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jpeg" ContentType="image/jpe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roducción" sheetId="1" state="visible" r:id="rId2"/>
    <sheet name="Tabla_Ministerio" sheetId="2" state="visible" r:id="rId3"/>
    <sheet name="Tabla_ValidaciónMétodo" sheetId="3" state="visible" r:id="rId4"/>
    <sheet name="Variables_Simulación" sheetId="4" state="visible" r:id="rId5"/>
    <sheet name="Tabla_Simulada" sheetId="5" state="visible" r:id="rId6"/>
    <sheet name="GananciasMarginales_Simulación" sheetId="6" state="visible" r:id="rId7"/>
    <sheet name="Diferencia" sheetId="7" state="visible" r:id="rId8"/>
  </sheets>
  <definedNames>
    <definedName function="false" hidden="false" localSheetId="1" name="Print_Titles" vbProcedure="false">Tabla_Ministerio!$1:$9</definedName>
    <definedName function="false" hidden="false" localSheetId="1" name="Print_Titles_0" vbProcedure="false">Tabla_Ministerio!$1:$9</definedName>
    <definedName function="false" hidden="false" localSheetId="1" name="Print_Titles_0_0" vbProcedure="false">Tabla_Ministerio!$1:$9</definedName>
    <definedName function="false" hidden="false" localSheetId="1" name="Print_Titles_0_0_0" vbProcedure="false">Tabla_Ministerio!$1:$9</definedName>
    <definedName function="false" hidden="false" localSheetId="1" name="Print_Titles_0_0_0_0" vbProcedure="false">Tabla_Ministerio!$1:$9</definedName>
    <definedName function="false" hidden="false" localSheetId="1" name="Print_Titles_0_0_0_0_0" vbProcedure="false">Tabla_Ministerio!$1:$9</definedName>
    <definedName function="false" hidden="false" localSheetId="1" name="_xlnm.Print_Area" vbProcedure="false">#REF!</definedName>
    <definedName function="false" hidden="false" localSheetId="1" name="_xlnm.Sheet_Title" vbProcedure="false">"DatosMinisterio"</definedName>
    <definedName function="false" hidden="false" localSheetId="2" name="_xlnm.Print_Area" vbProcedure="false">#REF!</definedName>
    <definedName function="false" hidden="false" localSheetId="2" name="_xlnm.Sheet_Title" vbProcedure="false">"ModeloDatosMinisterio"</definedName>
    <definedName function="false" hidden="false" localSheetId="4" name="_xlnm.Print_Area" vbProcedure="false">#REF!</definedName>
    <definedName function="false" hidden="false" localSheetId="4" name="_xlnm.Sheet_Title" vbProcedure="false">"ModeloDatosModificados"</definedName>
    <definedName function="false" hidden="false" localSheetId="6" name="_xlnm.Print_Area" vbProcedure="false">#REF!</definedName>
    <definedName function="false" hidden="false" localSheetId="6" name="_xlnm.Sheet_Title" vbProcedure="false">"Diferencia"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<sst xmlns="http://schemas.openxmlformats.org/spreadsheetml/2006/main" count="7502" uniqueCount="314">
  <si>
    <t xml:space="preserve">N⁰</t>
  </si>
  <si>
    <t xml:space="preserve">Hoja de cálculo</t>
  </si>
  <si>
    <t xml:space="preserve">Tipo</t>
  </si>
  <si>
    <t xml:space="preserve">Función</t>
  </si>
  <si>
    <t xml:space="preserve">Introducción</t>
  </si>
  <si>
    <t xml:space="preserve">Ayuda</t>
  </si>
  <si>
    <t xml:space="preserve">Esta hoja</t>
  </si>
  <si>
    <t xml:space="preserve">Tabla_Ministerio</t>
  </si>
  <si>
    <t xml:space="preserve">Datos</t>
  </si>
  <si>
    <t xml:space="preserve">Tabla publicada por el ministerio detallando para cada año las variables del cálculo del AFD y su reparto (2006-2022) y datos proporcionados por ley de transperencia (2000-2005).  Hay diferencias mínimas en la presentación de las tablas comparado con el documento original.</t>
  </si>
  <si>
    <t xml:space="preserve">Tabla_ValidaciónMétodo</t>
  </si>
  <si>
    <t xml:space="preserve">Cálculos</t>
  </si>
  <si>
    <t xml:space="preserve">Similiar a 2, pero incluye el detalle de los cálculos del reparto. Se indican las diferencias (de redondeo) con la tabla oficial. Sirve de validación.</t>
  </si>
  <si>
    <t xml:space="preserve">Variables_Simulación</t>
  </si>
  <si>
    <t xml:space="preserve">Parámetros de la simulación (input)</t>
  </si>
  <si>
    <t xml:space="preserve">Variación en las variables de cálculo por cada universidad y año con el fin de simular la diferencia en el ingreso por AFD.</t>
  </si>
  <si>
    <t xml:space="preserve">Tabla_Simulación</t>
  </si>
  <si>
    <t xml:space="preserve">Similar a 3, pero con las variables simuladas</t>
  </si>
  <si>
    <t xml:space="preserve">GananciasMarginales_Simulación</t>
  </si>
  <si>
    <t xml:space="preserve">Resultado de la simulación (output)</t>
  </si>
  <si>
    <t xml:space="preserve">Ganancias marginales de cada universidad en cada año por la la variación de las variables de cálculo indicada en tabla 4.  Es reseña de la Tabla 7 (casi idéntica a 5).</t>
  </si>
  <si>
    <t xml:space="preserve">Diferencia</t>
  </si>
  <si>
    <t xml:space="preserve">Diferencia Tabla 5 – Tabla 3 con el fin de eliminar errores de redondeo de la simulación de ganancias marginales.  </t>
  </si>
  <si>
    <t xml:space="preserve">APORTE FISCAL DIRECTO (AFD)</t>
  </si>
  <si>
    <t xml:space="preserve">Periodo 2006-2019</t>
  </si>
  <si>
    <t xml:space="preserve">Miles de pesos nominales</t>
  </si>
  <si>
    <t xml:space="preserve">Decreto 128, año 1991 (última modificación DTO-116, Educación 21.06.2002)</t>
  </si>
  <si>
    <t xml:space="preserve">Santiago, julio de 2019</t>
  </si>
  <si>
    <t xml:space="preserve">Fuente: Unidad de Finanzas-Unidad de Análisis, Departamento de Fortalecimiento Institucional, MINEDUC</t>
  </si>
  <si>
    <t xml:space="preserve">APORTE FISCAL DIRECTO AÑO 2022</t>
  </si>
  <si>
    <t xml:space="preserve">INSTITUCIÓN</t>
  </si>
  <si>
    <t xml:space="preserve">VARIABLES DE LA ASIGNACIÓN DEL  5% </t>
  </si>
  <si>
    <t xml:space="preserve">% Asignación 5%</t>
  </si>
  <si>
    <t xml:space="preserve">M$ Asignado 5%</t>
  </si>
  <si>
    <t xml:space="preserve">M$ Asignado 95%</t>
  </si>
  <si>
    <t xml:space="preserve">M$ Total Asignado</t>
  </si>
  <si>
    <t xml:space="preserve">Alumnos Pregrado
(2020)</t>
  </si>
  <si>
    <t xml:space="preserve">N° Carreras Pregrado
(2020)</t>
  </si>
  <si>
    <t xml:space="preserve">JCE Totales
(2021)</t>
  </si>
  <si>
    <t xml:space="preserve">JCE              (Phd + Msc)
(2021)</t>
  </si>
  <si>
    <t xml:space="preserve">Total Proyectos 
(2021)</t>
  </si>
  <si>
    <t xml:space="preserve">Publicaciones ISI
(2021)</t>
  </si>
  <si>
    <t xml:space="preserve">Publicaciones Scielo
(2021)</t>
  </si>
  <si>
    <t xml:space="preserve">Total Publicaciones
(ISI + 1/3 Scielo)</t>
  </si>
  <si>
    <t xml:space="preserve">U.de Chile</t>
  </si>
  <si>
    <t xml:space="preserve">P.U.Católica de Chile</t>
  </si>
  <si>
    <t xml:space="preserve">U. de Concepción</t>
  </si>
  <si>
    <t xml:space="preserve">U. Católica de Valparaíso</t>
  </si>
  <si>
    <t xml:space="preserve">U. Téc. Federico Sta.Maria</t>
  </si>
  <si>
    <t xml:space="preserve">U. de Santiago</t>
  </si>
  <si>
    <t xml:space="preserve">U. Austral</t>
  </si>
  <si>
    <t xml:space="preserve">U. Católica del Norte</t>
  </si>
  <si>
    <t xml:space="preserve">U. de Valparaíso</t>
  </si>
  <si>
    <t xml:space="preserve">U. de Antofagasta</t>
  </si>
  <si>
    <t xml:space="preserve">U. de la Serena</t>
  </si>
  <si>
    <t xml:space="preserve">U. de Bio Bio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</si>
  <si>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</si>
  <si>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</si>
  <si>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</si>
  <si>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</si>
  <si>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</si>
  <si>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</si>
  <si>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</t>
  </si>
  <si>
    <t xml:space="preserve">U. de Playa Ancha</t>
  </si>
  <si>
    <t xml:space="preserve">U.Tecnológica Metropolitana</t>
  </si>
  <si>
    <t xml:space="preserve">U. de Los Lagos</t>
  </si>
  <si>
    <t xml:space="preserve">U. Católica de Maule</t>
  </si>
  <si>
    <t xml:space="preserve">U. Católica de Temuco</t>
  </si>
  <si>
    <t xml:space="preserve">U. C.de la Sant.Concepción</t>
  </si>
  <si>
    <t xml:space="preserve">U. de O'Higgins</t>
  </si>
  <si>
    <t xml:space="preserve">U. de Aysén</t>
  </si>
  <si>
    <t xml:space="preserve">TOTAL</t>
  </si>
  <si>
    <t xml:space="preserve">Nota 1: JCE corresponde a Jornadas Completas Equivalentes. Phd corresponde a Académicos con doctorado. Msc corresponde a Académicos con Magister.</t>
  </si>
  <si>
    <t xml:space="preserve">Nota 2: Los proyectos utilizados en el calculo son: FONDECYT Regular, Post Doctorado, Iniciación a la Investigación, FONDAP, FONDEF, Milenio, Proyectos de Astronomia, FONIS, PIA, Proyectos de Investigación conjunta, Ciencia 2030, Fomento Vinculación Internacional de Centros o Unidades de Investigación, Fondo de Publicación de Revistas Científicas, INES, INES CIENCIA ABIERTA, INES GÉNERO, INES I+D, Ingenieria 2030, Nodos, Nodos Laboratorios Naturales, OTL, Pluralismo, Sequía, Subvención de Instalación en la Academia, FONDEQUIP, STARTUP Ciencia y Tesis en la Industria</t>
  </si>
  <si>
    <t xml:space="preserve">APORTE FISCAL DIRECTO AÑO 2021</t>
  </si>
  <si>
    <t xml:space="preserve">Alumnos Pregrado
(2019)</t>
  </si>
  <si>
    <t xml:space="preserve">N° Carreras Pregrado
(2019)</t>
  </si>
  <si>
    <t xml:space="preserve">JCE Totales
(2020)</t>
  </si>
  <si>
    <t xml:space="preserve">JCE              (Phd + Msc)
(2020)</t>
  </si>
  <si>
    <t xml:space="preserve">Total Proyectos 
(2020)</t>
  </si>
  <si>
    <t xml:space="preserve">Publicaciones ISI
(2020)</t>
  </si>
  <si>
    <t xml:space="preserve">Publicaciones Scielo
(2020)</t>
  </si>
  <si>
    <t xml:space="preserve">Nota 2: Los proyectos utilizados en el calculo son: FONDECYT Regular, Post Doctorado, Iniciación a la Investigación, FONDAP, FONDEF, Milenio, Proyectos de Astronomia, FONIS, PIA y Proyectos de Investigación conjunta</t>
  </si>
  <si>
    <t xml:space="preserve">APORTE FISCAL DIRECTO AÑO 2020</t>
  </si>
  <si>
    <t xml:space="preserve">Alumnos Pregrado
(2018)</t>
  </si>
  <si>
    <t xml:space="preserve">N° Carreras Pregrado
(2018)</t>
  </si>
  <si>
    <t xml:space="preserve">JCE Totales
(2019)</t>
  </si>
  <si>
    <t xml:space="preserve">JCE              (Phd + Msc)
(2019)</t>
  </si>
  <si>
    <t xml:space="preserve">Total Proyectos 
(2019)</t>
  </si>
  <si>
    <t xml:space="preserve">Publicaciones ISI
(2019)</t>
  </si>
  <si>
    <t xml:space="preserve">Publicaciones Scielo
(2019)</t>
  </si>
  <si>
    <t xml:space="preserve">APORTE FISCAL DIRECTO AÑO 2019</t>
  </si>
  <si>
    <t xml:space="preserve">Alumnos Pregrado
(2017)</t>
  </si>
  <si>
    <t xml:space="preserve">N° Carreras Pregrado
(2017)</t>
  </si>
  <si>
    <t xml:space="preserve">JCE Totales
(2018)</t>
  </si>
  <si>
    <t xml:space="preserve">JCE              (Phd + Msc)
(2018)</t>
  </si>
  <si>
    <t xml:space="preserve">Total Proyectos 
(2018)</t>
  </si>
  <si>
    <t xml:space="preserve">Publicaciones ISI
(2018)</t>
  </si>
  <si>
    <t xml:space="preserve">Publicaciones Scielo
(2018)</t>
  </si>
  <si>
    <t xml:space="preserve">APORTE FISCAL DIRECTO AÑO 2018</t>
  </si>
  <si>
    <t xml:space="preserve">Alumnos Pregrado
(2016)</t>
  </si>
  <si>
    <t xml:space="preserve">N° Carreras Pregrado
(2016)</t>
  </si>
  <si>
    <t xml:space="preserve">JCE Totales
(2017)</t>
  </si>
  <si>
    <t xml:space="preserve">JCE              (Phd + Msc)
(2017)</t>
  </si>
  <si>
    <t xml:space="preserve">Total Proyectos 
(2017)</t>
  </si>
  <si>
    <t xml:space="preserve">Publicaciones ISI
(2017)</t>
  </si>
  <si>
    <t xml:space="preserve">Publicaciones Scielo
(2017)</t>
  </si>
  <si>
    <t xml:space="preserve">APORTE FISCAL DIRECTO AÑO 2017</t>
  </si>
  <si>
    <t xml:space="preserve">Alumnos Pregrado
(2015)</t>
  </si>
  <si>
    <t xml:space="preserve">N° Carreras Pregrado
(2015)</t>
  </si>
  <si>
    <t xml:space="preserve">JCE Totales
(2016)</t>
  </si>
  <si>
    <t xml:space="preserve">JCE              (Phd + Msc)
(2016)</t>
  </si>
  <si>
    <t xml:space="preserve">Total Proyectos 
(2016)</t>
  </si>
  <si>
    <t xml:space="preserve">Publicaciones ISI
(2016)</t>
  </si>
  <si>
    <t xml:space="preserve">Publicaciones Scielo
(2016)</t>
  </si>
  <si>
    <t xml:space="preserve">U. DE CHILE</t>
  </si>
  <si>
    <t xml:space="preserve">P. U. C. DE CHILE</t>
  </si>
  <si>
    <t xml:space="preserve">U. DE CONCEPCIÓN</t>
  </si>
  <si>
    <t xml:space="preserve">P. U. C. DE VALPARAISO</t>
  </si>
  <si>
    <t xml:space="preserve">U. TÉCNICA FEDERICO STA. MARÍA</t>
  </si>
  <si>
    <t xml:space="preserve">U. DE SANTIAGO</t>
  </si>
  <si>
    <t xml:space="preserve">U. AUSTRAL DE CHILE</t>
  </si>
  <si>
    <t xml:space="preserve">U. C. DEL NORTE</t>
  </si>
  <si>
    <t xml:space="preserve">U. DE VALPARAÍSO</t>
  </si>
  <si>
    <t xml:space="preserve">U. DE ANTOFAGASTA</t>
  </si>
  <si>
    <t xml:space="preserve">U. DE LA SERENA</t>
  </si>
  <si>
    <t xml:space="preserve">U. DEL BÍO-BÍO</t>
  </si>
  <si>
    <t xml:space="preserve">U. DE LA FRONTERA</t>
  </si>
  <si>
    <t xml:space="preserve">U. DE MAGALLANES</t>
  </si>
  <si>
    <t xml:space="preserve">U. DE TALCA</t>
  </si>
  <si>
    <t xml:space="preserve">U. DE ATACAMA</t>
  </si>
  <si>
    <t xml:space="preserve">U. DE TARAPACÁ</t>
  </si>
  <si>
    <t xml:space="preserve">U. ARTURO PRAT</t>
  </si>
  <si>
    <t xml:space="preserve">U. METROPOLITANA DE CS. DE LA ED.</t>
  </si>
  <si>
    <t xml:space="preserve">U. DE PLAYA ANCHA</t>
  </si>
  <si>
    <t xml:space="preserve">U. TECNOLÓGICA METROPOLITANA</t>
  </si>
  <si>
    <t xml:space="preserve">U. DE LOS LAGOS</t>
  </si>
  <si>
    <t xml:space="preserve">U. C. DEL MAULE</t>
  </si>
  <si>
    <t xml:space="preserve">U. C. DE TEMUCO</t>
  </si>
  <si>
    <t xml:space="preserve">U. C. DE LA STMA. CONCEPCIÓN</t>
  </si>
  <si>
    <t xml:space="preserve">APORTE FISCAL DIRECTO AÑO 2016</t>
  </si>
  <si>
    <t xml:space="preserve">Alumnos Pregrado
(2014)</t>
  </si>
  <si>
    <t xml:space="preserve">N° Carreras Pregrado
(2014)</t>
  </si>
  <si>
    <t xml:space="preserve">JCE Totales
(2015)</t>
  </si>
  <si>
    <t xml:space="preserve">JCE              (Phd + Msc)
(2015)</t>
  </si>
  <si>
    <t xml:space="preserve">Total Proyectos 
(2015)</t>
  </si>
  <si>
    <t xml:space="preserve">Publicaciones ISI
(2015)</t>
  </si>
  <si>
    <t xml:space="preserve">Publicaciones Scielo
(2015)</t>
  </si>
  <si>
    <t xml:space="preserve">APORTE FISCAL DIRECTO AÑO 2015</t>
  </si>
  <si>
    <t xml:space="preserve">Alumnos Pregrado
(2013)</t>
  </si>
  <si>
    <t xml:space="preserve">N° Carreras Pregrado
(2013)</t>
  </si>
  <si>
    <t xml:space="preserve">JCE Totales
(2014)</t>
  </si>
  <si>
    <t xml:space="preserve">JCE              (Phd + Msc)
(2014)</t>
  </si>
  <si>
    <t xml:space="preserve">Total Proyectos 
(2014)</t>
  </si>
  <si>
    <t xml:space="preserve">Publicaciones ISI
(2014)</t>
  </si>
  <si>
    <t xml:space="preserve">Publicaciones Scielo
(2014)</t>
  </si>
  <si>
    <t xml:space="preserve">APORTE FISCAL DIRECTO AÑO 2014</t>
  </si>
  <si>
    <t xml:space="preserve">Alumnos Pregrado
(2012)</t>
  </si>
  <si>
    <t xml:space="preserve">N° Carreras Pregrado
(2012)</t>
  </si>
  <si>
    <t xml:space="preserve">JCE Totales
(2013)</t>
  </si>
  <si>
    <t xml:space="preserve">JCE              (Phd + Msc)
(2013)</t>
  </si>
  <si>
    <t xml:space="preserve">Total Proyectos 
(2013)</t>
  </si>
  <si>
    <t xml:space="preserve">Publicaciones ISI
(2013)</t>
  </si>
  <si>
    <t xml:space="preserve">Publicaciones Scielo
(2013)</t>
  </si>
  <si>
    <t xml:space="preserve">APORTE FISCAL DIRECTO AÑO 2013</t>
  </si>
  <si>
    <t xml:space="preserve">Alumnos Pregrado
(2011)</t>
  </si>
  <si>
    <t xml:space="preserve">N° Carreras Pregrado
(2011)</t>
  </si>
  <si>
    <t xml:space="preserve">JCE Totales
(2012)</t>
  </si>
  <si>
    <t xml:space="preserve">JCE              (Phd + Msc)
(2012)</t>
  </si>
  <si>
    <t xml:space="preserve">Total Proyectos 
(2012)</t>
  </si>
  <si>
    <t xml:space="preserve">Publicaciones ISI
(2012)</t>
  </si>
  <si>
    <t xml:space="preserve">Publicaciones Scielo
(2012)</t>
  </si>
  <si>
    <t xml:space="preserve">APORTE FISCAL DIRECTO AÑO 2012</t>
  </si>
  <si>
    <t xml:space="preserve">Alumnos Pregrado
(2010)</t>
  </si>
  <si>
    <t xml:space="preserve">N° Carreras Pregrado
(2010)</t>
  </si>
  <si>
    <t xml:space="preserve">JCE Totales
(2011)</t>
  </si>
  <si>
    <t xml:space="preserve">JCE              (Phd + Msc)
(2011)</t>
  </si>
  <si>
    <t xml:space="preserve">Total Proyectos 
(2011)</t>
  </si>
  <si>
    <t xml:space="preserve">Publicaciones ISI
(2011)</t>
  </si>
  <si>
    <t xml:space="preserve">Publicaciones Scielo
(2011)</t>
  </si>
  <si>
    <t xml:space="preserve">APORTE FISCAL DIRECTO AÑO 2011</t>
  </si>
  <si>
    <t xml:space="preserve">Alumnos Pregrado
(2009)</t>
  </si>
  <si>
    <t xml:space="preserve">N° Carreras Pregrado
(2009)</t>
  </si>
  <si>
    <t xml:space="preserve">JCE Totales
(2010)</t>
  </si>
  <si>
    <t xml:space="preserve">JCE              (Phd + Msc)
(2010)</t>
  </si>
  <si>
    <t xml:space="preserve">Total Proyectos 
(2010)</t>
  </si>
  <si>
    <t xml:space="preserve">Publicaciones ISI
(2010)</t>
  </si>
  <si>
    <t xml:space="preserve">Publicaciones Scielo
(2010)</t>
  </si>
  <si>
    <t xml:space="preserve">APORTE FISCAL DIRECTO AÑO 2010</t>
  </si>
  <si>
    <t xml:space="preserve">Alumnos Pregrado
(2008)</t>
  </si>
  <si>
    <t xml:space="preserve">N° Carreras Pregrado
(2008)</t>
  </si>
  <si>
    <t xml:space="preserve">JCE Totales
(2009)</t>
  </si>
  <si>
    <t xml:space="preserve">JCE              (Phd + Msc)
(2009)</t>
  </si>
  <si>
    <t xml:space="preserve">Total Proyectos 
(2009)</t>
  </si>
  <si>
    <t xml:space="preserve">Publicaciones ISI
(2009)</t>
  </si>
  <si>
    <t xml:space="preserve">Publicaciones Scielo
(2009)</t>
  </si>
  <si>
    <t xml:space="preserve">Nota 2: Los proyectos utilizados en el calculo son: FONDECYT Regular, Post Doctorado, Iniciación a la Investigación, FONDAP, FONDEF, Milenio.</t>
  </si>
  <si>
    <t xml:space="preserve">APORTE FISCAL DIRECTO AÑO 2009</t>
  </si>
  <si>
    <t xml:space="preserve">Alumnos Pregrado
(2007)</t>
  </si>
  <si>
    <t xml:space="preserve">N° Carreras Pregrado
(2007)</t>
  </si>
  <si>
    <t xml:space="preserve">JCE Totales
(2008)</t>
  </si>
  <si>
    <t xml:space="preserve">JCE              (Phd + Msc)
(2008)</t>
  </si>
  <si>
    <t xml:space="preserve">Total Proyectos 
(2008)</t>
  </si>
  <si>
    <t xml:space="preserve">Publicaciones ISI
(2008)</t>
  </si>
  <si>
    <t xml:space="preserve">Publicaciones Scielo
(2008)</t>
  </si>
  <si>
    <t xml:space="preserve">APORTE FISCAL DIRECTO AÑO 2008</t>
  </si>
  <si>
    <t xml:space="preserve">Alumnos Pregrado
(2006)</t>
  </si>
  <si>
    <t xml:space="preserve">N° Carreras Pregrado
(2006)</t>
  </si>
  <si>
    <t xml:space="preserve">JCE Totales
(2007)</t>
  </si>
  <si>
    <t xml:space="preserve">JCE              (Phd + Msc)
(2007)</t>
  </si>
  <si>
    <t xml:space="preserve">Total Proyectos 
(2007)</t>
  </si>
  <si>
    <t xml:space="preserve">Publicaciones ISI
(2007)</t>
  </si>
  <si>
    <t xml:space="preserve">Publicaciones Scielo
(2007)</t>
  </si>
  <si>
    <t xml:space="preserve">APORTE FISCAL DIRECTO AÑO 2007</t>
  </si>
  <si>
    <t xml:space="preserve">Alumnos Pregrado
(2005)</t>
  </si>
  <si>
    <t xml:space="preserve">N° Carreras Pregrado
(2005)</t>
  </si>
  <si>
    <t xml:space="preserve">JCE Totales
(2006)</t>
  </si>
  <si>
    <t xml:space="preserve">JCE              (Phd + Msc)
(2006)</t>
  </si>
  <si>
    <t xml:space="preserve">Total Proyectos 
(2006)</t>
  </si>
  <si>
    <t xml:space="preserve">Publicaciones ISI
(2006)</t>
  </si>
  <si>
    <t xml:space="preserve">Publicaciones Scielo
(2006)</t>
  </si>
  <si>
    <t xml:space="preserve">APORTE FISCAL DIRECTO AÑO 2006</t>
  </si>
  <si>
    <t xml:space="preserve">Alumnos Pregrado
(2004)</t>
  </si>
  <si>
    <t xml:space="preserve">N° Carreras Pregrado
(2004)</t>
  </si>
  <si>
    <t xml:space="preserve">JCE Totales
(2005)</t>
  </si>
  <si>
    <t xml:space="preserve">JCE              (Phd + Msc)
(2005)</t>
  </si>
  <si>
    <t xml:space="preserve">Total Proyectos 
(2005)</t>
  </si>
  <si>
    <t xml:space="preserve">Publicaciones ISI
(2005)</t>
  </si>
  <si>
    <t xml:space="preserve">Publicaciones Scielo
(2005)</t>
  </si>
  <si>
    <t xml:space="preserve">P. U. Católica de Valparaíso</t>
  </si>
  <si>
    <t xml:space="preserve">APORTE FISCAL DIRECTO AÑO 2005</t>
  </si>
  <si>
    <t xml:space="preserve">Alumnos Pregrado
(2003)</t>
  </si>
  <si>
    <t xml:space="preserve">N° Carreras Pregrado
(2003)</t>
  </si>
  <si>
    <t xml:space="preserve">JCE Totales
(2004)</t>
  </si>
  <si>
    <t xml:space="preserve">JCE              (Phd + Msc)
(2004)</t>
  </si>
  <si>
    <t xml:space="preserve">Total Proyectos 
(2004)</t>
  </si>
  <si>
    <t xml:space="preserve">Publicaciones ISI
(2004)</t>
  </si>
  <si>
    <t xml:space="preserve">Publicaciones Scielo
(2004)</t>
  </si>
  <si>
    <t xml:space="preserve">APORTE FISCAL DIRECTO AÑO 2004</t>
  </si>
  <si>
    <t xml:space="preserve">Alumnos Pregrado
(2002)</t>
  </si>
  <si>
    <t xml:space="preserve">N° Carreras Pregrado
(2002)</t>
  </si>
  <si>
    <t xml:space="preserve">JCE Totales
(2003)</t>
  </si>
  <si>
    <t xml:space="preserve">JCE              (Phd + Msc)
(2003)</t>
  </si>
  <si>
    <t xml:space="preserve">Total Proyectos 
(2003)</t>
  </si>
  <si>
    <t xml:space="preserve">Publicaciones ISI
(2003)</t>
  </si>
  <si>
    <t xml:space="preserve">Publicaciones Scielo
(2003)</t>
  </si>
  <si>
    <t xml:space="preserve">APORTE FISCAL DIRECTO AÑO 2003</t>
  </si>
  <si>
    <t xml:space="preserve">Alumnos Pregrado
(2001)</t>
  </si>
  <si>
    <t xml:space="preserve">N° Carreras Pregrado
(2001)</t>
  </si>
  <si>
    <t xml:space="preserve">JCE              (Phd + Msc)
(2002)</t>
  </si>
  <si>
    <t xml:space="preserve">Total Proyectos 
(2002)</t>
  </si>
  <si>
    <t xml:space="preserve">Publicaciones ISI
(2002)</t>
  </si>
  <si>
    <t xml:space="preserve">Publicaciones Scielo
(2002)</t>
  </si>
  <si>
    <t xml:space="preserve">APORTE FISCAL DIRECTO AÑO 2002</t>
  </si>
  <si>
    <t xml:space="preserve">Alumnos Pregrado
(2000)</t>
  </si>
  <si>
    <t xml:space="preserve">N° Carreras Pregrado
(2000)</t>
  </si>
  <si>
    <t xml:space="preserve">JCE Totales
(2001)</t>
  </si>
  <si>
    <t xml:space="preserve">JCE              (Phd + Msc)
(2001)</t>
  </si>
  <si>
    <t xml:space="preserve">Total Proyectos 
(2001)</t>
  </si>
  <si>
    <t xml:space="preserve">Publicaciones ISI
(2001)</t>
  </si>
  <si>
    <t xml:space="preserve">Publicaciones Scielo
(2001)</t>
  </si>
  <si>
    <t xml:space="preserve">APORTE FISCAL DIRECTO AÑO 2001</t>
  </si>
  <si>
    <t xml:space="preserve">Alumnos Pregrado
(1999)</t>
  </si>
  <si>
    <t xml:space="preserve">N° Carreras Pregrado
(1999)</t>
  </si>
  <si>
    <t xml:space="preserve">JCE Totales
(2000)</t>
  </si>
  <si>
    <t xml:space="preserve">JCE              (Phd + Msc)
(2000)</t>
  </si>
  <si>
    <t xml:space="preserve">Total Proyectos 
(2000)</t>
  </si>
  <si>
    <t xml:space="preserve">Publicaciones ISI
(2000)</t>
  </si>
  <si>
    <t xml:space="preserve">APORTE FISCAL DIRECTO AÑO 2000</t>
  </si>
  <si>
    <t xml:space="preserve">Alumnos Pregrado
(1998)</t>
  </si>
  <si>
    <t xml:space="preserve">N° Carreras Pregrado
(1998)</t>
  </si>
  <si>
    <t xml:space="preserve">JCE Totales
(1999)</t>
  </si>
  <si>
    <t xml:space="preserve">JCE              (Phd + Msc)
(1999)</t>
  </si>
  <si>
    <t xml:space="preserve">Total Proyectos 
(1999)</t>
  </si>
  <si>
    <t xml:space="preserve">Publicaciones ISI
(1999)</t>
  </si>
  <si>
    <t xml:space="preserve">CAMBIOS SIMULADOS EN LAS VARIABLES DE LA ASIGNACIÓN DEL  5% </t>
  </si>
  <si>
    <t xml:space="preserve">Variación % Asignación 5%</t>
  </si>
  <si>
    <t xml:space="preserve">Variación M$ Asignado 5%</t>
  </si>
  <si>
    <t xml:space="preserve">% Asignación 95%</t>
  </si>
  <si>
    <t xml:space="preserve">Variación % Asignado 95%</t>
  </si>
  <si>
    <t xml:space="preserve">Variación M$ Asignado 95%</t>
  </si>
  <si>
    <t xml:space="preserve">Asignación total M$</t>
  </si>
  <si>
    <t xml:space="preserve">Variación asignación total M$</t>
  </si>
  <si>
    <t xml:space="preserve">VARIABLES SIMULADAS DE LA ASIGNACIÓN DEL  5% </t>
  </si>
  <si>
    <t xml:space="preserve">Alumnos pregrado / carreras</t>
  </si>
  <si>
    <t xml:space="preserve">Alumnos pregrado / JCE</t>
  </si>
  <si>
    <t xml:space="preserve">JCE (master + PhD) / JCE</t>
  </si>
  <si>
    <t xml:space="preserve">Proyectos / JCE</t>
  </si>
  <si>
    <t xml:space="preserve">Total publicaciones / JCE</t>
  </si>
  <si>
    <t xml:space="preserve">total</t>
  </si>
  <si>
    <t xml:space="preserve">coeficiente</t>
  </si>
  <si>
    <t xml:space="preserve">coeficiente corregido</t>
  </si>
  <si>
    <t xml:space="preserve">suma ponderada</t>
  </si>
  <si>
    <t xml:space="preserve">% AFD 5%</t>
  </si>
  <si>
    <t xml:space="preserve">M$ AFD 5%</t>
  </si>
  <si>
    <t xml:space="preserve">promedio:</t>
  </si>
  <si>
    <t xml:space="preserve">deviación est:</t>
  </si>
  <si>
    <t xml:space="preserve">N/A</t>
  </si>
  <si>
    <t xml:space="preserve">corrección ad-hoc (redondeo)</t>
  </si>
  <si>
    <t xml:space="preserve">Publicaciones Scielo
(1999)</t>
  </si>
  <si>
    <t xml:space="preserve">Tabla 1. Variación en el número de publicaciones WoS</t>
  </si>
  <si>
    <t xml:space="preserve">Tabla 2. Variación en el número de proyectos</t>
  </si>
  <si>
    <t xml:space="preserve">Tabla 3. Variación en el número de JCE (PhD + MsC)</t>
  </si>
  <si>
    <t xml:space="preserve">Tabla 4. Variación en el número de JCE</t>
  </si>
  <si>
    <t xml:space="preserve">Tabla 5. Variación en el número de carreras de pregrado</t>
  </si>
  <si>
    <t xml:space="preserve">Tabla 6. Variación en el número de alumnos de pregrado</t>
  </si>
  <si>
    <t xml:space="preserve">Tabla 6. Variación en el número de publicaciones Scielo</t>
  </si>
  <si>
    <t xml:space="preserve">SIMULACIÓN DEL APORTE FISCAL DIRECTO (AFD)</t>
  </si>
  <si>
    <t xml:space="preserve">Periodo 2006-2018</t>
  </si>
  <si>
    <t xml:space="preserve">CAMBIOS SIMULADOS EN LAS Variables_Simulación DE LA ASIGNACIÓN DEL  5% </t>
  </si>
  <si>
    <t xml:space="preserve">Variables_Simulación SIMULADAS DE LA ASIGNACIÓN DEL  5% </t>
  </si>
  <si>
    <t xml:space="preserve">elections</t>
  </si>
  <si>
    <t xml:space="preserve">Differencia en el monto recibido cada año por el concepto del Aporte Fiscal Directo (5% y 95%)</t>
  </si>
  <si>
    <t xml:space="preserve">Total</t>
  </si>
</sst>
</file>

<file path=xl/styles.xml><?xml version="1.0" encoding="utf-8"?>
<styleSheet xmlns="http://schemas.openxmlformats.org/spreadsheetml/2006/main">
  <numFmts count="27">
    <numFmt numFmtId="164" formatCode="[$-409]General"/>
    <numFmt numFmtId="165" formatCode="[$$-409]#,##0.00;[RED]\-[$$-409]#,##0.00"/>
    <numFmt numFmtId="166" formatCode="dd\-mmm"/>
    <numFmt numFmtId="167" formatCode="[$-409]#,##0.00"/>
    <numFmt numFmtId="168" formatCode="[$-409]0.00000%"/>
    <numFmt numFmtId="169" formatCode="* #,##0.00\ ;\-* #,##0.00\ ;* \-#\ ;@\ "/>
    <numFmt numFmtId="170" formatCode="* #,##0\ ;\-* #,##0\ ;* \-#\ ;@\ "/>
    <numFmt numFmtId="171" formatCode="[$-409]0%"/>
    <numFmt numFmtId="172" formatCode="[$-409]0.00%"/>
    <numFmt numFmtId="173" formatCode="* #,##0.000\ ;\-* #,##0.000\ ;* \-#\ ;@\ "/>
    <numFmt numFmtId="174" formatCode="[$-409]#,##0"/>
    <numFmt numFmtId="175" formatCode="[$-409]0.0000%"/>
    <numFmt numFmtId="176" formatCode="[$-409]#,##0.0"/>
    <numFmt numFmtId="177" formatCode="#,##0.0000"/>
    <numFmt numFmtId="178" formatCode="0&quot; (no se modifican los datos del ministerio)&quot;"/>
    <numFmt numFmtId="179" formatCode="#,##0.0"/>
    <numFmt numFmtId="180" formatCode="[$-409]#,##0.000000"/>
    <numFmt numFmtId="181" formatCode="[$-409]0.000000000%"/>
    <numFmt numFmtId="182" formatCode="[$-409]#,##0.000"/>
    <numFmt numFmtId="183" formatCode="#,##0.00000"/>
    <numFmt numFmtId="184" formatCode="[$-409]0"/>
    <numFmt numFmtId="185" formatCode="General"/>
    <numFmt numFmtId="186" formatCode="0.0000000%"/>
    <numFmt numFmtId="187" formatCode="* #,##0.000000000\ ;\-* #,##0.000000000\ ;* \-#\ ;@\ "/>
    <numFmt numFmtId="188" formatCode="[$-409]#,##0.00000000"/>
    <numFmt numFmtId="189" formatCode="[$-409]0.00000000%"/>
    <numFmt numFmtId="190" formatCode="[$-409]#,##0.000000000"/>
  </numFmts>
  <fonts count="3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b val="true"/>
      <sz val="12"/>
      <name val="Arial"/>
      <family val="2"/>
      <charset val="1"/>
    </font>
    <font>
      <sz val="12"/>
      <color rgb="FF0000FF"/>
      <name val="Arial"/>
      <family val="2"/>
      <charset val="1"/>
    </font>
    <font>
      <sz val="9"/>
      <color rgb="FF000000"/>
      <name val="Calibri"/>
      <family val="0"/>
      <charset val="1"/>
    </font>
    <font>
      <b val="true"/>
      <sz val="14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sz val="9"/>
      <name val="Calibri"/>
      <family val="2"/>
      <charset val="1"/>
    </font>
    <font>
      <b val="true"/>
      <sz val="10"/>
      <color rgb="FF000000"/>
      <name val="Calibri"/>
      <family val="0"/>
      <charset val="1"/>
    </font>
    <font>
      <b val="true"/>
      <sz val="10"/>
      <name val="Calibri"/>
      <family val="2"/>
      <charset val="1"/>
    </font>
    <font>
      <b val="true"/>
      <sz val="9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name val="Arial"/>
      <family val="2"/>
      <charset val="1"/>
    </font>
    <font>
      <sz val="11"/>
      <color rgb="FF000000"/>
      <name val="Sans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6E6E6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E6E6E6"/>
        <bgColor rgb="FFFFFFFF"/>
      </patternFill>
    </fill>
    <fill>
      <patternFill patternType="solid">
        <fgColor rgb="FF999999"/>
        <bgColor rgb="FF808080"/>
      </patternFill>
    </fill>
  </fills>
  <borders count="15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 style="thick">
        <color rgb="FF808080"/>
      </bottom>
      <diagonal/>
    </border>
    <border diagonalUp="false" diagonalDown="false">
      <left/>
      <right style="thick">
        <color rgb="FF808080"/>
      </right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</borders>
  <cellStyleXfs count="33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9" fontId="19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1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5" fontId="0" fillId="0" borderId="4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5" fillId="5" borderId="4" applyFont="true" applyBorder="true" applyAlignment="true" applyProtection="false">
      <alignment horizontal="general" vertical="center" textRotation="0" wrapText="false" indent="0" shrinkToFit="false"/>
    </xf>
  </cellStyleXfs>
  <cellXfs count="198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2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4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4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4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4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4" fillId="2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4" fillId="2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7" fillId="2" borderId="5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3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7" fillId="2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2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74" fontId="14" fillId="2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1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24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9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4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2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9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2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9" fillId="2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2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4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3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4" fontId="26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85" fontId="23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22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22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22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2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24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24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9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9" fillId="2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3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26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84" fontId="24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9" fillId="2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24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9" fillId="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24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9" fillId="2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88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8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8" fontId="9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8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8" fontId="24" fillId="2" borderId="5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9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0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9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0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9" fillId="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2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Input" xfId="31"/>
    <cellStyle name="Result2" xfId="3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6E6E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1084320</xdr:colOff>
      <xdr:row>4</xdr:row>
      <xdr:rowOff>37080</xdr:rowOff>
    </xdr:to>
    <xdr:pic>
      <xdr:nvPicPr>
        <xdr:cNvPr id="0" name="Picture 0" descr=""/>
        <xdr:cNvPicPr/>
      </xdr:nvPicPr>
      <xdr:blipFill>
        <a:blip r:embed="rId1"/>
        <a:stretch/>
      </xdr:blipFill>
      <xdr:spPr>
        <a:xfrm>
          <a:off x="0" y="0"/>
          <a:ext cx="1084320" cy="918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1084320</xdr:colOff>
      <xdr:row>4</xdr:row>
      <xdr:rowOff>37080</xdr:rowOff>
    </xdr:to>
    <xdr:pic>
      <xdr:nvPicPr>
        <xdr:cNvPr id="1" name="Picture 0" descr=""/>
        <xdr:cNvPicPr/>
      </xdr:nvPicPr>
      <xdr:blipFill>
        <a:blip r:embed="rId1"/>
        <a:stretch/>
      </xdr:blipFill>
      <xdr:spPr>
        <a:xfrm>
          <a:off x="0" y="0"/>
          <a:ext cx="1084320" cy="9183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fals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D8" activeCellId="0" sqref="D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1.64"/>
    <col collapsed="false" customWidth="true" hidden="false" outlineLevel="0" max="2" min="2" style="2" width="49.81"/>
    <col collapsed="false" customWidth="true" hidden="false" outlineLevel="0" max="3" min="3" style="2" width="30.05"/>
    <col collapsed="false" customWidth="true" hidden="false" outlineLevel="0" max="4" min="4" style="2" width="65.16"/>
    <col collapsed="false" customWidth="false" hidden="false" outlineLevel="0" max="1024" min="5" style="2" width="11.52"/>
  </cols>
  <sheetData>
    <row r="1" customFormat="false" ht="29.6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</row>
    <row r="2" customFormat="false" ht="68.05" hidden="false" customHeight="true" outlineLevel="0" collapsed="false">
      <c r="A2" s="1" t="n">
        <v>1</v>
      </c>
      <c r="B2" s="4" t="s">
        <v>4</v>
      </c>
      <c r="C2" s="4" t="s">
        <v>5</v>
      </c>
      <c r="D2" s="4" t="s">
        <v>6</v>
      </c>
    </row>
    <row r="3" customFormat="false" ht="70.85" hidden="false" customHeight="true" outlineLevel="0" collapsed="false">
      <c r="A3" s="1" t="n">
        <v>2</v>
      </c>
      <c r="B3" s="5" t="s">
        <v>7</v>
      </c>
      <c r="C3" s="2" t="s">
        <v>8</v>
      </c>
      <c r="D3" s="6" t="s">
        <v>9</v>
      </c>
    </row>
    <row r="4" customFormat="false" ht="70.85" hidden="false" customHeight="true" outlineLevel="0" collapsed="false">
      <c r="A4" s="1" t="n">
        <v>3</v>
      </c>
      <c r="B4" s="5" t="s">
        <v>10</v>
      </c>
      <c r="C4" s="2" t="s">
        <v>11</v>
      </c>
      <c r="D4" s="7" t="s">
        <v>12</v>
      </c>
    </row>
    <row r="5" customFormat="false" ht="70.85" hidden="false" customHeight="true" outlineLevel="0" collapsed="false">
      <c r="A5" s="1" t="n">
        <v>4</v>
      </c>
      <c r="B5" s="5" t="s">
        <v>13</v>
      </c>
      <c r="C5" s="7" t="s">
        <v>14</v>
      </c>
      <c r="D5" s="7" t="s">
        <v>15</v>
      </c>
    </row>
    <row r="6" customFormat="false" ht="70.85" hidden="false" customHeight="true" outlineLevel="0" collapsed="false">
      <c r="A6" s="1" t="n">
        <v>5</v>
      </c>
      <c r="B6" s="5" t="s">
        <v>16</v>
      </c>
      <c r="C6" s="2" t="s">
        <v>11</v>
      </c>
      <c r="D6" s="7" t="s">
        <v>17</v>
      </c>
    </row>
    <row r="7" customFormat="false" ht="70.85" hidden="false" customHeight="true" outlineLevel="0" collapsed="false">
      <c r="A7" s="1" t="n">
        <v>6</v>
      </c>
      <c r="B7" s="5" t="s">
        <v>18</v>
      </c>
      <c r="C7" s="7" t="s">
        <v>19</v>
      </c>
      <c r="D7" s="7" t="s">
        <v>20</v>
      </c>
    </row>
    <row r="8" customFormat="false" ht="70.85" hidden="false" customHeight="true" outlineLevel="0" collapsed="false">
      <c r="A8" s="1" t="n">
        <v>7</v>
      </c>
      <c r="B8" s="5" t="s">
        <v>21</v>
      </c>
      <c r="C8" s="2" t="s">
        <v>11</v>
      </c>
      <c r="D8" s="7" t="s">
        <v>22</v>
      </c>
    </row>
    <row r="9" customFormat="false" ht="70.85" hidden="false" customHeight="true" outlineLevel="0" collapsed="false"/>
  </sheetData>
  <hyperlinks>
    <hyperlink ref="B3" location="Tabla_Ministerio!A12" display="Tabla_Ministerio"/>
    <hyperlink ref="B4" location="Tabla_ValidaciónMétodo!A1" display="Tabla_ValidaciónMétodo"/>
    <hyperlink ref="B5" location="Variables_Simulación!A1" display="Variables_Simulación"/>
    <hyperlink ref="B6" location="Tabla_Simulación!A1" display="Tabla_Simulación"/>
    <hyperlink ref="B7" location="GananciasMarginales_Simulación!A1" display="GananciasMarginales_Simulación"/>
    <hyperlink ref="B8" location="Diferencia!A1" display="Diferencia"/>
  </hyperlinks>
  <printOptions headings="false" gridLines="false" gridLinesSet="true" horizontalCentered="tru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12"/>
  <sheetViews>
    <sheetView showFormulas="false" showGridLines="tru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J180" activeCellId="0" sqref="J180"/>
    </sheetView>
  </sheetViews>
  <sheetFormatPr defaultColWidth="10.054687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3" min="2" style="8" width="10.35"/>
    <col collapsed="false" customWidth="true" hidden="false" outlineLevel="0" max="5" min="4" style="9" width="10.35"/>
    <col collapsed="false" customWidth="true" hidden="false" outlineLevel="0" max="8" min="6" style="8" width="10.35"/>
    <col collapsed="false" customWidth="true" hidden="false" outlineLevel="0" max="9" min="9" style="8" width="11.53"/>
    <col collapsed="false" customWidth="true" hidden="false" outlineLevel="0" max="10" min="10" style="10" width="10.35"/>
    <col collapsed="false" customWidth="true" hidden="false" outlineLevel="0" max="11" min="11" style="8" width="9.85"/>
    <col collapsed="false" customWidth="true" hidden="false" outlineLevel="0" max="14" min="12" style="8" width="10.35"/>
    <col collapsed="false" customWidth="true" hidden="false" outlineLevel="0" max="64" min="15" style="8" width="9.85"/>
  </cols>
  <sheetData>
    <row r="1" s="12" customFormat="true" ht="17.35" hidden="false" customHeight="false" outlineLevel="0" collapsed="false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12" customFormat="true" ht="17.35" hidden="false" customHeight="false" outlineLevel="0" collapsed="false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="12" customFormat="true" ht="17.35" hidden="false" customHeight="false" outlineLevel="0" collapsed="false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="12" customFormat="true" ht="17.35" hidden="false" customHeight="false" outlineLevel="0" collapsed="false">
      <c r="A4" s="11" t="s">
        <v>23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="12" customFormat="true" ht="17.35" hidden="false" customHeight="false" outlineLevel="0" collapsed="false">
      <c r="A5" s="11" t="s">
        <v>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</row>
    <row r="6" s="12" customFormat="true" ht="17.35" hidden="false" customHeight="false" outlineLevel="0" collapsed="false">
      <c r="A6" s="11" t="s">
        <v>25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</row>
    <row r="7" s="12" customFormat="true" ht="15" hidden="false" customHeight="false" outlineLevel="0" collapsed="false">
      <c r="A7" s="13" t="s">
        <v>26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</row>
    <row r="8" s="12" customFormat="true" ht="15" hidden="false" customHeight="false" outlineLevel="0" collapsed="false">
      <c r="A8" s="14" t="s">
        <v>27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="12" customFormat="true" ht="12.8" hidden="false" customHeight="false" outlineLevel="0" collapsed="false">
      <c r="A9" s="15" t="s">
        <v>28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="12" customFormat="true" ht="12.8" hidden="false" customHeight="false" outlineLevel="0" collapsed="false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="12" customFormat="true" ht="12.8" hidden="false" customHeight="false" outlineLevel="0" collapsed="false">
      <c r="A11" s="16" t="str">
        <f aca="false">"Tabla " &amp; TEXT((ROW()+25)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  <c r="K11" s="17"/>
      <c r="L11" s="17"/>
      <c r="M11" s="17"/>
    </row>
    <row r="12" s="12" customFormat="true" ht="12.8" hidden="false" customHeight="false" outlineLevel="0" collapsed="false">
      <c r="A12" s="18" t="s">
        <v>29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</row>
    <row r="13" s="12" customFormat="true" ht="12.8" hidden="false" customHeight="true" outlineLevel="0" collapsed="false">
      <c r="A13" s="19" t="s">
        <v>30</v>
      </c>
      <c r="B13" s="20" t="s">
        <v>31</v>
      </c>
      <c r="C13" s="20"/>
      <c r="D13" s="20"/>
      <c r="E13" s="20"/>
      <c r="F13" s="20"/>
      <c r="G13" s="20"/>
      <c r="H13" s="20"/>
      <c r="I13" s="20"/>
      <c r="J13" s="19" t="s">
        <v>32</v>
      </c>
      <c r="K13" s="19" t="s">
        <v>33</v>
      </c>
      <c r="L13" s="19" t="s">
        <v>34</v>
      </c>
      <c r="M13" s="19" t="s">
        <v>35</v>
      </c>
    </row>
    <row r="14" s="12" customFormat="true" ht="28.3" hidden="false" customHeight="false" outlineLevel="0" collapsed="false">
      <c r="A14" s="19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19" t="s">
        <v>43</v>
      </c>
      <c r="J14" s="19"/>
      <c r="K14" s="19"/>
      <c r="L14" s="19"/>
      <c r="M14" s="19"/>
    </row>
    <row r="15" s="12" customFormat="true" ht="12.8" hidden="false" customHeight="false" outlineLevel="0" collapsed="false">
      <c r="A15" s="22" t="s">
        <v>44</v>
      </c>
      <c r="B15" s="23" t="n">
        <v>33274</v>
      </c>
      <c r="C15" s="23" t="n">
        <v>77</v>
      </c>
      <c r="D15" s="23" t="n">
        <v>2343.74303461318</v>
      </c>
      <c r="E15" s="23" t="n">
        <v>1762.14412888927</v>
      </c>
      <c r="F15" s="23" t="n">
        <v>730</v>
      </c>
      <c r="G15" s="23" t="n">
        <v>2925</v>
      </c>
      <c r="H15" s="23" t="n">
        <v>395</v>
      </c>
      <c r="I15" s="23" t="n">
        <v>3055.35</v>
      </c>
      <c r="J15" s="24" t="n">
        <v>0.0903680457909801</v>
      </c>
      <c r="K15" s="23" t="n">
        <v>1175054</v>
      </c>
      <c r="L15" s="23" t="n">
        <v>39672516</v>
      </c>
      <c r="M15" s="23" t="n">
        <v>40847570</v>
      </c>
    </row>
    <row r="16" s="12" customFormat="true" ht="12.8" hidden="false" customHeight="false" outlineLevel="0" collapsed="false">
      <c r="A16" s="25" t="s">
        <v>45</v>
      </c>
      <c r="B16" s="26" t="n">
        <v>29212</v>
      </c>
      <c r="C16" s="26" t="n">
        <v>89</v>
      </c>
      <c r="D16" s="26" t="n">
        <v>2255.97599483443</v>
      </c>
      <c r="E16" s="26" t="n">
        <v>1649.91580964924</v>
      </c>
      <c r="F16" s="26" t="n">
        <v>679</v>
      </c>
      <c r="G16" s="26" t="n">
        <v>2613</v>
      </c>
      <c r="H16" s="26" t="n">
        <v>249</v>
      </c>
      <c r="I16" s="26" t="n">
        <v>2695.17</v>
      </c>
      <c r="J16" s="27" t="n">
        <v>0.0741267419059112</v>
      </c>
      <c r="K16" s="26" t="n">
        <v>963869</v>
      </c>
      <c r="L16" s="26" t="n">
        <v>26717401</v>
      </c>
      <c r="M16" s="26" t="n">
        <v>27681270</v>
      </c>
    </row>
    <row r="17" s="12" customFormat="true" ht="12.8" hidden="false" customHeight="false" outlineLevel="0" collapsed="false">
      <c r="A17" s="25" t="s">
        <v>46</v>
      </c>
      <c r="B17" s="26" t="n">
        <v>25870</v>
      </c>
      <c r="C17" s="26" t="n">
        <v>102</v>
      </c>
      <c r="D17" s="26" t="n">
        <v>1482.41592482689</v>
      </c>
      <c r="E17" s="26" t="n">
        <v>1211.01657417754</v>
      </c>
      <c r="F17" s="26" t="n">
        <v>339</v>
      </c>
      <c r="G17" s="26" t="n">
        <v>1472</v>
      </c>
      <c r="H17" s="26" t="n">
        <v>104</v>
      </c>
      <c r="I17" s="26" t="n">
        <v>1506.32</v>
      </c>
      <c r="J17" s="27" t="n">
        <v>0.0507931733900298</v>
      </c>
      <c r="K17" s="26" t="n">
        <v>660463</v>
      </c>
      <c r="L17" s="26" t="n">
        <v>16789579</v>
      </c>
      <c r="M17" s="26" t="n">
        <v>17450042</v>
      </c>
    </row>
    <row r="18" s="12" customFormat="true" ht="12.8" hidden="false" customHeight="false" outlineLevel="0" collapsed="false">
      <c r="A18" s="25" t="s">
        <v>47</v>
      </c>
      <c r="B18" s="26" t="n">
        <v>16631</v>
      </c>
      <c r="C18" s="26" t="n">
        <v>58</v>
      </c>
      <c r="D18" s="26" t="n">
        <v>659.334901937957</v>
      </c>
      <c r="E18" s="26" t="n">
        <v>584.686583418171</v>
      </c>
      <c r="F18" s="26" t="n">
        <v>172</v>
      </c>
      <c r="G18" s="26" t="n">
        <v>758</v>
      </c>
      <c r="H18" s="26" t="n">
        <v>77</v>
      </c>
      <c r="I18" s="26" t="n">
        <v>783.41</v>
      </c>
      <c r="J18" s="27" t="n">
        <v>0.0981345199988136</v>
      </c>
      <c r="K18" s="26" t="n">
        <v>1276041</v>
      </c>
      <c r="L18" s="26" t="n">
        <v>16394100</v>
      </c>
      <c r="M18" s="26" t="n">
        <v>17670141</v>
      </c>
    </row>
    <row r="19" s="12" customFormat="true" ht="12.8" hidden="false" customHeight="false" outlineLevel="0" collapsed="false">
      <c r="A19" s="25" t="s">
        <v>48</v>
      </c>
      <c r="B19" s="26" t="n">
        <v>18239</v>
      </c>
      <c r="C19" s="26" t="n">
        <v>112</v>
      </c>
      <c r="D19" s="26" t="n">
        <v>705.267367399532</v>
      </c>
      <c r="E19" s="26" t="n">
        <v>541.605331308283</v>
      </c>
      <c r="F19" s="26" t="n">
        <v>165</v>
      </c>
      <c r="G19" s="26" t="n">
        <v>641</v>
      </c>
      <c r="H19" s="26" t="n">
        <v>10</v>
      </c>
      <c r="I19" s="26" t="n">
        <v>644.3</v>
      </c>
      <c r="J19" s="27" t="n">
        <v>0.0537260846036931</v>
      </c>
      <c r="K19" s="26" t="n">
        <v>698599</v>
      </c>
      <c r="L19" s="26" t="n">
        <v>13379743</v>
      </c>
      <c r="M19" s="26" t="n">
        <v>14078342</v>
      </c>
    </row>
    <row r="20" s="12" customFormat="true" ht="12.8" hidden="false" customHeight="false" outlineLevel="0" collapsed="false">
      <c r="A20" s="25" t="s">
        <v>49</v>
      </c>
      <c r="B20" s="26" t="n">
        <v>20526</v>
      </c>
      <c r="C20" s="26" t="n">
        <v>102</v>
      </c>
      <c r="D20" s="26" t="n">
        <v>1198.83751578373</v>
      </c>
      <c r="E20" s="26" t="n">
        <v>752.713972660184</v>
      </c>
      <c r="F20" s="26" t="n">
        <v>217</v>
      </c>
      <c r="G20" s="26" t="n">
        <v>839</v>
      </c>
      <c r="H20" s="26" t="n">
        <v>81</v>
      </c>
      <c r="I20" s="26" t="n">
        <v>865.73</v>
      </c>
      <c r="J20" s="27" t="n">
        <v>0.01581708087115</v>
      </c>
      <c r="K20" s="26" t="n">
        <v>205669</v>
      </c>
      <c r="L20" s="26" t="n">
        <v>12023261</v>
      </c>
      <c r="M20" s="26" t="n">
        <v>12228930</v>
      </c>
    </row>
    <row r="21" s="12" customFormat="true" ht="12.8" hidden="false" customHeight="false" outlineLevel="0" collapsed="false">
      <c r="A21" s="25" t="s">
        <v>50</v>
      </c>
      <c r="B21" s="26" t="n">
        <v>16931</v>
      </c>
      <c r="C21" s="26" t="n">
        <v>81</v>
      </c>
      <c r="D21" s="26" t="n">
        <v>962.219628823071</v>
      </c>
      <c r="E21" s="26" t="n">
        <v>797.389851457579</v>
      </c>
      <c r="F21" s="26" t="n">
        <v>188</v>
      </c>
      <c r="G21" s="26" t="n">
        <v>812</v>
      </c>
      <c r="H21" s="26" t="n">
        <v>68</v>
      </c>
      <c r="I21" s="26" t="n">
        <v>834.44</v>
      </c>
      <c r="J21" s="27" t="n">
        <v>0.0381197090088908</v>
      </c>
      <c r="K21" s="26" t="n">
        <v>495670</v>
      </c>
      <c r="L21" s="26" t="n">
        <v>10105869</v>
      </c>
      <c r="M21" s="26" t="n">
        <v>10601539</v>
      </c>
    </row>
    <row r="22" s="12" customFormat="true" ht="12.8" hidden="false" customHeight="false" outlineLevel="0" collapsed="false">
      <c r="A22" s="25" t="s">
        <v>51</v>
      </c>
      <c r="B22" s="26" t="n">
        <v>10634</v>
      </c>
      <c r="C22" s="26" t="n">
        <v>53</v>
      </c>
      <c r="D22" s="26" t="n">
        <v>559.46940495888</v>
      </c>
      <c r="E22" s="26" t="n">
        <v>382.746643837023</v>
      </c>
      <c r="F22" s="26" t="n">
        <v>75</v>
      </c>
      <c r="G22" s="26" t="n">
        <v>593</v>
      </c>
      <c r="H22" s="26" t="n">
        <v>49</v>
      </c>
      <c r="I22" s="26" t="n">
        <v>609.17</v>
      </c>
      <c r="J22" s="27" t="n">
        <v>0.0316262888496982</v>
      </c>
      <c r="K22" s="26" t="n">
        <v>411236</v>
      </c>
      <c r="L22" s="26" t="n">
        <v>9242683</v>
      </c>
      <c r="M22" s="26" t="n">
        <v>9653919</v>
      </c>
    </row>
    <row r="23" s="12" customFormat="true" ht="12.8" hidden="false" customHeight="false" outlineLevel="0" collapsed="false">
      <c r="A23" s="25" t="s">
        <v>52</v>
      </c>
      <c r="B23" s="26" t="n">
        <v>15392</v>
      </c>
      <c r="C23" s="26" t="n">
        <v>58</v>
      </c>
      <c r="D23" s="26" t="n">
        <v>870.551839575368</v>
      </c>
      <c r="E23" s="26" t="n">
        <v>652.678003718646</v>
      </c>
      <c r="F23" s="26" t="n">
        <v>140</v>
      </c>
      <c r="G23" s="26" t="n">
        <v>500</v>
      </c>
      <c r="H23" s="26" t="n">
        <v>78</v>
      </c>
      <c r="I23" s="26" t="n">
        <v>525.74</v>
      </c>
      <c r="J23" s="27" t="n">
        <v>0.0164642405985597</v>
      </c>
      <c r="K23" s="26" t="n">
        <v>214084</v>
      </c>
      <c r="L23" s="26" t="n">
        <v>4464805</v>
      </c>
      <c r="M23" s="26" t="n">
        <v>4678889</v>
      </c>
    </row>
    <row r="24" s="12" customFormat="true" ht="12.8" hidden="false" customHeight="false" outlineLevel="0" collapsed="false">
      <c r="A24" s="25" t="s">
        <v>53</v>
      </c>
      <c r="B24" s="26" t="n">
        <v>7819</v>
      </c>
      <c r="C24" s="26" t="n">
        <v>60</v>
      </c>
      <c r="D24" s="26" t="n">
        <v>406.642370777204</v>
      </c>
      <c r="E24" s="26" t="n">
        <v>283.539450080879</v>
      </c>
      <c r="F24" s="26" t="n">
        <v>47</v>
      </c>
      <c r="G24" s="26" t="n">
        <v>341</v>
      </c>
      <c r="H24" s="26" t="n">
        <v>11</v>
      </c>
      <c r="I24" s="26" t="n">
        <v>344.63</v>
      </c>
      <c r="J24" s="27" t="n">
        <v>0.0172611401694134</v>
      </c>
      <c r="K24" s="26" t="n">
        <v>224446</v>
      </c>
      <c r="L24" s="26" t="n">
        <v>4494234</v>
      </c>
      <c r="M24" s="26" t="n">
        <v>4718680</v>
      </c>
    </row>
    <row r="25" s="12" customFormat="true" ht="12.8" hidden="false" customHeight="false" outlineLevel="0" collapsed="false">
      <c r="A25" s="25" t="s">
        <v>54</v>
      </c>
      <c r="B25" s="26" t="n">
        <v>6656</v>
      </c>
      <c r="C25" s="26" t="n">
        <v>45</v>
      </c>
      <c r="D25" s="26" t="n">
        <v>307.539985724381</v>
      </c>
      <c r="E25" s="26" t="n">
        <v>185.392258451654</v>
      </c>
      <c r="F25" s="26" t="n">
        <v>35</v>
      </c>
      <c r="G25" s="26" t="n">
        <v>228</v>
      </c>
      <c r="H25" s="26" t="n">
        <v>12</v>
      </c>
      <c r="I25" s="26" t="n">
        <v>231.96</v>
      </c>
      <c r="J25" s="27" t="n">
        <v>0.0152161219932206</v>
      </c>
      <c r="K25" s="26" t="n">
        <v>197855</v>
      </c>
      <c r="L25" s="26" t="n">
        <v>4740852</v>
      </c>
      <c r="M25" s="26" t="n">
        <v>4938707</v>
      </c>
    </row>
    <row r="26" s="12" customFormat="true" ht="12.8" hidden="false" customHeight="false" outlineLevel="0" collapsed="false">
      <c r="A26" s="25" t="s">
        <v>55</v>
      </c>
      <c r="B26" s="26" t="n">
        <v>11441</v>
      </c>
      <c r="C26" s="26" t="n">
        <v>50</v>
      </c>
      <c r="D26" s="26" t="n">
        <v>490.298115265046</v>
      </c>
      <c r="E26" s="26" t="n">
        <v>450.394095475312</v>
      </c>
      <c r="F26" s="26" t="n">
        <v>76</v>
      </c>
      <c r="G26" s="26" t="n">
        <v>346</v>
      </c>
      <c r="H26" s="26" t="n">
        <v>35</v>
      </c>
      <c r="I26" s="26" t="n">
        <v>357.55</v>
      </c>
      <c r="J26" s="27" t="n">
        <v>0.0550870973432071</v>
      </c>
      <c r="K26" s="26" t="n">
        <v>716296</v>
      </c>
      <c r="L26" s="26" t="n">
        <v>8103232</v>
      </c>
      <c r="M26" s="26" t="n">
        <v>8819528</v>
      </c>
    </row>
    <row r="27" s="12" customFormat="true" ht="12.8" hidden="false" customHeight="false" outlineLevel="0" collapsed="false">
      <c r="A27" s="25" t="s">
        <v>56</v>
      </c>
      <c r="B27" s="26" t="n">
        <v>10427</v>
      </c>
      <c r="C27" s="26" t="n">
        <v>48</v>
      </c>
      <c r="D27" s="26" t="n">
        <v>516.53672993673</v>
      </c>
      <c r="E27" s="26" t="n">
        <v>392.127639027639</v>
      </c>
      <c r="F27" s="26" t="n">
        <v>154</v>
      </c>
      <c r="G27" s="26" t="n">
        <v>749</v>
      </c>
      <c r="H27" s="26" t="n">
        <v>69</v>
      </c>
      <c r="I27" s="26" t="n">
        <v>771.77</v>
      </c>
      <c r="J27" s="27" t="n">
        <v>0.107847149158878</v>
      </c>
      <c r="K27" s="26" t="n">
        <v>1402334</v>
      </c>
      <c r="L27" s="26" t="n">
        <v>15314725</v>
      </c>
      <c r="M27" s="26" t="n">
        <v>16717059</v>
      </c>
    </row>
    <row r="28" s="12" customFormat="true" ht="12.8" hidden="false" customHeight="false" outlineLevel="0" collapsed="false">
      <c r="A28" s="25" t="s">
        <v>57</v>
      </c>
      <c r="B28" s="26" t="n">
        <v>3800</v>
      </c>
      <c r="C28" s="26" t="n">
        <v>60</v>
      </c>
      <c r="D28" s="26" t="n">
        <v>283.817844334887</v>
      </c>
      <c r="E28" s="26" t="n">
        <v>170.597619713708</v>
      </c>
      <c r="F28" s="26" t="n">
        <v>35</v>
      </c>
      <c r="G28" s="26" t="n">
        <v>168</v>
      </c>
      <c r="H28" s="26" t="n">
        <v>32</v>
      </c>
      <c r="I28" s="26" t="n">
        <v>178.56</v>
      </c>
      <c r="J28" s="27" t="n">
        <v>0.00656306683624829</v>
      </c>
      <c r="K28" s="26" t="n">
        <v>85341</v>
      </c>
      <c r="L28" s="26" t="n">
        <v>2450604</v>
      </c>
      <c r="M28" s="26" t="n">
        <v>2535945</v>
      </c>
    </row>
    <row r="29" s="12" customFormat="true" ht="12.8" hidden="false" customHeight="false" outlineLevel="0" collapsed="false">
      <c r="A29" s="25" t="s">
        <v>58</v>
      </c>
      <c r="B29" s="26" t="n">
        <v>10529</v>
      </c>
      <c r="C29" s="26" t="n">
        <v>52</v>
      </c>
      <c r="D29" s="26" t="n">
        <v>592.475545032227</v>
      </c>
      <c r="E29" s="26" t="n">
        <v>558.263423820106</v>
      </c>
      <c r="F29" s="26" t="n">
        <v>125</v>
      </c>
      <c r="G29" s="26" t="n">
        <v>515</v>
      </c>
      <c r="H29" s="26" t="n">
        <v>52</v>
      </c>
      <c r="I29" s="26" t="n">
        <v>532.16</v>
      </c>
      <c r="J29" s="27" t="n">
        <v>0.0672682274746548</v>
      </c>
      <c r="K29" s="26" t="n">
        <v>874687</v>
      </c>
      <c r="L29" s="26" t="n">
        <v>16795898</v>
      </c>
      <c r="M29" s="26" t="n">
        <v>17670585</v>
      </c>
    </row>
    <row r="30" s="12" customFormat="true" ht="12.8" hidden="false" customHeight="false" outlineLevel="0" collapsed="false">
      <c r="A30" s="25" t="s">
        <v>59</v>
      </c>
      <c r="B30" s="26" t="n">
        <v>6661</v>
      </c>
      <c r="C30" s="26" t="n">
        <v>65</v>
      </c>
      <c r="D30" s="26" t="n">
        <v>379.692675678519</v>
      </c>
      <c r="E30" s="26" t="n">
        <v>209.08659554731</v>
      </c>
      <c r="F30" s="26" t="n">
        <v>19</v>
      </c>
      <c r="G30" s="26" t="n">
        <v>190</v>
      </c>
      <c r="H30" s="26" t="n">
        <v>20</v>
      </c>
      <c r="I30" s="26" t="n">
        <v>196.6</v>
      </c>
      <c r="J30" s="27" t="n">
        <v>0.00408194063035229</v>
      </c>
      <c r="K30" s="26" t="n">
        <v>53079</v>
      </c>
      <c r="L30" s="26" t="n">
        <v>1886987</v>
      </c>
      <c r="M30" s="26" t="n">
        <v>1940066</v>
      </c>
    </row>
    <row r="31" s="12" customFormat="true" ht="12.8" hidden="false" customHeight="false" outlineLevel="0" collapsed="false">
      <c r="A31" s="25" t="s">
        <v>60</v>
      </c>
      <c r="B31" s="26" t="n">
        <v>9475</v>
      </c>
      <c r="C31" s="26" t="n">
        <v>70</v>
      </c>
      <c r="D31" s="26" t="n">
        <v>360.94312861052</v>
      </c>
      <c r="E31" s="26" t="n">
        <v>316.738583155974</v>
      </c>
      <c r="F31" s="26" t="n">
        <v>63</v>
      </c>
      <c r="G31" s="26" t="n">
        <v>466</v>
      </c>
      <c r="H31" s="26" t="n">
        <v>60</v>
      </c>
      <c r="I31" s="26" t="n">
        <v>485.8</v>
      </c>
      <c r="J31" s="27" t="n">
        <v>0.0953774598279795</v>
      </c>
      <c r="K31" s="26" t="n">
        <v>1240191</v>
      </c>
      <c r="L31" s="26" t="n">
        <v>11764080</v>
      </c>
      <c r="M31" s="26" t="n">
        <v>13004271</v>
      </c>
    </row>
    <row r="32" s="12" customFormat="true" ht="12.8" hidden="false" customHeight="false" outlineLevel="0" collapsed="false">
      <c r="A32" s="25" t="s">
        <v>61</v>
      </c>
      <c r="B32" s="26" t="n">
        <v>10987</v>
      </c>
      <c r="C32" s="26" t="n">
        <v>113</v>
      </c>
      <c r="D32" s="26" t="n">
        <v>388.473837731927</v>
      </c>
      <c r="E32" s="26" t="n">
        <v>263.632928641018</v>
      </c>
      <c r="F32" s="26" t="n">
        <v>25</v>
      </c>
      <c r="G32" s="26" t="n">
        <v>138</v>
      </c>
      <c r="H32" s="26" t="n">
        <v>23</v>
      </c>
      <c r="I32" s="26" t="n">
        <v>145.59</v>
      </c>
      <c r="J32" s="27" t="n">
        <v>0.0261438782618877</v>
      </c>
      <c r="K32" s="26" t="n">
        <v>339948</v>
      </c>
      <c r="L32" s="26" t="n">
        <v>2817495</v>
      </c>
      <c r="M32" s="26" t="n">
        <v>3157443</v>
      </c>
    </row>
    <row r="33" s="12" customFormat="true" ht="12.8" hidden="false" customHeight="false" outlineLevel="0" collapsed="false">
      <c r="A33" s="25" t="s">
        <v>62</v>
      </c>
      <c r="B33" s="26" t="n">
        <v>4312</v>
      </c>
      <c r="C33" s="26" t="n">
        <v>22</v>
      </c>
      <c r="D33" s="26" t="n">
        <v>291.969801987717</v>
      </c>
      <c r="E33" s="26" t="n">
        <v>221.947074714989</v>
      </c>
      <c r="F33" s="26" t="n">
        <v>23</v>
      </c>
      <c r="G33" s="26" t="n">
        <v>64</v>
      </c>
      <c r="H33" s="26" t="n">
        <v>19</v>
      </c>
      <c r="I33" s="26" t="n">
        <v>70.27</v>
      </c>
      <c r="J33" s="27" t="n">
        <v>0.00823798616183042</v>
      </c>
      <c r="K33" s="26" t="n">
        <v>107118</v>
      </c>
      <c r="L33" s="26" t="n">
        <v>4266112</v>
      </c>
      <c r="M33" s="26" t="n">
        <v>4373230</v>
      </c>
    </row>
    <row r="34" s="12" customFormat="true" ht="12.8" hidden="false" customHeight="false" outlineLevel="0" collapsed="false">
      <c r="A34" s="25" t="s">
        <v>63</v>
      </c>
      <c r="B34" s="26" t="n">
        <v>7000</v>
      </c>
      <c r="C34" s="26" t="n">
        <v>67</v>
      </c>
      <c r="D34" s="26" t="n">
        <v>406.921424161506</v>
      </c>
      <c r="E34" s="26" t="n">
        <v>323.597300821079</v>
      </c>
      <c r="F34" s="26" t="n">
        <v>37</v>
      </c>
      <c r="G34" s="26" t="n">
        <v>115</v>
      </c>
      <c r="H34" s="26" t="n">
        <v>19</v>
      </c>
      <c r="I34" s="26" t="n">
        <v>121.27</v>
      </c>
      <c r="J34" s="27" t="n">
        <v>0.013414978246202</v>
      </c>
      <c r="K34" s="26" t="n">
        <v>174435</v>
      </c>
      <c r="L34" s="26" t="n">
        <v>3527486</v>
      </c>
      <c r="M34" s="26" t="n">
        <v>3701921</v>
      </c>
    </row>
    <row r="35" s="12" customFormat="true" ht="12.8" hidden="false" customHeight="false" outlineLevel="0" collapsed="false">
      <c r="A35" s="25" t="s">
        <v>64</v>
      </c>
      <c r="B35" s="26" t="n">
        <v>8969</v>
      </c>
      <c r="C35" s="26" t="n">
        <v>40</v>
      </c>
      <c r="D35" s="26" t="n">
        <v>372.561036938751</v>
      </c>
      <c r="E35" s="26" t="n">
        <v>277.010337638051</v>
      </c>
      <c r="F35" s="26" t="n">
        <v>25</v>
      </c>
      <c r="G35" s="26" t="n">
        <v>171</v>
      </c>
      <c r="H35" s="26" t="n">
        <v>5</v>
      </c>
      <c r="I35" s="26" t="n">
        <v>172.65</v>
      </c>
      <c r="J35" s="27" t="n">
        <v>0.018518405487265</v>
      </c>
      <c r="K35" s="26" t="n">
        <v>240794</v>
      </c>
      <c r="L35" s="26" t="n">
        <v>4595518</v>
      </c>
      <c r="M35" s="26" t="n">
        <v>4836312</v>
      </c>
    </row>
    <row r="36" s="12" customFormat="true" ht="12.8" hidden="false" customHeight="false" outlineLevel="0" collapsed="false">
      <c r="A36" s="25" t="s">
        <v>65</v>
      </c>
      <c r="B36" s="26" t="n">
        <v>9338</v>
      </c>
      <c r="C36" s="26" t="n">
        <v>101</v>
      </c>
      <c r="D36" s="26" t="n">
        <v>458.365340642777</v>
      </c>
      <c r="E36" s="26" t="n">
        <v>351.122158824595</v>
      </c>
      <c r="F36" s="26" t="n">
        <v>48</v>
      </c>
      <c r="G36" s="26" t="n">
        <v>200</v>
      </c>
      <c r="H36" s="26" t="n">
        <v>15</v>
      </c>
      <c r="I36" s="26" t="n">
        <v>204.95</v>
      </c>
      <c r="J36" s="27" t="n">
        <v>0.0141922387041072</v>
      </c>
      <c r="K36" s="26" t="n">
        <v>184541</v>
      </c>
      <c r="L36" s="26" t="n">
        <v>2777873</v>
      </c>
      <c r="M36" s="26" t="n">
        <v>2962414</v>
      </c>
    </row>
    <row r="37" s="12" customFormat="true" ht="12.8" hidden="false" customHeight="false" outlineLevel="0" collapsed="false">
      <c r="A37" s="25" t="s">
        <v>66</v>
      </c>
      <c r="B37" s="26" t="n">
        <v>10095</v>
      </c>
      <c r="C37" s="26" t="n">
        <v>45</v>
      </c>
      <c r="D37" s="26" t="n">
        <v>519.469873921139</v>
      </c>
      <c r="E37" s="26" t="n">
        <v>396.111276044851</v>
      </c>
      <c r="F37" s="26" t="n">
        <v>47</v>
      </c>
      <c r="G37" s="26" t="n">
        <v>338</v>
      </c>
      <c r="H37" s="26" t="n">
        <v>49</v>
      </c>
      <c r="I37" s="26" t="n">
        <v>354.17</v>
      </c>
      <c r="J37" s="27" t="n">
        <v>0.0159390143614031</v>
      </c>
      <c r="K37" s="26" t="n">
        <v>207255</v>
      </c>
      <c r="L37" s="26" t="n">
        <v>2666536</v>
      </c>
      <c r="M37" s="26" t="n">
        <v>2873791</v>
      </c>
    </row>
    <row r="38" s="12" customFormat="true" ht="12.8" hidden="false" customHeight="false" outlineLevel="0" collapsed="false">
      <c r="A38" s="25" t="s">
        <v>67</v>
      </c>
      <c r="B38" s="26" t="n">
        <v>11560</v>
      </c>
      <c r="C38" s="26" t="n">
        <v>60</v>
      </c>
      <c r="D38" s="26" t="n">
        <v>557.904804436787</v>
      </c>
      <c r="E38" s="26" t="n">
        <v>405.635486254969</v>
      </c>
      <c r="F38" s="26" t="n">
        <v>46</v>
      </c>
      <c r="G38" s="26" t="n">
        <v>201</v>
      </c>
      <c r="H38" s="26" t="n">
        <v>33</v>
      </c>
      <c r="I38" s="26" t="n">
        <v>211.89</v>
      </c>
      <c r="J38" s="27" t="n">
        <v>0.0106023425695208</v>
      </c>
      <c r="K38" s="26" t="n">
        <v>137862</v>
      </c>
      <c r="L38" s="26" t="n">
        <v>2251684</v>
      </c>
      <c r="M38" s="26" t="n">
        <v>2389546</v>
      </c>
    </row>
    <row r="39" s="12" customFormat="true" ht="12.8" hidden="false" customHeight="false" outlineLevel="0" collapsed="false">
      <c r="A39" s="25" t="s">
        <v>68</v>
      </c>
      <c r="B39" s="26" t="n">
        <v>14138</v>
      </c>
      <c r="C39" s="26" t="n">
        <v>94</v>
      </c>
      <c r="D39" s="26" t="n">
        <v>598.715590757296</v>
      </c>
      <c r="E39" s="26" t="n">
        <v>393.535627863048</v>
      </c>
      <c r="F39" s="26" t="n">
        <v>66</v>
      </c>
      <c r="G39" s="26" t="n">
        <v>383</v>
      </c>
      <c r="H39" s="26" t="n">
        <v>46</v>
      </c>
      <c r="I39" s="26" t="n">
        <v>398.18</v>
      </c>
      <c r="J39" s="27" t="n">
        <v>0.0173722631352234</v>
      </c>
      <c r="K39" s="26" t="n">
        <v>225891</v>
      </c>
      <c r="L39" s="26" t="n">
        <v>1992051</v>
      </c>
      <c r="M39" s="26" t="n">
        <v>2217942</v>
      </c>
    </row>
    <row r="40" s="12" customFormat="true" ht="12.8" hidden="false" customHeight="false" outlineLevel="0" collapsed="false">
      <c r="A40" s="25" t="s">
        <v>69</v>
      </c>
      <c r="B40" s="26" t="n">
        <v>3322</v>
      </c>
      <c r="C40" s="26" t="n">
        <v>26</v>
      </c>
      <c r="D40" s="26" t="n">
        <v>198.193431198431</v>
      </c>
      <c r="E40" s="26" t="n">
        <v>138.835476652977</v>
      </c>
      <c r="F40" s="26" t="n">
        <v>43</v>
      </c>
      <c r="G40" s="26" t="n">
        <v>134</v>
      </c>
      <c r="H40" s="26" t="n">
        <v>11</v>
      </c>
      <c r="I40" s="26" t="n">
        <v>137.63</v>
      </c>
      <c r="J40" s="27" t="n">
        <v>0.0226596290622663</v>
      </c>
      <c r="K40" s="26" t="n">
        <v>294643</v>
      </c>
      <c r="L40" s="26" t="n">
        <v>4422390</v>
      </c>
      <c r="M40" s="26" t="n">
        <v>4717033</v>
      </c>
    </row>
    <row r="41" s="12" customFormat="true" ht="12.8" hidden="false" customHeight="false" outlineLevel="0" collapsed="false">
      <c r="A41" s="28" t="s">
        <v>70</v>
      </c>
      <c r="B41" s="29" t="n">
        <v>394</v>
      </c>
      <c r="C41" s="29" t="n">
        <v>7</v>
      </c>
      <c r="D41" s="29" t="n">
        <v>53.3117137474891</v>
      </c>
      <c r="E41" s="29" t="n">
        <v>39.9480773838528</v>
      </c>
      <c r="F41" s="29" t="n">
        <v>6</v>
      </c>
      <c r="G41" s="29" t="n">
        <v>42</v>
      </c>
      <c r="H41" s="29" t="n">
        <v>1</v>
      </c>
      <c r="I41" s="29" t="n">
        <v>42.33</v>
      </c>
      <c r="J41" s="30" t="n">
        <v>0.0150411755586131</v>
      </c>
      <c r="K41" s="29" t="n">
        <v>195580</v>
      </c>
      <c r="L41" s="29" t="n">
        <v>3398920</v>
      </c>
      <c r="M41" s="29" t="n">
        <v>3594500</v>
      </c>
    </row>
    <row r="42" s="12" customFormat="true" ht="12.8" hidden="false" customHeight="false" outlineLevel="0" collapsed="false">
      <c r="A42" s="31" t="s">
        <v>71</v>
      </c>
      <c r="B42" s="32" t="n">
        <f aca="false">SUM(B15:B41)</f>
        <v>333632</v>
      </c>
      <c r="C42" s="32" t="n">
        <f aca="false">SUM(C15:C41)</f>
        <v>1757</v>
      </c>
      <c r="D42" s="32" t="n">
        <f aca="false">SUM(D15:D41)</f>
        <v>18221.6488636364</v>
      </c>
      <c r="E42" s="32" t="n">
        <f aca="false">SUM(E15:E41)</f>
        <v>13712.4123092279</v>
      </c>
      <c r="F42" s="32" t="n">
        <f aca="false">SUM(F15:F41)</f>
        <v>3625</v>
      </c>
      <c r="G42" s="32" t="n">
        <f aca="false">SUM(G15:G41)</f>
        <v>15942</v>
      </c>
      <c r="H42" s="32" t="n">
        <f aca="false">SUM(H15:H41)</f>
        <v>1623</v>
      </c>
      <c r="I42" s="32" t="n">
        <f aca="false">SUM(I15:I41)</f>
        <v>16477.59</v>
      </c>
      <c r="J42" s="32" t="n">
        <f aca="false">SUM(J15:J41)</f>
        <v>1</v>
      </c>
      <c r="K42" s="32" t="n">
        <f aca="false">SUM(K15:K41)</f>
        <v>13002981</v>
      </c>
      <c r="L42" s="32" t="n">
        <f aca="false">SUM(L15:L41)</f>
        <v>247056634</v>
      </c>
      <c r="M42" s="32" t="n">
        <f aca="false">SUM(M15:M41)</f>
        <v>260059615</v>
      </c>
    </row>
    <row r="43" s="12" customFormat="true" ht="12.8" hidden="false" customHeight="false" outlineLevel="0" collapsed="false">
      <c r="A43" s="33" t="s">
        <v>72</v>
      </c>
    </row>
    <row r="44" s="12" customFormat="true" ht="12.8" hidden="false" customHeight="false" outlineLevel="0" collapsed="false">
      <c r="A44" s="33" t="s">
        <v>73</v>
      </c>
    </row>
    <row r="45" s="12" customFormat="true" ht="12.8" hidden="false" customHeight="false" outlineLevel="0" collapsed="false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6" s="12" customFormat="true" ht="12.8" hidden="false" customHeight="false" outlineLevel="0" collapsed="false">
      <c r="A46" s="16" t="str">
        <f aca="false">"Tabla " &amp; TEXT((ROW()+25)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  <c r="K46" s="18"/>
      <c r="L46" s="18"/>
      <c r="M46" s="18"/>
    </row>
    <row r="47" s="12" customFormat="true" ht="12.8" hidden="false" customHeight="false" outlineLevel="0" collapsed="false">
      <c r="A47" s="18" t="s">
        <v>74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s="12" customFormat="true" ht="12.8" hidden="false" customHeight="true" outlineLevel="0" collapsed="false">
      <c r="A48" s="19" t="s">
        <v>30</v>
      </c>
      <c r="B48" s="20" t="s">
        <v>31</v>
      </c>
      <c r="C48" s="20"/>
      <c r="D48" s="20"/>
      <c r="E48" s="20"/>
      <c r="F48" s="20"/>
      <c r="G48" s="20"/>
      <c r="H48" s="20"/>
      <c r="I48" s="20"/>
      <c r="J48" s="34" t="s">
        <v>32</v>
      </c>
      <c r="K48" s="19" t="s">
        <v>33</v>
      </c>
      <c r="L48" s="19" t="s">
        <v>34</v>
      </c>
      <c r="M48" s="19" t="s">
        <v>35</v>
      </c>
    </row>
    <row r="49" s="12" customFormat="true" ht="28.3" hidden="false" customHeight="false" outlineLevel="0" collapsed="false">
      <c r="A49" s="19"/>
      <c r="B49" s="21" t="s">
        <v>75</v>
      </c>
      <c r="C49" s="21" t="s">
        <v>76</v>
      </c>
      <c r="D49" s="35" t="s">
        <v>77</v>
      </c>
      <c r="E49" s="35" t="s">
        <v>78</v>
      </c>
      <c r="F49" s="21" t="s">
        <v>79</v>
      </c>
      <c r="G49" s="21" t="s">
        <v>80</v>
      </c>
      <c r="H49" s="21" t="s">
        <v>81</v>
      </c>
      <c r="I49" s="19" t="s">
        <v>43</v>
      </c>
      <c r="J49" s="34"/>
      <c r="K49" s="19"/>
      <c r="L49" s="19"/>
      <c r="M49" s="19"/>
    </row>
    <row r="50" s="12" customFormat="true" ht="12.8" hidden="false" customHeight="false" outlineLevel="0" collapsed="false">
      <c r="A50" s="22" t="s">
        <v>44</v>
      </c>
      <c r="B50" s="23" t="n">
        <v>33757</v>
      </c>
      <c r="C50" s="23" t="n">
        <v>78</v>
      </c>
      <c r="D50" s="36" t="n">
        <v>2346.2210151919</v>
      </c>
      <c r="E50" s="36" t="n">
        <v>1667.0889125521</v>
      </c>
      <c r="F50" s="23" t="n">
        <v>546</v>
      </c>
      <c r="G50" s="23" t="n">
        <v>2633</v>
      </c>
      <c r="H50" s="23" t="n">
        <v>336</v>
      </c>
      <c r="I50" s="23" t="n">
        <v>2743.88</v>
      </c>
      <c r="J50" s="37" t="n">
        <v>0.0855218648143117</v>
      </c>
      <c r="K50" s="23" t="n">
        <v>1065172</v>
      </c>
      <c r="L50" s="23" t="n">
        <v>38935349</v>
      </c>
      <c r="M50" s="23" t="n">
        <v>40000521</v>
      </c>
    </row>
    <row r="51" s="12" customFormat="true" ht="12.8" hidden="false" customHeight="false" outlineLevel="0" collapsed="false">
      <c r="A51" s="25" t="s">
        <v>45</v>
      </c>
      <c r="B51" s="26" t="n">
        <v>27921</v>
      </c>
      <c r="C51" s="26" t="n">
        <v>83</v>
      </c>
      <c r="D51" s="38" t="n">
        <v>2270.9385664497</v>
      </c>
      <c r="E51" s="38" t="n">
        <v>1633.81691169996</v>
      </c>
      <c r="F51" s="26" t="n">
        <v>533</v>
      </c>
      <c r="G51" s="26" t="n">
        <v>2356</v>
      </c>
      <c r="H51" s="26" t="n">
        <v>265</v>
      </c>
      <c r="I51" s="26" t="n">
        <v>2443.45</v>
      </c>
      <c r="J51" s="39" t="n">
        <v>0.0764599325813885</v>
      </c>
      <c r="K51" s="26" t="n">
        <v>952306</v>
      </c>
      <c r="L51" s="26" t="n">
        <v>25985990</v>
      </c>
      <c r="M51" s="26" t="n">
        <v>26938296</v>
      </c>
    </row>
    <row r="52" s="12" customFormat="true" ht="12.8" hidden="false" customHeight="false" outlineLevel="0" collapsed="false">
      <c r="A52" s="25" t="s">
        <v>46</v>
      </c>
      <c r="B52" s="26" t="n">
        <v>24933</v>
      </c>
      <c r="C52" s="26" t="n">
        <v>101</v>
      </c>
      <c r="D52" s="38" t="n">
        <v>1460.04953046346</v>
      </c>
      <c r="E52" s="38" t="n">
        <v>1195.66540754413</v>
      </c>
      <c r="F52" s="26" t="n">
        <v>235</v>
      </c>
      <c r="G52" s="26" t="n">
        <v>1351</v>
      </c>
      <c r="H52" s="26" t="n">
        <v>126</v>
      </c>
      <c r="I52" s="26" t="n">
        <v>1392.58</v>
      </c>
      <c r="J52" s="39" t="n">
        <v>0.0545975732350597</v>
      </c>
      <c r="K52" s="26" t="n">
        <v>680011</v>
      </c>
      <c r="L52" s="26" t="n">
        <v>16248381</v>
      </c>
      <c r="M52" s="26" t="n">
        <v>16928392</v>
      </c>
    </row>
    <row r="53" s="12" customFormat="true" ht="12.8" hidden="false" customHeight="false" outlineLevel="0" collapsed="false">
      <c r="A53" s="25" t="s">
        <v>47</v>
      </c>
      <c r="B53" s="26" t="n">
        <v>16214</v>
      </c>
      <c r="C53" s="26" t="n">
        <v>57</v>
      </c>
      <c r="D53" s="38" t="n">
        <v>662.706867775834</v>
      </c>
      <c r="E53" s="38" t="n">
        <v>572.017591502462</v>
      </c>
      <c r="F53" s="26" t="n">
        <v>141</v>
      </c>
      <c r="G53" s="26" t="n">
        <v>693</v>
      </c>
      <c r="H53" s="26" t="n">
        <v>87</v>
      </c>
      <c r="I53" s="26" t="n">
        <v>721.71</v>
      </c>
      <c r="J53" s="39" t="n">
        <v>0.099299668729744</v>
      </c>
      <c r="K53" s="26" t="n">
        <v>1236773</v>
      </c>
      <c r="L53" s="26" t="n">
        <v>15292870</v>
      </c>
      <c r="M53" s="26" t="n">
        <v>16529643</v>
      </c>
    </row>
    <row r="54" s="12" customFormat="true" ht="12.8" hidden="false" customHeight="false" outlineLevel="0" collapsed="false">
      <c r="A54" s="25" t="s">
        <v>48</v>
      </c>
      <c r="B54" s="26" t="n">
        <v>18318</v>
      </c>
      <c r="C54" s="26" t="n">
        <v>110</v>
      </c>
      <c r="D54" s="38" t="n">
        <v>662.178680805308</v>
      </c>
      <c r="E54" s="38" t="n">
        <v>495.095494242773</v>
      </c>
      <c r="F54" s="26" t="n">
        <v>125</v>
      </c>
      <c r="G54" s="26" t="n">
        <v>616</v>
      </c>
      <c r="H54" s="26" t="n">
        <v>10</v>
      </c>
      <c r="I54" s="26" t="n">
        <v>619.3</v>
      </c>
      <c r="J54" s="39" t="n">
        <v>0.0672332337667148</v>
      </c>
      <c r="K54" s="26" t="n">
        <v>837387</v>
      </c>
      <c r="L54" s="26" t="n">
        <v>12652977</v>
      </c>
      <c r="M54" s="26" t="n">
        <v>13490364</v>
      </c>
    </row>
    <row r="55" s="12" customFormat="true" ht="12.8" hidden="false" customHeight="false" outlineLevel="0" collapsed="false">
      <c r="A55" s="25" t="s">
        <v>49</v>
      </c>
      <c r="B55" s="26" t="n">
        <v>21141</v>
      </c>
      <c r="C55" s="26" t="n">
        <v>93</v>
      </c>
      <c r="D55" s="38" t="n">
        <v>1118.1950892807</v>
      </c>
      <c r="E55" s="38" t="n">
        <v>706.679466982528</v>
      </c>
      <c r="F55" s="26" t="n">
        <v>137</v>
      </c>
      <c r="G55" s="26" t="n">
        <v>774</v>
      </c>
      <c r="H55" s="26" t="n">
        <v>78</v>
      </c>
      <c r="I55" s="26" t="n">
        <v>799.74</v>
      </c>
      <c r="J55" s="39" t="n">
        <v>0.019328269905195</v>
      </c>
      <c r="K55" s="26" t="n">
        <v>240733</v>
      </c>
      <c r="L55" s="26" t="n">
        <v>11881934</v>
      </c>
      <c r="M55" s="26" t="n">
        <v>12122667</v>
      </c>
    </row>
    <row r="56" s="12" customFormat="true" ht="12.8" hidden="false" customHeight="false" outlineLevel="0" collapsed="false">
      <c r="A56" s="25" t="s">
        <v>50</v>
      </c>
      <c r="B56" s="26" t="n">
        <v>15855</v>
      </c>
      <c r="C56" s="26" t="n">
        <v>75</v>
      </c>
      <c r="D56" s="38" t="n">
        <v>918.870398469455</v>
      </c>
      <c r="E56" s="38" t="n">
        <v>746.484034833092</v>
      </c>
      <c r="F56" s="26" t="n">
        <v>125</v>
      </c>
      <c r="G56" s="26" t="n">
        <v>771</v>
      </c>
      <c r="H56" s="26" t="n">
        <v>66</v>
      </c>
      <c r="I56" s="26" t="n">
        <v>792.78</v>
      </c>
      <c r="J56" s="39" t="n">
        <v>0.0418045719100854</v>
      </c>
      <c r="K56" s="26" t="n">
        <v>520674</v>
      </c>
      <c r="L56" s="26" t="n">
        <v>9668748</v>
      </c>
      <c r="M56" s="26" t="n">
        <v>10189422</v>
      </c>
    </row>
    <row r="57" s="12" customFormat="true" ht="12.8" hidden="false" customHeight="false" outlineLevel="0" collapsed="false">
      <c r="A57" s="25" t="s">
        <v>51</v>
      </c>
      <c r="B57" s="26" t="n">
        <v>11124</v>
      </c>
      <c r="C57" s="26" t="n">
        <v>50</v>
      </c>
      <c r="D57" s="38" t="n">
        <v>537.030817733266</v>
      </c>
      <c r="E57" s="38" t="n">
        <v>383.712442491487</v>
      </c>
      <c r="F57" s="26" t="n">
        <v>43</v>
      </c>
      <c r="G57" s="26" t="n">
        <v>462</v>
      </c>
      <c r="H57" s="26" t="n">
        <v>44</v>
      </c>
      <c r="I57" s="26" t="n">
        <v>476.52</v>
      </c>
      <c r="J57" s="39" t="n">
        <v>0.0277882429029002</v>
      </c>
      <c r="K57" s="26" t="n">
        <v>346102</v>
      </c>
      <c r="L57" s="26" t="n">
        <v>8972998</v>
      </c>
      <c r="M57" s="26" t="n">
        <v>9319100</v>
      </c>
    </row>
    <row r="58" s="12" customFormat="true" ht="12.8" hidden="false" customHeight="false" outlineLevel="0" collapsed="false">
      <c r="A58" s="25" t="s">
        <v>52</v>
      </c>
      <c r="B58" s="26" t="n">
        <v>15724</v>
      </c>
      <c r="C58" s="26" t="n">
        <v>61</v>
      </c>
      <c r="D58" s="38" t="n">
        <v>888.728707962565</v>
      </c>
      <c r="E58" s="38" t="n">
        <v>659.784802396598</v>
      </c>
      <c r="F58" s="26" t="n">
        <v>88</v>
      </c>
      <c r="G58" s="26" t="n">
        <v>488</v>
      </c>
      <c r="H58" s="26" t="n">
        <v>71</v>
      </c>
      <c r="I58" s="26" t="n">
        <v>511.43</v>
      </c>
      <c r="J58" s="39" t="n">
        <v>0.0167418597736513</v>
      </c>
      <c r="K58" s="26" t="n">
        <v>208519</v>
      </c>
      <c r="L58" s="26" t="n">
        <v>4293200</v>
      </c>
      <c r="M58" s="26" t="n">
        <v>4501719</v>
      </c>
    </row>
    <row r="59" s="12" customFormat="true" ht="12.8" hidden="false" customHeight="false" outlineLevel="0" collapsed="false">
      <c r="A59" s="25" t="s">
        <v>53</v>
      </c>
      <c r="B59" s="26" t="n">
        <v>8044</v>
      </c>
      <c r="C59" s="26" t="n">
        <v>64</v>
      </c>
      <c r="D59" s="38" t="n">
        <v>394.483569618512</v>
      </c>
      <c r="E59" s="38" t="n">
        <v>275.338990314837</v>
      </c>
      <c r="F59" s="26" t="n">
        <v>16</v>
      </c>
      <c r="G59" s="26" t="n">
        <v>352</v>
      </c>
      <c r="H59" s="26" t="n">
        <v>6</v>
      </c>
      <c r="I59" s="26" t="n">
        <v>353.98</v>
      </c>
      <c r="J59" s="39" t="n">
        <v>0.0248617178652751</v>
      </c>
      <c r="K59" s="26" t="n">
        <v>309652</v>
      </c>
      <c r="L59" s="26" t="n">
        <v>4221739</v>
      </c>
      <c r="M59" s="26" t="n">
        <v>4531391</v>
      </c>
    </row>
    <row r="60" s="12" customFormat="true" ht="12.8" hidden="false" customHeight="false" outlineLevel="0" collapsed="false">
      <c r="A60" s="25" t="s">
        <v>54</v>
      </c>
      <c r="B60" s="26" t="n">
        <v>7606</v>
      </c>
      <c r="C60" s="26" t="n">
        <v>45</v>
      </c>
      <c r="D60" s="38" t="n">
        <v>299.060417843027</v>
      </c>
      <c r="E60" s="38" t="n">
        <v>184.287690570299</v>
      </c>
      <c r="F60" s="26" t="n">
        <v>17</v>
      </c>
      <c r="G60" s="26" t="n">
        <v>224</v>
      </c>
      <c r="H60" s="26" t="n">
        <v>25</v>
      </c>
      <c r="I60" s="26" t="n">
        <v>232.25</v>
      </c>
      <c r="J60" s="39" t="n">
        <v>0.0246866475563216</v>
      </c>
      <c r="K60" s="26" t="n">
        <v>307471</v>
      </c>
      <c r="L60" s="26" t="n">
        <v>4472577</v>
      </c>
      <c r="M60" s="26" t="n">
        <v>4780048</v>
      </c>
    </row>
    <row r="61" s="12" customFormat="true" ht="12.8" hidden="false" customHeight="false" outlineLevel="0" collapsed="false">
      <c r="A61" s="25" t="s">
        <v>55</v>
      </c>
      <c r="B61" s="26" t="n">
        <v>11885</v>
      </c>
      <c r="C61" s="26" t="n">
        <v>53</v>
      </c>
      <c r="D61" s="38" t="n">
        <v>490.355712346859</v>
      </c>
      <c r="E61" s="38" t="n">
        <v>450.474264111145</v>
      </c>
      <c r="F61" s="26" t="n">
        <v>51</v>
      </c>
      <c r="G61" s="26" t="n">
        <v>318</v>
      </c>
      <c r="H61" s="26" t="n">
        <v>36</v>
      </c>
      <c r="I61" s="26" t="n">
        <v>329.88</v>
      </c>
      <c r="J61" s="39" t="n">
        <v>0.0591299546882249</v>
      </c>
      <c r="K61" s="26" t="n">
        <v>736461</v>
      </c>
      <c r="L61" s="26" t="n">
        <v>7433767</v>
      </c>
      <c r="M61" s="26" t="n">
        <v>8170228</v>
      </c>
    </row>
    <row r="62" s="12" customFormat="true" ht="12.8" hidden="false" customHeight="false" outlineLevel="0" collapsed="false">
      <c r="A62" s="25" t="s">
        <v>56</v>
      </c>
      <c r="B62" s="26" t="n">
        <v>10235</v>
      </c>
      <c r="C62" s="26" t="n">
        <v>49</v>
      </c>
      <c r="D62" s="38" t="n">
        <v>503.385261121857</v>
      </c>
      <c r="E62" s="38" t="n">
        <v>373.85412475822</v>
      </c>
      <c r="F62" s="26" t="n">
        <v>94</v>
      </c>
      <c r="G62" s="26" t="n">
        <v>672</v>
      </c>
      <c r="H62" s="26" t="n">
        <v>65</v>
      </c>
      <c r="I62" s="26" t="n">
        <v>693.45</v>
      </c>
      <c r="J62" s="39" t="n">
        <v>0.0954291319037487</v>
      </c>
      <c r="K62" s="26" t="n">
        <v>1188566</v>
      </c>
      <c r="L62" s="26" t="n">
        <v>14252778</v>
      </c>
      <c r="M62" s="26" t="n">
        <v>15441344</v>
      </c>
    </row>
    <row r="63" s="12" customFormat="true" ht="12.8" hidden="false" customHeight="false" outlineLevel="0" collapsed="false">
      <c r="A63" s="25" t="s">
        <v>57</v>
      </c>
      <c r="B63" s="26" t="n">
        <v>4273</v>
      </c>
      <c r="C63" s="26" t="n">
        <v>67</v>
      </c>
      <c r="D63" s="38" t="n">
        <v>274.442713637261</v>
      </c>
      <c r="E63" s="38" t="n">
        <v>158.558238005976</v>
      </c>
      <c r="F63" s="26" t="n">
        <v>19</v>
      </c>
      <c r="G63" s="26" t="n">
        <v>132</v>
      </c>
      <c r="H63" s="26" t="n">
        <v>11</v>
      </c>
      <c r="I63" s="26" t="n">
        <v>135.63</v>
      </c>
      <c r="J63" s="39" t="n">
        <v>0.00563155351842722</v>
      </c>
      <c r="K63" s="26" t="n">
        <v>70141</v>
      </c>
      <c r="L63" s="26" t="n">
        <v>2400724</v>
      </c>
      <c r="M63" s="26" t="n">
        <v>2470865</v>
      </c>
    </row>
    <row r="64" s="12" customFormat="true" ht="12.8" hidden="false" customHeight="false" outlineLevel="0" collapsed="false">
      <c r="A64" s="25" t="s">
        <v>58</v>
      </c>
      <c r="B64" s="26" t="n">
        <v>10571</v>
      </c>
      <c r="C64" s="26" t="n">
        <v>55</v>
      </c>
      <c r="D64" s="38" t="n">
        <v>612.64262962333</v>
      </c>
      <c r="E64" s="38" t="n">
        <v>561.028993259693</v>
      </c>
      <c r="F64" s="26" t="n">
        <v>98</v>
      </c>
      <c r="G64" s="26" t="n">
        <v>397</v>
      </c>
      <c r="H64" s="26" t="n">
        <v>56</v>
      </c>
      <c r="I64" s="26" t="n">
        <v>415.48</v>
      </c>
      <c r="J64" s="39" t="n">
        <v>0.0606379082513207</v>
      </c>
      <c r="K64" s="26" t="n">
        <v>755243</v>
      </c>
      <c r="L64" s="26" t="n">
        <v>16179520</v>
      </c>
      <c r="M64" s="26" t="n">
        <v>16934763</v>
      </c>
    </row>
    <row r="65" s="12" customFormat="true" ht="12.8" hidden="false" customHeight="false" outlineLevel="0" collapsed="false">
      <c r="A65" s="25" t="s">
        <v>59</v>
      </c>
      <c r="B65" s="26" t="n">
        <v>7342</v>
      </c>
      <c r="C65" s="26" t="n">
        <v>66</v>
      </c>
      <c r="D65" s="38" t="n">
        <v>382.097272727273</v>
      </c>
      <c r="E65" s="38" t="n">
        <v>211.62</v>
      </c>
      <c r="F65" s="26" t="n">
        <v>10</v>
      </c>
      <c r="G65" s="26" t="n">
        <v>160</v>
      </c>
      <c r="H65" s="26" t="n">
        <v>20</v>
      </c>
      <c r="I65" s="26" t="n">
        <v>166.6</v>
      </c>
      <c r="J65" s="39" t="n">
        <v>0.00508143167124384</v>
      </c>
      <c r="K65" s="26" t="n">
        <v>63289</v>
      </c>
      <c r="L65" s="26" t="n">
        <v>1839299</v>
      </c>
      <c r="M65" s="26" t="n">
        <v>1902588</v>
      </c>
    </row>
    <row r="66" s="12" customFormat="true" ht="12.8" hidden="false" customHeight="false" outlineLevel="0" collapsed="false">
      <c r="A66" s="25" t="s">
        <v>60</v>
      </c>
      <c r="B66" s="26" t="n">
        <v>9171</v>
      </c>
      <c r="C66" s="26" t="n">
        <v>70</v>
      </c>
      <c r="D66" s="38" t="n">
        <v>334.704545454545</v>
      </c>
      <c r="E66" s="38" t="n">
        <v>293.886363636364</v>
      </c>
      <c r="F66" s="26" t="n">
        <v>40</v>
      </c>
      <c r="G66" s="26" t="n">
        <v>322</v>
      </c>
      <c r="H66" s="26" t="n">
        <v>59</v>
      </c>
      <c r="I66" s="26" t="n">
        <v>341.47</v>
      </c>
      <c r="J66" s="39" t="n">
        <v>0.0783335890338994</v>
      </c>
      <c r="K66" s="26" t="n">
        <v>975642</v>
      </c>
      <c r="L66" s="26" t="n">
        <v>10885701</v>
      </c>
      <c r="M66" s="26" t="n">
        <v>11861343</v>
      </c>
    </row>
    <row r="67" s="12" customFormat="true" ht="12.8" hidden="false" customHeight="false" outlineLevel="0" collapsed="false">
      <c r="A67" s="25" t="s">
        <v>61</v>
      </c>
      <c r="B67" s="26" t="n">
        <v>12942</v>
      </c>
      <c r="C67" s="26" t="n">
        <v>124</v>
      </c>
      <c r="D67" s="38" t="n">
        <v>434.114644878931</v>
      </c>
      <c r="E67" s="38" t="n">
        <v>279.841917606203</v>
      </c>
      <c r="F67" s="26" t="n">
        <v>11</v>
      </c>
      <c r="G67" s="26" t="n">
        <v>100</v>
      </c>
      <c r="H67" s="26" t="n">
        <v>25</v>
      </c>
      <c r="I67" s="26" t="n">
        <v>108.25</v>
      </c>
      <c r="J67" s="39" t="n">
        <v>0.0253087144635823</v>
      </c>
      <c r="K67" s="26" t="n">
        <v>315219</v>
      </c>
      <c r="L67" s="26" t="n">
        <v>2525570</v>
      </c>
      <c r="M67" s="26" t="n">
        <v>2840789</v>
      </c>
    </row>
    <row r="68" s="12" customFormat="true" ht="12.8" hidden="false" customHeight="false" outlineLevel="0" collapsed="false">
      <c r="A68" s="25" t="s">
        <v>62</v>
      </c>
      <c r="B68" s="26" t="n">
        <v>4806</v>
      </c>
      <c r="C68" s="26" t="n">
        <v>22</v>
      </c>
      <c r="D68" s="38" t="n">
        <v>286.054160270094</v>
      </c>
      <c r="E68" s="38" t="n">
        <v>222.921887542821</v>
      </c>
      <c r="F68" s="26" t="n">
        <v>4</v>
      </c>
      <c r="G68" s="26" t="n">
        <v>52</v>
      </c>
      <c r="H68" s="26" t="n">
        <v>15</v>
      </c>
      <c r="I68" s="26" t="n">
        <v>56.95</v>
      </c>
      <c r="J68" s="39" t="n">
        <v>0.0121989359280553</v>
      </c>
      <c r="K68" s="26" t="n">
        <v>151937</v>
      </c>
      <c r="L68" s="26" t="n">
        <v>4149446</v>
      </c>
      <c r="M68" s="26" t="n">
        <v>4301383</v>
      </c>
    </row>
    <row r="69" s="12" customFormat="true" ht="12.8" hidden="false" customHeight="false" outlineLevel="0" collapsed="false">
      <c r="A69" s="25" t="s">
        <v>63</v>
      </c>
      <c r="B69" s="26" t="n">
        <v>7613</v>
      </c>
      <c r="C69" s="26" t="n">
        <v>72</v>
      </c>
      <c r="D69" s="38" t="n">
        <v>379.302169188803</v>
      </c>
      <c r="E69" s="38" t="n">
        <v>304.384514379844</v>
      </c>
      <c r="F69" s="26" t="n">
        <v>24</v>
      </c>
      <c r="G69" s="26" t="n">
        <v>86</v>
      </c>
      <c r="H69" s="26" t="n">
        <v>34</v>
      </c>
      <c r="I69" s="26" t="n">
        <v>97.22</v>
      </c>
      <c r="J69" s="39" t="n">
        <v>0.0190028320390738</v>
      </c>
      <c r="K69" s="26" t="n">
        <v>236680</v>
      </c>
      <c r="L69" s="26" t="n">
        <v>3319971</v>
      </c>
      <c r="M69" s="26" t="n">
        <v>3556651</v>
      </c>
    </row>
    <row r="70" s="12" customFormat="true" ht="12.8" hidden="false" customHeight="false" outlineLevel="0" collapsed="false">
      <c r="A70" s="25" t="s">
        <v>64</v>
      </c>
      <c r="B70" s="26" t="n">
        <v>8590</v>
      </c>
      <c r="C70" s="26" t="n">
        <v>41</v>
      </c>
      <c r="D70" s="38" t="n">
        <v>377.500758957355</v>
      </c>
      <c r="E70" s="38" t="n">
        <v>263.0253044119</v>
      </c>
      <c r="F70" s="26" t="n">
        <v>15</v>
      </c>
      <c r="G70" s="26" t="n">
        <v>115</v>
      </c>
      <c r="H70" s="26" t="n">
        <v>9</v>
      </c>
      <c r="I70" s="26" t="n">
        <v>117.97</v>
      </c>
      <c r="J70" s="39" t="n">
        <v>0.0115269155247134</v>
      </c>
      <c r="K70" s="26" t="n">
        <v>143567</v>
      </c>
      <c r="L70" s="26" t="n">
        <v>4489946</v>
      </c>
      <c r="M70" s="26" t="n">
        <v>4633513</v>
      </c>
    </row>
    <row r="71" s="12" customFormat="true" ht="12.8" hidden="false" customHeight="false" outlineLevel="0" collapsed="false">
      <c r="A71" s="25" t="s">
        <v>65</v>
      </c>
      <c r="B71" s="26" t="n">
        <v>9657</v>
      </c>
      <c r="C71" s="26" t="n">
        <v>112</v>
      </c>
      <c r="D71" s="38" t="n">
        <v>443.271635283223</v>
      </c>
      <c r="E71" s="38" t="n">
        <v>326.195857771261</v>
      </c>
      <c r="F71" s="26" t="n">
        <v>24</v>
      </c>
      <c r="G71" s="26" t="n">
        <v>162</v>
      </c>
      <c r="H71" s="26" t="n">
        <v>15</v>
      </c>
      <c r="I71" s="26" t="n">
        <v>166.95</v>
      </c>
      <c r="J71" s="39" t="n">
        <v>0.0133333799143179</v>
      </c>
      <c r="K71" s="26" t="n">
        <v>166067</v>
      </c>
      <c r="L71" s="26" t="n">
        <v>2634773</v>
      </c>
      <c r="M71" s="26" t="n">
        <v>2800840</v>
      </c>
    </row>
    <row r="72" s="12" customFormat="true" ht="12.8" hidden="false" customHeight="false" outlineLevel="0" collapsed="false">
      <c r="A72" s="25" t="s">
        <v>66</v>
      </c>
      <c r="B72" s="26" t="n">
        <v>8924</v>
      </c>
      <c r="C72" s="26" t="n">
        <v>39</v>
      </c>
      <c r="D72" s="38" t="n">
        <v>483.698799029917</v>
      </c>
      <c r="E72" s="38" t="n">
        <v>312.615423788138</v>
      </c>
      <c r="F72" s="26" t="n">
        <v>29</v>
      </c>
      <c r="G72" s="26" t="n">
        <v>265</v>
      </c>
      <c r="H72" s="26" t="n">
        <v>48</v>
      </c>
      <c r="I72" s="26" t="n">
        <v>280.84</v>
      </c>
      <c r="J72" s="39" t="n">
        <v>0.00926870905300112</v>
      </c>
      <c r="K72" s="26" t="n">
        <v>115441</v>
      </c>
      <c r="L72" s="26" t="n">
        <v>2573141</v>
      </c>
      <c r="M72" s="26" t="n">
        <v>2688582</v>
      </c>
    </row>
    <row r="73" s="12" customFormat="true" ht="12.8" hidden="false" customHeight="false" outlineLevel="0" collapsed="false">
      <c r="A73" s="25" t="s">
        <v>67</v>
      </c>
      <c r="B73" s="26" t="n">
        <v>11232</v>
      </c>
      <c r="C73" s="26" t="n">
        <v>55</v>
      </c>
      <c r="D73" s="38" t="n">
        <v>538.398574861681</v>
      </c>
      <c r="E73" s="38" t="n">
        <v>375.766432695337</v>
      </c>
      <c r="F73" s="26" t="n">
        <v>33</v>
      </c>
      <c r="G73" s="26" t="n">
        <v>177</v>
      </c>
      <c r="H73" s="26" t="n">
        <v>29</v>
      </c>
      <c r="I73" s="26" t="n">
        <v>186.57</v>
      </c>
      <c r="J73" s="39" t="n">
        <v>0.0100423886722709</v>
      </c>
      <c r="K73" s="26" t="n">
        <v>125078</v>
      </c>
      <c r="L73" s="26" t="n">
        <v>2145222</v>
      </c>
      <c r="M73" s="26" t="n">
        <v>2270300</v>
      </c>
    </row>
    <row r="74" s="12" customFormat="true" ht="12.8" hidden="false" customHeight="false" outlineLevel="0" collapsed="false">
      <c r="A74" s="25" t="s">
        <v>68</v>
      </c>
      <c r="B74" s="26" t="n">
        <v>14215</v>
      </c>
      <c r="C74" s="26" t="n">
        <v>97</v>
      </c>
      <c r="D74" s="38" t="n">
        <v>586.868751929593</v>
      </c>
      <c r="E74" s="38" t="n">
        <v>368.615184635293</v>
      </c>
      <c r="F74" s="26" t="n">
        <v>38</v>
      </c>
      <c r="G74" s="26" t="n">
        <v>299</v>
      </c>
      <c r="H74" s="26" t="n">
        <v>51</v>
      </c>
      <c r="I74" s="26" t="n">
        <v>315.83</v>
      </c>
      <c r="J74" s="39" t="n">
        <v>0.0152565056061683</v>
      </c>
      <c r="K74" s="26" t="n">
        <v>190019</v>
      </c>
      <c r="L74" s="26" t="n">
        <v>1818502</v>
      </c>
      <c r="M74" s="26" t="n">
        <v>2008521</v>
      </c>
    </row>
    <row r="75" s="12" customFormat="true" ht="12.8" hidden="false" customHeight="false" outlineLevel="0" collapsed="false">
      <c r="A75" s="25" t="s">
        <v>69</v>
      </c>
      <c r="B75" s="26" t="n">
        <v>2280</v>
      </c>
      <c r="C75" s="26" t="n">
        <v>24</v>
      </c>
      <c r="D75" s="38" t="n">
        <v>142.591557059961</v>
      </c>
      <c r="E75" s="38" t="n">
        <v>106.364284332689</v>
      </c>
      <c r="F75" s="26" t="n">
        <v>22</v>
      </c>
      <c r="G75" s="26" t="n">
        <v>112</v>
      </c>
      <c r="H75" s="26" t="n">
        <v>7</v>
      </c>
      <c r="I75" s="26" t="n">
        <v>114.31</v>
      </c>
      <c r="J75" s="39" t="n">
        <v>0.0329836787319878</v>
      </c>
      <c r="K75" s="26" t="n">
        <v>410810</v>
      </c>
      <c r="L75" s="26" t="n">
        <v>4048143</v>
      </c>
      <c r="M75" s="26" t="n">
        <v>4458953</v>
      </c>
    </row>
    <row r="76" s="12" customFormat="true" ht="12.8" hidden="false" customHeight="false" outlineLevel="0" collapsed="false">
      <c r="A76" s="28" t="s">
        <v>70</v>
      </c>
      <c r="B76" s="29" t="n">
        <v>290</v>
      </c>
      <c r="C76" s="29" t="n">
        <v>6</v>
      </c>
      <c r="D76" s="40" t="n">
        <v>53.9255611265045</v>
      </c>
      <c r="E76" s="40" t="n">
        <v>38.6073793083227</v>
      </c>
      <c r="F76" s="29" t="n">
        <v>3</v>
      </c>
      <c r="G76" s="29" t="n">
        <v>28</v>
      </c>
      <c r="H76" s="29" t="n">
        <v>2</v>
      </c>
      <c r="I76" s="29" t="n">
        <v>28.66</v>
      </c>
      <c r="J76" s="41" t="n">
        <v>0.00851078795931726</v>
      </c>
      <c r="K76" s="29" t="n">
        <v>106002</v>
      </c>
      <c r="L76" s="29" t="n">
        <v>3321020</v>
      </c>
      <c r="M76" s="29" t="n">
        <v>3427022</v>
      </c>
    </row>
    <row r="77" s="12" customFormat="true" ht="12.8" hidden="false" customHeight="false" outlineLevel="0" collapsed="false">
      <c r="A77" s="31" t="s">
        <v>71</v>
      </c>
      <c r="B77" s="32" t="n">
        <f aca="false">SUM(B50:B76)</f>
        <v>334663</v>
      </c>
      <c r="C77" s="32" t="n">
        <f aca="false">SUM(C50:C76)</f>
        <v>1769</v>
      </c>
      <c r="D77" s="42" t="n">
        <f aca="false">SUM(D50:D76)</f>
        <v>17881.8184090909</v>
      </c>
      <c r="E77" s="42" t="n">
        <f aca="false">SUM(E50:E76)</f>
        <v>13167.7319153735</v>
      </c>
      <c r="F77" s="32" t="n">
        <f aca="false">SUM(F50:F76)</f>
        <v>2521</v>
      </c>
      <c r="G77" s="32" t="n">
        <f aca="false">SUM(G50:G76)</f>
        <v>14117</v>
      </c>
      <c r="H77" s="32" t="n">
        <f aca="false">SUM(H50:H76)</f>
        <v>1596</v>
      </c>
      <c r="I77" s="32" t="n">
        <f aca="false">SUM(I50:I76)</f>
        <v>14643.68</v>
      </c>
      <c r="J77" s="43" t="n">
        <f aca="false">SUM(J50:J76)</f>
        <v>1</v>
      </c>
      <c r="K77" s="32" t="n">
        <f aca="false">SUM(K50:K76)</f>
        <v>12454962</v>
      </c>
      <c r="L77" s="32" t="n">
        <f aca="false">SUM(L50:L76)</f>
        <v>236644286</v>
      </c>
      <c r="M77" s="32" t="n">
        <f aca="false">SUM(M50:M76)</f>
        <v>249099248</v>
      </c>
    </row>
    <row r="78" s="12" customFormat="true" ht="12.8" hidden="false" customHeight="false" outlineLevel="0" collapsed="false">
      <c r="A78" s="33" t="s">
        <v>72</v>
      </c>
      <c r="D78" s="44"/>
      <c r="E78" s="44"/>
      <c r="J78" s="45"/>
    </row>
    <row r="79" s="12" customFormat="true" ht="12.8" hidden="false" customHeight="false" outlineLevel="0" collapsed="false">
      <c r="A79" s="33" t="s">
        <v>82</v>
      </c>
      <c r="D79" s="44"/>
      <c r="E79" s="44"/>
      <c r="J79" s="45"/>
    </row>
    <row r="80" s="12" customFormat="true" ht="12.8" hidden="false" customHeight="false" outlineLevel="0" collapsed="false">
      <c r="D80" s="44"/>
      <c r="E80" s="44"/>
      <c r="J80" s="45"/>
    </row>
    <row r="81" s="12" customFormat="true" ht="12.8" hidden="false" customHeight="false" outlineLevel="0" collapsed="false">
      <c r="A81" s="16" t="str">
        <f aca="false">"Tabla " &amp; TEXT((ROW()+25)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  <c r="K81" s="18"/>
      <c r="L81" s="18"/>
      <c r="M81" s="18"/>
    </row>
    <row r="82" s="12" customFormat="true" ht="12.8" hidden="false" customHeight="false" outlineLevel="0" collapsed="false">
      <c r="A82" s="18" t="s">
        <v>83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</row>
    <row r="83" s="12" customFormat="true" ht="12.8" hidden="false" customHeight="true" outlineLevel="0" collapsed="false">
      <c r="A83" s="19" t="s">
        <v>30</v>
      </c>
      <c r="B83" s="20" t="s">
        <v>31</v>
      </c>
      <c r="C83" s="20"/>
      <c r="D83" s="20"/>
      <c r="E83" s="20"/>
      <c r="F83" s="20"/>
      <c r="G83" s="20"/>
      <c r="H83" s="20"/>
      <c r="I83" s="20"/>
      <c r="J83" s="34" t="s">
        <v>32</v>
      </c>
      <c r="K83" s="19" t="s">
        <v>33</v>
      </c>
      <c r="L83" s="19" t="s">
        <v>34</v>
      </c>
      <c r="M83" s="19" t="s">
        <v>35</v>
      </c>
    </row>
    <row r="84" s="12" customFormat="true" ht="28.3" hidden="false" customHeight="false" outlineLevel="0" collapsed="false">
      <c r="A84" s="19"/>
      <c r="B84" s="21" t="s">
        <v>84</v>
      </c>
      <c r="C84" s="21" t="s">
        <v>85</v>
      </c>
      <c r="D84" s="35" t="s">
        <v>86</v>
      </c>
      <c r="E84" s="35" t="s">
        <v>87</v>
      </c>
      <c r="F84" s="21" t="s">
        <v>88</v>
      </c>
      <c r="G84" s="21" t="s">
        <v>89</v>
      </c>
      <c r="H84" s="21" t="s">
        <v>90</v>
      </c>
      <c r="I84" s="19" t="s">
        <v>43</v>
      </c>
      <c r="J84" s="34"/>
      <c r="K84" s="19"/>
      <c r="L84" s="19"/>
      <c r="M84" s="19"/>
    </row>
    <row r="85" s="12" customFormat="true" ht="12.8" hidden="false" customHeight="false" outlineLevel="0" collapsed="false">
      <c r="A85" s="22" t="s">
        <v>44</v>
      </c>
      <c r="B85" s="23" t="n">
        <v>32434</v>
      </c>
      <c r="C85" s="23" t="n">
        <v>78</v>
      </c>
      <c r="D85" s="36" t="n">
        <v>2346.14576479301</v>
      </c>
      <c r="E85" s="36" t="n">
        <v>1665.73769585944</v>
      </c>
      <c r="F85" s="23" t="n">
        <v>830.5</v>
      </c>
      <c r="G85" s="23" t="n">
        <v>2432</v>
      </c>
      <c r="H85" s="23" t="n">
        <v>290</v>
      </c>
      <c r="I85" s="23" t="n">
        <v>2527.7</v>
      </c>
      <c r="J85" s="37" t="n">
        <v>0.083019125522997</v>
      </c>
      <c r="K85" s="23" t="n">
        <v>1011247</v>
      </c>
      <c r="L85" s="23" t="n">
        <v>39071470</v>
      </c>
      <c r="M85" s="23" t="n">
        <f aca="false">+K85+L85</f>
        <v>40082717</v>
      </c>
    </row>
    <row r="86" s="12" customFormat="true" ht="12.8" hidden="false" customHeight="false" outlineLevel="0" collapsed="false">
      <c r="A86" s="25" t="s">
        <v>45</v>
      </c>
      <c r="B86" s="26" t="n">
        <v>26579</v>
      </c>
      <c r="C86" s="26" t="n">
        <v>79</v>
      </c>
      <c r="D86" s="38" t="n">
        <v>2252.28195587828</v>
      </c>
      <c r="E86" s="38" t="n">
        <v>1588.93650133282</v>
      </c>
      <c r="F86" s="26" t="n">
        <v>768</v>
      </c>
      <c r="G86" s="26" t="n">
        <v>2216</v>
      </c>
      <c r="H86" s="26" t="n">
        <v>183</v>
      </c>
      <c r="I86" s="26" t="n">
        <v>2276.39</v>
      </c>
      <c r="J86" s="39" t="n">
        <v>0.0717670014895331</v>
      </c>
      <c r="K86" s="26" t="n">
        <v>874186</v>
      </c>
      <c r="L86" s="26" t="n">
        <v>25877573</v>
      </c>
      <c r="M86" s="26" t="n">
        <f aca="false">+K86+L86</f>
        <v>26751759</v>
      </c>
    </row>
    <row r="87" s="12" customFormat="true" ht="12.8" hidden="false" customHeight="false" outlineLevel="0" collapsed="false">
      <c r="A87" s="25" t="s">
        <v>46</v>
      </c>
      <c r="B87" s="26" t="n">
        <v>25023</v>
      </c>
      <c r="C87" s="26" t="n">
        <v>97</v>
      </c>
      <c r="D87" s="38" t="n">
        <v>1474.37764661018</v>
      </c>
      <c r="E87" s="38" t="n">
        <v>1208.6156653999</v>
      </c>
      <c r="F87" s="26" t="n">
        <v>418</v>
      </c>
      <c r="G87" s="26" t="n">
        <v>1122</v>
      </c>
      <c r="H87" s="26" t="n">
        <v>83</v>
      </c>
      <c r="I87" s="26" t="n">
        <v>1149.39</v>
      </c>
      <c r="J87" s="39" t="n">
        <v>0.0529896079185315</v>
      </c>
      <c r="K87" s="26" t="n">
        <v>645461</v>
      </c>
      <c r="L87" s="26" t="n">
        <v>16081736</v>
      </c>
      <c r="M87" s="26" t="n">
        <f aca="false">+K87+L87</f>
        <v>16727197</v>
      </c>
    </row>
    <row r="88" s="12" customFormat="true" ht="12.8" hidden="false" customHeight="false" outlineLevel="0" collapsed="false">
      <c r="A88" s="25" t="s">
        <v>47</v>
      </c>
      <c r="B88" s="26" t="n">
        <v>15411</v>
      </c>
      <c r="C88" s="26" t="n">
        <v>59</v>
      </c>
      <c r="D88" s="38" t="n">
        <v>658.482848130661</v>
      </c>
      <c r="E88" s="38" t="n">
        <v>564.917890039107</v>
      </c>
      <c r="F88" s="26" t="n">
        <v>206</v>
      </c>
      <c r="G88" s="26" t="n">
        <v>621</v>
      </c>
      <c r="H88" s="26" t="n">
        <v>63</v>
      </c>
      <c r="I88" s="26" t="n">
        <v>641.79</v>
      </c>
      <c r="J88" s="39" t="n">
        <v>0.0883722007042019</v>
      </c>
      <c r="K88" s="26" t="n">
        <v>1076452</v>
      </c>
      <c r="L88" s="26" t="n">
        <v>14667077</v>
      </c>
      <c r="M88" s="26" t="n">
        <f aca="false">+K88+L88</f>
        <v>15743529</v>
      </c>
    </row>
    <row r="89" s="12" customFormat="true" ht="12.8" hidden="false" customHeight="false" outlineLevel="0" collapsed="false">
      <c r="A89" s="25" t="s">
        <v>48</v>
      </c>
      <c r="B89" s="26" t="n">
        <v>18275</v>
      </c>
      <c r="C89" s="26" t="n">
        <v>110</v>
      </c>
      <c r="D89" s="38" t="n">
        <v>748.605566680802</v>
      </c>
      <c r="E89" s="38" t="n">
        <v>524.796362135348</v>
      </c>
      <c r="F89" s="26" t="n">
        <v>169</v>
      </c>
      <c r="G89" s="26" t="n">
        <v>533</v>
      </c>
      <c r="H89" s="26" t="n">
        <v>5</v>
      </c>
      <c r="I89" s="26" t="n">
        <v>534.65</v>
      </c>
      <c r="J89" s="39" t="n">
        <v>0.0375872432338738</v>
      </c>
      <c r="K89" s="26" t="n">
        <v>457846</v>
      </c>
      <c r="L89" s="26" t="n">
        <v>12567996</v>
      </c>
      <c r="M89" s="26" t="n">
        <f aca="false">+K89+L89</f>
        <v>13025842</v>
      </c>
    </row>
    <row r="90" s="12" customFormat="true" ht="12.8" hidden="false" customHeight="false" outlineLevel="0" collapsed="false">
      <c r="A90" s="25" t="s">
        <v>49</v>
      </c>
      <c r="B90" s="26" t="n">
        <v>21848</v>
      </c>
      <c r="C90" s="26" t="n">
        <v>100</v>
      </c>
      <c r="D90" s="38" t="n">
        <v>1082.89178310075</v>
      </c>
      <c r="E90" s="38" t="n">
        <v>706.970850251791</v>
      </c>
      <c r="F90" s="26" t="n">
        <v>226</v>
      </c>
      <c r="G90" s="26" t="n">
        <v>618</v>
      </c>
      <c r="H90" s="26" t="n">
        <v>40</v>
      </c>
      <c r="I90" s="26" t="n">
        <v>631.2</v>
      </c>
      <c r="J90" s="39" t="n">
        <v>0.0209205740870664</v>
      </c>
      <c r="K90" s="26" t="n">
        <v>254831</v>
      </c>
      <c r="L90" s="26" t="n">
        <v>11977246</v>
      </c>
      <c r="M90" s="26" t="n">
        <f aca="false">+K90+L90</f>
        <v>12232077</v>
      </c>
    </row>
    <row r="91" s="12" customFormat="true" ht="12.8" hidden="false" customHeight="false" outlineLevel="0" collapsed="false">
      <c r="A91" s="25" t="s">
        <v>50</v>
      </c>
      <c r="B91" s="26" t="n">
        <v>15313</v>
      </c>
      <c r="C91" s="26" t="n">
        <v>73</v>
      </c>
      <c r="D91" s="38" t="n">
        <v>889.528120219471</v>
      </c>
      <c r="E91" s="38" t="n">
        <v>688.759938401289</v>
      </c>
      <c r="F91" s="26" t="n">
        <v>186</v>
      </c>
      <c r="G91" s="26" t="n">
        <v>669</v>
      </c>
      <c r="H91" s="26" t="n">
        <v>45</v>
      </c>
      <c r="I91" s="26" t="n">
        <v>683.85</v>
      </c>
      <c r="J91" s="39" t="n">
        <v>0.0359114919030408</v>
      </c>
      <c r="K91" s="26" t="n">
        <v>437434</v>
      </c>
      <c r="L91" s="26" t="n">
        <v>9516238</v>
      </c>
      <c r="M91" s="26" t="n">
        <f aca="false">+K91+L91</f>
        <v>9953672</v>
      </c>
    </row>
    <row r="92" s="12" customFormat="true" ht="12.8" hidden="false" customHeight="false" outlineLevel="0" collapsed="false">
      <c r="A92" s="25" t="s">
        <v>51</v>
      </c>
      <c r="B92" s="26" t="n">
        <v>10837</v>
      </c>
      <c r="C92" s="26" t="n">
        <v>51</v>
      </c>
      <c r="D92" s="38" t="n">
        <v>652.010401961088</v>
      </c>
      <c r="E92" s="38" t="n">
        <v>383.132730920712</v>
      </c>
      <c r="F92" s="26" t="n">
        <v>79</v>
      </c>
      <c r="G92" s="26" t="n">
        <v>377</v>
      </c>
      <c r="H92" s="26" t="n">
        <v>49</v>
      </c>
      <c r="I92" s="26" t="n">
        <v>393.17</v>
      </c>
      <c r="J92" s="39" t="n">
        <v>0.0118116263520308</v>
      </c>
      <c r="K92" s="26" t="n">
        <v>143876</v>
      </c>
      <c r="L92" s="26" t="n">
        <v>9093543</v>
      </c>
      <c r="M92" s="26" t="n">
        <f aca="false">+K92+L92</f>
        <v>9237419</v>
      </c>
    </row>
    <row r="93" s="12" customFormat="true" ht="12.8" hidden="false" customHeight="false" outlineLevel="0" collapsed="false">
      <c r="A93" s="25" t="s">
        <v>52</v>
      </c>
      <c r="B93" s="26" t="n">
        <v>15481</v>
      </c>
      <c r="C93" s="26" t="n">
        <v>62</v>
      </c>
      <c r="D93" s="38" t="n">
        <v>893.040662911584</v>
      </c>
      <c r="E93" s="38" t="n">
        <v>630.77383060246</v>
      </c>
      <c r="F93" s="26" t="n">
        <v>131</v>
      </c>
      <c r="G93" s="26" t="n">
        <v>411</v>
      </c>
      <c r="H93" s="26" t="n">
        <v>46</v>
      </c>
      <c r="I93" s="26" t="n">
        <v>426.18</v>
      </c>
      <c r="J93" s="39" t="n">
        <v>0.0134507398122111</v>
      </c>
      <c r="K93" s="26" t="n">
        <v>163842</v>
      </c>
      <c r="L93" s="26" t="n">
        <v>4255872</v>
      </c>
      <c r="M93" s="26" t="n">
        <f aca="false">+K93+L93</f>
        <v>4419714</v>
      </c>
    </row>
    <row r="94" s="12" customFormat="true" ht="12.8" hidden="false" customHeight="false" outlineLevel="0" collapsed="false">
      <c r="A94" s="25" t="s">
        <v>53</v>
      </c>
      <c r="B94" s="26" t="n">
        <v>8050</v>
      </c>
      <c r="C94" s="26" t="n">
        <v>69</v>
      </c>
      <c r="D94" s="38" t="n">
        <v>420.67230767277</v>
      </c>
      <c r="E94" s="38" t="n">
        <v>281.567194036406</v>
      </c>
      <c r="F94" s="26" t="n">
        <v>47</v>
      </c>
      <c r="G94" s="26" t="n">
        <v>301</v>
      </c>
      <c r="H94" s="26" t="n">
        <v>11</v>
      </c>
      <c r="I94" s="26" t="n">
        <v>304.63</v>
      </c>
      <c r="J94" s="39" t="n">
        <v>0.0201479908222658</v>
      </c>
      <c r="K94" s="26" t="n">
        <v>245421</v>
      </c>
      <c r="L94" s="26" t="n">
        <v>4100726</v>
      </c>
      <c r="M94" s="26" t="n">
        <f aca="false">+K94+L94</f>
        <v>4346147</v>
      </c>
    </row>
    <row r="95" s="12" customFormat="true" ht="12.8" hidden="false" customHeight="false" outlineLevel="0" collapsed="false">
      <c r="A95" s="25" t="s">
        <v>54</v>
      </c>
      <c r="B95" s="26" t="n">
        <v>7517</v>
      </c>
      <c r="C95" s="26" t="n">
        <v>45</v>
      </c>
      <c r="D95" s="38" t="n">
        <v>357.634861427233</v>
      </c>
      <c r="E95" s="38" t="n">
        <v>200.814805194805</v>
      </c>
      <c r="F95" s="26" t="n">
        <v>32</v>
      </c>
      <c r="G95" s="26" t="n">
        <v>184</v>
      </c>
      <c r="H95" s="26" t="n">
        <v>14</v>
      </c>
      <c r="I95" s="26" t="n">
        <v>188.62</v>
      </c>
      <c r="J95" s="39" t="n">
        <v>0.0113992406575142</v>
      </c>
      <c r="K95" s="26" t="n">
        <v>138853</v>
      </c>
      <c r="L95" s="26" t="n">
        <v>4465524</v>
      </c>
      <c r="M95" s="26" t="n">
        <f aca="false">+K95+L95</f>
        <v>4604377</v>
      </c>
    </row>
    <row r="96" s="12" customFormat="true" ht="12.8" hidden="false" customHeight="false" outlineLevel="0" collapsed="false">
      <c r="A96" s="25" t="s">
        <v>55</v>
      </c>
      <c r="B96" s="26" t="n">
        <v>12435</v>
      </c>
      <c r="C96" s="26" t="n">
        <v>55</v>
      </c>
      <c r="D96" s="38" t="n">
        <v>502.380168172182</v>
      </c>
      <c r="E96" s="38" t="n">
        <v>453.034014326028</v>
      </c>
      <c r="F96" s="26" t="n">
        <v>78</v>
      </c>
      <c r="G96" s="26" t="n">
        <v>247</v>
      </c>
      <c r="H96" s="26" t="n">
        <v>25</v>
      </c>
      <c r="I96" s="26" t="n">
        <v>255.25</v>
      </c>
      <c r="J96" s="39" t="n">
        <v>0.0515294744339868</v>
      </c>
      <c r="K96" s="26" t="n">
        <v>627675</v>
      </c>
      <c r="L96" s="26" t="n">
        <v>7025154</v>
      </c>
      <c r="M96" s="26" t="n">
        <f aca="false">+K96+L96</f>
        <v>7652829</v>
      </c>
    </row>
    <row r="97" s="12" customFormat="true" ht="12.8" hidden="false" customHeight="false" outlineLevel="0" collapsed="false">
      <c r="A97" s="25" t="s">
        <v>56</v>
      </c>
      <c r="B97" s="26" t="n">
        <v>10014</v>
      </c>
      <c r="C97" s="26" t="n">
        <v>53</v>
      </c>
      <c r="D97" s="38" t="n">
        <v>419.935214785215</v>
      </c>
      <c r="E97" s="38" t="n">
        <v>321.576123876124</v>
      </c>
      <c r="F97" s="26" t="n">
        <v>166</v>
      </c>
      <c r="G97" s="26" t="n">
        <v>552</v>
      </c>
      <c r="H97" s="26" t="n">
        <v>58</v>
      </c>
      <c r="I97" s="26" t="n">
        <v>571.14</v>
      </c>
      <c r="J97" s="39" t="n">
        <v>0.136103799556171</v>
      </c>
      <c r="K97" s="26" t="n">
        <v>1657865</v>
      </c>
      <c r="L97" s="26" t="n">
        <v>13014922</v>
      </c>
      <c r="M97" s="26" t="n">
        <f aca="false">+K97+L97</f>
        <v>14672787</v>
      </c>
    </row>
    <row r="98" s="12" customFormat="true" ht="12.8" hidden="false" customHeight="false" outlineLevel="0" collapsed="false">
      <c r="A98" s="25" t="s">
        <v>57</v>
      </c>
      <c r="B98" s="26" t="n">
        <v>4534</v>
      </c>
      <c r="C98" s="26" t="n">
        <v>74</v>
      </c>
      <c r="D98" s="38" t="n">
        <v>213.045454545455</v>
      </c>
      <c r="E98" s="38" t="n">
        <v>147.5</v>
      </c>
      <c r="F98" s="26" t="n">
        <v>20</v>
      </c>
      <c r="G98" s="26" t="n">
        <v>118</v>
      </c>
      <c r="H98" s="26" t="n">
        <v>12</v>
      </c>
      <c r="I98" s="26" t="n">
        <v>121.96</v>
      </c>
      <c r="J98" s="39" t="n">
        <v>0.0160913350585108</v>
      </c>
      <c r="K98" s="26" t="n">
        <v>196007</v>
      </c>
      <c r="L98" s="26" t="n">
        <v>2275463</v>
      </c>
      <c r="M98" s="26" t="n">
        <f aca="false">+K98+L98</f>
        <v>2471470</v>
      </c>
    </row>
    <row r="99" s="12" customFormat="true" ht="12.8" hidden="false" customHeight="false" outlineLevel="0" collapsed="false">
      <c r="A99" s="25" t="s">
        <v>58</v>
      </c>
      <c r="B99" s="26" t="n">
        <v>10521</v>
      </c>
      <c r="C99" s="26" t="n">
        <v>57</v>
      </c>
      <c r="D99" s="38" t="n">
        <v>572.827782356404</v>
      </c>
      <c r="E99" s="38" t="n">
        <v>528.236873265495</v>
      </c>
      <c r="F99" s="26" t="n">
        <v>126</v>
      </c>
      <c r="G99" s="26" t="n">
        <v>381</v>
      </c>
      <c r="H99" s="26" t="n">
        <v>45</v>
      </c>
      <c r="I99" s="26" t="n">
        <v>395.85</v>
      </c>
      <c r="J99" s="39" t="n">
        <v>0.0585863536060248</v>
      </c>
      <c r="K99" s="26" t="n">
        <v>713634</v>
      </c>
      <c r="L99" s="26" t="n">
        <v>15942673</v>
      </c>
      <c r="M99" s="26" t="n">
        <f aca="false">+K99+L99</f>
        <v>16656307</v>
      </c>
    </row>
    <row r="100" s="12" customFormat="true" ht="12.8" hidden="false" customHeight="false" outlineLevel="0" collapsed="false">
      <c r="A100" s="25" t="s">
        <v>59</v>
      </c>
      <c r="B100" s="26" t="n">
        <v>7107</v>
      </c>
      <c r="C100" s="26" t="n">
        <v>71</v>
      </c>
      <c r="D100" s="38" t="n">
        <v>333.568181818182</v>
      </c>
      <c r="E100" s="38" t="n">
        <v>175.25</v>
      </c>
      <c r="F100" s="26" t="n">
        <v>16</v>
      </c>
      <c r="G100" s="26" t="n">
        <v>133</v>
      </c>
      <c r="H100" s="26" t="n">
        <v>10</v>
      </c>
      <c r="I100" s="26" t="n">
        <v>136.3</v>
      </c>
      <c r="J100" s="39" t="n">
        <v>0.00816525390781567</v>
      </c>
      <c r="K100" s="26" t="n">
        <v>99460</v>
      </c>
      <c r="L100" s="26" t="n">
        <v>1794039</v>
      </c>
      <c r="M100" s="26" t="n">
        <f aca="false">+K100+L100</f>
        <v>1893499</v>
      </c>
    </row>
    <row r="101" s="12" customFormat="true" ht="12.8" hidden="false" customHeight="false" outlineLevel="0" collapsed="false">
      <c r="A101" s="25" t="s">
        <v>60</v>
      </c>
      <c r="B101" s="26" t="n">
        <v>8919</v>
      </c>
      <c r="C101" s="26" t="n">
        <v>67</v>
      </c>
      <c r="D101" s="38" t="n">
        <v>352.204545454545</v>
      </c>
      <c r="E101" s="38" t="n">
        <v>300.579545454545</v>
      </c>
      <c r="F101" s="26" t="n">
        <v>39</v>
      </c>
      <c r="G101" s="26" t="n">
        <v>249</v>
      </c>
      <c r="H101" s="26" t="n">
        <v>33</v>
      </c>
      <c r="I101" s="26" t="n">
        <v>259.89</v>
      </c>
      <c r="J101" s="39" t="n">
        <v>0.0504649232813859</v>
      </c>
      <c r="K101" s="26" t="n">
        <v>614708</v>
      </c>
      <c r="L101" s="26" t="n">
        <v>10591779</v>
      </c>
      <c r="M101" s="26" t="n">
        <f aca="false">+K101+L101</f>
        <v>11206487</v>
      </c>
    </row>
    <row r="102" s="12" customFormat="true" ht="12.8" hidden="false" customHeight="false" outlineLevel="0" collapsed="false">
      <c r="A102" s="25" t="s">
        <v>61</v>
      </c>
      <c r="B102" s="26" t="n">
        <v>13265</v>
      </c>
      <c r="C102" s="26" t="n">
        <v>134</v>
      </c>
      <c r="D102" s="38" t="n">
        <v>474.321236409767</v>
      </c>
      <c r="E102" s="38" t="n">
        <v>269.646993985525</v>
      </c>
      <c r="F102" s="26" t="n">
        <v>21</v>
      </c>
      <c r="G102" s="26" t="n">
        <v>77</v>
      </c>
      <c r="H102" s="26" t="n">
        <v>26</v>
      </c>
      <c r="I102" s="26" t="n">
        <v>85.58</v>
      </c>
      <c r="J102" s="39" t="n">
        <v>0.0217758867841462</v>
      </c>
      <c r="K102" s="26" t="n">
        <v>265250</v>
      </c>
      <c r="L102" s="26" t="n">
        <v>2334745</v>
      </c>
      <c r="M102" s="26" t="n">
        <f aca="false">+K102+L102</f>
        <v>2599995</v>
      </c>
    </row>
    <row r="103" s="12" customFormat="true" ht="12.8" hidden="false" customHeight="false" outlineLevel="0" collapsed="false">
      <c r="A103" s="25" t="s">
        <v>62</v>
      </c>
      <c r="B103" s="26" t="n">
        <v>4853</v>
      </c>
      <c r="C103" s="26" t="n">
        <v>22</v>
      </c>
      <c r="D103" s="38" t="n">
        <v>322.686393146005</v>
      </c>
      <c r="E103" s="38" t="n">
        <v>223.147302236914</v>
      </c>
      <c r="F103" s="26" t="n">
        <v>2</v>
      </c>
      <c r="G103" s="26" t="n">
        <v>32</v>
      </c>
      <c r="H103" s="26" t="n">
        <v>5</v>
      </c>
      <c r="I103" s="26" t="n">
        <v>33.65</v>
      </c>
      <c r="J103" s="39" t="n">
        <v>0.00468468394232449</v>
      </c>
      <c r="K103" s="26" t="n">
        <v>57064</v>
      </c>
      <c r="L103" s="26" t="n">
        <v>4214660</v>
      </c>
      <c r="M103" s="26" t="n">
        <f aca="false">+K103+L103</f>
        <v>4271724</v>
      </c>
    </row>
    <row r="104" s="12" customFormat="true" ht="12.8" hidden="false" customHeight="false" outlineLevel="0" collapsed="false">
      <c r="A104" s="25" t="s">
        <v>63</v>
      </c>
      <c r="B104" s="26" t="n">
        <v>8273</v>
      </c>
      <c r="C104" s="26" t="n">
        <v>76</v>
      </c>
      <c r="D104" s="38" t="n">
        <v>374.756643124355</v>
      </c>
      <c r="E104" s="38" t="n">
        <v>306.954112321824</v>
      </c>
      <c r="F104" s="26" t="n">
        <v>34</v>
      </c>
      <c r="G104" s="26" t="n">
        <v>85</v>
      </c>
      <c r="H104" s="26" t="n">
        <v>17</v>
      </c>
      <c r="I104" s="26" t="n">
        <v>90.61</v>
      </c>
      <c r="J104" s="39" t="n">
        <v>0.024143815100431</v>
      </c>
      <c r="K104" s="26" t="n">
        <v>294093</v>
      </c>
      <c r="L104" s="26" t="n">
        <v>3123713</v>
      </c>
      <c r="M104" s="26" t="n">
        <f aca="false">+K104+L104</f>
        <v>3417806</v>
      </c>
    </row>
    <row r="105" s="12" customFormat="true" ht="12.8" hidden="false" customHeight="false" outlineLevel="0" collapsed="false">
      <c r="A105" s="25" t="s">
        <v>64</v>
      </c>
      <c r="B105" s="26" t="n">
        <v>8976</v>
      </c>
      <c r="C105" s="26" t="n">
        <v>44</v>
      </c>
      <c r="D105" s="38" t="n">
        <v>348.818592897527</v>
      </c>
      <c r="E105" s="38" t="n">
        <v>225.904956533891</v>
      </c>
      <c r="F105" s="26" t="n">
        <v>23</v>
      </c>
      <c r="G105" s="26" t="n">
        <v>94</v>
      </c>
      <c r="H105" s="26" t="n">
        <v>7</v>
      </c>
      <c r="I105" s="26" t="n">
        <v>96.31</v>
      </c>
      <c r="J105" s="39" t="n">
        <v>0.0177325008407745</v>
      </c>
      <c r="K105" s="26" t="n">
        <v>215998</v>
      </c>
      <c r="L105" s="26" t="n">
        <v>4406260</v>
      </c>
      <c r="M105" s="26" t="n">
        <f aca="false">+K105+L105</f>
        <v>4622258</v>
      </c>
    </row>
    <row r="106" s="12" customFormat="true" ht="12.8" hidden="false" customHeight="false" outlineLevel="0" collapsed="false">
      <c r="A106" s="25" t="s">
        <v>65</v>
      </c>
      <c r="B106" s="26" t="n">
        <v>9776</v>
      </c>
      <c r="C106" s="26" t="n">
        <v>125</v>
      </c>
      <c r="D106" s="38" t="n">
        <v>470.584581105169</v>
      </c>
      <c r="E106" s="38" t="n">
        <v>310.207575757576</v>
      </c>
      <c r="F106" s="26" t="n">
        <v>40</v>
      </c>
      <c r="G106" s="26" t="n">
        <v>134</v>
      </c>
      <c r="H106" s="26" t="n">
        <v>26</v>
      </c>
      <c r="I106" s="26" t="n">
        <v>142.58</v>
      </c>
      <c r="J106" s="39" t="n">
        <v>0.00872372864467961</v>
      </c>
      <c r="K106" s="26" t="n">
        <v>106263</v>
      </c>
      <c r="L106" s="26" t="n">
        <v>2606153</v>
      </c>
      <c r="M106" s="26" t="n">
        <f aca="false">+K106+L106</f>
        <v>2712416</v>
      </c>
    </row>
    <row r="107" s="12" customFormat="true" ht="12.8" hidden="false" customHeight="false" outlineLevel="0" collapsed="false">
      <c r="A107" s="25" t="s">
        <v>66</v>
      </c>
      <c r="B107" s="26" t="n">
        <v>8152</v>
      </c>
      <c r="C107" s="26" t="n">
        <v>34</v>
      </c>
      <c r="D107" s="38" t="n">
        <v>442.755103218379</v>
      </c>
      <c r="E107" s="38" t="n">
        <v>306.007982006258</v>
      </c>
      <c r="F107" s="26" t="n">
        <v>32</v>
      </c>
      <c r="G107" s="26" t="n">
        <v>190</v>
      </c>
      <c r="H107" s="26" t="n">
        <v>33</v>
      </c>
      <c r="I107" s="26" t="n">
        <v>200.89</v>
      </c>
      <c r="J107" s="39" t="n">
        <v>0.0100101153449379</v>
      </c>
      <c r="K107" s="26" t="n">
        <v>121932</v>
      </c>
      <c r="L107" s="26" t="n">
        <v>2527036</v>
      </c>
      <c r="M107" s="26" t="n">
        <f aca="false">+K107+L107</f>
        <v>2648968</v>
      </c>
    </row>
    <row r="108" s="12" customFormat="true" ht="12.8" hidden="false" customHeight="false" outlineLevel="0" collapsed="false">
      <c r="A108" s="25" t="s">
        <v>67</v>
      </c>
      <c r="B108" s="26" t="n">
        <v>11057</v>
      </c>
      <c r="C108" s="26" t="n">
        <v>63</v>
      </c>
      <c r="D108" s="38" t="n">
        <v>514.993097593895</v>
      </c>
      <c r="E108" s="38" t="n">
        <v>350.056830669331</v>
      </c>
      <c r="F108" s="26" t="n">
        <v>48</v>
      </c>
      <c r="G108" s="26" t="n">
        <v>150</v>
      </c>
      <c r="H108" s="26" t="n">
        <v>27</v>
      </c>
      <c r="I108" s="26" t="n">
        <v>158.91</v>
      </c>
      <c r="J108" s="39" t="n">
        <v>0.010862261311641</v>
      </c>
      <c r="K108" s="26" t="n">
        <v>132312</v>
      </c>
      <c r="L108" s="26" t="n">
        <v>2076127</v>
      </c>
      <c r="M108" s="26" t="n">
        <f aca="false">+K108+L108</f>
        <v>2208439</v>
      </c>
    </row>
    <row r="109" s="12" customFormat="true" ht="12.8" hidden="false" customHeight="false" outlineLevel="0" collapsed="false">
      <c r="A109" s="25" t="s">
        <v>68</v>
      </c>
      <c r="B109" s="26" t="n">
        <v>13640</v>
      </c>
      <c r="C109" s="26" t="n">
        <v>104</v>
      </c>
      <c r="D109" s="38" t="n">
        <v>560.264224885289</v>
      </c>
      <c r="E109" s="38" t="n">
        <v>359.363172320832</v>
      </c>
      <c r="F109" s="26" t="n">
        <v>53</v>
      </c>
      <c r="G109" s="26" t="n">
        <v>227</v>
      </c>
      <c r="H109" s="26" t="n">
        <v>23</v>
      </c>
      <c r="I109" s="26" t="n">
        <v>234.59</v>
      </c>
      <c r="J109" s="39" t="n">
        <v>0.0161956403685109</v>
      </c>
      <c r="K109" s="26" t="n">
        <v>197277</v>
      </c>
      <c r="L109" s="26" t="n">
        <v>1674813</v>
      </c>
      <c r="M109" s="26" t="n">
        <f aca="false">+K109+L109</f>
        <v>1872090</v>
      </c>
    </row>
    <row r="110" s="12" customFormat="true" ht="12.8" hidden="false" customHeight="false" outlineLevel="0" collapsed="false">
      <c r="A110" s="25" t="s">
        <v>69</v>
      </c>
      <c r="B110" s="26" t="n">
        <v>1328</v>
      </c>
      <c r="C110" s="26" t="n">
        <v>20</v>
      </c>
      <c r="D110" s="38" t="n">
        <v>77.9494103935281</v>
      </c>
      <c r="E110" s="38" t="n">
        <v>70.5857740298917</v>
      </c>
      <c r="F110" s="26" t="n">
        <v>27</v>
      </c>
      <c r="G110" s="26" t="n">
        <v>64</v>
      </c>
      <c r="H110" s="26" t="n">
        <v>4</v>
      </c>
      <c r="I110" s="26" t="n">
        <v>65.32</v>
      </c>
      <c r="J110" s="39" t="n">
        <v>0.0844855283644517</v>
      </c>
      <c r="K110" s="26" t="n">
        <v>1029109</v>
      </c>
      <c r="L110" s="26" t="n">
        <v>3138327</v>
      </c>
      <c r="M110" s="26" t="n">
        <f aca="false">+K110+L110</f>
        <v>4167436</v>
      </c>
    </row>
    <row r="111" s="12" customFormat="true" ht="12.8" hidden="false" customHeight="false" outlineLevel="0" collapsed="false">
      <c r="A111" s="28" t="s">
        <v>70</v>
      </c>
      <c r="B111" s="29" t="n">
        <v>199</v>
      </c>
      <c r="C111" s="29" t="n">
        <v>6</v>
      </c>
      <c r="D111" s="40" t="n">
        <v>28.2898407148407</v>
      </c>
      <c r="E111" s="40" t="n">
        <v>22.1989316239316</v>
      </c>
      <c r="F111" s="29" t="n">
        <v>7</v>
      </c>
      <c r="G111" s="29" t="n">
        <v>18</v>
      </c>
      <c r="H111" s="29" t="n">
        <v>0</v>
      </c>
      <c r="I111" s="29" t="n">
        <v>18</v>
      </c>
      <c r="J111" s="41" t="n">
        <v>0.0330678569509417</v>
      </c>
      <c r="K111" s="29" t="n">
        <v>402796</v>
      </c>
      <c r="L111" s="29" t="n">
        <v>3016090</v>
      </c>
      <c r="M111" s="29" t="n">
        <f aca="false">+K111+L111</f>
        <v>3418886</v>
      </c>
    </row>
    <row r="112" s="12" customFormat="true" ht="12.8" hidden="false" customHeight="false" outlineLevel="0" collapsed="false">
      <c r="A112" s="31" t="s">
        <v>71</v>
      </c>
      <c r="B112" s="32" t="n">
        <f aca="false">SUM(B85:B111)</f>
        <v>329817</v>
      </c>
      <c r="C112" s="32" t="n">
        <f aca="false">SUM(C85:C111)</f>
        <v>1828</v>
      </c>
      <c r="D112" s="42" t="n">
        <f aca="false">SUM(D85:D111)</f>
        <v>17785.0523900066</v>
      </c>
      <c r="E112" s="42" t="n">
        <f aca="false">SUM(E85:E111)</f>
        <v>12815.2736525822</v>
      </c>
      <c r="F112" s="32" t="n">
        <f aca="false">SUM(F85:F111)</f>
        <v>3824.5</v>
      </c>
      <c r="G112" s="32" t="n">
        <f aca="false">SUM(G85:G111)</f>
        <v>12235</v>
      </c>
      <c r="H112" s="32" t="n">
        <f aca="false">SUM(H85:H111)</f>
        <v>1180</v>
      </c>
      <c r="I112" s="32" t="n">
        <f aca="false">SUM(I85:I111)</f>
        <v>12624.4</v>
      </c>
      <c r="J112" s="43" t="n">
        <f aca="false">SUM(J85:J111)</f>
        <v>1</v>
      </c>
      <c r="K112" s="32" t="n">
        <f aca="false">SUM(K85:K111)</f>
        <v>12180892</v>
      </c>
      <c r="L112" s="32" t="n">
        <f aca="false">SUM(L85:L111)</f>
        <v>231436955</v>
      </c>
      <c r="M112" s="32" t="n">
        <f aca="false">SUM(M85:M111)</f>
        <v>243617847</v>
      </c>
    </row>
    <row r="113" s="12" customFormat="true" ht="12.8" hidden="false" customHeight="false" outlineLevel="0" collapsed="false">
      <c r="A113" s="33" t="s">
        <v>72</v>
      </c>
      <c r="D113" s="44"/>
      <c r="E113" s="44"/>
      <c r="J113" s="45"/>
    </row>
    <row r="114" s="12" customFormat="true" ht="12.8" hidden="false" customHeight="false" outlineLevel="0" collapsed="false">
      <c r="A114" s="33" t="s">
        <v>82</v>
      </c>
      <c r="D114" s="44"/>
      <c r="E114" s="44"/>
      <c r="J114" s="45"/>
    </row>
    <row r="115" s="12" customFormat="true" ht="12.8" hidden="false" customHeight="false" outlineLevel="0" collapsed="false">
      <c r="D115" s="44"/>
      <c r="E115" s="44"/>
      <c r="J115" s="45"/>
    </row>
    <row r="116" s="12" customFormat="true" ht="12.8" hidden="false" customHeight="false" outlineLevel="0" collapsed="false">
      <c r="A116" s="16" t="str">
        <f aca="false">"Tabla " &amp; TEXT((ROW()+25)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8"/>
      <c r="L116" s="18"/>
      <c r="M116" s="18"/>
    </row>
    <row r="117" s="12" customFormat="true" ht="12.8" hidden="false" customHeight="false" outlineLevel="0" collapsed="false">
      <c r="A117" s="18" t="s">
        <v>91</v>
      </c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</row>
    <row r="118" s="12" customFormat="true" ht="12.8" hidden="false" customHeight="true" outlineLevel="0" collapsed="false">
      <c r="A118" s="19" t="s">
        <v>30</v>
      </c>
      <c r="B118" s="20" t="s">
        <v>31</v>
      </c>
      <c r="C118" s="20"/>
      <c r="D118" s="20"/>
      <c r="E118" s="20"/>
      <c r="F118" s="20"/>
      <c r="G118" s="20"/>
      <c r="H118" s="20"/>
      <c r="I118" s="20"/>
      <c r="J118" s="34" t="s">
        <v>32</v>
      </c>
      <c r="K118" s="19" t="s">
        <v>33</v>
      </c>
      <c r="L118" s="19" t="s">
        <v>34</v>
      </c>
      <c r="M118" s="19" t="s">
        <v>35</v>
      </c>
    </row>
    <row r="119" s="12" customFormat="true" ht="28.3" hidden="false" customHeight="false" outlineLevel="0" collapsed="false">
      <c r="A119" s="19"/>
      <c r="B119" s="21" t="s">
        <v>92</v>
      </c>
      <c r="C119" s="21" t="s">
        <v>93</v>
      </c>
      <c r="D119" s="35" t="s">
        <v>94</v>
      </c>
      <c r="E119" s="35" t="s">
        <v>95</v>
      </c>
      <c r="F119" s="21" t="s">
        <v>96</v>
      </c>
      <c r="G119" s="21" t="s">
        <v>97</v>
      </c>
      <c r="H119" s="21" t="s">
        <v>98</v>
      </c>
      <c r="I119" s="19" t="s">
        <v>43</v>
      </c>
      <c r="J119" s="34"/>
      <c r="K119" s="19"/>
      <c r="L119" s="19"/>
      <c r="M119" s="19"/>
    </row>
    <row r="120" s="12" customFormat="true" ht="12.8" hidden="false" customHeight="false" outlineLevel="0" collapsed="false">
      <c r="A120" s="22" t="s">
        <v>44</v>
      </c>
      <c r="B120" s="23" t="n">
        <v>31095</v>
      </c>
      <c r="C120" s="23" t="n">
        <v>77</v>
      </c>
      <c r="D120" s="36" t="n">
        <v>2297.19764758572</v>
      </c>
      <c r="E120" s="36" t="n">
        <v>1574.74565071734</v>
      </c>
      <c r="F120" s="23" t="n">
        <v>831.5</v>
      </c>
      <c r="G120" s="23" t="n">
        <v>2407</v>
      </c>
      <c r="H120" s="23" t="n">
        <v>284</v>
      </c>
      <c r="I120" s="23" t="n">
        <v>2500.72</v>
      </c>
      <c r="J120" s="37" t="n">
        <v>0.0973242477728659</v>
      </c>
      <c r="K120" s="23" t="n">
        <v>1167126</v>
      </c>
      <c r="L120" s="23" t="n">
        <v>39323417</v>
      </c>
      <c r="M120" s="23" t="n">
        <f aca="false">+K120+L120</f>
        <v>40490543</v>
      </c>
    </row>
    <row r="121" s="12" customFormat="true" ht="12.8" hidden="false" customHeight="false" outlineLevel="0" collapsed="false">
      <c r="A121" s="25" t="s">
        <v>45</v>
      </c>
      <c r="B121" s="26" t="n">
        <v>26624</v>
      </c>
      <c r="C121" s="26" t="n">
        <v>75</v>
      </c>
      <c r="D121" s="38" t="n">
        <v>2238.60421146454</v>
      </c>
      <c r="E121" s="38" t="n">
        <v>1548.25402593578</v>
      </c>
      <c r="F121" s="26" t="n">
        <v>786</v>
      </c>
      <c r="G121" s="26" t="n">
        <v>2248</v>
      </c>
      <c r="H121" s="26" t="n">
        <v>203</v>
      </c>
      <c r="I121" s="26" t="n">
        <v>2314.99</v>
      </c>
      <c r="J121" s="39" t="n">
        <v>0.0877940002349737</v>
      </c>
      <c r="K121" s="26" t="n">
        <v>1052838</v>
      </c>
      <c r="L121" s="26" t="n">
        <v>25764606</v>
      </c>
      <c r="M121" s="26" t="n">
        <f aca="false">+K121+L121</f>
        <v>26817444</v>
      </c>
    </row>
    <row r="122" s="12" customFormat="true" ht="12.8" hidden="false" customHeight="false" outlineLevel="0" collapsed="false">
      <c r="A122" s="25" t="s">
        <v>46</v>
      </c>
      <c r="B122" s="26" t="n">
        <v>24547</v>
      </c>
      <c r="C122" s="26" t="n">
        <v>90</v>
      </c>
      <c r="D122" s="38" t="n">
        <v>1462.06886174944</v>
      </c>
      <c r="E122" s="38" t="n">
        <v>1165.81645382302</v>
      </c>
      <c r="F122" s="26" t="n">
        <v>349</v>
      </c>
      <c r="G122" s="26" t="n">
        <v>1143</v>
      </c>
      <c r="H122" s="26" t="n">
        <v>93</v>
      </c>
      <c r="I122" s="26" t="n">
        <v>1173.69</v>
      </c>
      <c r="J122" s="39" t="n">
        <v>0.0555654533607035</v>
      </c>
      <c r="K122" s="26" t="n">
        <v>666348</v>
      </c>
      <c r="L122" s="26" t="n">
        <v>15999475</v>
      </c>
      <c r="M122" s="26" t="n">
        <f aca="false">+K122+L122</f>
        <v>16665823</v>
      </c>
    </row>
    <row r="123" s="12" customFormat="true" ht="12.8" hidden="false" customHeight="false" outlineLevel="0" collapsed="false">
      <c r="A123" s="25" t="s">
        <v>47</v>
      </c>
      <c r="B123" s="26" t="n">
        <v>14619</v>
      </c>
      <c r="C123" s="26" t="n">
        <v>52</v>
      </c>
      <c r="D123" s="38" t="n">
        <v>652.179955847292</v>
      </c>
      <c r="E123" s="38" t="n">
        <v>550.123213004177</v>
      </c>
      <c r="F123" s="26" t="n">
        <v>202</v>
      </c>
      <c r="G123" s="26" t="n">
        <v>603</v>
      </c>
      <c r="H123" s="26" t="n">
        <v>58</v>
      </c>
      <c r="I123" s="26" t="n">
        <v>622.14</v>
      </c>
      <c r="J123" s="39" t="n">
        <v>0.0985299576066261</v>
      </c>
      <c r="K123" s="26" t="n">
        <v>1181585</v>
      </c>
      <c r="L123" s="26" t="n">
        <v>14018199</v>
      </c>
      <c r="M123" s="26" t="n">
        <f aca="false">+K123+L123</f>
        <v>15199784</v>
      </c>
    </row>
    <row r="124" s="12" customFormat="true" ht="12.8" hidden="false" customHeight="false" outlineLevel="0" collapsed="false">
      <c r="A124" s="25" t="s">
        <v>48</v>
      </c>
      <c r="B124" s="26" t="n">
        <v>15151</v>
      </c>
      <c r="C124" s="26" t="n">
        <v>76</v>
      </c>
      <c r="D124" s="38" t="n">
        <v>672.210041999508</v>
      </c>
      <c r="E124" s="38" t="n">
        <v>421.298290461157</v>
      </c>
      <c r="F124" s="26" t="n">
        <v>160</v>
      </c>
      <c r="G124" s="26" t="n">
        <v>535</v>
      </c>
      <c r="H124" s="26" t="n">
        <v>3</v>
      </c>
      <c r="I124" s="26" t="n">
        <v>535.99</v>
      </c>
      <c r="J124" s="39" t="n">
        <v>0.049752501505615</v>
      </c>
      <c r="K124" s="26" t="n">
        <v>596639</v>
      </c>
      <c r="L124" s="26" t="n">
        <v>12427825</v>
      </c>
      <c r="M124" s="26" t="n">
        <f aca="false">+K124+L124</f>
        <v>13024464</v>
      </c>
    </row>
    <row r="125" s="12" customFormat="true" ht="12.8" hidden="false" customHeight="false" outlineLevel="0" collapsed="false">
      <c r="A125" s="25" t="s">
        <v>49</v>
      </c>
      <c r="B125" s="26" t="n">
        <v>18895</v>
      </c>
      <c r="C125" s="26" t="n">
        <v>66</v>
      </c>
      <c r="D125" s="38" t="n">
        <v>1140.16026249561</v>
      </c>
      <c r="E125" s="38" t="n">
        <v>720.619873664664</v>
      </c>
      <c r="F125" s="26" t="n">
        <v>210</v>
      </c>
      <c r="G125" s="26" t="n">
        <v>631</v>
      </c>
      <c r="H125" s="26" t="n">
        <v>54</v>
      </c>
      <c r="I125" s="26" t="n">
        <v>648.82</v>
      </c>
      <c r="J125" s="39" t="n">
        <v>0.0210786772288064</v>
      </c>
      <c r="K125" s="26" t="n">
        <v>252778</v>
      </c>
      <c r="L125" s="26" t="n">
        <v>12159480</v>
      </c>
      <c r="M125" s="26" t="n">
        <f aca="false">+K125+L125</f>
        <v>12412258</v>
      </c>
    </row>
    <row r="126" s="12" customFormat="true" ht="12.8" hidden="false" customHeight="false" outlineLevel="0" collapsed="false">
      <c r="A126" s="25" t="s">
        <v>50</v>
      </c>
      <c r="B126" s="26" t="n">
        <v>14330</v>
      </c>
      <c r="C126" s="26" t="n">
        <v>73</v>
      </c>
      <c r="D126" s="38" t="n">
        <v>917.480920338957</v>
      </c>
      <c r="E126" s="38" t="n">
        <v>669.144556702593</v>
      </c>
      <c r="F126" s="26" t="n">
        <v>177</v>
      </c>
      <c r="G126" s="26" t="n">
        <v>628</v>
      </c>
      <c r="H126" s="26" t="n">
        <v>39</v>
      </c>
      <c r="I126" s="26" t="n">
        <v>640.87</v>
      </c>
      <c r="J126" s="39" t="n">
        <v>0.0330027962923313</v>
      </c>
      <c r="K126" s="26" t="n">
        <v>395774</v>
      </c>
      <c r="L126" s="26" t="n">
        <v>9466093</v>
      </c>
      <c r="M126" s="26" t="n">
        <f aca="false">+K126+L126</f>
        <v>9861867</v>
      </c>
    </row>
    <row r="127" s="12" customFormat="true" ht="12.8" hidden="false" customHeight="false" outlineLevel="0" collapsed="false">
      <c r="A127" s="25" t="s">
        <v>51</v>
      </c>
      <c r="B127" s="26" t="n">
        <v>10643</v>
      </c>
      <c r="C127" s="26" t="n">
        <v>52</v>
      </c>
      <c r="D127" s="38" t="n">
        <v>633.137049544421</v>
      </c>
      <c r="E127" s="38" t="n">
        <v>373.113088909293</v>
      </c>
      <c r="F127" s="26" t="n">
        <v>72</v>
      </c>
      <c r="G127" s="26" t="n">
        <v>394</v>
      </c>
      <c r="H127" s="26" t="n">
        <v>31</v>
      </c>
      <c r="I127" s="26" t="n">
        <v>404.23</v>
      </c>
      <c r="J127" s="39" t="n">
        <v>0.0182563387300751</v>
      </c>
      <c r="K127" s="26" t="n">
        <v>218932</v>
      </c>
      <c r="L127" s="26" t="n">
        <v>9204888</v>
      </c>
      <c r="M127" s="26" t="n">
        <f aca="false">+K127+L127</f>
        <v>9423820</v>
      </c>
    </row>
    <row r="128" s="12" customFormat="true" ht="12.8" hidden="false" customHeight="false" outlineLevel="0" collapsed="false">
      <c r="A128" s="25" t="s">
        <v>52</v>
      </c>
      <c r="B128" s="26" t="n">
        <v>14936</v>
      </c>
      <c r="C128" s="26" t="n">
        <v>61</v>
      </c>
      <c r="D128" s="38" t="n">
        <v>881.328478412968</v>
      </c>
      <c r="E128" s="38" t="n">
        <v>590.575324082353</v>
      </c>
      <c r="F128" s="26" t="n">
        <v>143</v>
      </c>
      <c r="G128" s="26" t="n">
        <v>400</v>
      </c>
      <c r="H128" s="26" t="n">
        <v>51</v>
      </c>
      <c r="I128" s="26" t="n">
        <v>416.83</v>
      </c>
      <c r="J128" s="39" t="n">
        <v>0.0175102295160787</v>
      </c>
      <c r="K128" s="26" t="n">
        <v>209985</v>
      </c>
      <c r="L128" s="26" t="n">
        <v>4200460</v>
      </c>
      <c r="M128" s="26" t="n">
        <f aca="false">+K128+L128</f>
        <v>4410445</v>
      </c>
    </row>
    <row r="129" s="12" customFormat="true" ht="12.8" hidden="false" customHeight="false" outlineLevel="0" collapsed="false">
      <c r="A129" s="25" t="s">
        <v>53</v>
      </c>
      <c r="B129" s="26" t="n">
        <v>6684</v>
      </c>
      <c r="C129" s="26" t="n">
        <v>54</v>
      </c>
      <c r="D129" s="38" t="n">
        <v>429.812662540667</v>
      </c>
      <c r="E129" s="38" t="n">
        <v>286.049675527679</v>
      </c>
      <c r="F129" s="26" t="n">
        <v>40</v>
      </c>
      <c r="G129" s="26" t="n">
        <v>240</v>
      </c>
      <c r="H129" s="26" t="n">
        <v>12</v>
      </c>
      <c r="I129" s="26" t="n">
        <v>243.96</v>
      </c>
      <c r="J129" s="39" t="n">
        <v>0.0152648231100368</v>
      </c>
      <c r="K129" s="26" t="n">
        <v>183058</v>
      </c>
      <c r="L129" s="26" t="n">
        <v>4066606</v>
      </c>
      <c r="M129" s="26" t="n">
        <f aca="false">+K129+L129</f>
        <v>4249664</v>
      </c>
    </row>
    <row r="130" s="12" customFormat="true" ht="12.8" hidden="false" customHeight="false" outlineLevel="0" collapsed="false">
      <c r="A130" s="25" t="s">
        <v>54</v>
      </c>
      <c r="B130" s="26" t="n">
        <v>7404</v>
      </c>
      <c r="C130" s="26" t="n">
        <v>42</v>
      </c>
      <c r="D130" s="38" t="n">
        <v>357.951168831169</v>
      </c>
      <c r="E130" s="38" t="n">
        <v>194.126623376623</v>
      </c>
      <c r="F130" s="26" t="n">
        <v>31</v>
      </c>
      <c r="G130" s="26" t="n">
        <v>201</v>
      </c>
      <c r="H130" s="26" t="n">
        <v>17</v>
      </c>
      <c r="I130" s="26" t="n">
        <v>206.61</v>
      </c>
      <c r="J130" s="39" t="n">
        <v>0.0187833487284884</v>
      </c>
      <c r="K130" s="26" t="n">
        <v>225252</v>
      </c>
      <c r="L130" s="26" t="n">
        <v>4402459</v>
      </c>
      <c r="M130" s="26" t="n">
        <f aca="false">+K130+L130</f>
        <v>4627711</v>
      </c>
    </row>
    <row r="131" s="12" customFormat="true" ht="12.8" hidden="false" customHeight="false" outlineLevel="0" collapsed="false">
      <c r="A131" s="25" t="s">
        <v>55</v>
      </c>
      <c r="B131" s="26" t="n">
        <v>11445</v>
      </c>
      <c r="C131" s="26" t="n">
        <v>41</v>
      </c>
      <c r="D131" s="38" t="n">
        <v>499.116882063745</v>
      </c>
      <c r="E131" s="38" t="n">
        <v>437.889609336472</v>
      </c>
      <c r="F131" s="26" t="n">
        <v>59</v>
      </c>
      <c r="G131" s="26" t="n">
        <v>234</v>
      </c>
      <c r="H131" s="26" t="n">
        <v>22</v>
      </c>
      <c r="I131" s="26" t="n">
        <v>241.26</v>
      </c>
      <c r="J131" s="39" t="n">
        <v>0.0505701335048557</v>
      </c>
      <c r="K131" s="26" t="n">
        <v>606444</v>
      </c>
      <c r="L131" s="26" t="n">
        <v>6673863</v>
      </c>
      <c r="M131" s="26" t="n">
        <f aca="false">+K131+L131</f>
        <v>7280307</v>
      </c>
    </row>
    <row r="132" s="12" customFormat="true" ht="12.8" hidden="false" customHeight="false" outlineLevel="0" collapsed="false">
      <c r="A132" s="25" t="s">
        <v>56</v>
      </c>
      <c r="B132" s="26" t="n">
        <v>9484</v>
      </c>
      <c r="C132" s="26" t="n">
        <v>49</v>
      </c>
      <c r="D132" s="38" t="n">
        <v>425.510938690939</v>
      </c>
      <c r="E132" s="38" t="n">
        <v>308.47002960003</v>
      </c>
      <c r="F132" s="26" t="n">
        <v>176</v>
      </c>
      <c r="G132" s="26" t="n">
        <v>448</v>
      </c>
      <c r="H132" s="26" t="n">
        <v>66</v>
      </c>
      <c r="I132" s="26" t="n">
        <v>469.78</v>
      </c>
      <c r="J132" s="39" t="n">
        <v>0.12206380422771</v>
      </c>
      <c r="K132" s="26" t="n">
        <v>1463806</v>
      </c>
      <c r="L132" s="26" t="n">
        <v>12023817</v>
      </c>
      <c r="M132" s="26" t="n">
        <f aca="false">+K132+L132</f>
        <v>13487623</v>
      </c>
    </row>
    <row r="133" s="12" customFormat="true" ht="12.8" hidden="false" customHeight="false" outlineLevel="0" collapsed="false">
      <c r="A133" s="25" t="s">
        <v>57</v>
      </c>
      <c r="B133" s="26" t="n">
        <v>3084</v>
      </c>
      <c r="C133" s="26" t="n">
        <v>27</v>
      </c>
      <c r="D133" s="38" t="n">
        <v>212.045454545455</v>
      </c>
      <c r="E133" s="38" t="n">
        <v>142.5</v>
      </c>
      <c r="F133" s="26" t="n">
        <v>28</v>
      </c>
      <c r="G133" s="26" t="n">
        <v>133</v>
      </c>
      <c r="H133" s="26" t="n">
        <v>16</v>
      </c>
      <c r="I133" s="26" t="n">
        <v>138.28</v>
      </c>
      <c r="J133" s="39" t="n">
        <v>0.020739942754733</v>
      </c>
      <c r="K133" s="26" t="n">
        <v>248716</v>
      </c>
      <c r="L133" s="26" t="n">
        <v>2109392</v>
      </c>
      <c r="M133" s="26" t="n">
        <f aca="false">+K133+L133</f>
        <v>2358108</v>
      </c>
    </row>
    <row r="134" s="12" customFormat="true" ht="12.8" hidden="false" customHeight="false" outlineLevel="0" collapsed="false">
      <c r="A134" s="25" t="s">
        <v>58</v>
      </c>
      <c r="B134" s="26" t="n">
        <v>9680</v>
      </c>
      <c r="C134" s="26" t="n">
        <v>43</v>
      </c>
      <c r="D134" s="38" t="n">
        <v>526.627676065913</v>
      </c>
      <c r="E134" s="38" t="n">
        <v>484.195857884095</v>
      </c>
      <c r="F134" s="26" t="n">
        <v>129</v>
      </c>
      <c r="G134" s="26" t="n">
        <v>306</v>
      </c>
      <c r="H134" s="26" t="n">
        <v>44</v>
      </c>
      <c r="I134" s="26" t="n">
        <v>320.52</v>
      </c>
      <c r="J134" s="39" t="n">
        <v>0.0674057735200981</v>
      </c>
      <c r="K134" s="26" t="n">
        <v>808339</v>
      </c>
      <c r="L134" s="26" t="n">
        <v>15713370</v>
      </c>
      <c r="M134" s="26" t="n">
        <f aca="false">+K134+L134</f>
        <v>16521709</v>
      </c>
    </row>
    <row r="135" s="12" customFormat="true" ht="12.8" hidden="false" customHeight="false" outlineLevel="0" collapsed="false">
      <c r="A135" s="25" t="s">
        <v>59</v>
      </c>
      <c r="B135" s="26" t="n">
        <v>6928</v>
      </c>
      <c r="C135" s="26" t="n">
        <v>70</v>
      </c>
      <c r="D135" s="38" t="n">
        <v>330.545454545455</v>
      </c>
      <c r="E135" s="38" t="n">
        <v>151.5</v>
      </c>
      <c r="F135" s="26" t="n">
        <v>5</v>
      </c>
      <c r="G135" s="26" t="n">
        <v>98</v>
      </c>
      <c r="H135" s="26" t="n">
        <v>11</v>
      </c>
      <c r="I135" s="26" t="n">
        <v>101.63</v>
      </c>
      <c r="J135" s="39" t="n">
        <v>0.0108606589206587</v>
      </c>
      <c r="K135" s="26" t="n">
        <v>130242</v>
      </c>
      <c r="L135" s="26" t="n">
        <v>1728956</v>
      </c>
      <c r="M135" s="26" t="n">
        <f aca="false">+K135+L135</f>
        <v>1859198</v>
      </c>
    </row>
    <row r="136" s="12" customFormat="true" ht="12.8" hidden="false" customHeight="false" outlineLevel="0" collapsed="false">
      <c r="A136" s="25" t="s">
        <v>60</v>
      </c>
      <c r="B136" s="26" t="n">
        <v>8452</v>
      </c>
      <c r="C136" s="26" t="n">
        <v>72</v>
      </c>
      <c r="D136" s="38" t="n">
        <v>358</v>
      </c>
      <c r="E136" s="38" t="n">
        <v>311.840909090909</v>
      </c>
      <c r="F136" s="26" t="n">
        <v>41</v>
      </c>
      <c r="G136" s="26" t="n">
        <v>244</v>
      </c>
      <c r="H136" s="26" t="n">
        <v>43</v>
      </c>
      <c r="I136" s="26" t="n">
        <v>258.19</v>
      </c>
      <c r="J136" s="39" t="n">
        <v>0.06133374852837</v>
      </c>
      <c r="K136" s="26" t="n">
        <v>735523</v>
      </c>
      <c r="L136" s="26" t="n">
        <v>10240948</v>
      </c>
      <c r="M136" s="26" t="n">
        <f aca="false">+K136+L136</f>
        <v>10976471</v>
      </c>
    </row>
    <row r="137" s="12" customFormat="true" ht="12.8" hidden="false" customHeight="false" outlineLevel="0" collapsed="false">
      <c r="A137" s="25" t="s">
        <v>61</v>
      </c>
      <c r="B137" s="26" t="n">
        <v>4089</v>
      </c>
      <c r="C137" s="26" t="n">
        <v>38</v>
      </c>
      <c r="D137" s="38" t="n">
        <v>468.664552114552</v>
      </c>
      <c r="E137" s="38" t="n">
        <v>247.882084582085</v>
      </c>
      <c r="F137" s="26" t="n">
        <v>24</v>
      </c>
      <c r="G137" s="26" t="n">
        <v>70</v>
      </c>
      <c r="H137" s="26" t="n">
        <v>19</v>
      </c>
      <c r="I137" s="26" t="n">
        <v>76.27</v>
      </c>
      <c r="J137" s="39" t="n">
        <v>0.00195377552838719</v>
      </c>
      <c r="K137" s="26" t="n">
        <v>23430</v>
      </c>
      <c r="L137" s="26" t="n">
        <v>2396113</v>
      </c>
      <c r="M137" s="26" t="n">
        <f aca="false">+K137+L137</f>
        <v>2419543</v>
      </c>
    </row>
    <row r="138" s="12" customFormat="true" ht="12.8" hidden="false" customHeight="false" outlineLevel="0" collapsed="false">
      <c r="A138" s="25" t="s">
        <v>62</v>
      </c>
      <c r="B138" s="26" t="n">
        <v>4699</v>
      </c>
      <c r="C138" s="26" t="n">
        <v>23</v>
      </c>
      <c r="D138" s="38" t="n">
        <v>311.528039371521</v>
      </c>
      <c r="E138" s="38" t="n">
        <v>210.022794616276</v>
      </c>
      <c r="F138" s="26" t="n">
        <v>1</v>
      </c>
      <c r="G138" s="26" t="n">
        <v>31</v>
      </c>
      <c r="H138" s="26" t="n">
        <v>6</v>
      </c>
      <c r="I138" s="26" t="n">
        <v>32.98</v>
      </c>
      <c r="J138" s="39" t="n">
        <v>0.00644744706673822</v>
      </c>
      <c r="K138" s="26" t="n">
        <v>77319</v>
      </c>
      <c r="L138" s="26" t="n">
        <v>4290417</v>
      </c>
      <c r="M138" s="26" t="n">
        <f aca="false">+K138+L138</f>
        <v>4367736</v>
      </c>
    </row>
    <row r="139" s="12" customFormat="true" ht="12.8" hidden="false" customHeight="false" outlineLevel="0" collapsed="false">
      <c r="A139" s="25" t="s">
        <v>63</v>
      </c>
      <c r="B139" s="26" t="n">
        <v>6951</v>
      </c>
      <c r="C139" s="26" t="n">
        <v>76</v>
      </c>
      <c r="D139" s="38" t="n">
        <v>391.904728051949</v>
      </c>
      <c r="E139" s="38" t="n">
        <v>305.652444502165</v>
      </c>
      <c r="F139" s="26" t="n">
        <v>41</v>
      </c>
      <c r="G139" s="26" t="n">
        <v>88</v>
      </c>
      <c r="H139" s="26" t="n">
        <v>22</v>
      </c>
      <c r="I139" s="26" t="n">
        <v>95.26</v>
      </c>
      <c r="J139" s="39" t="n">
        <v>0.0205396323002227</v>
      </c>
      <c r="K139" s="26" t="n">
        <v>246314</v>
      </c>
      <c r="L139" s="26" t="n">
        <v>2990852</v>
      </c>
      <c r="M139" s="26" t="n">
        <f aca="false">+K139+L139</f>
        <v>3237166</v>
      </c>
    </row>
    <row r="140" s="12" customFormat="true" ht="12.8" hidden="false" customHeight="false" outlineLevel="0" collapsed="false">
      <c r="A140" s="25" t="s">
        <v>64</v>
      </c>
      <c r="B140" s="26" t="n">
        <v>8132</v>
      </c>
      <c r="C140" s="26" t="n">
        <v>36</v>
      </c>
      <c r="D140" s="38" t="n">
        <v>336.670815706672</v>
      </c>
      <c r="E140" s="38" t="n">
        <v>193.630546346402</v>
      </c>
      <c r="F140" s="26" t="n">
        <v>14</v>
      </c>
      <c r="G140" s="26" t="n">
        <v>83</v>
      </c>
      <c r="H140" s="26" t="n">
        <v>0</v>
      </c>
      <c r="I140" s="26" t="n">
        <v>83</v>
      </c>
      <c r="J140" s="39" t="n">
        <v>0.0185681957223411</v>
      </c>
      <c r="K140" s="26" t="n">
        <v>222672</v>
      </c>
      <c r="L140" s="26" t="n">
        <v>4343623</v>
      </c>
      <c r="M140" s="26" t="n">
        <f aca="false">+K140+L140</f>
        <v>4566295</v>
      </c>
    </row>
    <row r="141" s="12" customFormat="true" ht="12.8" hidden="false" customHeight="false" outlineLevel="0" collapsed="false">
      <c r="A141" s="25" t="s">
        <v>65</v>
      </c>
      <c r="B141" s="26" t="n">
        <v>4482</v>
      </c>
      <c r="C141" s="26" t="n">
        <v>38</v>
      </c>
      <c r="D141" s="38" t="n">
        <v>456.251532634033</v>
      </c>
      <c r="E141" s="38" t="n">
        <v>292.288578088578</v>
      </c>
      <c r="F141" s="26" t="n">
        <v>37</v>
      </c>
      <c r="G141" s="26" t="n">
        <v>122</v>
      </c>
      <c r="H141" s="26" t="n">
        <v>13</v>
      </c>
      <c r="I141" s="26" t="n">
        <v>126.29</v>
      </c>
      <c r="J141" s="39" t="n">
        <v>0.0054304539104988</v>
      </c>
      <c r="K141" s="26" t="n">
        <v>65123</v>
      </c>
      <c r="L141" s="26" t="n">
        <v>2635685</v>
      </c>
      <c r="M141" s="26" t="n">
        <f aca="false">+K141+L141</f>
        <v>2700808</v>
      </c>
    </row>
    <row r="142" s="12" customFormat="true" ht="12.8" hidden="false" customHeight="false" outlineLevel="0" collapsed="false">
      <c r="A142" s="25" t="s">
        <v>66</v>
      </c>
      <c r="B142" s="26" t="n">
        <v>7332</v>
      </c>
      <c r="C142" s="26" t="n">
        <v>31</v>
      </c>
      <c r="D142" s="38" t="n">
        <v>410.595888810015</v>
      </c>
      <c r="E142" s="38" t="n">
        <v>286.857387470085</v>
      </c>
      <c r="F142" s="26" t="n">
        <v>23</v>
      </c>
      <c r="G142" s="26" t="n">
        <v>126</v>
      </c>
      <c r="H142" s="26" t="n">
        <v>22</v>
      </c>
      <c r="I142" s="26" t="n">
        <v>133.26</v>
      </c>
      <c r="J142" s="39" t="n">
        <v>0.0125302859102789</v>
      </c>
      <c r="K142" s="26" t="n">
        <v>150265</v>
      </c>
      <c r="L142" s="26" t="n">
        <v>2468553</v>
      </c>
      <c r="M142" s="26" t="n">
        <f aca="false">+K142+L142</f>
        <v>2618818</v>
      </c>
    </row>
    <row r="143" s="12" customFormat="true" ht="12.8" hidden="false" customHeight="false" outlineLevel="0" collapsed="false">
      <c r="A143" s="25" t="s">
        <v>67</v>
      </c>
      <c r="B143" s="26" t="n">
        <v>9938</v>
      </c>
      <c r="C143" s="26" t="n">
        <v>55</v>
      </c>
      <c r="D143" s="38" t="n">
        <v>486.251614076376</v>
      </c>
      <c r="E143" s="38" t="n">
        <v>338.649665333629</v>
      </c>
      <c r="F143" s="26" t="n">
        <v>34</v>
      </c>
      <c r="G143" s="26" t="n">
        <v>120</v>
      </c>
      <c r="H143" s="26" t="n">
        <v>21</v>
      </c>
      <c r="I143" s="26" t="n">
        <v>126.93</v>
      </c>
      <c r="J143" s="39" t="n">
        <v>0.0154225529000387</v>
      </c>
      <c r="K143" s="26" t="n">
        <v>184949</v>
      </c>
      <c r="L143" s="26" t="n">
        <v>1966583</v>
      </c>
      <c r="M143" s="26" t="n">
        <f aca="false">+K143+L143</f>
        <v>2151532</v>
      </c>
    </row>
    <row r="144" s="12" customFormat="true" ht="12.8" hidden="false" customHeight="false" outlineLevel="0" collapsed="false">
      <c r="A144" s="25" t="s">
        <v>68</v>
      </c>
      <c r="B144" s="26" t="n">
        <v>9022</v>
      </c>
      <c r="C144" s="26" t="n">
        <v>40</v>
      </c>
      <c r="D144" s="38" t="n">
        <v>494.119856039039</v>
      </c>
      <c r="E144" s="38" t="n">
        <v>311.385694676621</v>
      </c>
      <c r="F144" s="26" t="n">
        <v>35</v>
      </c>
      <c r="G144" s="26" t="n">
        <v>163</v>
      </c>
      <c r="H144" s="26" t="n">
        <v>25</v>
      </c>
      <c r="I144" s="26" t="n">
        <v>171.25</v>
      </c>
      <c r="J144" s="39" t="n">
        <v>0.0103185715823599</v>
      </c>
      <c r="K144" s="26" t="n">
        <v>123742</v>
      </c>
      <c r="L144" s="26" t="n">
        <v>1611900</v>
      </c>
      <c r="M144" s="26" t="n">
        <f aca="false">+K144+L144</f>
        <v>1735642</v>
      </c>
    </row>
    <row r="145" s="12" customFormat="true" ht="12.8" hidden="false" customHeight="false" outlineLevel="0" collapsed="false">
      <c r="A145" s="25" t="s">
        <v>69</v>
      </c>
      <c r="B145" s="26" t="n">
        <v>435</v>
      </c>
      <c r="C145" s="26" t="n">
        <v>10</v>
      </c>
      <c r="D145" s="38" t="n">
        <v>67.0369163226917</v>
      </c>
      <c r="E145" s="38" t="n">
        <v>52.3891890499644</v>
      </c>
      <c r="F145" s="26" t="n">
        <v>10</v>
      </c>
      <c r="G145" s="26" t="n">
        <v>40</v>
      </c>
      <c r="H145" s="26" t="n">
        <v>3</v>
      </c>
      <c r="I145" s="26" t="n">
        <v>40.99</v>
      </c>
      <c r="J145" s="39" t="n">
        <v>0.0278323344342573</v>
      </c>
      <c r="K145" s="26" t="n">
        <v>333769</v>
      </c>
      <c r="L145" s="26" t="n">
        <v>2918542</v>
      </c>
      <c r="M145" s="26" t="n">
        <f aca="false">+K145+L145</f>
        <v>3252311</v>
      </c>
    </row>
    <row r="146" s="12" customFormat="true" ht="12.8" hidden="false" customHeight="false" outlineLevel="0" collapsed="false">
      <c r="A146" s="28" t="s">
        <v>70</v>
      </c>
      <c r="B146" s="29" t="n">
        <v>93</v>
      </c>
      <c r="C146" s="29" t="n">
        <v>6</v>
      </c>
      <c r="D146" s="40" t="n">
        <v>23.6544318181818</v>
      </c>
      <c r="E146" s="40" t="n">
        <v>19.84</v>
      </c>
      <c r="F146" s="29" t="n">
        <v>5</v>
      </c>
      <c r="G146" s="29" t="n">
        <v>9</v>
      </c>
      <c r="H146" s="29" t="n">
        <v>0</v>
      </c>
      <c r="I146" s="29" t="n">
        <v>9</v>
      </c>
      <c r="J146" s="41" t="n">
        <v>0.0351203151018505</v>
      </c>
      <c r="K146" s="29" t="n">
        <v>421168</v>
      </c>
      <c r="L146" s="29" t="n">
        <v>2704466</v>
      </c>
      <c r="M146" s="29" t="n">
        <f aca="false">+K146+L146</f>
        <v>3125634</v>
      </c>
    </row>
    <row r="147" s="12" customFormat="true" ht="12.8" hidden="false" customHeight="false" outlineLevel="0" collapsed="false">
      <c r="A147" s="31" t="s">
        <v>71</v>
      </c>
      <c r="B147" s="32" t="n">
        <f aca="false">SUM(B120:B146)</f>
        <v>289174</v>
      </c>
      <c r="C147" s="32" t="n">
        <f aca="false">SUM(C120:C146)</f>
        <v>1373</v>
      </c>
      <c r="D147" s="42" t="n">
        <f aca="false">SUM(D120:D146)</f>
        <v>17480.6560416668</v>
      </c>
      <c r="E147" s="42" t="n">
        <f aca="false">SUM(E120:E146)</f>
        <v>12188.861566782</v>
      </c>
      <c r="F147" s="32" t="n">
        <f aca="false">SUM(F120:F146)</f>
        <v>3663.5</v>
      </c>
      <c r="G147" s="32" t="n">
        <f aca="false">SUM(G120:G146)</f>
        <v>11745</v>
      </c>
      <c r="H147" s="32" t="n">
        <f aca="false">SUM(H120:H146)</f>
        <v>1178</v>
      </c>
      <c r="I147" s="32" t="n">
        <f aca="false">SUM(I120:I146)</f>
        <v>12133.74</v>
      </c>
      <c r="J147" s="43" t="n">
        <f aca="false">SUM(J120:J146)</f>
        <v>1</v>
      </c>
      <c r="K147" s="32" t="n">
        <f aca="false">SUM(K120:K146)</f>
        <v>11992136</v>
      </c>
      <c r="L147" s="32" t="n">
        <f aca="false">SUM(L120:L146)</f>
        <v>227850588</v>
      </c>
      <c r="M147" s="32" t="n">
        <f aca="false">SUM(M120:M146)</f>
        <v>239842724</v>
      </c>
    </row>
    <row r="148" s="12" customFormat="true" ht="12.8" hidden="false" customHeight="false" outlineLevel="0" collapsed="false">
      <c r="A148" s="33" t="s">
        <v>72</v>
      </c>
      <c r="D148" s="44"/>
      <c r="E148" s="44"/>
      <c r="J148" s="45"/>
    </row>
    <row r="149" s="12" customFormat="true" ht="12.8" hidden="false" customHeight="false" outlineLevel="0" collapsed="false">
      <c r="A149" s="33" t="s">
        <v>82</v>
      </c>
      <c r="D149" s="44"/>
      <c r="E149" s="44"/>
      <c r="J149" s="45"/>
    </row>
    <row r="150" customFormat="false" ht="12.8" hidden="false" customHeight="false" outlineLevel="0" collapsed="false">
      <c r="A150" s="12"/>
      <c r="B150" s="12"/>
      <c r="C150" s="12"/>
      <c r="D150" s="44"/>
      <c r="E150" s="44"/>
      <c r="F150" s="12"/>
      <c r="G150" s="12"/>
      <c r="H150" s="12"/>
      <c r="I150" s="12"/>
      <c r="J150" s="45"/>
      <c r="K150" s="12"/>
      <c r="L150" s="12"/>
      <c r="M150" s="12"/>
    </row>
    <row r="151" customFormat="false" ht="12.8" hidden="false" customHeight="false" outlineLevel="0" collapsed="false">
      <c r="A151" s="16" t="str">
        <f aca="false">"Tabla " &amp; TEXT((ROW()+25)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8"/>
      <c r="L151" s="18"/>
      <c r="M151" s="18"/>
    </row>
    <row r="152" customFormat="false" ht="12.8" hidden="false" customHeight="false" outlineLevel="0" collapsed="false">
      <c r="A152" s="18" t="s">
        <v>99</v>
      </c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</row>
    <row r="153" customFormat="false" ht="12.8" hidden="false" customHeight="true" outlineLevel="0" collapsed="false">
      <c r="A153" s="19" t="s">
        <v>30</v>
      </c>
      <c r="B153" s="20" t="s">
        <v>31</v>
      </c>
      <c r="C153" s="20"/>
      <c r="D153" s="20"/>
      <c r="E153" s="20"/>
      <c r="F153" s="20"/>
      <c r="G153" s="20"/>
      <c r="H153" s="20"/>
      <c r="I153" s="20"/>
      <c r="J153" s="34" t="s">
        <v>32</v>
      </c>
      <c r="K153" s="19" t="s">
        <v>33</v>
      </c>
      <c r="L153" s="19" t="s">
        <v>34</v>
      </c>
      <c r="M153" s="19" t="s">
        <v>35</v>
      </c>
    </row>
    <row r="154" customFormat="false" ht="28.3" hidden="false" customHeight="false" outlineLevel="0" collapsed="false">
      <c r="A154" s="19"/>
      <c r="B154" s="21" t="s">
        <v>100</v>
      </c>
      <c r="C154" s="21" t="s">
        <v>101</v>
      </c>
      <c r="D154" s="35" t="s">
        <v>102</v>
      </c>
      <c r="E154" s="35" t="s">
        <v>103</v>
      </c>
      <c r="F154" s="21" t="s">
        <v>104</v>
      </c>
      <c r="G154" s="21" t="s">
        <v>105</v>
      </c>
      <c r="H154" s="21" t="s">
        <v>106</v>
      </c>
      <c r="I154" s="19" t="s">
        <v>43</v>
      </c>
      <c r="J154" s="34"/>
      <c r="K154" s="19"/>
      <c r="L154" s="19"/>
      <c r="M154" s="19"/>
    </row>
    <row r="155" customFormat="false" ht="12.8" hidden="false" customHeight="false" outlineLevel="0" collapsed="false">
      <c r="A155" s="22" t="s">
        <v>44</v>
      </c>
      <c r="B155" s="23" t="n">
        <v>30480</v>
      </c>
      <c r="C155" s="23" t="n">
        <v>77</v>
      </c>
      <c r="D155" s="36" t="n">
        <v>2236.63707702301</v>
      </c>
      <c r="E155" s="36" t="n">
        <v>1499.84219932412</v>
      </c>
      <c r="F155" s="23" t="n">
        <v>855.5</v>
      </c>
      <c r="G155" s="23" t="n">
        <v>2305</v>
      </c>
      <c r="H155" s="23" t="n">
        <v>279</v>
      </c>
      <c r="I155" s="23" t="n">
        <v>2397.07</v>
      </c>
      <c r="J155" s="37" t="n">
        <v>0.104304483167812</v>
      </c>
      <c r="K155" s="23" t="n">
        <v>1220349</v>
      </c>
      <c r="L155" s="23" t="n">
        <v>39163902</v>
      </c>
      <c r="M155" s="23" t="n">
        <f aca="false">+K155+L155</f>
        <v>40384251</v>
      </c>
      <c r="P155" s="46"/>
    </row>
    <row r="156" customFormat="false" ht="12.8" hidden="false" customHeight="false" outlineLevel="0" collapsed="false">
      <c r="A156" s="25" t="s">
        <v>45</v>
      </c>
      <c r="B156" s="26" t="n">
        <v>26767</v>
      </c>
      <c r="C156" s="26" t="n">
        <v>76</v>
      </c>
      <c r="D156" s="38" t="n">
        <v>2232.59710255467</v>
      </c>
      <c r="E156" s="38" t="n">
        <v>1508.93801164558</v>
      </c>
      <c r="F156" s="26" t="n">
        <v>763</v>
      </c>
      <c r="G156" s="26" t="n">
        <v>2171</v>
      </c>
      <c r="H156" s="26" t="n">
        <v>237</v>
      </c>
      <c r="I156" s="26" t="n">
        <v>2249.21</v>
      </c>
      <c r="J156" s="39" t="n">
        <v>0.0876135463888687</v>
      </c>
      <c r="K156" s="26" t="n">
        <v>1025067</v>
      </c>
      <c r="L156" s="26" t="n">
        <v>25434595</v>
      </c>
      <c r="M156" s="26" t="n">
        <f aca="false">+K156+L156</f>
        <v>26459662</v>
      </c>
      <c r="P156" s="46"/>
    </row>
    <row r="157" customFormat="false" ht="12.8" hidden="false" customHeight="false" outlineLevel="0" collapsed="false">
      <c r="A157" s="25" t="s">
        <v>46</v>
      </c>
      <c r="B157" s="26" t="n">
        <v>24666</v>
      </c>
      <c r="C157" s="26" t="n">
        <v>90</v>
      </c>
      <c r="D157" s="38" t="n">
        <v>1432.1590251547</v>
      </c>
      <c r="E157" s="38" t="n">
        <v>1129.66821277559</v>
      </c>
      <c r="F157" s="26" t="n">
        <v>388</v>
      </c>
      <c r="G157" s="26" t="n">
        <v>1050</v>
      </c>
      <c r="H157" s="26" t="n">
        <v>121</v>
      </c>
      <c r="I157" s="26" t="n">
        <v>1089.93</v>
      </c>
      <c r="J157" s="39" t="n">
        <v>0.0639331676705097</v>
      </c>
      <c r="K157" s="26" t="n">
        <v>748010</v>
      </c>
      <c r="L157" s="26" t="n">
        <v>15683086</v>
      </c>
      <c r="M157" s="26" t="n">
        <f aca="false">+K157+L157</f>
        <v>16431096</v>
      </c>
      <c r="P157" s="46"/>
    </row>
    <row r="158" customFormat="false" ht="12.8" hidden="false" customHeight="false" outlineLevel="0" collapsed="false">
      <c r="A158" s="25" t="s">
        <v>47</v>
      </c>
      <c r="B158" s="26" t="n">
        <v>14121</v>
      </c>
      <c r="C158" s="26" t="n">
        <v>52</v>
      </c>
      <c r="D158" s="38" t="n">
        <v>633.0425414256</v>
      </c>
      <c r="E158" s="38" t="n">
        <v>518.952093917781</v>
      </c>
      <c r="F158" s="26" t="n">
        <v>209</v>
      </c>
      <c r="G158" s="26" t="n">
        <v>545</v>
      </c>
      <c r="H158" s="26" t="n">
        <v>69</v>
      </c>
      <c r="I158" s="26" t="n">
        <v>567.77</v>
      </c>
      <c r="J158" s="39" t="n">
        <v>0.0987884612208402</v>
      </c>
      <c r="K158" s="26" t="n">
        <v>1155812</v>
      </c>
      <c r="L158" s="26" t="n">
        <v>13240558</v>
      </c>
      <c r="M158" s="26" t="n">
        <f aca="false">+K158+L158</f>
        <v>14396370</v>
      </c>
    </row>
    <row r="159" customFormat="false" ht="12.8" hidden="false" customHeight="false" outlineLevel="0" collapsed="false">
      <c r="A159" s="25" t="s">
        <v>48</v>
      </c>
      <c r="B159" s="26" t="n">
        <v>15105</v>
      </c>
      <c r="C159" s="26" t="n">
        <v>77</v>
      </c>
      <c r="D159" s="38" t="n">
        <v>677.026002904433</v>
      </c>
      <c r="E159" s="38" t="n">
        <v>405.924592615271</v>
      </c>
      <c r="F159" s="26" t="n">
        <v>169</v>
      </c>
      <c r="G159" s="26" t="n">
        <v>522</v>
      </c>
      <c r="H159" s="26" t="n">
        <v>6</v>
      </c>
      <c r="I159" s="26" t="n">
        <v>523.98</v>
      </c>
      <c r="J159" s="39" t="n">
        <v>0.0525436935573474</v>
      </c>
      <c r="K159" s="26" t="n">
        <v>614754</v>
      </c>
      <c r="L159" s="26" t="n">
        <v>12148338</v>
      </c>
      <c r="M159" s="26" t="n">
        <f aca="false">+K159+L159</f>
        <v>12763092</v>
      </c>
    </row>
    <row r="160" customFormat="false" ht="12.8" hidden="false" customHeight="false" outlineLevel="0" collapsed="false">
      <c r="A160" s="25" t="s">
        <v>49</v>
      </c>
      <c r="B160" s="26" t="n">
        <v>18645</v>
      </c>
      <c r="C160" s="26" t="n">
        <v>68</v>
      </c>
      <c r="D160" s="38" t="n">
        <v>1122.57020204709</v>
      </c>
      <c r="E160" s="38" t="n">
        <v>695.137648514908</v>
      </c>
      <c r="F160" s="26" t="n">
        <v>210</v>
      </c>
      <c r="G160" s="26" t="n">
        <v>565</v>
      </c>
      <c r="H160" s="26" t="n">
        <v>58</v>
      </c>
      <c r="I160" s="26" t="n">
        <v>584.14</v>
      </c>
      <c r="J160" s="39" t="n">
        <v>0.0232106358239348</v>
      </c>
      <c r="K160" s="26" t="n">
        <v>271561</v>
      </c>
      <c r="L160" s="26" t="n">
        <v>12215947</v>
      </c>
      <c r="M160" s="26" t="n">
        <f aca="false">+K160+L160</f>
        <v>12487508</v>
      </c>
    </row>
    <row r="161" customFormat="false" ht="12.8" hidden="false" customHeight="false" outlineLevel="0" collapsed="false">
      <c r="A161" s="25" t="s">
        <v>50</v>
      </c>
      <c r="B161" s="26" t="n">
        <v>13218</v>
      </c>
      <c r="C161" s="26" t="n">
        <v>60</v>
      </c>
      <c r="D161" s="38" t="n">
        <v>911.623530178029</v>
      </c>
      <c r="E161" s="38" t="n">
        <v>628.018791299886</v>
      </c>
      <c r="F161" s="26" t="n">
        <v>184</v>
      </c>
      <c r="G161" s="26" t="n">
        <v>534</v>
      </c>
      <c r="H161" s="26" t="n">
        <v>66</v>
      </c>
      <c r="I161" s="26" t="n">
        <v>555.78</v>
      </c>
      <c r="J161" s="39" t="n">
        <v>0.0309450064661969</v>
      </c>
      <c r="K161" s="26" t="n">
        <v>362052</v>
      </c>
      <c r="L161" s="26" t="n">
        <v>9359409</v>
      </c>
      <c r="M161" s="26" t="n">
        <f aca="false">+K161+L161</f>
        <v>9721461</v>
      </c>
    </row>
    <row r="162" customFormat="false" ht="12.8" hidden="false" customHeight="false" outlineLevel="0" collapsed="false">
      <c r="A162" s="25" t="s">
        <v>51</v>
      </c>
      <c r="B162" s="26" t="n">
        <v>10407</v>
      </c>
      <c r="C162" s="26" t="n">
        <v>52</v>
      </c>
      <c r="D162" s="38" t="n">
        <v>590.900453486354</v>
      </c>
      <c r="E162" s="38" t="n">
        <v>362.663479007765</v>
      </c>
      <c r="F162" s="26" t="n">
        <v>63</v>
      </c>
      <c r="G162" s="26" t="n">
        <v>328</v>
      </c>
      <c r="H162" s="26" t="n">
        <v>34</v>
      </c>
      <c r="I162" s="26" t="n">
        <v>339.22</v>
      </c>
      <c r="J162" s="39" t="n">
        <v>0.0202870625452547</v>
      </c>
      <c r="K162" s="26" t="n">
        <v>237356</v>
      </c>
      <c r="L162" s="26" t="n">
        <v>9215854</v>
      </c>
      <c r="M162" s="26" t="n">
        <f aca="false">+K162+L162</f>
        <v>9453210</v>
      </c>
    </row>
    <row r="163" customFormat="false" ht="12.8" hidden="false" customHeight="false" outlineLevel="0" collapsed="false">
      <c r="A163" s="25" t="s">
        <v>52</v>
      </c>
      <c r="B163" s="26" t="n">
        <v>14737</v>
      </c>
      <c r="C163" s="26" t="n">
        <v>60</v>
      </c>
      <c r="D163" s="38" t="n">
        <v>873.127188768983</v>
      </c>
      <c r="E163" s="38" t="n">
        <v>557.723307022633</v>
      </c>
      <c r="F163" s="26" t="n">
        <v>120</v>
      </c>
      <c r="G163" s="26" t="n">
        <v>409</v>
      </c>
      <c r="H163" s="26" t="n">
        <v>42</v>
      </c>
      <c r="I163" s="26" t="n">
        <v>422.86</v>
      </c>
      <c r="J163" s="39" t="n">
        <v>0.0187009610205235</v>
      </c>
      <c r="K163" s="26" t="n">
        <v>218799</v>
      </c>
      <c r="L163" s="26" t="n">
        <v>4094977</v>
      </c>
      <c r="M163" s="26" t="n">
        <f aca="false">+K163+L163</f>
        <v>4313776</v>
      </c>
    </row>
    <row r="164" customFormat="false" ht="12.8" hidden="false" customHeight="false" outlineLevel="0" collapsed="false">
      <c r="A164" s="25" t="s">
        <v>53</v>
      </c>
      <c r="B164" s="26" t="n">
        <v>6369</v>
      </c>
      <c r="C164" s="26" t="n">
        <v>56</v>
      </c>
      <c r="D164" s="38" t="n">
        <v>399.74839743611</v>
      </c>
      <c r="E164" s="38" t="n">
        <v>256.785057515162</v>
      </c>
      <c r="F164" s="26" t="n">
        <v>39</v>
      </c>
      <c r="G164" s="26" t="n">
        <v>207</v>
      </c>
      <c r="H164" s="26" t="n">
        <v>11</v>
      </c>
      <c r="I164" s="26" t="n">
        <v>210.63</v>
      </c>
      <c r="J164" s="39" t="n">
        <v>0.0173311294064696</v>
      </c>
      <c r="K164" s="26" t="n">
        <v>202772</v>
      </c>
      <c r="L164" s="26" t="n">
        <v>3973540</v>
      </c>
      <c r="M164" s="26" t="n">
        <f aca="false">+K164+L164</f>
        <v>4176312</v>
      </c>
    </row>
    <row r="165" customFormat="false" ht="12.8" hidden="false" customHeight="false" outlineLevel="0" collapsed="false">
      <c r="A165" s="25" t="s">
        <v>54</v>
      </c>
      <c r="B165" s="26" t="n">
        <v>7084</v>
      </c>
      <c r="C165" s="26" t="n">
        <v>41</v>
      </c>
      <c r="D165" s="38" t="n">
        <v>370.415040543213</v>
      </c>
      <c r="E165" s="38" t="n">
        <v>209.558441558442</v>
      </c>
      <c r="F165" s="26" t="n">
        <v>28</v>
      </c>
      <c r="G165" s="26" t="n">
        <v>165</v>
      </c>
      <c r="H165" s="26" t="n">
        <v>14</v>
      </c>
      <c r="I165" s="26" t="n">
        <v>169.62</v>
      </c>
      <c r="J165" s="39" t="n">
        <v>0.0148614762290975</v>
      </c>
      <c r="K165" s="26" t="n">
        <v>173877</v>
      </c>
      <c r="L165" s="26" t="n">
        <v>4347348</v>
      </c>
      <c r="M165" s="26" t="n">
        <f aca="false">+K165+L165</f>
        <v>4521225</v>
      </c>
    </row>
    <row r="166" customFormat="false" ht="12.8" hidden="false" customHeight="false" outlineLevel="0" collapsed="false">
      <c r="A166" s="25" t="s">
        <v>55</v>
      </c>
      <c r="B166" s="26" t="n">
        <v>11028</v>
      </c>
      <c r="C166" s="26" t="n">
        <v>62</v>
      </c>
      <c r="D166" s="38" t="n">
        <v>498.667793161615</v>
      </c>
      <c r="E166" s="38" t="n">
        <v>426.726378193605</v>
      </c>
      <c r="F166" s="26" t="n">
        <v>66</v>
      </c>
      <c r="G166" s="26" t="n">
        <v>198</v>
      </c>
      <c r="H166" s="26" t="n">
        <v>26</v>
      </c>
      <c r="I166" s="26" t="n">
        <v>206.58</v>
      </c>
      <c r="J166" s="39" t="n">
        <v>0.0474535778076458</v>
      </c>
      <c r="K166" s="26" t="n">
        <v>555201</v>
      </c>
      <c r="L166" s="26" t="n">
        <v>6298704</v>
      </c>
      <c r="M166" s="26" t="n">
        <f aca="false">+K166+L166</f>
        <v>6853905</v>
      </c>
    </row>
    <row r="167" customFormat="false" ht="12.8" hidden="false" customHeight="false" outlineLevel="0" collapsed="false">
      <c r="A167" s="25" t="s">
        <v>56</v>
      </c>
      <c r="B167" s="26" t="n">
        <v>9346</v>
      </c>
      <c r="C167" s="26" t="n">
        <v>48</v>
      </c>
      <c r="D167" s="38" t="n">
        <v>423.957992007992</v>
      </c>
      <c r="E167" s="38" t="n">
        <v>300.007992007992</v>
      </c>
      <c r="F167" s="26" t="n">
        <v>160</v>
      </c>
      <c r="G167" s="26" t="n">
        <v>450</v>
      </c>
      <c r="H167" s="26" t="n">
        <v>40</v>
      </c>
      <c r="I167" s="26" t="n">
        <v>463.2</v>
      </c>
      <c r="J167" s="39" t="n">
        <v>0.115224781259667</v>
      </c>
      <c r="K167" s="26" t="n">
        <v>1348115</v>
      </c>
      <c r="L167" s="26" t="n">
        <v>11000071</v>
      </c>
      <c r="M167" s="26" t="n">
        <f aca="false">+K167+L167</f>
        <v>12348186</v>
      </c>
    </row>
    <row r="168" customFormat="false" ht="12.8" hidden="false" customHeight="false" outlineLevel="0" collapsed="false">
      <c r="A168" s="25" t="s">
        <v>57</v>
      </c>
      <c r="B168" s="26" t="n">
        <v>2962</v>
      </c>
      <c r="C168" s="26" t="n">
        <v>27</v>
      </c>
      <c r="D168" s="38" t="n">
        <v>268.07780907203</v>
      </c>
      <c r="E168" s="38" t="n">
        <v>129.128011363636</v>
      </c>
      <c r="F168" s="26" t="n">
        <v>27</v>
      </c>
      <c r="G168" s="26" t="n">
        <v>106</v>
      </c>
      <c r="H168" s="26" t="n">
        <v>15</v>
      </c>
      <c r="I168" s="26" t="n">
        <v>110.95</v>
      </c>
      <c r="J168" s="39" t="n">
        <v>0.00836989925375012</v>
      </c>
      <c r="K168" s="26" t="n">
        <v>97927</v>
      </c>
      <c r="L168" s="26" t="n">
        <v>2068370</v>
      </c>
      <c r="M168" s="26" t="n">
        <f aca="false">+K168+L168</f>
        <v>2166297</v>
      </c>
    </row>
    <row r="169" customFormat="false" ht="12.8" hidden="false" customHeight="false" outlineLevel="0" collapsed="false">
      <c r="A169" s="25" t="s">
        <v>58</v>
      </c>
      <c r="B169" s="26" t="n">
        <v>9342</v>
      </c>
      <c r="C169" s="26" t="n">
        <v>41</v>
      </c>
      <c r="D169" s="38" t="n">
        <v>464.999993629302</v>
      </c>
      <c r="E169" s="38" t="n">
        <v>427.796129992939</v>
      </c>
      <c r="F169" s="26" t="n">
        <v>124</v>
      </c>
      <c r="G169" s="26" t="n">
        <v>312</v>
      </c>
      <c r="H169" s="26" t="n">
        <v>43</v>
      </c>
      <c r="I169" s="26" t="n">
        <v>326.19</v>
      </c>
      <c r="J169" s="39" t="n">
        <v>0.0852199426688161</v>
      </c>
      <c r="K169" s="26" t="n">
        <v>997062</v>
      </c>
      <c r="L169" s="26" t="n">
        <v>15140210</v>
      </c>
      <c r="M169" s="26" t="n">
        <f aca="false">+K169+L169</f>
        <v>16137272</v>
      </c>
    </row>
    <row r="170" customFormat="false" ht="12.8" hidden="false" customHeight="false" outlineLevel="0" collapsed="false">
      <c r="A170" s="25" t="s">
        <v>59</v>
      </c>
      <c r="B170" s="26" t="n">
        <v>6359</v>
      </c>
      <c r="C170" s="26" t="n">
        <v>71</v>
      </c>
      <c r="D170" s="38" t="n">
        <v>317.727272727273</v>
      </c>
      <c r="E170" s="38" t="n">
        <v>138.045454545455</v>
      </c>
      <c r="F170" s="26" t="n">
        <v>5</v>
      </c>
      <c r="G170" s="26" t="n">
        <v>78</v>
      </c>
      <c r="H170" s="26" t="n">
        <v>3</v>
      </c>
      <c r="I170" s="26" t="n">
        <v>78.99</v>
      </c>
      <c r="J170" s="39" t="n">
        <v>0.00946637444002658</v>
      </c>
      <c r="K170" s="26" t="n">
        <v>110755</v>
      </c>
      <c r="L170" s="26" t="n">
        <v>1664843</v>
      </c>
      <c r="M170" s="26" t="n">
        <f aca="false">+K170+L170</f>
        <v>1775598</v>
      </c>
    </row>
    <row r="171" customFormat="false" ht="12.8" hidden="false" customHeight="false" outlineLevel="0" collapsed="false">
      <c r="A171" s="25" t="s">
        <v>60</v>
      </c>
      <c r="B171" s="26" t="n">
        <v>8525</v>
      </c>
      <c r="C171" s="26" t="n">
        <v>63</v>
      </c>
      <c r="D171" s="38" t="n">
        <v>358.227272727273</v>
      </c>
      <c r="E171" s="38" t="n">
        <v>305.340909090909</v>
      </c>
      <c r="F171" s="26" t="n">
        <v>36</v>
      </c>
      <c r="G171" s="26" t="n">
        <v>248</v>
      </c>
      <c r="H171" s="26" t="n">
        <v>32</v>
      </c>
      <c r="I171" s="26" t="n">
        <v>258.56</v>
      </c>
      <c r="J171" s="39" t="n">
        <v>0.0631104544449942</v>
      </c>
      <c r="K171" s="26" t="n">
        <v>738384</v>
      </c>
      <c r="L171" s="26" t="n">
        <v>9778836</v>
      </c>
      <c r="M171" s="26" t="n">
        <f aca="false">+K171+L171</f>
        <v>10517220</v>
      </c>
    </row>
    <row r="172" customFormat="false" ht="12.8" hidden="false" customHeight="false" outlineLevel="0" collapsed="false">
      <c r="A172" s="25" t="s">
        <v>61</v>
      </c>
      <c r="B172" s="26" t="n">
        <v>4326</v>
      </c>
      <c r="C172" s="26" t="n">
        <v>39</v>
      </c>
      <c r="D172" s="38" t="n">
        <v>441.078692556321</v>
      </c>
      <c r="E172" s="38" t="n">
        <v>227.296225023853</v>
      </c>
      <c r="F172" s="26" t="n">
        <v>16</v>
      </c>
      <c r="G172" s="26" t="n">
        <v>52</v>
      </c>
      <c r="H172" s="26" t="n">
        <v>18</v>
      </c>
      <c r="I172" s="26" t="n">
        <v>57.94</v>
      </c>
      <c r="J172" s="39" t="n">
        <v>0.00260270710548618</v>
      </c>
      <c r="K172" s="26" t="n">
        <v>30451</v>
      </c>
      <c r="L172" s="26" t="n">
        <v>2430302</v>
      </c>
      <c r="M172" s="26" t="n">
        <f aca="false">+K172+L172</f>
        <v>2460753</v>
      </c>
    </row>
    <row r="173" customFormat="false" ht="12.8" hidden="false" customHeight="false" outlineLevel="0" collapsed="false">
      <c r="A173" s="25" t="s">
        <v>62</v>
      </c>
      <c r="B173" s="26" t="n">
        <v>4548</v>
      </c>
      <c r="C173" s="26" t="n">
        <v>24</v>
      </c>
      <c r="D173" s="38" t="n">
        <v>325.96198488263</v>
      </c>
      <c r="E173" s="38" t="n">
        <v>212.827439428084</v>
      </c>
      <c r="F173" s="26" t="n">
        <v>3</v>
      </c>
      <c r="G173" s="26" t="n">
        <v>33</v>
      </c>
      <c r="H173" s="26" t="n">
        <v>8</v>
      </c>
      <c r="I173" s="26" t="n">
        <v>35.64</v>
      </c>
      <c r="J173" s="39" t="n">
        <v>0.0069918727338051</v>
      </c>
      <c r="K173" s="26" t="n">
        <v>81804</v>
      </c>
      <c r="L173" s="26" t="n">
        <v>4324356</v>
      </c>
      <c r="M173" s="26" t="n">
        <f aca="false">+K173+L173</f>
        <v>4406160</v>
      </c>
    </row>
    <row r="174" customFormat="false" ht="12.8" hidden="false" customHeight="false" outlineLevel="0" collapsed="false">
      <c r="A174" s="25" t="s">
        <v>63</v>
      </c>
      <c r="B174" s="26" t="n">
        <v>7747</v>
      </c>
      <c r="C174" s="26" t="n">
        <v>52</v>
      </c>
      <c r="D174" s="38" t="n">
        <v>421.979979467411</v>
      </c>
      <c r="E174" s="38" t="n">
        <v>309.352322895154</v>
      </c>
      <c r="F174" s="26" t="n">
        <v>30</v>
      </c>
      <c r="G174" s="26" t="n">
        <v>65</v>
      </c>
      <c r="H174" s="26" t="n">
        <v>18</v>
      </c>
      <c r="I174" s="26" t="n">
        <v>70.94</v>
      </c>
      <c r="J174" s="39" t="n">
        <v>0.0178288074647099</v>
      </c>
      <c r="K174" s="26" t="n">
        <v>208595</v>
      </c>
      <c r="L174" s="26" t="n">
        <v>2862942</v>
      </c>
      <c r="M174" s="26" t="n">
        <f aca="false">+K174+L174</f>
        <v>3071537</v>
      </c>
    </row>
    <row r="175" customFormat="false" ht="12.8" hidden="false" customHeight="false" outlineLevel="0" collapsed="false">
      <c r="A175" s="25" t="s">
        <v>64</v>
      </c>
      <c r="B175" s="26" t="n">
        <v>7970</v>
      </c>
      <c r="C175" s="26" t="n">
        <v>36</v>
      </c>
      <c r="D175" s="38" t="n">
        <v>297.300837347872</v>
      </c>
      <c r="E175" s="38" t="n">
        <v>175.72560295201</v>
      </c>
      <c r="F175" s="26" t="n">
        <v>13</v>
      </c>
      <c r="G175" s="26" t="n">
        <v>61</v>
      </c>
      <c r="H175" s="26" t="n">
        <v>5</v>
      </c>
      <c r="I175" s="26" t="n">
        <v>62.65</v>
      </c>
      <c r="J175" s="39" t="n">
        <v>0.0237867168570179</v>
      </c>
      <c r="K175" s="26" t="n">
        <v>278301</v>
      </c>
      <c r="L175" s="26" t="n">
        <v>4182501</v>
      </c>
      <c r="M175" s="26" t="n">
        <f aca="false">+K175+L175</f>
        <v>4460802</v>
      </c>
    </row>
    <row r="176" customFormat="false" ht="12.8" hidden="false" customHeight="false" outlineLevel="0" collapsed="false">
      <c r="A176" s="25" t="s">
        <v>65</v>
      </c>
      <c r="B176" s="26" t="n">
        <v>4150</v>
      </c>
      <c r="C176" s="26" t="n">
        <v>43</v>
      </c>
      <c r="D176" s="38" t="n">
        <v>430.322988394584</v>
      </c>
      <c r="E176" s="38" t="n">
        <v>254.293442940039</v>
      </c>
      <c r="F176" s="26" t="n">
        <v>36</v>
      </c>
      <c r="G176" s="26" t="n">
        <v>97</v>
      </c>
      <c r="H176" s="26" t="n">
        <v>11</v>
      </c>
      <c r="I176" s="26" t="n">
        <v>100.63</v>
      </c>
      <c r="J176" s="39" t="n">
        <v>0.00564587295741439</v>
      </c>
      <c r="K176" s="26" t="n">
        <v>66056</v>
      </c>
      <c r="L176" s="26" t="n">
        <v>2640732</v>
      </c>
      <c r="M176" s="26" t="n">
        <f aca="false">+K176+L176</f>
        <v>2706788</v>
      </c>
    </row>
    <row r="177" customFormat="false" ht="12.8" hidden="false" customHeight="false" outlineLevel="0" collapsed="false">
      <c r="A177" s="25" t="s">
        <v>66</v>
      </c>
      <c r="B177" s="26" t="n">
        <v>6955</v>
      </c>
      <c r="C177" s="26" t="n">
        <v>28</v>
      </c>
      <c r="D177" s="38" t="n">
        <v>405.875247376136</v>
      </c>
      <c r="E177" s="38" t="n">
        <v>281.932065557954</v>
      </c>
      <c r="F177" s="26" t="n">
        <v>22</v>
      </c>
      <c r="G177" s="26" t="n">
        <v>95</v>
      </c>
      <c r="H177" s="26" t="n">
        <v>24</v>
      </c>
      <c r="I177" s="26" t="n">
        <v>102.92</v>
      </c>
      <c r="J177" s="39" t="n">
        <v>0.0139071564182124</v>
      </c>
      <c r="K177" s="26" t="n">
        <v>162712</v>
      </c>
      <c r="L177" s="26" t="n">
        <v>2372436</v>
      </c>
      <c r="M177" s="26" t="n">
        <f aca="false">+K177+L177</f>
        <v>2535148</v>
      </c>
    </row>
    <row r="178" customFormat="false" ht="12.8" hidden="false" customHeight="false" outlineLevel="0" collapsed="false">
      <c r="A178" s="25" t="s">
        <v>67</v>
      </c>
      <c r="B178" s="26" t="n">
        <v>8404</v>
      </c>
      <c r="C178" s="26" t="n">
        <v>57</v>
      </c>
      <c r="D178" s="38" t="n">
        <v>492.287854220248</v>
      </c>
      <c r="E178" s="38" t="n">
        <v>340.622950932047</v>
      </c>
      <c r="F178" s="26" t="n">
        <v>42</v>
      </c>
      <c r="G178" s="26" t="n">
        <v>125</v>
      </c>
      <c r="H178" s="26" t="n">
        <v>26</v>
      </c>
      <c r="I178" s="26" t="n">
        <v>133.58</v>
      </c>
      <c r="J178" s="39" t="n">
        <v>0.0143306671360642</v>
      </c>
      <c r="K178" s="26" t="n">
        <v>167667</v>
      </c>
      <c r="L178" s="26" t="n">
        <v>1851969</v>
      </c>
      <c r="M178" s="26" t="n">
        <f aca="false">+K178+L178</f>
        <v>2019636</v>
      </c>
    </row>
    <row r="179" customFormat="false" ht="12.8" hidden="false" customHeight="false" outlineLevel="0" collapsed="false">
      <c r="A179" s="25" t="s">
        <v>68</v>
      </c>
      <c r="B179" s="26" t="n">
        <v>8844</v>
      </c>
      <c r="C179" s="26" t="n">
        <v>31</v>
      </c>
      <c r="D179" s="38" t="n">
        <v>497.693353453634</v>
      </c>
      <c r="E179" s="38" t="n">
        <v>285.649839454619</v>
      </c>
      <c r="F179" s="26" t="n">
        <v>24</v>
      </c>
      <c r="G179" s="26" t="n">
        <v>107</v>
      </c>
      <c r="H179" s="26" t="n">
        <v>11</v>
      </c>
      <c r="I179" s="26" t="n">
        <v>110.63</v>
      </c>
      <c r="J179" s="39" t="n">
        <v>0.00894314373743506</v>
      </c>
      <c r="K179" s="26" t="n">
        <v>104634</v>
      </c>
      <c r="L179" s="26" t="n">
        <v>1550751</v>
      </c>
      <c r="M179" s="26" t="n">
        <f aca="false">+K179+L179</f>
        <v>1655385</v>
      </c>
    </row>
    <row r="180" customFormat="false" ht="12.8" hidden="false" customHeight="false" outlineLevel="0" collapsed="false">
      <c r="A180" s="25" t="s">
        <v>69</v>
      </c>
      <c r="B180" s="26" t="n">
        <v>0</v>
      </c>
      <c r="C180" s="26" t="n">
        <v>0</v>
      </c>
      <c r="D180" s="38" t="n">
        <v>34.8609674534894</v>
      </c>
      <c r="E180" s="38" t="n">
        <v>29.0314219989439</v>
      </c>
      <c r="F180" s="26" t="n">
        <v>4</v>
      </c>
      <c r="G180" s="26" t="n">
        <v>14</v>
      </c>
      <c r="H180" s="26" t="n">
        <v>0</v>
      </c>
      <c r="I180" s="26" t="n">
        <v>14</v>
      </c>
      <c r="J180" s="39" t="n">
        <v>0.0316946317861653</v>
      </c>
      <c r="K180" s="26" t="n">
        <v>370823</v>
      </c>
      <c r="L180" s="26" t="n">
        <v>2626453</v>
      </c>
      <c r="M180" s="26" t="n">
        <f aca="false">+K180+L180</f>
        <v>2997276</v>
      </c>
    </row>
    <row r="181" customFormat="false" ht="12.8" hidden="false" customHeight="false" outlineLevel="0" collapsed="false">
      <c r="A181" s="28" t="s">
        <v>70</v>
      </c>
      <c r="B181" s="29" t="n">
        <v>0</v>
      </c>
      <c r="C181" s="29" t="n">
        <v>0</v>
      </c>
      <c r="D181" s="40" t="n">
        <v>15.3522727272727</v>
      </c>
      <c r="E181" s="40" t="n">
        <v>11.2840909090909</v>
      </c>
      <c r="F181" s="29" t="n">
        <v>1</v>
      </c>
      <c r="G181" s="29" t="n">
        <v>3</v>
      </c>
      <c r="H181" s="29" t="n">
        <v>0</v>
      </c>
      <c r="I181" s="29" t="n">
        <v>3</v>
      </c>
      <c r="J181" s="41" t="n">
        <v>0.0129037704319342</v>
      </c>
      <c r="K181" s="29" t="n">
        <v>150972</v>
      </c>
      <c r="L181" s="29" t="n">
        <v>2626453</v>
      </c>
      <c r="M181" s="29" t="n">
        <f aca="false">+K181+L181</f>
        <v>2777425</v>
      </c>
    </row>
    <row r="182" customFormat="false" ht="12.8" hidden="false" customHeight="false" outlineLevel="0" collapsed="false">
      <c r="A182" s="31" t="s">
        <v>71</v>
      </c>
      <c r="B182" s="32" t="n">
        <f aca="false">SUM(B155:B181)</f>
        <v>282105</v>
      </c>
      <c r="C182" s="32" t="n">
        <f aca="false">SUM(C155:C181)</f>
        <v>1331</v>
      </c>
      <c r="D182" s="42" t="n">
        <f aca="false">SUM(D155:D181)</f>
        <v>17174.2188727273</v>
      </c>
      <c r="E182" s="42" t="n">
        <f aca="false">SUM(E155:E181)</f>
        <v>11628.2721124835</v>
      </c>
      <c r="F182" s="32" t="n">
        <f aca="false">SUM(F155:F181)</f>
        <v>3637.5</v>
      </c>
      <c r="G182" s="32" t="n">
        <f aca="false">SUM(G155:G181)</f>
        <v>10845</v>
      </c>
      <c r="H182" s="32" t="n">
        <f aca="false">SUM(H155:H181)</f>
        <v>1217</v>
      </c>
      <c r="I182" s="32" t="n">
        <f aca="false">SUM(I155:I181)</f>
        <v>11246.61</v>
      </c>
      <c r="J182" s="47" t="n">
        <v>1</v>
      </c>
      <c r="K182" s="32" t="n">
        <f aca="false">SUM(K155:K181)</f>
        <v>11699868</v>
      </c>
      <c r="L182" s="32" t="n">
        <f aca="false">SUM(L155:L181)</f>
        <v>222297483</v>
      </c>
      <c r="M182" s="32" t="n">
        <f aca="false">SUM(M155:M181)</f>
        <v>233997351</v>
      </c>
      <c r="N182" s="48"/>
    </row>
    <row r="183" customFormat="false" ht="12.8" hidden="false" customHeight="false" outlineLevel="0" collapsed="false">
      <c r="A183" s="33" t="s">
        <v>72</v>
      </c>
      <c r="B183" s="12"/>
      <c r="C183" s="12"/>
      <c r="D183" s="44"/>
      <c r="E183" s="44"/>
      <c r="F183" s="12"/>
      <c r="G183" s="12"/>
      <c r="H183" s="12"/>
      <c r="I183" s="12"/>
      <c r="J183" s="45"/>
      <c r="K183" s="12"/>
      <c r="L183" s="12"/>
      <c r="M183" s="12"/>
    </row>
    <row r="184" customFormat="false" ht="12.8" hidden="false" customHeight="false" outlineLevel="0" collapsed="false">
      <c r="A184" s="33" t="s">
        <v>82</v>
      </c>
      <c r="B184" s="12"/>
      <c r="C184" s="12"/>
      <c r="D184" s="44"/>
      <c r="E184" s="44"/>
      <c r="F184" s="12"/>
      <c r="G184" s="12"/>
      <c r="H184" s="12"/>
      <c r="I184" s="12"/>
      <c r="J184" s="45"/>
      <c r="K184" s="12"/>
      <c r="L184" s="12"/>
      <c r="M184" s="12"/>
    </row>
    <row r="185" customFormat="false" ht="12.8" hidden="false" customHeight="false" outlineLevel="0" collapsed="false">
      <c r="A185" s="12"/>
      <c r="B185" s="12"/>
      <c r="C185" s="12"/>
      <c r="D185" s="44"/>
      <c r="E185" s="44"/>
      <c r="F185" s="12"/>
      <c r="G185" s="12"/>
      <c r="H185" s="12"/>
      <c r="I185" s="12"/>
      <c r="J185" s="45"/>
      <c r="K185" s="12"/>
      <c r="L185" s="12"/>
      <c r="M185" s="12"/>
    </row>
    <row r="186" customFormat="false" ht="12.8" hidden="false" customHeight="false" outlineLevel="0" collapsed="false">
      <c r="A186" s="16" t="str">
        <f aca="false">"Tabla " &amp; TEXT((ROW()+25)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8"/>
      <c r="L186" s="18"/>
      <c r="M186" s="18"/>
    </row>
    <row r="187" customFormat="false" ht="12.8" hidden="false" customHeight="false" outlineLevel="0" collapsed="false">
      <c r="A187" s="18" t="s">
        <v>107</v>
      </c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</row>
    <row r="188" customFormat="false" ht="12.8" hidden="false" customHeight="true" outlineLevel="0" collapsed="false">
      <c r="A188" s="19" t="s">
        <v>30</v>
      </c>
      <c r="B188" s="20" t="s">
        <v>31</v>
      </c>
      <c r="C188" s="20"/>
      <c r="D188" s="20"/>
      <c r="E188" s="20"/>
      <c r="F188" s="20"/>
      <c r="G188" s="20"/>
      <c r="H188" s="20"/>
      <c r="I188" s="20"/>
      <c r="J188" s="34" t="s">
        <v>32</v>
      </c>
      <c r="K188" s="19" t="s">
        <v>33</v>
      </c>
      <c r="L188" s="19" t="s">
        <v>34</v>
      </c>
      <c r="M188" s="19" t="s">
        <v>35</v>
      </c>
    </row>
    <row r="189" customFormat="false" ht="28.3" hidden="false" customHeight="false" outlineLevel="0" collapsed="false">
      <c r="A189" s="19"/>
      <c r="B189" s="21" t="s">
        <v>108</v>
      </c>
      <c r="C189" s="21" t="s">
        <v>109</v>
      </c>
      <c r="D189" s="35" t="s">
        <v>110</v>
      </c>
      <c r="E189" s="35" t="s">
        <v>111</v>
      </c>
      <c r="F189" s="21" t="s">
        <v>112</v>
      </c>
      <c r="G189" s="21" t="s">
        <v>113</v>
      </c>
      <c r="H189" s="21" t="s">
        <v>114</v>
      </c>
      <c r="I189" s="19" t="s">
        <v>43</v>
      </c>
      <c r="J189" s="34"/>
      <c r="K189" s="19"/>
      <c r="L189" s="19"/>
      <c r="M189" s="19"/>
    </row>
    <row r="190" customFormat="false" ht="12.8" hidden="false" customHeight="false" outlineLevel="0" collapsed="false">
      <c r="A190" s="22" t="s">
        <v>115</v>
      </c>
      <c r="B190" s="23" t="n">
        <v>29492</v>
      </c>
      <c r="C190" s="23" t="n">
        <v>72</v>
      </c>
      <c r="D190" s="36" t="n">
        <v>2170.0114342041</v>
      </c>
      <c r="E190" s="36" t="n">
        <v>1465.02392254146</v>
      </c>
      <c r="F190" s="23" t="n">
        <v>875.5</v>
      </c>
      <c r="G190" s="23" t="n">
        <v>2257</v>
      </c>
      <c r="H190" s="23" t="n">
        <v>256</v>
      </c>
      <c r="I190" s="23" t="n">
        <v>2341.48</v>
      </c>
      <c r="J190" s="37" t="n">
        <v>0.123935867368533</v>
      </c>
      <c r="K190" s="23" t="n">
        <v>1379892</v>
      </c>
      <c r="L190" s="23" t="n">
        <v>38800576</v>
      </c>
      <c r="M190" s="23" t="n">
        <v>40180468</v>
      </c>
      <c r="N190" s="48"/>
    </row>
    <row r="191" customFormat="false" ht="12.8" hidden="false" customHeight="false" outlineLevel="0" collapsed="false">
      <c r="A191" s="25" t="s">
        <v>116</v>
      </c>
      <c r="B191" s="26" t="n">
        <v>25271</v>
      </c>
      <c r="C191" s="26" t="n">
        <v>75</v>
      </c>
      <c r="D191" s="38" t="n">
        <v>2191.49447809381</v>
      </c>
      <c r="E191" s="38" t="n">
        <v>1495.96098270745</v>
      </c>
      <c r="F191" s="26" t="n">
        <v>758</v>
      </c>
      <c r="G191" s="26" t="n">
        <v>1984</v>
      </c>
      <c r="H191" s="26" t="n">
        <v>188</v>
      </c>
      <c r="I191" s="26" t="n">
        <v>2046.04</v>
      </c>
      <c r="J191" s="39" t="n">
        <v>0.0925893195555447</v>
      </c>
      <c r="K191" s="26" t="n">
        <v>1030882</v>
      </c>
      <c r="L191" s="26" t="n">
        <v>25063911</v>
      </c>
      <c r="M191" s="26" t="n">
        <v>26094793</v>
      </c>
      <c r="N191" s="48"/>
    </row>
    <row r="192" customFormat="false" ht="12.8" hidden="false" customHeight="false" outlineLevel="0" collapsed="false">
      <c r="A192" s="25" t="s">
        <v>117</v>
      </c>
      <c r="B192" s="26" t="n">
        <v>24210</v>
      </c>
      <c r="C192" s="26" t="n">
        <v>92</v>
      </c>
      <c r="D192" s="38" t="n">
        <v>1403.58364973843</v>
      </c>
      <c r="E192" s="38" t="n">
        <v>1103.6348107071</v>
      </c>
      <c r="F192" s="26" t="n">
        <v>337</v>
      </c>
      <c r="G192" s="26" t="n">
        <v>977</v>
      </c>
      <c r="H192" s="26" t="n">
        <v>77</v>
      </c>
      <c r="I192" s="26" t="n">
        <v>1002.41</v>
      </c>
      <c r="J192" s="39" t="n">
        <v>0.0650763063576145</v>
      </c>
      <c r="K192" s="26" t="n">
        <v>724554</v>
      </c>
      <c r="L192" s="26" t="n">
        <v>15365613</v>
      </c>
      <c r="M192" s="26" t="n">
        <v>16090167</v>
      </c>
      <c r="N192" s="48"/>
    </row>
    <row r="193" customFormat="false" ht="12.8" hidden="false" customHeight="false" outlineLevel="0" collapsed="false">
      <c r="A193" s="25" t="s">
        <v>118</v>
      </c>
      <c r="B193" s="26" t="n">
        <v>13806</v>
      </c>
      <c r="C193" s="26" t="n">
        <v>53</v>
      </c>
      <c r="D193" s="38" t="n">
        <v>623.992958044321</v>
      </c>
      <c r="E193" s="38" t="n">
        <v>506.390536731368</v>
      </c>
      <c r="F193" s="26" t="n">
        <v>201</v>
      </c>
      <c r="G193" s="26" t="n">
        <v>447</v>
      </c>
      <c r="H193" s="26" t="n">
        <v>56</v>
      </c>
      <c r="I193" s="26" t="n">
        <v>465.48</v>
      </c>
      <c r="J193" s="39" t="n">
        <v>0.0968118738602451</v>
      </c>
      <c r="K193" s="26" t="n">
        <v>1077895</v>
      </c>
      <c r="L193" s="26" t="n">
        <v>12506344</v>
      </c>
      <c r="M193" s="26" t="n">
        <v>13584239</v>
      </c>
      <c r="N193" s="48"/>
    </row>
    <row r="194" customFormat="false" ht="12.8" hidden="false" customHeight="false" outlineLevel="0" collapsed="false">
      <c r="A194" s="25" t="s">
        <v>119</v>
      </c>
      <c r="B194" s="26" t="n">
        <v>14988</v>
      </c>
      <c r="C194" s="26" t="n">
        <v>80</v>
      </c>
      <c r="D194" s="38" t="n">
        <v>671.216677022115</v>
      </c>
      <c r="E194" s="38" t="n">
        <v>386.090462373489</v>
      </c>
      <c r="F194" s="26" t="n">
        <v>142</v>
      </c>
      <c r="G194" s="26" t="n">
        <v>446</v>
      </c>
      <c r="H194" s="26" t="n">
        <v>9</v>
      </c>
      <c r="I194" s="26" t="n">
        <v>448.97</v>
      </c>
      <c r="J194" s="39" t="n">
        <v>0.0483237348045893</v>
      </c>
      <c r="K194" s="26" t="n">
        <v>538032</v>
      </c>
      <c r="L194" s="26" t="n">
        <v>11925637</v>
      </c>
      <c r="M194" s="26" t="n">
        <v>12463669</v>
      </c>
      <c r="N194" s="48"/>
    </row>
    <row r="195" customFormat="false" ht="12.8" hidden="false" customHeight="false" outlineLevel="0" collapsed="false">
      <c r="A195" s="25" t="s">
        <v>120</v>
      </c>
      <c r="B195" s="26" t="n">
        <v>19186</v>
      </c>
      <c r="C195" s="26" t="n">
        <v>66</v>
      </c>
      <c r="D195" s="38" t="n">
        <v>1054.52049654736</v>
      </c>
      <c r="E195" s="38" t="n">
        <v>650.250050858559</v>
      </c>
      <c r="F195" s="26" t="n">
        <v>205</v>
      </c>
      <c r="G195" s="26" t="n">
        <v>491</v>
      </c>
      <c r="H195" s="26" t="n">
        <v>59</v>
      </c>
      <c r="I195" s="26" t="n">
        <v>510.47</v>
      </c>
      <c r="J195" s="39" t="n">
        <v>0.0284609916261833</v>
      </c>
      <c r="K195" s="26" t="n">
        <v>316882</v>
      </c>
      <c r="L195" s="26" t="n">
        <v>12216151</v>
      </c>
      <c r="M195" s="26" t="n">
        <v>12533033</v>
      </c>
      <c r="N195" s="48"/>
    </row>
    <row r="196" customFormat="false" ht="12.8" hidden="false" customHeight="false" outlineLevel="0" collapsed="false">
      <c r="A196" s="25" t="s">
        <v>121</v>
      </c>
      <c r="B196" s="26" t="n">
        <v>12795</v>
      </c>
      <c r="C196" s="26" t="n">
        <v>61</v>
      </c>
      <c r="D196" s="38" t="n">
        <v>981.603232663224</v>
      </c>
      <c r="E196" s="38" t="n">
        <v>626.069518132141</v>
      </c>
      <c r="F196" s="26" t="n">
        <v>168</v>
      </c>
      <c r="G196" s="26" t="n">
        <v>503</v>
      </c>
      <c r="H196" s="26" t="n">
        <v>34</v>
      </c>
      <c r="I196" s="26" t="n">
        <v>514.22</v>
      </c>
      <c r="J196" s="39" t="n">
        <v>0.0243590505474635</v>
      </c>
      <c r="K196" s="26" t="n">
        <v>271212</v>
      </c>
      <c r="L196" s="26" t="n">
        <v>9331136</v>
      </c>
      <c r="M196" s="26" t="n">
        <v>9602348</v>
      </c>
      <c r="N196" s="48"/>
    </row>
    <row r="197" customFormat="false" ht="12.8" hidden="false" customHeight="false" outlineLevel="0" collapsed="false">
      <c r="A197" s="25" t="s">
        <v>122</v>
      </c>
      <c r="B197" s="26" t="n">
        <v>10131</v>
      </c>
      <c r="C197" s="26" t="n">
        <v>48</v>
      </c>
      <c r="D197" s="38" t="n">
        <v>568.195538220483</v>
      </c>
      <c r="E197" s="38" t="n">
        <v>348.597142929121</v>
      </c>
      <c r="F197" s="26" t="n">
        <v>51</v>
      </c>
      <c r="G197" s="26" t="n">
        <v>276</v>
      </c>
      <c r="H197" s="26" t="n">
        <v>38</v>
      </c>
      <c r="I197" s="26" t="n">
        <v>288.54</v>
      </c>
      <c r="J197" s="39" t="n">
        <v>0.0204749074979799</v>
      </c>
      <c r="K197" s="26" t="n">
        <v>227966</v>
      </c>
      <c r="L197" s="26" t="n">
        <v>9227101</v>
      </c>
      <c r="M197" s="26" t="n">
        <v>9455067</v>
      </c>
      <c r="N197" s="48"/>
    </row>
    <row r="198" customFormat="false" ht="12.8" hidden="false" customHeight="false" outlineLevel="0" collapsed="false">
      <c r="A198" s="25" t="s">
        <v>123</v>
      </c>
      <c r="B198" s="26" t="n">
        <v>14158</v>
      </c>
      <c r="C198" s="26" t="n">
        <v>60</v>
      </c>
      <c r="D198" s="38" t="n">
        <v>916.558630722538</v>
      </c>
      <c r="E198" s="38" t="n">
        <v>535.788453426594</v>
      </c>
      <c r="F198" s="26" t="n">
        <v>102</v>
      </c>
      <c r="G198" s="26" t="n">
        <v>357</v>
      </c>
      <c r="H198" s="26" t="n">
        <v>45</v>
      </c>
      <c r="I198" s="26" t="n">
        <v>371.85</v>
      </c>
      <c r="J198" s="39" t="n">
        <v>0.014097634445503</v>
      </c>
      <c r="K198" s="26" t="n">
        <v>156962</v>
      </c>
      <c r="L198" s="26" t="n">
        <v>4044307</v>
      </c>
      <c r="M198" s="26" t="n">
        <v>4201269</v>
      </c>
      <c r="N198" s="48"/>
    </row>
    <row r="199" customFormat="false" ht="12.8" hidden="false" customHeight="false" outlineLevel="0" collapsed="false">
      <c r="A199" s="25" t="s">
        <v>124</v>
      </c>
      <c r="B199" s="26" t="n">
        <v>6442</v>
      </c>
      <c r="C199" s="26" t="n">
        <v>58</v>
      </c>
      <c r="D199" s="38" t="n">
        <v>379.020137334597</v>
      </c>
      <c r="E199" s="38" t="n">
        <v>241.967637334597</v>
      </c>
      <c r="F199" s="26" t="n">
        <v>32</v>
      </c>
      <c r="G199" s="26" t="n">
        <v>174</v>
      </c>
      <c r="H199" s="26" t="n">
        <v>9</v>
      </c>
      <c r="I199" s="26" t="n">
        <v>176.97</v>
      </c>
      <c r="J199" s="39" t="n">
        <v>0.018467909732396</v>
      </c>
      <c r="K199" s="26" t="n">
        <v>205620</v>
      </c>
      <c r="L199" s="26" t="n">
        <v>3871060</v>
      </c>
      <c r="M199" s="26" t="n">
        <v>4076680</v>
      </c>
      <c r="N199" s="48"/>
    </row>
    <row r="200" customFormat="false" ht="12.8" hidden="false" customHeight="false" outlineLevel="0" collapsed="false">
      <c r="A200" s="25" t="s">
        <v>125</v>
      </c>
      <c r="B200" s="26" t="n">
        <v>6988</v>
      </c>
      <c r="C200" s="26" t="n">
        <v>41</v>
      </c>
      <c r="D200" s="38" t="n">
        <v>349.694373706004</v>
      </c>
      <c r="E200" s="38" t="n">
        <v>192.808668831169</v>
      </c>
      <c r="F200" s="26" t="n">
        <v>24</v>
      </c>
      <c r="G200" s="26" t="n">
        <v>111</v>
      </c>
      <c r="H200" s="26" t="n">
        <v>14</v>
      </c>
      <c r="I200" s="26" t="n">
        <v>115.62</v>
      </c>
      <c r="J200" s="39" t="n">
        <v>0.0151001744093878</v>
      </c>
      <c r="K200" s="26" t="n">
        <v>168124</v>
      </c>
      <c r="L200" s="26" t="n">
        <v>4292067</v>
      </c>
      <c r="M200" s="26" t="n">
        <v>4460191</v>
      </c>
      <c r="N200" s="48"/>
    </row>
    <row r="201" customFormat="false" ht="12.8" hidden="false" customHeight="false" outlineLevel="0" collapsed="false">
      <c r="A201" s="25" t="s">
        <v>126</v>
      </c>
      <c r="B201" s="26" t="n">
        <v>11149</v>
      </c>
      <c r="C201" s="26" t="n">
        <v>61</v>
      </c>
      <c r="D201" s="38" t="n">
        <v>494.311610045939</v>
      </c>
      <c r="E201" s="38" t="n">
        <v>416.186482956717</v>
      </c>
      <c r="F201" s="26" t="n">
        <v>68</v>
      </c>
      <c r="G201" s="26" t="n">
        <v>169</v>
      </c>
      <c r="H201" s="26" t="n">
        <v>30</v>
      </c>
      <c r="I201" s="26" t="n">
        <v>178.9</v>
      </c>
      <c r="J201" s="39" t="n">
        <v>0.0550152110536042</v>
      </c>
      <c r="K201" s="26" t="n">
        <v>612535</v>
      </c>
      <c r="L201" s="26" t="n">
        <v>5849663</v>
      </c>
      <c r="M201" s="26" t="n">
        <v>6462198</v>
      </c>
      <c r="N201" s="48"/>
    </row>
    <row r="202" customFormat="false" ht="12.8" hidden="false" customHeight="false" outlineLevel="0" collapsed="false">
      <c r="A202" s="25" t="s">
        <v>127</v>
      </c>
      <c r="B202" s="26" t="n">
        <v>9143</v>
      </c>
      <c r="C202" s="26" t="n">
        <v>49</v>
      </c>
      <c r="D202" s="38" t="n">
        <v>388.672781507483</v>
      </c>
      <c r="E202" s="38" t="n">
        <v>276.063463325665</v>
      </c>
      <c r="F202" s="26" t="n">
        <v>130</v>
      </c>
      <c r="G202" s="26" t="n">
        <v>408</v>
      </c>
      <c r="H202" s="26" t="n">
        <v>50</v>
      </c>
      <c r="I202" s="26" t="n">
        <v>424.5</v>
      </c>
      <c r="J202" s="39" t="n">
        <v>0.127692469357621</v>
      </c>
      <c r="K202" s="26" t="n">
        <v>1421717</v>
      </c>
      <c r="L202" s="26" t="n">
        <v>9863880</v>
      </c>
      <c r="M202" s="26" t="n">
        <v>11285597</v>
      </c>
      <c r="N202" s="48"/>
    </row>
    <row r="203" customFormat="false" ht="12.8" hidden="false" customHeight="false" outlineLevel="0" collapsed="false">
      <c r="A203" s="25" t="s">
        <v>128</v>
      </c>
      <c r="B203" s="26" t="n">
        <v>2783</v>
      </c>
      <c r="C203" s="26" t="n">
        <v>27</v>
      </c>
      <c r="D203" s="38" t="n">
        <v>260.478725330885</v>
      </c>
      <c r="E203" s="38" t="n">
        <v>120.081535160064</v>
      </c>
      <c r="F203" s="26" t="n">
        <v>24</v>
      </c>
      <c r="G203" s="26" t="n">
        <v>114</v>
      </c>
      <c r="H203" s="26" t="n">
        <v>32</v>
      </c>
      <c r="I203" s="26" t="n">
        <v>124.56</v>
      </c>
      <c r="J203" s="39" t="n">
        <v>0.0120497950505914</v>
      </c>
      <c r="K203" s="26" t="n">
        <v>134161</v>
      </c>
      <c r="L203" s="26" t="n">
        <v>1987897</v>
      </c>
      <c r="M203" s="26" t="n">
        <v>2122058</v>
      </c>
      <c r="N203" s="48"/>
    </row>
    <row r="204" customFormat="false" ht="12.8" hidden="false" customHeight="false" outlineLevel="0" collapsed="false">
      <c r="A204" s="25" t="s">
        <v>129</v>
      </c>
      <c r="B204" s="26" t="n">
        <v>9069</v>
      </c>
      <c r="C204" s="26" t="n">
        <v>32</v>
      </c>
      <c r="D204" s="38" t="n">
        <v>449.37199890788</v>
      </c>
      <c r="E204" s="38" t="n">
        <v>413.712680726062</v>
      </c>
      <c r="F204" s="26" t="n">
        <v>117</v>
      </c>
      <c r="G204" s="26" t="n">
        <v>284</v>
      </c>
      <c r="H204" s="26" t="n">
        <v>39</v>
      </c>
      <c r="I204" s="26" t="n">
        <v>296.87</v>
      </c>
      <c r="J204" s="39" t="n">
        <v>0.0950134454742441</v>
      </c>
      <c r="K204" s="26" t="n">
        <v>1057872</v>
      </c>
      <c r="L204" s="26" t="n">
        <v>14475328</v>
      </c>
      <c r="M204" s="26" t="n">
        <v>15533200</v>
      </c>
      <c r="N204" s="48"/>
    </row>
    <row r="205" customFormat="false" ht="12.8" hidden="false" customHeight="false" outlineLevel="0" collapsed="false">
      <c r="A205" s="25" t="s">
        <v>130</v>
      </c>
      <c r="B205" s="26" t="n">
        <v>3416</v>
      </c>
      <c r="C205" s="26" t="n">
        <v>30</v>
      </c>
      <c r="D205" s="38" t="n">
        <v>261.068181818182</v>
      </c>
      <c r="E205" s="38" t="n">
        <v>116.454545454545</v>
      </c>
      <c r="F205" s="26" t="n">
        <v>7</v>
      </c>
      <c r="G205" s="26" t="n">
        <v>46</v>
      </c>
      <c r="H205" s="26" t="n">
        <v>7</v>
      </c>
      <c r="I205" s="26" t="n">
        <v>48.31</v>
      </c>
      <c r="J205" s="39" t="n">
        <v>0.00341159969097476</v>
      </c>
      <c r="K205" s="26" t="n">
        <v>37985</v>
      </c>
      <c r="L205" s="26" t="n">
        <v>1670072</v>
      </c>
      <c r="M205" s="26" t="n">
        <v>1708057</v>
      </c>
      <c r="N205" s="48"/>
    </row>
    <row r="206" customFormat="false" ht="12.8" hidden="false" customHeight="false" outlineLevel="0" collapsed="false">
      <c r="A206" s="25" t="s">
        <v>131</v>
      </c>
      <c r="B206" s="26" t="n">
        <v>8584</v>
      </c>
      <c r="C206" s="26" t="n">
        <v>76</v>
      </c>
      <c r="D206" s="38" t="n">
        <v>355.545454545455</v>
      </c>
      <c r="E206" s="38" t="n">
        <v>295.886363636364</v>
      </c>
      <c r="F206" s="26" t="n">
        <v>32</v>
      </c>
      <c r="G206" s="26" t="n">
        <v>179</v>
      </c>
      <c r="H206" s="26" t="n">
        <v>32</v>
      </c>
      <c r="I206" s="26" t="n">
        <v>189.56</v>
      </c>
      <c r="J206" s="39" t="n">
        <v>0.0619653455662689</v>
      </c>
      <c r="K206" s="26" t="n">
        <v>689917</v>
      </c>
      <c r="L206" s="26" t="n">
        <v>9342745</v>
      </c>
      <c r="M206" s="26" t="n">
        <v>10032662</v>
      </c>
      <c r="N206" s="48"/>
    </row>
    <row r="207" customFormat="false" ht="12.8" hidden="false" customHeight="false" outlineLevel="0" collapsed="false">
      <c r="A207" s="25" t="s">
        <v>132</v>
      </c>
      <c r="B207" s="26" t="n">
        <v>4395</v>
      </c>
      <c r="C207" s="26" t="n">
        <v>41</v>
      </c>
      <c r="D207" s="38" t="n">
        <v>422.79666563415</v>
      </c>
      <c r="E207" s="38" t="n">
        <v>204.982160938066</v>
      </c>
      <c r="F207" s="26" t="n">
        <v>15</v>
      </c>
      <c r="G207" s="26" t="n">
        <v>56</v>
      </c>
      <c r="H207" s="26" t="n">
        <v>22</v>
      </c>
      <c r="I207" s="26" t="n">
        <v>63.26</v>
      </c>
      <c r="J207" s="39" t="n">
        <v>0.00293410131000225</v>
      </c>
      <c r="K207" s="26" t="n">
        <v>32669</v>
      </c>
      <c r="L207" s="26" t="n">
        <v>2460716</v>
      </c>
      <c r="M207" s="26" t="n">
        <v>2493385</v>
      </c>
      <c r="N207" s="48"/>
    </row>
    <row r="208" customFormat="false" ht="12.8" hidden="false" customHeight="false" outlineLevel="0" collapsed="false">
      <c r="A208" s="25" t="s">
        <v>133</v>
      </c>
      <c r="B208" s="26" t="n">
        <v>4684</v>
      </c>
      <c r="C208" s="26" t="n">
        <v>25</v>
      </c>
      <c r="D208" s="38" t="n">
        <v>302.294940036645</v>
      </c>
      <c r="E208" s="38" t="n">
        <v>206.4416445821</v>
      </c>
      <c r="F208" s="26" t="n">
        <v>5</v>
      </c>
      <c r="G208" s="26" t="n">
        <v>28</v>
      </c>
      <c r="H208" s="26" t="n">
        <v>5</v>
      </c>
      <c r="I208" s="26" t="n">
        <v>29.65</v>
      </c>
      <c r="J208" s="39" t="n">
        <v>0.0113054026487474</v>
      </c>
      <c r="K208" s="26" t="n">
        <v>125873</v>
      </c>
      <c r="L208" s="26" t="n">
        <v>4310729</v>
      </c>
      <c r="M208" s="26" t="n">
        <v>4436602</v>
      </c>
      <c r="N208" s="48"/>
    </row>
    <row r="209" customFormat="false" ht="12.8" hidden="false" customHeight="false" outlineLevel="0" collapsed="false">
      <c r="A209" s="25" t="s">
        <v>134</v>
      </c>
      <c r="B209" s="26" t="n">
        <v>7044</v>
      </c>
      <c r="C209" s="26" t="n">
        <v>53</v>
      </c>
      <c r="D209" s="38" t="n">
        <v>444.58230254965</v>
      </c>
      <c r="E209" s="38" t="n">
        <v>315.377708678927</v>
      </c>
      <c r="F209" s="26" t="n">
        <v>20</v>
      </c>
      <c r="G209" s="26" t="n">
        <v>69</v>
      </c>
      <c r="H209" s="26" t="n">
        <v>14</v>
      </c>
      <c r="I209" s="26" t="n">
        <v>73.62</v>
      </c>
      <c r="J209" s="39" t="n">
        <v>0.0150494383602696</v>
      </c>
      <c r="K209" s="26" t="n">
        <v>167559</v>
      </c>
      <c r="L209" s="26" t="n">
        <v>2769696</v>
      </c>
      <c r="M209" s="26" t="n">
        <v>2937255</v>
      </c>
      <c r="N209" s="48"/>
    </row>
    <row r="210" customFormat="false" ht="12.8" hidden="false" customHeight="false" outlineLevel="0" collapsed="false">
      <c r="A210" s="25" t="s">
        <v>135</v>
      </c>
      <c r="B210" s="26" t="n">
        <v>7277</v>
      </c>
      <c r="C210" s="26" t="n">
        <v>35</v>
      </c>
      <c r="D210" s="38" t="n">
        <v>296.146906911842</v>
      </c>
      <c r="E210" s="38" t="n">
        <v>177.250355257509</v>
      </c>
      <c r="F210" s="26" t="n">
        <v>7</v>
      </c>
      <c r="G210" s="26" t="n">
        <v>26</v>
      </c>
      <c r="H210" s="26" t="n">
        <v>2</v>
      </c>
      <c r="I210" s="26" t="n">
        <v>26.66</v>
      </c>
      <c r="J210" s="39" t="n">
        <v>0.0251218937050133</v>
      </c>
      <c r="K210" s="26" t="n">
        <v>279705</v>
      </c>
      <c r="L210" s="26" t="n">
        <v>4011360</v>
      </c>
      <c r="M210" s="26" t="n">
        <v>4291065</v>
      </c>
      <c r="N210" s="48"/>
    </row>
    <row r="211" customFormat="false" ht="12.8" hidden="false" customHeight="false" outlineLevel="0" collapsed="false">
      <c r="A211" s="25" t="s">
        <v>136</v>
      </c>
      <c r="B211" s="26" t="n">
        <v>3907</v>
      </c>
      <c r="C211" s="26" t="n">
        <v>42</v>
      </c>
      <c r="D211" s="38" t="n">
        <v>404.367285225451</v>
      </c>
      <c r="E211" s="38" t="n">
        <v>226.815415390747</v>
      </c>
      <c r="F211" s="26" t="n">
        <v>21</v>
      </c>
      <c r="G211" s="26" t="n">
        <v>84</v>
      </c>
      <c r="H211" s="26" t="n">
        <v>12</v>
      </c>
      <c r="I211" s="26" t="n">
        <v>87.96</v>
      </c>
      <c r="J211" s="39" t="n">
        <v>0.00503807109193117</v>
      </c>
      <c r="K211" s="26" t="n">
        <v>56094</v>
      </c>
      <c r="L211" s="26" t="n">
        <v>2653183</v>
      </c>
      <c r="M211" s="26" t="n">
        <v>2709277</v>
      </c>
      <c r="N211" s="48"/>
    </row>
    <row r="212" customFormat="false" ht="12.8" hidden="false" customHeight="false" outlineLevel="0" collapsed="false">
      <c r="A212" s="25" t="s">
        <v>137</v>
      </c>
      <c r="B212" s="26" t="n">
        <v>6553</v>
      </c>
      <c r="C212" s="26" t="n">
        <v>26</v>
      </c>
      <c r="D212" s="38" t="n">
        <v>392.43923237613</v>
      </c>
      <c r="E212" s="38" t="n">
        <v>274.554845024351</v>
      </c>
      <c r="F212" s="26" t="n">
        <v>15</v>
      </c>
      <c r="G212" s="26" t="n">
        <v>61</v>
      </c>
      <c r="H212" s="26" t="n">
        <v>8</v>
      </c>
      <c r="I212" s="26" t="n">
        <v>63.64</v>
      </c>
      <c r="J212" s="39" t="n">
        <v>0.0150950495502381</v>
      </c>
      <c r="K212" s="26" t="n">
        <v>168067</v>
      </c>
      <c r="L212" s="26" t="n">
        <v>2265950</v>
      </c>
      <c r="M212" s="26" t="n">
        <v>2434017</v>
      </c>
      <c r="N212" s="48"/>
    </row>
    <row r="213" customFormat="false" ht="12.8" hidden="false" customHeight="false" outlineLevel="0" collapsed="false">
      <c r="A213" s="25" t="s">
        <v>138</v>
      </c>
      <c r="B213" s="26" t="n">
        <v>8646</v>
      </c>
      <c r="C213" s="26" t="n">
        <v>53</v>
      </c>
      <c r="D213" s="38" t="n">
        <v>461.585002292913</v>
      </c>
      <c r="E213" s="38" t="n">
        <v>313.327410264182</v>
      </c>
      <c r="F213" s="26" t="n">
        <v>34</v>
      </c>
      <c r="G213" s="26" t="n">
        <v>97</v>
      </c>
      <c r="H213" s="26" t="n">
        <v>13</v>
      </c>
      <c r="I213" s="26" t="n">
        <v>101.29</v>
      </c>
      <c r="J213" s="39" t="n">
        <v>0.0170289559632352</v>
      </c>
      <c r="K213" s="26" t="n">
        <v>189599</v>
      </c>
      <c r="L213" s="26" t="n">
        <v>1710441</v>
      </c>
      <c r="M213" s="26" t="n">
        <v>1900040</v>
      </c>
      <c r="N213" s="48"/>
    </row>
    <row r="214" customFormat="false" ht="12.8" hidden="false" customHeight="false" outlineLevel="0" collapsed="false">
      <c r="A214" s="28" t="s">
        <v>139</v>
      </c>
      <c r="B214" s="29" t="n">
        <v>8631</v>
      </c>
      <c r="C214" s="29" t="n">
        <v>33</v>
      </c>
      <c r="D214" s="40" t="n">
        <v>573.67824250946</v>
      </c>
      <c r="E214" s="40" t="n">
        <v>305.427086998304</v>
      </c>
      <c r="F214" s="29" t="n">
        <v>24</v>
      </c>
      <c r="G214" s="29" t="n">
        <v>85</v>
      </c>
      <c r="H214" s="29" t="n">
        <v>12</v>
      </c>
      <c r="I214" s="29" t="n">
        <v>88.96</v>
      </c>
      <c r="J214" s="41" t="n">
        <v>0.00558145097181921</v>
      </c>
      <c r="K214" s="29" t="n">
        <v>62143</v>
      </c>
      <c r="L214" s="29" t="n">
        <v>1528860</v>
      </c>
      <c r="M214" s="29" t="n">
        <v>1591003</v>
      </c>
      <c r="N214" s="48"/>
    </row>
    <row r="215" customFormat="false" ht="12.8" hidden="false" customHeight="false" outlineLevel="0" collapsed="false">
      <c r="A215" s="31" t="s">
        <v>71</v>
      </c>
      <c r="B215" s="32" t="n">
        <v>272748</v>
      </c>
      <c r="C215" s="32" t="n">
        <v>1289</v>
      </c>
      <c r="D215" s="42" t="n">
        <v>16817.230935989</v>
      </c>
      <c r="E215" s="42" t="n">
        <v>11215.1438849666</v>
      </c>
      <c r="F215" s="32" t="n">
        <v>3414.5</v>
      </c>
      <c r="G215" s="32" t="n">
        <v>9729</v>
      </c>
      <c r="H215" s="32" t="n">
        <v>1063</v>
      </c>
      <c r="I215" s="32" t="n">
        <v>10079.79</v>
      </c>
      <c r="J215" s="47" t="n">
        <v>1</v>
      </c>
      <c r="K215" s="32" t="n">
        <v>11133917</v>
      </c>
      <c r="L215" s="32" t="n">
        <v>211544423</v>
      </c>
      <c r="M215" s="32" t="n">
        <v>222678340</v>
      </c>
    </row>
    <row r="216" customFormat="false" ht="12.8" hidden="false" customHeight="false" outlineLevel="0" collapsed="false">
      <c r="A216" s="33" t="s">
        <v>72</v>
      </c>
      <c r="B216" s="49"/>
      <c r="C216" s="49"/>
      <c r="D216" s="50"/>
      <c r="E216" s="50"/>
      <c r="F216" s="49"/>
      <c r="G216" s="49"/>
      <c r="H216" s="49"/>
      <c r="I216" s="49"/>
      <c r="J216" s="51"/>
      <c r="K216" s="49"/>
      <c r="L216" s="49"/>
      <c r="M216" s="49"/>
    </row>
    <row r="217" customFormat="false" ht="12.8" hidden="false" customHeight="false" outlineLevel="0" collapsed="false">
      <c r="A217" s="33" t="s">
        <v>82</v>
      </c>
      <c r="B217" s="49"/>
      <c r="C217" s="49"/>
      <c r="D217" s="50"/>
      <c r="E217" s="50"/>
      <c r="F217" s="49"/>
      <c r="G217" s="49"/>
      <c r="H217" s="49"/>
      <c r="I217" s="49"/>
      <c r="J217" s="51"/>
      <c r="K217" s="49"/>
      <c r="L217" s="49"/>
      <c r="M217" s="49"/>
    </row>
    <row r="218" customFormat="false" ht="12.8" hidden="false" customHeight="false" outlineLevel="0" collapsed="false">
      <c r="A218" s="52"/>
      <c r="B218" s="53"/>
      <c r="C218" s="53"/>
      <c r="D218" s="44"/>
      <c r="E218" s="44"/>
      <c r="F218" s="53"/>
      <c r="G218" s="53"/>
      <c r="H218" s="53"/>
      <c r="I218" s="53"/>
      <c r="J218" s="45"/>
      <c r="K218" s="53"/>
      <c r="L218" s="53"/>
      <c r="M218" s="53"/>
    </row>
    <row r="219" customFormat="false" ht="12.8" hidden="false" customHeight="false" outlineLevel="0" collapsed="false">
      <c r="A219" s="52"/>
      <c r="B219" s="53"/>
      <c r="C219" s="53"/>
      <c r="D219" s="44"/>
      <c r="E219" s="44"/>
      <c r="F219" s="53"/>
      <c r="G219" s="53"/>
      <c r="H219" s="53"/>
      <c r="I219" s="53"/>
      <c r="J219" s="45"/>
      <c r="K219" s="53"/>
      <c r="L219" s="53"/>
      <c r="M219" s="53"/>
    </row>
    <row r="220" customFormat="false" ht="12.8" hidden="false" customHeight="false" outlineLevel="0" collapsed="false">
      <c r="A220" s="52"/>
      <c r="B220" s="53"/>
      <c r="C220" s="53"/>
      <c r="D220" s="44"/>
      <c r="E220" s="44"/>
      <c r="F220" s="53"/>
      <c r="G220" s="53"/>
      <c r="H220" s="53"/>
      <c r="I220" s="53"/>
      <c r="J220" s="45"/>
      <c r="K220" s="53"/>
      <c r="L220" s="53"/>
      <c r="M220" s="53"/>
    </row>
    <row r="221" customFormat="false" ht="12.8" hidden="false" customHeight="false" outlineLevel="0" collapsed="false">
      <c r="A221" s="16" t="str">
        <f aca="false">"Tabla " &amp; TEXT((ROW()+25)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K221" s="18"/>
      <c r="L221" s="18"/>
      <c r="M221" s="18"/>
    </row>
    <row r="222" customFormat="false" ht="12.8" hidden="false" customHeight="false" outlineLevel="0" collapsed="false">
      <c r="A222" s="18" t="s">
        <v>140</v>
      </c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</row>
    <row r="223" customFormat="false" ht="12.8" hidden="false" customHeight="true" outlineLevel="0" collapsed="false">
      <c r="A223" s="19" t="s">
        <v>30</v>
      </c>
      <c r="B223" s="20" t="s">
        <v>31</v>
      </c>
      <c r="C223" s="20"/>
      <c r="D223" s="20"/>
      <c r="E223" s="20"/>
      <c r="F223" s="20"/>
      <c r="G223" s="20"/>
      <c r="H223" s="20"/>
      <c r="I223" s="20"/>
      <c r="J223" s="34" t="s">
        <v>32</v>
      </c>
      <c r="K223" s="19" t="s">
        <v>33</v>
      </c>
      <c r="L223" s="19" t="s">
        <v>34</v>
      </c>
      <c r="M223" s="19" t="s">
        <v>35</v>
      </c>
    </row>
    <row r="224" customFormat="false" ht="28.3" hidden="false" customHeight="false" outlineLevel="0" collapsed="false">
      <c r="A224" s="19"/>
      <c r="B224" s="21" t="s">
        <v>141</v>
      </c>
      <c r="C224" s="21" t="s">
        <v>142</v>
      </c>
      <c r="D224" s="35" t="s">
        <v>143</v>
      </c>
      <c r="E224" s="35" t="s">
        <v>144</v>
      </c>
      <c r="F224" s="21" t="s">
        <v>145</v>
      </c>
      <c r="G224" s="21" t="s">
        <v>146</v>
      </c>
      <c r="H224" s="21" t="s">
        <v>147</v>
      </c>
      <c r="I224" s="19" t="s">
        <v>43</v>
      </c>
      <c r="J224" s="34"/>
      <c r="K224" s="19"/>
      <c r="L224" s="19"/>
      <c r="M224" s="19"/>
    </row>
    <row r="225" customFormat="false" ht="12.8" hidden="false" customHeight="false" outlineLevel="0" collapsed="false">
      <c r="A225" s="22" t="s">
        <v>115</v>
      </c>
      <c r="B225" s="23" t="n">
        <v>28403</v>
      </c>
      <c r="C225" s="23" t="n">
        <v>68</v>
      </c>
      <c r="D225" s="36" t="n">
        <v>2129.06454545455</v>
      </c>
      <c r="E225" s="36" t="n">
        <v>1442.12659090909</v>
      </c>
      <c r="F225" s="23" t="n">
        <v>954.5</v>
      </c>
      <c r="G225" s="23" t="n">
        <v>2030</v>
      </c>
      <c r="H225" s="23" t="n">
        <v>311</v>
      </c>
      <c r="I225" s="23" t="n">
        <v>2132.63</v>
      </c>
      <c r="J225" s="37" t="n">
        <v>0.119144356940126</v>
      </c>
      <c r="K225" s="23" t="n">
        <v>1287906</v>
      </c>
      <c r="L225" s="23" t="n">
        <v>38365212</v>
      </c>
      <c r="M225" s="23" t="n">
        <v>39653118</v>
      </c>
    </row>
    <row r="226" customFormat="false" ht="12.8" hidden="false" customHeight="false" outlineLevel="0" collapsed="false">
      <c r="A226" s="25" t="s">
        <v>116</v>
      </c>
      <c r="B226" s="26" t="n">
        <v>24599</v>
      </c>
      <c r="C226" s="26" t="n">
        <v>78</v>
      </c>
      <c r="D226" s="38" t="n">
        <v>2076.39090909091</v>
      </c>
      <c r="E226" s="38" t="n">
        <v>1401.62363636364</v>
      </c>
      <c r="F226" s="26" t="n">
        <v>778.5</v>
      </c>
      <c r="G226" s="26" t="n">
        <v>1790</v>
      </c>
      <c r="H226" s="26" t="n">
        <v>184</v>
      </c>
      <c r="I226" s="26" t="n">
        <v>1850.72</v>
      </c>
      <c r="J226" s="39" t="n">
        <v>0.0890069249074309</v>
      </c>
      <c r="K226" s="26" t="n">
        <v>962132</v>
      </c>
      <c r="L226" s="26" t="n">
        <v>24652493</v>
      </c>
      <c r="M226" s="26" t="n">
        <v>25614625</v>
      </c>
    </row>
    <row r="227" customFormat="false" ht="12.8" hidden="false" customHeight="false" outlineLevel="0" collapsed="false">
      <c r="A227" s="25" t="s">
        <v>117</v>
      </c>
      <c r="B227" s="26" t="n">
        <v>24293</v>
      </c>
      <c r="C227" s="26" t="n">
        <v>92</v>
      </c>
      <c r="D227" s="38" t="n">
        <v>1395.3725</v>
      </c>
      <c r="E227" s="38" t="n">
        <v>1066.67363636364</v>
      </c>
      <c r="F227" s="26" t="n">
        <v>408</v>
      </c>
      <c r="G227" s="26" t="n">
        <v>886</v>
      </c>
      <c r="H227" s="26" t="n">
        <v>83</v>
      </c>
      <c r="I227" s="26" t="n">
        <v>913.39</v>
      </c>
      <c r="J227" s="39" t="n">
        <v>0.0628006449633172</v>
      </c>
      <c r="K227" s="26" t="n">
        <v>678852</v>
      </c>
      <c r="L227" s="26" t="n">
        <v>15024380</v>
      </c>
      <c r="M227" s="26" t="n">
        <v>15703232</v>
      </c>
    </row>
    <row r="228" customFormat="false" ht="12.8" hidden="false" customHeight="false" outlineLevel="0" collapsed="false">
      <c r="A228" s="25" t="s">
        <v>118</v>
      </c>
      <c r="B228" s="26" t="n">
        <v>13502</v>
      </c>
      <c r="C228" s="26" t="n">
        <v>50</v>
      </c>
      <c r="D228" s="38" t="n">
        <v>640.391590909091</v>
      </c>
      <c r="E228" s="38" t="n">
        <v>484.172045454546</v>
      </c>
      <c r="F228" s="26" t="n">
        <v>207</v>
      </c>
      <c r="G228" s="26" t="n">
        <v>430</v>
      </c>
      <c r="H228" s="26" t="n">
        <v>50</v>
      </c>
      <c r="I228" s="26" t="n">
        <v>446.5</v>
      </c>
      <c r="J228" s="39" t="n">
        <v>0.0765878907393621</v>
      </c>
      <c r="K228" s="26" t="n">
        <v>827887</v>
      </c>
      <c r="L228" s="26" t="n">
        <v>11953251</v>
      </c>
      <c r="M228" s="26" t="n">
        <v>12781138</v>
      </c>
    </row>
    <row r="229" customFormat="false" ht="12.8" hidden="false" customHeight="false" outlineLevel="0" collapsed="false">
      <c r="A229" s="25" t="s">
        <v>119</v>
      </c>
      <c r="B229" s="26" t="n">
        <v>14917</v>
      </c>
      <c r="C229" s="26" t="n">
        <v>63</v>
      </c>
      <c r="D229" s="38" t="n">
        <v>611.120227272727</v>
      </c>
      <c r="E229" s="38" t="n">
        <v>370.942272727273</v>
      </c>
      <c r="F229" s="26" t="n">
        <v>151</v>
      </c>
      <c r="G229" s="26" t="n">
        <v>427</v>
      </c>
      <c r="H229" s="26" t="n">
        <v>2</v>
      </c>
      <c r="I229" s="26" t="n">
        <v>427.66</v>
      </c>
      <c r="J229" s="39" t="n">
        <v>0.0618169026371794</v>
      </c>
      <c r="K229" s="26" t="n">
        <v>668218</v>
      </c>
      <c r="L229" s="26" t="n">
        <v>11519454</v>
      </c>
      <c r="M229" s="26" t="n">
        <v>12187672</v>
      </c>
    </row>
    <row r="230" customFormat="false" ht="12.8" hidden="false" customHeight="false" outlineLevel="0" collapsed="false">
      <c r="A230" s="25" t="s">
        <v>120</v>
      </c>
      <c r="B230" s="26" t="n">
        <v>18532</v>
      </c>
      <c r="C230" s="26" t="n">
        <v>66</v>
      </c>
      <c r="D230" s="38" t="n">
        <v>998.484772727273</v>
      </c>
      <c r="E230" s="38" t="n">
        <v>663.723181818182</v>
      </c>
      <c r="F230" s="26" t="n">
        <v>230</v>
      </c>
      <c r="G230" s="26" t="n">
        <v>437</v>
      </c>
      <c r="H230" s="26" t="n">
        <v>49</v>
      </c>
      <c r="I230" s="26" t="n">
        <v>453.17</v>
      </c>
      <c r="J230" s="39" t="n">
        <v>0.0331858591792028</v>
      </c>
      <c r="K230" s="26" t="n">
        <v>358727</v>
      </c>
      <c r="L230" s="26" t="n">
        <v>12125842</v>
      </c>
      <c r="M230" s="26" t="n">
        <v>12484569</v>
      </c>
    </row>
    <row r="231" customFormat="false" ht="12.8" hidden="false" customHeight="false" outlineLevel="0" collapsed="false">
      <c r="A231" s="25" t="s">
        <v>121</v>
      </c>
      <c r="B231" s="26" t="n">
        <v>11204</v>
      </c>
      <c r="C231" s="26" t="n">
        <v>60</v>
      </c>
      <c r="D231" s="38" t="n">
        <v>934.659318181818</v>
      </c>
      <c r="E231" s="38" t="n">
        <v>569.430227272727</v>
      </c>
      <c r="F231" s="26" t="n">
        <v>184</v>
      </c>
      <c r="G231" s="26" t="n">
        <v>469</v>
      </c>
      <c r="H231" s="26" t="n">
        <v>29</v>
      </c>
      <c r="I231" s="26" t="n">
        <v>478.57</v>
      </c>
      <c r="J231" s="39" t="n">
        <v>0.0243160384755121</v>
      </c>
      <c r="K231" s="26" t="n">
        <v>262847</v>
      </c>
      <c r="L231" s="26" t="n">
        <v>9273317</v>
      </c>
      <c r="M231" s="26" t="n">
        <v>9536164</v>
      </c>
    </row>
    <row r="232" customFormat="false" ht="12.8" hidden="false" customHeight="false" outlineLevel="0" collapsed="false">
      <c r="A232" s="25" t="s">
        <v>122</v>
      </c>
      <c r="B232" s="26" t="n">
        <v>9889</v>
      </c>
      <c r="C232" s="26" t="n">
        <v>49</v>
      </c>
      <c r="D232" s="38" t="n">
        <v>550.667954545455</v>
      </c>
      <c r="E232" s="38" t="n">
        <v>346.824090909091</v>
      </c>
      <c r="F232" s="26" t="n">
        <v>66</v>
      </c>
      <c r="G232" s="26" t="n">
        <v>286</v>
      </c>
      <c r="H232" s="26" t="n">
        <v>35</v>
      </c>
      <c r="I232" s="26" t="n">
        <v>297.55</v>
      </c>
      <c r="J232" s="39" t="n">
        <v>0.0256079405957613</v>
      </c>
      <c r="K232" s="26" t="n">
        <v>276812</v>
      </c>
      <c r="L232" s="26" t="n">
        <v>9153031</v>
      </c>
      <c r="M232" s="26" t="n">
        <v>9429843</v>
      </c>
    </row>
    <row r="233" customFormat="false" ht="12.8" hidden="false" customHeight="false" outlineLevel="0" collapsed="false">
      <c r="A233" s="25" t="s">
        <v>123</v>
      </c>
      <c r="B233" s="26" t="n">
        <v>14362</v>
      </c>
      <c r="C233" s="26" t="n">
        <v>60</v>
      </c>
      <c r="D233" s="38" t="n">
        <v>873.374090909091</v>
      </c>
      <c r="E233" s="38" t="n">
        <v>488.888863636364</v>
      </c>
      <c r="F233" s="26" t="n">
        <v>116</v>
      </c>
      <c r="G233" s="26" t="n">
        <v>337</v>
      </c>
      <c r="H233" s="26" t="n">
        <v>45</v>
      </c>
      <c r="I233" s="26" t="n">
        <v>351.85</v>
      </c>
      <c r="J233" s="39" t="n">
        <v>0.0155454600215982</v>
      </c>
      <c r="K233" s="26" t="n">
        <v>168041</v>
      </c>
      <c r="L233" s="26" t="n">
        <v>3965129</v>
      </c>
      <c r="M233" s="26" t="n">
        <v>4133170</v>
      </c>
    </row>
    <row r="234" customFormat="false" ht="12.8" hidden="false" customHeight="false" outlineLevel="0" collapsed="false">
      <c r="A234" s="25" t="s">
        <v>124</v>
      </c>
      <c r="B234" s="26" t="n">
        <v>6206</v>
      </c>
      <c r="C234" s="26" t="n">
        <v>58</v>
      </c>
      <c r="D234" s="38" t="n">
        <v>390.69</v>
      </c>
      <c r="E234" s="38" t="n">
        <v>235.713636363636</v>
      </c>
      <c r="F234" s="26" t="n">
        <v>47</v>
      </c>
      <c r="G234" s="26" t="n">
        <v>146</v>
      </c>
      <c r="H234" s="26" t="n">
        <v>5</v>
      </c>
      <c r="I234" s="26" t="n">
        <v>147.65</v>
      </c>
      <c r="J234" s="39" t="n">
        <v>0.0147746348821813</v>
      </c>
      <c r="K234" s="26" t="n">
        <v>159708</v>
      </c>
      <c r="L234" s="26" t="n">
        <v>3796409</v>
      </c>
      <c r="M234" s="26" t="n">
        <v>3956117</v>
      </c>
    </row>
    <row r="235" customFormat="false" ht="12.8" hidden="false" customHeight="false" outlineLevel="0" collapsed="false">
      <c r="A235" s="25" t="s">
        <v>125</v>
      </c>
      <c r="B235" s="26" t="n">
        <v>6880</v>
      </c>
      <c r="C235" s="26" t="n">
        <v>41</v>
      </c>
      <c r="D235" s="38" t="n">
        <v>337.745909090909</v>
      </c>
      <c r="E235" s="38" t="n">
        <v>165.698409090909</v>
      </c>
      <c r="F235" s="26" t="n">
        <v>22</v>
      </c>
      <c r="G235" s="26" t="n">
        <v>101</v>
      </c>
      <c r="H235" s="26" t="n">
        <v>6</v>
      </c>
      <c r="I235" s="26" t="n">
        <v>102.98</v>
      </c>
      <c r="J235" s="39" t="n">
        <v>0.0142734092375885</v>
      </c>
      <c r="K235" s="26" t="n">
        <v>154290</v>
      </c>
      <c r="L235" s="26" t="n">
        <v>4232084</v>
      </c>
      <c r="M235" s="26" t="n">
        <v>4386374</v>
      </c>
    </row>
    <row r="236" customFormat="false" ht="12.8" hidden="false" customHeight="false" outlineLevel="0" collapsed="false">
      <c r="A236" s="25" t="s">
        <v>126</v>
      </c>
      <c r="B236" s="26" t="n">
        <v>11155</v>
      </c>
      <c r="C236" s="26" t="n">
        <v>44</v>
      </c>
      <c r="D236" s="38" t="n">
        <v>494.530227272727</v>
      </c>
      <c r="E236" s="38" t="n">
        <v>413.317045454545</v>
      </c>
      <c r="F236" s="26" t="n">
        <v>77</v>
      </c>
      <c r="G236" s="26" t="n">
        <v>156</v>
      </c>
      <c r="H236" s="26" t="n">
        <v>20</v>
      </c>
      <c r="I236" s="26" t="n">
        <v>162.6</v>
      </c>
      <c r="J236" s="39" t="n">
        <v>0.0527624368280378</v>
      </c>
      <c r="K236" s="26" t="n">
        <v>570342</v>
      </c>
      <c r="L236" s="26" t="n">
        <v>5407852</v>
      </c>
      <c r="M236" s="26" t="n">
        <v>5978194</v>
      </c>
    </row>
    <row r="237" customFormat="false" ht="12.8" hidden="false" customHeight="false" outlineLevel="0" collapsed="false">
      <c r="A237" s="25" t="s">
        <v>127</v>
      </c>
      <c r="B237" s="26" t="n">
        <v>8998</v>
      </c>
      <c r="C237" s="26" t="n">
        <v>50</v>
      </c>
      <c r="D237" s="38" t="n">
        <v>370.591136363636</v>
      </c>
      <c r="E237" s="38" t="n">
        <v>271.260227272727</v>
      </c>
      <c r="F237" s="26" t="n">
        <v>145</v>
      </c>
      <c r="G237" s="26" t="n">
        <v>390</v>
      </c>
      <c r="H237" s="26" t="n">
        <v>50</v>
      </c>
      <c r="I237" s="26" t="n">
        <v>406.5</v>
      </c>
      <c r="J237" s="39" t="n">
        <v>0.140679798877665</v>
      </c>
      <c r="K237" s="26" t="n">
        <v>1520696</v>
      </c>
      <c r="L237" s="26" t="n">
        <v>8559917</v>
      </c>
      <c r="M237" s="26" t="n">
        <v>10080613</v>
      </c>
    </row>
    <row r="238" customFormat="false" ht="12.8" hidden="false" customHeight="false" outlineLevel="0" collapsed="false">
      <c r="A238" s="25" t="s">
        <v>128</v>
      </c>
      <c r="B238" s="26" t="n">
        <v>2737</v>
      </c>
      <c r="C238" s="26" t="n">
        <v>27</v>
      </c>
      <c r="D238" s="38" t="n">
        <v>262.665681818182</v>
      </c>
      <c r="E238" s="38" t="n">
        <v>114.018409090909</v>
      </c>
      <c r="F238" s="26" t="n">
        <v>18</v>
      </c>
      <c r="G238" s="26" t="n">
        <v>73</v>
      </c>
      <c r="H238" s="26" t="n">
        <v>15</v>
      </c>
      <c r="I238" s="26" t="n">
        <v>77.95</v>
      </c>
      <c r="J238" s="39" t="n">
        <v>0.00583094595209577</v>
      </c>
      <c r="K238" s="26" t="n">
        <v>63030</v>
      </c>
      <c r="L238" s="26" t="n">
        <v>1968547</v>
      </c>
      <c r="M238" s="26" t="n">
        <v>2031577</v>
      </c>
    </row>
    <row r="239" customFormat="false" ht="12.8" hidden="false" customHeight="false" outlineLevel="0" collapsed="false">
      <c r="A239" s="25" t="s">
        <v>129</v>
      </c>
      <c r="B239" s="26" t="n">
        <v>8848</v>
      </c>
      <c r="C239" s="26" t="n">
        <v>32</v>
      </c>
      <c r="D239" s="38" t="n">
        <v>426.389772727273</v>
      </c>
      <c r="E239" s="38" t="n">
        <v>394.798863636364</v>
      </c>
      <c r="F239" s="26" t="n">
        <v>126</v>
      </c>
      <c r="G239" s="26" t="n">
        <v>262</v>
      </c>
      <c r="H239" s="26" t="n">
        <v>48</v>
      </c>
      <c r="I239" s="26" t="n">
        <v>277.84</v>
      </c>
      <c r="J239" s="39" t="n">
        <v>0.0970166956016838</v>
      </c>
      <c r="K239" s="26" t="n">
        <v>1048714</v>
      </c>
      <c r="L239" s="26" t="n">
        <v>13744672</v>
      </c>
      <c r="M239" s="26" t="n">
        <v>14793386</v>
      </c>
    </row>
    <row r="240" customFormat="false" ht="12.8" hidden="false" customHeight="false" outlineLevel="0" collapsed="false">
      <c r="A240" s="25" t="s">
        <v>130</v>
      </c>
      <c r="B240" s="26" t="n">
        <v>3958</v>
      </c>
      <c r="C240" s="26" t="n">
        <v>30</v>
      </c>
      <c r="D240" s="38" t="n">
        <v>247.090909090909</v>
      </c>
      <c r="E240" s="38" t="n">
        <v>78.6590909090909</v>
      </c>
      <c r="F240" s="26" t="n">
        <v>3</v>
      </c>
      <c r="G240" s="26" t="n">
        <v>25</v>
      </c>
      <c r="H240" s="26" t="n">
        <v>1</v>
      </c>
      <c r="I240" s="26" t="n">
        <v>25.33</v>
      </c>
      <c r="J240" s="39" t="n">
        <v>0.00380582071485409</v>
      </c>
      <c r="K240" s="26" t="n">
        <v>41141</v>
      </c>
      <c r="L240" s="26" t="n">
        <v>1665627</v>
      </c>
      <c r="M240" s="26" t="n">
        <v>1706768</v>
      </c>
    </row>
    <row r="241" customFormat="false" ht="12.8" hidden="false" customHeight="false" outlineLevel="0" collapsed="false">
      <c r="A241" s="25" t="s">
        <v>131</v>
      </c>
      <c r="B241" s="26" t="n">
        <v>8611</v>
      </c>
      <c r="C241" s="26" t="n">
        <v>76</v>
      </c>
      <c r="D241" s="38" t="n">
        <v>358.795454545455</v>
      </c>
      <c r="E241" s="38" t="n">
        <v>294.568181818182</v>
      </c>
      <c r="F241" s="26" t="n">
        <v>32</v>
      </c>
      <c r="G241" s="26" t="n">
        <v>198</v>
      </c>
      <c r="H241" s="26" t="n">
        <v>47</v>
      </c>
      <c r="I241" s="26" t="n">
        <v>213.51</v>
      </c>
      <c r="J241" s="39" t="n">
        <v>0.0631853271827479</v>
      </c>
      <c r="K241" s="26" t="n">
        <v>683010</v>
      </c>
      <c r="L241" s="26" t="n">
        <v>8865018</v>
      </c>
      <c r="M241" s="26" t="n">
        <v>9548028</v>
      </c>
    </row>
    <row r="242" customFormat="false" ht="12.8" hidden="false" customHeight="false" outlineLevel="0" collapsed="false">
      <c r="A242" s="25" t="s">
        <v>132</v>
      </c>
      <c r="B242" s="26" t="n">
        <v>4097</v>
      </c>
      <c r="C242" s="26" t="n">
        <v>37</v>
      </c>
      <c r="D242" s="38" t="n">
        <v>364.879318181818</v>
      </c>
      <c r="E242" s="38" t="n">
        <v>188.754772727273</v>
      </c>
      <c r="F242" s="26" t="n">
        <v>20</v>
      </c>
      <c r="G242" s="26" t="n">
        <v>52</v>
      </c>
      <c r="H242" s="26" t="n">
        <v>26</v>
      </c>
      <c r="I242" s="26" t="n">
        <v>60.58</v>
      </c>
      <c r="J242" s="39" t="n">
        <v>0.0042565916843658</v>
      </c>
      <c r="K242" s="26" t="n">
        <v>46012</v>
      </c>
      <c r="L242" s="26" t="n">
        <v>2468772</v>
      </c>
      <c r="M242" s="26" t="n">
        <v>2514784</v>
      </c>
    </row>
    <row r="243" customFormat="false" ht="12.8" hidden="false" customHeight="false" outlineLevel="0" collapsed="false">
      <c r="A243" s="25" t="s">
        <v>133</v>
      </c>
      <c r="B243" s="26" t="n">
        <v>4525</v>
      </c>
      <c r="C243" s="26" t="n">
        <v>25</v>
      </c>
      <c r="D243" s="38" t="n">
        <v>318.5775</v>
      </c>
      <c r="E243" s="38" t="n">
        <v>194.603409090909</v>
      </c>
      <c r="F243" s="26" t="n">
        <v>7</v>
      </c>
      <c r="G243" s="26" t="n">
        <v>39</v>
      </c>
      <c r="H243" s="26" t="n">
        <v>6</v>
      </c>
      <c r="I243" s="26" t="n">
        <v>40.98</v>
      </c>
      <c r="J243" s="39" t="n">
        <v>0.00691857749415892</v>
      </c>
      <c r="K243" s="26" t="n">
        <v>74787</v>
      </c>
      <c r="L243" s="26" t="n">
        <v>4330659</v>
      </c>
      <c r="M243" s="26" t="n">
        <v>4405446</v>
      </c>
    </row>
    <row r="244" customFormat="false" ht="12.8" hidden="false" customHeight="false" outlineLevel="0" collapsed="false">
      <c r="A244" s="25" t="s">
        <v>134</v>
      </c>
      <c r="B244" s="26" t="n">
        <v>6688</v>
      </c>
      <c r="C244" s="26" t="n">
        <v>45</v>
      </c>
      <c r="D244" s="38" t="n">
        <v>384.155</v>
      </c>
      <c r="E244" s="38" t="n">
        <v>287.383409090909</v>
      </c>
      <c r="F244" s="26" t="n">
        <v>15</v>
      </c>
      <c r="G244" s="26" t="n">
        <v>50</v>
      </c>
      <c r="H244" s="26" t="n">
        <v>17</v>
      </c>
      <c r="I244" s="26" t="n">
        <v>55.61</v>
      </c>
      <c r="J244" s="39" t="n">
        <v>0.0213037882124265</v>
      </c>
      <c r="K244" s="26" t="n">
        <v>230286</v>
      </c>
      <c r="L244" s="26" t="n">
        <v>2600267</v>
      </c>
      <c r="M244" s="26" t="n">
        <v>2830553</v>
      </c>
    </row>
    <row r="245" customFormat="false" ht="12.8" hidden="false" customHeight="false" outlineLevel="0" collapsed="false">
      <c r="A245" s="25" t="s">
        <v>135</v>
      </c>
      <c r="B245" s="26" t="n">
        <v>6649</v>
      </c>
      <c r="C245" s="26" t="n">
        <v>36</v>
      </c>
      <c r="D245" s="38" t="n">
        <v>295.811363636364</v>
      </c>
      <c r="E245" s="38" t="n">
        <v>173.150681818182</v>
      </c>
      <c r="F245" s="26" t="n">
        <v>3</v>
      </c>
      <c r="G245" s="26" t="n">
        <v>15</v>
      </c>
      <c r="H245" s="26" t="n">
        <v>0</v>
      </c>
      <c r="I245" s="26" t="n">
        <v>15</v>
      </c>
      <c r="J245" s="39" t="n">
        <v>0.0173418248894451</v>
      </c>
      <c r="K245" s="26" t="n">
        <v>187459</v>
      </c>
      <c r="L245" s="26" t="n">
        <v>3912040</v>
      </c>
      <c r="M245" s="26" t="n">
        <v>4099499</v>
      </c>
    </row>
    <row r="246" customFormat="false" ht="12.8" hidden="false" customHeight="false" outlineLevel="0" collapsed="false">
      <c r="A246" s="25" t="s">
        <v>136</v>
      </c>
      <c r="B246" s="26" t="n">
        <v>3171</v>
      </c>
      <c r="C246" s="26" t="n">
        <v>28</v>
      </c>
      <c r="D246" s="38" t="n">
        <v>363.6175</v>
      </c>
      <c r="E246" s="38" t="n">
        <v>206.119318181818</v>
      </c>
      <c r="F246" s="26" t="n">
        <v>32</v>
      </c>
      <c r="G246" s="26" t="n">
        <v>61</v>
      </c>
      <c r="H246" s="26" t="n">
        <v>17</v>
      </c>
      <c r="I246" s="26" t="n">
        <v>66.61</v>
      </c>
      <c r="J246" s="39" t="n">
        <v>0.00624285914112895</v>
      </c>
      <c r="K246" s="26" t="n">
        <v>67483</v>
      </c>
      <c r="L246" s="26" t="n">
        <v>2643997</v>
      </c>
      <c r="M246" s="26" t="n">
        <v>2711480</v>
      </c>
    </row>
    <row r="247" customFormat="false" ht="12.8" hidden="false" customHeight="false" outlineLevel="0" collapsed="false">
      <c r="A247" s="25" t="s">
        <v>137</v>
      </c>
      <c r="B247" s="26" t="n">
        <v>6622</v>
      </c>
      <c r="C247" s="26" t="n">
        <v>26</v>
      </c>
      <c r="D247" s="38" t="n">
        <v>378.357954545455</v>
      </c>
      <c r="E247" s="38" t="n">
        <v>258.4925</v>
      </c>
      <c r="F247" s="26" t="n">
        <v>19</v>
      </c>
      <c r="G247" s="26" t="n">
        <v>47</v>
      </c>
      <c r="H247" s="26" t="n">
        <v>11</v>
      </c>
      <c r="I247" s="26" t="n">
        <v>50.63</v>
      </c>
      <c r="J247" s="39" t="n">
        <v>0.0150092060276556</v>
      </c>
      <c r="K247" s="26" t="n">
        <v>162244</v>
      </c>
      <c r="L247" s="26" t="n">
        <v>2153494</v>
      </c>
      <c r="M247" s="26" t="n">
        <v>2315738</v>
      </c>
    </row>
    <row r="248" customFormat="false" ht="12.8" hidden="false" customHeight="false" outlineLevel="0" collapsed="false">
      <c r="A248" s="25" t="s">
        <v>138</v>
      </c>
      <c r="B248" s="26" t="n">
        <v>8100</v>
      </c>
      <c r="C248" s="26" t="n">
        <v>52</v>
      </c>
      <c r="D248" s="38" t="n">
        <v>427.685</v>
      </c>
      <c r="E248" s="38" t="n">
        <v>276.100681818182</v>
      </c>
      <c r="F248" s="26" t="n">
        <v>43</v>
      </c>
      <c r="G248" s="26" t="n">
        <v>107</v>
      </c>
      <c r="H248" s="26" t="n">
        <v>9</v>
      </c>
      <c r="I248" s="26" t="n">
        <v>109.97</v>
      </c>
      <c r="J248" s="39" t="n">
        <v>0.0167276249288388</v>
      </c>
      <c r="K248" s="26" t="n">
        <v>180819</v>
      </c>
      <c r="L248" s="26" t="n">
        <v>1567204</v>
      </c>
      <c r="M248" s="26" t="n">
        <v>1748023</v>
      </c>
    </row>
    <row r="249" customFormat="false" ht="12.8" hidden="false" customHeight="false" outlineLevel="0" collapsed="false">
      <c r="A249" s="28" t="s">
        <v>139</v>
      </c>
      <c r="B249" s="29" t="n">
        <v>8323</v>
      </c>
      <c r="C249" s="29" t="n">
        <v>32</v>
      </c>
      <c r="D249" s="40" t="n">
        <v>437.795681818182</v>
      </c>
      <c r="E249" s="40" t="n">
        <v>256.476590909091</v>
      </c>
      <c r="F249" s="29" t="n">
        <v>24</v>
      </c>
      <c r="G249" s="29" t="n">
        <v>73</v>
      </c>
      <c r="H249" s="29" t="n">
        <v>10</v>
      </c>
      <c r="I249" s="29" t="n">
        <v>76.3</v>
      </c>
      <c r="J249" s="41" t="n">
        <v>0.0118584398856352</v>
      </c>
      <c r="K249" s="29" t="n">
        <v>128185</v>
      </c>
      <c r="L249" s="29" t="n">
        <v>1434267</v>
      </c>
      <c r="M249" s="29" t="n">
        <v>1562452</v>
      </c>
    </row>
    <row r="250" customFormat="false" ht="12.8" hidden="false" customHeight="false" outlineLevel="0" collapsed="false">
      <c r="A250" s="31" t="s">
        <v>71</v>
      </c>
      <c r="B250" s="32" t="n">
        <v>265269</v>
      </c>
      <c r="C250" s="32" t="n">
        <v>1225</v>
      </c>
      <c r="D250" s="42" t="n">
        <v>16068.9043181818</v>
      </c>
      <c r="E250" s="42" t="n">
        <v>10643.5197727273</v>
      </c>
      <c r="F250" s="32" t="n">
        <v>3728</v>
      </c>
      <c r="G250" s="32" t="n">
        <v>8887</v>
      </c>
      <c r="H250" s="32" t="n">
        <v>1076</v>
      </c>
      <c r="I250" s="32" t="n">
        <v>9242.08</v>
      </c>
      <c r="J250" s="47" t="n">
        <v>1</v>
      </c>
      <c r="K250" s="32" t="n">
        <v>10809628</v>
      </c>
      <c r="L250" s="32" t="n">
        <v>205382935</v>
      </c>
      <c r="M250" s="32" t="n">
        <v>216192563</v>
      </c>
    </row>
    <row r="251" s="54" customFormat="true" ht="12.8" hidden="false" customHeight="false" outlineLevel="0" collapsed="false">
      <c r="A251" s="33" t="s">
        <v>72</v>
      </c>
      <c r="B251" s="49"/>
      <c r="C251" s="49"/>
      <c r="D251" s="50"/>
      <c r="E251" s="50"/>
      <c r="F251" s="49"/>
      <c r="G251" s="49"/>
      <c r="H251" s="49"/>
      <c r="I251" s="49"/>
      <c r="J251" s="51"/>
      <c r="K251" s="49"/>
      <c r="L251" s="49"/>
      <c r="M251" s="49"/>
    </row>
    <row r="252" s="54" customFormat="true" ht="12.8" hidden="false" customHeight="false" outlineLevel="0" collapsed="false">
      <c r="A252" s="33" t="s">
        <v>82</v>
      </c>
      <c r="B252" s="49"/>
      <c r="C252" s="49"/>
      <c r="D252" s="50"/>
      <c r="E252" s="50"/>
      <c r="F252" s="49"/>
      <c r="G252" s="49"/>
      <c r="H252" s="49"/>
      <c r="I252" s="49"/>
      <c r="J252" s="51"/>
      <c r="K252" s="49"/>
      <c r="L252" s="49"/>
      <c r="M252" s="49"/>
    </row>
    <row r="253" s="54" customFormat="true" ht="12.8" hidden="false" customHeight="false" outlineLevel="0" collapsed="false">
      <c r="A253" s="33"/>
      <c r="B253" s="49"/>
      <c r="C253" s="49"/>
      <c r="D253" s="50"/>
      <c r="E253" s="50"/>
      <c r="F253" s="49"/>
      <c r="G253" s="49"/>
      <c r="H253" s="49"/>
      <c r="I253" s="49"/>
      <c r="J253" s="51"/>
      <c r="K253" s="49"/>
      <c r="L253" s="49"/>
      <c r="M253" s="49"/>
    </row>
    <row r="254" s="54" customFormat="true" ht="12.8" hidden="false" customHeight="false" outlineLevel="0" collapsed="false">
      <c r="A254" s="33"/>
      <c r="B254" s="49"/>
      <c r="C254" s="49"/>
      <c r="D254" s="50"/>
      <c r="E254" s="50"/>
      <c r="F254" s="49"/>
      <c r="G254" s="49"/>
      <c r="H254" s="49"/>
      <c r="I254" s="49"/>
      <c r="J254" s="51"/>
      <c r="K254" s="49"/>
      <c r="L254" s="49"/>
      <c r="M254" s="49"/>
    </row>
    <row r="255" customFormat="false" ht="12.8" hidden="false" customHeight="false" outlineLevel="0" collapsed="false">
      <c r="A255" s="52"/>
      <c r="B255" s="53" t="n">
        <f aca="false">SUM(B225:B249)-B250</f>
        <v>0</v>
      </c>
      <c r="C255" s="53" t="n">
        <f aca="false">SUM(C225:C249)-C250</f>
        <v>0</v>
      </c>
      <c r="D255" s="44" t="n">
        <f aca="false">SUM(D225:D249)-D250</f>
        <v>0</v>
      </c>
      <c r="E255" s="44" t="n">
        <f aca="false">SUM(E225:E249)-E250</f>
        <v>0</v>
      </c>
      <c r="F255" s="53" t="n">
        <f aca="false">SUM(F225:F249)-F250</f>
        <v>0</v>
      </c>
      <c r="G255" s="53" t="n">
        <f aca="false">SUM(G225:G249)-G250</f>
        <v>0</v>
      </c>
      <c r="H255" s="53" t="n">
        <f aca="false">SUM(H225:H249)-H250</f>
        <v>0</v>
      </c>
      <c r="I255" s="53" t="n">
        <f aca="false">SUM(I225:I249)-I250</f>
        <v>0</v>
      </c>
      <c r="J255" s="45" t="n">
        <f aca="false">SUM(J225:J249)-J250</f>
        <v>0</v>
      </c>
      <c r="K255" s="53" t="n">
        <f aca="false">SUM(K225:K249)-K250</f>
        <v>0</v>
      </c>
      <c r="L255" s="53" t="n">
        <f aca="false">SUM(L225:L249)-L250</f>
        <v>0</v>
      </c>
      <c r="M255" s="53" t="n">
        <f aca="false">SUM(M225:M249)-M250</f>
        <v>0</v>
      </c>
    </row>
    <row r="256" customFormat="false" ht="12.8" hidden="false" customHeight="false" outlineLevel="0" collapsed="false">
      <c r="A256" s="16" t="str">
        <f aca="false">"Tabla " &amp; TEXT((ROW()+25)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K256" s="18"/>
      <c r="L256" s="18"/>
      <c r="M256" s="18"/>
    </row>
    <row r="257" customFormat="false" ht="12.8" hidden="false" customHeight="false" outlineLevel="0" collapsed="false">
      <c r="A257" s="18" t="s">
        <v>148</v>
      </c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</row>
    <row r="258" customFormat="false" ht="12.8" hidden="false" customHeight="true" outlineLevel="0" collapsed="false">
      <c r="A258" s="19" t="s">
        <v>30</v>
      </c>
      <c r="B258" s="20" t="s">
        <v>31</v>
      </c>
      <c r="C258" s="20"/>
      <c r="D258" s="20"/>
      <c r="E258" s="20"/>
      <c r="F258" s="20"/>
      <c r="G258" s="20"/>
      <c r="H258" s="20"/>
      <c r="I258" s="20"/>
      <c r="J258" s="34" t="s">
        <v>32</v>
      </c>
      <c r="K258" s="19" t="s">
        <v>33</v>
      </c>
      <c r="L258" s="19" t="s">
        <v>34</v>
      </c>
      <c r="M258" s="19" t="s">
        <v>35</v>
      </c>
    </row>
    <row r="259" customFormat="false" ht="28.3" hidden="false" customHeight="false" outlineLevel="0" collapsed="false">
      <c r="A259" s="19"/>
      <c r="B259" s="21" t="s">
        <v>149</v>
      </c>
      <c r="C259" s="21" t="s">
        <v>150</v>
      </c>
      <c r="D259" s="35" t="s">
        <v>151</v>
      </c>
      <c r="E259" s="35" t="s">
        <v>152</v>
      </c>
      <c r="F259" s="21" t="s">
        <v>153</v>
      </c>
      <c r="G259" s="21" t="s">
        <v>154</v>
      </c>
      <c r="H259" s="21" t="s">
        <v>155</v>
      </c>
      <c r="I259" s="19" t="s">
        <v>43</v>
      </c>
      <c r="J259" s="34"/>
      <c r="K259" s="19"/>
      <c r="L259" s="19"/>
      <c r="M259" s="19"/>
    </row>
    <row r="260" customFormat="false" ht="12.8" hidden="false" customHeight="false" outlineLevel="0" collapsed="false">
      <c r="A260" s="22" t="s">
        <v>115</v>
      </c>
      <c r="B260" s="23" t="n">
        <v>27618</v>
      </c>
      <c r="C260" s="23" t="n">
        <v>69</v>
      </c>
      <c r="D260" s="36" t="n">
        <v>2057.64318181818</v>
      </c>
      <c r="E260" s="36" t="n">
        <v>1376.31045454545</v>
      </c>
      <c r="F260" s="23" t="n">
        <v>937</v>
      </c>
      <c r="G260" s="23" t="n">
        <v>1878</v>
      </c>
      <c r="H260" s="23" t="n">
        <v>226</v>
      </c>
      <c r="I260" s="23" t="n">
        <v>1952.58</v>
      </c>
      <c r="J260" s="37" t="n">
        <v>0.129260026110301</v>
      </c>
      <c r="K260" s="23" t="n">
        <v>1346101</v>
      </c>
      <c r="L260" s="23" t="n">
        <v>37559904</v>
      </c>
      <c r="M260" s="23" t="n">
        <f aca="false">+K260+L260</f>
        <v>38906005</v>
      </c>
    </row>
    <row r="261" customFormat="false" ht="12.8" hidden="false" customHeight="false" outlineLevel="0" collapsed="false">
      <c r="A261" s="25" t="s">
        <v>116</v>
      </c>
      <c r="B261" s="26" t="n">
        <v>23273</v>
      </c>
      <c r="C261" s="26" t="n">
        <v>48</v>
      </c>
      <c r="D261" s="38" t="n">
        <v>2011.50272727273</v>
      </c>
      <c r="E261" s="38" t="n">
        <v>1364.53386363636</v>
      </c>
      <c r="F261" s="26" t="n">
        <v>734</v>
      </c>
      <c r="G261" s="26" t="n">
        <v>1693</v>
      </c>
      <c r="H261" s="26" t="n">
        <v>154</v>
      </c>
      <c r="I261" s="26" t="n">
        <v>1743.82</v>
      </c>
      <c r="J261" s="39" t="n">
        <v>0.100445497003693</v>
      </c>
      <c r="K261" s="26" t="n">
        <v>1046029</v>
      </c>
      <c r="L261" s="26" t="n">
        <v>23953964</v>
      </c>
      <c r="M261" s="26" t="n">
        <f aca="false">+K261+L261</f>
        <v>24999993</v>
      </c>
    </row>
    <row r="262" customFormat="false" ht="12.8" hidden="false" customHeight="false" outlineLevel="0" collapsed="false">
      <c r="A262" s="25" t="s">
        <v>117</v>
      </c>
      <c r="B262" s="26" t="n">
        <v>24450</v>
      </c>
      <c r="C262" s="26" t="n">
        <v>92</v>
      </c>
      <c r="D262" s="38" t="n">
        <v>1373.07886363636</v>
      </c>
      <c r="E262" s="38" t="n">
        <v>1028.72090909091</v>
      </c>
      <c r="F262" s="26" t="n">
        <v>408</v>
      </c>
      <c r="G262" s="26" t="n">
        <v>829</v>
      </c>
      <c r="H262" s="26" t="n">
        <v>50</v>
      </c>
      <c r="I262" s="26" t="n">
        <v>845.5</v>
      </c>
      <c r="J262" s="39" t="n">
        <v>0.0673128276710693</v>
      </c>
      <c r="K262" s="26" t="n">
        <v>700989</v>
      </c>
      <c r="L262" s="26" t="n">
        <v>14535174</v>
      </c>
      <c r="M262" s="26" t="n">
        <f aca="false">+K262+L262</f>
        <v>15236163</v>
      </c>
    </row>
    <row r="263" customFormat="false" ht="12.8" hidden="false" customHeight="false" outlineLevel="0" collapsed="false">
      <c r="A263" s="25" t="s">
        <v>118</v>
      </c>
      <c r="B263" s="26" t="n">
        <v>13417</v>
      </c>
      <c r="C263" s="26" t="n">
        <v>51</v>
      </c>
      <c r="D263" s="38" t="n">
        <v>603.412272727273</v>
      </c>
      <c r="E263" s="38" t="n">
        <v>458.718181818182</v>
      </c>
      <c r="F263" s="26" t="n">
        <v>184</v>
      </c>
      <c r="G263" s="26" t="n">
        <v>342</v>
      </c>
      <c r="H263" s="26" t="n">
        <v>49</v>
      </c>
      <c r="I263" s="26" t="n">
        <v>358.17</v>
      </c>
      <c r="J263" s="39" t="n">
        <v>0.0761166856006748</v>
      </c>
      <c r="K263" s="26" t="n">
        <v>792672</v>
      </c>
      <c r="L263" s="26" t="n">
        <v>11329071</v>
      </c>
      <c r="M263" s="26" t="n">
        <f aca="false">+K263+L263</f>
        <v>12121743</v>
      </c>
    </row>
    <row r="264" customFormat="false" ht="12.8" hidden="false" customHeight="false" outlineLevel="0" collapsed="false">
      <c r="A264" s="25" t="s">
        <v>119</v>
      </c>
      <c r="B264" s="26" t="n">
        <v>15303</v>
      </c>
      <c r="C264" s="26" t="n">
        <v>65</v>
      </c>
      <c r="D264" s="38" t="n">
        <v>635.724090909091</v>
      </c>
      <c r="E264" s="38" t="n">
        <v>359.082272727273</v>
      </c>
      <c r="F264" s="26" t="n">
        <v>143</v>
      </c>
      <c r="G264" s="26" t="n">
        <v>336</v>
      </c>
      <c r="H264" s="26" t="n">
        <v>4</v>
      </c>
      <c r="I264" s="26" t="n">
        <v>337.32</v>
      </c>
      <c r="J264" s="39" t="n">
        <v>0.0474529579601782</v>
      </c>
      <c r="K264" s="26" t="n">
        <v>494170</v>
      </c>
      <c r="L264" s="26" t="n">
        <v>11187661</v>
      </c>
      <c r="M264" s="26" t="n">
        <f aca="false">+K264+L264</f>
        <v>11681831</v>
      </c>
    </row>
    <row r="265" customFormat="false" ht="12.8" hidden="false" customHeight="false" outlineLevel="0" collapsed="false">
      <c r="A265" s="25" t="s">
        <v>120</v>
      </c>
      <c r="B265" s="26" t="n">
        <v>18215</v>
      </c>
      <c r="C265" s="26" t="n">
        <v>65</v>
      </c>
      <c r="D265" s="38" t="n">
        <v>980.007045454545</v>
      </c>
      <c r="E265" s="38" t="n">
        <v>625.271363636364</v>
      </c>
      <c r="F265" s="26" t="n">
        <v>206</v>
      </c>
      <c r="G265" s="26" t="n">
        <v>386</v>
      </c>
      <c r="H265" s="26" t="n">
        <v>41</v>
      </c>
      <c r="I265" s="26" t="n">
        <v>399.53</v>
      </c>
      <c r="J265" s="39" t="n">
        <v>0.0303396302474881</v>
      </c>
      <c r="K265" s="26" t="n">
        <v>315954</v>
      </c>
      <c r="L265" s="26" t="n">
        <v>11980813</v>
      </c>
      <c r="M265" s="26" t="n">
        <f aca="false">+K265+L265</f>
        <v>12296767</v>
      </c>
    </row>
    <row r="266" customFormat="false" ht="12.8" hidden="false" customHeight="false" outlineLevel="0" collapsed="false">
      <c r="A266" s="25" t="s">
        <v>121</v>
      </c>
      <c r="B266" s="26" t="n">
        <v>12165</v>
      </c>
      <c r="C266" s="26" t="n">
        <v>59</v>
      </c>
      <c r="D266" s="38" t="n">
        <v>896.880681818182</v>
      </c>
      <c r="E266" s="38" t="n">
        <v>522.280454545455</v>
      </c>
      <c r="F266" s="26" t="n">
        <v>184</v>
      </c>
      <c r="G266" s="26" t="n">
        <v>392</v>
      </c>
      <c r="H266" s="26" t="n">
        <v>40</v>
      </c>
      <c r="I266" s="26" t="n">
        <v>405.2</v>
      </c>
      <c r="J266" s="39" t="n">
        <v>0.0251454481165735</v>
      </c>
      <c r="K266" s="26" t="n">
        <v>261862</v>
      </c>
      <c r="L266" s="26" t="n">
        <v>9142171</v>
      </c>
      <c r="M266" s="26" t="n">
        <f aca="false">+K266+L266</f>
        <v>9404033</v>
      </c>
    </row>
    <row r="267" customFormat="false" ht="12.8" hidden="false" customHeight="false" outlineLevel="0" collapsed="false">
      <c r="A267" s="25" t="s">
        <v>122</v>
      </c>
      <c r="B267" s="26" t="n">
        <v>9557</v>
      </c>
      <c r="C267" s="26" t="n">
        <v>51</v>
      </c>
      <c r="D267" s="38" t="n">
        <v>558.524318181818</v>
      </c>
      <c r="E267" s="38" t="n">
        <v>340.024545454545</v>
      </c>
      <c r="F267" s="26" t="n">
        <v>58</v>
      </c>
      <c r="G267" s="26" t="n">
        <v>268</v>
      </c>
      <c r="H267" s="26" t="n">
        <v>28</v>
      </c>
      <c r="I267" s="26" t="n">
        <v>277.24</v>
      </c>
      <c r="J267" s="39" t="n">
        <v>0.0234788938795747</v>
      </c>
      <c r="K267" s="26" t="n">
        <v>244507</v>
      </c>
      <c r="L267" s="26" t="n">
        <v>9037545</v>
      </c>
      <c r="M267" s="26" t="n">
        <f aca="false">+K267+L267</f>
        <v>9282052</v>
      </c>
    </row>
    <row r="268" customFormat="false" ht="12.8" hidden="false" customHeight="false" outlineLevel="0" collapsed="false">
      <c r="A268" s="25" t="s">
        <v>123</v>
      </c>
      <c r="B268" s="26" t="n">
        <v>15060</v>
      </c>
      <c r="C268" s="26" t="n">
        <v>61</v>
      </c>
      <c r="D268" s="38" t="n">
        <v>871.540681818182</v>
      </c>
      <c r="E268" s="38" t="n">
        <v>484.164545454545</v>
      </c>
      <c r="F268" s="26" t="n">
        <v>114</v>
      </c>
      <c r="G268" s="26" t="n">
        <v>293</v>
      </c>
      <c r="H268" s="26" t="n">
        <v>32</v>
      </c>
      <c r="I268" s="26" t="n">
        <v>303.56</v>
      </c>
      <c r="J268" s="39" t="n">
        <v>0.0157503946900848</v>
      </c>
      <c r="K268" s="26" t="n">
        <v>164023</v>
      </c>
      <c r="L268" s="26" t="n">
        <v>3856998</v>
      </c>
      <c r="M268" s="26" t="n">
        <f aca="false">+K268+L268</f>
        <v>4021021</v>
      </c>
    </row>
    <row r="269" customFormat="false" ht="12.8" hidden="false" customHeight="false" outlineLevel="0" collapsed="false">
      <c r="A269" s="25" t="s">
        <v>124</v>
      </c>
      <c r="B269" s="26" t="n">
        <v>5955</v>
      </c>
      <c r="C269" s="26" t="n">
        <v>53</v>
      </c>
      <c r="D269" s="38" t="n">
        <v>382.730909090909</v>
      </c>
      <c r="E269" s="38" t="n">
        <v>229.057272727273</v>
      </c>
      <c r="F269" s="26" t="n">
        <v>42</v>
      </c>
      <c r="G269" s="26" t="n">
        <v>116</v>
      </c>
      <c r="H269" s="26" t="n">
        <v>5</v>
      </c>
      <c r="I269" s="26" t="n">
        <v>117.65</v>
      </c>
      <c r="J269" s="39" t="n">
        <v>0.0133672170127874</v>
      </c>
      <c r="K269" s="26" t="n">
        <v>139205</v>
      </c>
      <c r="L269" s="26" t="n">
        <v>3710718</v>
      </c>
      <c r="M269" s="26" t="n">
        <f aca="false">+K269+L269</f>
        <v>3849923</v>
      </c>
    </row>
    <row r="270" customFormat="false" ht="12.8" hidden="false" customHeight="false" outlineLevel="0" collapsed="false">
      <c r="A270" s="25" t="s">
        <v>125</v>
      </c>
      <c r="B270" s="26" t="n">
        <v>7054</v>
      </c>
      <c r="C270" s="26" t="n">
        <v>40</v>
      </c>
      <c r="D270" s="38" t="n">
        <v>325.824090909091</v>
      </c>
      <c r="E270" s="38" t="n">
        <v>165.454545454545</v>
      </c>
      <c r="F270" s="26" t="n">
        <v>27</v>
      </c>
      <c r="G270" s="26" t="n">
        <v>96</v>
      </c>
      <c r="H270" s="26" t="n">
        <v>19</v>
      </c>
      <c r="I270" s="26" t="n">
        <v>102.27</v>
      </c>
      <c r="J270" s="39" t="n">
        <v>0.0180562227087746</v>
      </c>
      <c r="K270" s="26" t="n">
        <v>188036</v>
      </c>
      <c r="L270" s="26" t="n">
        <v>4103703</v>
      </c>
      <c r="M270" s="26" t="n">
        <f aca="false">+K270+L270</f>
        <v>4291739</v>
      </c>
    </row>
    <row r="271" customFormat="false" ht="12.8" hidden="false" customHeight="false" outlineLevel="0" collapsed="false">
      <c r="A271" s="25" t="s">
        <v>126</v>
      </c>
      <c r="B271" s="26" t="n">
        <v>11114</v>
      </c>
      <c r="C271" s="26" t="n">
        <v>46</v>
      </c>
      <c r="D271" s="38" t="n">
        <v>474.556136363636</v>
      </c>
      <c r="E271" s="38" t="n">
        <v>383.178636363636</v>
      </c>
      <c r="F271" s="26" t="n">
        <v>57</v>
      </c>
      <c r="G271" s="26" t="n">
        <v>130</v>
      </c>
      <c r="H271" s="26" t="n">
        <v>18</v>
      </c>
      <c r="I271" s="26" t="n">
        <v>135.94</v>
      </c>
      <c r="J271" s="39" t="n">
        <v>0.0489183196733154</v>
      </c>
      <c r="K271" s="26" t="n">
        <v>509430</v>
      </c>
      <c r="L271" s="26" t="n">
        <v>4974651</v>
      </c>
      <c r="M271" s="26" t="n">
        <f aca="false">+K271+L271</f>
        <v>5484081</v>
      </c>
    </row>
    <row r="272" customFormat="false" ht="12.8" hidden="false" customHeight="false" outlineLevel="0" collapsed="false">
      <c r="A272" s="25" t="s">
        <v>127</v>
      </c>
      <c r="B272" s="26" t="n">
        <v>8867</v>
      </c>
      <c r="C272" s="26" t="n">
        <v>50</v>
      </c>
      <c r="D272" s="38" t="n">
        <v>345.488181818182</v>
      </c>
      <c r="E272" s="38" t="n">
        <v>244.833636363636</v>
      </c>
      <c r="F272" s="26" t="n">
        <v>113</v>
      </c>
      <c r="G272" s="26" t="n">
        <v>322</v>
      </c>
      <c r="H272" s="26" t="n">
        <v>47</v>
      </c>
      <c r="I272" s="26" t="n">
        <v>337.51</v>
      </c>
      <c r="J272" s="39" t="n">
        <v>0.129167913305213</v>
      </c>
      <c r="K272" s="26" t="n">
        <v>1345142</v>
      </c>
      <c r="L272" s="26" t="n">
        <v>7335435</v>
      </c>
      <c r="M272" s="26" t="n">
        <f aca="false">+K272+L272</f>
        <v>8680577</v>
      </c>
    </row>
    <row r="273" customFormat="false" ht="12.8" hidden="false" customHeight="false" outlineLevel="0" collapsed="false">
      <c r="A273" s="25" t="s">
        <v>128</v>
      </c>
      <c r="B273" s="26" t="n">
        <v>2714</v>
      </c>
      <c r="C273" s="26" t="n">
        <v>22</v>
      </c>
      <c r="D273" s="38" t="n">
        <v>237.204545454545</v>
      </c>
      <c r="E273" s="38" t="n">
        <v>107.181818181818</v>
      </c>
      <c r="F273" s="26" t="n">
        <v>13</v>
      </c>
      <c r="G273" s="26" t="n">
        <v>62</v>
      </c>
      <c r="H273" s="26" t="n">
        <v>3</v>
      </c>
      <c r="I273" s="26" t="n">
        <v>62.99</v>
      </c>
      <c r="J273" s="39" t="n">
        <v>0.0058159834284263</v>
      </c>
      <c r="K273" s="26" t="n">
        <v>60567</v>
      </c>
      <c r="L273" s="26" t="n">
        <v>1935728</v>
      </c>
      <c r="M273" s="26" t="n">
        <f aca="false">+K273+L273</f>
        <v>1996295</v>
      </c>
    </row>
    <row r="274" customFormat="false" ht="12.8" hidden="false" customHeight="false" outlineLevel="0" collapsed="false">
      <c r="A274" s="25" t="s">
        <v>129</v>
      </c>
      <c r="B274" s="26" t="n">
        <v>8205</v>
      </c>
      <c r="C274" s="26" t="n">
        <v>28</v>
      </c>
      <c r="D274" s="38" t="n">
        <v>413.710227272727</v>
      </c>
      <c r="E274" s="38" t="n">
        <v>378.232954545455</v>
      </c>
      <c r="F274" s="26" t="n">
        <v>101</v>
      </c>
      <c r="G274" s="26" t="n">
        <v>249</v>
      </c>
      <c r="H274" s="26" t="n">
        <v>43</v>
      </c>
      <c r="I274" s="26" t="n">
        <v>263.19</v>
      </c>
      <c r="J274" s="39" t="n">
        <v>0.0925573760673793</v>
      </c>
      <c r="K274" s="26" t="n">
        <v>963883</v>
      </c>
      <c r="L274" s="26" t="n">
        <v>12974533</v>
      </c>
      <c r="M274" s="26" t="n">
        <f aca="false">+K274+L274</f>
        <v>13938416</v>
      </c>
    </row>
    <row r="275" customFormat="false" ht="12.8" hidden="false" customHeight="false" outlineLevel="0" collapsed="false">
      <c r="A275" s="25" t="s">
        <v>130</v>
      </c>
      <c r="B275" s="26" t="n">
        <v>3226</v>
      </c>
      <c r="C275" s="26" t="n">
        <v>26</v>
      </c>
      <c r="D275" s="38" t="n">
        <v>246.164318181818</v>
      </c>
      <c r="E275" s="38" t="n">
        <v>66.2097727272727</v>
      </c>
      <c r="F275" s="26" t="n">
        <v>1</v>
      </c>
      <c r="G275" s="26" t="n">
        <v>23</v>
      </c>
      <c r="H275" s="26" t="n">
        <v>5</v>
      </c>
      <c r="I275" s="26" t="n">
        <v>24.65</v>
      </c>
      <c r="J275" s="39" t="n">
        <v>0.0022610162312436</v>
      </c>
      <c r="K275" s="26" t="n">
        <v>23547</v>
      </c>
      <c r="L275" s="26" t="n">
        <v>1665559</v>
      </c>
      <c r="M275" s="26" t="n">
        <f aca="false">+K275+L275</f>
        <v>1689106</v>
      </c>
    </row>
    <row r="276" customFormat="false" ht="12.8" hidden="false" customHeight="false" outlineLevel="0" collapsed="false">
      <c r="A276" s="25" t="s">
        <v>131</v>
      </c>
      <c r="B276" s="26" t="n">
        <v>8850</v>
      </c>
      <c r="C276" s="26" t="n">
        <v>65</v>
      </c>
      <c r="D276" s="38" t="n">
        <v>352.626590909091</v>
      </c>
      <c r="E276" s="38" t="n">
        <v>285.876590909091</v>
      </c>
      <c r="F276" s="26" t="n">
        <v>33</v>
      </c>
      <c r="G276" s="26" t="n">
        <v>196</v>
      </c>
      <c r="H276" s="26" t="n">
        <v>45</v>
      </c>
      <c r="I276" s="26" t="n">
        <v>210.85</v>
      </c>
      <c r="J276" s="39" t="n">
        <v>0.0700608664344737</v>
      </c>
      <c r="K276" s="26" t="n">
        <v>729607</v>
      </c>
      <c r="L276" s="26" t="n">
        <v>8260372</v>
      </c>
      <c r="M276" s="26" t="n">
        <f aca="false">+K276+L276</f>
        <v>8989979</v>
      </c>
    </row>
    <row r="277" customFormat="false" ht="12.8" hidden="false" customHeight="false" outlineLevel="0" collapsed="false">
      <c r="A277" s="25" t="s">
        <v>132</v>
      </c>
      <c r="B277" s="26" t="n">
        <v>4197</v>
      </c>
      <c r="C277" s="26" t="n">
        <v>37</v>
      </c>
      <c r="D277" s="38" t="n">
        <v>337.105</v>
      </c>
      <c r="E277" s="38" t="n">
        <v>176.931590909091</v>
      </c>
      <c r="F277" s="26" t="n">
        <v>13</v>
      </c>
      <c r="G277" s="26" t="n">
        <v>51</v>
      </c>
      <c r="H277" s="26" t="n">
        <v>14</v>
      </c>
      <c r="I277" s="26" t="n">
        <v>55.62</v>
      </c>
      <c r="J277" s="39" t="n">
        <v>0.00475155394121669</v>
      </c>
      <c r="K277" s="26" t="n">
        <v>49482</v>
      </c>
      <c r="L277" s="26" t="n">
        <v>2454090</v>
      </c>
      <c r="M277" s="26" t="n">
        <f aca="false">+K277+L277</f>
        <v>2503572</v>
      </c>
    </row>
    <row r="278" customFormat="false" ht="12.8" hidden="false" customHeight="false" outlineLevel="0" collapsed="false">
      <c r="A278" s="25" t="s">
        <v>133</v>
      </c>
      <c r="B278" s="26" t="n">
        <v>4659</v>
      </c>
      <c r="C278" s="26" t="n">
        <v>24</v>
      </c>
      <c r="D278" s="38" t="n">
        <v>306.164318181818</v>
      </c>
      <c r="E278" s="38" t="n">
        <v>174.784545454545</v>
      </c>
      <c r="F278" s="26" t="n">
        <v>10</v>
      </c>
      <c r="G278" s="26" t="n">
        <v>20</v>
      </c>
      <c r="H278" s="26" t="n">
        <v>5</v>
      </c>
      <c r="I278" s="26" t="n">
        <v>21.65</v>
      </c>
      <c r="J278" s="39" t="n">
        <v>0.00598204672032755</v>
      </c>
      <c r="K278" s="26" t="n">
        <v>62296</v>
      </c>
      <c r="L278" s="26" t="n">
        <v>4329408</v>
      </c>
      <c r="M278" s="26" t="n">
        <f aca="false">+K278+L278</f>
        <v>4391704</v>
      </c>
    </row>
    <row r="279" customFormat="false" ht="12.8" hidden="false" customHeight="false" outlineLevel="0" collapsed="false">
      <c r="A279" s="25" t="s">
        <v>134</v>
      </c>
      <c r="B279" s="26" t="n">
        <v>7235</v>
      </c>
      <c r="C279" s="26" t="n">
        <v>50</v>
      </c>
      <c r="D279" s="38" t="n">
        <v>348.509090909091</v>
      </c>
      <c r="E279" s="38" t="n">
        <v>254.725681818182</v>
      </c>
      <c r="F279" s="26" t="n">
        <v>10</v>
      </c>
      <c r="G279" s="26" t="n">
        <v>34</v>
      </c>
      <c r="H279" s="26" t="n">
        <v>9</v>
      </c>
      <c r="I279" s="26" t="n">
        <v>36.97</v>
      </c>
      <c r="J279" s="39" t="n">
        <v>0.0248362191454025</v>
      </c>
      <c r="K279" s="26" t="n">
        <v>258642</v>
      </c>
      <c r="L279" s="26" t="n">
        <v>2378278</v>
      </c>
      <c r="M279" s="26" t="n">
        <f aca="false">+K279+L279</f>
        <v>2636920</v>
      </c>
    </row>
    <row r="280" customFormat="false" ht="12.8" hidden="false" customHeight="false" outlineLevel="0" collapsed="false">
      <c r="A280" s="25" t="s">
        <v>135</v>
      </c>
      <c r="B280" s="26" t="n">
        <v>6627</v>
      </c>
      <c r="C280" s="26" t="n">
        <v>34</v>
      </c>
      <c r="D280" s="38" t="n">
        <v>279.466136363636</v>
      </c>
      <c r="E280" s="38" t="n">
        <v>163.288863636364</v>
      </c>
      <c r="F280" s="26" t="n">
        <v>5</v>
      </c>
      <c r="G280" s="26" t="n">
        <v>9</v>
      </c>
      <c r="H280" s="26" t="n">
        <v>1</v>
      </c>
      <c r="I280" s="26" t="n">
        <v>9.33</v>
      </c>
      <c r="J280" s="39" t="n">
        <v>0.019899134789601</v>
      </c>
      <c r="K280" s="26" t="n">
        <v>207228</v>
      </c>
      <c r="L280" s="26" t="n">
        <v>3759956</v>
      </c>
      <c r="M280" s="26" t="n">
        <f aca="false">+K280+L280</f>
        <v>3967184</v>
      </c>
    </row>
    <row r="281" customFormat="false" ht="12.8" hidden="false" customHeight="false" outlineLevel="0" collapsed="false">
      <c r="A281" s="25" t="s">
        <v>136</v>
      </c>
      <c r="B281" s="26" t="n">
        <v>3590</v>
      </c>
      <c r="C281" s="26" t="n">
        <v>37</v>
      </c>
      <c r="D281" s="38" t="n">
        <v>319.209318181818</v>
      </c>
      <c r="E281" s="38" t="n">
        <v>181.556590909091</v>
      </c>
      <c r="F281" s="26" t="n">
        <v>35</v>
      </c>
      <c r="G281" s="26" t="n">
        <v>58</v>
      </c>
      <c r="H281" s="26" t="n">
        <v>8</v>
      </c>
      <c r="I281" s="26" t="n">
        <v>60.64</v>
      </c>
      <c r="J281" s="39" t="n">
        <v>0.00834836977959017</v>
      </c>
      <c r="K281" s="26" t="n">
        <v>86939</v>
      </c>
      <c r="L281" s="26" t="n">
        <v>2594328</v>
      </c>
      <c r="M281" s="26" t="n">
        <f aca="false">+K281+L281</f>
        <v>2681267</v>
      </c>
    </row>
    <row r="282" customFormat="false" ht="12.8" hidden="false" customHeight="false" outlineLevel="0" collapsed="false">
      <c r="A282" s="25" t="s">
        <v>137</v>
      </c>
      <c r="B282" s="26" t="n">
        <v>6473</v>
      </c>
      <c r="C282" s="26" t="n">
        <v>26</v>
      </c>
      <c r="D282" s="38" t="n">
        <v>356.963181818182</v>
      </c>
      <c r="E282" s="38" t="n">
        <v>241.835909090909</v>
      </c>
      <c r="F282" s="26" t="n">
        <v>21</v>
      </c>
      <c r="G282" s="26" t="n">
        <v>54</v>
      </c>
      <c r="H282" s="26" t="n">
        <v>11</v>
      </c>
      <c r="I282" s="26" t="n">
        <v>57.63</v>
      </c>
      <c r="J282" s="39" t="n">
        <v>0.0164952803373927</v>
      </c>
      <c r="K282" s="26" t="n">
        <v>171780</v>
      </c>
      <c r="L282" s="26" t="n">
        <v>2012070</v>
      </c>
      <c r="M282" s="26" t="n">
        <f aca="false">+K282+L282</f>
        <v>2183850</v>
      </c>
    </row>
    <row r="283" customFormat="false" ht="12.8" hidden="false" customHeight="false" outlineLevel="0" collapsed="false">
      <c r="A283" s="25" t="s">
        <v>138</v>
      </c>
      <c r="B283" s="26" t="n">
        <v>7484</v>
      </c>
      <c r="C283" s="26" t="n">
        <v>51</v>
      </c>
      <c r="D283" s="38" t="n">
        <v>412.023863636364</v>
      </c>
      <c r="E283" s="38" t="n">
        <v>257.501363636364</v>
      </c>
      <c r="F283" s="26" t="n">
        <v>39</v>
      </c>
      <c r="G283" s="26" t="n">
        <v>82</v>
      </c>
      <c r="H283" s="26" t="n">
        <v>46</v>
      </c>
      <c r="I283" s="26" t="n">
        <v>97.18</v>
      </c>
      <c r="J283" s="39" t="n">
        <v>0.0146104900180135</v>
      </c>
      <c r="K283" s="26" t="n">
        <v>152152</v>
      </c>
      <c r="L283" s="26" t="n">
        <v>1437143</v>
      </c>
      <c r="M283" s="26" t="n">
        <f aca="false">+K283+L283</f>
        <v>1589295</v>
      </c>
    </row>
    <row r="284" customFormat="false" ht="12.8" hidden="false" customHeight="false" outlineLevel="0" collapsed="false">
      <c r="A284" s="28" t="s">
        <v>139</v>
      </c>
      <c r="B284" s="29" t="n">
        <v>8358</v>
      </c>
      <c r="C284" s="29" t="n">
        <v>37</v>
      </c>
      <c r="D284" s="40" t="n">
        <v>440.848181818182</v>
      </c>
      <c r="E284" s="40" t="n">
        <v>237.601136363636</v>
      </c>
      <c r="F284" s="29" t="n">
        <v>21</v>
      </c>
      <c r="G284" s="29" t="n">
        <v>63</v>
      </c>
      <c r="H284" s="29" t="n">
        <v>9</v>
      </c>
      <c r="I284" s="29" t="n">
        <v>65.97</v>
      </c>
      <c r="J284" s="41" t="n">
        <v>0.0095696291272055</v>
      </c>
      <c r="K284" s="29" t="n">
        <v>99657</v>
      </c>
      <c r="L284" s="29" t="n">
        <v>1354826</v>
      </c>
      <c r="M284" s="29" t="n">
        <f aca="false">+K284+L284</f>
        <v>1454483</v>
      </c>
    </row>
    <row r="285" customFormat="false" ht="12.8" hidden="false" customHeight="false" outlineLevel="0" collapsed="false">
      <c r="A285" s="31" t="s">
        <v>71</v>
      </c>
      <c r="B285" s="32" t="n">
        <v>263666</v>
      </c>
      <c r="C285" s="32" t="n">
        <v>1187</v>
      </c>
      <c r="D285" s="42" t="n">
        <v>15566.9079545455</v>
      </c>
      <c r="E285" s="42" t="n">
        <v>10107.3575</v>
      </c>
      <c r="F285" s="32" t="n">
        <v>3509</v>
      </c>
      <c r="G285" s="32" t="n">
        <v>7982</v>
      </c>
      <c r="H285" s="32" t="n">
        <v>912</v>
      </c>
      <c r="I285" s="32" t="n">
        <v>8282.96</v>
      </c>
      <c r="J285" s="47" t="n">
        <f aca="false">SUM(J260:J284)</f>
        <v>1</v>
      </c>
      <c r="K285" s="32" t="n">
        <f aca="false">SUM(K260:K284)</f>
        <v>10413900</v>
      </c>
      <c r="L285" s="32" t="n">
        <f aca="false">SUM(L260:L284)</f>
        <v>197864099</v>
      </c>
      <c r="M285" s="32" t="n">
        <f aca="false">SUM(M260:M284)</f>
        <v>208277999</v>
      </c>
    </row>
    <row r="286" customFormat="false" ht="12.8" hidden="false" customHeight="false" outlineLevel="0" collapsed="false">
      <c r="A286" s="33" t="s">
        <v>72</v>
      </c>
      <c r="B286" s="53"/>
      <c r="C286" s="53"/>
      <c r="D286" s="44"/>
      <c r="E286" s="44"/>
      <c r="F286" s="53"/>
      <c r="G286" s="53"/>
      <c r="H286" s="53"/>
      <c r="I286" s="53"/>
      <c r="J286" s="45"/>
      <c r="K286" s="53"/>
      <c r="L286" s="53"/>
      <c r="M286" s="53"/>
    </row>
    <row r="287" customFormat="false" ht="12.8" hidden="false" customHeight="false" outlineLevel="0" collapsed="false">
      <c r="A287" s="33" t="s">
        <v>82</v>
      </c>
      <c r="B287" s="53"/>
      <c r="C287" s="53"/>
      <c r="D287" s="44"/>
      <c r="E287" s="44"/>
      <c r="F287" s="53"/>
      <c r="G287" s="53"/>
      <c r="H287" s="53"/>
      <c r="I287" s="53"/>
      <c r="J287" s="45"/>
      <c r="K287" s="53"/>
      <c r="L287" s="53"/>
      <c r="M287" s="53"/>
    </row>
    <row r="288" customFormat="false" ht="12.8" hidden="false" customHeight="false" outlineLevel="0" collapsed="false">
      <c r="A288" s="33"/>
      <c r="B288" s="53"/>
      <c r="C288" s="53"/>
      <c r="D288" s="44"/>
      <c r="E288" s="44"/>
      <c r="F288" s="53"/>
      <c r="G288" s="53"/>
      <c r="H288" s="53"/>
      <c r="I288" s="53"/>
      <c r="J288" s="45"/>
      <c r="K288" s="53"/>
      <c r="L288" s="53"/>
      <c r="M288" s="53"/>
    </row>
    <row r="289" customFormat="false" ht="12.8" hidden="false" customHeight="false" outlineLevel="0" collapsed="false">
      <c r="A289" s="33"/>
      <c r="B289" s="53"/>
      <c r="C289" s="53"/>
      <c r="D289" s="44"/>
      <c r="E289" s="44"/>
      <c r="F289" s="53"/>
      <c r="G289" s="53"/>
      <c r="H289" s="53"/>
      <c r="I289" s="53"/>
      <c r="J289" s="45"/>
      <c r="K289" s="53"/>
      <c r="L289" s="53"/>
      <c r="M289" s="53"/>
    </row>
    <row r="290" customFormat="false" ht="12.8" hidden="false" customHeight="false" outlineLevel="0" collapsed="false">
      <c r="A290" s="12"/>
      <c r="B290" s="53" t="n">
        <f aca="false">SUM(B260:B284)-B285</f>
        <v>0</v>
      </c>
      <c r="C290" s="53" t="n">
        <f aca="false">SUM(C260:C284)-C285</f>
        <v>0</v>
      </c>
      <c r="D290" s="44" t="n">
        <f aca="false">SUM(D260:D284)-D285</f>
        <v>0</v>
      </c>
      <c r="E290" s="44" t="n">
        <f aca="false">SUM(E260:E284)-E285</f>
        <v>0</v>
      </c>
      <c r="F290" s="53" t="n">
        <f aca="false">SUM(F260:F284)-F285</f>
        <v>0</v>
      </c>
      <c r="G290" s="53" t="n">
        <f aca="false">SUM(G260:G284)-G285</f>
        <v>0</v>
      </c>
      <c r="H290" s="53" t="n">
        <f aca="false">SUM(H260:H284)-H285</f>
        <v>0</v>
      </c>
      <c r="I290" s="53" t="n">
        <f aca="false">SUM(I260:I284)-I285</f>
        <v>0</v>
      </c>
      <c r="J290" s="45" t="n">
        <f aca="false">SUM(J260:J284)-J285</f>
        <v>0</v>
      </c>
      <c r="K290" s="53" t="n">
        <f aca="false">SUM(K260:K284)-K285</f>
        <v>0</v>
      </c>
      <c r="L290" s="53" t="n">
        <f aca="false">SUM(L260:L284)-L285</f>
        <v>0</v>
      </c>
      <c r="M290" s="53" t="n">
        <f aca="false">SUM(M260:M284)-M285</f>
        <v>0</v>
      </c>
    </row>
    <row r="291" customFormat="false" ht="12.8" hidden="false" customHeight="false" outlineLevel="0" collapsed="false">
      <c r="A291" s="16" t="str">
        <f aca="false">"Tabla " &amp; TEXT((ROW()+25)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K291" s="18"/>
      <c r="L291" s="18"/>
      <c r="M291" s="18"/>
    </row>
    <row r="292" customFormat="false" ht="12.8" hidden="false" customHeight="false" outlineLevel="0" collapsed="false">
      <c r="A292" s="18" t="s">
        <v>156</v>
      </c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</row>
    <row r="293" customFormat="false" ht="12.8" hidden="false" customHeight="true" outlineLevel="0" collapsed="false">
      <c r="A293" s="19" t="s">
        <v>30</v>
      </c>
      <c r="B293" s="20" t="s">
        <v>31</v>
      </c>
      <c r="C293" s="20"/>
      <c r="D293" s="20"/>
      <c r="E293" s="20"/>
      <c r="F293" s="20"/>
      <c r="G293" s="20"/>
      <c r="H293" s="20"/>
      <c r="I293" s="20"/>
      <c r="J293" s="34" t="s">
        <v>32</v>
      </c>
      <c r="K293" s="19" t="s">
        <v>33</v>
      </c>
      <c r="L293" s="19" t="s">
        <v>34</v>
      </c>
      <c r="M293" s="19" t="s">
        <v>35</v>
      </c>
    </row>
    <row r="294" customFormat="false" ht="28.3" hidden="false" customHeight="false" outlineLevel="0" collapsed="false">
      <c r="A294" s="19"/>
      <c r="B294" s="21" t="s">
        <v>157</v>
      </c>
      <c r="C294" s="21" t="s">
        <v>158</v>
      </c>
      <c r="D294" s="35" t="s">
        <v>159</v>
      </c>
      <c r="E294" s="35" t="s">
        <v>160</v>
      </c>
      <c r="F294" s="21" t="s">
        <v>161</v>
      </c>
      <c r="G294" s="21" t="s">
        <v>162</v>
      </c>
      <c r="H294" s="21" t="s">
        <v>163</v>
      </c>
      <c r="I294" s="19" t="s">
        <v>43</v>
      </c>
      <c r="J294" s="34"/>
      <c r="K294" s="19"/>
      <c r="L294" s="19"/>
      <c r="M294" s="19"/>
    </row>
    <row r="295" customFormat="false" ht="12.8" hidden="false" customHeight="false" outlineLevel="0" collapsed="false">
      <c r="A295" s="22" t="s">
        <v>115</v>
      </c>
      <c r="B295" s="23" t="n">
        <v>27171</v>
      </c>
      <c r="C295" s="23" t="n">
        <v>68</v>
      </c>
      <c r="D295" s="36" t="n">
        <v>1998.95646747913</v>
      </c>
      <c r="E295" s="36" t="n">
        <v>1303.11673434868</v>
      </c>
      <c r="F295" s="23" t="n">
        <v>892</v>
      </c>
      <c r="G295" s="23" t="n">
        <v>1519</v>
      </c>
      <c r="H295" s="23" t="n">
        <v>184</v>
      </c>
      <c r="I295" s="23" t="n">
        <v>1579.72</v>
      </c>
      <c r="J295" s="37" t="n">
        <v>0.120609278417016</v>
      </c>
      <c r="K295" s="23" t="n">
        <v>1184918</v>
      </c>
      <c r="L295" s="23" t="n">
        <v>36113894</v>
      </c>
      <c r="M295" s="23" t="n">
        <f aca="false">+K295+L295</f>
        <v>37298812</v>
      </c>
    </row>
    <row r="296" customFormat="false" ht="12.8" hidden="false" customHeight="false" outlineLevel="0" collapsed="false">
      <c r="A296" s="25" t="s">
        <v>116</v>
      </c>
      <c r="B296" s="26" t="n">
        <v>22868</v>
      </c>
      <c r="C296" s="26" t="n">
        <v>74</v>
      </c>
      <c r="D296" s="38" t="n">
        <v>2073.25575252554</v>
      </c>
      <c r="E296" s="38" t="n">
        <v>1287.74863164683</v>
      </c>
      <c r="F296" s="26" t="n">
        <v>721</v>
      </c>
      <c r="G296" s="26" t="n">
        <v>1450</v>
      </c>
      <c r="H296" s="26" t="n">
        <v>149</v>
      </c>
      <c r="I296" s="26" t="n">
        <v>1499.17</v>
      </c>
      <c r="J296" s="39" t="n">
        <v>0.085614346719914</v>
      </c>
      <c r="K296" s="26" t="n">
        <v>841112</v>
      </c>
      <c r="L296" s="26" t="n">
        <v>22946340</v>
      </c>
      <c r="M296" s="26" t="n">
        <f aca="false">+K296+L296</f>
        <v>23787452</v>
      </c>
    </row>
    <row r="297" customFormat="false" ht="12.8" hidden="false" customHeight="false" outlineLevel="0" collapsed="false">
      <c r="A297" s="25" t="s">
        <v>117</v>
      </c>
      <c r="B297" s="26" t="n">
        <v>23380</v>
      </c>
      <c r="C297" s="26" t="n">
        <v>88</v>
      </c>
      <c r="D297" s="38" t="n">
        <v>1292.57532417322</v>
      </c>
      <c r="E297" s="38" t="n">
        <v>961.935172658068</v>
      </c>
      <c r="F297" s="26" t="n">
        <v>377</v>
      </c>
      <c r="G297" s="26" t="n">
        <v>700</v>
      </c>
      <c r="H297" s="26" t="n">
        <v>63</v>
      </c>
      <c r="I297" s="26" t="n">
        <v>720.79</v>
      </c>
      <c r="J297" s="39" t="n">
        <v>0.0701556151074442</v>
      </c>
      <c r="K297" s="26" t="n">
        <v>689239</v>
      </c>
      <c r="L297" s="26" t="n">
        <v>13744896</v>
      </c>
      <c r="M297" s="26" t="n">
        <f aca="false">+K297+L297</f>
        <v>14434135</v>
      </c>
    </row>
    <row r="298" customFormat="false" ht="12.8" hidden="false" customHeight="false" outlineLevel="0" collapsed="false">
      <c r="A298" s="25" t="s">
        <v>118</v>
      </c>
      <c r="B298" s="26" t="n">
        <v>13427</v>
      </c>
      <c r="C298" s="26" t="n">
        <v>54</v>
      </c>
      <c r="D298" s="38" t="n">
        <v>573.988878406606</v>
      </c>
      <c r="E298" s="38" t="n">
        <v>435.366807283963</v>
      </c>
      <c r="F298" s="26" t="n">
        <v>171</v>
      </c>
      <c r="G298" s="26" t="n">
        <v>276</v>
      </c>
      <c r="H298" s="26" t="n">
        <v>54</v>
      </c>
      <c r="I298" s="26" t="n">
        <v>293.82</v>
      </c>
      <c r="J298" s="39" t="n">
        <v>0.0784638931816414</v>
      </c>
      <c r="K298" s="26" t="n">
        <v>770863</v>
      </c>
      <c r="L298" s="26" t="n">
        <v>10479456</v>
      </c>
      <c r="M298" s="26" t="n">
        <f aca="false">+K298+L298</f>
        <v>11250319</v>
      </c>
    </row>
    <row r="299" customFormat="false" ht="12.8" hidden="false" customHeight="false" outlineLevel="0" collapsed="false">
      <c r="A299" s="25" t="s">
        <v>119</v>
      </c>
      <c r="B299" s="26" t="n">
        <v>15003</v>
      </c>
      <c r="C299" s="26" t="n">
        <v>67</v>
      </c>
      <c r="D299" s="38" t="n">
        <v>586.394595730406</v>
      </c>
      <c r="E299" s="38" t="n">
        <v>319.531146239442</v>
      </c>
      <c r="F299" s="26" t="n">
        <v>131</v>
      </c>
      <c r="G299" s="26" t="n">
        <v>329</v>
      </c>
      <c r="H299" s="26" t="n">
        <v>4</v>
      </c>
      <c r="I299" s="26" t="n">
        <v>330.32</v>
      </c>
      <c r="J299" s="39" t="n">
        <v>0.0588203651940481</v>
      </c>
      <c r="K299" s="26" t="n">
        <v>577877</v>
      </c>
      <c r="L299" s="26" t="n">
        <v>10532015</v>
      </c>
      <c r="M299" s="26" t="n">
        <f aca="false">+K299+L299</f>
        <v>11109892</v>
      </c>
    </row>
    <row r="300" customFormat="false" ht="12.8" hidden="false" customHeight="false" outlineLevel="0" collapsed="false">
      <c r="A300" s="25" t="s">
        <v>120</v>
      </c>
      <c r="B300" s="26" t="n">
        <v>17507</v>
      </c>
      <c r="C300" s="26" t="n">
        <v>66</v>
      </c>
      <c r="D300" s="38" t="n">
        <v>886.865540256339</v>
      </c>
      <c r="E300" s="38" t="n">
        <v>599.918308392751</v>
      </c>
      <c r="F300" s="26" t="n">
        <v>195</v>
      </c>
      <c r="G300" s="26" t="n">
        <v>355</v>
      </c>
      <c r="H300" s="26" t="n">
        <v>32</v>
      </c>
      <c r="I300" s="26" t="n">
        <v>365.56</v>
      </c>
      <c r="J300" s="39" t="n">
        <v>0.0399869502757882</v>
      </c>
      <c r="K300" s="26" t="n">
        <v>392849</v>
      </c>
      <c r="L300" s="26" t="n">
        <v>11504681</v>
      </c>
      <c r="M300" s="26" t="n">
        <f aca="false">+K300+L300</f>
        <v>11897530</v>
      </c>
    </row>
    <row r="301" customFormat="false" ht="12.8" hidden="false" customHeight="false" outlineLevel="0" collapsed="false">
      <c r="A301" s="25" t="s">
        <v>121</v>
      </c>
      <c r="B301" s="26" t="n">
        <v>11777</v>
      </c>
      <c r="C301" s="26" t="n">
        <v>56</v>
      </c>
      <c r="D301" s="38" t="n">
        <v>837.571414141414</v>
      </c>
      <c r="E301" s="38" t="n">
        <v>472.986262626263</v>
      </c>
      <c r="F301" s="26" t="n">
        <v>192</v>
      </c>
      <c r="G301" s="26" t="n">
        <v>364</v>
      </c>
      <c r="H301" s="26" t="n">
        <v>43</v>
      </c>
      <c r="I301" s="26" t="n">
        <v>378.19</v>
      </c>
      <c r="J301" s="39" t="n">
        <v>0.0313635028940915</v>
      </c>
      <c r="K301" s="26" t="n">
        <v>308129</v>
      </c>
      <c r="L301" s="26" t="n">
        <v>8770492</v>
      </c>
      <c r="M301" s="26" t="n">
        <f aca="false">+K301+L301</f>
        <v>9078621</v>
      </c>
    </row>
    <row r="302" customFormat="false" ht="12.8" hidden="false" customHeight="false" outlineLevel="0" collapsed="false">
      <c r="A302" s="25" t="s">
        <v>122</v>
      </c>
      <c r="B302" s="26" t="n">
        <v>8875</v>
      </c>
      <c r="C302" s="26" t="n">
        <v>50</v>
      </c>
      <c r="D302" s="38" t="n">
        <v>501.41654149786</v>
      </c>
      <c r="E302" s="38" t="n">
        <v>323.136710614613</v>
      </c>
      <c r="F302" s="26" t="n">
        <v>60</v>
      </c>
      <c r="G302" s="26" t="n">
        <v>249</v>
      </c>
      <c r="H302" s="26" t="n">
        <v>27</v>
      </c>
      <c r="I302" s="26" t="n">
        <v>257.91</v>
      </c>
      <c r="J302" s="39" t="n">
        <v>0.0339134429651071</v>
      </c>
      <c r="K302" s="26" t="n">
        <v>333180</v>
      </c>
      <c r="L302" s="26" t="n">
        <v>8641542</v>
      </c>
      <c r="M302" s="26" t="n">
        <f aca="false">+K302+L302</f>
        <v>8974722</v>
      </c>
    </row>
    <row r="303" customFormat="false" ht="12.8" hidden="false" customHeight="false" outlineLevel="0" collapsed="false">
      <c r="A303" s="25" t="s">
        <v>123</v>
      </c>
      <c r="B303" s="26" t="n">
        <v>15229</v>
      </c>
      <c r="C303" s="26" t="n">
        <v>64</v>
      </c>
      <c r="D303" s="38" t="n">
        <v>821.410661400061</v>
      </c>
      <c r="E303" s="38" t="n">
        <v>425.502237693346</v>
      </c>
      <c r="F303" s="26" t="n">
        <v>104</v>
      </c>
      <c r="G303" s="26" t="n">
        <v>227</v>
      </c>
      <c r="H303" s="26" t="n">
        <v>22</v>
      </c>
      <c r="I303" s="26" t="n">
        <v>234.26</v>
      </c>
      <c r="J303" s="39" t="n">
        <v>0.0146893397675054</v>
      </c>
      <c r="K303" s="26" t="n">
        <v>144314</v>
      </c>
      <c r="L303" s="26" t="n">
        <v>3685873</v>
      </c>
      <c r="M303" s="26" t="n">
        <f aca="false">+K303+L303</f>
        <v>3830187</v>
      </c>
    </row>
    <row r="304" customFormat="false" ht="12.8" hidden="false" customHeight="false" outlineLevel="0" collapsed="false">
      <c r="A304" s="25" t="s">
        <v>124</v>
      </c>
      <c r="B304" s="26" t="n">
        <v>5781</v>
      </c>
      <c r="C304" s="26" t="n">
        <v>52</v>
      </c>
      <c r="D304" s="38" t="n">
        <v>371.256438768524</v>
      </c>
      <c r="E304" s="38" t="n">
        <v>214.587942620824</v>
      </c>
      <c r="F304" s="26" t="n">
        <v>42</v>
      </c>
      <c r="G304" s="26" t="n">
        <v>84</v>
      </c>
      <c r="H304" s="26" t="n">
        <v>4</v>
      </c>
      <c r="I304" s="26" t="n">
        <v>85.32</v>
      </c>
      <c r="J304" s="39" t="n">
        <v>0.011419832512251</v>
      </c>
      <c r="K304" s="26" t="n">
        <v>112193</v>
      </c>
      <c r="L304" s="26" t="n">
        <v>3572731</v>
      </c>
      <c r="M304" s="26" t="n">
        <f aca="false">+K304+L304</f>
        <v>3684924</v>
      </c>
    </row>
    <row r="305" customFormat="false" ht="12.8" hidden="false" customHeight="false" outlineLevel="0" collapsed="false">
      <c r="A305" s="25" t="s">
        <v>125</v>
      </c>
      <c r="B305" s="26" t="n">
        <v>7326</v>
      </c>
      <c r="C305" s="26" t="n">
        <v>37</v>
      </c>
      <c r="D305" s="38" t="n">
        <v>319.193548329561</v>
      </c>
      <c r="E305" s="38" t="n">
        <v>160.021326933936</v>
      </c>
      <c r="F305" s="26" t="n">
        <v>29</v>
      </c>
      <c r="G305" s="26" t="n">
        <v>90</v>
      </c>
      <c r="H305" s="26" t="n">
        <v>7</v>
      </c>
      <c r="I305" s="26" t="n">
        <v>92.31</v>
      </c>
      <c r="J305" s="39" t="n">
        <v>0.0206901404525663</v>
      </c>
      <c r="K305" s="26" t="n">
        <v>203269</v>
      </c>
      <c r="L305" s="26" t="n">
        <v>3871908</v>
      </c>
      <c r="M305" s="26" t="n">
        <f aca="false">+K305+L305</f>
        <v>4075177</v>
      </c>
    </row>
    <row r="306" customFormat="false" ht="12.8" hidden="false" customHeight="false" outlineLevel="0" collapsed="false">
      <c r="A306" s="25" t="s">
        <v>126</v>
      </c>
      <c r="B306" s="26" t="n">
        <v>11086</v>
      </c>
      <c r="C306" s="26" t="n">
        <v>59</v>
      </c>
      <c r="D306" s="38" t="n">
        <v>455.782754432188</v>
      </c>
      <c r="E306" s="38" t="n">
        <v>354.560344076586</v>
      </c>
      <c r="F306" s="26" t="n">
        <v>46</v>
      </c>
      <c r="G306" s="26" t="n">
        <v>111</v>
      </c>
      <c r="H306" s="26" t="n">
        <v>10</v>
      </c>
      <c r="I306" s="26" t="n">
        <v>114.3</v>
      </c>
      <c r="J306" s="39" t="n">
        <v>0.0476073537448248</v>
      </c>
      <c r="K306" s="26" t="n">
        <v>467715</v>
      </c>
      <c r="L306" s="26" t="n">
        <v>4472356</v>
      </c>
      <c r="M306" s="26" t="n">
        <f aca="false">+K306+L306</f>
        <v>4940071</v>
      </c>
    </row>
    <row r="307" customFormat="false" ht="12.8" hidden="false" customHeight="false" outlineLevel="0" collapsed="false">
      <c r="A307" s="25" t="s">
        <v>127</v>
      </c>
      <c r="B307" s="26" t="n">
        <v>8534</v>
      </c>
      <c r="C307" s="26" t="n">
        <v>48</v>
      </c>
      <c r="D307" s="38" t="n">
        <v>328.860845295056</v>
      </c>
      <c r="E307" s="38" t="n">
        <v>220.039633173844</v>
      </c>
      <c r="F307" s="26" t="n">
        <v>107</v>
      </c>
      <c r="G307" s="26" t="n">
        <v>265</v>
      </c>
      <c r="H307" s="26" t="n">
        <v>39</v>
      </c>
      <c r="I307" s="26" t="n">
        <v>277.87</v>
      </c>
      <c r="J307" s="39" t="n">
        <v>0.122332197161914</v>
      </c>
      <c r="K307" s="26" t="n">
        <v>1201845</v>
      </c>
      <c r="L307" s="26" t="n">
        <v>6082599</v>
      </c>
      <c r="M307" s="26" t="n">
        <f aca="false">+K307+L307</f>
        <v>7284444</v>
      </c>
    </row>
    <row r="308" customFormat="false" ht="12.8" hidden="false" customHeight="false" outlineLevel="0" collapsed="false">
      <c r="A308" s="25" t="s">
        <v>128</v>
      </c>
      <c r="B308" s="26" t="n">
        <v>2664</v>
      </c>
      <c r="C308" s="26" t="n">
        <v>24</v>
      </c>
      <c r="D308" s="38" t="n">
        <v>219.545317056994</v>
      </c>
      <c r="E308" s="38" t="n">
        <v>98.8333333333333</v>
      </c>
      <c r="F308" s="26" t="n">
        <v>12</v>
      </c>
      <c r="G308" s="26" t="n">
        <v>29</v>
      </c>
      <c r="H308" s="26" t="n">
        <v>17</v>
      </c>
      <c r="I308" s="26" t="n">
        <v>34.61</v>
      </c>
      <c r="J308" s="39" t="n">
        <v>0.00416574336002828</v>
      </c>
      <c r="K308" s="26" t="n">
        <v>40927</v>
      </c>
      <c r="L308" s="26" t="n">
        <v>1881345</v>
      </c>
      <c r="M308" s="26" t="n">
        <f aca="false">+K308+L308</f>
        <v>1922272</v>
      </c>
    </row>
    <row r="309" customFormat="false" ht="12.8" hidden="false" customHeight="false" outlineLevel="0" collapsed="false">
      <c r="A309" s="25" t="s">
        <v>129</v>
      </c>
      <c r="B309" s="26" t="n">
        <v>7672</v>
      </c>
      <c r="C309" s="26" t="n">
        <v>25</v>
      </c>
      <c r="D309" s="38" t="n">
        <v>373.095406414025</v>
      </c>
      <c r="E309" s="38" t="n">
        <v>342.481770050389</v>
      </c>
      <c r="F309" s="26" t="n">
        <v>101</v>
      </c>
      <c r="G309" s="26" t="n">
        <v>188</v>
      </c>
      <c r="H309" s="26" t="n">
        <v>44</v>
      </c>
      <c r="I309" s="26" t="n">
        <v>202.52</v>
      </c>
      <c r="J309" s="39" t="n">
        <v>0.102740811769439</v>
      </c>
      <c r="K309" s="26" t="n">
        <v>1009370</v>
      </c>
      <c r="L309" s="26" t="n">
        <v>11874973</v>
      </c>
      <c r="M309" s="26" t="n">
        <f aca="false">+K309+L309</f>
        <v>12884343</v>
      </c>
    </row>
    <row r="310" customFormat="false" ht="12.8" hidden="false" customHeight="false" outlineLevel="0" collapsed="false">
      <c r="A310" s="25" t="s">
        <v>130</v>
      </c>
      <c r="B310" s="26" t="n">
        <v>2763</v>
      </c>
      <c r="C310" s="26" t="n">
        <v>24</v>
      </c>
      <c r="D310" s="38" t="n">
        <v>161.895067698259</v>
      </c>
      <c r="E310" s="38" t="n">
        <v>63.1450676982592</v>
      </c>
      <c r="F310" s="26" t="n">
        <v>1</v>
      </c>
      <c r="G310" s="26" t="n">
        <v>12</v>
      </c>
      <c r="H310" s="26" t="n">
        <v>4</v>
      </c>
      <c r="I310" s="26" t="n">
        <v>13.32</v>
      </c>
      <c r="J310" s="39" t="n">
        <v>0.00396405345053518</v>
      </c>
      <c r="K310" s="26" t="n">
        <v>38946</v>
      </c>
      <c r="L310" s="26" t="n">
        <v>1615035</v>
      </c>
      <c r="M310" s="26" t="n">
        <f aca="false">+K310+L310</f>
        <v>1653981</v>
      </c>
    </row>
    <row r="311" customFormat="false" ht="12.8" hidden="false" customHeight="false" outlineLevel="0" collapsed="false">
      <c r="A311" s="25" t="s">
        <v>131</v>
      </c>
      <c r="B311" s="26" t="n">
        <v>7584</v>
      </c>
      <c r="C311" s="26" t="n">
        <v>54</v>
      </c>
      <c r="D311" s="38" t="n">
        <v>339.74025974026</v>
      </c>
      <c r="E311" s="38" t="n">
        <v>279.581168831169</v>
      </c>
      <c r="F311" s="26" t="n">
        <v>33</v>
      </c>
      <c r="G311" s="26" t="n">
        <v>139</v>
      </c>
      <c r="H311" s="26" t="n">
        <v>29</v>
      </c>
      <c r="I311" s="26" t="n">
        <v>148.57</v>
      </c>
      <c r="J311" s="39" t="n">
        <v>0.0600864931631853</v>
      </c>
      <c r="K311" s="26" t="n">
        <v>590316</v>
      </c>
      <c r="L311" s="26" t="n">
        <v>7612635</v>
      </c>
      <c r="M311" s="26" t="n">
        <f aca="false">+K311+L311</f>
        <v>8202951</v>
      </c>
    </row>
    <row r="312" customFormat="false" ht="12.8" hidden="false" customHeight="false" outlineLevel="0" collapsed="false">
      <c r="A312" s="25" t="s">
        <v>132</v>
      </c>
      <c r="B312" s="26" t="n">
        <v>3874</v>
      </c>
      <c r="C312" s="26" t="n">
        <v>37</v>
      </c>
      <c r="D312" s="38" t="n">
        <v>264.656171328671</v>
      </c>
      <c r="E312" s="38" t="n">
        <v>125.128199300699</v>
      </c>
      <c r="F312" s="26" t="n">
        <v>14</v>
      </c>
      <c r="G312" s="26" t="n">
        <v>49</v>
      </c>
      <c r="H312" s="26" t="n">
        <v>14</v>
      </c>
      <c r="I312" s="26" t="n">
        <v>53.62</v>
      </c>
      <c r="J312" s="39" t="n">
        <v>0.00578244957039943</v>
      </c>
      <c r="K312" s="26" t="n">
        <v>56809</v>
      </c>
      <c r="L312" s="26" t="n">
        <v>2380222</v>
      </c>
      <c r="M312" s="26" t="n">
        <f aca="false">+K312+L312</f>
        <v>2437031</v>
      </c>
    </row>
    <row r="313" customFormat="false" ht="12.8" hidden="false" customHeight="false" outlineLevel="0" collapsed="false">
      <c r="A313" s="25" t="s">
        <v>133</v>
      </c>
      <c r="B313" s="26" t="n">
        <v>4510</v>
      </c>
      <c r="C313" s="26" t="n">
        <v>25</v>
      </c>
      <c r="D313" s="38" t="n">
        <v>315.608833113851</v>
      </c>
      <c r="E313" s="38" t="n">
        <v>194.039027919046</v>
      </c>
      <c r="F313" s="26" t="n">
        <v>13</v>
      </c>
      <c r="G313" s="26" t="n">
        <v>14</v>
      </c>
      <c r="H313" s="26" t="n">
        <v>1</v>
      </c>
      <c r="I313" s="26" t="n">
        <v>14.33</v>
      </c>
      <c r="J313" s="39" t="n">
        <v>0.00787440934745862</v>
      </c>
      <c r="K313" s="26" t="n">
        <v>77362</v>
      </c>
      <c r="L313" s="26" t="n">
        <v>4221951</v>
      </c>
      <c r="M313" s="26" t="n">
        <f aca="false">+K313+L313</f>
        <v>4299313</v>
      </c>
    </row>
    <row r="314" customFormat="false" ht="12.8" hidden="false" customHeight="false" outlineLevel="0" collapsed="false">
      <c r="A314" s="25" t="s">
        <v>134</v>
      </c>
      <c r="B314" s="26" t="n">
        <v>7195</v>
      </c>
      <c r="C314" s="26" t="n">
        <v>50</v>
      </c>
      <c r="D314" s="38" t="n">
        <v>351.946380213805</v>
      </c>
      <c r="E314" s="38" t="n">
        <v>224.235317768605</v>
      </c>
      <c r="F314" s="26" t="n">
        <v>9</v>
      </c>
      <c r="G314" s="26" t="n">
        <v>13</v>
      </c>
      <c r="H314" s="26" t="n">
        <v>5</v>
      </c>
      <c r="I314" s="26" t="n">
        <v>14.65</v>
      </c>
      <c r="J314" s="39" t="n">
        <v>0.014573248406185</v>
      </c>
      <c r="K314" s="26" t="n">
        <v>143174</v>
      </c>
      <c r="L314" s="26" t="n">
        <v>2218572</v>
      </c>
      <c r="M314" s="26" t="n">
        <f aca="false">+K314+L314</f>
        <v>2361746</v>
      </c>
    </row>
    <row r="315" customFormat="false" ht="12.8" hidden="false" customHeight="false" outlineLevel="0" collapsed="false">
      <c r="A315" s="25" t="s">
        <v>135</v>
      </c>
      <c r="B315" s="26" t="n">
        <v>6583</v>
      </c>
      <c r="C315" s="26" t="n">
        <v>32</v>
      </c>
      <c r="D315" s="38" t="n">
        <v>261.978561938392</v>
      </c>
      <c r="E315" s="38" t="n">
        <v>150.129530899208</v>
      </c>
      <c r="F315" s="26" t="n">
        <v>4</v>
      </c>
      <c r="G315" s="26" t="n">
        <v>13</v>
      </c>
      <c r="H315" s="26" t="n">
        <v>0</v>
      </c>
      <c r="I315" s="26" t="n">
        <v>13</v>
      </c>
      <c r="J315" s="39" t="n">
        <v>0.0223459151810408</v>
      </c>
      <c r="K315" s="26" t="n">
        <v>219536</v>
      </c>
      <c r="L315" s="26" t="n">
        <v>3514283</v>
      </c>
      <c r="M315" s="26" t="n">
        <f aca="false">+K315+L315</f>
        <v>3733819</v>
      </c>
    </row>
    <row r="316" customFormat="false" ht="12.8" hidden="false" customHeight="false" outlineLevel="0" collapsed="false">
      <c r="A316" s="25" t="s">
        <v>136</v>
      </c>
      <c r="B316" s="26" t="n">
        <v>3527</v>
      </c>
      <c r="C316" s="26" t="n">
        <v>37</v>
      </c>
      <c r="D316" s="38" t="n">
        <v>337.825928641251</v>
      </c>
      <c r="E316" s="38" t="n">
        <v>189.945928641251</v>
      </c>
      <c r="F316" s="26" t="n">
        <v>38</v>
      </c>
      <c r="G316" s="26" t="n">
        <v>39</v>
      </c>
      <c r="H316" s="26" t="n">
        <v>9</v>
      </c>
      <c r="I316" s="26" t="n">
        <v>41.97</v>
      </c>
      <c r="J316" s="39" t="n">
        <v>0.00755704965534589</v>
      </c>
      <c r="K316" s="26" t="n">
        <v>74244</v>
      </c>
      <c r="L316" s="26" t="n">
        <v>2502050</v>
      </c>
      <c r="M316" s="26" t="n">
        <f aca="false">+K316+L316</f>
        <v>2576294</v>
      </c>
    </row>
    <row r="317" customFormat="false" ht="12.8" hidden="false" customHeight="false" outlineLevel="0" collapsed="false">
      <c r="A317" s="25" t="s">
        <v>137</v>
      </c>
      <c r="B317" s="26" t="n">
        <v>5891</v>
      </c>
      <c r="C317" s="26" t="n">
        <v>25</v>
      </c>
      <c r="D317" s="38" t="n">
        <v>376.173874624485</v>
      </c>
      <c r="E317" s="38" t="n">
        <v>243.363268563879</v>
      </c>
      <c r="F317" s="26" t="n">
        <v>19</v>
      </c>
      <c r="G317" s="26" t="n">
        <v>48</v>
      </c>
      <c r="H317" s="26" t="n">
        <v>9</v>
      </c>
      <c r="I317" s="26" t="n">
        <v>50.97</v>
      </c>
      <c r="J317" s="39" t="n">
        <v>0.0122633330042577</v>
      </c>
      <c r="K317" s="26" t="n">
        <v>120480</v>
      </c>
      <c r="L317" s="26" t="n">
        <v>1877603</v>
      </c>
      <c r="M317" s="26" t="n">
        <f aca="false">+K317+L317</f>
        <v>1998083</v>
      </c>
    </row>
    <row r="318" customFormat="false" ht="12.8" hidden="false" customHeight="false" outlineLevel="0" collapsed="false">
      <c r="A318" s="25" t="s">
        <v>138</v>
      </c>
      <c r="B318" s="26" t="n">
        <v>6921</v>
      </c>
      <c r="C318" s="26" t="n">
        <v>42</v>
      </c>
      <c r="D318" s="38" t="n">
        <v>360.980373699111</v>
      </c>
      <c r="E318" s="38" t="n">
        <v>220.712776233224</v>
      </c>
      <c r="F318" s="26" t="n">
        <v>42</v>
      </c>
      <c r="G318" s="26" t="n">
        <v>55</v>
      </c>
      <c r="H318" s="26" t="n">
        <v>11</v>
      </c>
      <c r="I318" s="26" t="n">
        <v>58.63</v>
      </c>
      <c r="J318" s="39" t="n">
        <v>0.0149806569561188</v>
      </c>
      <c r="K318" s="26" t="n">
        <v>147176</v>
      </c>
      <c r="L318" s="26" t="n">
        <v>1279977</v>
      </c>
      <c r="M318" s="26" t="n">
        <f aca="false">+K318+L318</f>
        <v>1427153</v>
      </c>
    </row>
    <row r="319" customFormat="false" ht="12.8" hidden="false" customHeight="false" outlineLevel="0" collapsed="false">
      <c r="A319" s="28" t="s">
        <v>139</v>
      </c>
      <c r="B319" s="29" t="n">
        <v>8110</v>
      </c>
      <c r="C319" s="29" t="n">
        <v>34</v>
      </c>
      <c r="D319" s="40" t="n">
        <v>436.483244913171</v>
      </c>
      <c r="E319" s="40" t="n">
        <v>226.977041660159</v>
      </c>
      <c r="F319" s="29" t="n">
        <v>23</v>
      </c>
      <c r="G319" s="29" t="n">
        <v>43</v>
      </c>
      <c r="H319" s="29" t="n">
        <v>9</v>
      </c>
      <c r="I319" s="29" t="n">
        <v>45.97</v>
      </c>
      <c r="J319" s="41" t="n">
        <v>0.00799957774189427</v>
      </c>
      <c r="K319" s="29" t="n">
        <v>78591</v>
      </c>
      <c r="L319" s="29" t="n">
        <v>1266816</v>
      </c>
      <c r="M319" s="29" t="n">
        <f aca="false">+K319+L319</f>
        <v>1345407</v>
      </c>
    </row>
    <row r="320" customFormat="false" ht="12.8" hidden="false" customHeight="false" outlineLevel="0" collapsed="false">
      <c r="A320" s="31" t="s">
        <v>71</v>
      </c>
      <c r="B320" s="32" t="n">
        <f aca="false">SUM(B295:B319)</f>
        <v>255258</v>
      </c>
      <c r="C320" s="32" t="n">
        <f aca="false">SUM(C295:C319)</f>
        <v>1192</v>
      </c>
      <c r="D320" s="42" t="n">
        <f aca="false">SUM(D295:D319)</f>
        <v>14847.4581818182</v>
      </c>
      <c r="E320" s="42" t="n">
        <f aca="false">SUM(E295:E319)</f>
        <v>9437.02368920837</v>
      </c>
      <c r="F320" s="32" t="n">
        <f aca="false">SUM(F295:F319)</f>
        <v>3376</v>
      </c>
      <c r="G320" s="32" t="n">
        <f aca="false">SUM(G295:G319)</f>
        <v>6661</v>
      </c>
      <c r="H320" s="32" t="n">
        <f aca="false">SUM(H295:H319)</f>
        <v>790</v>
      </c>
      <c r="I320" s="32" t="n">
        <f aca="false">SUM(I295:I319)</f>
        <v>6921.7</v>
      </c>
      <c r="J320" s="47" t="n">
        <f aca="false">SUM(J295:J319)</f>
        <v>1</v>
      </c>
      <c r="K320" s="32" t="n">
        <f aca="false">SUM(K295:K319)</f>
        <v>9824434</v>
      </c>
      <c r="L320" s="32" t="n">
        <f aca="false">SUM(L295:L319)</f>
        <v>186664245</v>
      </c>
      <c r="M320" s="32" t="n">
        <f aca="false">SUM(M295:M319)</f>
        <v>196488679</v>
      </c>
    </row>
    <row r="321" customFormat="false" ht="12.8" hidden="false" customHeight="false" outlineLevel="0" collapsed="false">
      <c r="A321" s="33" t="s">
        <v>72</v>
      </c>
      <c r="B321" s="53"/>
      <c r="C321" s="53"/>
      <c r="D321" s="44"/>
      <c r="E321" s="44"/>
      <c r="F321" s="53"/>
      <c r="G321" s="53"/>
      <c r="H321" s="53"/>
      <c r="I321" s="53"/>
      <c r="J321" s="45"/>
      <c r="K321" s="53"/>
      <c r="L321" s="53"/>
      <c r="M321" s="53"/>
    </row>
    <row r="322" customFormat="false" ht="12.8" hidden="false" customHeight="false" outlineLevel="0" collapsed="false">
      <c r="A322" s="33" t="s">
        <v>82</v>
      </c>
      <c r="B322" s="53"/>
      <c r="C322" s="53"/>
      <c r="D322" s="44"/>
      <c r="E322" s="44"/>
      <c r="F322" s="53"/>
      <c r="G322" s="53"/>
      <c r="H322" s="53"/>
      <c r="I322" s="53"/>
      <c r="J322" s="45"/>
      <c r="K322" s="53"/>
      <c r="L322" s="53"/>
      <c r="M322" s="53"/>
    </row>
    <row r="323" customFormat="false" ht="12.8" hidden="false" customHeight="false" outlineLevel="0" collapsed="false">
      <c r="A323" s="33"/>
      <c r="B323" s="53"/>
      <c r="C323" s="53"/>
      <c r="D323" s="44"/>
      <c r="E323" s="44"/>
      <c r="F323" s="53"/>
      <c r="G323" s="53"/>
      <c r="H323" s="53"/>
      <c r="I323" s="53"/>
      <c r="J323" s="45"/>
      <c r="K323" s="53"/>
      <c r="L323" s="53"/>
      <c r="M323" s="53"/>
    </row>
    <row r="324" customFormat="false" ht="12.8" hidden="false" customHeight="false" outlineLevel="0" collapsed="false">
      <c r="A324" s="33"/>
      <c r="B324" s="53"/>
      <c r="C324" s="53"/>
      <c r="D324" s="44"/>
      <c r="E324" s="44"/>
      <c r="F324" s="53"/>
      <c r="G324" s="53"/>
      <c r="H324" s="53"/>
      <c r="I324" s="53"/>
      <c r="J324" s="45"/>
      <c r="K324" s="53"/>
      <c r="L324" s="53"/>
      <c r="M324" s="53"/>
    </row>
    <row r="325" customFormat="false" ht="12.8" hidden="false" customHeight="false" outlineLevel="0" collapsed="false">
      <c r="A325" s="33"/>
      <c r="B325" s="53" t="n">
        <f aca="false">SUM(B295:B319)-B320</f>
        <v>0</v>
      </c>
      <c r="C325" s="53" t="n">
        <f aca="false">SUM(C295:C319)-C320</f>
        <v>0</v>
      </c>
      <c r="D325" s="44" t="n">
        <f aca="false">SUM(D295:D319)-D320</f>
        <v>0</v>
      </c>
      <c r="E325" s="44" t="n">
        <f aca="false">SUM(E295:E319)-E320</f>
        <v>0</v>
      </c>
      <c r="F325" s="53" t="n">
        <f aca="false">SUM(F295:F319)-F320</f>
        <v>0</v>
      </c>
      <c r="G325" s="53" t="n">
        <f aca="false">SUM(G295:G319)-G320</f>
        <v>0</v>
      </c>
      <c r="H325" s="53" t="n">
        <f aca="false">SUM(H295:H319)-H320</f>
        <v>0</v>
      </c>
      <c r="I325" s="53" t="n">
        <f aca="false">SUM(I295:I319)-I320</f>
        <v>0</v>
      </c>
      <c r="J325" s="45" t="n">
        <f aca="false">SUM(J295:J319)-J320</f>
        <v>0</v>
      </c>
      <c r="K325" s="53" t="n">
        <f aca="false">SUM(K295:K319)-K320</f>
        <v>0</v>
      </c>
      <c r="L325" s="53" t="n">
        <f aca="false">SUM(L295:L319)-L320</f>
        <v>0</v>
      </c>
      <c r="M325" s="53" t="n">
        <f aca="false">SUM(M295:M319)-M320</f>
        <v>0</v>
      </c>
    </row>
    <row r="326" customFormat="false" ht="12.8" hidden="false" customHeight="false" outlineLevel="0" collapsed="false">
      <c r="A326" s="16" t="str">
        <f aca="false">"Tabla " &amp; TEXT((ROW()+25)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K326" s="18"/>
      <c r="L326" s="18"/>
      <c r="M326" s="18"/>
    </row>
    <row r="327" customFormat="false" ht="12.8" hidden="false" customHeight="false" outlineLevel="0" collapsed="false">
      <c r="A327" s="18" t="s">
        <v>164</v>
      </c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</row>
    <row r="328" customFormat="false" ht="12.8" hidden="false" customHeight="true" outlineLevel="0" collapsed="false">
      <c r="A328" s="19" t="s">
        <v>30</v>
      </c>
      <c r="B328" s="20" t="s">
        <v>31</v>
      </c>
      <c r="C328" s="20"/>
      <c r="D328" s="20"/>
      <c r="E328" s="20"/>
      <c r="F328" s="20"/>
      <c r="G328" s="20"/>
      <c r="H328" s="20"/>
      <c r="I328" s="20"/>
      <c r="J328" s="34" t="s">
        <v>32</v>
      </c>
      <c r="K328" s="19" t="s">
        <v>33</v>
      </c>
      <c r="L328" s="19" t="s">
        <v>34</v>
      </c>
      <c r="M328" s="19" t="s">
        <v>35</v>
      </c>
    </row>
    <row r="329" customFormat="false" ht="28.3" hidden="false" customHeight="false" outlineLevel="0" collapsed="false">
      <c r="A329" s="19"/>
      <c r="B329" s="21" t="s">
        <v>165</v>
      </c>
      <c r="C329" s="21" t="s">
        <v>166</v>
      </c>
      <c r="D329" s="35" t="s">
        <v>167</v>
      </c>
      <c r="E329" s="35" t="s">
        <v>168</v>
      </c>
      <c r="F329" s="21" t="s">
        <v>169</v>
      </c>
      <c r="G329" s="21" t="s">
        <v>170</v>
      </c>
      <c r="H329" s="21" t="s">
        <v>171</v>
      </c>
      <c r="I329" s="19" t="s">
        <v>43</v>
      </c>
      <c r="J329" s="34"/>
      <c r="K329" s="19"/>
      <c r="L329" s="19"/>
      <c r="M329" s="19"/>
    </row>
    <row r="330" customFormat="false" ht="12.8" hidden="false" customHeight="false" outlineLevel="0" collapsed="false">
      <c r="A330" s="22" t="s">
        <v>115</v>
      </c>
      <c r="B330" s="23" t="n">
        <v>26658</v>
      </c>
      <c r="C330" s="23" t="n">
        <v>68</v>
      </c>
      <c r="D330" s="36" t="n">
        <v>1775.77608022699</v>
      </c>
      <c r="E330" s="36" t="n">
        <v>1119.83258844264</v>
      </c>
      <c r="F330" s="23" t="n">
        <v>739</v>
      </c>
      <c r="G330" s="23" t="n">
        <v>1618</v>
      </c>
      <c r="H330" s="23" t="n">
        <v>184</v>
      </c>
      <c r="I330" s="23" t="n">
        <v>1678.72</v>
      </c>
      <c r="J330" s="37" t="n">
        <v>0.139974656313444</v>
      </c>
      <c r="K330" s="23" t="n">
        <v>1271540</v>
      </c>
      <c r="L330" s="23" t="n">
        <v>33878367</v>
      </c>
      <c r="M330" s="23" t="n">
        <f aca="false">+K330+L330</f>
        <v>35149907</v>
      </c>
    </row>
    <row r="331" customFormat="false" ht="12.8" hidden="false" customHeight="false" outlineLevel="0" collapsed="false">
      <c r="A331" s="25" t="s">
        <v>116</v>
      </c>
      <c r="B331" s="26" t="n">
        <v>21566</v>
      </c>
      <c r="C331" s="26" t="n">
        <v>65</v>
      </c>
      <c r="D331" s="38" t="n">
        <v>1914.83930893964</v>
      </c>
      <c r="E331" s="38" t="n">
        <v>1187.45514216684</v>
      </c>
      <c r="F331" s="26" t="n">
        <v>578</v>
      </c>
      <c r="G331" s="26" t="n">
        <v>1490</v>
      </c>
      <c r="H331" s="26" t="n">
        <v>128</v>
      </c>
      <c r="I331" s="26" t="n">
        <v>1532.24</v>
      </c>
      <c r="J331" s="39" t="n">
        <v>0.0902090671814147</v>
      </c>
      <c r="K331" s="26" t="n">
        <v>819466</v>
      </c>
      <c r="L331" s="26" t="n">
        <v>21514369</v>
      </c>
      <c r="M331" s="26" t="n">
        <f aca="false">+K331+L331</f>
        <v>22333835</v>
      </c>
    </row>
    <row r="332" customFormat="false" ht="12.8" hidden="false" customHeight="false" outlineLevel="0" collapsed="false">
      <c r="A332" s="25" t="s">
        <v>117</v>
      </c>
      <c r="B332" s="26" t="n">
        <v>23749</v>
      </c>
      <c r="C332" s="26" t="n">
        <v>98</v>
      </c>
      <c r="D332" s="38" t="n">
        <v>1278.84568721162</v>
      </c>
      <c r="E332" s="38" t="n">
        <v>929.410081151014</v>
      </c>
      <c r="F332" s="26" t="n">
        <v>294</v>
      </c>
      <c r="G332" s="26" t="n">
        <v>792</v>
      </c>
      <c r="H332" s="26" t="n">
        <v>69</v>
      </c>
      <c r="I332" s="26" t="n">
        <v>814.77</v>
      </c>
      <c r="J332" s="39" t="n">
        <v>0.0675617764007377</v>
      </c>
      <c r="K332" s="26" t="n">
        <v>613737</v>
      </c>
      <c r="L332" s="26" t="n">
        <v>12764267</v>
      </c>
      <c r="M332" s="26" t="n">
        <f aca="false">+K332+L332</f>
        <v>13378004</v>
      </c>
    </row>
    <row r="333" customFormat="false" ht="12.8" hidden="false" customHeight="false" outlineLevel="0" collapsed="false">
      <c r="A333" s="25" t="s">
        <v>118</v>
      </c>
      <c r="B333" s="26" t="n">
        <v>13386</v>
      </c>
      <c r="C333" s="26" t="n">
        <v>54</v>
      </c>
      <c r="D333" s="38" t="n">
        <v>552.623309754551</v>
      </c>
      <c r="E333" s="38" t="n">
        <v>398.712305996039</v>
      </c>
      <c r="F333" s="26" t="n">
        <v>113</v>
      </c>
      <c r="G333" s="26" t="n">
        <v>257</v>
      </c>
      <c r="H333" s="26" t="n">
        <v>49</v>
      </c>
      <c r="I333" s="26" t="n">
        <v>273.17</v>
      </c>
      <c r="J333" s="39" t="n">
        <v>0.0585003306697915</v>
      </c>
      <c r="K333" s="26" t="n">
        <v>531422</v>
      </c>
      <c r="L333" s="26" t="n">
        <v>9668307</v>
      </c>
      <c r="M333" s="26" t="n">
        <f aca="false">+K333+L333</f>
        <v>10199729</v>
      </c>
    </row>
    <row r="334" customFormat="false" ht="12.8" hidden="false" customHeight="false" outlineLevel="0" collapsed="false">
      <c r="A334" s="25" t="s">
        <v>119</v>
      </c>
      <c r="B334" s="26" t="n">
        <v>14130</v>
      </c>
      <c r="C334" s="26" t="n">
        <v>64</v>
      </c>
      <c r="D334" s="38" t="n">
        <v>527.336169117455</v>
      </c>
      <c r="E334" s="38" t="n">
        <v>288.252155443993</v>
      </c>
      <c r="F334" s="26" t="n">
        <v>100</v>
      </c>
      <c r="G334" s="26" t="n">
        <v>420</v>
      </c>
      <c r="H334" s="26" t="n">
        <v>4</v>
      </c>
      <c r="I334" s="26" t="n">
        <v>421.32</v>
      </c>
      <c r="J334" s="39" t="n">
        <v>0.0788229796306569</v>
      </c>
      <c r="K334" s="26" t="n">
        <v>716034</v>
      </c>
      <c r="L334" s="26" t="n">
        <v>9534851</v>
      </c>
      <c r="M334" s="26" t="n">
        <f aca="false">+K334+L334</f>
        <v>10250885</v>
      </c>
    </row>
    <row r="335" customFormat="false" ht="12.8" hidden="false" customHeight="false" outlineLevel="0" collapsed="false">
      <c r="A335" s="25" t="s">
        <v>120</v>
      </c>
      <c r="B335" s="26" t="n">
        <v>17275</v>
      </c>
      <c r="C335" s="26" t="n">
        <v>64</v>
      </c>
      <c r="D335" s="38" t="n">
        <v>851.501519874431</v>
      </c>
      <c r="E335" s="38" t="n">
        <v>571.952884044852</v>
      </c>
      <c r="F335" s="26" t="n">
        <v>164</v>
      </c>
      <c r="G335" s="26" t="n">
        <v>367</v>
      </c>
      <c r="H335" s="26" t="n">
        <v>25</v>
      </c>
      <c r="I335" s="26" t="n">
        <v>375.25</v>
      </c>
      <c r="J335" s="39" t="n">
        <v>0.0408077141157916</v>
      </c>
      <c r="K335" s="26" t="n">
        <v>370701</v>
      </c>
      <c r="L335" s="26" t="n">
        <v>10826886</v>
      </c>
      <c r="M335" s="26" t="n">
        <f aca="false">+K335+L335</f>
        <v>11197587</v>
      </c>
    </row>
    <row r="336" customFormat="false" ht="12.8" hidden="false" customHeight="false" outlineLevel="0" collapsed="false">
      <c r="A336" s="25" t="s">
        <v>121</v>
      </c>
      <c r="B336" s="26" t="n">
        <v>11648</v>
      </c>
      <c r="C336" s="26" t="n">
        <v>55</v>
      </c>
      <c r="D336" s="38" t="n">
        <v>860.151789492559</v>
      </c>
      <c r="E336" s="38" t="n">
        <v>441.562092522862</v>
      </c>
      <c r="F336" s="26" t="n">
        <v>158</v>
      </c>
      <c r="G336" s="26" t="n">
        <v>340</v>
      </c>
      <c r="H336" s="26" t="n">
        <v>37</v>
      </c>
      <c r="I336" s="26" t="n">
        <v>352.21</v>
      </c>
      <c r="J336" s="39" t="n">
        <v>0.0242657450092145</v>
      </c>
      <c r="K336" s="26" t="n">
        <v>220432</v>
      </c>
      <c r="L336" s="26" t="n">
        <v>8315950</v>
      </c>
      <c r="M336" s="26" t="n">
        <f aca="false">+K336+L336</f>
        <v>8536382</v>
      </c>
    </row>
    <row r="337" customFormat="false" ht="12.8" hidden="false" customHeight="false" outlineLevel="0" collapsed="false">
      <c r="A337" s="25" t="s">
        <v>122</v>
      </c>
      <c r="B337" s="26" t="n">
        <v>9216</v>
      </c>
      <c r="C337" s="26" t="n">
        <v>49</v>
      </c>
      <c r="D337" s="38" t="n">
        <v>448.882388942995</v>
      </c>
      <c r="E337" s="38" t="n">
        <v>296.667099160314</v>
      </c>
      <c r="F337" s="26" t="n">
        <v>47.5</v>
      </c>
      <c r="G337" s="26" t="n">
        <v>220</v>
      </c>
      <c r="H337" s="26" t="n">
        <v>25</v>
      </c>
      <c r="I337" s="26" t="n">
        <v>228.25</v>
      </c>
      <c r="J337" s="39" t="n">
        <v>0.034552184635595</v>
      </c>
      <c r="K337" s="26" t="n">
        <v>313875</v>
      </c>
      <c r="L337" s="26" t="n">
        <v>8096999</v>
      </c>
      <c r="M337" s="26" t="n">
        <f aca="false">+K337+L337</f>
        <v>8410874</v>
      </c>
    </row>
    <row r="338" customFormat="false" ht="12.8" hidden="false" customHeight="false" outlineLevel="0" collapsed="false">
      <c r="A338" s="25" t="s">
        <v>123</v>
      </c>
      <c r="B338" s="26" t="n">
        <v>15464</v>
      </c>
      <c r="C338" s="26" t="n">
        <v>65</v>
      </c>
      <c r="D338" s="38" t="n">
        <v>787.294757147325</v>
      </c>
      <c r="E338" s="38" t="n">
        <v>366.491462880141</v>
      </c>
      <c r="F338" s="26" t="n">
        <v>85</v>
      </c>
      <c r="G338" s="26" t="n">
        <v>220</v>
      </c>
      <c r="H338" s="26" t="n">
        <v>27</v>
      </c>
      <c r="I338" s="26" t="n">
        <v>228.91</v>
      </c>
      <c r="J338" s="39" t="n">
        <v>0.0135951501609844</v>
      </c>
      <c r="K338" s="26" t="n">
        <v>123499</v>
      </c>
      <c r="L338" s="26" t="n">
        <v>3463987</v>
      </c>
      <c r="M338" s="26" t="n">
        <f aca="false">+K338+L338</f>
        <v>3587486</v>
      </c>
    </row>
    <row r="339" customFormat="false" ht="12.8" hidden="false" customHeight="false" outlineLevel="0" collapsed="false">
      <c r="A339" s="25" t="s">
        <v>124</v>
      </c>
      <c r="B339" s="26" t="n">
        <v>6317</v>
      </c>
      <c r="C339" s="26" t="n">
        <v>52</v>
      </c>
      <c r="D339" s="38" t="n">
        <v>315.137275897253</v>
      </c>
      <c r="E339" s="38" t="n">
        <v>180.440299612668</v>
      </c>
      <c r="F339" s="26" t="n">
        <v>26.5</v>
      </c>
      <c r="G339" s="26" t="n">
        <v>93</v>
      </c>
      <c r="H339" s="26" t="n">
        <v>13</v>
      </c>
      <c r="I339" s="26" t="n">
        <v>97.29</v>
      </c>
      <c r="J339" s="39" t="n">
        <v>0.015998494505324</v>
      </c>
      <c r="K339" s="26" t="n">
        <v>145332</v>
      </c>
      <c r="L339" s="26" t="n">
        <v>3332032</v>
      </c>
      <c r="M339" s="26" t="n">
        <f aca="false">+K339+L339</f>
        <v>3477364</v>
      </c>
    </row>
    <row r="340" customFormat="false" ht="12.8" hidden="false" customHeight="false" outlineLevel="0" collapsed="false">
      <c r="A340" s="25" t="s">
        <v>125</v>
      </c>
      <c r="B340" s="26" t="n">
        <v>7507</v>
      </c>
      <c r="C340" s="26" t="n">
        <v>37</v>
      </c>
      <c r="D340" s="38" t="n">
        <v>309.016044239448</v>
      </c>
      <c r="E340" s="38" t="n">
        <v>138.95979020979</v>
      </c>
      <c r="F340" s="26" t="n">
        <v>26</v>
      </c>
      <c r="G340" s="26" t="n">
        <v>111</v>
      </c>
      <c r="H340" s="26" t="n">
        <v>8</v>
      </c>
      <c r="I340" s="26" t="n">
        <v>113.64</v>
      </c>
      <c r="J340" s="39" t="n">
        <v>0.0220623453967599</v>
      </c>
      <c r="K340" s="26" t="n">
        <v>200416</v>
      </c>
      <c r="L340" s="26" t="n">
        <v>3568139</v>
      </c>
      <c r="M340" s="26" t="n">
        <f aca="false">+K340+L340</f>
        <v>3768555</v>
      </c>
    </row>
    <row r="341" customFormat="false" ht="12.8" hidden="false" customHeight="false" outlineLevel="0" collapsed="false">
      <c r="A341" s="25" t="s">
        <v>126</v>
      </c>
      <c r="B341" s="26" t="n">
        <v>10659</v>
      </c>
      <c r="C341" s="26" t="n">
        <v>55</v>
      </c>
      <c r="D341" s="38" t="n">
        <v>424.986300538114</v>
      </c>
      <c r="E341" s="38" t="n">
        <v>322.379133895233</v>
      </c>
      <c r="F341" s="26" t="n">
        <v>32</v>
      </c>
      <c r="G341" s="26" t="n">
        <v>97</v>
      </c>
      <c r="H341" s="26" t="n">
        <v>10</v>
      </c>
      <c r="I341" s="26" t="n">
        <v>100.3</v>
      </c>
      <c r="J341" s="39" t="n">
        <v>0.0416505873465861</v>
      </c>
      <c r="K341" s="26" t="n">
        <v>378357</v>
      </c>
      <c r="L341" s="26" t="n">
        <v>3974619</v>
      </c>
      <c r="M341" s="26" t="n">
        <f aca="false">+K341+L341</f>
        <v>4352976</v>
      </c>
    </row>
    <row r="342" customFormat="false" ht="12.8" hidden="false" customHeight="false" outlineLevel="0" collapsed="false">
      <c r="A342" s="25" t="s">
        <v>127</v>
      </c>
      <c r="B342" s="26" t="n">
        <v>8289</v>
      </c>
      <c r="C342" s="26" t="n">
        <v>50</v>
      </c>
      <c r="D342" s="38" t="n">
        <v>305.556417280862</v>
      </c>
      <c r="E342" s="38" t="n">
        <v>200.360606060606</v>
      </c>
      <c r="F342" s="26" t="n">
        <v>77</v>
      </c>
      <c r="G342" s="26" t="n">
        <v>254</v>
      </c>
      <c r="H342" s="26" t="n">
        <v>47</v>
      </c>
      <c r="I342" s="26" t="n">
        <v>269.51</v>
      </c>
      <c r="J342" s="39" t="n">
        <v>0.109033932130603</v>
      </c>
      <c r="K342" s="26" t="n">
        <v>990473</v>
      </c>
      <c r="L342" s="26" t="n">
        <v>4929764</v>
      </c>
      <c r="M342" s="26" t="n">
        <f aca="false">+K342+L342</f>
        <v>5920237</v>
      </c>
    </row>
    <row r="343" customFormat="false" ht="12.8" hidden="false" customHeight="false" outlineLevel="0" collapsed="false">
      <c r="A343" s="25" t="s">
        <v>128</v>
      </c>
      <c r="B343" s="26" t="n">
        <v>2583</v>
      </c>
      <c r="C343" s="26" t="n">
        <v>25</v>
      </c>
      <c r="D343" s="38" t="n">
        <v>167.113636363636</v>
      </c>
      <c r="E343" s="38" t="n">
        <v>67.6590909090909</v>
      </c>
      <c r="F343" s="26" t="n">
        <v>10</v>
      </c>
      <c r="G343" s="26" t="n">
        <v>47</v>
      </c>
      <c r="H343" s="26" t="n">
        <v>21</v>
      </c>
      <c r="I343" s="26" t="n">
        <v>53.93</v>
      </c>
      <c r="J343" s="39" t="n">
        <v>0.00885302326332534</v>
      </c>
      <c r="K343" s="26" t="n">
        <v>80422</v>
      </c>
      <c r="L343" s="26" t="n">
        <v>1750704</v>
      </c>
      <c r="M343" s="26" t="n">
        <f aca="false">+K343+L343</f>
        <v>1831126</v>
      </c>
    </row>
    <row r="344" customFormat="false" ht="12.8" hidden="false" customHeight="false" outlineLevel="0" collapsed="false">
      <c r="A344" s="25" t="s">
        <v>129</v>
      </c>
      <c r="B344" s="26" t="n">
        <v>7229</v>
      </c>
      <c r="C344" s="26" t="n">
        <v>26</v>
      </c>
      <c r="D344" s="38" t="n">
        <v>342.322528562325</v>
      </c>
      <c r="E344" s="38" t="n">
        <v>315.254346744144</v>
      </c>
      <c r="F344" s="26" t="n">
        <v>73</v>
      </c>
      <c r="G344" s="26" t="n">
        <v>171</v>
      </c>
      <c r="H344" s="26" t="n">
        <v>47</v>
      </c>
      <c r="I344" s="26" t="n">
        <v>186.51</v>
      </c>
      <c r="J344" s="39" t="n">
        <v>0.0930129809383011</v>
      </c>
      <c r="K344" s="26" t="n">
        <v>844937</v>
      </c>
      <c r="L344" s="26" t="n">
        <v>10713058</v>
      </c>
      <c r="M344" s="26" t="n">
        <f aca="false">+K344+L344</f>
        <v>11557995</v>
      </c>
    </row>
    <row r="345" customFormat="false" ht="12.8" hidden="false" customHeight="false" outlineLevel="0" collapsed="false">
      <c r="A345" s="25" t="s">
        <v>130</v>
      </c>
      <c r="B345" s="26" t="n">
        <v>2916</v>
      </c>
      <c r="C345" s="26" t="n">
        <v>24</v>
      </c>
      <c r="D345" s="38" t="n">
        <v>160.956442666591</v>
      </c>
      <c r="E345" s="38" t="n">
        <v>48.2368247694335</v>
      </c>
      <c r="F345" s="26" t="n">
        <v>3</v>
      </c>
      <c r="G345" s="26" t="n">
        <v>9</v>
      </c>
      <c r="H345" s="26" t="n">
        <v>9</v>
      </c>
      <c r="I345" s="26" t="n">
        <v>11.97</v>
      </c>
      <c r="J345" s="39" t="n">
        <v>0.00375490856319922</v>
      </c>
      <c r="K345" s="26" t="n">
        <v>34110</v>
      </c>
      <c r="L345" s="26" t="n">
        <v>1537815</v>
      </c>
      <c r="M345" s="26" t="n">
        <f aca="false">+K345+L345</f>
        <v>1571925</v>
      </c>
    </row>
    <row r="346" customFormat="false" ht="12.8" hidden="false" customHeight="false" outlineLevel="0" collapsed="false">
      <c r="A346" s="25" t="s">
        <v>131</v>
      </c>
      <c r="B346" s="26" t="n">
        <v>7669</v>
      </c>
      <c r="C346" s="26" t="n">
        <v>76</v>
      </c>
      <c r="D346" s="38" t="n">
        <v>333.141774891775</v>
      </c>
      <c r="E346" s="38" t="n">
        <v>265.353896103896</v>
      </c>
      <c r="F346" s="26" t="n">
        <v>25</v>
      </c>
      <c r="G346" s="26" t="n">
        <v>113</v>
      </c>
      <c r="H346" s="26" t="n">
        <v>21</v>
      </c>
      <c r="I346" s="26" t="n">
        <v>119.93</v>
      </c>
      <c r="J346" s="39" t="n">
        <v>0.0470416054081576</v>
      </c>
      <c r="K346" s="26" t="n">
        <v>427330</v>
      </c>
      <c r="L346" s="26" t="n">
        <v>6982101</v>
      </c>
      <c r="M346" s="26" t="n">
        <f aca="false">+K346+L346</f>
        <v>7409431</v>
      </c>
    </row>
    <row r="347" customFormat="false" ht="12.8" hidden="false" customHeight="false" outlineLevel="0" collapsed="false">
      <c r="A347" s="25" t="s">
        <v>132</v>
      </c>
      <c r="B347" s="26" t="n">
        <v>4207</v>
      </c>
      <c r="C347" s="26" t="n">
        <v>41</v>
      </c>
      <c r="D347" s="38" t="n">
        <v>280.220742590743</v>
      </c>
      <c r="E347" s="38" t="n">
        <v>147.692770562771</v>
      </c>
      <c r="F347" s="26" t="n">
        <v>15</v>
      </c>
      <c r="G347" s="26" t="n">
        <v>33</v>
      </c>
      <c r="H347" s="26" t="n">
        <v>10</v>
      </c>
      <c r="I347" s="26" t="n">
        <v>36.3</v>
      </c>
      <c r="J347" s="39" t="n">
        <v>0.00624186371631793</v>
      </c>
      <c r="K347" s="26" t="n">
        <v>56702</v>
      </c>
      <c r="L347" s="26" t="n">
        <v>2259985</v>
      </c>
      <c r="M347" s="26" t="n">
        <f aca="false">+K347+L347</f>
        <v>2316687</v>
      </c>
    </row>
    <row r="348" customFormat="false" ht="12.8" hidden="false" customHeight="false" outlineLevel="0" collapsed="false">
      <c r="A348" s="25" t="s">
        <v>133</v>
      </c>
      <c r="B348" s="26" t="n">
        <v>4694</v>
      </c>
      <c r="C348" s="26" t="n">
        <v>25</v>
      </c>
      <c r="D348" s="38" t="n">
        <v>257.833957290384</v>
      </c>
      <c r="E348" s="38" t="n">
        <v>119.735173551928</v>
      </c>
      <c r="F348" s="26" t="n">
        <v>9</v>
      </c>
      <c r="G348" s="26" t="n">
        <v>18</v>
      </c>
      <c r="H348" s="26" t="n">
        <v>5</v>
      </c>
      <c r="I348" s="26" t="n">
        <v>19.65</v>
      </c>
      <c r="J348" s="39" t="n">
        <v>0.00521718612328369</v>
      </c>
      <c r="K348" s="26" t="n">
        <v>47393</v>
      </c>
      <c r="L348" s="26" t="n">
        <v>4061862</v>
      </c>
      <c r="M348" s="26" t="n">
        <f aca="false">+K348+L348</f>
        <v>4109255</v>
      </c>
    </row>
    <row r="349" customFormat="false" ht="12.8" hidden="false" customHeight="false" outlineLevel="0" collapsed="false">
      <c r="A349" s="25" t="s">
        <v>134</v>
      </c>
      <c r="B349" s="26" t="n">
        <v>7566</v>
      </c>
      <c r="C349" s="26" t="n">
        <v>50</v>
      </c>
      <c r="D349" s="38" t="n">
        <v>330.994906999121</v>
      </c>
      <c r="E349" s="38" t="n">
        <v>202.183098923218</v>
      </c>
      <c r="F349" s="26" t="n">
        <v>2</v>
      </c>
      <c r="G349" s="26" t="n">
        <v>10</v>
      </c>
      <c r="H349" s="26" t="n">
        <v>2</v>
      </c>
      <c r="I349" s="26" t="n">
        <v>10.66</v>
      </c>
      <c r="J349" s="39" t="n">
        <v>0.0153774209197714</v>
      </c>
      <c r="K349" s="26" t="n">
        <v>139690</v>
      </c>
      <c r="L349" s="26" t="n">
        <v>2019662</v>
      </c>
      <c r="M349" s="26" t="n">
        <f aca="false">+K349+L349</f>
        <v>2159352</v>
      </c>
    </row>
    <row r="350" customFormat="false" ht="12.8" hidden="false" customHeight="false" outlineLevel="0" collapsed="false">
      <c r="A350" s="25" t="s">
        <v>135</v>
      </c>
      <c r="B350" s="26" t="n">
        <v>6744</v>
      </c>
      <c r="C350" s="26" t="n">
        <v>32</v>
      </c>
      <c r="D350" s="38" t="n">
        <v>220.654458305825</v>
      </c>
      <c r="E350" s="38" t="n">
        <v>138.878834868835</v>
      </c>
      <c r="F350" s="26" t="n">
        <v>5</v>
      </c>
      <c r="G350" s="26" t="n">
        <v>9</v>
      </c>
      <c r="H350" s="26" t="n">
        <v>0</v>
      </c>
      <c r="I350" s="26" t="n">
        <v>9</v>
      </c>
      <c r="J350" s="39" t="n">
        <v>0.0390822738705291</v>
      </c>
      <c r="K350" s="26" t="n">
        <v>355027</v>
      </c>
      <c r="L350" s="26" t="n">
        <v>3065449</v>
      </c>
      <c r="M350" s="26" t="n">
        <f aca="false">+K350+L350</f>
        <v>3420476</v>
      </c>
    </row>
    <row r="351" customFormat="false" ht="12.8" hidden="false" customHeight="false" outlineLevel="0" collapsed="false">
      <c r="A351" s="25" t="s">
        <v>136</v>
      </c>
      <c r="B351" s="26" t="n">
        <v>3851</v>
      </c>
      <c r="C351" s="26" t="n">
        <v>35</v>
      </c>
      <c r="D351" s="38" t="n">
        <v>308.046666666667</v>
      </c>
      <c r="E351" s="38" t="n">
        <v>155.727272727273</v>
      </c>
      <c r="F351" s="26" t="n">
        <v>28</v>
      </c>
      <c r="G351" s="26" t="n">
        <v>42</v>
      </c>
      <c r="H351" s="26" t="n">
        <v>11</v>
      </c>
      <c r="I351" s="26" t="n">
        <v>45.63</v>
      </c>
      <c r="J351" s="39" t="n">
        <v>0.00712143273703489</v>
      </c>
      <c r="K351" s="26" t="n">
        <v>64692</v>
      </c>
      <c r="L351" s="26" t="n">
        <v>2370571</v>
      </c>
      <c r="M351" s="26" t="n">
        <f aca="false">+K351+L351</f>
        <v>2435263</v>
      </c>
    </row>
    <row r="352" customFormat="false" ht="12.8" hidden="false" customHeight="false" outlineLevel="0" collapsed="false">
      <c r="A352" s="25" t="s">
        <v>137</v>
      </c>
      <c r="B352" s="26" t="n">
        <v>5548</v>
      </c>
      <c r="C352" s="26" t="n">
        <v>20</v>
      </c>
      <c r="D352" s="38" t="n">
        <v>295.712737210443</v>
      </c>
      <c r="E352" s="38" t="n">
        <v>189.940009937716</v>
      </c>
      <c r="F352" s="26" t="n">
        <v>11</v>
      </c>
      <c r="G352" s="26" t="n">
        <v>48</v>
      </c>
      <c r="H352" s="26" t="n">
        <v>8</v>
      </c>
      <c r="I352" s="26" t="n">
        <v>50.64</v>
      </c>
      <c r="J352" s="39" t="n">
        <v>0.0153479155235067</v>
      </c>
      <c r="K352" s="26" t="n">
        <v>139422</v>
      </c>
      <c r="L352" s="26" t="n">
        <v>1688062</v>
      </c>
      <c r="M352" s="26" t="n">
        <f aca="false">+K352+L352</f>
        <v>1827484</v>
      </c>
    </row>
    <row r="353" customFormat="false" ht="12.8" hidden="false" customHeight="false" outlineLevel="0" collapsed="false">
      <c r="A353" s="25" t="s">
        <v>138</v>
      </c>
      <c r="B353" s="26" t="n">
        <v>6796</v>
      </c>
      <c r="C353" s="26" t="n">
        <v>40</v>
      </c>
      <c r="D353" s="38" t="n">
        <v>353.046566418288</v>
      </c>
      <c r="E353" s="38" t="n">
        <v>204.801998850664</v>
      </c>
      <c r="F353" s="26" t="n">
        <v>30</v>
      </c>
      <c r="G353" s="26" t="n">
        <v>61</v>
      </c>
      <c r="H353" s="26" t="n">
        <v>13</v>
      </c>
      <c r="I353" s="26" t="n">
        <v>65.29</v>
      </c>
      <c r="J353" s="39" t="n">
        <v>0.0127221466370463</v>
      </c>
      <c r="K353" s="26" t="n">
        <v>115569</v>
      </c>
      <c r="L353" s="26" t="n">
        <v>1130242</v>
      </c>
      <c r="M353" s="26" t="n">
        <f aca="false">+K353+L353</f>
        <v>1245811</v>
      </c>
    </row>
    <row r="354" customFormat="false" ht="12.8" hidden="false" customHeight="false" outlineLevel="0" collapsed="false">
      <c r="A354" s="28" t="s">
        <v>139</v>
      </c>
      <c r="B354" s="29" t="n">
        <v>8097</v>
      </c>
      <c r="C354" s="29" t="n">
        <v>32</v>
      </c>
      <c r="D354" s="40" t="n">
        <v>385.386000903435</v>
      </c>
      <c r="E354" s="40" t="n">
        <v>193.597460747204</v>
      </c>
      <c r="F354" s="29" t="n">
        <v>6</v>
      </c>
      <c r="G354" s="29" t="n">
        <v>47</v>
      </c>
      <c r="H354" s="29" t="n">
        <v>10</v>
      </c>
      <c r="I354" s="29" t="n">
        <v>50.3</v>
      </c>
      <c r="J354" s="41" t="n">
        <v>0.00919227880262328</v>
      </c>
      <c r="K354" s="29" t="n">
        <v>83503</v>
      </c>
      <c r="L354" s="29" t="n">
        <v>1149498</v>
      </c>
      <c r="M354" s="29" t="n">
        <f aca="false">+K354+L354</f>
        <v>1233001</v>
      </c>
    </row>
    <row r="355" customFormat="false" ht="12.8" hidden="false" customHeight="false" outlineLevel="0" collapsed="false">
      <c r="A355" s="31" t="s">
        <v>71</v>
      </c>
      <c r="B355" s="32" t="n">
        <f aca="false">+SUM(B330:B354)</f>
        <v>253764</v>
      </c>
      <c r="C355" s="32" t="n">
        <f aca="false">+SUM(C330:C354)</f>
        <v>1202</v>
      </c>
      <c r="D355" s="42" t="n">
        <f aca="false">+SUM(D330:D354)</f>
        <v>13787.3774675325</v>
      </c>
      <c r="E355" s="42" t="n">
        <f aca="false">+SUM(E330:E354)</f>
        <v>8491.53642028317</v>
      </c>
      <c r="F355" s="32" t="n">
        <f aca="false">+SUM(F330:F354)</f>
        <v>2657</v>
      </c>
      <c r="G355" s="32" t="n">
        <f aca="false">+SUM(G330:G354)</f>
        <v>6887</v>
      </c>
      <c r="H355" s="32" t="n">
        <f aca="false">+SUM(H330:H354)</f>
        <v>783</v>
      </c>
      <c r="I355" s="32" t="n">
        <f aca="false">+SUM(I330:I354)</f>
        <v>7145.39</v>
      </c>
      <c r="J355" s="47" t="n">
        <f aca="false">+SUM(J330:J354)</f>
        <v>1</v>
      </c>
      <c r="K355" s="32" t="n">
        <f aca="false">+SUM(K330:K354)</f>
        <v>9084081</v>
      </c>
      <c r="L355" s="32" t="n">
        <f aca="false">SUM(L330:L354)</f>
        <v>172597546</v>
      </c>
      <c r="M355" s="32" t="n">
        <f aca="false">SUM(M330:M354)</f>
        <v>181681627</v>
      </c>
    </row>
    <row r="356" s="57" customFormat="true" ht="12.8" hidden="false" customHeight="false" outlineLevel="0" collapsed="false">
      <c r="A356" s="33" t="s">
        <v>72</v>
      </c>
      <c r="B356" s="33"/>
      <c r="C356" s="33"/>
      <c r="D356" s="55"/>
      <c r="E356" s="55"/>
      <c r="F356" s="33"/>
      <c r="G356" s="33"/>
      <c r="H356" s="33"/>
      <c r="I356" s="33"/>
      <c r="J356" s="56"/>
      <c r="K356" s="33"/>
      <c r="L356" s="33"/>
      <c r="M356" s="33"/>
    </row>
    <row r="357" s="57" customFormat="true" ht="12.8" hidden="false" customHeight="false" outlineLevel="0" collapsed="false">
      <c r="A357" s="33" t="s">
        <v>82</v>
      </c>
      <c r="B357" s="33"/>
      <c r="C357" s="33"/>
      <c r="D357" s="55"/>
      <c r="E357" s="55"/>
      <c r="F357" s="33"/>
      <c r="G357" s="33"/>
      <c r="H357" s="33"/>
      <c r="I357" s="33"/>
      <c r="J357" s="56"/>
      <c r="K357" s="33"/>
      <c r="L357" s="33"/>
      <c r="M357" s="33"/>
    </row>
    <row r="358" s="57" customFormat="true" ht="12.8" hidden="false" customHeight="false" outlineLevel="0" collapsed="false">
      <c r="A358" s="33"/>
      <c r="B358" s="33"/>
      <c r="C358" s="33"/>
      <c r="D358" s="55"/>
      <c r="E358" s="55"/>
      <c r="F358" s="33"/>
      <c r="G358" s="33"/>
      <c r="H358" s="33"/>
      <c r="I358" s="33"/>
      <c r="J358" s="56"/>
      <c r="K358" s="33"/>
      <c r="L358" s="33"/>
      <c r="M358" s="33"/>
    </row>
    <row r="359" s="57" customFormat="true" ht="12.8" hidden="false" customHeight="false" outlineLevel="0" collapsed="false">
      <c r="A359" s="33"/>
      <c r="B359" s="33"/>
      <c r="C359" s="33"/>
      <c r="D359" s="55"/>
      <c r="E359" s="55"/>
      <c r="F359" s="33"/>
      <c r="G359" s="33"/>
      <c r="H359" s="33"/>
      <c r="I359" s="33"/>
      <c r="J359" s="56"/>
      <c r="K359" s="33"/>
      <c r="L359" s="33"/>
      <c r="M359" s="33"/>
    </row>
    <row r="360" customFormat="false" ht="13.8" hidden="false" customHeight="false" outlineLevel="0" collapsed="false">
      <c r="A360" s="58"/>
      <c r="B360" s="53" t="n">
        <f aca="false">SUM(B330:B354)-B355</f>
        <v>0</v>
      </c>
      <c r="C360" s="53" t="n">
        <f aca="false">SUM(C330:C354)-C355</f>
        <v>0</v>
      </c>
      <c r="D360" s="44" t="n">
        <f aca="false">SUM(D330:D354)-D355</f>
        <v>0</v>
      </c>
      <c r="E360" s="44" t="n">
        <f aca="false">SUM(E330:E354)-E355</f>
        <v>0</v>
      </c>
      <c r="F360" s="53" t="n">
        <f aca="false">SUM(F330:F354)-F355</f>
        <v>0</v>
      </c>
      <c r="G360" s="53" t="n">
        <f aca="false">SUM(G330:G354)-G355</f>
        <v>0</v>
      </c>
      <c r="H360" s="53" t="n">
        <f aca="false">SUM(H330:H354)-H355</f>
        <v>0</v>
      </c>
      <c r="I360" s="53" t="n">
        <f aca="false">SUM(I330:I354)-I355</f>
        <v>0</v>
      </c>
      <c r="J360" s="45" t="n">
        <f aca="false">SUM(J330:J354)-J355</f>
        <v>0</v>
      </c>
      <c r="K360" s="53" t="n">
        <f aca="false">SUM(K330:K354)-K355</f>
        <v>0</v>
      </c>
      <c r="L360" s="53" t="n">
        <f aca="false">SUM(L330:L354)-L355</f>
        <v>0</v>
      </c>
      <c r="M360" s="53" t="n">
        <f aca="false">SUM(M330:M354)-M355</f>
        <v>0</v>
      </c>
    </row>
    <row r="361" customFormat="false" ht="12.8" hidden="false" customHeight="false" outlineLevel="0" collapsed="false">
      <c r="A361" s="16" t="str">
        <f aca="false">"Tabla " &amp; TEXT((ROW()+25)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8"/>
      <c r="L361" s="18"/>
      <c r="M361" s="18"/>
    </row>
    <row r="362" customFormat="false" ht="12.8" hidden="false" customHeight="false" outlineLevel="0" collapsed="false">
      <c r="A362" s="18" t="s">
        <v>172</v>
      </c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</row>
    <row r="363" customFormat="false" ht="12.8" hidden="false" customHeight="true" outlineLevel="0" collapsed="false">
      <c r="A363" s="19" t="s">
        <v>30</v>
      </c>
      <c r="B363" s="20" t="s">
        <v>31</v>
      </c>
      <c r="C363" s="20"/>
      <c r="D363" s="20"/>
      <c r="E363" s="20"/>
      <c r="F363" s="20"/>
      <c r="G363" s="20"/>
      <c r="H363" s="20"/>
      <c r="I363" s="20"/>
      <c r="J363" s="34" t="s">
        <v>32</v>
      </c>
      <c r="K363" s="19" t="s">
        <v>33</v>
      </c>
      <c r="L363" s="19" t="s">
        <v>34</v>
      </c>
      <c r="M363" s="19" t="s">
        <v>35</v>
      </c>
    </row>
    <row r="364" customFormat="false" ht="28.3" hidden="false" customHeight="false" outlineLevel="0" collapsed="false">
      <c r="A364" s="19"/>
      <c r="B364" s="21" t="s">
        <v>173</v>
      </c>
      <c r="C364" s="21" t="s">
        <v>174</v>
      </c>
      <c r="D364" s="35" t="s">
        <v>175</v>
      </c>
      <c r="E364" s="35" t="s">
        <v>176</v>
      </c>
      <c r="F364" s="21" t="s">
        <v>177</v>
      </c>
      <c r="G364" s="21" t="s">
        <v>178</v>
      </c>
      <c r="H364" s="21" t="s">
        <v>179</v>
      </c>
      <c r="I364" s="19" t="s">
        <v>43</v>
      </c>
      <c r="J364" s="34"/>
      <c r="K364" s="19"/>
      <c r="L364" s="19"/>
      <c r="M364" s="19"/>
    </row>
    <row r="365" customFormat="false" ht="12.8" hidden="false" customHeight="false" outlineLevel="0" collapsed="false">
      <c r="A365" s="22" t="s">
        <v>115</v>
      </c>
      <c r="B365" s="23" t="n">
        <v>27024</v>
      </c>
      <c r="C365" s="23" t="n">
        <v>68</v>
      </c>
      <c r="D365" s="36" t="n">
        <v>1743.15519936718</v>
      </c>
      <c r="E365" s="36" t="n">
        <v>1065.9772287208</v>
      </c>
      <c r="F365" s="23" t="n">
        <v>657</v>
      </c>
      <c r="G365" s="23" t="n">
        <v>1384</v>
      </c>
      <c r="H365" s="23" t="n">
        <v>174</v>
      </c>
      <c r="I365" s="23" t="n">
        <v>1441.42</v>
      </c>
      <c r="J365" s="37" t="n">
        <v>0.145811480585786</v>
      </c>
      <c r="K365" s="23" t="n">
        <v>1225932</v>
      </c>
      <c r="L365" s="23" t="n">
        <v>31780038</v>
      </c>
      <c r="M365" s="23" t="n">
        <f aca="false">+K365+L365</f>
        <v>33005970</v>
      </c>
    </row>
    <row r="366" customFormat="false" ht="12.8" hidden="false" customHeight="false" outlineLevel="0" collapsed="false">
      <c r="A366" s="25" t="s">
        <v>116</v>
      </c>
      <c r="B366" s="26" t="n">
        <v>19836</v>
      </c>
      <c r="C366" s="26" t="n">
        <v>43</v>
      </c>
      <c r="D366" s="38" t="n">
        <v>1802.94024678234</v>
      </c>
      <c r="E366" s="38" t="n">
        <v>1100.49545322856</v>
      </c>
      <c r="F366" s="26" t="n">
        <v>521</v>
      </c>
      <c r="G366" s="26" t="n">
        <v>1195</v>
      </c>
      <c r="H366" s="26" t="n">
        <v>134</v>
      </c>
      <c r="I366" s="26" t="n">
        <v>1239.22</v>
      </c>
      <c r="J366" s="39" t="n">
        <v>0.0986193054233897</v>
      </c>
      <c r="K366" s="26" t="n">
        <v>829157</v>
      </c>
      <c r="L366" s="26" t="n">
        <v>20131198</v>
      </c>
      <c r="M366" s="26" t="n">
        <f aca="false">+K366+L366</f>
        <v>20960355</v>
      </c>
    </row>
    <row r="367" customFormat="false" ht="12.8" hidden="false" customHeight="false" outlineLevel="0" collapsed="false">
      <c r="A367" s="25" t="s">
        <v>117</v>
      </c>
      <c r="B367" s="26" t="n">
        <v>23130</v>
      </c>
      <c r="C367" s="26" t="n">
        <v>104</v>
      </c>
      <c r="D367" s="38" t="n">
        <v>1294.59564182884</v>
      </c>
      <c r="E367" s="38" t="n">
        <v>908.902460010657</v>
      </c>
      <c r="F367" s="26" t="n">
        <v>274</v>
      </c>
      <c r="G367" s="26" t="n">
        <v>673</v>
      </c>
      <c r="H367" s="26" t="n">
        <v>43</v>
      </c>
      <c r="I367" s="26" t="n">
        <v>687.19</v>
      </c>
      <c r="J367" s="39" t="n">
        <v>0.0650784806412471</v>
      </c>
      <c r="K367" s="26" t="n">
        <v>547157</v>
      </c>
      <c r="L367" s="26" t="n">
        <v>11888419</v>
      </c>
      <c r="M367" s="26" t="n">
        <f aca="false">+K367+L367</f>
        <v>12435576</v>
      </c>
    </row>
    <row r="368" customFormat="false" ht="12.8" hidden="false" customHeight="false" outlineLevel="0" collapsed="false">
      <c r="A368" s="25" t="s">
        <v>118</v>
      </c>
      <c r="B368" s="26" t="n">
        <v>13293</v>
      </c>
      <c r="C368" s="26" t="n">
        <v>58</v>
      </c>
      <c r="D368" s="38" t="n">
        <v>550.409533711333</v>
      </c>
      <c r="E368" s="38" t="n">
        <v>394.908055118092</v>
      </c>
      <c r="F368" s="26" t="n">
        <v>95</v>
      </c>
      <c r="G368" s="26" t="n">
        <v>220</v>
      </c>
      <c r="H368" s="26" t="n">
        <v>39</v>
      </c>
      <c r="I368" s="26" t="n">
        <v>232.87</v>
      </c>
      <c r="J368" s="39" t="n">
        <v>0.0551333555163613</v>
      </c>
      <c r="K368" s="26" t="n">
        <v>463542</v>
      </c>
      <c r="L368" s="26" t="n">
        <v>8955797</v>
      </c>
      <c r="M368" s="26" t="n">
        <f aca="false">+K368+L368</f>
        <v>9419339</v>
      </c>
    </row>
    <row r="369" customFormat="false" ht="12.8" hidden="false" customHeight="false" outlineLevel="0" collapsed="false">
      <c r="A369" s="25" t="s">
        <v>119</v>
      </c>
      <c r="B369" s="26" t="n">
        <v>16506</v>
      </c>
      <c r="C369" s="26" t="n">
        <v>103</v>
      </c>
      <c r="D369" s="38" t="n">
        <v>492.310418314822</v>
      </c>
      <c r="E369" s="38" t="n">
        <v>258.781512298075</v>
      </c>
      <c r="F369" s="26" t="n">
        <v>102</v>
      </c>
      <c r="G369" s="26" t="n">
        <v>260</v>
      </c>
      <c r="H369" s="26" t="n">
        <v>5</v>
      </c>
      <c r="I369" s="26" t="n">
        <v>261.65</v>
      </c>
      <c r="J369" s="39" t="n">
        <v>0.0793283157204555</v>
      </c>
      <c r="K369" s="26" t="n">
        <v>666965</v>
      </c>
      <c r="L369" s="26" t="n">
        <v>8622355</v>
      </c>
      <c r="M369" s="26" t="n">
        <f aca="false">+K369+L369</f>
        <v>9289320</v>
      </c>
    </row>
    <row r="370" customFormat="false" ht="12.8" hidden="false" customHeight="false" outlineLevel="0" collapsed="false">
      <c r="A370" s="25" t="s">
        <v>120</v>
      </c>
      <c r="B370" s="26" t="n">
        <v>19664</v>
      </c>
      <c r="C370" s="26" t="n">
        <v>64</v>
      </c>
      <c r="D370" s="38" t="n">
        <v>875.963553819899</v>
      </c>
      <c r="E370" s="38" t="n">
        <v>593.486216691619</v>
      </c>
      <c r="F370" s="26" t="n">
        <v>154</v>
      </c>
      <c r="G370" s="26" t="n">
        <v>313</v>
      </c>
      <c r="H370" s="26" t="n">
        <v>25</v>
      </c>
      <c r="I370" s="26" t="n">
        <v>321.25</v>
      </c>
      <c r="J370" s="39" t="n">
        <v>0.0447805728391969</v>
      </c>
      <c r="K370" s="26" t="n">
        <v>376499</v>
      </c>
      <c r="L370" s="26" t="n">
        <v>10171585</v>
      </c>
      <c r="M370" s="26" t="n">
        <f aca="false">+K370+L370</f>
        <v>10548084</v>
      </c>
    </row>
    <row r="371" customFormat="false" ht="12.8" hidden="false" customHeight="false" outlineLevel="0" collapsed="false">
      <c r="A371" s="25" t="s">
        <v>121</v>
      </c>
      <c r="B371" s="26" t="n">
        <v>11850</v>
      </c>
      <c r="C371" s="26" t="n">
        <v>60</v>
      </c>
      <c r="D371" s="38" t="n">
        <v>802.196793743891</v>
      </c>
      <c r="E371" s="38" t="n">
        <v>409.698005865103</v>
      </c>
      <c r="F371" s="26" t="n">
        <v>143</v>
      </c>
      <c r="G371" s="26" t="n">
        <v>335</v>
      </c>
      <c r="H371" s="26" t="n">
        <v>29</v>
      </c>
      <c r="I371" s="26" t="n">
        <v>344.57</v>
      </c>
      <c r="J371" s="39" t="n">
        <v>0.032969055321625</v>
      </c>
      <c r="K371" s="26" t="n">
        <v>277192</v>
      </c>
      <c r="L371" s="26" t="n">
        <v>7824615</v>
      </c>
      <c r="M371" s="26" t="n">
        <f aca="false">+K371+L371</f>
        <v>8101807</v>
      </c>
    </row>
    <row r="372" customFormat="false" ht="12.8" hidden="false" customHeight="false" outlineLevel="0" collapsed="false">
      <c r="A372" s="25" t="s">
        <v>122</v>
      </c>
      <c r="B372" s="26" t="n">
        <v>9342</v>
      </c>
      <c r="C372" s="26" t="n">
        <v>46</v>
      </c>
      <c r="D372" s="38" t="n">
        <v>483.823716682601</v>
      </c>
      <c r="E372" s="38" t="n">
        <v>283.780832479891</v>
      </c>
      <c r="F372" s="26" t="n">
        <v>54</v>
      </c>
      <c r="G372" s="26" t="n">
        <v>206</v>
      </c>
      <c r="H372" s="26" t="n">
        <v>18</v>
      </c>
      <c r="I372" s="26" t="n">
        <v>211.94</v>
      </c>
      <c r="J372" s="39" t="n">
        <v>0.0313699061161301</v>
      </c>
      <c r="K372" s="26" t="n">
        <v>263747</v>
      </c>
      <c r="L372" s="26" t="n">
        <v>7624747</v>
      </c>
      <c r="M372" s="26" t="n">
        <f aca="false">+K372+L372</f>
        <v>7888494</v>
      </c>
    </row>
    <row r="373" customFormat="false" ht="12.8" hidden="false" customHeight="false" outlineLevel="0" collapsed="false">
      <c r="A373" s="25" t="s">
        <v>123</v>
      </c>
      <c r="B373" s="26" t="n">
        <v>15169</v>
      </c>
      <c r="C373" s="26" t="n">
        <v>66</v>
      </c>
      <c r="D373" s="38" t="n">
        <v>714.724093585078</v>
      </c>
      <c r="E373" s="38" t="n">
        <v>282.043782193336</v>
      </c>
      <c r="F373" s="26" t="n">
        <v>68</v>
      </c>
      <c r="G373" s="26" t="n">
        <v>169</v>
      </c>
      <c r="H373" s="26" t="n">
        <v>22</v>
      </c>
      <c r="I373" s="26" t="n">
        <v>176.26</v>
      </c>
      <c r="J373" s="39" t="n">
        <v>0.0140929778810488</v>
      </c>
      <c r="K373" s="26" t="n">
        <v>118489</v>
      </c>
      <c r="L373" s="26" t="n">
        <v>3256297</v>
      </c>
      <c r="M373" s="26" t="n">
        <f aca="false">+K373+L373</f>
        <v>3374786</v>
      </c>
    </row>
    <row r="374" customFormat="false" ht="12.8" hidden="false" customHeight="false" outlineLevel="0" collapsed="false">
      <c r="A374" s="25" t="s">
        <v>124</v>
      </c>
      <c r="B374" s="26" t="n">
        <v>6546</v>
      </c>
      <c r="C374" s="26" t="n">
        <v>46</v>
      </c>
      <c r="D374" s="38" t="n">
        <v>334.063185195971</v>
      </c>
      <c r="E374" s="38" t="n">
        <v>164.164233836771</v>
      </c>
      <c r="F374" s="26" t="n">
        <v>25</v>
      </c>
      <c r="G374" s="26" t="n">
        <v>82</v>
      </c>
      <c r="H374" s="26" t="n">
        <v>6</v>
      </c>
      <c r="I374" s="26" t="n">
        <v>83.98</v>
      </c>
      <c r="J374" s="39" t="n">
        <v>0.0131041981540367</v>
      </c>
      <c r="K374" s="26" t="n">
        <v>110176</v>
      </c>
      <c r="L374" s="26" t="n">
        <v>3136053</v>
      </c>
      <c r="M374" s="26" t="n">
        <f aca="false">+K374+L374</f>
        <v>3246229</v>
      </c>
    </row>
    <row r="375" customFormat="false" ht="12.8" hidden="false" customHeight="false" outlineLevel="0" collapsed="false">
      <c r="A375" s="25" t="s">
        <v>125</v>
      </c>
      <c r="B375" s="26" t="n">
        <v>7922</v>
      </c>
      <c r="C375" s="26" t="n">
        <v>36</v>
      </c>
      <c r="D375" s="38" t="n">
        <v>303.046995606922</v>
      </c>
      <c r="E375" s="38" t="n">
        <v>121.311558441558</v>
      </c>
      <c r="F375" s="26" t="n">
        <v>18</v>
      </c>
      <c r="G375" s="26" t="n">
        <v>92</v>
      </c>
      <c r="H375" s="26" t="n">
        <v>6</v>
      </c>
      <c r="I375" s="26" t="n">
        <v>93.98</v>
      </c>
      <c r="J375" s="39" t="n">
        <v>0.022485292200404</v>
      </c>
      <c r="K375" s="26" t="n">
        <v>189048</v>
      </c>
      <c r="L375" s="26" t="n">
        <v>3287208</v>
      </c>
      <c r="M375" s="26" t="n">
        <f aca="false">+K375+L375</f>
        <v>3476256</v>
      </c>
    </row>
    <row r="376" customFormat="false" ht="12.8" hidden="false" customHeight="false" outlineLevel="0" collapsed="false">
      <c r="A376" s="25" t="s">
        <v>126</v>
      </c>
      <c r="B376" s="26" t="n">
        <v>10284</v>
      </c>
      <c r="C376" s="26" t="n">
        <v>41</v>
      </c>
      <c r="D376" s="38" t="n">
        <v>427.436413251261</v>
      </c>
      <c r="E376" s="38" t="n">
        <v>314.096467598249</v>
      </c>
      <c r="F376" s="26" t="n">
        <v>29</v>
      </c>
      <c r="G376" s="26" t="n">
        <v>88</v>
      </c>
      <c r="H376" s="26" t="n">
        <v>6</v>
      </c>
      <c r="I376" s="26" t="n">
        <v>89.98</v>
      </c>
      <c r="J376" s="39" t="n">
        <v>0.0357533957354511</v>
      </c>
      <c r="K376" s="26" t="n">
        <v>300602</v>
      </c>
      <c r="L376" s="26" t="n">
        <v>3571667</v>
      </c>
      <c r="M376" s="26" t="n">
        <f aca="false">+K376+L376</f>
        <v>3872269</v>
      </c>
    </row>
    <row r="377" customFormat="false" ht="12.8" hidden="false" customHeight="false" outlineLevel="0" collapsed="false">
      <c r="A377" s="25" t="s">
        <v>127</v>
      </c>
      <c r="B377" s="26" t="n">
        <v>7536</v>
      </c>
      <c r="C377" s="26" t="n">
        <v>48</v>
      </c>
      <c r="D377" s="38" t="n">
        <v>309.103207570185</v>
      </c>
      <c r="E377" s="38" t="n">
        <v>193.135497835498</v>
      </c>
      <c r="F377" s="26" t="n">
        <v>74</v>
      </c>
      <c r="G377" s="26" t="n">
        <v>206</v>
      </c>
      <c r="H377" s="26" t="n">
        <v>30</v>
      </c>
      <c r="I377" s="26" t="n">
        <v>215.9</v>
      </c>
      <c r="J377" s="39" t="n">
        <v>0.095018781657221</v>
      </c>
      <c r="K377" s="26" t="n">
        <v>798885</v>
      </c>
      <c r="L377" s="26" t="n">
        <v>4003933</v>
      </c>
      <c r="M377" s="26" t="n">
        <f aca="false">+K377+L377</f>
        <v>4802818</v>
      </c>
    </row>
    <row r="378" customFormat="false" ht="12.8" hidden="false" customHeight="false" outlineLevel="0" collapsed="false">
      <c r="A378" s="25" t="s">
        <v>128</v>
      </c>
      <c r="B378" s="26" t="n">
        <v>2104</v>
      </c>
      <c r="C378" s="26" t="n">
        <v>23</v>
      </c>
      <c r="D378" s="38" t="n">
        <v>194.694993412385</v>
      </c>
      <c r="E378" s="38" t="n">
        <v>64.7404479578393</v>
      </c>
      <c r="F378" s="26" t="n">
        <v>10</v>
      </c>
      <c r="G378" s="26" t="n">
        <v>43</v>
      </c>
      <c r="H378" s="26" t="n">
        <v>25</v>
      </c>
      <c r="I378" s="26" t="n">
        <v>51.25</v>
      </c>
      <c r="J378" s="39" t="n">
        <v>0.0074626044456004</v>
      </c>
      <c r="K378" s="26" t="n">
        <v>62743</v>
      </c>
      <c r="L378" s="26" t="n">
        <v>1642879</v>
      </c>
      <c r="M378" s="26" t="n">
        <f aca="false">+K378+L378</f>
        <v>1705622</v>
      </c>
    </row>
    <row r="379" customFormat="false" ht="12.8" hidden="false" customHeight="false" outlineLevel="0" collapsed="false">
      <c r="A379" s="25" t="s">
        <v>129</v>
      </c>
      <c r="B379" s="26" t="n">
        <v>7221</v>
      </c>
      <c r="C379" s="26" t="n">
        <v>26</v>
      </c>
      <c r="D379" s="38" t="n">
        <v>324.954338406309</v>
      </c>
      <c r="E379" s="38" t="n">
        <v>290.590702042672</v>
      </c>
      <c r="F379" s="26" t="n">
        <v>61</v>
      </c>
      <c r="G379" s="26" t="n">
        <v>147</v>
      </c>
      <c r="H379" s="26" t="n">
        <v>46</v>
      </c>
      <c r="I379" s="26" t="n">
        <v>162.18</v>
      </c>
      <c r="J379" s="39" t="n">
        <v>0.0897418796055227</v>
      </c>
      <c r="K379" s="26" t="n">
        <v>754518</v>
      </c>
      <c r="L379" s="26" t="n">
        <v>9682669</v>
      </c>
      <c r="M379" s="26" t="n">
        <f aca="false">+K379+L379</f>
        <v>10437187</v>
      </c>
    </row>
    <row r="380" customFormat="false" ht="12.8" hidden="false" customHeight="false" outlineLevel="0" collapsed="false">
      <c r="A380" s="25" t="s">
        <v>130</v>
      </c>
      <c r="B380" s="26" t="n">
        <v>2907</v>
      </c>
      <c r="C380" s="26" t="n">
        <v>27</v>
      </c>
      <c r="D380" s="38" t="n">
        <v>226.662878787879</v>
      </c>
      <c r="E380" s="38" t="n">
        <v>41.8787878787879</v>
      </c>
      <c r="F380" s="26" t="n">
        <v>2</v>
      </c>
      <c r="G380" s="26" t="n">
        <v>16</v>
      </c>
      <c r="H380" s="26" t="n">
        <v>3</v>
      </c>
      <c r="I380" s="26" t="n">
        <v>16.99</v>
      </c>
      <c r="J380" s="39" t="n">
        <v>0.00212642959457549</v>
      </c>
      <c r="K380" s="26" t="n">
        <v>17879</v>
      </c>
      <c r="L380" s="26" t="n">
        <v>1480336</v>
      </c>
      <c r="M380" s="26" t="n">
        <f aca="false">+K380+L380</f>
        <v>1498215</v>
      </c>
    </row>
    <row r="381" customFormat="false" ht="12.8" hidden="false" customHeight="false" outlineLevel="0" collapsed="false">
      <c r="A381" s="25" t="s">
        <v>131</v>
      </c>
      <c r="B381" s="26" t="n">
        <v>8820</v>
      </c>
      <c r="C381" s="26" t="n">
        <v>84</v>
      </c>
      <c r="D381" s="38" t="n">
        <v>324.775974025974</v>
      </c>
      <c r="E381" s="38" t="n">
        <v>258.957792207792</v>
      </c>
      <c r="F381" s="26" t="n">
        <v>22</v>
      </c>
      <c r="G381" s="26" t="n">
        <v>105</v>
      </c>
      <c r="H381" s="26" t="n">
        <v>20</v>
      </c>
      <c r="I381" s="26" t="n">
        <v>111.6</v>
      </c>
      <c r="J381" s="39" t="n">
        <v>0.0560183209562748</v>
      </c>
      <c r="K381" s="26" t="n">
        <v>470982</v>
      </c>
      <c r="L381" s="26" t="n">
        <v>6331324</v>
      </c>
      <c r="M381" s="26" t="n">
        <f aca="false">+K381+L381</f>
        <v>6802306</v>
      </c>
    </row>
    <row r="382" customFormat="false" ht="12.8" hidden="false" customHeight="false" outlineLevel="0" collapsed="false">
      <c r="A382" s="25" t="s">
        <v>132</v>
      </c>
      <c r="B382" s="26" t="n">
        <v>4666</v>
      </c>
      <c r="C382" s="26" t="n">
        <v>46</v>
      </c>
      <c r="D382" s="38" t="n">
        <v>331.068770378558</v>
      </c>
      <c r="E382" s="38" t="n">
        <v>171.442077922078</v>
      </c>
      <c r="F382" s="26" t="n">
        <v>16</v>
      </c>
      <c r="G382" s="26" t="n">
        <v>49</v>
      </c>
      <c r="H382" s="26" t="n">
        <v>4</v>
      </c>
      <c r="I382" s="26" t="n">
        <v>50.32</v>
      </c>
      <c r="J382" s="39" t="n">
        <v>0.00774821871096334</v>
      </c>
      <c r="K382" s="26" t="n">
        <v>65144</v>
      </c>
      <c r="L382" s="26" t="n">
        <v>2136644</v>
      </c>
      <c r="M382" s="26" t="n">
        <f aca="false">+K382+L382</f>
        <v>2201788</v>
      </c>
    </row>
    <row r="383" customFormat="false" ht="12.8" hidden="false" customHeight="false" outlineLevel="0" collapsed="false">
      <c r="A383" s="25" t="s">
        <v>133</v>
      </c>
      <c r="B383" s="26" t="n">
        <v>4895</v>
      </c>
      <c r="C383" s="26" t="n">
        <v>26</v>
      </c>
      <c r="D383" s="38" t="n">
        <v>246.245346145179</v>
      </c>
      <c r="E383" s="38" t="n">
        <v>137.863822477058</v>
      </c>
      <c r="F383" s="26" t="n">
        <v>7</v>
      </c>
      <c r="G383" s="26" t="n">
        <v>17</v>
      </c>
      <c r="H383" s="26" t="n">
        <v>10</v>
      </c>
      <c r="I383" s="26" t="n">
        <v>20.3</v>
      </c>
      <c r="J383" s="39" t="n">
        <v>0.0108004860103573</v>
      </c>
      <c r="K383" s="26" t="n">
        <v>90807</v>
      </c>
      <c r="L383" s="26" t="n">
        <v>3866458</v>
      </c>
      <c r="M383" s="26" t="n">
        <f aca="false">+K383+L383</f>
        <v>3957265</v>
      </c>
    </row>
    <row r="384" customFormat="false" ht="12.8" hidden="false" customHeight="false" outlineLevel="0" collapsed="false">
      <c r="A384" s="25" t="s">
        <v>134</v>
      </c>
      <c r="B384" s="26" t="n">
        <v>6984</v>
      </c>
      <c r="C384" s="26" t="n">
        <v>45</v>
      </c>
      <c r="D384" s="38" t="n">
        <v>331.969091871413</v>
      </c>
      <c r="E384" s="38" t="n">
        <v>193.070677979999</v>
      </c>
      <c r="F384" s="26" t="n">
        <v>1</v>
      </c>
      <c r="G384" s="26" t="n">
        <v>8</v>
      </c>
      <c r="H384" s="26" t="n">
        <v>8</v>
      </c>
      <c r="I384" s="26" t="n">
        <v>10.64</v>
      </c>
      <c r="J384" s="39" t="n">
        <v>0.0120830545182734</v>
      </c>
      <c r="K384" s="26" t="n">
        <v>101590</v>
      </c>
      <c r="L384" s="26" t="n">
        <v>1866064</v>
      </c>
      <c r="M384" s="26" t="n">
        <f aca="false">+K384+L384</f>
        <v>1967654</v>
      </c>
    </row>
    <row r="385" customFormat="false" ht="12.8" hidden="false" customHeight="false" outlineLevel="0" collapsed="false">
      <c r="A385" s="25" t="s">
        <v>135</v>
      </c>
      <c r="B385" s="26" t="n">
        <v>7010</v>
      </c>
      <c r="C385" s="26" t="n">
        <v>28</v>
      </c>
      <c r="D385" s="38" t="n">
        <v>255.557132404213</v>
      </c>
      <c r="E385" s="38" t="n">
        <v>156.013133725444</v>
      </c>
      <c r="F385" s="26" t="n">
        <v>2</v>
      </c>
      <c r="G385" s="26" t="n">
        <v>9</v>
      </c>
      <c r="H385" s="26" t="n">
        <v>2</v>
      </c>
      <c r="I385" s="26" t="n">
        <v>9.66</v>
      </c>
      <c r="J385" s="39" t="n">
        <v>0.0250232760631346</v>
      </c>
      <c r="K385" s="26" t="n">
        <v>210387</v>
      </c>
      <c r="L385" s="26" t="n">
        <v>2776124</v>
      </c>
      <c r="M385" s="26" t="n">
        <f aca="false">+K385+L385</f>
        <v>2986511</v>
      </c>
    </row>
    <row r="386" customFormat="false" ht="12.8" hidden="false" customHeight="false" outlineLevel="0" collapsed="false">
      <c r="A386" s="25" t="s">
        <v>136</v>
      </c>
      <c r="B386" s="26" t="n">
        <v>4089</v>
      </c>
      <c r="C386" s="26" t="n">
        <v>29</v>
      </c>
      <c r="D386" s="38" t="n">
        <v>418.304242424242</v>
      </c>
      <c r="E386" s="38" t="n">
        <v>170.838744588745</v>
      </c>
      <c r="F386" s="26" t="n">
        <v>28</v>
      </c>
      <c r="G386" s="26" t="n">
        <v>47</v>
      </c>
      <c r="H386" s="26" t="n">
        <v>7</v>
      </c>
      <c r="I386" s="26" t="n">
        <v>49.31</v>
      </c>
      <c r="J386" s="39" t="n">
        <v>0.00502663591292607</v>
      </c>
      <c r="K386" s="26" t="n">
        <v>42262</v>
      </c>
      <c r="L386" s="26" t="n">
        <v>2267265</v>
      </c>
      <c r="M386" s="26" t="n">
        <f aca="false">+K386+L386</f>
        <v>2309527</v>
      </c>
    </row>
    <row r="387" customFormat="false" ht="12.8" hidden="false" customHeight="false" outlineLevel="0" collapsed="false">
      <c r="A387" s="25" t="s">
        <v>137</v>
      </c>
      <c r="B387" s="26" t="n">
        <v>5430</v>
      </c>
      <c r="C387" s="26" t="n">
        <v>24</v>
      </c>
      <c r="D387" s="38" t="n">
        <v>260.60512019895</v>
      </c>
      <c r="E387" s="38" t="n">
        <v>167.446029289859</v>
      </c>
      <c r="F387" s="26" t="n">
        <v>8</v>
      </c>
      <c r="G387" s="26" t="n">
        <v>38</v>
      </c>
      <c r="H387" s="26" t="n">
        <v>9</v>
      </c>
      <c r="I387" s="26" t="n">
        <v>40.97</v>
      </c>
      <c r="J387" s="39" t="n">
        <v>0.018700104613077</v>
      </c>
      <c r="K387" s="26" t="n">
        <v>157224</v>
      </c>
      <c r="L387" s="26" t="n">
        <v>1487369</v>
      </c>
      <c r="M387" s="26" t="n">
        <f aca="false">+K387+L387</f>
        <v>1644593</v>
      </c>
    </row>
    <row r="388" customFormat="false" ht="12.8" hidden="false" customHeight="false" outlineLevel="0" collapsed="false">
      <c r="A388" s="25" t="s">
        <v>138</v>
      </c>
      <c r="B388" s="26" t="n">
        <v>6456</v>
      </c>
      <c r="C388" s="26" t="n">
        <v>42</v>
      </c>
      <c r="D388" s="38" t="n">
        <v>252.85342658284</v>
      </c>
      <c r="E388" s="38" t="n">
        <v>129.292348438739</v>
      </c>
      <c r="F388" s="26" t="n">
        <v>28</v>
      </c>
      <c r="G388" s="26" t="n">
        <v>60</v>
      </c>
      <c r="H388" s="26" t="n">
        <v>12</v>
      </c>
      <c r="I388" s="26" t="n">
        <v>63.96</v>
      </c>
      <c r="J388" s="39" t="n">
        <v>0.0240496510303189</v>
      </c>
      <c r="K388" s="26" t="n">
        <v>202201</v>
      </c>
      <c r="L388" s="26" t="n">
        <v>898936</v>
      </c>
      <c r="M388" s="26" t="n">
        <f aca="false">+K388+L388</f>
        <v>1101137</v>
      </c>
    </row>
    <row r="389" customFormat="false" ht="12.8" hidden="false" customHeight="false" outlineLevel="0" collapsed="false">
      <c r="A389" s="28" t="s">
        <v>139</v>
      </c>
      <c r="B389" s="29" t="n">
        <v>7112</v>
      </c>
      <c r="C389" s="29" t="n">
        <v>33</v>
      </c>
      <c r="D389" s="40" t="n">
        <v>371.170140447192</v>
      </c>
      <c r="E389" s="40" t="n">
        <v>175.596403900051</v>
      </c>
      <c r="F389" s="29" t="n">
        <v>10</v>
      </c>
      <c r="G389" s="29" t="n">
        <v>44</v>
      </c>
      <c r="H389" s="29" t="n">
        <v>10</v>
      </c>
      <c r="I389" s="29" t="n">
        <v>47.3</v>
      </c>
      <c r="J389" s="41" t="n">
        <v>0.00767422074662307</v>
      </c>
      <c r="K389" s="29" t="n">
        <v>64522</v>
      </c>
      <c r="L389" s="29" t="n">
        <v>1055375</v>
      </c>
      <c r="M389" s="29" t="n">
        <f aca="false">+K389+L389</f>
        <v>1119897</v>
      </c>
    </row>
    <row r="390" customFormat="false" ht="12.8" hidden="false" customHeight="false" outlineLevel="0" collapsed="false">
      <c r="A390" s="31" t="s">
        <v>71</v>
      </c>
      <c r="B390" s="32" t="n">
        <f aca="false">+SUM(B365:B389)</f>
        <v>255796</v>
      </c>
      <c r="C390" s="32" t="n">
        <f aca="false">+SUM(C365:C389)</f>
        <v>1216</v>
      </c>
      <c r="D390" s="42" t="n">
        <f aca="false">+SUM(D365:D389)</f>
        <v>13672.6304545455</v>
      </c>
      <c r="E390" s="42" t="n">
        <f aca="false">+SUM(E365:E389)</f>
        <v>8048.51227272727</v>
      </c>
      <c r="F390" s="32" t="n">
        <f aca="false">+SUM(F365:F389)</f>
        <v>2409</v>
      </c>
      <c r="G390" s="32" t="n">
        <f aca="false">+SUM(G365:G389)</f>
        <v>5806</v>
      </c>
      <c r="H390" s="32" t="n">
        <f aca="false">+SUM(H365:H389)</f>
        <v>693</v>
      </c>
      <c r="I390" s="32" t="n">
        <f aca="false">+SUM(I365:I389)</f>
        <v>6034.69</v>
      </c>
      <c r="J390" s="47" t="n">
        <f aca="false">+SUM(J365:J389)</f>
        <v>1</v>
      </c>
      <c r="K390" s="32" t="n">
        <f aca="false">+SUM(K365:K389)</f>
        <v>8407650</v>
      </c>
      <c r="L390" s="32" t="n">
        <f aca="false">SUM(L365:L389)</f>
        <v>159745355</v>
      </c>
      <c r="M390" s="32" t="n">
        <f aca="false">SUM(M365:M389)</f>
        <v>168153005</v>
      </c>
    </row>
    <row r="391" s="57" customFormat="true" ht="12.8" hidden="false" customHeight="false" outlineLevel="0" collapsed="false">
      <c r="A391" s="33" t="s">
        <v>72</v>
      </c>
      <c r="B391" s="33"/>
      <c r="C391" s="33"/>
      <c r="D391" s="55"/>
      <c r="E391" s="55"/>
      <c r="F391" s="33"/>
      <c r="G391" s="33"/>
      <c r="H391" s="33"/>
      <c r="I391" s="33"/>
      <c r="J391" s="56"/>
      <c r="K391" s="33"/>
      <c r="L391" s="33"/>
      <c r="M391" s="33"/>
    </row>
    <row r="392" s="57" customFormat="true" ht="12.8" hidden="false" customHeight="false" outlineLevel="0" collapsed="false">
      <c r="A392" s="33" t="s">
        <v>82</v>
      </c>
      <c r="B392" s="33"/>
      <c r="C392" s="33"/>
      <c r="D392" s="55"/>
      <c r="E392" s="55"/>
      <c r="F392" s="33"/>
      <c r="G392" s="33"/>
      <c r="H392" s="33"/>
      <c r="I392" s="33"/>
      <c r="J392" s="56"/>
      <c r="K392" s="33"/>
      <c r="L392" s="33"/>
      <c r="M392" s="33"/>
    </row>
    <row r="393" customFormat="false" ht="12.8" hidden="false" customHeight="false" outlineLevel="0" collapsed="false">
      <c r="A393" s="52"/>
      <c r="B393" s="53" t="n">
        <f aca="false">SUM(B365:B389)-B390</f>
        <v>0</v>
      </c>
      <c r="C393" s="53" t="n">
        <f aca="false">SUM(C365:C389)-C390</f>
        <v>0</v>
      </c>
      <c r="D393" s="44" t="n">
        <f aca="false">SUM(D365:D389)-D390</f>
        <v>0</v>
      </c>
      <c r="E393" s="44" t="n">
        <f aca="false">SUM(E365:E389)-E390</f>
        <v>0</v>
      </c>
      <c r="F393" s="53" t="n">
        <f aca="false">SUM(F365:F389)-F390</f>
        <v>0</v>
      </c>
      <c r="G393" s="53" t="n">
        <f aca="false">SUM(G365:G389)-G390</f>
        <v>0</v>
      </c>
      <c r="H393" s="53" t="n">
        <f aca="false">SUM(H365:H389)-H390</f>
        <v>0</v>
      </c>
      <c r="I393" s="53" t="n">
        <f aca="false">SUM(I365:I389)-I390</f>
        <v>0</v>
      </c>
      <c r="J393" s="45" t="n">
        <f aca="false">SUM(J365:J389)-J390</f>
        <v>0</v>
      </c>
      <c r="K393" s="53" t="n">
        <f aca="false">SUM(K365:K389)-K390</f>
        <v>0</v>
      </c>
      <c r="L393" s="53" t="n">
        <f aca="false">SUM(L365:L389)-L390</f>
        <v>0</v>
      </c>
      <c r="M393" s="53" t="n">
        <f aca="false">SUM(M365:M389)-M390</f>
        <v>0</v>
      </c>
    </row>
    <row r="394" customFormat="false" ht="12.8" hidden="false" customHeight="false" outlineLevel="0" collapsed="false">
      <c r="A394" s="52"/>
      <c r="B394" s="53"/>
      <c r="C394" s="53"/>
      <c r="D394" s="44"/>
      <c r="E394" s="44"/>
      <c r="F394" s="53"/>
      <c r="G394" s="53"/>
      <c r="H394" s="53"/>
      <c r="I394" s="53"/>
      <c r="J394" s="45"/>
      <c r="K394" s="53"/>
      <c r="L394" s="53"/>
      <c r="M394" s="53"/>
    </row>
    <row r="395" customFormat="false" ht="12.8" hidden="false" customHeight="false" outlineLevel="0" collapsed="false">
      <c r="A395" s="52"/>
      <c r="B395" s="53"/>
      <c r="C395" s="53"/>
      <c r="D395" s="44"/>
      <c r="E395" s="44"/>
      <c r="F395" s="53"/>
      <c r="G395" s="53"/>
      <c r="H395" s="53"/>
      <c r="I395" s="53"/>
      <c r="J395" s="45"/>
      <c r="K395" s="53"/>
      <c r="L395" s="53"/>
      <c r="M395" s="53"/>
    </row>
    <row r="396" customFormat="false" ht="12.8" hidden="false" customHeight="false" outlineLevel="0" collapsed="false">
      <c r="A396" s="16" t="str">
        <f aca="false">"Tabla " &amp; TEXT((ROW()+25)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K396" s="18"/>
      <c r="L396" s="18"/>
      <c r="M396" s="18"/>
    </row>
    <row r="397" customFormat="false" ht="12.8" hidden="false" customHeight="false" outlineLevel="0" collapsed="false">
      <c r="A397" s="18" t="s">
        <v>180</v>
      </c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</row>
    <row r="398" customFormat="false" ht="12.8" hidden="false" customHeight="true" outlineLevel="0" collapsed="false">
      <c r="A398" s="19" t="s">
        <v>30</v>
      </c>
      <c r="B398" s="20" t="s">
        <v>31</v>
      </c>
      <c r="C398" s="20"/>
      <c r="D398" s="20"/>
      <c r="E398" s="20"/>
      <c r="F398" s="20"/>
      <c r="G398" s="20"/>
      <c r="H398" s="20"/>
      <c r="I398" s="20"/>
      <c r="J398" s="34" t="s">
        <v>32</v>
      </c>
      <c r="K398" s="19" t="s">
        <v>33</v>
      </c>
      <c r="L398" s="19" t="s">
        <v>34</v>
      </c>
      <c r="M398" s="19" t="s">
        <v>35</v>
      </c>
    </row>
    <row r="399" customFormat="false" ht="28.3" hidden="false" customHeight="false" outlineLevel="0" collapsed="false">
      <c r="A399" s="19"/>
      <c r="B399" s="21" t="s">
        <v>181</v>
      </c>
      <c r="C399" s="21" t="s">
        <v>182</v>
      </c>
      <c r="D399" s="35" t="s">
        <v>183</v>
      </c>
      <c r="E399" s="35" t="s">
        <v>184</v>
      </c>
      <c r="F399" s="21" t="s">
        <v>185</v>
      </c>
      <c r="G399" s="21" t="s">
        <v>186</v>
      </c>
      <c r="H399" s="21" t="s">
        <v>187</v>
      </c>
      <c r="I399" s="19" t="s">
        <v>43</v>
      </c>
      <c r="J399" s="34"/>
      <c r="K399" s="19"/>
      <c r="L399" s="19"/>
      <c r="M399" s="19"/>
    </row>
    <row r="400" customFormat="false" ht="12.8" hidden="false" customHeight="false" outlineLevel="0" collapsed="false">
      <c r="A400" s="22" t="s">
        <v>115</v>
      </c>
      <c r="B400" s="23" t="n">
        <v>25457</v>
      </c>
      <c r="C400" s="23" t="n">
        <v>70</v>
      </c>
      <c r="D400" s="36" t="n">
        <v>1744.4929355732</v>
      </c>
      <c r="E400" s="36" t="n">
        <v>1029.12391473063</v>
      </c>
      <c r="F400" s="23" t="n">
        <v>566</v>
      </c>
      <c r="G400" s="23" t="n">
        <v>1351</v>
      </c>
      <c r="H400" s="23" t="n">
        <v>91</v>
      </c>
      <c r="I400" s="23" t="n">
        <v>1381.03</v>
      </c>
      <c r="J400" s="37" t="n">
        <v>0.138891954258684</v>
      </c>
      <c r="K400" s="23" t="n">
        <v>1081754</v>
      </c>
      <c r="L400" s="23" t="n">
        <v>29907290</v>
      </c>
      <c r="M400" s="23" t="n">
        <f aca="false">+K400+L400</f>
        <v>30989044</v>
      </c>
    </row>
    <row r="401" customFormat="false" ht="12.8" hidden="false" customHeight="false" outlineLevel="0" collapsed="false">
      <c r="A401" s="25" t="s">
        <v>116</v>
      </c>
      <c r="B401" s="26" t="n">
        <v>19281</v>
      </c>
      <c r="C401" s="26" t="n">
        <v>45</v>
      </c>
      <c r="D401" s="38" t="n">
        <v>1720.85697881263</v>
      </c>
      <c r="E401" s="38" t="n">
        <v>1052.38017622207</v>
      </c>
      <c r="F401" s="26" t="n">
        <v>462</v>
      </c>
      <c r="G401" s="26" t="n">
        <v>1077</v>
      </c>
      <c r="H401" s="26" t="n">
        <v>93</v>
      </c>
      <c r="I401" s="26" t="n">
        <v>1107.69</v>
      </c>
      <c r="J401" s="39" t="n">
        <v>0.0987651853213135</v>
      </c>
      <c r="K401" s="26" t="n">
        <v>769229</v>
      </c>
      <c r="L401" s="26" t="n">
        <v>18860910</v>
      </c>
      <c r="M401" s="26" t="n">
        <f aca="false">+K401+L401</f>
        <v>19630139</v>
      </c>
    </row>
    <row r="402" customFormat="false" ht="12.8" hidden="false" customHeight="false" outlineLevel="0" collapsed="false">
      <c r="A402" s="25" t="s">
        <v>117</v>
      </c>
      <c r="B402" s="26" t="n">
        <v>22623</v>
      </c>
      <c r="C402" s="26" t="n">
        <v>100</v>
      </c>
      <c r="D402" s="38" t="n">
        <v>1303.2596362657</v>
      </c>
      <c r="E402" s="38" t="n">
        <v>902.310871690121</v>
      </c>
      <c r="F402" s="26" t="n">
        <v>259</v>
      </c>
      <c r="G402" s="26" t="n">
        <v>634</v>
      </c>
      <c r="H402" s="26" t="n">
        <v>23</v>
      </c>
      <c r="I402" s="26" t="n">
        <v>641.59</v>
      </c>
      <c r="J402" s="39" t="n">
        <v>0.0653669485561052</v>
      </c>
      <c r="K402" s="26" t="n">
        <v>509108</v>
      </c>
      <c r="L402" s="26" t="n">
        <v>11083412</v>
      </c>
      <c r="M402" s="26" t="n">
        <f aca="false">+K402+L402</f>
        <v>11592520</v>
      </c>
    </row>
    <row r="403" customFormat="false" ht="12.8" hidden="false" customHeight="false" outlineLevel="0" collapsed="false">
      <c r="A403" s="25" t="s">
        <v>118</v>
      </c>
      <c r="B403" s="26" t="n">
        <v>13317</v>
      </c>
      <c r="C403" s="26" t="n">
        <v>57</v>
      </c>
      <c r="D403" s="38" t="n">
        <v>541.310438810126</v>
      </c>
      <c r="E403" s="38" t="n">
        <v>376.406805484069</v>
      </c>
      <c r="F403" s="26" t="n">
        <v>84</v>
      </c>
      <c r="G403" s="26" t="n">
        <v>165</v>
      </c>
      <c r="H403" s="26" t="n">
        <v>27</v>
      </c>
      <c r="I403" s="26" t="n">
        <v>173.91</v>
      </c>
      <c r="J403" s="39" t="n">
        <v>0.0454129815971319</v>
      </c>
      <c r="K403" s="26" t="n">
        <v>353698</v>
      </c>
      <c r="L403" s="26" t="n">
        <v>8379192</v>
      </c>
      <c r="M403" s="26" t="n">
        <f aca="false">+K403+L403</f>
        <v>8732890</v>
      </c>
    </row>
    <row r="404" customFormat="false" ht="12.8" hidden="false" customHeight="false" outlineLevel="0" collapsed="false">
      <c r="A404" s="25" t="s">
        <v>119</v>
      </c>
      <c r="B404" s="26" t="n">
        <v>14571</v>
      </c>
      <c r="C404" s="26" t="n">
        <v>103</v>
      </c>
      <c r="D404" s="38" t="n">
        <v>379.913526444372</v>
      </c>
      <c r="E404" s="38" t="n">
        <v>220.158331639177</v>
      </c>
      <c r="F404" s="26" t="n">
        <v>101</v>
      </c>
      <c r="G404" s="26" t="n">
        <v>180</v>
      </c>
      <c r="H404" s="26" t="n">
        <v>1</v>
      </c>
      <c r="I404" s="26" t="n">
        <v>180.33</v>
      </c>
      <c r="J404" s="39" t="n">
        <v>0.102356759791446</v>
      </c>
      <c r="K404" s="26" t="n">
        <v>797202</v>
      </c>
      <c r="L404" s="26" t="n">
        <v>7610545</v>
      </c>
      <c r="M404" s="26" t="n">
        <f aca="false">+K404+L404</f>
        <v>8407747</v>
      </c>
    </row>
    <row r="405" customFormat="false" ht="12.8" hidden="false" customHeight="false" outlineLevel="0" collapsed="false">
      <c r="A405" s="25" t="s">
        <v>120</v>
      </c>
      <c r="B405" s="26" t="n">
        <v>17621</v>
      </c>
      <c r="C405" s="26" t="n">
        <v>98</v>
      </c>
      <c r="D405" s="38" t="n">
        <v>871.863377171075</v>
      </c>
      <c r="E405" s="38" t="n">
        <v>564.204535449114</v>
      </c>
      <c r="F405" s="26" t="n">
        <v>142</v>
      </c>
      <c r="G405" s="26" t="n">
        <v>295</v>
      </c>
      <c r="H405" s="26" t="n">
        <v>13</v>
      </c>
      <c r="I405" s="26" t="n">
        <v>299.29</v>
      </c>
      <c r="J405" s="39" t="n">
        <v>0.0379038025451715</v>
      </c>
      <c r="K405" s="26" t="n">
        <v>295213</v>
      </c>
      <c r="L405" s="26" t="n">
        <v>9623204</v>
      </c>
      <c r="M405" s="26" t="n">
        <f aca="false">+K405+L405</f>
        <v>9918417</v>
      </c>
    </row>
    <row r="406" customFormat="false" ht="12.8" hidden="false" customHeight="false" outlineLevel="0" collapsed="false">
      <c r="A406" s="25" t="s">
        <v>121</v>
      </c>
      <c r="B406" s="26" t="n">
        <v>11482</v>
      </c>
      <c r="C406" s="26" t="n">
        <v>56</v>
      </c>
      <c r="D406" s="38" t="n">
        <v>723.057714899114</v>
      </c>
      <c r="E406" s="38" t="n">
        <v>379.654209200832</v>
      </c>
      <c r="F406" s="26" t="n">
        <v>136</v>
      </c>
      <c r="G406" s="26" t="n">
        <v>310</v>
      </c>
      <c r="H406" s="26" t="n">
        <v>15</v>
      </c>
      <c r="I406" s="26" t="n">
        <v>314.95</v>
      </c>
      <c r="J406" s="39" t="n">
        <v>0.0409868344121498</v>
      </c>
      <c r="K406" s="26" t="n">
        <v>319225</v>
      </c>
      <c r="L406" s="26" t="n">
        <v>7310638</v>
      </c>
      <c r="M406" s="26" t="n">
        <f aca="false">+K406+L406</f>
        <v>7629863</v>
      </c>
    </row>
    <row r="407" customFormat="false" ht="12.8" hidden="false" customHeight="false" outlineLevel="0" collapsed="false">
      <c r="A407" s="25" t="s">
        <v>122</v>
      </c>
      <c r="B407" s="26" t="n">
        <v>9257</v>
      </c>
      <c r="C407" s="26" t="n">
        <v>46</v>
      </c>
      <c r="D407" s="38" t="n">
        <v>483.069523148159</v>
      </c>
      <c r="E407" s="38" t="n">
        <v>280.106131842123</v>
      </c>
      <c r="F407" s="26" t="n">
        <v>56</v>
      </c>
      <c r="G407" s="26" t="n">
        <v>190</v>
      </c>
      <c r="H407" s="26" t="n">
        <v>12</v>
      </c>
      <c r="I407" s="26" t="n">
        <v>193.96</v>
      </c>
      <c r="J407" s="39" t="n">
        <v>0.0308066642988075</v>
      </c>
      <c r="K407" s="26" t="n">
        <v>239937</v>
      </c>
      <c r="L407" s="26" t="n">
        <v>7195032</v>
      </c>
      <c r="M407" s="26" t="n">
        <f aca="false">+K407+L407</f>
        <v>7434969</v>
      </c>
    </row>
    <row r="408" customFormat="false" ht="12.8" hidden="false" customHeight="false" outlineLevel="0" collapsed="false">
      <c r="A408" s="25" t="s">
        <v>123</v>
      </c>
      <c r="B408" s="26" t="n">
        <v>15746</v>
      </c>
      <c r="C408" s="26" t="n">
        <v>69</v>
      </c>
      <c r="D408" s="38" t="n">
        <v>670.296767953008</v>
      </c>
      <c r="E408" s="38" t="n">
        <v>270.499620627286</v>
      </c>
      <c r="F408" s="26" t="n">
        <v>53</v>
      </c>
      <c r="G408" s="26" t="n">
        <v>129</v>
      </c>
      <c r="H408" s="26" t="n">
        <v>8</v>
      </c>
      <c r="I408" s="26" t="n">
        <v>131.64</v>
      </c>
      <c r="J408" s="39" t="n">
        <v>0.0125884010537074</v>
      </c>
      <c r="K408" s="26" t="n">
        <v>98044</v>
      </c>
      <c r="L408" s="26" t="n">
        <v>3077205</v>
      </c>
      <c r="M408" s="26" t="n">
        <f aca="false">+K408+L408</f>
        <v>3175249</v>
      </c>
    </row>
    <row r="409" customFormat="false" ht="12.8" hidden="false" customHeight="false" outlineLevel="0" collapsed="false">
      <c r="A409" s="25" t="s">
        <v>124</v>
      </c>
      <c r="B409" s="26" t="n">
        <v>6522</v>
      </c>
      <c r="C409" s="26" t="n">
        <v>47</v>
      </c>
      <c r="D409" s="38" t="n">
        <v>349.805906282401</v>
      </c>
      <c r="E409" s="38" t="n">
        <v>184.019378197483</v>
      </c>
      <c r="F409" s="26" t="n">
        <v>21</v>
      </c>
      <c r="G409" s="26" t="n">
        <v>89</v>
      </c>
      <c r="H409" s="26" t="n">
        <v>2</v>
      </c>
      <c r="I409" s="26" t="n">
        <v>89.66</v>
      </c>
      <c r="J409" s="39" t="n">
        <v>0.0129604998921552</v>
      </c>
      <c r="K409" s="26" t="n">
        <v>100942</v>
      </c>
      <c r="L409" s="26" t="n">
        <v>2957056</v>
      </c>
      <c r="M409" s="26" t="n">
        <f aca="false">+K409+L409</f>
        <v>3057998</v>
      </c>
    </row>
    <row r="410" customFormat="false" ht="12.8" hidden="false" customHeight="false" outlineLevel="0" collapsed="false">
      <c r="A410" s="25" t="s">
        <v>125</v>
      </c>
      <c r="B410" s="26" t="n">
        <v>7837</v>
      </c>
      <c r="C410" s="26" t="n">
        <v>38</v>
      </c>
      <c r="D410" s="38" t="n">
        <v>303.293760262726</v>
      </c>
      <c r="E410" s="38" t="n">
        <v>158.958225108225</v>
      </c>
      <c r="F410" s="26" t="n">
        <v>12</v>
      </c>
      <c r="G410" s="26" t="n">
        <v>69</v>
      </c>
      <c r="H410" s="26" t="n">
        <v>6</v>
      </c>
      <c r="I410" s="26" t="n">
        <v>70.98</v>
      </c>
      <c r="J410" s="39" t="n">
        <v>0.0175595353400342</v>
      </c>
      <c r="K410" s="26" t="n">
        <v>136762</v>
      </c>
      <c r="L410" s="26" t="n">
        <v>3068628</v>
      </c>
      <c r="M410" s="26" t="n">
        <f aca="false">+K410+L410</f>
        <v>3205390</v>
      </c>
    </row>
    <row r="411" customFormat="false" ht="12.8" hidden="false" customHeight="false" outlineLevel="0" collapsed="false">
      <c r="A411" s="25" t="s">
        <v>126</v>
      </c>
      <c r="B411" s="26" t="n">
        <v>10055</v>
      </c>
      <c r="C411" s="26" t="n">
        <v>43</v>
      </c>
      <c r="D411" s="38" t="n">
        <v>405.08402886643</v>
      </c>
      <c r="E411" s="38" t="n">
        <v>296.011638490848</v>
      </c>
      <c r="F411" s="26" t="n">
        <v>26</v>
      </c>
      <c r="G411" s="26" t="n">
        <v>70</v>
      </c>
      <c r="H411" s="26" t="n">
        <v>3</v>
      </c>
      <c r="I411" s="26" t="n">
        <v>70.99</v>
      </c>
      <c r="J411" s="39" t="n">
        <v>0.0358365765525225</v>
      </c>
      <c r="K411" s="26" t="n">
        <v>279112</v>
      </c>
      <c r="L411" s="26" t="n">
        <v>3203657</v>
      </c>
      <c r="M411" s="26" t="n">
        <f aca="false">+K411+L411</f>
        <v>3482769</v>
      </c>
    </row>
    <row r="412" customFormat="false" ht="12.8" hidden="false" customHeight="false" outlineLevel="0" collapsed="false">
      <c r="A412" s="25" t="s">
        <v>127</v>
      </c>
      <c r="B412" s="26" t="n">
        <v>7098</v>
      </c>
      <c r="C412" s="26" t="n">
        <v>47</v>
      </c>
      <c r="D412" s="38" t="n">
        <v>317.462790422634</v>
      </c>
      <c r="E412" s="38" t="n">
        <v>189.87987012987</v>
      </c>
      <c r="F412" s="26" t="n">
        <v>68</v>
      </c>
      <c r="G412" s="26" t="n">
        <v>175</v>
      </c>
      <c r="H412" s="26" t="n">
        <v>21</v>
      </c>
      <c r="I412" s="26" t="n">
        <v>181.93</v>
      </c>
      <c r="J412" s="39" t="n">
        <v>0.0727690629683792</v>
      </c>
      <c r="K412" s="26" t="n">
        <v>566759</v>
      </c>
      <c r="L412" s="26" t="n">
        <v>3337517</v>
      </c>
      <c r="M412" s="26" t="n">
        <f aca="false">+K412+L412</f>
        <v>3904276</v>
      </c>
    </row>
    <row r="413" customFormat="false" ht="12.8" hidden="false" customHeight="false" outlineLevel="0" collapsed="false">
      <c r="A413" s="25" t="s">
        <v>128</v>
      </c>
      <c r="B413" s="26" t="n">
        <v>3820</v>
      </c>
      <c r="C413" s="26" t="n">
        <v>53</v>
      </c>
      <c r="D413" s="38" t="n">
        <v>172.854058775816</v>
      </c>
      <c r="E413" s="38" t="n">
        <v>54.2840909090909</v>
      </c>
      <c r="F413" s="26" t="n">
        <v>9</v>
      </c>
      <c r="G413" s="26" t="n">
        <v>42</v>
      </c>
      <c r="H413" s="26" t="n">
        <v>0</v>
      </c>
      <c r="I413" s="26" t="n">
        <v>42</v>
      </c>
      <c r="J413" s="39" t="n">
        <v>0.0110985755480977</v>
      </c>
      <c r="K413" s="26" t="n">
        <v>86441</v>
      </c>
      <c r="L413" s="26" t="n">
        <v>1515547</v>
      </c>
      <c r="M413" s="26" t="n">
        <f aca="false">+K413+L413</f>
        <v>1601988</v>
      </c>
    </row>
    <row r="414" customFormat="false" ht="12.8" hidden="false" customHeight="false" outlineLevel="0" collapsed="false">
      <c r="A414" s="25" t="s">
        <v>129</v>
      </c>
      <c r="B414" s="26" t="n">
        <v>7000</v>
      </c>
      <c r="C414" s="26" t="n">
        <v>26</v>
      </c>
      <c r="D414" s="38" t="n">
        <v>310.381631329472</v>
      </c>
      <c r="E414" s="38" t="n">
        <v>273.972540420381</v>
      </c>
      <c r="F414" s="26" t="n">
        <v>56</v>
      </c>
      <c r="G414" s="26" t="n">
        <v>128</v>
      </c>
      <c r="H414" s="26" t="n">
        <v>15</v>
      </c>
      <c r="I414" s="26" t="n">
        <v>132.95</v>
      </c>
      <c r="J414" s="39" t="n">
        <v>0.0921678308114556</v>
      </c>
      <c r="K414" s="26" t="n">
        <v>717846</v>
      </c>
      <c r="L414" s="26" t="n">
        <v>8723824</v>
      </c>
      <c r="M414" s="26" t="n">
        <f aca="false">+K414+L414</f>
        <v>9441670</v>
      </c>
    </row>
    <row r="415" customFormat="false" ht="12.8" hidden="false" customHeight="false" outlineLevel="0" collapsed="false">
      <c r="A415" s="25" t="s">
        <v>130</v>
      </c>
      <c r="B415" s="26" t="n">
        <v>3115</v>
      </c>
      <c r="C415" s="26" t="n">
        <v>50</v>
      </c>
      <c r="D415" s="38" t="n">
        <v>188.604603174603</v>
      </c>
      <c r="E415" s="38" t="n">
        <v>68.0209090909091</v>
      </c>
      <c r="F415" s="26" t="n">
        <v>2</v>
      </c>
      <c r="G415" s="26" t="n">
        <v>4</v>
      </c>
      <c r="H415" s="26" t="n">
        <v>2</v>
      </c>
      <c r="I415" s="26" t="n">
        <v>4.66</v>
      </c>
      <c r="J415" s="39" t="n">
        <v>0.00234425695625786</v>
      </c>
      <c r="K415" s="26" t="n">
        <v>18258</v>
      </c>
      <c r="L415" s="26" t="n">
        <v>1425233</v>
      </c>
      <c r="M415" s="26" t="n">
        <f aca="false">+K415+L415</f>
        <v>1443491</v>
      </c>
    </row>
    <row r="416" customFormat="false" ht="12.8" hidden="false" customHeight="false" outlineLevel="0" collapsed="false">
      <c r="A416" s="25" t="s">
        <v>131</v>
      </c>
      <c r="B416" s="26" t="n">
        <v>8828</v>
      </c>
      <c r="C416" s="26" t="n">
        <v>84</v>
      </c>
      <c r="D416" s="38" t="n">
        <v>312.649047619048</v>
      </c>
      <c r="E416" s="38" t="n">
        <v>246.87632034632</v>
      </c>
      <c r="F416" s="26" t="n">
        <v>18</v>
      </c>
      <c r="G416" s="26" t="n">
        <v>77</v>
      </c>
      <c r="H416" s="26" t="n">
        <v>14</v>
      </c>
      <c r="I416" s="26" t="n">
        <v>81.62</v>
      </c>
      <c r="J416" s="39" t="n">
        <v>0.0546789917614345</v>
      </c>
      <c r="K416" s="26" t="n">
        <v>425866</v>
      </c>
      <c r="L416" s="26" t="n">
        <v>5747873</v>
      </c>
      <c r="M416" s="26" t="n">
        <f aca="false">+K416+L416</f>
        <v>6173739</v>
      </c>
    </row>
    <row r="417" customFormat="false" ht="12.8" hidden="false" customHeight="false" outlineLevel="0" collapsed="false">
      <c r="A417" s="25" t="s">
        <v>132</v>
      </c>
      <c r="B417" s="26" t="n">
        <v>12015</v>
      </c>
      <c r="C417" s="26" t="n">
        <v>201</v>
      </c>
      <c r="D417" s="38" t="n">
        <v>384.212384276223</v>
      </c>
      <c r="E417" s="38" t="n">
        <v>191.340842774247</v>
      </c>
      <c r="F417" s="26" t="n">
        <v>20</v>
      </c>
      <c r="G417" s="26" t="n">
        <v>27</v>
      </c>
      <c r="H417" s="26" t="n">
        <v>3</v>
      </c>
      <c r="I417" s="26" t="n">
        <v>27.99</v>
      </c>
      <c r="J417" s="39" t="n">
        <v>0.023182188684547</v>
      </c>
      <c r="K417" s="26" t="n">
        <v>180554</v>
      </c>
      <c r="L417" s="26" t="n">
        <v>1902910</v>
      </c>
      <c r="M417" s="26" t="n">
        <f aca="false">+K417+L417</f>
        <v>2083464</v>
      </c>
    </row>
    <row r="418" customFormat="false" ht="12.8" hidden="false" customHeight="false" outlineLevel="0" collapsed="false">
      <c r="A418" s="25" t="s">
        <v>133</v>
      </c>
      <c r="B418" s="26" t="n">
        <v>5323</v>
      </c>
      <c r="C418" s="26" t="n">
        <v>31</v>
      </c>
      <c r="D418" s="38" t="n">
        <v>287.174714873388</v>
      </c>
      <c r="E418" s="38" t="n">
        <v>136.399185444341</v>
      </c>
      <c r="F418" s="26" t="n">
        <v>5</v>
      </c>
      <c r="G418" s="26" t="n">
        <v>18</v>
      </c>
      <c r="H418" s="26" t="n">
        <v>2</v>
      </c>
      <c r="I418" s="26" t="n">
        <v>18.66</v>
      </c>
      <c r="J418" s="39" t="n">
        <v>0.00483500060037333</v>
      </c>
      <c r="K418" s="26" t="n">
        <v>37657</v>
      </c>
      <c r="L418" s="26" t="n">
        <v>3732566</v>
      </c>
      <c r="M418" s="26" t="n">
        <f aca="false">+K418+L418</f>
        <v>3770223</v>
      </c>
    </row>
    <row r="419" customFormat="false" ht="12.8" hidden="false" customHeight="false" outlineLevel="0" collapsed="false">
      <c r="A419" s="25" t="s">
        <v>134</v>
      </c>
      <c r="B419" s="26" t="n">
        <v>7474</v>
      </c>
      <c r="C419" s="26" t="n">
        <v>60</v>
      </c>
      <c r="D419" s="38" t="n">
        <v>302.998771028891</v>
      </c>
      <c r="E419" s="38" t="n">
        <v>161.167937741202</v>
      </c>
      <c r="F419" s="26" t="n">
        <v>2</v>
      </c>
      <c r="G419" s="26" t="n">
        <v>6</v>
      </c>
      <c r="H419" s="26" t="n">
        <v>8</v>
      </c>
      <c r="I419" s="26" t="n">
        <v>8.64</v>
      </c>
      <c r="J419" s="39" t="n">
        <v>0.0106333028021803</v>
      </c>
      <c r="K419" s="26" t="n">
        <v>82817</v>
      </c>
      <c r="L419" s="26" t="n">
        <v>1736801</v>
      </c>
      <c r="M419" s="26" t="n">
        <f aca="false">+K419+L419</f>
        <v>1819618</v>
      </c>
    </row>
    <row r="420" customFormat="false" ht="12.8" hidden="false" customHeight="false" outlineLevel="0" collapsed="false">
      <c r="A420" s="25" t="s">
        <v>135</v>
      </c>
      <c r="B420" s="26" t="n">
        <v>9001</v>
      </c>
      <c r="C420" s="26" t="n">
        <v>58</v>
      </c>
      <c r="D420" s="38" t="n">
        <v>259.964656716384</v>
      </c>
      <c r="E420" s="38" t="n">
        <v>155.916630643079</v>
      </c>
      <c r="F420" s="26" t="n">
        <v>5</v>
      </c>
      <c r="G420" s="26" t="n">
        <v>18</v>
      </c>
      <c r="H420" s="26" t="n">
        <v>0</v>
      </c>
      <c r="I420" s="26" t="n">
        <v>18</v>
      </c>
      <c r="J420" s="39" t="n">
        <v>0.0359259133918012</v>
      </c>
      <c r="K420" s="26" t="n">
        <v>279808</v>
      </c>
      <c r="L420" s="26" t="n">
        <v>2427219</v>
      </c>
      <c r="M420" s="26" t="n">
        <f aca="false">+K420+L420</f>
        <v>2707027</v>
      </c>
    </row>
    <row r="421" customFormat="false" ht="12.8" hidden="false" customHeight="false" outlineLevel="0" collapsed="false">
      <c r="A421" s="25" t="s">
        <v>136</v>
      </c>
      <c r="B421" s="26" t="n">
        <v>4440</v>
      </c>
      <c r="C421" s="26" t="n">
        <v>30</v>
      </c>
      <c r="D421" s="38" t="n">
        <v>239.819153568538</v>
      </c>
      <c r="E421" s="38" t="n">
        <v>133.231292517007</v>
      </c>
      <c r="F421" s="26" t="n">
        <v>30</v>
      </c>
      <c r="G421" s="26" t="n">
        <v>47</v>
      </c>
      <c r="H421" s="26" t="n">
        <v>1</v>
      </c>
      <c r="I421" s="26" t="n">
        <v>47.33</v>
      </c>
      <c r="J421" s="39" t="n">
        <v>0.0165697226224584</v>
      </c>
      <c r="K421" s="26" t="n">
        <v>129053</v>
      </c>
      <c r="L421" s="26" t="n">
        <v>2081780</v>
      </c>
      <c r="M421" s="26" t="n">
        <f aca="false">+K421+L421</f>
        <v>2210833</v>
      </c>
    </row>
    <row r="422" customFormat="false" ht="12.8" hidden="false" customHeight="false" outlineLevel="0" collapsed="false">
      <c r="A422" s="25" t="s">
        <v>137</v>
      </c>
      <c r="B422" s="26" t="n">
        <v>5486</v>
      </c>
      <c r="C422" s="26" t="n">
        <v>23</v>
      </c>
      <c r="D422" s="38" t="n">
        <v>258.822455817386</v>
      </c>
      <c r="E422" s="38" t="n">
        <v>165.686092181023</v>
      </c>
      <c r="F422" s="26" t="n">
        <v>6</v>
      </c>
      <c r="G422" s="26" t="n">
        <v>19</v>
      </c>
      <c r="H422" s="26" t="n">
        <v>8</v>
      </c>
      <c r="I422" s="26" t="n">
        <v>21.64</v>
      </c>
      <c r="J422" s="39" t="n">
        <v>0.0165236228076639</v>
      </c>
      <c r="K422" s="26" t="n">
        <v>128694</v>
      </c>
      <c r="L422" s="26" t="n">
        <v>1321655</v>
      </c>
      <c r="M422" s="26" t="n">
        <f aca="false">+K422+L422</f>
        <v>1450349</v>
      </c>
    </row>
    <row r="423" customFormat="false" ht="12.8" hidden="false" customHeight="false" outlineLevel="0" collapsed="false">
      <c r="A423" s="25" t="s">
        <v>138</v>
      </c>
      <c r="B423" s="26" t="n">
        <v>5611</v>
      </c>
      <c r="C423" s="26" t="n">
        <v>43</v>
      </c>
      <c r="D423" s="38" t="n">
        <v>290.488241531169</v>
      </c>
      <c r="E423" s="38" t="n">
        <v>145.793177558199</v>
      </c>
      <c r="F423" s="26" t="n">
        <v>31</v>
      </c>
      <c r="G423" s="26" t="n">
        <v>45</v>
      </c>
      <c r="H423" s="26" t="n">
        <v>4</v>
      </c>
      <c r="I423" s="26" t="n">
        <v>46.32</v>
      </c>
      <c r="J423" s="39" t="n">
        <v>0.0117478297237268</v>
      </c>
      <c r="K423" s="26" t="n">
        <v>91498</v>
      </c>
      <c r="L423" s="26" t="n">
        <v>785064</v>
      </c>
      <c r="M423" s="26" t="n">
        <f aca="false">+K423+L423</f>
        <v>876562</v>
      </c>
    </row>
    <row r="424" customFormat="false" ht="12.8" hidden="false" customHeight="false" outlineLevel="0" collapsed="false">
      <c r="A424" s="28" t="s">
        <v>139</v>
      </c>
      <c r="B424" s="29" t="n">
        <v>6627</v>
      </c>
      <c r="C424" s="29" t="n">
        <v>29</v>
      </c>
      <c r="D424" s="40" t="n">
        <v>324.498062071982</v>
      </c>
      <c r="E424" s="40" t="n">
        <v>168.024227795023</v>
      </c>
      <c r="F424" s="29" t="n">
        <v>9</v>
      </c>
      <c r="G424" s="29" t="n">
        <v>34</v>
      </c>
      <c r="H424" s="29" t="n">
        <v>4</v>
      </c>
      <c r="I424" s="29" t="n">
        <v>35.32</v>
      </c>
      <c r="J424" s="41" t="n">
        <v>0.00808755770239549</v>
      </c>
      <c r="K424" s="29" t="n">
        <v>62990</v>
      </c>
      <c r="L424" s="29" t="n">
        <v>966117</v>
      </c>
      <c r="M424" s="29" t="n">
        <f aca="false">+K424+L424</f>
        <v>1029107</v>
      </c>
    </row>
    <row r="425" customFormat="false" ht="12.8" hidden="false" customHeight="false" outlineLevel="0" collapsed="false">
      <c r="A425" s="31" t="s">
        <v>71</v>
      </c>
      <c r="B425" s="32" t="n">
        <f aca="false">SUM(B400:B424)</f>
        <v>259607</v>
      </c>
      <c r="C425" s="32" t="n">
        <f aca="false">SUM(C400:C424)</f>
        <v>1507</v>
      </c>
      <c r="D425" s="42" t="n">
        <f aca="false">SUM(D400:D424)</f>
        <v>13146.2351656945</v>
      </c>
      <c r="E425" s="42" t="n">
        <f aca="false">SUM(E400:E424)</f>
        <v>7804.42695623267</v>
      </c>
      <c r="F425" s="32" t="n">
        <f aca="false">SUM(F400:F424)</f>
        <v>2179</v>
      </c>
      <c r="G425" s="32" t="n">
        <f aca="false">SUM(G400:G424)</f>
        <v>5199</v>
      </c>
      <c r="H425" s="32" t="n">
        <f aca="false">SUM(H400:H424)</f>
        <v>376</v>
      </c>
      <c r="I425" s="32" t="n">
        <f aca="false">SUM(I400:I424)</f>
        <v>5323.08</v>
      </c>
      <c r="J425" s="43" t="n">
        <f aca="false">SUM(J400:J424)</f>
        <v>1</v>
      </c>
      <c r="K425" s="32" t="n">
        <f aca="false">SUM(K400:K424)</f>
        <v>7788467</v>
      </c>
      <c r="L425" s="32" t="n">
        <f aca="false">SUM(L400:L424)</f>
        <v>147980875</v>
      </c>
      <c r="M425" s="32" t="n">
        <f aca="false">SUM(M400:M424)</f>
        <v>155769342</v>
      </c>
    </row>
    <row r="426" customFormat="false" ht="12.8" hidden="false" customHeight="false" outlineLevel="0" collapsed="false">
      <c r="A426" s="33" t="s">
        <v>72</v>
      </c>
      <c r="B426" s="53"/>
      <c r="C426" s="53"/>
      <c r="D426" s="44"/>
      <c r="E426" s="44"/>
      <c r="F426" s="53"/>
      <c r="G426" s="53"/>
      <c r="H426" s="53"/>
      <c r="I426" s="53"/>
      <c r="J426" s="45"/>
      <c r="K426" s="53"/>
      <c r="L426" s="53"/>
      <c r="M426" s="53"/>
    </row>
    <row r="427" customFormat="false" ht="12.8" hidden="false" customHeight="false" outlineLevel="0" collapsed="false">
      <c r="A427" s="33" t="s">
        <v>82</v>
      </c>
      <c r="B427" s="53"/>
      <c r="C427" s="53"/>
      <c r="D427" s="44"/>
      <c r="E427" s="44"/>
      <c r="F427" s="53"/>
      <c r="G427" s="53"/>
      <c r="H427" s="53"/>
      <c r="I427" s="53"/>
      <c r="J427" s="45"/>
      <c r="K427" s="53"/>
      <c r="L427" s="53"/>
      <c r="M427" s="53"/>
    </row>
    <row r="428" customFormat="false" ht="12.8" hidden="false" customHeight="false" outlineLevel="0" collapsed="false">
      <c r="A428" s="12"/>
      <c r="B428" s="53" t="n">
        <f aca="false">SUM(B400:B424)-B425</f>
        <v>0</v>
      </c>
      <c r="C428" s="53" t="n">
        <f aca="false">SUM(C400:C424)-C425</f>
        <v>0</v>
      </c>
      <c r="D428" s="44" t="n">
        <f aca="false">SUM(D400:D424)-D425</f>
        <v>0</v>
      </c>
      <c r="E428" s="44" t="n">
        <f aca="false">SUM(E400:E424)-E425</f>
        <v>0</v>
      </c>
      <c r="F428" s="53" t="n">
        <f aca="false">SUM(F400:F424)-F425</f>
        <v>0</v>
      </c>
      <c r="G428" s="53" t="n">
        <f aca="false">SUM(G400:G424)-G425</f>
        <v>0</v>
      </c>
      <c r="H428" s="53" t="n">
        <f aca="false">SUM(H400:H424)-H425</f>
        <v>0</v>
      </c>
      <c r="I428" s="53" t="n">
        <f aca="false">SUM(I400:I424)-I425</f>
        <v>0</v>
      </c>
      <c r="J428" s="45" t="n">
        <f aca="false">SUM(J400:J424)-J425</f>
        <v>0</v>
      </c>
      <c r="K428" s="53" t="n">
        <f aca="false">SUM(K400:K424)-K425</f>
        <v>0</v>
      </c>
      <c r="L428" s="53" t="n">
        <f aca="false">SUM(L400:L424)-L425</f>
        <v>0</v>
      </c>
      <c r="M428" s="53" t="n">
        <f aca="false">SUM(M400:M424)-M425</f>
        <v>0</v>
      </c>
    </row>
    <row r="429" customFormat="false" ht="12.8" hidden="false" customHeight="false" outlineLevel="0" collapsed="false">
      <c r="A429" s="12"/>
      <c r="B429" s="53"/>
      <c r="C429" s="53"/>
      <c r="D429" s="44"/>
      <c r="E429" s="44"/>
      <c r="F429" s="53"/>
      <c r="G429" s="53"/>
      <c r="H429" s="53"/>
      <c r="I429" s="53"/>
      <c r="J429" s="45"/>
      <c r="K429" s="53"/>
      <c r="L429" s="53"/>
      <c r="M429" s="53"/>
    </row>
    <row r="430" customFormat="false" ht="12.8" hidden="false" customHeight="false" outlineLevel="0" collapsed="false">
      <c r="A430" s="12"/>
      <c r="B430" s="53"/>
      <c r="C430" s="53"/>
      <c r="D430" s="44"/>
      <c r="E430" s="44"/>
      <c r="F430" s="53"/>
      <c r="G430" s="53"/>
      <c r="H430" s="53"/>
      <c r="I430" s="53"/>
      <c r="J430" s="45"/>
      <c r="K430" s="53"/>
      <c r="L430" s="53"/>
      <c r="M430" s="53"/>
    </row>
    <row r="431" customFormat="false" ht="12.8" hidden="false" customHeight="false" outlineLevel="0" collapsed="false">
      <c r="A431" s="16" t="str">
        <f aca="false">"Tabla " &amp; TEXT((ROW()+25)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K431" s="18"/>
      <c r="L431" s="18"/>
      <c r="M431" s="18"/>
    </row>
    <row r="432" customFormat="false" ht="12.8" hidden="false" customHeight="false" outlineLevel="0" collapsed="false">
      <c r="A432" s="18" t="s">
        <v>188</v>
      </c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</row>
    <row r="433" customFormat="false" ht="12.8" hidden="false" customHeight="true" outlineLevel="0" collapsed="false">
      <c r="A433" s="19" t="s">
        <v>30</v>
      </c>
      <c r="B433" s="20" t="s">
        <v>31</v>
      </c>
      <c r="C433" s="20"/>
      <c r="D433" s="20"/>
      <c r="E433" s="20"/>
      <c r="F433" s="20"/>
      <c r="G433" s="20"/>
      <c r="H433" s="20"/>
      <c r="I433" s="20"/>
      <c r="J433" s="34" t="s">
        <v>32</v>
      </c>
      <c r="K433" s="19" t="s">
        <v>33</v>
      </c>
      <c r="L433" s="19" t="s">
        <v>34</v>
      </c>
      <c r="M433" s="19" t="s">
        <v>35</v>
      </c>
    </row>
    <row r="434" customFormat="false" ht="28.3" hidden="false" customHeight="false" outlineLevel="0" collapsed="false">
      <c r="A434" s="19"/>
      <c r="B434" s="21" t="s">
        <v>189</v>
      </c>
      <c r="C434" s="21" t="s">
        <v>190</v>
      </c>
      <c r="D434" s="35" t="s">
        <v>191</v>
      </c>
      <c r="E434" s="35" t="s">
        <v>192</v>
      </c>
      <c r="F434" s="21" t="s">
        <v>193</v>
      </c>
      <c r="G434" s="21" t="s">
        <v>194</v>
      </c>
      <c r="H434" s="21" t="s">
        <v>195</v>
      </c>
      <c r="I434" s="19" t="s">
        <v>43</v>
      </c>
      <c r="J434" s="34"/>
      <c r="K434" s="19"/>
      <c r="L434" s="19"/>
      <c r="M434" s="19"/>
    </row>
    <row r="435" customFormat="false" ht="12.8" hidden="false" customHeight="false" outlineLevel="0" collapsed="false">
      <c r="A435" s="22" t="s">
        <v>44</v>
      </c>
      <c r="B435" s="23" t="n">
        <v>24649</v>
      </c>
      <c r="C435" s="23" t="n">
        <v>65</v>
      </c>
      <c r="D435" s="36" t="n">
        <v>1835.18092424597</v>
      </c>
      <c r="E435" s="36" t="n">
        <v>1060.51046970052</v>
      </c>
      <c r="F435" s="23" t="n">
        <v>502</v>
      </c>
      <c r="G435" s="23" t="n">
        <v>1363</v>
      </c>
      <c r="H435" s="23" t="n">
        <v>135</v>
      </c>
      <c r="I435" s="23" t="n">
        <v>1407.55</v>
      </c>
      <c r="J435" s="37" t="n">
        <v>0.155779277937187</v>
      </c>
      <c r="K435" s="23" t="n">
        <v>1174522</v>
      </c>
      <c r="L435" s="23" t="n">
        <v>29301138</v>
      </c>
      <c r="M435" s="23" t="n">
        <v>30475660</v>
      </c>
      <c r="N435" s="8" t="n">
        <f aca="false">K460*J435</f>
        <v>1174522.63491261</v>
      </c>
    </row>
    <row r="436" customFormat="false" ht="12.8" hidden="false" customHeight="false" outlineLevel="0" collapsed="false">
      <c r="A436" s="25" t="s">
        <v>45</v>
      </c>
      <c r="B436" s="26" t="n">
        <v>18771</v>
      </c>
      <c r="C436" s="26" t="n">
        <v>43</v>
      </c>
      <c r="D436" s="38" t="n">
        <v>1720.2262239714</v>
      </c>
      <c r="E436" s="38" t="n">
        <v>1024.88531488049</v>
      </c>
      <c r="F436" s="26" t="n">
        <v>350</v>
      </c>
      <c r="G436" s="26" t="n">
        <v>1059</v>
      </c>
      <c r="H436" s="26" t="n">
        <v>102</v>
      </c>
      <c r="I436" s="26" t="n">
        <v>1092.66</v>
      </c>
      <c r="J436" s="39" t="n">
        <v>0.119055386363082</v>
      </c>
      <c r="K436" s="26" t="n">
        <v>897637</v>
      </c>
      <c r="L436" s="26" t="n">
        <v>18321714</v>
      </c>
      <c r="M436" s="26" t="n">
        <v>19219351</v>
      </c>
    </row>
    <row r="437" customFormat="false" ht="12.8" hidden="false" customHeight="false" outlineLevel="0" collapsed="false">
      <c r="A437" s="25" t="s">
        <v>46</v>
      </c>
      <c r="B437" s="26" t="n">
        <v>21780</v>
      </c>
      <c r="C437" s="26" t="n">
        <v>97</v>
      </c>
      <c r="D437" s="38" t="n">
        <v>1300.36110638825</v>
      </c>
      <c r="E437" s="38" t="n">
        <v>881.383833660982</v>
      </c>
      <c r="F437" s="26" t="n">
        <v>227</v>
      </c>
      <c r="G437" s="26" t="n">
        <v>677</v>
      </c>
      <c r="H437" s="26" t="n">
        <v>21</v>
      </c>
      <c r="I437" s="26" t="n">
        <v>683.93</v>
      </c>
      <c r="J437" s="39" t="n">
        <v>0.0764342840581931</v>
      </c>
      <c r="K437" s="26" t="n">
        <v>576288</v>
      </c>
      <c r="L437" s="26" t="n">
        <v>10717758</v>
      </c>
      <c r="M437" s="26" t="n">
        <v>11294046</v>
      </c>
    </row>
    <row r="438" customFormat="false" ht="12.8" hidden="false" customHeight="false" outlineLevel="0" collapsed="false">
      <c r="A438" s="25" t="s">
        <v>47</v>
      </c>
      <c r="B438" s="26" t="n">
        <v>12981</v>
      </c>
      <c r="C438" s="26" t="n">
        <v>54</v>
      </c>
      <c r="D438" s="38" t="n">
        <v>550.885123871891</v>
      </c>
      <c r="E438" s="38" t="n">
        <v>355.261817553425</v>
      </c>
      <c r="F438" s="26" t="n">
        <v>88</v>
      </c>
      <c r="G438" s="26" t="n">
        <v>199</v>
      </c>
      <c r="H438" s="26" t="n">
        <v>60</v>
      </c>
      <c r="I438" s="26" t="n">
        <v>218.8</v>
      </c>
      <c r="J438" s="39" t="n">
        <v>0.0565733087757287</v>
      </c>
      <c r="K438" s="26" t="n">
        <v>426543</v>
      </c>
      <c r="L438" s="26" t="n">
        <v>8111890</v>
      </c>
      <c r="M438" s="26" t="n">
        <v>8538433</v>
      </c>
    </row>
    <row r="439" customFormat="false" ht="12.8" hidden="false" customHeight="false" outlineLevel="0" collapsed="false">
      <c r="A439" s="25" t="s">
        <v>48</v>
      </c>
      <c r="B439" s="26" t="n">
        <v>14462</v>
      </c>
      <c r="C439" s="26" t="n">
        <v>76</v>
      </c>
      <c r="D439" s="38" t="n">
        <v>372.996176517972</v>
      </c>
      <c r="E439" s="38" t="n">
        <v>212.85934073052</v>
      </c>
      <c r="F439" s="26" t="n">
        <v>76</v>
      </c>
      <c r="G439" s="26" t="n">
        <v>191</v>
      </c>
      <c r="H439" s="26" t="n">
        <v>6</v>
      </c>
      <c r="I439" s="26" t="n">
        <v>192.98</v>
      </c>
      <c r="J439" s="39" t="n">
        <v>0.051614574157912</v>
      </c>
      <c r="K439" s="26" t="n">
        <v>389156</v>
      </c>
      <c r="L439" s="26" t="n">
        <v>7366023</v>
      </c>
      <c r="M439" s="26" t="n">
        <v>7755179</v>
      </c>
    </row>
    <row r="440" customFormat="false" ht="12.8" hidden="false" customHeight="false" outlineLevel="0" collapsed="false">
      <c r="A440" s="25" t="s">
        <v>49</v>
      </c>
      <c r="B440" s="26" t="n">
        <v>18538</v>
      </c>
      <c r="C440" s="26" t="n">
        <v>98</v>
      </c>
      <c r="D440" s="38" t="n">
        <v>916.584001027221</v>
      </c>
      <c r="E440" s="38" t="n">
        <v>561.402182845403</v>
      </c>
      <c r="F440" s="26" t="n">
        <v>136</v>
      </c>
      <c r="G440" s="26" t="n">
        <v>286</v>
      </c>
      <c r="H440" s="26" t="n">
        <v>12</v>
      </c>
      <c r="I440" s="26" t="n">
        <v>289.96</v>
      </c>
      <c r="J440" s="39" t="n">
        <v>0.0422675305111949</v>
      </c>
      <c r="K440" s="26" t="n">
        <v>318683</v>
      </c>
      <c r="L440" s="26" t="n">
        <v>9487404</v>
      </c>
      <c r="M440" s="26" t="n">
        <v>9806087</v>
      </c>
    </row>
    <row r="441" customFormat="false" ht="12.8" hidden="false" customHeight="false" outlineLevel="0" collapsed="false">
      <c r="A441" s="25" t="s">
        <v>50</v>
      </c>
      <c r="B441" s="26" t="n">
        <v>11081</v>
      </c>
      <c r="C441" s="26" t="n">
        <v>58</v>
      </c>
      <c r="D441" s="38" t="n">
        <v>761.910839160839</v>
      </c>
      <c r="E441" s="38" t="n">
        <v>406.433566433566</v>
      </c>
      <c r="F441" s="26" t="n">
        <v>124</v>
      </c>
      <c r="G441" s="26" t="n">
        <v>315</v>
      </c>
      <c r="H441" s="26" t="n">
        <v>18</v>
      </c>
      <c r="I441" s="26" t="n">
        <v>320.94</v>
      </c>
      <c r="J441" s="39" t="n">
        <v>0.0244217302594379</v>
      </c>
      <c r="K441" s="26" t="n">
        <v>184131</v>
      </c>
      <c r="L441" s="26" t="n">
        <v>7265442</v>
      </c>
      <c r="M441" s="26" t="n">
        <v>7449573</v>
      </c>
    </row>
    <row r="442" customFormat="false" ht="12.8" hidden="false" customHeight="false" outlineLevel="0" collapsed="false">
      <c r="A442" s="25" t="s">
        <v>51</v>
      </c>
      <c r="B442" s="26" t="n">
        <v>9953</v>
      </c>
      <c r="C442" s="26" t="n">
        <v>41</v>
      </c>
      <c r="D442" s="38" t="n">
        <v>489.714397798014</v>
      </c>
      <c r="E442" s="38" t="n">
        <v>284.851714513557</v>
      </c>
      <c r="F442" s="26" t="n">
        <v>44</v>
      </c>
      <c r="G442" s="26" t="n">
        <v>164</v>
      </c>
      <c r="H442" s="26" t="n">
        <v>17</v>
      </c>
      <c r="I442" s="26" t="n">
        <v>169.61</v>
      </c>
      <c r="J442" s="39" t="n">
        <v>0.040078735679028</v>
      </c>
      <c r="K442" s="26" t="n">
        <v>302180</v>
      </c>
      <c r="L442" s="26" t="n">
        <v>7029590</v>
      </c>
      <c r="M442" s="26" t="n">
        <v>7331770</v>
      </c>
    </row>
    <row r="443" customFormat="false" ht="12.8" hidden="false" customHeight="false" outlineLevel="0" collapsed="false">
      <c r="A443" s="25" t="s">
        <v>52</v>
      </c>
      <c r="B443" s="26" t="n">
        <v>17106</v>
      </c>
      <c r="C443" s="26" t="n">
        <v>74</v>
      </c>
      <c r="D443" s="38" t="n">
        <v>725.610138405051</v>
      </c>
      <c r="E443" s="38" t="n">
        <v>291.534290947424</v>
      </c>
      <c r="F443" s="26" t="n">
        <v>41</v>
      </c>
      <c r="G443" s="26" t="n">
        <v>138</v>
      </c>
      <c r="H443" s="26" t="n">
        <v>26</v>
      </c>
      <c r="I443" s="26" t="n">
        <v>146.58</v>
      </c>
      <c r="J443" s="39" t="n">
        <v>0.0165725650681057</v>
      </c>
      <c r="K443" s="26" t="n">
        <v>124951</v>
      </c>
      <c r="L443" s="26" t="n">
        <v>3010734</v>
      </c>
      <c r="M443" s="26" t="n">
        <v>3135685</v>
      </c>
    </row>
    <row r="444" customFormat="false" ht="12.8" hidden="false" customHeight="false" outlineLevel="0" collapsed="false">
      <c r="A444" s="25" t="s">
        <v>53</v>
      </c>
      <c r="B444" s="26" t="n">
        <v>6457</v>
      </c>
      <c r="C444" s="26" t="n">
        <v>42</v>
      </c>
      <c r="D444" s="38" t="n">
        <v>369.112571898956</v>
      </c>
      <c r="E444" s="38" t="n">
        <v>197.974573365231</v>
      </c>
      <c r="F444" s="26" t="n">
        <v>18</v>
      </c>
      <c r="G444" s="26" t="n">
        <v>74</v>
      </c>
      <c r="H444" s="26" t="n">
        <v>6</v>
      </c>
      <c r="I444" s="26" t="n">
        <v>75.98</v>
      </c>
      <c r="J444" s="39" t="n">
        <v>0.0137379821019447</v>
      </c>
      <c r="K444" s="26" t="n">
        <v>103580</v>
      </c>
      <c r="L444" s="26" t="n">
        <v>2909674</v>
      </c>
      <c r="M444" s="26" t="n">
        <v>3013254</v>
      </c>
    </row>
    <row r="445" customFormat="false" ht="12.8" hidden="false" customHeight="false" outlineLevel="0" collapsed="false">
      <c r="A445" s="25" t="s">
        <v>54</v>
      </c>
      <c r="B445" s="26" t="n">
        <v>7982</v>
      </c>
      <c r="C445" s="26" t="n">
        <v>38</v>
      </c>
      <c r="D445" s="38" t="n">
        <v>313.839393939394</v>
      </c>
      <c r="E445" s="38" t="n">
        <v>163.112121212121</v>
      </c>
      <c r="F445" s="26" t="n">
        <v>12</v>
      </c>
      <c r="G445" s="26" t="n">
        <v>66</v>
      </c>
      <c r="H445" s="26" t="n">
        <v>3</v>
      </c>
      <c r="I445" s="26" t="n">
        <v>66.99</v>
      </c>
      <c r="J445" s="39" t="n">
        <v>0.0167932096178382</v>
      </c>
      <c r="K445" s="26" t="n">
        <v>126615</v>
      </c>
      <c r="L445" s="26" t="n">
        <v>3000330</v>
      </c>
      <c r="M445" s="26" t="n">
        <v>3126945</v>
      </c>
    </row>
    <row r="446" customFormat="false" ht="12.8" hidden="false" customHeight="false" outlineLevel="0" collapsed="false">
      <c r="A446" s="25" t="s">
        <v>55</v>
      </c>
      <c r="B446" s="26" t="n">
        <v>9702</v>
      </c>
      <c r="C446" s="26" t="n">
        <v>41</v>
      </c>
      <c r="D446" s="38" t="n">
        <v>439.086124541735</v>
      </c>
      <c r="E446" s="38" t="n">
        <v>312.919196642049</v>
      </c>
      <c r="F446" s="26" t="n">
        <v>20</v>
      </c>
      <c r="G446" s="26" t="n">
        <v>75</v>
      </c>
      <c r="H446" s="26" t="n">
        <v>13</v>
      </c>
      <c r="I446" s="26" t="n">
        <v>79.29</v>
      </c>
      <c r="J446" s="39" t="n">
        <v>0.0338077317198948</v>
      </c>
      <c r="K446" s="26" t="n">
        <v>254899</v>
      </c>
      <c r="L446" s="26" t="n">
        <v>3009642</v>
      </c>
      <c r="M446" s="26" t="n">
        <v>3264541</v>
      </c>
    </row>
    <row r="447" customFormat="false" ht="12.8" hidden="false" customHeight="false" outlineLevel="0" collapsed="false">
      <c r="A447" s="25" t="s">
        <v>56</v>
      </c>
      <c r="B447" s="26" t="n">
        <v>6983</v>
      </c>
      <c r="C447" s="26" t="n">
        <v>48</v>
      </c>
      <c r="D447" s="38" t="n">
        <v>367.848484848485</v>
      </c>
      <c r="E447" s="38" t="n">
        <v>221.416666666667</v>
      </c>
      <c r="F447" s="26" t="n">
        <v>56</v>
      </c>
      <c r="G447" s="26" t="n">
        <v>171</v>
      </c>
      <c r="H447" s="26" t="n">
        <v>22</v>
      </c>
      <c r="I447" s="26" t="n">
        <v>178.26</v>
      </c>
      <c r="J447" s="39" t="n">
        <v>0.0347834771104768</v>
      </c>
      <c r="K447" s="26" t="n">
        <v>262256</v>
      </c>
      <c r="L447" s="26" t="n">
        <v>3138690</v>
      </c>
      <c r="M447" s="26" t="n">
        <v>3400946</v>
      </c>
    </row>
    <row r="448" customFormat="false" ht="12.8" hidden="false" customHeight="false" outlineLevel="0" collapsed="false">
      <c r="A448" s="25" t="s">
        <v>57</v>
      </c>
      <c r="B448" s="26" t="n">
        <v>3715</v>
      </c>
      <c r="C448" s="26" t="n">
        <v>54</v>
      </c>
      <c r="D448" s="38" t="n">
        <v>256.976306818757</v>
      </c>
      <c r="E448" s="38" t="n">
        <v>80.9545454545455</v>
      </c>
      <c r="F448" s="26" t="n">
        <v>7</v>
      </c>
      <c r="G448" s="26" t="n">
        <v>46</v>
      </c>
      <c r="H448" s="26" t="n">
        <v>13</v>
      </c>
      <c r="I448" s="26" t="n">
        <v>50.29</v>
      </c>
      <c r="J448" s="39" t="n">
        <v>0.00935743163081579</v>
      </c>
      <c r="K448" s="26" t="n">
        <v>70552</v>
      </c>
      <c r="L448" s="26" t="n">
        <v>1473797</v>
      </c>
      <c r="M448" s="26" t="n">
        <v>1544349</v>
      </c>
    </row>
    <row r="449" customFormat="false" ht="12.8" hidden="false" customHeight="false" outlineLevel="0" collapsed="false">
      <c r="A449" s="25" t="s">
        <v>58</v>
      </c>
      <c r="B449" s="26" t="n">
        <v>6853</v>
      </c>
      <c r="C449" s="26" t="n">
        <v>25</v>
      </c>
      <c r="D449" s="38" t="n">
        <v>295.374242424242</v>
      </c>
      <c r="E449" s="38" t="n">
        <v>249.578787878788</v>
      </c>
      <c r="F449" s="26" t="n">
        <v>35</v>
      </c>
      <c r="G449" s="26" t="n">
        <v>154</v>
      </c>
      <c r="H449" s="26" t="n">
        <v>39</v>
      </c>
      <c r="I449" s="26" t="n">
        <v>166.87</v>
      </c>
      <c r="J449" s="39" t="n">
        <v>0.10073561824903</v>
      </c>
      <c r="K449" s="26" t="n">
        <v>759512</v>
      </c>
      <c r="L449" s="26" t="n">
        <v>8130103</v>
      </c>
      <c r="M449" s="26" t="n">
        <v>8889615</v>
      </c>
    </row>
    <row r="450" customFormat="false" ht="12.8" hidden="false" customHeight="false" outlineLevel="0" collapsed="false">
      <c r="A450" s="25" t="s">
        <v>59</v>
      </c>
      <c r="B450" s="26" t="n">
        <v>2966</v>
      </c>
      <c r="C450" s="26" t="n">
        <v>38</v>
      </c>
      <c r="D450" s="38" t="n">
        <v>172.494607087827</v>
      </c>
      <c r="E450" s="38" t="n">
        <v>70.4772727272727</v>
      </c>
      <c r="F450" s="26" t="n">
        <v>0</v>
      </c>
      <c r="G450" s="26" t="n">
        <v>12</v>
      </c>
      <c r="H450" s="26" t="n">
        <v>1</v>
      </c>
      <c r="I450" s="26" t="n">
        <v>12.33</v>
      </c>
      <c r="J450" s="39" t="n">
        <v>0.00750763063142973</v>
      </c>
      <c r="K450" s="26" t="n">
        <v>56605</v>
      </c>
      <c r="L450" s="26" t="n">
        <v>1395714</v>
      </c>
      <c r="M450" s="26" t="n">
        <v>1452319</v>
      </c>
    </row>
    <row r="451" customFormat="false" ht="12.8" hidden="false" customHeight="false" outlineLevel="0" collapsed="false">
      <c r="A451" s="25" t="s">
        <v>60</v>
      </c>
      <c r="B451" s="26" t="n">
        <v>8874</v>
      </c>
      <c r="C451" s="26" t="n">
        <v>72</v>
      </c>
      <c r="D451" s="38" t="n">
        <v>300.727272727273</v>
      </c>
      <c r="E451" s="38" t="n">
        <v>229.204545454545</v>
      </c>
      <c r="F451" s="26" t="n">
        <v>15</v>
      </c>
      <c r="G451" s="26" t="n">
        <v>73</v>
      </c>
      <c r="H451" s="26" t="n">
        <v>10</v>
      </c>
      <c r="I451" s="26" t="n">
        <v>76.3</v>
      </c>
      <c r="J451" s="39" t="n">
        <v>0.0781712247858681</v>
      </c>
      <c r="K451" s="26" t="n">
        <v>589384</v>
      </c>
      <c r="L451" s="26" t="n">
        <v>5267724</v>
      </c>
      <c r="M451" s="26" t="n">
        <v>5857108</v>
      </c>
    </row>
    <row r="452" customFormat="false" ht="12.8" hidden="false" customHeight="false" outlineLevel="0" collapsed="false">
      <c r="A452" s="25" t="s">
        <v>61</v>
      </c>
      <c r="B452" s="26" t="n">
        <v>17362</v>
      </c>
      <c r="C452" s="26" t="n">
        <v>185</v>
      </c>
      <c r="D452" s="38" t="n">
        <v>423.4718798151</v>
      </c>
      <c r="E452" s="38" t="n">
        <v>200.062788906009</v>
      </c>
      <c r="F452" s="26" t="n">
        <v>20</v>
      </c>
      <c r="G452" s="26" t="n">
        <v>31</v>
      </c>
      <c r="H452" s="26" t="n">
        <v>2</v>
      </c>
      <c r="I452" s="26" t="n">
        <v>31.66</v>
      </c>
      <c r="J452" s="39" t="n">
        <v>0.00987890387909268</v>
      </c>
      <c r="K452" s="26" t="n">
        <v>74484</v>
      </c>
      <c r="L452" s="26" t="n">
        <v>1864590</v>
      </c>
      <c r="M452" s="26" t="n">
        <v>1939074</v>
      </c>
    </row>
    <row r="453" customFormat="false" ht="12.8" hidden="false" customHeight="false" outlineLevel="0" collapsed="false">
      <c r="A453" s="25" t="s">
        <v>62</v>
      </c>
      <c r="B453" s="26" t="n">
        <v>5847</v>
      </c>
      <c r="C453" s="26" t="n">
        <v>34</v>
      </c>
      <c r="D453" s="38" t="n">
        <v>292.355265946175</v>
      </c>
      <c r="E453" s="38" t="n">
        <v>165.833333333333</v>
      </c>
      <c r="F453" s="26" t="n">
        <v>6</v>
      </c>
      <c r="G453" s="26" t="n">
        <v>17</v>
      </c>
      <c r="H453" s="26" t="n">
        <v>6</v>
      </c>
      <c r="I453" s="26" t="n">
        <v>18.98</v>
      </c>
      <c r="J453" s="39" t="n">
        <v>0.0100254314592171</v>
      </c>
      <c r="K453" s="26" t="n">
        <v>75588</v>
      </c>
      <c r="L453" s="26" t="n">
        <v>3727913</v>
      </c>
      <c r="M453" s="26" t="n">
        <v>3803501</v>
      </c>
    </row>
    <row r="454" customFormat="false" ht="12.8" hidden="false" customHeight="false" outlineLevel="0" collapsed="false">
      <c r="A454" s="25" t="s">
        <v>63</v>
      </c>
      <c r="B454" s="26" t="n">
        <v>6581</v>
      </c>
      <c r="C454" s="26" t="n">
        <v>58</v>
      </c>
      <c r="D454" s="38" t="n">
        <v>388.041402562851</v>
      </c>
      <c r="E454" s="38" t="n">
        <v>219.335409099792</v>
      </c>
      <c r="F454" s="26" t="n">
        <v>0</v>
      </c>
      <c r="G454" s="26" t="n">
        <v>6</v>
      </c>
      <c r="H454" s="26" t="n">
        <v>3</v>
      </c>
      <c r="I454" s="26" t="n">
        <v>6.99</v>
      </c>
      <c r="J454" s="39" t="n">
        <v>0.0121239119108902</v>
      </c>
      <c r="K454" s="26" t="n">
        <v>91410</v>
      </c>
      <c r="L454" s="26" t="n">
        <v>1678397</v>
      </c>
      <c r="M454" s="26" t="n">
        <v>1769807</v>
      </c>
    </row>
    <row r="455" customFormat="false" ht="12.8" hidden="false" customHeight="false" outlineLevel="0" collapsed="false">
      <c r="A455" s="25" t="s">
        <v>64</v>
      </c>
      <c r="B455" s="26" t="n">
        <v>10165</v>
      </c>
      <c r="C455" s="26" t="n">
        <v>63</v>
      </c>
      <c r="D455" s="38" t="n">
        <v>332.727272727273</v>
      </c>
      <c r="E455" s="38" t="n">
        <v>148.909090909091</v>
      </c>
      <c r="F455" s="26" t="n">
        <v>4</v>
      </c>
      <c r="G455" s="26" t="n">
        <v>20</v>
      </c>
      <c r="H455" s="26" t="n">
        <v>0</v>
      </c>
      <c r="I455" s="26" t="n">
        <v>20</v>
      </c>
      <c r="J455" s="39" t="n">
        <v>0.0411588941441098</v>
      </c>
      <c r="K455" s="26" t="n">
        <v>310324</v>
      </c>
      <c r="L455" s="26" t="n">
        <v>2163023</v>
      </c>
      <c r="M455" s="26" t="n">
        <v>2473347</v>
      </c>
    </row>
    <row r="456" customFormat="false" ht="12.8" hidden="false" customHeight="false" outlineLevel="0" collapsed="false">
      <c r="A456" s="25" t="s">
        <v>65</v>
      </c>
      <c r="B456" s="26" t="n">
        <v>4411</v>
      </c>
      <c r="C456" s="26" t="n">
        <v>32</v>
      </c>
      <c r="D456" s="38" t="n">
        <v>288.307954545455</v>
      </c>
      <c r="E456" s="38" t="n">
        <v>159.215909090909</v>
      </c>
      <c r="F456" s="26" t="n">
        <v>33</v>
      </c>
      <c r="G456" s="26" t="n">
        <v>44</v>
      </c>
      <c r="H456" s="26" t="n">
        <v>1</v>
      </c>
      <c r="I456" s="26" t="n">
        <v>44.33</v>
      </c>
      <c r="J456" s="39" t="n">
        <v>0.0152191474621067</v>
      </c>
      <c r="K456" s="26" t="n">
        <v>114747</v>
      </c>
      <c r="L456" s="26" t="n">
        <v>2006596</v>
      </c>
      <c r="M456" s="26" t="n">
        <v>2121343</v>
      </c>
    </row>
    <row r="457" customFormat="false" ht="12.8" hidden="false" customHeight="false" outlineLevel="0" collapsed="false">
      <c r="A457" s="25" t="s">
        <v>66</v>
      </c>
      <c r="B457" s="26" t="n">
        <v>5248</v>
      </c>
      <c r="C457" s="26" t="n">
        <v>23</v>
      </c>
      <c r="D457" s="38" t="n">
        <v>248.966666666667</v>
      </c>
      <c r="E457" s="38" t="n">
        <v>158.512121212121</v>
      </c>
      <c r="F457" s="26" t="n">
        <v>7</v>
      </c>
      <c r="G457" s="26" t="n">
        <v>28</v>
      </c>
      <c r="H457" s="26" t="n">
        <v>5</v>
      </c>
      <c r="I457" s="26" t="n">
        <v>29.65</v>
      </c>
      <c r="J457" s="39" t="n">
        <v>0.0176135496845209</v>
      </c>
      <c r="K457" s="26" t="n">
        <v>132800</v>
      </c>
      <c r="L457" s="26" t="n">
        <v>1213971</v>
      </c>
      <c r="M457" s="26" t="n">
        <v>1346771</v>
      </c>
    </row>
    <row r="458" customFormat="false" ht="12.8" hidden="false" customHeight="false" outlineLevel="0" collapsed="false">
      <c r="A458" s="25" t="s">
        <v>67</v>
      </c>
      <c r="B458" s="26" t="n">
        <v>5110</v>
      </c>
      <c r="C458" s="26" t="n">
        <v>37</v>
      </c>
      <c r="D458" s="38" t="n">
        <v>307.910462842243</v>
      </c>
      <c r="E458" s="38" t="n">
        <v>155.451371933152</v>
      </c>
      <c r="F458" s="26" t="n">
        <v>23</v>
      </c>
      <c r="G458" s="26" t="n">
        <v>39</v>
      </c>
      <c r="H458" s="26" t="n">
        <v>11</v>
      </c>
      <c r="I458" s="26" t="n">
        <v>42.63</v>
      </c>
      <c r="J458" s="39" t="n">
        <v>0.00676717060833666</v>
      </c>
      <c r="K458" s="26" t="n">
        <v>51022</v>
      </c>
      <c r="L458" s="26" t="n">
        <v>748961</v>
      </c>
      <c r="M458" s="26" t="n">
        <v>799983</v>
      </c>
    </row>
    <row r="459" customFormat="false" ht="12.8" hidden="false" customHeight="false" outlineLevel="0" collapsed="false">
      <c r="A459" s="28" t="s">
        <v>68</v>
      </c>
      <c r="B459" s="29" t="n">
        <v>6206</v>
      </c>
      <c r="C459" s="29" t="n">
        <v>29</v>
      </c>
      <c r="D459" s="40" t="n">
        <v>321.477011494253</v>
      </c>
      <c r="E459" s="40" t="n">
        <v>159.189393939394</v>
      </c>
      <c r="F459" s="29" t="n">
        <v>12</v>
      </c>
      <c r="G459" s="29" t="n">
        <v>47</v>
      </c>
      <c r="H459" s="29" t="n">
        <v>9</v>
      </c>
      <c r="I459" s="29" t="n">
        <v>49.97</v>
      </c>
      <c r="J459" s="41" t="n">
        <v>0.00952129219455883</v>
      </c>
      <c r="K459" s="29" t="n">
        <v>71790</v>
      </c>
      <c r="L459" s="29" t="n">
        <v>912690</v>
      </c>
      <c r="M459" s="29" t="n">
        <v>984480</v>
      </c>
    </row>
    <row r="460" customFormat="false" ht="12.8" hidden="false" customHeight="false" outlineLevel="0" collapsed="false">
      <c r="A460" s="31" t="s">
        <v>71</v>
      </c>
      <c r="B460" s="32" t="n">
        <v>263783</v>
      </c>
      <c r="C460" s="32" t="n">
        <v>1425</v>
      </c>
      <c r="D460" s="42" t="n">
        <v>13792.1858522733</v>
      </c>
      <c r="E460" s="42" t="n">
        <v>7971.26965909091</v>
      </c>
      <c r="F460" s="32" t="n">
        <v>1856</v>
      </c>
      <c r="G460" s="32" t="n">
        <v>5295</v>
      </c>
      <c r="H460" s="32" t="n">
        <v>541</v>
      </c>
      <c r="I460" s="32" t="n">
        <v>5473.53</v>
      </c>
      <c r="J460" s="43" t="n">
        <v>1</v>
      </c>
      <c r="K460" s="32" t="n">
        <v>7539659</v>
      </c>
      <c r="L460" s="32" t="n">
        <v>143253508</v>
      </c>
      <c r="M460" s="32" t="n">
        <v>150793167</v>
      </c>
    </row>
    <row r="461" customFormat="false" ht="12.8" hidden="false" customHeight="false" outlineLevel="0" collapsed="false">
      <c r="A461" s="33" t="s">
        <v>72</v>
      </c>
      <c r="B461" s="53"/>
      <c r="C461" s="53"/>
      <c r="D461" s="44"/>
      <c r="E461" s="44"/>
      <c r="F461" s="53"/>
      <c r="G461" s="53"/>
      <c r="H461" s="53"/>
      <c r="I461" s="53"/>
      <c r="J461" s="45"/>
      <c r="K461" s="53"/>
      <c r="L461" s="53"/>
      <c r="M461" s="53"/>
    </row>
    <row r="462" customFormat="false" ht="12.8" hidden="false" customHeight="false" outlineLevel="0" collapsed="false">
      <c r="A462" s="33" t="s">
        <v>196</v>
      </c>
      <c r="B462" s="53"/>
      <c r="C462" s="53"/>
      <c r="D462" s="44"/>
      <c r="E462" s="44"/>
      <c r="F462" s="53"/>
      <c r="G462" s="53"/>
      <c r="H462" s="53"/>
      <c r="I462" s="53"/>
      <c r="J462" s="45"/>
      <c r="K462" s="53"/>
      <c r="L462" s="53"/>
      <c r="M462" s="53"/>
    </row>
    <row r="463" customFormat="false" ht="12.8" hidden="false" customHeight="false" outlineLevel="0" collapsed="false">
      <c r="A463" s="12"/>
      <c r="B463" s="53"/>
      <c r="C463" s="53"/>
      <c r="D463" s="44"/>
      <c r="E463" s="44"/>
      <c r="F463" s="53"/>
      <c r="G463" s="53"/>
      <c r="H463" s="53"/>
      <c r="I463" s="53"/>
      <c r="J463" s="45"/>
      <c r="K463" s="53"/>
      <c r="L463" s="53"/>
      <c r="M463" s="53"/>
    </row>
    <row r="464" customFormat="false" ht="12.8" hidden="false" customHeight="false" outlineLevel="0" collapsed="false">
      <c r="A464" s="12"/>
      <c r="B464" s="53"/>
      <c r="C464" s="53"/>
      <c r="D464" s="44"/>
      <c r="E464" s="44"/>
      <c r="F464" s="53"/>
      <c r="G464" s="53"/>
      <c r="H464" s="53"/>
      <c r="I464" s="53"/>
      <c r="J464" s="45"/>
      <c r="K464" s="53"/>
      <c r="L464" s="53"/>
      <c r="M464" s="53"/>
    </row>
    <row r="465" customFormat="false" ht="12.8" hidden="false" customHeight="false" outlineLevel="0" collapsed="false">
      <c r="A465" s="12"/>
      <c r="B465" s="53"/>
      <c r="C465" s="53"/>
      <c r="D465" s="44"/>
      <c r="E465" s="44"/>
      <c r="F465" s="53"/>
      <c r="G465" s="53"/>
      <c r="H465" s="53"/>
      <c r="I465" s="53"/>
      <c r="J465" s="45"/>
      <c r="K465" s="53"/>
      <c r="L465" s="53"/>
      <c r="M465" s="53"/>
    </row>
    <row r="466" customFormat="false" ht="12.8" hidden="false" customHeight="false" outlineLevel="0" collapsed="false">
      <c r="A466" s="16" t="str">
        <f aca="false">"Tabla " &amp; TEXT((ROW()+25)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K466" s="18"/>
      <c r="L466" s="18"/>
      <c r="M466" s="18"/>
    </row>
    <row r="467" customFormat="false" ht="12.8" hidden="false" customHeight="false" outlineLevel="0" collapsed="false">
      <c r="A467" s="18" t="s">
        <v>197</v>
      </c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</row>
    <row r="468" customFormat="false" ht="12.8" hidden="false" customHeight="true" outlineLevel="0" collapsed="false">
      <c r="A468" s="19" t="s">
        <v>30</v>
      </c>
      <c r="B468" s="20" t="s">
        <v>31</v>
      </c>
      <c r="C468" s="20"/>
      <c r="D468" s="20"/>
      <c r="E468" s="20"/>
      <c r="F468" s="20"/>
      <c r="G468" s="20"/>
      <c r="H468" s="20"/>
      <c r="I468" s="20"/>
      <c r="J468" s="34" t="s">
        <v>32</v>
      </c>
      <c r="K468" s="19" t="s">
        <v>33</v>
      </c>
      <c r="L468" s="19" t="s">
        <v>34</v>
      </c>
      <c r="M468" s="19" t="s">
        <v>35</v>
      </c>
    </row>
    <row r="469" customFormat="false" ht="28.3" hidden="false" customHeight="false" outlineLevel="0" collapsed="false">
      <c r="A469" s="19"/>
      <c r="B469" s="21" t="s">
        <v>198</v>
      </c>
      <c r="C469" s="21" t="s">
        <v>199</v>
      </c>
      <c r="D469" s="35" t="s">
        <v>200</v>
      </c>
      <c r="E469" s="35" t="s">
        <v>201</v>
      </c>
      <c r="F469" s="21" t="s">
        <v>202</v>
      </c>
      <c r="G469" s="21" t="s">
        <v>203</v>
      </c>
      <c r="H469" s="21" t="s">
        <v>204</v>
      </c>
      <c r="I469" s="19" t="s">
        <v>43</v>
      </c>
      <c r="J469" s="34"/>
      <c r="K469" s="19"/>
      <c r="L469" s="19"/>
      <c r="M469" s="19"/>
    </row>
    <row r="470" customFormat="false" ht="12.8" hidden="false" customHeight="false" outlineLevel="0" collapsed="false">
      <c r="A470" s="22" t="s">
        <v>44</v>
      </c>
      <c r="B470" s="23" t="n">
        <v>24465</v>
      </c>
      <c r="C470" s="23" t="n">
        <v>65</v>
      </c>
      <c r="D470" s="36" t="n">
        <v>1752.68333333333</v>
      </c>
      <c r="E470" s="36" t="n">
        <v>965.425757575758</v>
      </c>
      <c r="F470" s="23" t="n">
        <v>485</v>
      </c>
      <c r="G470" s="23" t="n">
        <v>1329</v>
      </c>
      <c r="H470" s="23" t="n">
        <v>209</v>
      </c>
      <c r="I470" s="23" t="n">
        <v>1397.97</v>
      </c>
      <c r="J470" s="37" t="n">
        <v>0.155779256644331</v>
      </c>
      <c r="K470" s="23" t="n">
        <v>1123945</v>
      </c>
      <c r="L470" s="23" t="n">
        <v>28039367</v>
      </c>
      <c r="M470" s="23" t="n">
        <v>29163312</v>
      </c>
    </row>
    <row r="471" customFormat="false" ht="12.8" hidden="false" customHeight="false" outlineLevel="0" collapsed="false">
      <c r="A471" s="25" t="s">
        <v>45</v>
      </c>
      <c r="B471" s="26" t="n">
        <v>18406</v>
      </c>
      <c r="C471" s="26" t="n">
        <v>41</v>
      </c>
      <c r="D471" s="38" t="n">
        <v>1654.90909090909</v>
      </c>
      <c r="E471" s="38" t="n">
        <v>974.875</v>
      </c>
      <c r="F471" s="26" t="n">
        <v>381</v>
      </c>
      <c r="G471" s="26" t="n">
        <v>1030</v>
      </c>
      <c r="H471" s="26" t="n">
        <v>215</v>
      </c>
      <c r="I471" s="26" t="n">
        <v>1100.95</v>
      </c>
      <c r="J471" s="39" t="n">
        <v>0.119055410371609</v>
      </c>
      <c r="K471" s="26" t="n">
        <v>858983</v>
      </c>
      <c r="L471" s="26" t="n">
        <v>17532740</v>
      </c>
      <c r="M471" s="26" t="n">
        <v>18391723</v>
      </c>
    </row>
    <row r="472" customFormat="false" ht="12.8" hidden="false" customHeight="false" outlineLevel="0" collapsed="false">
      <c r="A472" s="25" t="s">
        <v>46</v>
      </c>
      <c r="B472" s="26" t="n">
        <v>21029</v>
      </c>
      <c r="C472" s="26" t="n">
        <v>97</v>
      </c>
      <c r="D472" s="38" t="n">
        <v>1255.3678030303</v>
      </c>
      <c r="E472" s="38" t="n">
        <v>839.39053030303</v>
      </c>
      <c r="F472" s="26" t="n">
        <v>222</v>
      </c>
      <c r="G472" s="26" t="n">
        <v>555</v>
      </c>
      <c r="H472" s="26" t="n">
        <v>129</v>
      </c>
      <c r="I472" s="26" t="n">
        <v>597.57</v>
      </c>
      <c r="J472" s="39" t="n">
        <v>0.0764342545410697</v>
      </c>
      <c r="K472" s="26" t="n">
        <v>551472</v>
      </c>
      <c r="L472" s="26" t="n">
        <v>10256228</v>
      </c>
      <c r="M472" s="26" t="n">
        <v>10807700</v>
      </c>
    </row>
    <row r="473" customFormat="false" ht="12.8" hidden="false" customHeight="false" outlineLevel="0" collapsed="false">
      <c r="A473" s="25" t="s">
        <v>47</v>
      </c>
      <c r="B473" s="26" t="n">
        <v>12917</v>
      </c>
      <c r="C473" s="26" t="n">
        <v>54</v>
      </c>
      <c r="D473" s="38" t="n">
        <v>540.736742424242</v>
      </c>
      <c r="E473" s="38" t="n">
        <v>347.736742424242</v>
      </c>
      <c r="F473" s="26" t="n">
        <v>96</v>
      </c>
      <c r="G473" s="26" t="n">
        <v>124</v>
      </c>
      <c r="H473" s="26" t="n">
        <v>56</v>
      </c>
      <c r="I473" s="26" t="n">
        <v>142.48</v>
      </c>
      <c r="J473" s="39" t="n">
        <v>0.0565733677893994</v>
      </c>
      <c r="K473" s="26" t="n">
        <v>408176</v>
      </c>
      <c r="L473" s="26" t="n">
        <v>7762574</v>
      </c>
      <c r="M473" s="26" t="n">
        <v>8170750</v>
      </c>
    </row>
    <row r="474" customFormat="false" ht="12.8" hidden="false" customHeight="false" outlineLevel="0" collapsed="false">
      <c r="A474" s="25" t="s">
        <v>48</v>
      </c>
      <c r="B474" s="26" t="n">
        <v>10387</v>
      </c>
      <c r="C474" s="26" t="n">
        <v>63</v>
      </c>
      <c r="D474" s="38" t="n">
        <v>436.850378787879</v>
      </c>
      <c r="E474" s="38" t="n">
        <v>230.787878787879</v>
      </c>
      <c r="F474" s="26" t="n">
        <v>75</v>
      </c>
      <c r="G474" s="26" t="n">
        <v>155</v>
      </c>
      <c r="H474" s="26" t="n">
        <v>4</v>
      </c>
      <c r="I474" s="26" t="n">
        <v>156.32</v>
      </c>
      <c r="J474" s="39" t="n">
        <v>0.0516145217211124</v>
      </c>
      <c r="K474" s="26" t="n">
        <v>372398</v>
      </c>
      <c r="L474" s="26" t="n">
        <v>7048826</v>
      </c>
      <c r="M474" s="26" t="n">
        <v>7421224</v>
      </c>
    </row>
    <row r="475" customFormat="false" ht="12.8" hidden="false" customHeight="false" outlineLevel="0" collapsed="false">
      <c r="A475" s="25" t="s">
        <v>49</v>
      </c>
      <c r="B475" s="26" t="n">
        <v>17596</v>
      </c>
      <c r="C475" s="26" t="n">
        <v>98</v>
      </c>
      <c r="D475" s="38" t="n">
        <v>893.031611570248</v>
      </c>
      <c r="E475" s="38" t="n">
        <v>514.564566115702</v>
      </c>
      <c r="F475" s="26" t="n">
        <v>147</v>
      </c>
      <c r="G475" s="26" t="n">
        <v>256</v>
      </c>
      <c r="H475" s="26" t="n">
        <v>42</v>
      </c>
      <c r="I475" s="26" t="n">
        <v>269.86</v>
      </c>
      <c r="J475" s="39" t="n">
        <v>0.0422675861418977</v>
      </c>
      <c r="K475" s="26" t="n">
        <v>304960</v>
      </c>
      <c r="L475" s="26" t="n">
        <v>9078855</v>
      </c>
      <c r="M475" s="26" t="n">
        <v>9383815</v>
      </c>
    </row>
    <row r="476" customFormat="false" ht="12.8" hidden="false" customHeight="false" outlineLevel="0" collapsed="false">
      <c r="A476" s="25" t="s">
        <v>50</v>
      </c>
      <c r="B476" s="26" t="n">
        <v>10809</v>
      </c>
      <c r="C476" s="26" t="n">
        <v>58</v>
      </c>
      <c r="D476" s="38" t="n">
        <v>859.281818181818</v>
      </c>
      <c r="E476" s="38" t="n">
        <v>385.690909090909</v>
      </c>
      <c r="F476" s="26" t="n">
        <v>112</v>
      </c>
      <c r="G476" s="26" t="n">
        <v>234</v>
      </c>
      <c r="H476" s="26" t="n">
        <v>55</v>
      </c>
      <c r="I476" s="26" t="n">
        <v>252.15</v>
      </c>
      <c r="J476" s="39" t="n">
        <v>0.0244216723943293</v>
      </c>
      <c r="K476" s="26" t="n">
        <v>176202</v>
      </c>
      <c r="L476" s="26" t="n">
        <v>6952576</v>
      </c>
      <c r="M476" s="26" t="n">
        <v>7128778</v>
      </c>
    </row>
    <row r="477" customFormat="false" ht="12.8" hidden="false" customHeight="false" outlineLevel="0" collapsed="false">
      <c r="A477" s="25" t="s">
        <v>51</v>
      </c>
      <c r="B477" s="26" t="n">
        <v>9395</v>
      </c>
      <c r="C477" s="26" t="n">
        <v>41</v>
      </c>
      <c r="D477" s="38" t="n">
        <v>441.895454545455</v>
      </c>
      <c r="E477" s="38" t="n">
        <v>267.088636363636</v>
      </c>
      <c r="F477" s="26" t="n">
        <v>46</v>
      </c>
      <c r="G477" s="26" t="n">
        <v>147</v>
      </c>
      <c r="H477" s="26" t="n">
        <v>29</v>
      </c>
      <c r="I477" s="26" t="n">
        <v>156.57</v>
      </c>
      <c r="J477" s="39" t="n">
        <v>0.0400786696022237</v>
      </c>
      <c r="K477" s="26" t="n">
        <v>289167</v>
      </c>
      <c r="L477" s="26" t="n">
        <v>6726880</v>
      </c>
      <c r="M477" s="26" t="n">
        <v>7016047</v>
      </c>
    </row>
    <row r="478" customFormat="false" ht="12.8" hidden="false" customHeight="false" outlineLevel="0" collapsed="false">
      <c r="A478" s="25" t="s">
        <v>52</v>
      </c>
      <c r="B478" s="26" t="n">
        <v>15105</v>
      </c>
      <c r="C478" s="26" t="n">
        <v>75</v>
      </c>
      <c r="D478" s="38" t="n">
        <v>654.625</v>
      </c>
      <c r="E478" s="38" t="n">
        <v>245.878787878788</v>
      </c>
      <c r="F478" s="26" t="n">
        <v>42</v>
      </c>
      <c r="G478" s="26" t="n">
        <v>120</v>
      </c>
      <c r="H478" s="26" t="n">
        <v>25</v>
      </c>
      <c r="I478" s="26" t="n">
        <v>128.25</v>
      </c>
      <c r="J478" s="39" t="n">
        <v>0.0165725916270096</v>
      </c>
      <c r="K478" s="26" t="n">
        <v>119571</v>
      </c>
      <c r="L478" s="26" t="n">
        <v>2881085</v>
      </c>
      <c r="M478" s="26" t="n">
        <v>3000656</v>
      </c>
    </row>
    <row r="479" customFormat="false" ht="12.8" hidden="false" customHeight="false" outlineLevel="0" collapsed="false">
      <c r="A479" s="25" t="s">
        <v>53</v>
      </c>
      <c r="B479" s="26" t="n">
        <v>6017</v>
      </c>
      <c r="C479" s="26" t="n">
        <v>44</v>
      </c>
      <c r="D479" s="38" t="n">
        <v>339.5425</v>
      </c>
      <c r="E479" s="38" t="n">
        <v>163.281818181818</v>
      </c>
      <c r="F479" s="26" t="n">
        <v>21</v>
      </c>
      <c r="G479" s="26" t="n">
        <v>74</v>
      </c>
      <c r="H479" s="26" t="n">
        <v>6</v>
      </c>
      <c r="I479" s="26" t="n">
        <v>75.98</v>
      </c>
      <c r="J479" s="39" t="n">
        <v>0.013737935699104</v>
      </c>
      <c r="K479" s="26" t="n">
        <v>99119</v>
      </c>
      <c r="L479" s="26" t="n">
        <v>2784377</v>
      </c>
      <c r="M479" s="26" t="n">
        <v>2883496</v>
      </c>
    </row>
    <row r="480" customFormat="false" ht="12.8" hidden="false" customHeight="false" outlineLevel="0" collapsed="false">
      <c r="A480" s="25" t="s">
        <v>54</v>
      </c>
      <c r="B480" s="26" t="n">
        <v>7317</v>
      </c>
      <c r="C480" s="26" t="n">
        <v>38</v>
      </c>
      <c r="D480" s="38" t="n">
        <v>308.863636363636</v>
      </c>
      <c r="E480" s="38" t="n">
        <v>154.363636363636</v>
      </c>
      <c r="F480" s="26" t="n">
        <v>17</v>
      </c>
      <c r="G480" s="26" t="n">
        <v>34</v>
      </c>
      <c r="H480" s="26" t="n">
        <v>6</v>
      </c>
      <c r="I480" s="26" t="n">
        <v>35.98</v>
      </c>
      <c r="J480" s="39" t="n">
        <v>0.0167932435063968</v>
      </c>
      <c r="K480" s="26" t="n">
        <v>121163</v>
      </c>
      <c r="L480" s="26" t="n">
        <v>2871129</v>
      </c>
      <c r="M480" s="26" t="n">
        <v>2992292</v>
      </c>
    </row>
    <row r="481" customFormat="false" ht="12.8" hidden="false" customHeight="false" outlineLevel="0" collapsed="false">
      <c r="A481" s="25" t="s">
        <v>55</v>
      </c>
      <c r="B481" s="26" t="n">
        <v>9430</v>
      </c>
      <c r="C481" s="26" t="n">
        <v>41</v>
      </c>
      <c r="D481" s="38" t="n">
        <v>423.859848484848</v>
      </c>
      <c r="E481" s="38" t="n">
        <v>282.450757575758</v>
      </c>
      <c r="F481" s="26" t="n">
        <v>28</v>
      </c>
      <c r="G481" s="26" t="n">
        <v>75</v>
      </c>
      <c r="H481" s="26" t="n">
        <v>16</v>
      </c>
      <c r="I481" s="26" t="n">
        <v>80.28</v>
      </c>
      <c r="J481" s="39" t="n">
        <v>0.0338076932938876</v>
      </c>
      <c r="K481" s="26" t="n">
        <v>243922</v>
      </c>
      <c r="L481" s="26" t="n">
        <v>2880040</v>
      </c>
      <c r="M481" s="26" t="n">
        <v>3123962</v>
      </c>
    </row>
    <row r="482" customFormat="false" ht="12.8" hidden="false" customHeight="false" outlineLevel="0" collapsed="false">
      <c r="A482" s="25" t="s">
        <v>56</v>
      </c>
      <c r="B482" s="26" t="n">
        <v>6837</v>
      </c>
      <c r="C482" s="26" t="n">
        <v>47</v>
      </c>
      <c r="D482" s="38" t="n">
        <v>441.489393939394</v>
      </c>
      <c r="E482" s="38" t="n">
        <v>258.825757575758</v>
      </c>
      <c r="F482" s="26" t="n">
        <v>58</v>
      </c>
      <c r="G482" s="26" t="n">
        <v>116</v>
      </c>
      <c r="H482" s="26" t="n">
        <v>77</v>
      </c>
      <c r="I482" s="26" t="n">
        <v>141.41</v>
      </c>
      <c r="J482" s="39" t="n">
        <v>0.0347834402982127</v>
      </c>
      <c r="K482" s="26" t="n">
        <v>250962</v>
      </c>
      <c r="L482" s="26" t="n">
        <v>3003531</v>
      </c>
      <c r="M482" s="26" t="n">
        <v>3254493</v>
      </c>
    </row>
    <row r="483" customFormat="false" ht="12.8" hidden="false" customHeight="false" outlineLevel="0" collapsed="false">
      <c r="A483" s="25" t="s">
        <v>57</v>
      </c>
      <c r="B483" s="26" t="n">
        <v>3363</v>
      </c>
      <c r="C483" s="26" t="n">
        <v>57</v>
      </c>
      <c r="D483" s="38" t="n">
        <v>199.837954545455</v>
      </c>
      <c r="E483" s="38" t="n">
        <v>77.8556818181818</v>
      </c>
      <c r="F483" s="26" t="n">
        <v>11</v>
      </c>
      <c r="G483" s="26" t="n">
        <v>32</v>
      </c>
      <c r="H483" s="26" t="n">
        <v>18</v>
      </c>
      <c r="I483" s="26" t="n">
        <v>37.94</v>
      </c>
      <c r="J483" s="39" t="n">
        <v>0.0093574692116477</v>
      </c>
      <c r="K483" s="26" t="n">
        <v>67514</v>
      </c>
      <c r="L483" s="26" t="n">
        <v>1410332</v>
      </c>
      <c r="M483" s="26" t="n">
        <v>1477846</v>
      </c>
    </row>
    <row r="484" customFormat="false" ht="12.8" hidden="false" customHeight="false" outlineLevel="0" collapsed="false">
      <c r="A484" s="25" t="s">
        <v>58</v>
      </c>
      <c r="B484" s="26" t="n">
        <v>6558</v>
      </c>
      <c r="C484" s="26" t="n">
        <v>24</v>
      </c>
      <c r="D484" s="38" t="n">
        <v>307.869318181818</v>
      </c>
      <c r="E484" s="38" t="n">
        <v>268.551136363636</v>
      </c>
      <c r="F484" s="26" t="n">
        <v>46</v>
      </c>
      <c r="G484" s="26" t="n">
        <v>103</v>
      </c>
      <c r="H484" s="26" t="n">
        <v>45</v>
      </c>
      <c r="I484" s="26" t="n">
        <v>117.85</v>
      </c>
      <c r="J484" s="39" t="n">
        <v>0.100735621764979</v>
      </c>
      <c r="K484" s="26" t="n">
        <v>726806</v>
      </c>
      <c r="L484" s="26" t="n">
        <v>7780003</v>
      </c>
      <c r="M484" s="26" t="n">
        <v>8506809</v>
      </c>
    </row>
    <row r="485" customFormat="false" ht="12.8" hidden="false" customHeight="false" outlineLevel="0" collapsed="false">
      <c r="A485" s="25" t="s">
        <v>59</v>
      </c>
      <c r="B485" s="26" t="n">
        <v>3087</v>
      </c>
      <c r="C485" s="26" t="n">
        <v>37</v>
      </c>
      <c r="D485" s="38" t="n">
        <v>142.795454545455</v>
      </c>
      <c r="E485" s="38" t="n">
        <v>52.6363636363636</v>
      </c>
      <c r="F485" s="26" t="n">
        <v>1</v>
      </c>
      <c r="G485" s="26" t="n">
        <v>5</v>
      </c>
      <c r="H485" s="26" t="n">
        <v>1</v>
      </c>
      <c r="I485" s="26" t="n">
        <v>5.33</v>
      </c>
      <c r="J485" s="39" t="n">
        <v>0.00750756931580592</v>
      </c>
      <c r="K485" s="26" t="n">
        <v>54167</v>
      </c>
      <c r="L485" s="26" t="n">
        <v>1335611</v>
      </c>
      <c r="M485" s="26" t="n">
        <v>1389778</v>
      </c>
    </row>
    <row r="486" customFormat="false" ht="12.8" hidden="false" customHeight="false" outlineLevel="0" collapsed="false">
      <c r="A486" s="25" t="s">
        <v>60</v>
      </c>
      <c r="B486" s="26" t="n">
        <v>8052</v>
      </c>
      <c r="C486" s="26" t="n">
        <v>65</v>
      </c>
      <c r="D486" s="38" t="n">
        <v>265.659090909091</v>
      </c>
      <c r="E486" s="38" t="n">
        <v>203.977272727273</v>
      </c>
      <c r="F486" s="26" t="n">
        <v>17</v>
      </c>
      <c r="G486" s="26" t="n">
        <v>63</v>
      </c>
      <c r="H486" s="26" t="n">
        <v>48</v>
      </c>
      <c r="I486" s="26" t="n">
        <v>78.84</v>
      </c>
      <c r="J486" s="39" t="n">
        <v>0.0781711950891097</v>
      </c>
      <c r="K486" s="26" t="n">
        <v>564004</v>
      </c>
      <c r="L486" s="26" t="n">
        <v>5040885</v>
      </c>
      <c r="M486" s="26" t="n">
        <v>5604889</v>
      </c>
    </row>
    <row r="487" customFormat="false" ht="12.8" hidden="false" customHeight="false" outlineLevel="0" collapsed="false">
      <c r="A487" s="25" t="s">
        <v>61</v>
      </c>
      <c r="B487" s="26" t="n">
        <v>5959</v>
      </c>
      <c r="C487" s="26" t="n">
        <v>65</v>
      </c>
      <c r="D487" s="38" t="n">
        <v>349.443181818182</v>
      </c>
      <c r="E487" s="38" t="n">
        <v>179.261363636364</v>
      </c>
      <c r="F487" s="26" t="n">
        <v>24</v>
      </c>
      <c r="G487" s="26" t="n">
        <v>23</v>
      </c>
      <c r="H487" s="26" t="n">
        <v>8</v>
      </c>
      <c r="I487" s="26" t="n">
        <v>25.64</v>
      </c>
      <c r="J487" s="39" t="n">
        <v>0.00987888401708389</v>
      </c>
      <c r="K487" s="26" t="n">
        <v>71276</v>
      </c>
      <c r="L487" s="26" t="n">
        <v>1784297</v>
      </c>
      <c r="M487" s="26" t="n">
        <v>1855573</v>
      </c>
    </row>
    <row r="488" customFormat="false" ht="12.8" hidden="false" customHeight="false" outlineLevel="0" collapsed="false">
      <c r="A488" s="25" t="s">
        <v>62</v>
      </c>
      <c r="B488" s="26" t="n">
        <v>5549</v>
      </c>
      <c r="C488" s="26" t="n">
        <v>34</v>
      </c>
      <c r="D488" s="38" t="n">
        <v>282.477272727273</v>
      </c>
      <c r="E488" s="38" t="n">
        <v>150.681818181818</v>
      </c>
      <c r="F488" s="26" t="n">
        <v>5</v>
      </c>
      <c r="G488" s="26" t="n">
        <v>11</v>
      </c>
      <c r="H488" s="26" t="n">
        <v>1</v>
      </c>
      <c r="I488" s="26" t="n">
        <v>11.33</v>
      </c>
      <c r="J488" s="39" t="n">
        <v>0.0100253846681594</v>
      </c>
      <c r="K488" s="26" t="n">
        <v>72333</v>
      </c>
      <c r="L488" s="26" t="n">
        <v>3567381</v>
      </c>
      <c r="M488" s="26" t="n">
        <v>3639714</v>
      </c>
    </row>
    <row r="489" customFormat="false" ht="12.8" hidden="false" customHeight="false" outlineLevel="0" collapsed="false">
      <c r="A489" s="25" t="s">
        <v>63</v>
      </c>
      <c r="B489" s="26" t="n">
        <v>7148</v>
      </c>
      <c r="C489" s="26" t="n">
        <v>61</v>
      </c>
      <c r="D489" s="38" t="n">
        <v>310.349777183601</v>
      </c>
      <c r="E489" s="38" t="n">
        <v>156.75924688057</v>
      </c>
      <c r="F489" s="26" t="n">
        <v>1</v>
      </c>
      <c r="G489" s="26" t="n">
        <v>3</v>
      </c>
      <c r="H489" s="26" t="n">
        <v>0</v>
      </c>
      <c r="I489" s="26" t="n">
        <v>3</v>
      </c>
      <c r="J489" s="39" t="n">
        <v>0.012123933729592</v>
      </c>
      <c r="K489" s="26" t="n">
        <v>87474</v>
      </c>
      <c r="L489" s="26" t="n">
        <v>1606122</v>
      </c>
      <c r="M489" s="26" t="n">
        <v>1693596</v>
      </c>
    </row>
    <row r="490" customFormat="false" ht="12.8" hidden="false" customHeight="false" outlineLevel="0" collapsed="false">
      <c r="A490" s="25" t="s">
        <v>64</v>
      </c>
      <c r="B490" s="26" t="n">
        <v>15919</v>
      </c>
      <c r="C490" s="26" t="n">
        <v>73</v>
      </c>
      <c r="D490" s="38" t="n">
        <v>456.492130529898</v>
      </c>
      <c r="E490" s="38" t="n">
        <v>180.956903257171</v>
      </c>
      <c r="F490" s="26" t="n">
        <v>3</v>
      </c>
      <c r="G490" s="26" t="n">
        <v>18</v>
      </c>
      <c r="H490" s="26" t="n">
        <v>3</v>
      </c>
      <c r="I490" s="26" t="n">
        <v>18.99</v>
      </c>
      <c r="J490" s="39" t="n">
        <v>0.0411589213283188</v>
      </c>
      <c r="K490" s="26" t="n">
        <v>296961</v>
      </c>
      <c r="L490" s="26" t="n">
        <v>2069879</v>
      </c>
      <c r="M490" s="26" t="n">
        <v>2366840</v>
      </c>
    </row>
    <row r="491" customFormat="false" ht="12.8" hidden="false" customHeight="false" outlineLevel="0" collapsed="false">
      <c r="A491" s="25" t="s">
        <v>65</v>
      </c>
      <c r="B491" s="26" t="n">
        <v>4588</v>
      </c>
      <c r="C491" s="26" t="n">
        <v>31</v>
      </c>
      <c r="D491" s="38" t="n">
        <v>342.522727272727</v>
      </c>
      <c r="E491" s="38" t="n">
        <v>194.795454545455</v>
      </c>
      <c r="F491" s="26" t="n">
        <v>32</v>
      </c>
      <c r="G491" s="26" t="n">
        <v>35</v>
      </c>
      <c r="H491" s="26" t="n">
        <v>-8</v>
      </c>
      <c r="I491" s="26" t="n">
        <v>32.36</v>
      </c>
      <c r="J491" s="39" t="n">
        <v>0.0152191584597889</v>
      </c>
      <c r="K491" s="26" t="n">
        <v>109806</v>
      </c>
      <c r="L491" s="26" t="n">
        <v>1920187</v>
      </c>
      <c r="M491" s="26" t="n">
        <v>2029993</v>
      </c>
    </row>
    <row r="492" customFormat="false" ht="12.8" hidden="false" customHeight="false" outlineLevel="0" collapsed="false">
      <c r="A492" s="25" t="s">
        <v>66</v>
      </c>
      <c r="B492" s="26" t="n">
        <v>4942</v>
      </c>
      <c r="C492" s="26" t="n">
        <v>23</v>
      </c>
      <c r="D492" s="38" t="n">
        <v>243.068181818182</v>
      </c>
      <c r="E492" s="38" t="n">
        <v>147.409090909091</v>
      </c>
      <c r="F492" s="26" t="n">
        <v>6</v>
      </c>
      <c r="G492" s="26" t="n">
        <v>11</v>
      </c>
      <c r="H492" s="26" t="n">
        <v>13</v>
      </c>
      <c r="I492" s="26" t="n">
        <v>15.29</v>
      </c>
      <c r="J492" s="39" t="n">
        <v>0.0176136194323342</v>
      </c>
      <c r="K492" s="26" t="n">
        <v>127082</v>
      </c>
      <c r="L492" s="26" t="n">
        <v>1161695</v>
      </c>
      <c r="M492" s="26" t="n">
        <v>1288777</v>
      </c>
    </row>
    <row r="493" customFormat="false" ht="12.8" hidden="false" customHeight="false" outlineLevel="0" collapsed="false">
      <c r="A493" s="25" t="s">
        <v>67</v>
      </c>
      <c r="B493" s="26" t="n">
        <v>4940</v>
      </c>
      <c r="C493" s="26" t="n">
        <v>35</v>
      </c>
      <c r="D493" s="38" t="n">
        <v>313.511363636364</v>
      </c>
      <c r="E493" s="38" t="n">
        <v>142.002272727273</v>
      </c>
      <c r="F493" s="26" t="n">
        <v>17</v>
      </c>
      <c r="G493" s="26" t="n">
        <v>23</v>
      </c>
      <c r="H493" s="26" t="n">
        <v>17</v>
      </c>
      <c r="I493" s="26" t="n">
        <v>28.61</v>
      </c>
      <c r="J493" s="39" t="n">
        <v>0.00676730443653036</v>
      </c>
      <c r="K493" s="26" t="n">
        <v>48826</v>
      </c>
      <c r="L493" s="26" t="n">
        <v>716709</v>
      </c>
      <c r="M493" s="26" t="n">
        <v>765535</v>
      </c>
    </row>
    <row r="494" customFormat="false" ht="12.8" hidden="false" customHeight="false" outlineLevel="0" collapsed="false">
      <c r="A494" s="28" t="s">
        <v>68</v>
      </c>
      <c r="B494" s="29" t="n">
        <v>5735</v>
      </c>
      <c r="C494" s="29" t="n">
        <v>30</v>
      </c>
      <c r="D494" s="40" t="n">
        <v>305.530303030303</v>
      </c>
      <c r="E494" s="40" t="n">
        <v>141.689393939394</v>
      </c>
      <c r="F494" s="29" t="n">
        <v>18</v>
      </c>
      <c r="G494" s="29" t="n">
        <v>32</v>
      </c>
      <c r="H494" s="29" t="n">
        <v>8</v>
      </c>
      <c r="I494" s="29" t="n">
        <v>34.64</v>
      </c>
      <c r="J494" s="41" t="n">
        <v>0.00952129491606705</v>
      </c>
      <c r="K494" s="29" t="n">
        <v>68696</v>
      </c>
      <c r="L494" s="29" t="n">
        <v>873388</v>
      </c>
      <c r="M494" s="29" t="n">
        <v>942084</v>
      </c>
    </row>
    <row r="495" customFormat="false" ht="12.8" hidden="false" customHeight="false" outlineLevel="0" collapsed="false">
      <c r="A495" s="31" t="s">
        <v>71</v>
      </c>
      <c r="B495" s="32" t="n">
        <v>245550</v>
      </c>
      <c r="C495" s="32" t="n">
        <v>1297</v>
      </c>
      <c r="D495" s="42" t="n">
        <v>13522.6933677686</v>
      </c>
      <c r="E495" s="42" t="n">
        <v>7526.93677685951</v>
      </c>
      <c r="F495" s="32" t="n">
        <v>1911</v>
      </c>
      <c r="G495" s="32" t="n">
        <v>4608</v>
      </c>
      <c r="H495" s="32" t="n">
        <v>1023</v>
      </c>
      <c r="I495" s="32" t="n">
        <v>4945.59</v>
      </c>
      <c r="J495" s="43" t="n">
        <v>1</v>
      </c>
      <c r="K495" s="32" t="n">
        <v>7214985</v>
      </c>
      <c r="L495" s="32" t="n">
        <v>137084697</v>
      </c>
      <c r="M495" s="32" t="n">
        <v>144299682</v>
      </c>
    </row>
    <row r="496" customFormat="false" ht="12.8" hidden="false" customHeight="false" outlineLevel="0" collapsed="false">
      <c r="A496" s="33" t="s">
        <v>72</v>
      </c>
      <c r="B496" s="53"/>
      <c r="C496" s="53"/>
      <c r="D496" s="44"/>
      <c r="E496" s="44"/>
      <c r="F496" s="53"/>
      <c r="G496" s="53"/>
      <c r="H496" s="53"/>
      <c r="I496" s="53"/>
      <c r="J496" s="45"/>
      <c r="K496" s="53"/>
      <c r="L496" s="53"/>
      <c r="M496" s="53"/>
    </row>
    <row r="497" customFormat="false" ht="12.8" hidden="false" customHeight="false" outlineLevel="0" collapsed="false">
      <c r="A497" s="33" t="s">
        <v>196</v>
      </c>
      <c r="B497" s="53"/>
      <c r="C497" s="53"/>
      <c r="D497" s="44"/>
      <c r="E497" s="44"/>
      <c r="F497" s="53"/>
      <c r="G497" s="53"/>
      <c r="H497" s="53"/>
      <c r="I497" s="53"/>
      <c r="J497" s="45"/>
      <c r="K497" s="53"/>
      <c r="L497" s="53"/>
      <c r="M497" s="53"/>
    </row>
    <row r="498" customFormat="false" ht="12.8" hidden="false" customHeight="false" outlineLevel="0" collapsed="false">
      <c r="A498" s="52"/>
      <c r="B498" s="53"/>
      <c r="C498" s="53"/>
      <c r="D498" s="44"/>
      <c r="E498" s="44"/>
      <c r="F498" s="53"/>
      <c r="G498" s="53"/>
      <c r="H498" s="53"/>
      <c r="I498" s="53"/>
      <c r="J498" s="45"/>
      <c r="K498" s="53"/>
      <c r="L498" s="53"/>
      <c r="M498" s="53"/>
    </row>
    <row r="499" customFormat="false" ht="12.8" hidden="false" customHeight="false" outlineLevel="0" collapsed="false">
      <c r="A499" s="52"/>
      <c r="B499" s="53"/>
      <c r="C499" s="53"/>
      <c r="D499" s="44"/>
      <c r="E499" s="44"/>
      <c r="F499" s="53"/>
      <c r="G499" s="53"/>
      <c r="H499" s="53"/>
      <c r="I499" s="53"/>
      <c r="J499" s="45"/>
      <c r="K499" s="53"/>
      <c r="L499" s="53"/>
      <c r="M499" s="53"/>
    </row>
    <row r="500" customFormat="false" ht="12.8" hidden="false" customHeight="false" outlineLevel="0" collapsed="false">
      <c r="A500" s="52"/>
      <c r="B500" s="53"/>
      <c r="C500" s="53"/>
      <c r="D500" s="44"/>
      <c r="E500" s="44"/>
      <c r="F500" s="53"/>
      <c r="G500" s="53"/>
      <c r="H500" s="53"/>
      <c r="I500" s="53"/>
      <c r="J500" s="45"/>
      <c r="K500" s="53"/>
      <c r="L500" s="53"/>
      <c r="M500" s="53"/>
    </row>
    <row r="501" customFormat="false" ht="12.8" hidden="false" customHeight="false" outlineLevel="0" collapsed="false">
      <c r="A501" s="16" t="str">
        <f aca="false">"Tabla " &amp; TEXT((ROW()+25)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K501" s="18"/>
      <c r="L501" s="18"/>
      <c r="M501" s="18"/>
    </row>
    <row r="502" customFormat="false" ht="12.8" hidden="false" customHeight="false" outlineLevel="0" collapsed="false">
      <c r="A502" s="18" t="s">
        <v>205</v>
      </c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</row>
    <row r="503" customFormat="false" ht="12.8" hidden="false" customHeight="true" outlineLevel="0" collapsed="false">
      <c r="A503" s="19" t="s">
        <v>30</v>
      </c>
      <c r="B503" s="20" t="s">
        <v>31</v>
      </c>
      <c r="C503" s="20"/>
      <c r="D503" s="20"/>
      <c r="E503" s="20"/>
      <c r="F503" s="20"/>
      <c r="G503" s="20"/>
      <c r="H503" s="20"/>
      <c r="I503" s="20"/>
      <c r="J503" s="34" t="s">
        <v>32</v>
      </c>
      <c r="K503" s="19" t="s">
        <v>33</v>
      </c>
      <c r="L503" s="19" t="s">
        <v>34</v>
      </c>
      <c r="M503" s="19" t="s">
        <v>35</v>
      </c>
    </row>
    <row r="504" customFormat="false" ht="28.3" hidden="false" customHeight="false" outlineLevel="0" collapsed="false">
      <c r="A504" s="19"/>
      <c r="B504" s="21" t="s">
        <v>206</v>
      </c>
      <c r="C504" s="21" t="s">
        <v>207</v>
      </c>
      <c r="D504" s="35" t="s">
        <v>208</v>
      </c>
      <c r="E504" s="35" t="s">
        <v>209</v>
      </c>
      <c r="F504" s="21" t="s">
        <v>210</v>
      </c>
      <c r="G504" s="21" t="s">
        <v>211</v>
      </c>
      <c r="H504" s="21" t="s">
        <v>212</v>
      </c>
      <c r="I504" s="19" t="s">
        <v>43</v>
      </c>
      <c r="J504" s="34"/>
      <c r="K504" s="19"/>
      <c r="L504" s="19"/>
      <c r="M504" s="19"/>
    </row>
    <row r="505" customFormat="false" ht="12.8" hidden="false" customHeight="false" outlineLevel="0" collapsed="false">
      <c r="A505" s="22" t="s">
        <v>44</v>
      </c>
      <c r="B505" s="23" t="n">
        <v>24138</v>
      </c>
      <c r="C505" s="23" t="n">
        <v>65</v>
      </c>
      <c r="D505" s="36" t="n">
        <v>1624.79318181818</v>
      </c>
      <c r="E505" s="36" t="n">
        <v>895.122727272727</v>
      </c>
      <c r="F505" s="23" t="n">
        <v>418</v>
      </c>
      <c r="G505" s="23" t="n">
        <v>1010</v>
      </c>
      <c r="H505" s="23" t="n">
        <v>266</v>
      </c>
      <c r="I505" s="23" t="n">
        <v>1097.78</v>
      </c>
      <c r="J505" s="37" t="n">
        <v>0.164918228985385</v>
      </c>
      <c r="K505" s="23" t="n">
        <v>1081711</v>
      </c>
      <c r="L505" s="23" t="n">
        <v>25750219</v>
      </c>
      <c r="M505" s="23" t="n">
        <v>26831930</v>
      </c>
    </row>
    <row r="506" customFormat="false" ht="12.8" hidden="false" customHeight="false" outlineLevel="0" collapsed="false">
      <c r="A506" s="25" t="s">
        <v>45</v>
      </c>
      <c r="B506" s="26" t="n">
        <v>18588</v>
      </c>
      <c r="C506" s="26" t="n">
        <v>38</v>
      </c>
      <c r="D506" s="38" t="n">
        <v>1692.47727272727</v>
      </c>
      <c r="E506" s="38" t="n">
        <v>1011.56818181818</v>
      </c>
      <c r="F506" s="26" t="n">
        <v>341</v>
      </c>
      <c r="G506" s="26" t="n">
        <v>718</v>
      </c>
      <c r="H506" s="26" t="n">
        <v>204</v>
      </c>
      <c r="I506" s="26" t="n">
        <v>785.32</v>
      </c>
      <c r="J506" s="39" t="n">
        <v>0.102821159511617</v>
      </c>
      <c r="K506" s="26" t="n">
        <v>674412</v>
      </c>
      <c r="L506" s="26" t="n">
        <v>16103330</v>
      </c>
      <c r="M506" s="26" t="n">
        <v>16777742</v>
      </c>
    </row>
    <row r="507" customFormat="false" ht="12.8" hidden="false" customHeight="false" outlineLevel="0" collapsed="false">
      <c r="A507" s="25" t="s">
        <v>46</v>
      </c>
      <c r="B507" s="26" t="n">
        <v>20108</v>
      </c>
      <c r="C507" s="26" t="n">
        <v>93</v>
      </c>
      <c r="D507" s="38" t="n">
        <v>1188.88636363636</v>
      </c>
      <c r="E507" s="38" t="n">
        <v>779.409090909091</v>
      </c>
      <c r="F507" s="26" t="n">
        <v>176</v>
      </c>
      <c r="G507" s="26" t="n">
        <v>439</v>
      </c>
      <c r="H507" s="26" t="n">
        <v>85</v>
      </c>
      <c r="I507" s="26" t="n">
        <v>467.05</v>
      </c>
      <c r="J507" s="39" t="n">
        <v>0.0754165437964213</v>
      </c>
      <c r="K507" s="26" t="n">
        <v>494663</v>
      </c>
      <c r="L507" s="26" t="n">
        <v>9319909</v>
      </c>
      <c r="M507" s="26" t="n">
        <v>9814572</v>
      </c>
    </row>
    <row r="508" customFormat="false" ht="12.8" hidden="false" customHeight="false" outlineLevel="0" collapsed="false">
      <c r="A508" s="25" t="s">
        <v>47</v>
      </c>
      <c r="B508" s="26" t="n">
        <v>12845</v>
      </c>
      <c r="C508" s="26" t="n">
        <v>55</v>
      </c>
      <c r="D508" s="38" t="n">
        <v>492.068181818182</v>
      </c>
      <c r="E508" s="38" t="n">
        <v>327.556818181818</v>
      </c>
      <c r="F508" s="26" t="n">
        <v>72</v>
      </c>
      <c r="G508" s="26" t="n">
        <v>112</v>
      </c>
      <c r="H508" s="26" t="n">
        <v>17</v>
      </c>
      <c r="I508" s="26" t="n">
        <v>117.61</v>
      </c>
      <c r="J508" s="39" t="n">
        <v>0.0656719920683828</v>
      </c>
      <c r="K508" s="26" t="n">
        <v>430748</v>
      </c>
      <c r="L508" s="26" t="n">
        <v>6997553</v>
      </c>
      <c r="M508" s="26" t="n">
        <v>7428301</v>
      </c>
    </row>
    <row r="509" customFormat="false" ht="12.8" hidden="false" customHeight="false" outlineLevel="0" collapsed="false">
      <c r="A509" s="25" t="s">
        <v>48</v>
      </c>
      <c r="B509" s="26" t="n">
        <v>9455</v>
      </c>
      <c r="C509" s="26" t="n">
        <v>72</v>
      </c>
      <c r="D509" s="38" t="n">
        <v>377.756818181818</v>
      </c>
      <c r="E509" s="38" t="n">
        <v>173.825</v>
      </c>
      <c r="F509" s="26" t="n">
        <v>69</v>
      </c>
      <c r="G509" s="26" t="n">
        <v>131</v>
      </c>
      <c r="H509" s="26" t="n">
        <v>5</v>
      </c>
      <c r="I509" s="26" t="n">
        <v>132.65</v>
      </c>
      <c r="J509" s="39" t="n">
        <v>0.0723147220584934</v>
      </c>
      <c r="K509" s="26" t="n">
        <v>474318</v>
      </c>
      <c r="L509" s="26" t="n">
        <v>6270970</v>
      </c>
      <c r="M509" s="26" t="n">
        <v>6745288</v>
      </c>
    </row>
    <row r="510" customFormat="false" ht="12.8" hidden="false" customHeight="false" outlineLevel="0" collapsed="false">
      <c r="A510" s="25" t="s">
        <v>49</v>
      </c>
      <c r="B510" s="26" t="n">
        <v>17779</v>
      </c>
      <c r="C510" s="26" t="n">
        <v>97</v>
      </c>
      <c r="D510" s="38" t="n">
        <v>845.409090909091</v>
      </c>
      <c r="E510" s="38" t="n">
        <v>462.545454545455</v>
      </c>
      <c r="F510" s="26" t="n">
        <v>121</v>
      </c>
      <c r="G510" s="26" t="n">
        <v>200</v>
      </c>
      <c r="H510" s="26" t="n">
        <v>18</v>
      </c>
      <c r="I510" s="26" t="n">
        <v>205.94</v>
      </c>
      <c r="J510" s="39" t="n">
        <v>0.0432235489777263</v>
      </c>
      <c r="K510" s="26" t="n">
        <v>283507</v>
      </c>
      <c r="L510" s="26" t="n">
        <v>8404393</v>
      </c>
      <c r="M510" s="26" t="n">
        <v>8687900</v>
      </c>
    </row>
    <row r="511" customFormat="false" ht="12.8" hidden="false" customHeight="false" outlineLevel="0" collapsed="false">
      <c r="A511" s="25" t="s">
        <v>50</v>
      </c>
      <c r="B511" s="26" t="n">
        <v>10222</v>
      </c>
      <c r="C511" s="26" t="n">
        <v>57</v>
      </c>
      <c r="D511" s="38" t="n">
        <v>729.545454545455</v>
      </c>
      <c r="E511" s="38" t="n">
        <v>333.454545454545</v>
      </c>
      <c r="F511" s="26" t="n">
        <v>80</v>
      </c>
      <c r="G511" s="26" t="n">
        <v>209</v>
      </c>
      <c r="H511" s="26" t="n">
        <v>52</v>
      </c>
      <c r="I511" s="26" t="n">
        <v>226.16</v>
      </c>
      <c r="J511" s="39" t="n">
        <v>0.0348265693669259</v>
      </c>
      <c r="K511" s="26" t="n">
        <v>228430</v>
      </c>
      <c r="L511" s="26" t="n">
        <v>6424753</v>
      </c>
      <c r="M511" s="26" t="n">
        <v>6653183</v>
      </c>
    </row>
    <row r="512" customFormat="false" ht="12.8" hidden="false" customHeight="false" outlineLevel="0" collapsed="false">
      <c r="A512" s="25" t="s">
        <v>51</v>
      </c>
      <c r="B512" s="26" t="n">
        <v>8929</v>
      </c>
      <c r="C512" s="26" t="n">
        <v>36</v>
      </c>
      <c r="D512" s="38" t="n">
        <v>392.129545454545</v>
      </c>
      <c r="E512" s="38" t="n">
        <v>236.511363636364</v>
      </c>
      <c r="F512" s="26" t="n">
        <v>46</v>
      </c>
      <c r="G512" s="26" t="n">
        <v>114</v>
      </c>
      <c r="H512" s="26" t="n">
        <v>18</v>
      </c>
      <c r="I512" s="26" t="n">
        <v>119.94</v>
      </c>
      <c r="J512" s="39" t="n">
        <v>0.0524065947916715</v>
      </c>
      <c r="K512" s="26" t="n">
        <v>343739</v>
      </c>
      <c r="L512" s="26" t="n">
        <v>6093467</v>
      </c>
      <c r="M512" s="26" t="n">
        <v>6437206</v>
      </c>
    </row>
    <row r="513" customFormat="false" ht="12.8" hidden="false" customHeight="false" outlineLevel="0" collapsed="false">
      <c r="A513" s="25" t="s">
        <v>52</v>
      </c>
      <c r="B513" s="26" t="n">
        <v>14416</v>
      </c>
      <c r="C513" s="26" t="n">
        <v>74</v>
      </c>
      <c r="D513" s="38" t="n">
        <v>665.5</v>
      </c>
      <c r="E513" s="38" t="n">
        <v>210.806818181818</v>
      </c>
      <c r="F513" s="26" t="n">
        <v>34</v>
      </c>
      <c r="G513" s="26" t="n">
        <v>78</v>
      </c>
      <c r="H513" s="26" t="n">
        <v>24</v>
      </c>
      <c r="I513" s="26" t="n">
        <v>85.92</v>
      </c>
      <c r="J513" s="39" t="n">
        <v>0.0132257736846281</v>
      </c>
      <c r="K513" s="26" t="n">
        <v>86749</v>
      </c>
      <c r="L513" s="26" t="n">
        <v>2670270</v>
      </c>
      <c r="M513" s="26" t="n">
        <v>2757019</v>
      </c>
    </row>
    <row r="514" customFormat="false" ht="12.8" hidden="false" customHeight="false" outlineLevel="0" collapsed="false">
      <c r="A514" s="25" t="s">
        <v>53</v>
      </c>
      <c r="B514" s="26" t="n">
        <v>6171</v>
      </c>
      <c r="C514" s="26" t="n">
        <v>41</v>
      </c>
      <c r="D514" s="38" t="n">
        <v>381.743333333333</v>
      </c>
      <c r="E514" s="38" t="n">
        <v>194.979772727273</v>
      </c>
      <c r="F514" s="26" t="n">
        <v>22</v>
      </c>
      <c r="G514" s="26" t="n">
        <v>35</v>
      </c>
      <c r="H514" s="26" t="n">
        <v>6</v>
      </c>
      <c r="I514" s="26" t="n">
        <v>36.98</v>
      </c>
      <c r="J514" s="39" t="n">
        <v>0.0127670198972133</v>
      </c>
      <c r="K514" s="26" t="n">
        <v>83740</v>
      </c>
      <c r="L514" s="26" t="n">
        <v>2580736</v>
      </c>
      <c r="M514" s="26" t="n">
        <v>2664476</v>
      </c>
    </row>
    <row r="515" customFormat="false" ht="12.8" hidden="false" customHeight="false" outlineLevel="0" collapsed="false">
      <c r="A515" s="25" t="s">
        <v>54</v>
      </c>
      <c r="B515" s="26" t="n">
        <v>7967</v>
      </c>
      <c r="C515" s="26" t="n">
        <v>39</v>
      </c>
      <c r="D515" s="38" t="n">
        <v>318.545454545455</v>
      </c>
      <c r="E515" s="38" t="n">
        <v>154.113636363636</v>
      </c>
      <c r="F515" s="26" t="n">
        <v>11</v>
      </c>
      <c r="G515" s="26" t="n">
        <v>28</v>
      </c>
      <c r="H515" s="26" t="n">
        <v>11</v>
      </c>
      <c r="I515" s="26" t="n">
        <v>31.63</v>
      </c>
      <c r="J515" s="39" t="n">
        <v>0.0201149188237032</v>
      </c>
      <c r="K515" s="26" t="n">
        <v>131935</v>
      </c>
      <c r="L515" s="26" t="n">
        <v>2615557</v>
      </c>
      <c r="M515" s="26" t="n">
        <v>2747492</v>
      </c>
    </row>
    <row r="516" customFormat="false" ht="12.8" hidden="false" customHeight="false" outlineLevel="0" collapsed="false">
      <c r="A516" s="25" t="s">
        <v>55</v>
      </c>
      <c r="B516" s="26" t="n">
        <v>9001</v>
      </c>
      <c r="C516" s="26" t="n">
        <v>43</v>
      </c>
      <c r="D516" s="38" t="n">
        <v>386.886363636364</v>
      </c>
      <c r="E516" s="38" t="n">
        <v>244.818181818182</v>
      </c>
      <c r="F516" s="26" t="n">
        <v>16</v>
      </c>
      <c r="G516" s="26" t="n">
        <v>37</v>
      </c>
      <c r="H516" s="26" t="n">
        <v>16</v>
      </c>
      <c r="I516" s="26" t="n">
        <v>42.28</v>
      </c>
      <c r="J516" s="39" t="n">
        <v>0.0298283391340287</v>
      </c>
      <c r="K516" s="26" t="n">
        <v>195646</v>
      </c>
      <c r="L516" s="26" t="n">
        <v>2560373</v>
      </c>
      <c r="M516" s="26" t="n">
        <v>2756019</v>
      </c>
    </row>
    <row r="517" customFormat="false" ht="12.8" hidden="false" customHeight="false" outlineLevel="0" collapsed="false">
      <c r="A517" s="25" t="s">
        <v>56</v>
      </c>
      <c r="B517" s="26" t="n">
        <v>6472</v>
      </c>
      <c r="C517" s="26" t="n">
        <v>42</v>
      </c>
      <c r="D517" s="38" t="n">
        <v>426.727272727273</v>
      </c>
      <c r="E517" s="38" t="n">
        <v>252.454545454545</v>
      </c>
      <c r="F517" s="26" t="n">
        <v>46</v>
      </c>
      <c r="G517" s="26" t="n">
        <v>71</v>
      </c>
      <c r="H517" s="26" t="n">
        <v>49</v>
      </c>
      <c r="I517" s="26" t="n">
        <v>87.17</v>
      </c>
      <c r="J517" s="39" t="n">
        <v>0.0313793733108839</v>
      </c>
      <c r="K517" s="26" t="n">
        <v>205820</v>
      </c>
      <c r="L517" s="26" t="n">
        <v>2668372</v>
      </c>
      <c r="M517" s="26" t="n">
        <v>2874192</v>
      </c>
    </row>
    <row r="518" customFormat="false" ht="12.8" hidden="false" customHeight="false" outlineLevel="0" collapsed="false">
      <c r="A518" s="25" t="s">
        <v>57</v>
      </c>
      <c r="B518" s="26" t="n">
        <v>3448</v>
      </c>
      <c r="C518" s="26" t="n">
        <v>63</v>
      </c>
      <c r="D518" s="38" t="n">
        <v>200.116306818182</v>
      </c>
      <c r="E518" s="38" t="n">
        <v>47.3136363636364</v>
      </c>
      <c r="F518" s="26" t="n">
        <v>12</v>
      </c>
      <c r="G518" s="26" t="n">
        <v>18</v>
      </c>
      <c r="H518" s="26" t="n">
        <v>8</v>
      </c>
      <c r="I518" s="26" t="n">
        <v>20.64</v>
      </c>
      <c r="J518" s="39" t="n">
        <v>0.00852956710834083</v>
      </c>
      <c r="K518" s="26" t="n">
        <v>55946</v>
      </c>
      <c r="L518" s="26" t="n">
        <v>1293654</v>
      </c>
      <c r="M518" s="26" t="n">
        <v>1349600</v>
      </c>
    </row>
    <row r="519" customFormat="false" ht="12.8" hidden="false" customHeight="false" outlineLevel="0" collapsed="false">
      <c r="A519" s="25" t="s">
        <v>58</v>
      </c>
      <c r="B519" s="26" t="n">
        <v>6125</v>
      </c>
      <c r="C519" s="26" t="n">
        <v>24</v>
      </c>
      <c r="D519" s="38" t="n">
        <v>286.545454545455</v>
      </c>
      <c r="E519" s="38" t="n">
        <v>245.545454545454</v>
      </c>
      <c r="F519" s="26" t="n">
        <v>32</v>
      </c>
      <c r="G519" s="26" t="n">
        <v>76</v>
      </c>
      <c r="H519" s="26" t="n">
        <v>46</v>
      </c>
      <c r="I519" s="26" t="n">
        <v>91.18</v>
      </c>
      <c r="J519" s="39" t="n">
        <v>0.0921634936413686</v>
      </c>
      <c r="K519" s="26" t="n">
        <v>604507</v>
      </c>
      <c r="L519" s="26" t="n">
        <v>6840472</v>
      </c>
      <c r="M519" s="26" t="n">
        <v>7444979</v>
      </c>
    </row>
    <row r="520" customFormat="false" ht="12.8" hidden="false" customHeight="false" outlineLevel="0" collapsed="false">
      <c r="A520" s="25" t="s">
        <v>59</v>
      </c>
      <c r="B520" s="26" t="n">
        <v>2762</v>
      </c>
      <c r="C520" s="26" t="n">
        <v>35</v>
      </c>
      <c r="D520" s="38" t="n">
        <v>176.75</v>
      </c>
      <c r="E520" s="38" t="n">
        <v>56.8863636363636</v>
      </c>
      <c r="F520" s="26" t="n">
        <v>4</v>
      </c>
      <c r="G520" s="26" t="n">
        <v>5</v>
      </c>
      <c r="H520" s="26" t="n">
        <v>1</v>
      </c>
      <c r="I520" s="26" t="n">
        <v>5.33</v>
      </c>
      <c r="J520" s="39" t="n">
        <v>0.00398817191442503</v>
      </c>
      <c r="K520" s="26" t="n">
        <v>26159</v>
      </c>
      <c r="L520" s="26" t="n">
        <v>1251938</v>
      </c>
      <c r="M520" s="26" t="n">
        <v>1278097</v>
      </c>
    </row>
    <row r="521" customFormat="false" ht="12.8" hidden="false" customHeight="false" outlineLevel="0" collapsed="false">
      <c r="A521" s="25" t="s">
        <v>60</v>
      </c>
      <c r="B521" s="26" t="n">
        <v>7803</v>
      </c>
      <c r="C521" s="26" t="n">
        <v>60</v>
      </c>
      <c r="D521" s="38" t="n">
        <v>270.113636363636</v>
      </c>
      <c r="E521" s="38" t="n">
        <v>175.977272727273</v>
      </c>
      <c r="F521" s="26" t="n">
        <v>12</v>
      </c>
      <c r="G521" s="26" t="n">
        <v>36</v>
      </c>
      <c r="H521" s="26" t="n">
        <v>24</v>
      </c>
      <c r="I521" s="26" t="n">
        <v>43.92</v>
      </c>
      <c r="J521" s="39" t="n">
        <v>0.0477574532317969</v>
      </c>
      <c r="K521" s="26" t="n">
        <v>313245</v>
      </c>
      <c r="L521" s="26" t="n">
        <v>4510568</v>
      </c>
      <c r="M521" s="26" t="n">
        <v>4823813</v>
      </c>
    </row>
    <row r="522" customFormat="false" ht="12.8" hidden="false" customHeight="false" outlineLevel="0" collapsed="false">
      <c r="A522" s="25" t="s">
        <v>61</v>
      </c>
      <c r="B522" s="26" t="n">
        <v>6814</v>
      </c>
      <c r="C522" s="26" t="n">
        <v>64</v>
      </c>
      <c r="D522" s="38" t="n">
        <v>549.590909090909</v>
      </c>
      <c r="E522" s="38" t="n">
        <v>196.227272727273</v>
      </c>
      <c r="F522" s="26" t="n">
        <v>16</v>
      </c>
      <c r="G522" s="26" t="n">
        <v>19</v>
      </c>
      <c r="H522" s="26" t="n">
        <v>6</v>
      </c>
      <c r="I522" s="26" t="n">
        <v>20.98</v>
      </c>
      <c r="J522" s="39" t="n">
        <v>0.00408863247018811</v>
      </c>
      <c r="K522" s="26" t="n">
        <v>26818</v>
      </c>
      <c r="L522" s="26" t="n">
        <v>1680643</v>
      </c>
      <c r="M522" s="26" t="n">
        <v>1707461</v>
      </c>
    </row>
    <row r="523" customFormat="false" ht="12.8" hidden="false" customHeight="false" outlineLevel="0" collapsed="false">
      <c r="A523" s="25" t="s">
        <v>62</v>
      </c>
      <c r="B523" s="26" t="n">
        <v>5711</v>
      </c>
      <c r="C523" s="26" t="n">
        <v>35</v>
      </c>
      <c r="D523" s="38" t="n">
        <v>294.954545454545</v>
      </c>
      <c r="E523" s="38" t="n">
        <v>161.636363636364</v>
      </c>
      <c r="F523" s="26" t="n">
        <v>5</v>
      </c>
      <c r="G523" s="26" t="n">
        <v>13</v>
      </c>
      <c r="H523" s="26" t="n">
        <v>3</v>
      </c>
      <c r="I523" s="26" t="n">
        <v>13.99</v>
      </c>
      <c r="J523" s="39" t="n">
        <v>0.0134442451197371</v>
      </c>
      <c r="K523" s="26" t="n">
        <v>88182</v>
      </c>
      <c r="L523" s="26" t="n">
        <v>3325581</v>
      </c>
      <c r="M523" s="26" t="n">
        <v>3413763</v>
      </c>
    </row>
    <row r="524" customFormat="false" ht="12.8" hidden="false" customHeight="false" outlineLevel="0" collapsed="false">
      <c r="A524" s="25" t="s">
        <v>63</v>
      </c>
      <c r="B524" s="26" t="n">
        <v>7667</v>
      </c>
      <c r="C524" s="26" t="n">
        <v>61</v>
      </c>
      <c r="D524" s="38" t="n">
        <v>287.021590909091</v>
      </c>
      <c r="E524" s="38" t="n">
        <v>137.8625</v>
      </c>
      <c r="F524" s="26" t="n">
        <v>2</v>
      </c>
      <c r="G524" s="26" t="n">
        <v>2</v>
      </c>
      <c r="H524" s="26" t="n">
        <v>0</v>
      </c>
      <c r="I524" s="26" t="n">
        <v>2</v>
      </c>
      <c r="J524" s="39" t="n">
        <v>0.0204108620946829</v>
      </c>
      <c r="K524" s="26" t="n">
        <v>133876</v>
      </c>
      <c r="L524" s="26" t="n">
        <v>1403082</v>
      </c>
      <c r="M524" s="26" t="n">
        <v>1536958</v>
      </c>
    </row>
    <row r="525" customFormat="false" ht="12.8" hidden="false" customHeight="false" outlineLevel="0" collapsed="false">
      <c r="A525" s="25" t="s">
        <v>64</v>
      </c>
      <c r="B525" s="26" t="n">
        <v>15271</v>
      </c>
      <c r="C525" s="26" t="n">
        <v>75</v>
      </c>
      <c r="D525" s="38" t="n">
        <v>467.068181818182</v>
      </c>
      <c r="E525" s="38" t="n">
        <v>192.136363636364</v>
      </c>
      <c r="F525" s="26" t="n">
        <v>2</v>
      </c>
      <c r="G525" s="26" t="n">
        <v>14</v>
      </c>
      <c r="H525" s="26" t="n">
        <v>2</v>
      </c>
      <c r="I525" s="26" t="n">
        <v>14.66</v>
      </c>
      <c r="J525" s="39" t="n">
        <v>0.0355570129648624</v>
      </c>
      <c r="K525" s="26" t="n">
        <v>233221</v>
      </c>
      <c r="L525" s="26" t="n">
        <v>1747524</v>
      </c>
      <c r="M525" s="26" t="n">
        <v>1980745</v>
      </c>
    </row>
    <row r="526" customFormat="false" ht="12.8" hidden="false" customHeight="false" outlineLevel="0" collapsed="false">
      <c r="A526" s="25" t="s">
        <v>65</v>
      </c>
      <c r="B526" s="26" t="n">
        <v>4636</v>
      </c>
      <c r="C526" s="26" t="n">
        <v>34</v>
      </c>
      <c r="D526" s="38" t="n">
        <v>271.159090909091</v>
      </c>
      <c r="E526" s="38" t="n">
        <v>160.25</v>
      </c>
      <c r="F526" s="26" t="n">
        <v>13</v>
      </c>
      <c r="G526" s="26" t="n">
        <v>27</v>
      </c>
      <c r="H526" s="26" t="n">
        <v>20</v>
      </c>
      <c r="I526" s="26" t="n">
        <v>33.6</v>
      </c>
      <c r="J526" s="39" t="n">
        <v>0.0196698605970976</v>
      </c>
      <c r="K526" s="26" t="n">
        <v>129016</v>
      </c>
      <c r="L526" s="26" t="n">
        <v>1708484</v>
      </c>
      <c r="M526" s="26" t="n">
        <v>1837500</v>
      </c>
    </row>
    <row r="527" customFormat="false" ht="12.8" hidden="false" customHeight="false" outlineLevel="0" collapsed="false">
      <c r="A527" s="25" t="s">
        <v>66</v>
      </c>
      <c r="B527" s="26" t="n">
        <v>4560</v>
      </c>
      <c r="C527" s="26" t="n">
        <v>22</v>
      </c>
      <c r="D527" s="38" t="n">
        <v>239.681818181818</v>
      </c>
      <c r="E527" s="38" t="n">
        <v>143.227272727273</v>
      </c>
      <c r="F527" s="26" t="n">
        <v>1</v>
      </c>
      <c r="G527" s="26" t="n">
        <v>8</v>
      </c>
      <c r="H527" s="26" t="n">
        <v>7</v>
      </c>
      <c r="I527" s="26" t="n">
        <v>10.31</v>
      </c>
      <c r="J527" s="39" t="n">
        <v>0.0173012703463073</v>
      </c>
      <c r="K527" s="26" t="n">
        <v>113480</v>
      </c>
      <c r="L527" s="26" t="n">
        <v>998190</v>
      </c>
      <c r="M527" s="26" t="n">
        <v>1111670</v>
      </c>
    </row>
    <row r="528" customFormat="false" ht="12.8" hidden="false" customHeight="false" outlineLevel="0" collapsed="false">
      <c r="A528" s="25" t="s">
        <v>67</v>
      </c>
      <c r="B528" s="26" t="n">
        <v>4757</v>
      </c>
      <c r="C528" s="26" t="n">
        <v>35</v>
      </c>
      <c r="D528" s="38" t="n">
        <v>330.034090909091</v>
      </c>
      <c r="E528" s="38" t="n">
        <v>112.529545454545</v>
      </c>
      <c r="F528" s="26" t="n">
        <v>11</v>
      </c>
      <c r="G528" s="26" t="n">
        <v>21</v>
      </c>
      <c r="H528" s="26" t="n">
        <v>10</v>
      </c>
      <c r="I528" s="26" t="n">
        <v>24.3</v>
      </c>
      <c r="J528" s="39" t="n">
        <v>0.00533030211936682</v>
      </c>
      <c r="K528" s="26" t="n">
        <v>34962</v>
      </c>
      <c r="L528" s="26" t="n">
        <v>650883</v>
      </c>
      <c r="M528" s="26" t="n">
        <v>685845</v>
      </c>
    </row>
    <row r="529" customFormat="false" ht="12.8" hidden="false" customHeight="false" outlineLevel="0" collapsed="false">
      <c r="A529" s="28" t="s">
        <v>68</v>
      </c>
      <c r="B529" s="29" t="n">
        <v>5243</v>
      </c>
      <c r="C529" s="29" t="n">
        <v>26</v>
      </c>
      <c r="D529" s="40" t="n">
        <v>250.272727272727</v>
      </c>
      <c r="E529" s="40" t="n">
        <v>116.704545454545</v>
      </c>
      <c r="F529" s="29" t="n">
        <v>7</v>
      </c>
      <c r="G529" s="29" t="n">
        <v>23</v>
      </c>
      <c r="H529" s="29" t="n">
        <v>12</v>
      </c>
      <c r="I529" s="29" t="n">
        <v>26.96</v>
      </c>
      <c r="J529" s="41" t="n">
        <v>0.0128443439847465</v>
      </c>
      <c r="K529" s="29" t="n">
        <v>84247</v>
      </c>
      <c r="L529" s="29" t="n">
        <v>751531</v>
      </c>
      <c r="M529" s="29" t="n">
        <v>835778</v>
      </c>
    </row>
    <row r="530" customFormat="false" ht="12.8" hidden="false" customHeight="false" outlineLevel="0" collapsed="false">
      <c r="A530" s="31" t="s">
        <v>71</v>
      </c>
      <c r="B530" s="32" t="n">
        <v>240888</v>
      </c>
      <c r="C530" s="32" t="n">
        <v>1286</v>
      </c>
      <c r="D530" s="42" t="n">
        <v>13145.7766856061</v>
      </c>
      <c r="E530" s="42" t="n">
        <v>7023.46272727273</v>
      </c>
      <c r="F530" s="32" t="n">
        <v>1569</v>
      </c>
      <c r="G530" s="32" t="n">
        <v>3444</v>
      </c>
      <c r="H530" s="32" t="n">
        <v>910</v>
      </c>
      <c r="I530" s="32" t="n">
        <v>3744.3</v>
      </c>
      <c r="J530" s="43" t="n">
        <v>1</v>
      </c>
      <c r="K530" s="32" t="n">
        <v>6559077</v>
      </c>
      <c r="L530" s="32" t="n">
        <v>124622452</v>
      </c>
      <c r="M530" s="32" t="n">
        <v>131181529</v>
      </c>
    </row>
    <row r="531" customFormat="false" ht="12.8" hidden="false" customHeight="false" outlineLevel="0" collapsed="false">
      <c r="A531" s="33" t="s">
        <v>72</v>
      </c>
      <c r="B531" s="53"/>
      <c r="C531" s="53"/>
      <c r="D531" s="44"/>
      <c r="E531" s="44"/>
      <c r="F531" s="53"/>
      <c r="G531" s="53"/>
      <c r="H531" s="53"/>
      <c r="I531" s="53"/>
      <c r="J531" s="45"/>
      <c r="K531" s="53"/>
      <c r="L531" s="53"/>
      <c r="M531" s="53"/>
    </row>
    <row r="532" customFormat="false" ht="12.8" hidden="false" customHeight="false" outlineLevel="0" collapsed="false">
      <c r="A532" s="33" t="s">
        <v>196</v>
      </c>
      <c r="B532" s="53"/>
      <c r="C532" s="53"/>
      <c r="D532" s="44"/>
      <c r="E532" s="44"/>
      <c r="F532" s="53"/>
      <c r="G532" s="53"/>
      <c r="H532" s="53"/>
      <c r="I532" s="53"/>
      <c r="J532" s="45"/>
      <c r="K532" s="53"/>
      <c r="L532" s="53"/>
      <c r="M532" s="53"/>
    </row>
    <row r="533" customFormat="false" ht="12.8" hidden="false" customHeight="false" outlineLevel="0" collapsed="false">
      <c r="A533" s="12"/>
      <c r="B533" s="53"/>
      <c r="C533" s="53"/>
      <c r="D533" s="44"/>
      <c r="E533" s="44"/>
      <c r="F533" s="53"/>
      <c r="G533" s="53"/>
      <c r="H533" s="53"/>
      <c r="I533" s="53"/>
      <c r="J533" s="45"/>
      <c r="K533" s="53"/>
      <c r="L533" s="53"/>
      <c r="M533" s="53"/>
    </row>
    <row r="534" customFormat="false" ht="12.8" hidden="false" customHeight="false" outlineLevel="0" collapsed="false">
      <c r="A534" s="12"/>
      <c r="B534" s="53"/>
      <c r="C534" s="53"/>
      <c r="D534" s="44"/>
      <c r="E534" s="44"/>
      <c r="F534" s="53"/>
      <c r="G534" s="53"/>
      <c r="H534" s="53"/>
      <c r="I534" s="53"/>
      <c r="J534" s="45"/>
      <c r="K534" s="53"/>
      <c r="L534" s="53"/>
      <c r="M534" s="53"/>
    </row>
    <row r="535" customFormat="false" ht="12.8" hidden="false" customHeight="false" outlineLevel="0" collapsed="false">
      <c r="A535" s="12"/>
      <c r="B535" s="53"/>
      <c r="C535" s="53"/>
      <c r="D535" s="44"/>
      <c r="E535" s="44"/>
      <c r="F535" s="53"/>
      <c r="G535" s="53"/>
      <c r="H535" s="53"/>
      <c r="I535" s="53"/>
      <c r="J535" s="45"/>
      <c r="K535" s="53"/>
      <c r="L535" s="53"/>
      <c r="M535" s="53"/>
    </row>
    <row r="536" customFormat="false" ht="12.8" hidden="false" customHeight="false" outlineLevel="0" collapsed="false">
      <c r="A536" s="16" t="str">
        <f aca="false">"Tabla " &amp; TEXT((ROW()+25)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K536" s="18"/>
      <c r="L536" s="18"/>
      <c r="M536" s="18"/>
    </row>
    <row r="537" customFormat="false" ht="12.8" hidden="false" customHeight="false" outlineLevel="0" collapsed="false">
      <c r="A537" s="18" t="s">
        <v>213</v>
      </c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</row>
    <row r="538" customFormat="false" ht="12.8" hidden="false" customHeight="true" outlineLevel="0" collapsed="false">
      <c r="A538" s="19" t="s">
        <v>30</v>
      </c>
      <c r="B538" s="20" t="s">
        <v>31</v>
      </c>
      <c r="C538" s="20"/>
      <c r="D538" s="20"/>
      <c r="E538" s="20"/>
      <c r="F538" s="20"/>
      <c r="G538" s="20"/>
      <c r="H538" s="20"/>
      <c r="I538" s="20"/>
      <c r="J538" s="34" t="s">
        <v>32</v>
      </c>
      <c r="K538" s="19" t="s">
        <v>33</v>
      </c>
      <c r="L538" s="19" t="s">
        <v>34</v>
      </c>
      <c r="M538" s="19" t="s">
        <v>35</v>
      </c>
    </row>
    <row r="539" customFormat="false" ht="28.3" hidden="false" customHeight="false" outlineLevel="0" collapsed="false">
      <c r="A539" s="19"/>
      <c r="B539" s="21" t="s">
        <v>214</v>
      </c>
      <c r="C539" s="21" t="s">
        <v>215</v>
      </c>
      <c r="D539" s="35" t="s">
        <v>216</v>
      </c>
      <c r="E539" s="35" t="s">
        <v>217</v>
      </c>
      <c r="F539" s="21" t="s">
        <v>218</v>
      </c>
      <c r="G539" s="21" t="s">
        <v>219</v>
      </c>
      <c r="H539" s="21" t="s">
        <v>220</v>
      </c>
      <c r="I539" s="19" t="s">
        <v>43</v>
      </c>
      <c r="J539" s="34"/>
      <c r="K539" s="19"/>
      <c r="L539" s="19"/>
      <c r="M539" s="19"/>
    </row>
    <row r="540" customFormat="false" ht="12.8" hidden="false" customHeight="false" outlineLevel="0" collapsed="false">
      <c r="A540" s="22" t="s">
        <v>44</v>
      </c>
      <c r="B540" s="23" t="n">
        <v>24502</v>
      </c>
      <c r="C540" s="23" t="n">
        <v>65</v>
      </c>
      <c r="D540" s="36" t="n">
        <v>1643.225</v>
      </c>
      <c r="E540" s="36" t="n">
        <v>843.338636363636</v>
      </c>
      <c r="F540" s="23" t="n">
        <v>386</v>
      </c>
      <c r="G540" s="23" t="n">
        <v>1081</v>
      </c>
      <c r="H540" s="23" t="n">
        <v>130</v>
      </c>
      <c r="I540" s="23" t="n">
        <v>1123.9</v>
      </c>
      <c r="J540" s="37" t="n">
        <v>0.159944259762385</v>
      </c>
      <c r="K540" s="23" t="n">
        <v>981372</v>
      </c>
      <c r="L540" s="23" t="n">
        <v>24374562</v>
      </c>
      <c r="M540" s="23" t="n">
        <v>25355934</v>
      </c>
    </row>
    <row r="541" customFormat="false" ht="12.8" hidden="false" customHeight="false" outlineLevel="0" collapsed="false">
      <c r="A541" s="25" t="s">
        <v>45</v>
      </c>
      <c r="B541" s="26" t="n">
        <v>18264</v>
      </c>
      <c r="C541" s="26" t="n">
        <v>38</v>
      </c>
      <c r="D541" s="38" t="n">
        <v>1533.18181818182</v>
      </c>
      <c r="E541" s="38" t="n">
        <v>855.068181818182</v>
      </c>
      <c r="F541" s="26" t="n">
        <v>312</v>
      </c>
      <c r="G541" s="26" t="n">
        <v>670</v>
      </c>
      <c r="H541" s="26" t="n">
        <v>146</v>
      </c>
      <c r="I541" s="26" t="n">
        <v>718.18</v>
      </c>
      <c r="J541" s="39" t="n">
        <v>0.104957119192806</v>
      </c>
      <c r="K541" s="26" t="n">
        <v>643987</v>
      </c>
      <c r="L541" s="26" t="n">
        <v>15212770</v>
      </c>
      <c r="M541" s="26" t="n">
        <v>15856757</v>
      </c>
    </row>
    <row r="542" customFormat="false" ht="12.8" hidden="false" customHeight="false" outlineLevel="0" collapsed="false">
      <c r="A542" s="25" t="s">
        <v>46</v>
      </c>
      <c r="B542" s="26" t="n">
        <v>19361</v>
      </c>
      <c r="C542" s="26" t="n">
        <v>90</v>
      </c>
      <c r="D542" s="38" t="n">
        <v>1169.52272727273</v>
      </c>
      <c r="E542" s="38" t="n">
        <v>743.409090909091</v>
      </c>
      <c r="F542" s="26" t="n">
        <v>151</v>
      </c>
      <c r="G542" s="26" t="n">
        <v>430</v>
      </c>
      <c r="H542" s="26" t="n">
        <v>76</v>
      </c>
      <c r="I542" s="26" t="n">
        <v>455.08</v>
      </c>
      <c r="J542" s="39" t="n">
        <v>0.0677078325542373</v>
      </c>
      <c r="K542" s="26" t="n">
        <v>415436</v>
      </c>
      <c r="L542" s="26" t="n">
        <v>8761768</v>
      </c>
      <c r="M542" s="26" t="n">
        <v>9177204</v>
      </c>
    </row>
    <row r="543" customFormat="false" ht="12.8" hidden="false" customHeight="false" outlineLevel="0" collapsed="false">
      <c r="A543" s="25" t="s">
        <v>47</v>
      </c>
      <c r="B543" s="26" t="n">
        <v>12778</v>
      </c>
      <c r="C543" s="26" t="n">
        <v>55</v>
      </c>
      <c r="D543" s="38" t="n">
        <v>502.340909090909</v>
      </c>
      <c r="E543" s="38" t="n">
        <v>346.130681818182</v>
      </c>
      <c r="F543" s="26" t="n">
        <v>54</v>
      </c>
      <c r="G543" s="26" t="n">
        <v>91</v>
      </c>
      <c r="H543" s="26" t="n">
        <v>37</v>
      </c>
      <c r="I543" s="26" t="n">
        <v>103.21</v>
      </c>
      <c r="J543" s="39" t="n">
        <v>0.058436417641817</v>
      </c>
      <c r="K543" s="26" t="n">
        <v>358549</v>
      </c>
      <c r="L543" s="26" t="n">
        <v>6531858</v>
      </c>
      <c r="M543" s="26" t="n">
        <v>6890407</v>
      </c>
    </row>
    <row r="544" customFormat="false" ht="12.8" hidden="false" customHeight="false" outlineLevel="0" collapsed="false">
      <c r="A544" s="25" t="s">
        <v>48</v>
      </c>
      <c r="B544" s="26" t="n">
        <v>9512</v>
      </c>
      <c r="C544" s="26" t="n">
        <v>73</v>
      </c>
      <c r="D544" s="38" t="n">
        <v>353.272727272727</v>
      </c>
      <c r="E544" s="38" t="n">
        <v>192.613636363636</v>
      </c>
      <c r="F544" s="26" t="n">
        <v>60</v>
      </c>
      <c r="G544" s="26" t="n">
        <v>131</v>
      </c>
      <c r="H544" s="26" t="n">
        <v>3</v>
      </c>
      <c r="I544" s="26" t="n">
        <v>131.99</v>
      </c>
      <c r="J544" s="39" t="n">
        <v>0.0873055854503931</v>
      </c>
      <c r="K544" s="26" t="n">
        <v>535682</v>
      </c>
      <c r="L544" s="26" t="n">
        <v>5639268</v>
      </c>
      <c r="M544" s="26" t="n">
        <v>6174950</v>
      </c>
    </row>
    <row r="545" customFormat="false" ht="12.8" hidden="false" customHeight="false" outlineLevel="0" collapsed="false">
      <c r="A545" s="25" t="s">
        <v>49</v>
      </c>
      <c r="B545" s="26" t="n">
        <v>17441</v>
      </c>
      <c r="C545" s="26" t="n">
        <v>93</v>
      </c>
      <c r="D545" s="38" t="n">
        <v>879.136363636364</v>
      </c>
      <c r="E545" s="38" t="n">
        <v>487.318181818182</v>
      </c>
      <c r="F545" s="26" t="n">
        <v>111</v>
      </c>
      <c r="G545" s="26" t="n">
        <v>208</v>
      </c>
      <c r="H545" s="26" t="n">
        <v>21</v>
      </c>
      <c r="I545" s="26" t="n">
        <v>214.93</v>
      </c>
      <c r="J545" s="39" t="n">
        <v>0.0401431622382531</v>
      </c>
      <c r="K545" s="26" t="n">
        <v>246307</v>
      </c>
      <c r="L545" s="26" t="n">
        <v>8029399</v>
      </c>
      <c r="M545" s="26" t="n">
        <v>8275706</v>
      </c>
    </row>
    <row r="546" customFormat="false" ht="12.8" hidden="false" customHeight="false" outlineLevel="0" collapsed="false">
      <c r="A546" s="25" t="s">
        <v>50</v>
      </c>
      <c r="B546" s="26" t="n">
        <v>9876</v>
      </c>
      <c r="C546" s="26" t="n">
        <v>55</v>
      </c>
      <c r="D546" s="38" t="n">
        <v>644.886363636364</v>
      </c>
      <c r="E546" s="38" t="n">
        <v>331.909090909091</v>
      </c>
      <c r="F546" s="26" t="n">
        <v>70</v>
      </c>
      <c r="G546" s="26" t="n">
        <v>181</v>
      </c>
      <c r="H546" s="26" t="n">
        <v>48</v>
      </c>
      <c r="I546" s="26" t="n">
        <v>196.84</v>
      </c>
      <c r="J546" s="39" t="n">
        <v>0.0377464436235594</v>
      </c>
      <c r="K546" s="26" t="n">
        <v>231601</v>
      </c>
      <c r="L546" s="26" t="n">
        <v>6094777</v>
      </c>
      <c r="M546" s="26" t="n">
        <v>6326378</v>
      </c>
    </row>
    <row r="547" customFormat="false" ht="12.8" hidden="false" customHeight="false" outlineLevel="0" collapsed="false">
      <c r="A547" s="25" t="s">
        <v>51</v>
      </c>
      <c r="B547" s="26" t="n">
        <v>8420</v>
      </c>
      <c r="C547" s="26" t="n">
        <v>34</v>
      </c>
      <c r="D547" s="38" t="n">
        <v>375.261363636364</v>
      </c>
      <c r="E547" s="38" t="n">
        <v>237.681818181818</v>
      </c>
      <c r="F547" s="26" t="n">
        <v>45</v>
      </c>
      <c r="G547" s="26" t="n">
        <v>108</v>
      </c>
      <c r="H547" s="26" t="n">
        <v>6</v>
      </c>
      <c r="I547" s="26" t="n">
        <v>109.98</v>
      </c>
      <c r="J547" s="39" t="n">
        <v>0.0558083543174164</v>
      </c>
      <c r="K547" s="26" t="n">
        <v>342424</v>
      </c>
      <c r="L547" s="26" t="n">
        <v>5657740</v>
      </c>
      <c r="M547" s="26" t="n">
        <v>6000164</v>
      </c>
    </row>
    <row r="548" customFormat="false" ht="12.8" hidden="false" customHeight="false" outlineLevel="0" collapsed="false">
      <c r="A548" s="25" t="s">
        <v>52</v>
      </c>
      <c r="B548" s="26" t="n">
        <v>12948</v>
      </c>
      <c r="C548" s="26" t="n">
        <v>62</v>
      </c>
      <c r="D548" s="38" t="n">
        <v>573.602272727273</v>
      </c>
      <c r="E548" s="38" t="n">
        <v>191.181818181818</v>
      </c>
      <c r="F548" s="26" t="n">
        <v>26</v>
      </c>
      <c r="G548" s="26" t="n">
        <v>71</v>
      </c>
      <c r="H548" s="26" t="n">
        <v>10</v>
      </c>
      <c r="I548" s="26" t="n">
        <v>74.3</v>
      </c>
      <c r="J548" s="39" t="n">
        <v>0.0148527769909227</v>
      </c>
      <c r="K548" s="26" t="n">
        <v>91132</v>
      </c>
      <c r="L548" s="26" t="n">
        <v>2538251</v>
      </c>
      <c r="M548" s="26" t="n">
        <v>2629383</v>
      </c>
    </row>
    <row r="549" customFormat="false" ht="12.8" hidden="false" customHeight="false" outlineLevel="0" collapsed="false">
      <c r="A549" s="25" t="s">
        <v>53</v>
      </c>
      <c r="B549" s="26" t="n">
        <v>6038</v>
      </c>
      <c r="C549" s="26" t="n">
        <v>33</v>
      </c>
      <c r="D549" s="38" t="n">
        <v>360.275</v>
      </c>
      <c r="E549" s="38" t="n">
        <v>177.25</v>
      </c>
      <c r="F549" s="26" t="n">
        <v>15</v>
      </c>
      <c r="G549" s="26" t="n">
        <v>43</v>
      </c>
      <c r="H549" s="26" t="n">
        <v>7</v>
      </c>
      <c r="I549" s="26" t="n">
        <v>45.31</v>
      </c>
      <c r="J549" s="39" t="n">
        <v>0.0120008680773538</v>
      </c>
      <c r="K549" s="26" t="n">
        <v>73634</v>
      </c>
      <c r="L549" s="26" t="n">
        <v>2467586</v>
      </c>
      <c r="M549" s="26" t="n">
        <v>2541220</v>
      </c>
    </row>
    <row r="550" customFormat="false" ht="12.8" hidden="false" customHeight="false" outlineLevel="0" collapsed="false">
      <c r="A550" s="25" t="s">
        <v>54</v>
      </c>
      <c r="B550" s="26" t="n">
        <v>8098</v>
      </c>
      <c r="C550" s="26" t="n">
        <v>39</v>
      </c>
      <c r="D550" s="38" t="n">
        <v>311.431818181818</v>
      </c>
      <c r="E550" s="38" t="n">
        <v>144</v>
      </c>
      <c r="F550" s="26" t="n">
        <v>8</v>
      </c>
      <c r="G550" s="26" t="n">
        <v>30</v>
      </c>
      <c r="H550" s="26" t="n">
        <v>10</v>
      </c>
      <c r="I550" s="26" t="n">
        <v>33.3</v>
      </c>
      <c r="J550" s="39" t="n">
        <v>0.0238360007383351</v>
      </c>
      <c r="K550" s="26" t="n">
        <v>146251</v>
      </c>
      <c r="L550" s="26" t="n">
        <v>2429257</v>
      </c>
      <c r="M550" s="26" t="n">
        <v>2575508</v>
      </c>
    </row>
    <row r="551" customFormat="false" ht="12.8" hidden="false" customHeight="false" outlineLevel="0" collapsed="false">
      <c r="A551" s="25" t="s">
        <v>55</v>
      </c>
      <c r="B551" s="26" t="n">
        <v>8783</v>
      </c>
      <c r="C551" s="26" t="n">
        <v>36</v>
      </c>
      <c r="D551" s="38" t="n">
        <v>418.818181818182</v>
      </c>
      <c r="E551" s="38" t="n">
        <v>256.840909090909</v>
      </c>
      <c r="F551" s="26" t="n">
        <v>12</v>
      </c>
      <c r="G551" s="26" t="n">
        <v>36</v>
      </c>
      <c r="H551" s="26" t="n">
        <v>11</v>
      </c>
      <c r="I551" s="26" t="n">
        <v>39.63</v>
      </c>
      <c r="J551" s="39" t="n">
        <v>0.0229668660818656</v>
      </c>
      <c r="K551" s="26" t="n">
        <v>140918</v>
      </c>
      <c r="L551" s="26" t="n">
        <v>2380251</v>
      </c>
      <c r="M551" s="26" t="n">
        <v>2521169</v>
      </c>
    </row>
    <row r="552" customFormat="false" ht="12.8" hidden="false" customHeight="false" outlineLevel="0" collapsed="false">
      <c r="A552" s="25" t="s">
        <v>56</v>
      </c>
      <c r="B552" s="26" t="n">
        <v>7218</v>
      </c>
      <c r="C552" s="26" t="n">
        <v>43</v>
      </c>
      <c r="D552" s="38" t="n">
        <v>423.136363636364</v>
      </c>
      <c r="E552" s="38" t="n">
        <v>234.568181818182</v>
      </c>
      <c r="F552" s="26" t="n">
        <v>36</v>
      </c>
      <c r="G552" s="26" t="n">
        <v>76</v>
      </c>
      <c r="H552" s="26" t="n">
        <v>31</v>
      </c>
      <c r="I552" s="26" t="n">
        <v>86.23</v>
      </c>
      <c r="J552" s="39" t="n">
        <v>0.0255225406034653</v>
      </c>
      <c r="K552" s="26" t="n">
        <v>156599</v>
      </c>
      <c r="L552" s="26" t="n">
        <v>2470915</v>
      </c>
      <c r="M552" s="26" t="n">
        <v>2627514</v>
      </c>
    </row>
    <row r="553" customFormat="false" ht="12.8" hidden="false" customHeight="false" outlineLevel="0" collapsed="false">
      <c r="A553" s="25" t="s">
        <v>57</v>
      </c>
      <c r="B553" s="26" t="n">
        <v>3506</v>
      </c>
      <c r="C553" s="26" t="n">
        <v>63</v>
      </c>
      <c r="D553" s="38" t="n">
        <v>210.440284119643</v>
      </c>
      <c r="E553" s="38" t="n">
        <v>48.1306818181818</v>
      </c>
      <c r="F553" s="26" t="n">
        <v>8</v>
      </c>
      <c r="G553" s="26" t="n">
        <v>26</v>
      </c>
      <c r="H553" s="26" t="n">
        <v>11</v>
      </c>
      <c r="I553" s="26" t="n">
        <v>29.63</v>
      </c>
      <c r="J553" s="39" t="n">
        <v>0.00814407965274948</v>
      </c>
      <c r="K553" s="26" t="n">
        <v>49970</v>
      </c>
      <c r="L553" s="26" t="n">
        <v>1223876</v>
      </c>
      <c r="M553" s="26" t="n">
        <v>1273846</v>
      </c>
    </row>
    <row r="554" customFormat="false" ht="12.8" hidden="false" customHeight="false" outlineLevel="0" collapsed="false">
      <c r="A554" s="25" t="s">
        <v>58</v>
      </c>
      <c r="B554" s="26" t="n">
        <v>5729</v>
      </c>
      <c r="C554" s="26" t="n">
        <v>23</v>
      </c>
      <c r="D554" s="38" t="n">
        <v>256.863636363636</v>
      </c>
      <c r="E554" s="38" t="n">
        <v>221.363636363636</v>
      </c>
      <c r="F554" s="26" t="n">
        <v>27</v>
      </c>
      <c r="G554" s="26" t="n">
        <v>76</v>
      </c>
      <c r="H554" s="26" t="n">
        <v>47</v>
      </c>
      <c r="I554" s="26" t="n">
        <v>91.51</v>
      </c>
      <c r="J554" s="39" t="n">
        <v>0.0987362990124776</v>
      </c>
      <c r="K554" s="26" t="n">
        <v>605818</v>
      </c>
      <c r="L554" s="26" t="n">
        <v>6129913</v>
      </c>
      <c r="M554" s="26" t="n">
        <v>6735731</v>
      </c>
    </row>
    <row r="555" customFormat="false" ht="12.8" hidden="false" customHeight="false" outlineLevel="0" collapsed="false">
      <c r="A555" s="25" t="s">
        <v>59</v>
      </c>
      <c r="B555" s="26" t="n">
        <v>3627</v>
      </c>
      <c r="C555" s="26" t="n">
        <v>30</v>
      </c>
      <c r="D555" s="38" t="n">
        <v>164.636363636364</v>
      </c>
      <c r="E555" s="38" t="n">
        <v>43.2272727272727</v>
      </c>
      <c r="F555" s="26" t="n">
        <v>1</v>
      </c>
      <c r="G555" s="26" t="n">
        <v>2</v>
      </c>
      <c r="H555" s="26" t="n">
        <v>1</v>
      </c>
      <c r="I555" s="26" t="n">
        <v>2.33</v>
      </c>
      <c r="J555" s="39" t="n">
        <v>0.00809239359714044</v>
      </c>
      <c r="K555" s="26" t="n">
        <v>49653</v>
      </c>
      <c r="L555" s="26" t="n">
        <v>1183115</v>
      </c>
      <c r="M555" s="26" t="n">
        <v>1232768</v>
      </c>
    </row>
    <row r="556" customFormat="false" ht="12.8" hidden="false" customHeight="false" outlineLevel="0" collapsed="false">
      <c r="A556" s="25" t="s">
        <v>60</v>
      </c>
      <c r="B556" s="26" t="n">
        <v>7689</v>
      </c>
      <c r="C556" s="26" t="n">
        <v>48</v>
      </c>
      <c r="D556" s="38" t="n">
        <v>248.5</v>
      </c>
      <c r="E556" s="38" t="n">
        <v>171.409090909091</v>
      </c>
      <c r="F556" s="26" t="n">
        <v>14</v>
      </c>
      <c r="G556" s="26" t="n">
        <v>54</v>
      </c>
      <c r="H556" s="26" t="n">
        <v>13</v>
      </c>
      <c r="I556" s="26" t="n">
        <v>58.29</v>
      </c>
      <c r="J556" s="39" t="n">
        <v>0.0716741124714108</v>
      </c>
      <c r="K556" s="26" t="n">
        <v>439772</v>
      </c>
      <c r="L556" s="26" t="n">
        <v>4001731</v>
      </c>
      <c r="M556" s="26" t="n">
        <v>4441503</v>
      </c>
    </row>
    <row r="557" customFormat="false" ht="12.8" hidden="false" customHeight="false" outlineLevel="0" collapsed="false">
      <c r="A557" s="25" t="s">
        <v>61</v>
      </c>
      <c r="B557" s="26" t="n">
        <v>6639</v>
      </c>
      <c r="C557" s="26" t="n">
        <v>58</v>
      </c>
      <c r="D557" s="38" t="n">
        <v>420.272727272727</v>
      </c>
      <c r="E557" s="38" t="n">
        <v>130.795454545455</v>
      </c>
      <c r="F557" s="26" t="n">
        <v>9</v>
      </c>
      <c r="G557" s="26" t="n">
        <v>23</v>
      </c>
      <c r="H557" s="26" t="n">
        <v>8</v>
      </c>
      <c r="I557" s="26" t="n">
        <v>25.64</v>
      </c>
      <c r="J557" s="39" t="n">
        <v>0.00441698722175283</v>
      </c>
      <c r="K557" s="26" t="n">
        <v>27101</v>
      </c>
      <c r="L557" s="26" t="n">
        <v>1627808</v>
      </c>
      <c r="M557" s="26" t="n">
        <v>1654909</v>
      </c>
    </row>
    <row r="558" customFormat="false" ht="12.8" hidden="false" customHeight="false" outlineLevel="0" collapsed="false">
      <c r="A558" s="25" t="s">
        <v>62</v>
      </c>
      <c r="B558" s="26" t="n">
        <v>6793</v>
      </c>
      <c r="C558" s="26" t="n">
        <v>38</v>
      </c>
      <c r="D558" s="38" t="n">
        <v>326.568181818182</v>
      </c>
      <c r="E558" s="38" t="n">
        <v>172.045454545455</v>
      </c>
      <c r="F558" s="26" t="n">
        <v>7</v>
      </c>
      <c r="G558" s="26" t="n">
        <v>3</v>
      </c>
      <c r="H558" s="26" t="n">
        <v>5</v>
      </c>
      <c r="I558" s="26" t="n">
        <v>4.65</v>
      </c>
      <c r="J558" s="39" t="n">
        <v>0.0128547581610164</v>
      </c>
      <c r="K558" s="26" t="n">
        <v>78873</v>
      </c>
      <c r="L558" s="26" t="n">
        <v>3195787</v>
      </c>
      <c r="M558" s="26" t="n">
        <v>3274660</v>
      </c>
    </row>
    <row r="559" customFormat="false" ht="12.8" hidden="false" customHeight="false" outlineLevel="0" collapsed="false">
      <c r="A559" s="25" t="s">
        <v>63</v>
      </c>
      <c r="B559" s="26" t="n">
        <v>8513</v>
      </c>
      <c r="C559" s="26" t="n">
        <v>67</v>
      </c>
      <c r="D559" s="38" t="n">
        <v>379.068181818182</v>
      </c>
      <c r="E559" s="38" t="n">
        <v>172.477272727273</v>
      </c>
      <c r="F559" s="26" t="n">
        <v>2</v>
      </c>
      <c r="G559" s="26" t="n">
        <v>4</v>
      </c>
      <c r="H559" s="26" t="n">
        <v>2</v>
      </c>
      <c r="I559" s="26" t="n">
        <v>4.66</v>
      </c>
      <c r="J559" s="39" t="n">
        <v>0.0113776612409623</v>
      </c>
      <c r="K559" s="26" t="n">
        <v>69810</v>
      </c>
      <c r="L559" s="26" t="n">
        <v>1311788</v>
      </c>
      <c r="M559" s="26" t="n">
        <v>1381598</v>
      </c>
    </row>
    <row r="560" customFormat="false" ht="12.8" hidden="false" customHeight="false" outlineLevel="0" collapsed="false">
      <c r="A560" s="25" t="s">
        <v>64</v>
      </c>
      <c r="B560" s="26" t="n">
        <v>7917</v>
      </c>
      <c r="C560" s="26" t="n">
        <v>34</v>
      </c>
      <c r="D560" s="38" t="n">
        <v>348.272727272727</v>
      </c>
      <c r="E560" s="38" t="n">
        <v>162.613636363636</v>
      </c>
      <c r="F560" s="26" t="n">
        <v>2</v>
      </c>
      <c r="G560" s="26" t="n">
        <v>23</v>
      </c>
      <c r="H560" s="26" t="n">
        <v>1</v>
      </c>
      <c r="I560" s="26" t="n">
        <v>23.33</v>
      </c>
      <c r="J560" s="39" t="n">
        <v>0.0137482298398072</v>
      </c>
      <c r="K560" s="26" t="n">
        <v>84355</v>
      </c>
      <c r="L560" s="26" t="n">
        <v>1636411</v>
      </c>
      <c r="M560" s="26" t="n">
        <v>1720766</v>
      </c>
    </row>
    <row r="561" customFormat="false" ht="12.8" hidden="false" customHeight="false" outlineLevel="0" collapsed="false">
      <c r="A561" s="25" t="s">
        <v>65</v>
      </c>
      <c r="B561" s="26" t="n">
        <v>4514</v>
      </c>
      <c r="C561" s="26" t="n">
        <v>36</v>
      </c>
      <c r="D561" s="38" t="n">
        <v>260.704545454545</v>
      </c>
      <c r="E561" s="38" t="n">
        <v>144.022727272727</v>
      </c>
      <c r="F561" s="26" t="n">
        <v>20</v>
      </c>
      <c r="G561" s="26" t="n">
        <v>27</v>
      </c>
      <c r="H561" s="26" t="n">
        <v>7</v>
      </c>
      <c r="I561" s="26" t="n">
        <v>29.31</v>
      </c>
      <c r="J561" s="39" t="n">
        <v>0.0189252999085364</v>
      </c>
      <c r="K561" s="26" t="n">
        <v>116120</v>
      </c>
      <c r="L561" s="26" t="n">
        <v>1566204</v>
      </c>
      <c r="M561" s="26" t="n">
        <v>1682324</v>
      </c>
    </row>
    <row r="562" customFormat="false" ht="12.8" hidden="false" customHeight="false" outlineLevel="0" collapsed="false">
      <c r="A562" s="25" t="s">
        <v>66</v>
      </c>
      <c r="B562" s="26" t="n">
        <v>4666</v>
      </c>
      <c r="C562" s="26" t="n">
        <v>22</v>
      </c>
      <c r="D562" s="38" t="n">
        <v>197.090909090909</v>
      </c>
      <c r="E562" s="38" t="n">
        <v>120.159090909091</v>
      </c>
      <c r="F562" s="26" t="n">
        <v>1</v>
      </c>
      <c r="G562" s="26" t="n">
        <v>10</v>
      </c>
      <c r="H562" s="26" t="n">
        <v>4</v>
      </c>
      <c r="I562" s="26" t="n">
        <v>11.32</v>
      </c>
      <c r="J562" s="39" t="n">
        <v>0.0253629945198952</v>
      </c>
      <c r="K562" s="26" t="n">
        <v>155620</v>
      </c>
      <c r="L562" s="26" t="n">
        <v>827286</v>
      </c>
      <c r="M562" s="26" t="n">
        <v>982906</v>
      </c>
    </row>
    <row r="563" customFormat="false" ht="12.8" hidden="false" customHeight="false" outlineLevel="0" collapsed="false">
      <c r="A563" s="25" t="s">
        <v>67</v>
      </c>
      <c r="B563" s="26" t="n">
        <v>5084</v>
      </c>
      <c r="C563" s="26" t="n">
        <v>25</v>
      </c>
      <c r="D563" s="38" t="n">
        <v>288.102272727273</v>
      </c>
      <c r="E563" s="38" t="n">
        <v>111.822727272727</v>
      </c>
      <c r="F563" s="26" t="n">
        <v>5</v>
      </c>
      <c r="G563" s="26" t="n">
        <v>15</v>
      </c>
      <c r="H563" s="26" t="n">
        <v>7</v>
      </c>
      <c r="I563" s="26" t="n">
        <v>17.31</v>
      </c>
      <c r="J563" s="39" t="n">
        <v>0.00589849143880249</v>
      </c>
      <c r="K563" s="26" t="n">
        <v>36191</v>
      </c>
      <c r="L563" s="26" t="n">
        <v>604726</v>
      </c>
      <c r="M563" s="26" t="n">
        <v>640917</v>
      </c>
    </row>
    <row r="564" customFormat="false" ht="12.8" hidden="false" customHeight="false" outlineLevel="0" collapsed="false">
      <c r="A564" s="28" t="s">
        <v>68</v>
      </c>
      <c r="B564" s="29" t="n">
        <v>5051</v>
      </c>
      <c r="C564" s="29" t="n">
        <v>35</v>
      </c>
      <c r="D564" s="40" t="n">
        <v>259.403181818182</v>
      </c>
      <c r="E564" s="40" t="n">
        <v>122.663181818182</v>
      </c>
      <c r="F564" s="29" t="n">
        <v>5</v>
      </c>
      <c r="G564" s="29" t="n">
        <v>16</v>
      </c>
      <c r="H564" s="29" t="n">
        <v>5</v>
      </c>
      <c r="I564" s="29" t="n">
        <v>17.65</v>
      </c>
      <c r="J564" s="41" t="n">
        <v>0.00954046566263906</v>
      </c>
      <c r="K564" s="29" t="n">
        <v>58538</v>
      </c>
      <c r="L564" s="29" t="n">
        <v>681486</v>
      </c>
      <c r="M564" s="29" t="n">
        <v>740024</v>
      </c>
    </row>
    <row r="565" customFormat="false" ht="12.8" hidden="false" customHeight="false" outlineLevel="0" collapsed="false">
      <c r="A565" s="31" t="s">
        <v>71</v>
      </c>
      <c r="B565" s="32" t="n">
        <v>232967</v>
      </c>
      <c r="C565" s="32" t="n">
        <v>1195</v>
      </c>
      <c r="D565" s="42" t="n">
        <v>12548.0139204833</v>
      </c>
      <c r="E565" s="42" t="n">
        <v>6662.04045454546</v>
      </c>
      <c r="F565" s="32" t="n">
        <v>1387</v>
      </c>
      <c r="G565" s="32" t="n">
        <v>3435</v>
      </c>
      <c r="H565" s="32" t="n">
        <v>647</v>
      </c>
      <c r="I565" s="32" t="n">
        <v>3648.51</v>
      </c>
      <c r="J565" s="43" t="n">
        <v>1</v>
      </c>
      <c r="K565" s="32" t="n">
        <v>6135713</v>
      </c>
      <c r="L565" s="32" t="n">
        <v>116578533</v>
      </c>
      <c r="M565" s="32" t="n">
        <v>122714246</v>
      </c>
    </row>
    <row r="566" customFormat="false" ht="12.8" hidden="false" customHeight="false" outlineLevel="0" collapsed="false">
      <c r="A566" s="33" t="s">
        <v>72</v>
      </c>
      <c r="B566" s="53"/>
      <c r="C566" s="53"/>
      <c r="D566" s="44"/>
      <c r="E566" s="44"/>
      <c r="F566" s="53"/>
      <c r="G566" s="53"/>
      <c r="H566" s="53"/>
      <c r="I566" s="53"/>
      <c r="J566" s="45"/>
      <c r="K566" s="53"/>
      <c r="L566" s="53"/>
      <c r="M566" s="53"/>
    </row>
    <row r="567" customFormat="false" ht="12.8" hidden="false" customHeight="false" outlineLevel="0" collapsed="false">
      <c r="A567" s="33" t="s">
        <v>196</v>
      </c>
      <c r="B567" s="53"/>
      <c r="C567" s="53"/>
      <c r="D567" s="44"/>
      <c r="E567" s="44"/>
      <c r="F567" s="53"/>
      <c r="G567" s="53"/>
      <c r="H567" s="53"/>
      <c r="I567" s="53"/>
      <c r="J567" s="45"/>
      <c r="K567" s="53"/>
      <c r="L567" s="53"/>
      <c r="M567" s="53"/>
    </row>
    <row r="568" customFormat="false" ht="12.8" hidden="false" customHeight="false" outlineLevel="0" collapsed="false">
      <c r="A568" s="12"/>
      <c r="B568" s="53"/>
      <c r="C568" s="53"/>
      <c r="D568" s="44"/>
      <c r="E568" s="44"/>
      <c r="F568" s="53"/>
      <c r="G568" s="53"/>
      <c r="H568" s="53"/>
      <c r="I568" s="53"/>
      <c r="J568" s="45"/>
      <c r="K568" s="53"/>
      <c r="L568" s="53"/>
      <c r="M568" s="53"/>
    </row>
    <row r="569" customFormat="false" ht="12.8" hidden="false" customHeight="false" outlineLevel="0" collapsed="false">
      <c r="A569" s="12"/>
      <c r="B569" s="53"/>
      <c r="C569" s="53"/>
      <c r="D569" s="44"/>
      <c r="E569" s="44"/>
      <c r="F569" s="53"/>
      <c r="G569" s="53"/>
      <c r="H569" s="53"/>
      <c r="I569" s="53"/>
      <c r="J569" s="45"/>
      <c r="K569" s="53"/>
      <c r="L569" s="53"/>
      <c r="M569" s="53"/>
    </row>
    <row r="570" customFormat="false" ht="12.8" hidden="false" customHeight="false" outlineLevel="0" collapsed="false">
      <c r="A570" s="12"/>
      <c r="B570" s="53"/>
      <c r="C570" s="53"/>
      <c r="D570" s="44"/>
      <c r="E570" s="44"/>
      <c r="F570" s="53"/>
      <c r="G570" s="53"/>
      <c r="H570" s="53"/>
      <c r="I570" s="53"/>
      <c r="J570" s="45"/>
      <c r="K570" s="53"/>
      <c r="L570" s="53"/>
      <c r="M570" s="53"/>
    </row>
    <row r="571" customFormat="false" ht="12.8" hidden="false" customHeight="false" outlineLevel="0" collapsed="false">
      <c r="A571" s="16" t="str">
        <f aca="false">"Tabla " &amp; TEXT((ROW()+25) / 35, "0")</f>
        <v>Tabla 17</v>
      </c>
      <c r="B571" s="16"/>
      <c r="C571" s="16"/>
      <c r="D571" s="16"/>
      <c r="E571" s="16"/>
      <c r="F571" s="16"/>
      <c r="G571" s="16"/>
      <c r="H571" s="16"/>
      <c r="I571" s="16"/>
      <c r="J571" s="16"/>
      <c r="K571" s="18"/>
      <c r="L571" s="18"/>
      <c r="M571" s="18"/>
    </row>
    <row r="572" customFormat="false" ht="12.8" hidden="false" customHeight="false" outlineLevel="0" collapsed="false">
      <c r="A572" s="18" t="s">
        <v>221</v>
      </c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</row>
    <row r="573" customFormat="false" ht="12.8" hidden="false" customHeight="true" outlineLevel="0" collapsed="false">
      <c r="A573" s="19" t="s">
        <v>30</v>
      </c>
      <c r="B573" s="20" t="s">
        <v>31</v>
      </c>
      <c r="C573" s="20"/>
      <c r="D573" s="20"/>
      <c r="E573" s="20"/>
      <c r="F573" s="20"/>
      <c r="G573" s="20"/>
      <c r="H573" s="20"/>
      <c r="I573" s="20"/>
      <c r="J573" s="34" t="s">
        <v>32</v>
      </c>
      <c r="K573" s="19" t="s">
        <v>33</v>
      </c>
      <c r="L573" s="19" t="s">
        <v>34</v>
      </c>
      <c r="M573" s="19" t="s">
        <v>35</v>
      </c>
    </row>
    <row r="574" customFormat="false" ht="28.3" hidden="false" customHeight="false" outlineLevel="0" collapsed="false">
      <c r="A574" s="19"/>
      <c r="B574" s="21" t="s">
        <v>222</v>
      </c>
      <c r="C574" s="21" t="s">
        <v>223</v>
      </c>
      <c r="D574" s="35" t="s">
        <v>224</v>
      </c>
      <c r="E574" s="35" t="s">
        <v>225</v>
      </c>
      <c r="F574" s="21" t="s">
        <v>226</v>
      </c>
      <c r="G574" s="21" t="s">
        <v>227</v>
      </c>
      <c r="H574" s="21" t="s">
        <v>228</v>
      </c>
      <c r="I574" s="19" t="s">
        <v>43</v>
      </c>
      <c r="J574" s="34"/>
      <c r="K574" s="19"/>
      <c r="L574" s="19"/>
      <c r="M574" s="19"/>
    </row>
    <row r="575" customFormat="false" ht="12.8" hidden="false" customHeight="false" outlineLevel="0" collapsed="false">
      <c r="A575" s="22" t="s">
        <v>44</v>
      </c>
      <c r="B575" s="23" t="n">
        <v>24019</v>
      </c>
      <c r="C575" s="23" t="n">
        <v>63</v>
      </c>
      <c r="D575" s="36" t="n">
        <v>1650.49772727273</v>
      </c>
      <c r="E575" s="36" t="n">
        <v>869.384090909091</v>
      </c>
      <c r="F575" s="23" t="n">
        <v>387</v>
      </c>
      <c r="G575" s="23" t="n">
        <v>1041</v>
      </c>
      <c r="H575" s="23" t="n">
        <v>238</v>
      </c>
      <c r="I575" s="23" t="n">
        <v>1119.54</v>
      </c>
      <c r="J575" s="37" t="n">
        <v>0.151195574534508</v>
      </c>
      <c r="K575" s="23" t="n">
        <v>881837</v>
      </c>
      <c r="L575" s="23" t="n">
        <v>23507359</v>
      </c>
      <c r="M575" s="23" t="n">
        <v>24389196</v>
      </c>
    </row>
    <row r="576" customFormat="false" ht="12.8" hidden="false" customHeight="false" outlineLevel="0" collapsed="false">
      <c r="A576" s="25" t="s">
        <v>45</v>
      </c>
      <c r="B576" s="26" t="n">
        <v>17877</v>
      </c>
      <c r="C576" s="26" t="n">
        <v>36</v>
      </c>
      <c r="D576" s="38" t="n">
        <v>1489.27272727273</v>
      </c>
      <c r="E576" s="38" t="n">
        <v>833.590909090909</v>
      </c>
      <c r="F576" s="26" t="n">
        <v>285</v>
      </c>
      <c r="G576" s="26" t="n">
        <v>704</v>
      </c>
      <c r="H576" s="26" t="n">
        <v>193</v>
      </c>
      <c r="I576" s="26" t="n">
        <v>767.69</v>
      </c>
      <c r="J576" s="39" t="n">
        <v>0.105836919319679</v>
      </c>
      <c r="K576" s="26" t="n">
        <v>617286</v>
      </c>
      <c r="L576" s="26" t="n">
        <v>14604617</v>
      </c>
      <c r="M576" s="26" t="n">
        <v>15221903</v>
      </c>
    </row>
    <row r="577" customFormat="false" ht="12.8" hidden="false" customHeight="false" outlineLevel="0" collapsed="false">
      <c r="A577" s="25" t="s">
        <v>46</v>
      </c>
      <c r="B577" s="26" t="n">
        <v>18363</v>
      </c>
      <c r="C577" s="26" t="n">
        <v>83</v>
      </c>
      <c r="D577" s="38" t="n">
        <v>1126.97727272727</v>
      </c>
      <c r="E577" s="38" t="n">
        <v>699.727272727273</v>
      </c>
      <c r="F577" s="26" t="n">
        <v>143</v>
      </c>
      <c r="G577" s="26" t="n">
        <v>481</v>
      </c>
      <c r="H577" s="26" t="n">
        <v>67</v>
      </c>
      <c r="I577" s="26" t="n">
        <v>503.11</v>
      </c>
      <c r="J577" s="39" t="n">
        <v>0.0755977015396338</v>
      </c>
      <c r="K577" s="26" t="n">
        <v>440918</v>
      </c>
      <c r="L577" s="26" t="n">
        <v>8326110</v>
      </c>
      <c r="M577" s="26" t="n">
        <v>8767028</v>
      </c>
    </row>
    <row r="578" customFormat="false" ht="12.8" hidden="false" customHeight="false" outlineLevel="0" collapsed="false">
      <c r="A578" s="25" t="s">
        <v>229</v>
      </c>
      <c r="B578" s="26" t="n">
        <v>13592</v>
      </c>
      <c r="C578" s="26" t="n">
        <v>57</v>
      </c>
      <c r="D578" s="38" t="n">
        <v>491.892045454545</v>
      </c>
      <c r="E578" s="38" t="n">
        <v>325.642045454545</v>
      </c>
      <c r="F578" s="26" t="n">
        <v>54</v>
      </c>
      <c r="G578" s="26" t="n">
        <v>89</v>
      </c>
      <c r="H578" s="26" t="n">
        <v>27</v>
      </c>
      <c r="I578" s="26" t="n">
        <v>97.91</v>
      </c>
      <c r="J578" s="39" t="n">
        <v>0.0661042248971526</v>
      </c>
      <c r="K578" s="26" t="n">
        <v>385548</v>
      </c>
      <c r="L578" s="26" t="n">
        <v>6150232</v>
      </c>
      <c r="M578" s="26" t="n">
        <v>6535780</v>
      </c>
    </row>
    <row r="579" customFormat="false" ht="12.8" hidden="false" customHeight="false" outlineLevel="0" collapsed="false">
      <c r="A579" s="25" t="s">
        <v>48</v>
      </c>
      <c r="B579" s="26" t="n">
        <v>8704</v>
      </c>
      <c r="C579" s="26" t="n">
        <v>72</v>
      </c>
      <c r="D579" s="38" t="n">
        <v>347</v>
      </c>
      <c r="E579" s="38" t="n">
        <v>194.681818181818</v>
      </c>
      <c r="F579" s="26" t="n">
        <v>63</v>
      </c>
      <c r="G579" s="26" t="n">
        <v>138</v>
      </c>
      <c r="H579" s="26" t="n">
        <v>14</v>
      </c>
      <c r="I579" s="26" t="n">
        <v>142.62</v>
      </c>
      <c r="J579" s="39" t="n">
        <v>0.0928270671586746</v>
      </c>
      <c r="K579" s="26" t="n">
        <v>541407</v>
      </c>
      <c r="L579" s="26" t="n">
        <v>5101247</v>
      </c>
      <c r="M579" s="26" t="n">
        <v>5642654</v>
      </c>
    </row>
    <row r="580" customFormat="false" ht="12.8" hidden="false" customHeight="false" outlineLevel="0" collapsed="false">
      <c r="A580" s="25" t="s">
        <v>49</v>
      </c>
      <c r="B580" s="26" t="n">
        <v>15846</v>
      </c>
      <c r="C580" s="26" t="n">
        <v>77</v>
      </c>
      <c r="D580" s="38" t="n">
        <v>814.026893939394</v>
      </c>
      <c r="E580" s="38" t="n">
        <v>464.068181818182</v>
      </c>
      <c r="F580" s="26" t="n">
        <v>110</v>
      </c>
      <c r="G580" s="26" t="n">
        <v>175</v>
      </c>
      <c r="H580" s="26" t="n">
        <v>23</v>
      </c>
      <c r="I580" s="26" t="n">
        <v>182.59</v>
      </c>
      <c r="J580" s="39" t="n">
        <v>0.0432488984858102</v>
      </c>
      <c r="K580" s="26" t="n">
        <v>252246</v>
      </c>
      <c r="L580" s="26" t="n">
        <v>7781974</v>
      </c>
      <c r="M580" s="26" t="n">
        <v>8034220</v>
      </c>
    </row>
    <row r="581" customFormat="false" ht="12.8" hidden="false" customHeight="false" outlineLevel="0" collapsed="false">
      <c r="A581" s="25" t="s">
        <v>50</v>
      </c>
      <c r="B581" s="26" t="n">
        <v>9493</v>
      </c>
      <c r="C581" s="26" t="n">
        <v>55</v>
      </c>
      <c r="D581" s="38" t="n">
        <v>583.204545454545</v>
      </c>
      <c r="E581" s="38" t="n">
        <v>316.272727272727</v>
      </c>
      <c r="F581" s="26" t="n">
        <v>62</v>
      </c>
      <c r="G581" s="26" t="n">
        <v>174</v>
      </c>
      <c r="H581" s="26" t="n">
        <v>56</v>
      </c>
      <c r="I581" s="26" t="n">
        <v>192.48</v>
      </c>
      <c r="J581" s="39" t="n">
        <v>0.0432488984858102</v>
      </c>
      <c r="K581" s="26" t="n">
        <v>252246</v>
      </c>
      <c r="L581" s="26" t="n">
        <v>5846190</v>
      </c>
      <c r="M581" s="26" t="n">
        <v>6098436</v>
      </c>
    </row>
    <row r="582" customFormat="false" ht="12.8" hidden="false" customHeight="false" outlineLevel="0" collapsed="false">
      <c r="A582" s="25" t="s">
        <v>51</v>
      </c>
      <c r="B582" s="26" t="n">
        <v>8088</v>
      </c>
      <c r="C582" s="26" t="n">
        <v>35</v>
      </c>
      <c r="D582" s="38" t="n">
        <v>339</v>
      </c>
      <c r="E582" s="38" t="n">
        <v>207.227272727273</v>
      </c>
      <c r="F582" s="26" t="n">
        <v>36</v>
      </c>
      <c r="G582" s="26" t="n">
        <v>86</v>
      </c>
      <c r="H582" s="26" t="n">
        <v>18</v>
      </c>
      <c r="I582" s="26" t="n">
        <v>91.94</v>
      </c>
      <c r="J582" s="39" t="n">
        <v>0.0527425465835314</v>
      </c>
      <c r="K582" s="26" t="n">
        <v>307617</v>
      </c>
      <c r="L582" s="26" t="n">
        <v>5353520</v>
      </c>
      <c r="M582" s="26" t="n">
        <v>5661137</v>
      </c>
    </row>
    <row r="583" customFormat="false" ht="12.8" hidden="false" customHeight="false" outlineLevel="0" collapsed="false">
      <c r="A583" s="25" t="s">
        <v>52</v>
      </c>
      <c r="B583" s="26" t="n">
        <v>11549</v>
      </c>
      <c r="C583" s="26" t="n">
        <v>54</v>
      </c>
      <c r="D583" s="38" t="n">
        <v>528.152272727273</v>
      </c>
      <c r="E583" s="38" t="n">
        <v>160.397727272727</v>
      </c>
      <c r="F583" s="26" t="n">
        <v>17</v>
      </c>
      <c r="G583" s="26" t="n">
        <v>62</v>
      </c>
      <c r="H583" s="26" t="n">
        <v>21</v>
      </c>
      <c r="I583" s="26" t="n">
        <v>68.93</v>
      </c>
      <c r="J583" s="39" t="n">
        <v>0.0137131615557574</v>
      </c>
      <c r="K583" s="26" t="n">
        <v>79981</v>
      </c>
      <c r="L583" s="26" t="n">
        <v>2459794</v>
      </c>
      <c r="M583" s="26" t="n">
        <v>2539775</v>
      </c>
    </row>
    <row r="584" customFormat="false" ht="12.8" hidden="false" customHeight="false" outlineLevel="0" collapsed="false">
      <c r="A584" s="25" t="s">
        <v>53</v>
      </c>
      <c r="B584" s="26" t="n">
        <v>6304</v>
      </c>
      <c r="C584" s="26" t="n">
        <v>32</v>
      </c>
      <c r="D584" s="38" t="n">
        <v>387.277272727273</v>
      </c>
      <c r="E584" s="38" t="n">
        <v>162.586363636364</v>
      </c>
      <c r="F584" s="26" t="n">
        <v>18</v>
      </c>
      <c r="G584" s="26" t="n">
        <v>31</v>
      </c>
      <c r="H584" s="26" t="n">
        <v>5</v>
      </c>
      <c r="I584" s="26" t="n">
        <v>32.65</v>
      </c>
      <c r="J584" s="39" t="n">
        <v>0.0091419934003449</v>
      </c>
      <c r="K584" s="26" t="n">
        <v>53320</v>
      </c>
      <c r="L584" s="26" t="n">
        <v>2415747</v>
      </c>
      <c r="M584" s="26" t="n">
        <v>2469067</v>
      </c>
    </row>
    <row r="585" customFormat="false" ht="12.8" hidden="false" customHeight="false" outlineLevel="0" collapsed="false">
      <c r="A585" s="25" t="s">
        <v>54</v>
      </c>
      <c r="B585" s="26" t="n">
        <v>7854</v>
      </c>
      <c r="C585" s="26" t="n">
        <v>40</v>
      </c>
      <c r="D585" s="38" t="n">
        <v>304.272727272727</v>
      </c>
      <c r="E585" s="38" t="n">
        <v>141.090909090909</v>
      </c>
      <c r="F585" s="26" t="n">
        <v>8</v>
      </c>
      <c r="G585" s="26" t="n">
        <v>23</v>
      </c>
      <c r="H585" s="26" t="n">
        <v>3</v>
      </c>
      <c r="I585" s="26" t="n">
        <v>23.99</v>
      </c>
      <c r="J585" s="39" t="n">
        <v>0.0239099475929913</v>
      </c>
      <c r="K585" s="26" t="n">
        <v>139453</v>
      </c>
      <c r="L585" s="26" t="n">
        <v>2291262</v>
      </c>
      <c r="M585" s="26" t="n">
        <v>2430715</v>
      </c>
    </row>
    <row r="586" customFormat="false" ht="12.8" hidden="false" customHeight="false" outlineLevel="0" collapsed="false">
      <c r="A586" s="25" t="s">
        <v>55</v>
      </c>
      <c r="B586" s="26" t="n">
        <v>8829</v>
      </c>
      <c r="C586" s="26" t="n">
        <v>38</v>
      </c>
      <c r="D586" s="38" t="n">
        <v>410.886363636364</v>
      </c>
      <c r="E586" s="38" t="n">
        <v>245.340909090909</v>
      </c>
      <c r="F586" s="26" t="n">
        <v>10</v>
      </c>
      <c r="G586" s="26" t="n">
        <v>28</v>
      </c>
      <c r="H586" s="26" t="n">
        <v>12</v>
      </c>
      <c r="I586" s="26" t="n">
        <v>31.96</v>
      </c>
      <c r="J586" s="39" t="n">
        <v>0.0242616022903677</v>
      </c>
      <c r="K586" s="26" t="n">
        <v>141504</v>
      </c>
      <c r="L586" s="26" t="n">
        <v>2240176</v>
      </c>
      <c r="M586" s="26" t="n">
        <v>2381680</v>
      </c>
    </row>
    <row r="587" customFormat="false" ht="12.8" hidden="false" customHeight="false" outlineLevel="0" collapsed="false">
      <c r="A587" s="25" t="s">
        <v>56</v>
      </c>
      <c r="B587" s="26" t="n">
        <v>7455</v>
      </c>
      <c r="C587" s="26" t="n">
        <v>40</v>
      </c>
      <c r="D587" s="38" t="n">
        <v>451.613636363636</v>
      </c>
      <c r="E587" s="38" t="n">
        <v>236.568181818182</v>
      </c>
      <c r="F587" s="26" t="n">
        <v>23</v>
      </c>
      <c r="G587" s="26" t="n">
        <v>67</v>
      </c>
      <c r="H587" s="26" t="n">
        <v>20</v>
      </c>
      <c r="I587" s="26" t="n">
        <v>73.6</v>
      </c>
      <c r="J587" s="39" t="n">
        <v>0.0179325035585535</v>
      </c>
      <c r="K587" s="26" t="n">
        <v>104590</v>
      </c>
      <c r="L587" s="26" t="n">
        <v>2367808</v>
      </c>
      <c r="M587" s="26" t="n">
        <v>2472398</v>
      </c>
    </row>
    <row r="588" customFormat="false" ht="12.8" hidden="false" customHeight="false" outlineLevel="0" collapsed="false">
      <c r="A588" s="25" t="s">
        <v>57</v>
      </c>
      <c r="B588" s="26" t="n">
        <v>3490</v>
      </c>
      <c r="C588" s="26" t="n">
        <v>53</v>
      </c>
      <c r="D588" s="38" t="n">
        <v>243.986988943815</v>
      </c>
      <c r="E588" s="38" t="n">
        <v>68.2102272727273</v>
      </c>
      <c r="F588" s="26" t="n">
        <v>8</v>
      </c>
      <c r="G588" s="26" t="n">
        <v>20</v>
      </c>
      <c r="H588" s="26" t="n">
        <v>11</v>
      </c>
      <c r="I588" s="26" t="n">
        <v>23.63</v>
      </c>
      <c r="J588" s="39" t="n">
        <v>0.00632909873181417</v>
      </c>
      <c r="K588" s="26" t="n">
        <v>36914</v>
      </c>
      <c r="L588" s="26" t="n">
        <v>1187697</v>
      </c>
      <c r="M588" s="26" t="n">
        <v>1224611</v>
      </c>
    </row>
    <row r="589" customFormat="false" ht="12.8" hidden="false" customHeight="false" outlineLevel="0" collapsed="false">
      <c r="A589" s="25" t="s">
        <v>58</v>
      </c>
      <c r="B589" s="26" t="n">
        <v>5342</v>
      </c>
      <c r="C589" s="26" t="n">
        <v>19</v>
      </c>
      <c r="D589" s="38" t="n">
        <v>235.068181818182</v>
      </c>
      <c r="E589" s="38" t="n">
        <v>202.431818181818</v>
      </c>
      <c r="F589" s="26" t="n">
        <v>36</v>
      </c>
      <c r="G589" s="26" t="n">
        <v>69</v>
      </c>
      <c r="H589" s="26" t="n">
        <v>35</v>
      </c>
      <c r="I589" s="26" t="n">
        <v>80.55</v>
      </c>
      <c r="J589" s="39" t="n">
        <v>0.11638536005429</v>
      </c>
      <c r="K589" s="26" t="n">
        <v>678809</v>
      </c>
      <c r="L589" s="26" t="n">
        <v>5454784</v>
      </c>
      <c r="M589" s="26" t="n">
        <v>6133593</v>
      </c>
    </row>
    <row r="590" customFormat="false" ht="12.8" hidden="false" customHeight="false" outlineLevel="0" collapsed="false">
      <c r="A590" s="25" t="s">
        <v>59</v>
      </c>
      <c r="B590" s="26" t="n">
        <v>2675</v>
      </c>
      <c r="C590" s="26" t="n">
        <v>21</v>
      </c>
      <c r="D590" s="38" t="n">
        <v>126.477272727273</v>
      </c>
      <c r="E590" s="38" t="n">
        <v>39.1363636363636</v>
      </c>
      <c r="F590" s="26" t="n">
        <v>0</v>
      </c>
      <c r="G590" s="26" t="n">
        <v>0</v>
      </c>
      <c r="H590" s="26" t="n">
        <v>0</v>
      </c>
      <c r="I590" s="26" t="n">
        <v>0</v>
      </c>
      <c r="J590" s="39" t="n">
        <v>0.00738389136870318</v>
      </c>
      <c r="K590" s="26" t="n">
        <v>43066</v>
      </c>
      <c r="L590" s="26" t="n">
        <v>1140759</v>
      </c>
      <c r="M590" s="26" t="n">
        <v>1183825</v>
      </c>
    </row>
    <row r="591" customFormat="false" ht="12.8" hidden="false" customHeight="false" outlineLevel="0" collapsed="false">
      <c r="A591" s="25" t="s">
        <v>60</v>
      </c>
      <c r="B591" s="26" t="n">
        <v>7690</v>
      </c>
      <c r="C591" s="26" t="n">
        <v>43</v>
      </c>
      <c r="D591" s="38" t="n">
        <v>243.636363636364</v>
      </c>
      <c r="E591" s="38" t="n">
        <v>159.136363636364</v>
      </c>
      <c r="F591" s="26" t="n">
        <v>10</v>
      </c>
      <c r="G591" s="26" t="n">
        <v>45</v>
      </c>
      <c r="H591" s="26" t="n">
        <v>25</v>
      </c>
      <c r="I591" s="26" t="n">
        <v>53.25</v>
      </c>
      <c r="J591" s="39" t="n">
        <v>0.0699719122025723</v>
      </c>
      <c r="K591" s="26" t="n">
        <v>408106</v>
      </c>
      <c r="L591" s="26" t="n">
        <v>3596028</v>
      </c>
      <c r="M591" s="26" t="n">
        <v>4004134</v>
      </c>
    </row>
    <row r="592" customFormat="false" ht="12.8" hidden="false" customHeight="false" outlineLevel="0" collapsed="false">
      <c r="A592" s="25" t="s">
        <v>61</v>
      </c>
      <c r="B592" s="26" t="n">
        <v>5388</v>
      </c>
      <c r="C592" s="26" t="n">
        <v>51</v>
      </c>
      <c r="D592" s="38" t="n">
        <v>257.318181818182</v>
      </c>
      <c r="E592" s="38" t="n">
        <v>87.6590909090909</v>
      </c>
      <c r="F592" s="26" t="n">
        <v>13</v>
      </c>
      <c r="G592" s="26" t="n">
        <v>7</v>
      </c>
      <c r="H592" s="26" t="n">
        <v>3</v>
      </c>
      <c r="I592" s="26" t="n">
        <v>7.99</v>
      </c>
      <c r="J592" s="39" t="n">
        <v>0.0105484407346103</v>
      </c>
      <c r="K592" s="26" t="n">
        <v>61523</v>
      </c>
      <c r="L592" s="26" t="n">
        <v>1567262</v>
      </c>
      <c r="M592" s="26" t="n">
        <v>1628785</v>
      </c>
    </row>
    <row r="593" customFormat="false" ht="12.8" hidden="false" customHeight="false" outlineLevel="0" collapsed="false">
      <c r="A593" s="25" t="s">
        <v>62</v>
      </c>
      <c r="B593" s="26" t="n">
        <v>6564</v>
      </c>
      <c r="C593" s="26" t="n">
        <v>31</v>
      </c>
      <c r="D593" s="38" t="n">
        <v>337.727272727273</v>
      </c>
      <c r="E593" s="38" t="n">
        <v>174.727272727273</v>
      </c>
      <c r="F593" s="26" t="n">
        <v>3</v>
      </c>
      <c r="G593" s="26" t="n">
        <v>6</v>
      </c>
      <c r="H593" s="26" t="n">
        <v>5</v>
      </c>
      <c r="I593" s="26" t="n">
        <v>7.65</v>
      </c>
      <c r="J593" s="39" t="n">
        <v>0.0119550595241157</v>
      </c>
      <c r="K593" s="26" t="n">
        <v>69727</v>
      </c>
      <c r="L593" s="26" t="n">
        <v>3127979</v>
      </c>
      <c r="M593" s="26" t="n">
        <v>3197706</v>
      </c>
    </row>
    <row r="594" customFormat="false" ht="12.8" hidden="false" customHeight="false" outlineLevel="0" collapsed="false">
      <c r="A594" s="25" t="s">
        <v>63</v>
      </c>
      <c r="B594" s="26" t="n">
        <v>6917</v>
      </c>
      <c r="C594" s="26" t="n">
        <v>56</v>
      </c>
      <c r="D594" s="38" t="n">
        <v>384.068181818182</v>
      </c>
      <c r="E594" s="38" t="n">
        <v>157.840909090909</v>
      </c>
      <c r="F594" s="26" t="n">
        <v>2</v>
      </c>
      <c r="G594" s="26" t="n">
        <v>4</v>
      </c>
      <c r="H594" s="26" t="n">
        <v>2</v>
      </c>
      <c r="I594" s="26" t="n">
        <v>4.66</v>
      </c>
      <c r="J594" s="39" t="n">
        <v>0.00562596079230152</v>
      </c>
      <c r="K594" s="26" t="n">
        <v>32813</v>
      </c>
      <c r="L594" s="26" t="n">
        <v>1279763</v>
      </c>
      <c r="M594" s="26" t="n">
        <v>1312576</v>
      </c>
    </row>
    <row r="595" customFormat="false" ht="12.8" hidden="false" customHeight="false" outlineLevel="0" collapsed="false">
      <c r="A595" s="25" t="s">
        <v>64</v>
      </c>
      <c r="B595" s="26" t="n">
        <v>7342</v>
      </c>
      <c r="C595" s="26" t="n">
        <v>34</v>
      </c>
      <c r="D595" s="38" t="n">
        <v>375.045454545455</v>
      </c>
      <c r="E595" s="38" t="n">
        <v>164.045454545455</v>
      </c>
      <c r="F595" s="26" t="n">
        <v>3</v>
      </c>
      <c r="G595" s="26" t="n">
        <v>7</v>
      </c>
      <c r="H595" s="26" t="n">
        <v>1</v>
      </c>
      <c r="I595" s="26" t="n">
        <v>7.33</v>
      </c>
      <c r="J595" s="39" t="n">
        <v>0.00808720076345589</v>
      </c>
      <c r="K595" s="26" t="n">
        <v>47168</v>
      </c>
      <c r="L595" s="26" t="n">
        <v>1590225</v>
      </c>
      <c r="M595" s="26" t="n">
        <v>1637393</v>
      </c>
    </row>
    <row r="596" customFormat="false" ht="12.8" hidden="false" customHeight="false" outlineLevel="0" collapsed="false">
      <c r="A596" s="25" t="s">
        <v>65</v>
      </c>
      <c r="B596" s="26" t="n">
        <v>4325</v>
      </c>
      <c r="C596" s="26" t="n">
        <v>34</v>
      </c>
      <c r="D596" s="38" t="n">
        <v>232.272727272727</v>
      </c>
      <c r="E596" s="38" t="n">
        <v>115</v>
      </c>
      <c r="F596" s="26" t="n">
        <v>14</v>
      </c>
      <c r="G596" s="26" t="n">
        <v>15</v>
      </c>
      <c r="H596" s="26" t="n">
        <v>7</v>
      </c>
      <c r="I596" s="26" t="n">
        <v>17.31</v>
      </c>
      <c r="J596" s="39" t="n">
        <v>0.0140646447978937</v>
      </c>
      <c r="K596" s="26" t="n">
        <v>82031</v>
      </c>
      <c r="L596" s="26" t="n">
        <v>1485113</v>
      </c>
      <c r="M596" s="26" t="n">
        <v>1567144</v>
      </c>
    </row>
    <row r="597" customFormat="false" ht="12.8" hidden="false" customHeight="false" outlineLevel="0" collapsed="false">
      <c r="A597" s="25" t="s">
        <v>66</v>
      </c>
      <c r="B597" s="26" t="n">
        <v>3889</v>
      </c>
      <c r="C597" s="26" t="n">
        <v>19</v>
      </c>
      <c r="D597" s="38" t="n">
        <v>191.727272727273</v>
      </c>
      <c r="E597" s="38" t="n">
        <v>100.772727272727</v>
      </c>
      <c r="F597" s="26" t="n">
        <v>1</v>
      </c>
      <c r="G597" s="26" t="n">
        <v>2</v>
      </c>
      <c r="H597" s="26" t="n">
        <v>2</v>
      </c>
      <c r="I597" s="26" t="n">
        <v>2.66</v>
      </c>
      <c r="J597" s="39" t="n">
        <v>0.0133615068583811</v>
      </c>
      <c r="K597" s="26" t="n">
        <v>77930</v>
      </c>
      <c r="L597" s="26" t="n">
        <v>749853</v>
      </c>
      <c r="M597" s="26" t="n">
        <v>827783</v>
      </c>
    </row>
    <row r="598" customFormat="false" ht="12.8" hidden="false" customHeight="false" outlineLevel="0" collapsed="false">
      <c r="A598" s="25" t="s">
        <v>67</v>
      </c>
      <c r="B598" s="26" t="n">
        <v>4588</v>
      </c>
      <c r="C598" s="26" t="n">
        <v>31</v>
      </c>
      <c r="D598" s="38" t="n">
        <v>258.606818181818</v>
      </c>
      <c r="E598" s="38" t="n">
        <v>105.984090909091</v>
      </c>
      <c r="F598" s="26" t="n">
        <v>7</v>
      </c>
      <c r="G598" s="26" t="n">
        <v>13</v>
      </c>
      <c r="H598" s="26" t="n">
        <v>8</v>
      </c>
      <c r="I598" s="26" t="n">
        <v>15.64</v>
      </c>
      <c r="J598" s="39" t="n">
        <v>0.00738389136870318</v>
      </c>
      <c r="K598" s="26" t="n">
        <v>43066</v>
      </c>
      <c r="L598" s="26" t="n">
        <v>562023</v>
      </c>
      <c r="M598" s="26" t="n">
        <v>605089</v>
      </c>
    </row>
    <row r="599" customFormat="false" ht="12.8" hidden="false" customHeight="false" outlineLevel="0" collapsed="false">
      <c r="A599" s="28" t="s">
        <v>68</v>
      </c>
      <c r="B599" s="29" t="n">
        <v>5026</v>
      </c>
      <c r="C599" s="29" t="n">
        <v>20</v>
      </c>
      <c r="D599" s="40" t="n">
        <v>276.181818181818</v>
      </c>
      <c r="E599" s="40" t="n">
        <v>125.477272727273</v>
      </c>
      <c r="F599" s="29" t="n">
        <v>3</v>
      </c>
      <c r="G599" s="29" t="n">
        <v>21</v>
      </c>
      <c r="H599" s="29" t="n">
        <v>3</v>
      </c>
      <c r="I599" s="29" t="n">
        <v>21.99</v>
      </c>
      <c r="J599" s="41" t="n">
        <v>0.0091419934003449</v>
      </c>
      <c r="K599" s="29" t="n">
        <v>53320</v>
      </c>
      <c r="L599" s="29" t="n">
        <v>628575</v>
      </c>
      <c r="M599" s="29" t="n">
        <v>681895</v>
      </c>
    </row>
    <row r="600" customFormat="false" ht="12.8" hidden="false" customHeight="false" outlineLevel="0" collapsed="false">
      <c r="A600" s="31" t="s">
        <v>71</v>
      </c>
      <c r="B600" s="32" t="n">
        <v>221209</v>
      </c>
      <c r="C600" s="32" t="n">
        <v>1094</v>
      </c>
      <c r="D600" s="42" t="n">
        <v>12086.1900192468</v>
      </c>
      <c r="E600" s="42" t="n">
        <v>6357</v>
      </c>
      <c r="F600" s="32" t="n">
        <v>1316</v>
      </c>
      <c r="G600" s="32" t="n">
        <v>3308</v>
      </c>
      <c r="H600" s="32" t="n">
        <v>799</v>
      </c>
      <c r="I600" s="32" t="n">
        <v>3571.67</v>
      </c>
      <c r="J600" s="43" t="n">
        <v>1</v>
      </c>
      <c r="K600" s="32" t="n">
        <v>5832426</v>
      </c>
      <c r="L600" s="32" t="n">
        <v>110816097</v>
      </c>
      <c r="M600" s="32" t="n">
        <v>116648523</v>
      </c>
    </row>
    <row r="601" customFormat="false" ht="12.8" hidden="false" customHeight="false" outlineLevel="0" collapsed="false">
      <c r="A601" s="33" t="s">
        <v>72</v>
      </c>
      <c r="B601" s="53"/>
      <c r="C601" s="53"/>
      <c r="D601" s="44"/>
      <c r="E601" s="44"/>
      <c r="F601" s="53"/>
      <c r="G601" s="53"/>
      <c r="H601" s="53"/>
      <c r="I601" s="53"/>
      <c r="J601" s="45"/>
      <c r="K601" s="53"/>
      <c r="L601" s="53"/>
      <c r="M601" s="53"/>
    </row>
    <row r="602" customFormat="false" ht="12.8" hidden="false" customHeight="false" outlineLevel="0" collapsed="false">
      <c r="A602" s="33" t="s">
        <v>196</v>
      </c>
      <c r="B602" s="53"/>
      <c r="C602" s="53"/>
      <c r="D602" s="44"/>
      <c r="E602" s="44"/>
      <c r="F602" s="53"/>
      <c r="G602" s="53"/>
      <c r="H602" s="53"/>
      <c r="I602" s="53"/>
      <c r="J602" s="45"/>
      <c r="K602" s="53"/>
      <c r="L602" s="53"/>
      <c r="M602" s="53"/>
    </row>
    <row r="603" customFormat="false" ht="12.8" hidden="false" customHeight="false" outlineLevel="0" collapsed="false">
      <c r="A603" s="12"/>
      <c r="B603" s="53"/>
      <c r="C603" s="53"/>
      <c r="D603" s="44"/>
      <c r="E603" s="44"/>
      <c r="F603" s="53"/>
      <c r="G603" s="53"/>
      <c r="H603" s="53"/>
      <c r="I603" s="53"/>
      <c r="J603" s="45"/>
      <c r="K603" s="53"/>
      <c r="L603" s="53"/>
      <c r="M603" s="53"/>
    </row>
    <row r="604" customFormat="false" ht="12.8" hidden="false" customHeight="false" outlineLevel="0" collapsed="false">
      <c r="A604" s="12"/>
      <c r="B604" s="53"/>
      <c r="C604" s="53"/>
      <c r="D604" s="44"/>
      <c r="E604" s="44"/>
      <c r="F604" s="53"/>
      <c r="G604" s="53"/>
      <c r="H604" s="53"/>
      <c r="I604" s="53"/>
      <c r="J604" s="45"/>
      <c r="K604" s="53"/>
      <c r="L604" s="53"/>
      <c r="M604" s="53"/>
    </row>
    <row r="605" customFormat="false" ht="12.8" hidden="false" customHeight="false" outlineLevel="0" collapsed="false">
      <c r="A605" s="12"/>
      <c r="B605" s="53"/>
      <c r="C605" s="53"/>
      <c r="D605" s="44"/>
      <c r="E605" s="44"/>
      <c r="F605" s="53"/>
      <c r="G605" s="53"/>
      <c r="H605" s="53"/>
      <c r="I605" s="53"/>
      <c r="J605" s="45"/>
      <c r="K605" s="53"/>
      <c r="L605" s="53"/>
      <c r="M605" s="53"/>
    </row>
    <row r="606" customFormat="false" ht="12.8" hidden="false" customHeight="false" outlineLevel="0" collapsed="false">
      <c r="A606" s="16" t="str">
        <f aca="false">"Tabla " &amp; TEXT((ROW()+25) / 35, "0")</f>
        <v>Tabla 18</v>
      </c>
      <c r="B606" s="16"/>
      <c r="C606" s="16"/>
      <c r="D606" s="16"/>
      <c r="E606" s="16"/>
      <c r="F606" s="16"/>
      <c r="G606" s="16"/>
      <c r="H606" s="16"/>
      <c r="I606" s="16"/>
      <c r="J606" s="16"/>
      <c r="K606" s="18"/>
      <c r="L606" s="18"/>
      <c r="M606" s="18"/>
    </row>
    <row r="607" customFormat="false" ht="12.8" hidden="false" customHeight="false" outlineLevel="0" collapsed="false">
      <c r="A607" s="18" t="s">
        <v>230</v>
      </c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</row>
    <row r="608" customFormat="false" ht="12.8" hidden="false" customHeight="true" outlineLevel="0" collapsed="false">
      <c r="A608" s="19" t="s">
        <v>30</v>
      </c>
      <c r="B608" s="20" t="s">
        <v>31</v>
      </c>
      <c r="C608" s="20"/>
      <c r="D608" s="20"/>
      <c r="E608" s="20"/>
      <c r="F608" s="20"/>
      <c r="G608" s="20"/>
      <c r="H608" s="20"/>
      <c r="I608" s="20"/>
      <c r="J608" s="34" t="s">
        <v>32</v>
      </c>
      <c r="K608" s="19" t="s">
        <v>33</v>
      </c>
      <c r="L608" s="19" t="s">
        <v>34</v>
      </c>
      <c r="M608" s="19" t="s">
        <v>35</v>
      </c>
    </row>
    <row r="609" customFormat="false" ht="28.3" hidden="false" customHeight="false" outlineLevel="0" collapsed="false">
      <c r="A609" s="19"/>
      <c r="B609" s="21" t="s">
        <v>231</v>
      </c>
      <c r="C609" s="21" t="s">
        <v>232</v>
      </c>
      <c r="D609" s="35" t="s">
        <v>233</v>
      </c>
      <c r="E609" s="35" t="s">
        <v>234</v>
      </c>
      <c r="F609" s="21" t="s">
        <v>235</v>
      </c>
      <c r="G609" s="21" t="s">
        <v>236</v>
      </c>
      <c r="H609" s="21" t="s">
        <v>237</v>
      </c>
      <c r="I609" s="19" t="s">
        <v>43</v>
      </c>
      <c r="J609" s="34"/>
      <c r="K609" s="19"/>
      <c r="L609" s="19"/>
      <c r="M609" s="19"/>
    </row>
    <row r="610" customFormat="false" ht="12.8" hidden="false" customHeight="false" outlineLevel="0" collapsed="false">
      <c r="A610" s="22" t="s">
        <v>44</v>
      </c>
      <c r="B610" s="23" t="n">
        <v>24533</v>
      </c>
      <c r="C610" s="23" t="n">
        <v>65</v>
      </c>
      <c r="D610" s="36" t="n">
        <v>1764.25</v>
      </c>
      <c r="E610" s="36" t="n">
        <v>850.340909090909</v>
      </c>
      <c r="F610" s="23" t="n">
        <v>412</v>
      </c>
      <c r="G610" s="23" t="n">
        <v>836</v>
      </c>
      <c r="H610" s="23" t="n">
        <v>306</v>
      </c>
      <c r="I610" s="23" t="n">
        <f aca="false">G610+0.33*H610</f>
        <v>936.98</v>
      </c>
      <c r="J610" s="37" t="n">
        <v>0.149542404871413</v>
      </c>
      <c r="K610" s="23" t="n">
        <v>830662</v>
      </c>
      <c r="L610" s="23" t="n">
        <v>22735613</v>
      </c>
      <c r="M610" s="23" t="n">
        <v>23566275</v>
      </c>
    </row>
    <row r="611" customFormat="false" ht="12.8" hidden="false" customHeight="false" outlineLevel="0" collapsed="false">
      <c r="A611" s="25" t="s">
        <v>45</v>
      </c>
      <c r="B611" s="26" t="n">
        <v>17792</v>
      </c>
      <c r="C611" s="26" t="n">
        <v>40</v>
      </c>
      <c r="D611" s="38" t="n">
        <v>1428.52272727273</v>
      </c>
      <c r="E611" s="38" t="n">
        <v>804.772727272727</v>
      </c>
      <c r="F611" s="26" t="n">
        <v>304</v>
      </c>
      <c r="G611" s="26" t="n">
        <v>543</v>
      </c>
      <c r="H611" s="26" t="n">
        <v>194</v>
      </c>
      <c r="I611" s="26" t="n">
        <f aca="false">G611+0.33*H611</f>
        <v>607.02</v>
      </c>
      <c r="J611" s="39" t="n">
        <v>0.12350441752666</v>
      </c>
      <c r="K611" s="26" t="n">
        <v>686029</v>
      </c>
      <c r="L611" s="26" t="n">
        <v>13955191</v>
      </c>
      <c r="M611" s="26" t="n">
        <v>14641220</v>
      </c>
    </row>
    <row r="612" customFormat="false" ht="12.8" hidden="false" customHeight="false" outlineLevel="0" collapsed="false">
      <c r="A612" s="25" t="s">
        <v>46</v>
      </c>
      <c r="B612" s="26" t="n">
        <v>17284</v>
      </c>
      <c r="C612" s="26" t="n">
        <v>72</v>
      </c>
      <c r="D612" s="38" t="n">
        <v>1190.02272727273</v>
      </c>
      <c r="E612" s="38" t="n">
        <v>659.204545454546</v>
      </c>
      <c r="F612" s="26" t="n">
        <v>138</v>
      </c>
      <c r="G612" s="26" t="n">
        <v>312</v>
      </c>
      <c r="H612" s="26" t="n">
        <v>110</v>
      </c>
      <c r="I612" s="26" t="n">
        <f aca="false">G612+0.33*H612</f>
        <v>348.3</v>
      </c>
      <c r="J612" s="39" t="n">
        <v>0.0559463963078421</v>
      </c>
      <c r="K612" s="26" t="n">
        <v>310765</v>
      </c>
      <c r="L612" s="26" t="n">
        <v>8036212</v>
      </c>
      <c r="M612" s="26" t="n">
        <v>8346977</v>
      </c>
    </row>
    <row r="613" customFormat="false" ht="12.8" hidden="false" customHeight="false" outlineLevel="0" collapsed="false">
      <c r="A613" s="25" t="s">
        <v>229</v>
      </c>
      <c r="B613" s="26" t="n">
        <v>13155</v>
      </c>
      <c r="C613" s="26" t="n">
        <v>62</v>
      </c>
      <c r="D613" s="38" t="n">
        <v>466.272727272727</v>
      </c>
      <c r="E613" s="38" t="n">
        <v>279.159090909091</v>
      </c>
      <c r="F613" s="26" t="n">
        <v>56</v>
      </c>
      <c r="G613" s="26" t="n">
        <v>77</v>
      </c>
      <c r="H613" s="26" t="n">
        <v>51</v>
      </c>
      <c r="I613" s="26" t="n">
        <f aca="false">G613+0.33*H613</f>
        <v>93.83</v>
      </c>
      <c r="J613" s="39" t="n">
        <v>0.0608725020217143</v>
      </c>
      <c r="K613" s="26" t="n">
        <v>338128</v>
      </c>
      <c r="L613" s="26" t="n">
        <v>5827518</v>
      </c>
      <c r="M613" s="26" t="n">
        <v>6165646</v>
      </c>
    </row>
    <row r="614" customFormat="false" ht="12.8" hidden="false" customHeight="false" outlineLevel="0" collapsed="false">
      <c r="A614" s="25" t="s">
        <v>48</v>
      </c>
      <c r="B614" s="26" t="n">
        <v>9790</v>
      </c>
      <c r="C614" s="26" t="n">
        <v>72</v>
      </c>
      <c r="D614" s="38" t="n">
        <v>353.659090909091</v>
      </c>
      <c r="E614" s="38" t="n">
        <v>187.227272727273</v>
      </c>
      <c r="F614" s="26" t="n">
        <v>58</v>
      </c>
      <c r="G614" s="26" t="n">
        <v>88</v>
      </c>
      <c r="H614" s="26" t="n">
        <v>1</v>
      </c>
      <c r="I614" s="26" t="n">
        <f aca="false">G614+0.33*H614</f>
        <v>88.33</v>
      </c>
      <c r="J614" s="39" t="n">
        <v>0.0703727587416188</v>
      </c>
      <c r="K614" s="26" t="n">
        <v>390899</v>
      </c>
      <c r="L614" s="26" t="n">
        <v>4723133</v>
      </c>
      <c r="M614" s="26" t="n">
        <v>5114032</v>
      </c>
    </row>
    <row r="615" customFormat="false" ht="12.8" hidden="false" customHeight="false" outlineLevel="0" collapsed="false">
      <c r="A615" s="25" t="s">
        <v>49</v>
      </c>
      <c r="B615" s="26" t="n">
        <v>18710</v>
      </c>
      <c r="C615" s="26" t="n">
        <v>91</v>
      </c>
      <c r="D615" s="38" t="n">
        <v>681.181818181818</v>
      </c>
      <c r="E615" s="38" t="n">
        <v>369.272727272727</v>
      </c>
      <c r="F615" s="26" t="n">
        <v>128</v>
      </c>
      <c r="G615" s="26" t="n">
        <v>183</v>
      </c>
      <c r="H615" s="26" t="n">
        <v>18</v>
      </c>
      <c r="I615" s="26" t="n">
        <f aca="false">G615+0.33*H615</f>
        <v>188.94</v>
      </c>
      <c r="J615" s="39" t="n">
        <v>0.0847994812313626</v>
      </c>
      <c r="K615" s="26" t="n">
        <v>471035</v>
      </c>
      <c r="L615" s="26" t="n">
        <v>7330443</v>
      </c>
      <c r="M615" s="26" t="n">
        <v>7801478</v>
      </c>
    </row>
    <row r="616" customFormat="false" ht="12.8" hidden="false" customHeight="false" outlineLevel="0" collapsed="false">
      <c r="A616" s="25" t="s">
        <v>50</v>
      </c>
      <c r="B616" s="26" t="n">
        <v>10506</v>
      </c>
      <c r="C616" s="26" t="n">
        <v>55</v>
      </c>
      <c r="D616" s="38" t="n">
        <v>554.613636363636</v>
      </c>
      <c r="E616" s="38" t="n">
        <v>320.545454545455</v>
      </c>
      <c r="F616" s="26" t="n">
        <v>57</v>
      </c>
      <c r="G616" s="26" t="n">
        <v>154</v>
      </c>
      <c r="H616" s="26" t="n">
        <v>77</v>
      </c>
      <c r="I616" s="26" t="n">
        <f aca="false">G616+0.33*H616</f>
        <v>179.41</v>
      </c>
      <c r="J616" s="39" t="n">
        <v>0.0643913289881779</v>
      </c>
      <c r="K616" s="26" t="n">
        <v>357674</v>
      </c>
      <c r="L616" s="26" t="n">
        <v>5503168</v>
      </c>
      <c r="M616" s="26" t="n">
        <v>5860842</v>
      </c>
    </row>
    <row r="617" customFormat="false" ht="12.8" hidden="false" customHeight="false" outlineLevel="0" collapsed="false">
      <c r="A617" s="25" t="s">
        <v>51</v>
      </c>
      <c r="B617" s="26" t="n">
        <v>7952</v>
      </c>
      <c r="C617" s="26" t="n">
        <v>33</v>
      </c>
      <c r="D617" s="38" t="n">
        <v>326.454545454545</v>
      </c>
      <c r="E617" s="38" t="n">
        <v>184.431818181818</v>
      </c>
      <c r="F617" s="26" t="n">
        <v>29</v>
      </c>
      <c r="G617" s="26" t="n">
        <v>57</v>
      </c>
      <c r="H617" s="26" t="n">
        <v>27</v>
      </c>
      <c r="I617" s="26" t="n">
        <f aca="false">G617+0.33*H617</f>
        <v>65.91</v>
      </c>
      <c r="J617" s="39" t="n">
        <v>0.0429274926494574</v>
      </c>
      <c r="K617" s="26" t="n">
        <v>238449</v>
      </c>
      <c r="L617" s="26" t="n">
        <v>5128488</v>
      </c>
      <c r="M617" s="26" t="n">
        <v>5366937</v>
      </c>
    </row>
    <row r="618" customFormat="false" ht="12.8" hidden="false" customHeight="false" outlineLevel="0" collapsed="false">
      <c r="A618" s="25" t="s">
        <v>52</v>
      </c>
      <c r="B618" s="26" t="n">
        <v>9859</v>
      </c>
      <c r="C618" s="26" t="n">
        <v>42</v>
      </c>
      <c r="D618" s="38" t="n">
        <v>463.454545454546</v>
      </c>
      <c r="E618" s="38" t="n">
        <v>147.204545454545</v>
      </c>
      <c r="F618" s="26" t="n">
        <v>18</v>
      </c>
      <c r="G618" s="26" t="n">
        <v>36</v>
      </c>
      <c r="H618" s="26" t="n">
        <v>17</v>
      </c>
      <c r="I618" s="26" t="n">
        <f aca="false">G618+0.33*H618</f>
        <v>41.61</v>
      </c>
      <c r="J618" s="39" t="n">
        <v>0.0105559408154404</v>
      </c>
      <c r="K618" s="26" t="n">
        <v>58635</v>
      </c>
      <c r="L618" s="26" t="n">
        <v>2407324</v>
      </c>
      <c r="M618" s="26" t="n">
        <v>2465959</v>
      </c>
    </row>
    <row r="619" customFormat="false" ht="12.8" hidden="false" customHeight="false" outlineLevel="0" collapsed="false">
      <c r="A619" s="25" t="s">
        <v>53</v>
      </c>
      <c r="B619" s="26" t="n">
        <v>6401</v>
      </c>
      <c r="C619" s="26" t="n">
        <v>33</v>
      </c>
      <c r="D619" s="38" t="n">
        <v>390.340909090909</v>
      </c>
      <c r="E619" s="38" t="n">
        <v>155.704545454545</v>
      </c>
      <c r="F619" s="26" t="n">
        <v>18</v>
      </c>
      <c r="G619" s="26" t="n">
        <v>38</v>
      </c>
      <c r="H619" s="26" t="n">
        <v>14</v>
      </c>
      <c r="I619" s="26" t="n">
        <f aca="false">G619+0.33*H619</f>
        <v>42.62</v>
      </c>
      <c r="J619" s="39" t="n">
        <v>0.0109078955232801</v>
      </c>
      <c r="K619" s="26" t="n">
        <v>60590</v>
      </c>
      <c r="L619" s="26" t="n">
        <v>2361211</v>
      </c>
      <c r="M619" s="26" t="n">
        <v>2421801</v>
      </c>
    </row>
    <row r="620" customFormat="false" ht="12.8" hidden="false" customHeight="false" outlineLevel="0" collapsed="false">
      <c r="A620" s="25" t="s">
        <v>54</v>
      </c>
      <c r="B620" s="26" t="n">
        <v>7694</v>
      </c>
      <c r="C620" s="26" t="n">
        <v>37</v>
      </c>
      <c r="D620" s="38" t="n">
        <v>305.454545454545</v>
      </c>
      <c r="E620" s="38" t="n">
        <v>138.409090909091</v>
      </c>
      <c r="F620" s="26" t="n">
        <v>7</v>
      </c>
      <c r="G620" s="26" t="n">
        <v>23</v>
      </c>
      <c r="H620" s="26" t="n">
        <v>5</v>
      </c>
      <c r="I620" s="26" t="n">
        <f aca="false">G620+0.33*H620</f>
        <v>24.65</v>
      </c>
      <c r="J620" s="39" t="n">
        <v>0.0172414600125444</v>
      </c>
      <c r="K620" s="26" t="n">
        <v>95771</v>
      </c>
      <c r="L620" s="26" t="n">
        <v>2201234</v>
      </c>
      <c r="M620" s="26" t="n">
        <v>2297005</v>
      </c>
    </row>
    <row r="621" customFormat="false" ht="12.8" hidden="false" customHeight="false" outlineLevel="0" collapsed="false">
      <c r="A621" s="25" t="s">
        <v>55</v>
      </c>
      <c r="B621" s="26" t="n">
        <v>8722</v>
      </c>
      <c r="C621" s="26" t="n">
        <v>34</v>
      </c>
      <c r="D621" s="38" t="n">
        <v>404.681818181818</v>
      </c>
      <c r="E621" s="38" t="n">
        <v>230.522727272727</v>
      </c>
      <c r="F621" s="26" t="n">
        <v>3</v>
      </c>
      <c r="G621" s="26" t="n">
        <v>21</v>
      </c>
      <c r="H621" s="26" t="n">
        <v>5</v>
      </c>
      <c r="I621" s="26" t="n">
        <f aca="false">G621+0.33*H621</f>
        <v>22.65</v>
      </c>
      <c r="J621" s="39" t="n">
        <v>0.0221675657264165</v>
      </c>
      <c r="K621" s="26" t="n">
        <v>123134</v>
      </c>
      <c r="L621" s="26" t="n">
        <v>2122656</v>
      </c>
      <c r="M621" s="26" t="n">
        <v>2245790</v>
      </c>
    </row>
    <row r="622" customFormat="false" ht="12.8" hidden="false" customHeight="false" outlineLevel="0" collapsed="false">
      <c r="A622" s="25" t="s">
        <v>56</v>
      </c>
      <c r="B622" s="26" t="n">
        <v>7863</v>
      </c>
      <c r="C622" s="26" t="n">
        <v>36</v>
      </c>
      <c r="D622" s="38" t="n">
        <v>456.159090909091</v>
      </c>
      <c r="E622" s="38" t="n">
        <v>210.636363636364</v>
      </c>
      <c r="F622" s="26" t="n">
        <v>27</v>
      </c>
      <c r="G622" s="26" t="n">
        <v>59</v>
      </c>
      <c r="H622" s="26" t="n">
        <v>34</v>
      </c>
      <c r="I622" s="26" t="n">
        <f aca="false">G622+0.33*H622</f>
        <v>70.22</v>
      </c>
      <c r="J622" s="39" t="n">
        <v>0.0182969640800966</v>
      </c>
      <c r="K622" s="26" t="n">
        <v>101634</v>
      </c>
      <c r="L622" s="26" t="n">
        <v>2272108</v>
      </c>
      <c r="M622" s="26" t="n">
        <v>2373742</v>
      </c>
    </row>
    <row r="623" customFormat="false" ht="12.8" hidden="false" customHeight="false" outlineLevel="0" collapsed="false">
      <c r="A623" s="25" t="s">
        <v>57</v>
      </c>
      <c r="B623" s="26" t="n">
        <v>3330</v>
      </c>
      <c r="C623" s="26" t="n">
        <v>48</v>
      </c>
      <c r="D623" s="38" t="n">
        <v>221.636363636364</v>
      </c>
      <c r="E623" s="38" t="n">
        <v>65.1590909090909</v>
      </c>
      <c r="F623" s="26" t="n">
        <v>4</v>
      </c>
      <c r="G623" s="26" t="n">
        <v>18</v>
      </c>
      <c r="H623" s="26" t="n">
        <v>4</v>
      </c>
      <c r="I623" s="26" t="n">
        <f aca="false">G623+0.33*H623</f>
        <v>19.32</v>
      </c>
      <c r="J623" s="39" t="n">
        <v>0.00598178980940797</v>
      </c>
      <c r="K623" s="26" t="n">
        <v>33227</v>
      </c>
      <c r="L623" s="26" t="n">
        <v>1157447</v>
      </c>
      <c r="M623" s="26" t="n">
        <v>1190674</v>
      </c>
    </row>
    <row r="624" customFormat="false" ht="12.8" hidden="false" customHeight="false" outlineLevel="0" collapsed="false">
      <c r="A624" s="25" t="s">
        <v>58</v>
      </c>
      <c r="B624" s="26" t="n">
        <v>5095</v>
      </c>
      <c r="C624" s="26" t="n">
        <v>17</v>
      </c>
      <c r="D624" s="38" t="n">
        <v>228.363636363636</v>
      </c>
      <c r="E624" s="38" t="n">
        <v>181.477272727273</v>
      </c>
      <c r="F624" s="26" t="n">
        <v>31</v>
      </c>
      <c r="G624" s="26" t="n">
        <v>28</v>
      </c>
      <c r="H624" s="26" t="n">
        <v>20</v>
      </c>
      <c r="I624" s="26" t="n">
        <f aca="false">G624+0.33*H624</f>
        <v>34.6</v>
      </c>
      <c r="J624" s="39" t="n">
        <v>0.0890218575575388</v>
      </c>
      <c r="K624" s="26" t="n">
        <v>494489</v>
      </c>
      <c r="L624" s="26" t="n">
        <v>4973966</v>
      </c>
      <c r="M624" s="26" t="n">
        <v>5468455</v>
      </c>
    </row>
    <row r="625" customFormat="false" ht="12.8" hidden="false" customHeight="false" outlineLevel="0" collapsed="false">
      <c r="A625" s="25" t="s">
        <v>59</v>
      </c>
      <c r="B625" s="26" t="n">
        <v>3080</v>
      </c>
      <c r="C625" s="26" t="n">
        <v>26</v>
      </c>
      <c r="D625" s="38" t="n">
        <v>129.590909090909</v>
      </c>
      <c r="E625" s="38" t="n">
        <v>36.75</v>
      </c>
      <c r="F625" s="26" t="n">
        <v>0</v>
      </c>
      <c r="G625" s="26" t="n">
        <v>2</v>
      </c>
      <c r="H625" s="26" t="n">
        <v>1</v>
      </c>
      <c r="I625" s="26" t="n">
        <f aca="false">G625+0.33*H625</f>
        <v>2.33</v>
      </c>
      <c r="J625" s="39" t="n">
        <v>0.00809297797249604</v>
      </c>
      <c r="K625" s="26" t="n">
        <v>44954</v>
      </c>
      <c r="L625" s="26" t="n">
        <v>1098664</v>
      </c>
      <c r="M625" s="26" t="n">
        <v>1143618</v>
      </c>
    </row>
    <row r="626" customFormat="false" ht="12.8" hidden="false" customHeight="false" outlineLevel="0" collapsed="false">
      <c r="A626" s="25" t="s">
        <v>60</v>
      </c>
      <c r="B626" s="26" t="n">
        <v>7034</v>
      </c>
      <c r="C626" s="26" t="n">
        <v>39</v>
      </c>
      <c r="D626" s="38" t="n">
        <v>238.659090909091</v>
      </c>
      <c r="E626" s="38" t="n">
        <v>144.818181818182</v>
      </c>
      <c r="F626" s="26" t="n">
        <v>9</v>
      </c>
      <c r="G626" s="26" t="n">
        <v>19</v>
      </c>
      <c r="H626" s="26" t="n">
        <v>12</v>
      </c>
      <c r="I626" s="26" t="n">
        <f aca="false">G626+0.33*H626</f>
        <v>22.96</v>
      </c>
      <c r="J626" s="39" t="n">
        <v>0.0439831767449932</v>
      </c>
      <c r="K626" s="26" t="n">
        <v>244313</v>
      </c>
      <c r="L626" s="26" t="n">
        <v>3360728</v>
      </c>
      <c r="M626" s="26" t="n">
        <v>3605041</v>
      </c>
    </row>
    <row r="627" customFormat="false" ht="12.8" hidden="false" customHeight="false" outlineLevel="0" collapsed="false">
      <c r="A627" s="25" t="s">
        <v>61</v>
      </c>
      <c r="B627" s="26" t="n">
        <v>7099</v>
      </c>
      <c r="C627" s="26" t="n">
        <v>46</v>
      </c>
      <c r="D627" s="38" t="n">
        <v>210.386363636364</v>
      </c>
      <c r="E627" s="38" t="n">
        <v>59.6136363636364</v>
      </c>
      <c r="F627" s="26" t="n">
        <v>11</v>
      </c>
      <c r="G627" s="26" t="n">
        <v>11</v>
      </c>
      <c r="H627" s="26" t="n">
        <v>8</v>
      </c>
      <c r="I627" s="26" t="n">
        <f aca="false">G627+0.33*H627</f>
        <v>13.64</v>
      </c>
      <c r="J627" s="39" t="n">
        <v>0.0351864693848012</v>
      </c>
      <c r="K627" s="26" t="n">
        <v>195450</v>
      </c>
      <c r="L627" s="26" t="n">
        <v>1375740</v>
      </c>
      <c r="M627" s="26" t="n">
        <v>1571190</v>
      </c>
    </row>
    <row r="628" customFormat="false" ht="12.8" hidden="false" customHeight="false" outlineLevel="0" collapsed="false">
      <c r="A628" s="25" t="s">
        <v>62</v>
      </c>
      <c r="B628" s="26" t="n">
        <v>7159</v>
      </c>
      <c r="C628" s="26" t="n">
        <v>30</v>
      </c>
      <c r="D628" s="38" t="n">
        <v>317.75</v>
      </c>
      <c r="E628" s="38" t="n">
        <v>163.590909090909</v>
      </c>
      <c r="F628" s="26" t="n">
        <v>3</v>
      </c>
      <c r="G628" s="26" t="n">
        <v>8</v>
      </c>
      <c r="H628" s="26" t="n">
        <v>2</v>
      </c>
      <c r="I628" s="26" t="n">
        <f aca="false">G628+0.33*H628</f>
        <v>8.66</v>
      </c>
      <c r="J628" s="39" t="n">
        <v>0.0158340012371523</v>
      </c>
      <c r="K628" s="26" t="n">
        <v>87953</v>
      </c>
      <c r="L628" s="26" t="n">
        <v>3047866</v>
      </c>
      <c r="M628" s="26" t="n">
        <v>3135819</v>
      </c>
    </row>
    <row r="629" customFormat="false" ht="12.8" hidden="false" customHeight="false" outlineLevel="0" collapsed="false">
      <c r="A629" s="25" t="s">
        <v>63</v>
      </c>
      <c r="B629" s="26" t="n">
        <v>10891</v>
      </c>
      <c r="C629" s="26" t="n">
        <v>62</v>
      </c>
      <c r="D629" s="38" t="n">
        <v>391.136363636364</v>
      </c>
      <c r="E629" s="38" t="n">
        <v>149.022727272727</v>
      </c>
      <c r="F629" s="26" t="n">
        <v>2</v>
      </c>
      <c r="G629" s="26" t="n">
        <v>2</v>
      </c>
      <c r="H629" s="26" t="n">
        <v>1</v>
      </c>
      <c r="I629" s="26" t="n">
        <f aca="false">G629+0.33*H629</f>
        <v>2.33</v>
      </c>
      <c r="J629" s="39" t="n">
        <v>0.0165377306248483</v>
      </c>
      <c r="K629" s="26" t="n">
        <v>91862</v>
      </c>
      <c r="L629" s="26" t="n">
        <v>1191108</v>
      </c>
      <c r="M629" s="26" t="n">
        <v>1282970</v>
      </c>
    </row>
    <row r="630" customFormat="false" ht="12.8" hidden="false" customHeight="false" outlineLevel="0" collapsed="false">
      <c r="A630" s="25" t="s">
        <v>64</v>
      </c>
      <c r="B630" s="26" t="n">
        <v>10103</v>
      </c>
      <c r="C630" s="26" t="n">
        <v>49</v>
      </c>
      <c r="D630" s="38" t="n">
        <v>402.113636363636</v>
      </c>
      <c r="E630" s="38" t="n">
        <v>159.409090909091</v>
      </c>
      <c r="F630" s="26" t="n">
        <v>4</v>
      </c>
      <c r="G630" s="26" t="n">
        <v>11</v>
      </c>
      <c r="H630" s="26" t="n">
        <v>4</v>
      </c>
      <c r="I630" s="26" t="n">
        <f aca="false">G630+0.33*H630</f>
        <v>12.32</v>
      </c>
      <c r="J630" s="39" t="n">
        <v>0.0126671289785284</v>
      </c>
      <c r="K630" s="26" t="n">
        <v>70362</v>
      </c>
      <c r="L630" s="26" t="n">
        <v>1523849</v>
      </c>
      <c r="M630" s="26" t="n">
        <v>1594211</v>
      </c>
    </row>
    <row r="631" customFormat="false" ht="12.8" hidden="false" customHeight="false" outlineLevel="0" collapsed="false">
      <c r="A631" s="25" t="s">
        <v>65</v>
      </c>
      <c r="B631" s="26" t="n">
        <v>4146</v>
      </c>
      <c r="C631" s="26" t="n">
        <v>32</v>
      </c>
      <c r="D631" s="38" t="n">
        <v>235.318181818182</v>
      </c>
      <c r="E631" s="38" t="n">
        <v>110.5</v>
      </c>
      <c r="F631" s="26" t="n">
        <v>11</v>
      </c>
      <c r="G631" s="26" t="n">
        <v>13</v>
      </c>
      <c r="H631" s="26" t="n">
        <v>3</v>
      </c>
      <c r="I631" s="26" t="n">
        <f aca="false">G631+0.33*H631</f>
        <v>13.99</v>
      </c>
      <c r="J631" s="39" t="n">
        <v>0.0119633995908324</v>
      </c>
      <c r="K631" s="26" t="n">
        <v>66453</v>
      </c>
      <c r="L631" s="26" t="n">
        <v>1422382</v>
      </c>
      <c r="M631" s="26" t="n">
        <v>1488835</v>
      </c>
    </row>
    <row r="632" customFormat="false" ht="12.8" hidden="false" customHeight="false" outlineLevel="0" collapsed="false">
      <c r="A632" s="25" t="s">
        <v>66</v>
      </c>
      <c r="B632" s="26" t="n">
        <v>4197</v>
      </c>
      <c r="C632" s="26" t="n">
        <v>20</v>
      </c>
      <c r="D632" s="38" t="n">
        <v>183.5</v>
      </c>
      <c r="E632" s="38" t="n">
        <v>80.3636363636364</v>
      </c>
      <c r="F632" s="26" t="n">
        <v>4</v>
      </c>
      <c r="G632" s="26" t="n">
        <v>4</v>
      </c>
      <c r="H632" s="26" t="n">
        <v>1</v>
      </c>
      <c r="I632" s="26" t="n">
        <f aca="false">G632+0.33*H632</f>
        <v>4.33</v>
      </c>
      <c r="J632" s="39" t="n">
        <v>0.0112596702031364</v>
      </c>
      <c r="K632" s="26" t="n">
        <v>62544</v>
      </c>
      <c r="L632" s="26" t="n">
        <v>689188</v>
      </c>
      <c r="M632" s="26" t="n">
        <v>751732</v>
      </c>
    </row>
    <row r="633" customFormat="false" ht="12.8" hidden="false" customHeight="false" outlineLevel="0" collapsed="false">
      <c r="A633" s="25" t="s">
        <v>67</v>
      </c>
      <c r="B633" s="26" t="n">
        <v>4665</v>
      </c>
      <c r="C633" s="26" t="n">
        <v>26</v>
      </c>
      <c r="D633" s="38" t="n">
        <v>237.590909090909</v>
      </c>
      <c r="E633" s="38" t="n">
        <v>113.681818181818</v>
      </c>
      <c r="F633" s="26" t="n">
        <v>6</v>
      </c>
      <c r="G633" s="26" t="n">
        <v>9</v>
      </c>
      <c r="H633" s="26" t="n">
        <v>8</v>
      </c>
      <c r="I633" s="26" t="n">
        <f aca="false">G633+0.33*H633</f>
        <v>11.64</v>
      </c>
      <c r="J633" s="39" t="n">
        <v>0.0116116249109762</v>
      </c>
      <c r="K633" s="26" t="n">
        <v>64499</v>
      </c>
      <c r="L633" s="26" t="n">
        <v>498933</v>
      </c>
      <c r="M633" s="26" t="n">
        <v>563432</v>
      </c>
    </row>
    <row r="634" customFormat="false" ht="12.8" hidden="false" customHeight="false" outlineLevel="0" collapsed="false">
      <c r="A634" s="28" t="s">
        <v>68</v>
      </c>
      <c r="B634" s="29" t="n">
        <v>4487</v>
      </c>
      <c r="C634" s="29" t="n">
        <v>21</v>
      </c>
      <c r="D634" s="40" t="n">
        <v>291.5</v>
      </c>
      <c r="E634" s="40" t="n">
        <v>121.25</v>
      </c>
      <c r="F634" s="29" t="n">
        <v>3</v>
      </c>
      <c r="G634" s="29" t="n">
        <v>10</v>
      </c>
      <c r="H634" s="29" t="n">
        <v>4</v>
      </c>
      <c r="I634" s="29" t="n">
        <f aca="false">G634+0.33*H634</f>
        <v>11.32</v>
      </c>
      <c r="J634" s="41" t="n">
        <v>0.00633356448926421</v>
      </c>
      <c r="K634" s="29" t="n">
        <v>35181</v>
      </c>
      <c r="L634" s="29" t="n">
        <v>594969</v>
      </c>
      <c r="M634" s="29" t="n">
        <v>630150</v>
      </c>
    </row>
    <row r="635" customFormat="false" ht="12.8" hidden="false" customHeight="false" outlineLevel="0" collapsed="false">
      <c r="A635" s="31" t="s">
        <v>71</v>
      </c>
      <c r="B635" s="32" t="n">
        <f aca="false">SUM(B610:B634)</f>
        <v>231547</v>
      </c>
      <c r="C635" s="32" t="n">
        <f aca="false">SUM(C610:C634)</f>
        <v>1088</v>
      </c>
      <c r="D635" s="42" t="n">
        <f aca="false">SUM(D610:D634)</f>
        <v>11872.6136363636</v>
      </c>
      <c r="E635" s="42" t="n">
        <f aca="false">SUM(E610:E634)</f>
        <v>5923.06818181818</v>
      </c>
      <c r="F635" s="32" t="n">
        <f aca="false">SUM(F610:F634)</f>
        <v>1343</v>
      </c>
      <c r="G635" s="32" t="n">
        <f aca="false">SUM(G610:G634)</f>
        <v>2562</v>
      </c>
      <c r="H635" s="32" t="n">
        <f aca="false">SUM(H610:H634)</f>
        <v>927</v>
      </c>
      <c r="I635" s="32" t="n">
        <f aca="false">G635+0.33*H635</f>
        <v>2867.91</v>
      </c>
      <c r="J635" s="43" t="n">
        <v>1</v>
      </c>
      <c r="K635" s="32" t="n">
        <v>5554692</v>
      </c>
      <c r="L635" s="32" t="n">
        <v>105539139</v>
      </c>
      <c r="M635" s="32" t="n">
        <v>111093831</v>
      </c>
    </row>
    <row r="636" customFormat="false" ht="12.8" hidden="false" customHeight="false" outlineLevel="0" collapsed="false">
      <c r="A636" s="33" t="s">
        <v>72</v>
      </c>
      <c r="B636" s="53"/>
      <c r="C636" s="53"/>
      <c r="D636" s="44"/>
      <c r="E636" s="44"/>
      <c r="F636" s="53"/>
      <c r="G636" s="53"/>
      <c r="H636" s="53"/>
      <c r="I636" s="53"/>
      <c r="J636" s="45"/>
      <c r="K636" s="53"/>
      <c r="L636" s="53"/>
      <c r="M636" s="53"/>
    </row>
    <row r="637" customFormat="false" ht="12.8" hidden="false" customHeight="false" outlineLevel="0" collapsed="false">
      <c r="A637" s="33" t="s">
        <v>196</v>
      </c>
      <c r="B637" s="53"/>
      <c r="C637" s="53"/>
      <c r="D637" s="44"/>
      <c r="E637" s="44"/>
      <c r="F637" s="53"/>
      <c r="G637" s="53"/>
      <c r="H637" s="53"/>
      <c r="I637" s="53"/>
      <c r="J637" s="45"/>
      <c r="K637" s="53"/>
      <c r="L637" s="53"/>
      <c r="M637" s="53"/>
    </row>
    <row r="638" customFormat="false" ht="12.8" hidden="false" customHeight="false" outlineLevel="0" collapsed="false">
      <c r="A638" s="12"/>
      <c r="B638" s="53"/>
      <c r="C638" s="53"/>
      <c r="D638" s="44"/>
      <c r="E638" s="44"/>
      <c r="F638" s="53"/>
      <c r="G638" s="53"/>
      <c r="H638" s="53"/>
      <c r="I638" s="53"/>
      <c r="J638" s="45"/>
      <c r="K638" s="53"/>
      <c r="L638" s="53"/>
      <c r="M638" s="53"/>
    </row>
    <row r="639" customFormat="false" ht="12.8" hidden="false" customHeight="false" outlineLevel="0" collapsed="false">
      <c r="A639" s="12"/>
      <c r="B639" s="53"/>
      <c r="C639" s="53"/>
      <c r="D639" s="44"/>
      <c r="E639" s="44"/>
      <c r="F639" s="53"/>
      <c r="G639" s="53"/>
      <c r="H639" s="53"/>
      <c r="I639" s="53"/>
      <c r="J639" s="45"/>
      <c r="K639" s="53"/>
      <c r="L639" s="53"/>
      <c r="M639" s="53"/>
    </row>
    <row r="640" customFormat="false" ht="12.8" hidden="false" customHeight="false" outlineLevel="0" collapsed="false">
      <c r="A640" s="12"/>
      <c r="B640" s="53"/>
      <c r="C640" s="53"/>
      <c r="D640" s="44"/>
      <c r="E640" s="44"/>
      <c r="F640" s="53"/>
      <c r="G640" s="53"/>
      <c r="H640" s="53"/>
      <c r="I640" s="53"/>
      <c r="J640" s="45"/>
      <c r="K640" s="53"/>
      <c r="L640" s="53"/>
      <c r="M640" s="53"/>
    </row>
    <row r="641" customFormat="false" ht="12.8" hidden="false" customHeight="false" outlineLevel="0" collapsed="false">
      <c r="A641" s="16" t="str">
        <f aca="false">"Tabla " &amp; TEXT((ROW()+25) / 35, "0")</f>
        <v>Tabla 19</v>
      </c>
      <c r="B641" s="16"/>
      <c r="C641" s="16"/>
      <c r="D641" s="16"/>
      <c r="E641" s="16"/>
      <c r="F641" s="16"/>
      <c r="G641" s="16"/>
      <c r="H641" s="16"/>
      <c r="I641" s="16"/>
      <c r="J641" s="16"/>
      <c r="K641" s="18"/>
      <c r="L641" s="18"/>
      <c r="M641" s="18"/>
    </row>
    <row r="642" customFormat="false" ht="12.8" hidden="false" customHeight="false" outlineLevel="0" collapsed="false">
      <c r="A642" s="18" t="s">
        <v>238</v>
      </c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</row>
    <row r="643" customFormat="false" ht="12.8" hidden="false" customHeight="true" outlineLevel="0" collapsed="false">
      <c r="A643" s="19" t="s">
        <v>30</v>
      </c>
      <c r="B643" s="20" t="s">
        <v>31</v>
      </c>
      <c r="C643" s="20"/>
      <c r="D643" s="20"/>
      <c r="E643" s="20"/>
      <c r="F643" s="20"/>
      <c r="G643" s="20"/>
      <c r="H643" s="20"/>
      <c r="I643" s="20"/>
      <c r="J643" s="34" t="s">
        <v>32</v>
      </c>
      <c r="K643" s="19" t="s">
        <v>33</v>
      </c>
      <c r="L643" s="19" t="s">
        <v>34</v>
      </c>
      <c r="M643" s="19" t="s">
        <v>35</v>
      </c>
    </row>
    <row r="644" customFormat="false" ht="28.3" hidden="false" customHeight="false" outlineLevel="0" collapsed="false">
      <c r="A644" s="19"/>
      <c r="B644" s="21" t="s">
        <v>239</v>
      </c>
      <c r="C644" s="21" t="s">
        <v>240</v>
      </c>
      <c r="D644" s="35" t="s">
        <v>241</v>
      </c>
      <c r="E644" s="35" t="s">
        <v>242</v>
      </c>
      <c r="F644" s="21" t="s">
        <v>243</v>
      </c>
      <c r="G644" s="21" t="s">
        <v>244</v>
      </c>
      <c r="H644" s="21" t="s">
        <v>245</v>
      </c>
      <c r="I644" s="19" t="s">
        <v>43</v>
      </c>
      <c r="J644" s="34"/>
      <c r="K644" s="19"/>
      <c r="L644" s="19"/>
      <c r="M644" s="19"/>
    </row>
    <row r="645" customFormat="false" ht="12.8" hidden="false" customHeight="false" outlineLevel="0" collapsed="false">
      <c r="A645" s="22" t="s">
        <v>44</v>
      </c>
      <c r="B645" s="23" t="n">
        <v>23779</v>
      </c>
      <c r="C645" s="23" t="n">
        <v>68</v>
      </c>
      <c r="D645" s="36" t="n">
        <v>1687.54090909091</v>
      </c>
      <c r="E645" s="36" t="n">
        <v>902.804545454546</v>
      </c>
      <c r="F645" s="23" t="n">
        <v>377</v>
      </c>
      <c r="G645" s="23" t="n">
        <v>857</v>
      </c>
      <c r="H645" s="23" t="n">
        <v>130</v>
      </c>
      <c r="I645" s="23" t="n">
        <f aca="false">G645+0.33*H645</f>
        <v>899.9</v>
      </c>
      <c r="J645" s="37" t="n">
        <v>0.166140970535427</v>
      </c>
      <c r="K645" s="23" t="n">
        <v>891654</v>
      </c>
      <c r="L645" s="23" t="n">
        <v>22231268</v>
      </c>
      <c r="M645" s="23" t="n">
        <v>23122922</v>
      </c>
    </row>
    <row r="646" customFormat="false" ht="12.8" hidden="false" customHeight="false" outlineLevel="0" collapsed="false">
      <c r="A646" s="25" t="s">
        <v>45</v>
      </c>
      <c r="B646" s="26" t="n">
        <v>17402</v>
      </c>
      <c r="C646" s="26" t="n">
        <v>50</v>
      </c>
      <c r="D646" s="38" t="n">
        <v>1456.59090909091</v>
      </c>
      <c r="E646" s="38" t="n">
        <v>882.931818181818</v>
      </c>
      <c r="F646" s="26" t="n">
        <v>275</v>
      </c>
      <c r="G646" s="26" t="n">
        <v>552</v>
      </c>
      <c r="H646" s="26" t="n">
        <v>124</v>
      </c>
      <c r="I646" s="26" t="n">
        <f aca="false">G646+0.33*H646</f>
        <v>592.92</v>
      </c>
      <c r="J646" s="39" t="n">
        <v>0.128285818204042</v>
      </c>
      <c r="K646" s="26" t="n">
        <v>688491</v>
      </c>
      <c r="L646" s="26" t="n">
        <v>13504431</v>
      </c>
      <c r="M646" s="26" t="n">
        <v>14192922</v>
      </c>
    </row>
    <row r="647" customFormat="false" ht="12.8" hidden="false" customHeight="false" outlineLevel="0" collapsed="false">
      <c r="A647" s="25" t="s">
        <v>46</v>
      </c>
      <c r="B647" s="26" t="n">
        <v>16623</v>
      </c>
      <c r="C647" s="26" t="n">
        <v>69</v>
      </c>
      <c r="D647" s="38" t="n">
        <v>1219.02272727273</v>
      </c>
      <c r="E647" s="38" t="n">
        <v>654.840909090909</v>
      </c>
      <c r="F647" s="26" t="n">
        <v>121</v>
      </c>
      <c r="G647" s="26" t="n">
        <v>376</v>
      </c>
      <c r="H647" s="26" t="n">
        <v>59</v>
      </c>
      <c r="I647" s="26" t="n">
        <f aca="false">G647+0.33*H647</f>
        <v>395.47</v>
      </c>
      <c r="J647" s="39" t="n">
        <v>0.0630915478943709</v>
      </c>
      <c r="K647" s="26" t="n">
        <v>338603</v>
      </c>
      <c r="L647" s="26" t="n">
        <v>7834509</v>
      </c>
      <c r="M647" s="26" t="n">
        <v>8173112</v>
      </c>
    </row>
    <row r="648" customFormat="false" ht="12.8" hidden="false" customHeight="false" outlineLevel="0" collapsed="false">
      <c r="A648" s="25" t="s">
        <v>229</v>
      </c>
      <c r="B648" s="26" t="n">
        <v>12740</v>
      </c>
      <c r="C648" s="26" t="n">
        <v>60</v>
      </c>
      <c r="D648" s="38" t="n">
        <v>445.380681818182</v>
      </c>
      <c r="E648" s="38" t="n">
        <v>281.801136363636</v>
      </c>
      <c r="F648" s="26" t="n">
        <v>55</v>
      </c>
      <c r="G648" s="26" t="n">
        <v>78</v>
      </c>
      <c r="H648" s="26" t="n">
        <v>0</v>
      </c>
      <c r="I648" s="26" t="n">
        <f aca="false">G648+0.33*H648</f>
        <v>78</v>
      </c>
      <c r="J648" s="39" t="n">
        <v>0.0743076201840483</v>
      </c>
      <c r="K648" s="26" t="n">
        <v>398798</v>
      </c>
      <c r="L648" s="26" t="n">
        <v>5527994</v>
      </c>
      <c r="M648" s="26" t="n">
        <v>5926792</v>
      </c>
    </row>
    <row r="649" customFormat="false" ht="12.8" hidden="false" customHeight="false" outlineLevel="0" collapsed="false">
      <c r="A649" s="25" t="s">
        <v>48</v>
      </c>
      <c r="B649" s="26" t="n">
        <v>9759</v>
      </c>
      <c r="C649" s="26" t="n">
        <v>67</v>
      </c>
      <c r="D649" s="38" t="n">
        <v>363.756818181818</v>
      </c>
      <c r="E649" s="38" t="n">
        <v>172.665909090909</v>
      </c>
      <c r="F649" s="26" t="n">
        <v>49</v>
      </c>
      <c r="G649" s="26" t="n">
        <v>83</v>
      </c>
      <c r="H649" s="59" t="n">
        <v>-1</v>
      </c>
      <c r="I649" s="26" t="n">
        <f aca="false">G649+0.33*H649</f>
        <v>82.67</v>
      </c>
      <c r="J649" s="39" t="n">
        <v>0.0620399071932671</v>
      </c>
      <c r="K649" s="26" t="n">
        <v>332959</v>
      </c>
      <c r="L649" s="26" t="n">
        <v>4470634</v>
      </c>
      <c r="M649" s="26" t="n">
        <v>4803593</v>
      </c>
    </row>
    <row r="650" customFormat="false" ht="12.8" hidden="false" customHeight="false" outlineLevel="0" collapsed="false">
      <c r="A650" s="25" t="s">
        <v>49</v>
      </c>
      <c r="B650" s="26" t="n">
        <v>18542</v>
      </c>
      <c r="C650" s="26" t="n">
        <v>96</v>
      </c>
      <c r="D650" s="38" t="n">
        <v>873.204545454546</v>
      </c>
      <c r="E650" s="38" t="n">
        <v>533.363636363636</v>
      </c>
      <c r="F650" s="26" t="n">
        <v>117</v>
      </c>
      <c r="G650" s="26" t="n">
        <v>227</v>
      </c>
      <c r="H650" s="59" t="n">
        <v>-1</v>
      </c>
      <c r="I650" s="26" t="n">
        <f aca="false">G650+0.33*H650</f>
        <v>226.67</v>
      </c>
      <c r="J650" s="39" t="n">
        <v>0.0732561658119136</v>
      </c>
      <c r="K650" s="26" t="n">
        <v>393155</v>
      </c>
      <c r="L650" s="26" t="n">
        <v>7062165</v>
      </c>
      <c r="M650" s="26" t="n">
        <v>7455320</v>
      </c>
    </row>
    <row r="651" customFormat="false" ht="12.8" hidden="false" customHeight="false" outlineLevel="0" collapsed="false">
      <c r="A651" s="25" t="s">
        <v>50</v>
      </c>
      <c r="B651" s="26" t="n">
        <v>9297</v>
      </c>
      <c r="C651" s="26" t="n">
        <v>55</v>
      </c>
      <c r="D651" s="38" t="n">
        <v>622.931818181818</v>
      </c>
      <c r="E651" s="38" t="n">
        <v>320.022727272727</v>
      </c>
      <c r="F651" s="26" t="n">
        <v>51</v>
      </c>
      <c r="G651" s="26" t="n">
        <v>161</v>
      </c>
      <c r="H651" s="26" t="n">
        <v>12</v>
      </c>
      <c r="I651" s="26" t="n">
        <f aca="false">G651+0.33*H651</f>
        <v>164.96</v>
      </c>
      <c r="J651" s="39" t="n">
        <v>0.0438135801024511</v>
      </c>
      <c r="K651" s="26" t="n">
        <v>235141</v>
      </c>
      <c r="L651" s="26" t="n">
        <v>5361775</v>
      </c>
      <c r="M651" s="26" t="n">
        <v>5596916</v>
      </c>
    </row>
    <row r="652" customFormat="false" ht="12.8" hidden="false" customHeight="false" outlineLevel="0" collapsed="false">
      <c r="A652" s="25" t="s">
        <v>51</v>
      </c>
      <c r="B652" s="26" t="n">
        <v>7457</v>
      </c>
      <c r="C652" s="26" t="n">
        <v>32</v>
      </c>
      <c r="D652" s="38" t="n">
        <v>338.579545454545</v>
      </c>
      <c r="E652" s="38" t="n">
        <v>173</v>
      </c>
      <c r="F652" s="26" t="n">
        <v>27</v>
      </c>
      <c r="G652" s="26" t="n">
        <v>80</v>
      </c>
      <c r="H652" s="26" t="n">
        <v>7</v>
      </c>
      <c r="I652" s="26" t="n">
        <f aca="false">G652+0.33*H652</f>
        <v>82.31</v>
      </c>
      <c r="J652" s="39" t="n">
        <v>0.0438135801024511</v>
      </c>
      <c r="K652" s="26" t="n">
        <v>235141</v>
      </c>
      <c r="L652" s="26" t="n">
        <v>4980713</v>
      </c>
      <c r="M652" s="26" t="n">
        <v>5215854</v>
      </c>
    </row>
    <row r="653" customFormat="false" ht="12.8" hidden="false" customHeight="false" outlineLevel="0" collapsed="false">
      <c r="A653" s="25" t="s">
        <v>52</v>
      </c>
      <c r="B653" s="26" t="n">
        <v>8327</v>
      </c>
      <c r="C653" s="26" t="n">
        <v>37</v>
      </c>
      <c r="D653" s="38" t="n">
        <v>440.590909090909</v>
      </c>
      <c r="E653" s="38" t="n">
        <v>149.613636363636</v>
      </c>
      <c r="F653" s="26" t="n">
        <v>15</v>
      </c>
      <c r="G653" s="26" t="n">
        <v>38</v>
      </c>
      <c r="H653" s="26" t="n">
        <v>13</v>
      </c>
      <c r="I653" s="26" t="n">
        <f aca="false">G653+0.33*H653</f>
        <v>42.29</v>
      </c>
      <c r="J653" s="39" t="n">
        <v>0.0108657738279349</v>
      </c>
      <c r="K653" s="26" t="n">
        <v>58315</v>
      </c>
      <c r="L653" s="26" t="n">
        <v>2390019</v>
      </c>
      <c r="M653" s="26" t="n">
        <v>2448334</v>
      </c>
    </row>
    <row r="654" customFormat="false" ht="12.8" hidden="false" customHeight="false" outlineLevel="0" collapsed="false">
      <c r="A654" s="25" t="s">
        <v>53</v>
      </c>
      <c r="B654" s="26" t="n">
        <v>6233</v>
      </c>
      <c r="C654" s="26" t="n">
        <v>33</v>
      </c>
      <c r="D654" s="38" t="n">
        <v>407.418181818182</v>
      </c>
      <c r="E654" s="38" t="n">
        <v>153.172727272727</v>
      </c>
      <c r="F654" s="26" t="n">
        <v>14</v>
      </c>
      <c r="G654" s="26" t="n">
        <v>41</v>
      </c>
      <c r="H654" s="26" t="n">
        <v>8</v>
      </c>
      <c r="I654" s="26" t="n">
        <f aca="false">G654+0.33*H654</f>
        <v>43.64</v>
      </c>
      <c r="J654" s="39" t="n">
        <v>0.0105152890372233</v>
      </c>
      <c r="K654" s="26" t="n">
        <v>56434</v>
      </c>
      <c r="L654" s="26" t="n">
        <v>2345001</v>
      </c>
      <c r="M654" s="26" t="n">
        <v>2401435</v>
      </c>
    </row>
    <row r="655" customFormat="false" ht="12.8" hidden="false" customHeight="false" outlineLevel="0" collapsed="false">
      <c r="A655" s="25" t="s">
        <v>54</v>
      </c>
      <c r="B655" s="26" t="n">
        <v>7283</v>
      </c>
      <c r="C655" s="26" t="n">
        <v>38</v>
      </c>
      <c r="D655" s="38" t="n">
        <v>309.840909090909</v>
      </c>
      <c r="E655" s="38" t="n">
        <v>141.318181818182</v>
      </c>
      <c r="F655" s="26" t="n">
        <v>7</v>
      </c>
      <c r="G655" s="26" t="n">
        <v>25</v>
      </c>
      <c r="H655" s="26" t="n">
        <v>0</v>
      </c>
      <c r="I655" s="26" t="n">
        <f aca="false">G655+0.33*H655</f>
        <v>25</v>
      </c>
      <c r="J655" s="39" t="n">
        <v>0.0178758423001044</v>
      </c>
      <c r="K655" s="26" t="n">
        <v>95937</v>
      </c>
      <c r="L655" s="26" t="n">
        <v>2142796</v>
      </c>
      <c r="M655" s="26" t="n">
        <v>2238733</v>
      </c>
    </row>
    <row r="656" customFormat="false" ht="12.8" hidden="false" customHeight="false" outlineLevel="0" collapsed="false">
      <c r="A656" s="25" t="s">
        <v>55</v>
      </c>
      <c r="B656" s="26" t="n">
        <v>8429</v>
      </c>
      <c r="C656" s="26" t="n">
        <v>31</v>
      </c>
      <c r="D656" s="38" t="n">
        <v>396.886363636364</v>
      </c>
      <c r="E656" s="38" t="n">
        <v>213.181818181818</v>
      </c>
      <c r="F656" s="26" t="n">
        <v>5</v>
      </c>
      <c r="G656" s="26" t="n">
        <v>19</v>
      </c>
      <c r="H656" s="26" t="n">
        <v>6</v>
      </c>
      <c r="I656" s="26" t="n">
        <f aca="false">G656+0.33*H656</f>
        <v>20.98</v>
      </c>
      <c r="J656" s="39" t="n">
        <v>0.0203294221640545</v>
      </c>
      <c r="K656" s="26" t="n">
        <v>109105</v>
      </c>
      <c r="L656" s="26" t="n">
        <v>2049711</v>
      </c>
      <c r="M656" s="26" t="n">
        <v>2158816</v>
      </c>
    </row>
    <row r="657" customFormat="false" ht="12.8" hidden="false" customHeight="false" outlineLevel="0" collapsed="false">
      <c r="A657" s="25" t="s">
        <v>56</v>
      </c>
      <c r="B657" s="26" t="n">
        <v>7899</v>
      </c>
      <c r="C657" s="26" t="n">
        <v>36</v>
      </c>
      <c r="D657" s="38" t="n">
        <v>543.795454545455</v>
      </c>
      <c r="E657" s="38" t="n">
        <v>248.840909090909</v>
      </c>
      <c r="F657" s="26" t="n">
        <v>35</v>
      </c>
      <c r="G657" s="26" t="n">
        <v>70</v>
      </c>
      <c r="H657" s="26" t="n">
        <v>16</v>
      </c>
      <c r="I657" s="26" t="n">
        <f aca="false">G657+0.33*H657</f>
        <v>75.28</v>
      </c>
      <c r="J657" s="39" t="n">
        <v>0.0192779677919197</v>
      </c>
      <c r="K657" s="26" t="n">
        <v>103462</v>
      </c>
      <c r="L657" s="26" t="n">
        <v>2207352</v>
      </c>
      <c r="M657" s="26" t="n">
        <v>2310814</v>
      </c>
    </row>
    <row r="658" customFormat="false" ht="12.8" hidden="false" customHeight="false" outlineLevel="0" collapsed="false">
      <c r="A658" s="25" t="s">
        <v>57</v>
      </c>
      <c r="B658" s="26" t="n">
        <v>3196</v>
      </c>
      <c r="C658" s="26" t="n">
        <v>43</v>
      </c>
      <c r="D658" s="38" t="n">
        <v>224.75</v>
      </c>
      <c r="E658" s="38" t="n">
        <v>69</v>
      </c>
      <c r="F658" s="26" t="n">
        <v>3</v>
      </c>
      <c r="G658" s="26" t="n">
        <v>7</v>
      </c>
      <c r="H658" s="26" t="n">
        <v>1</v>
      </c>
      <c r="I658" s="26" t="n">
        <f aca="false">G658+0.33*H658</f>
        <v>7.33</v>
      </c>
      <c r="J658" s="39" t="n">
        <v>0.00455667493718851</v>
      </c>
      <c r="K658" s="26" t="n">
        <v>24455</v>
      </c>
      <c r="L658" s="26" t="n">
        <v>1152710</v>
      </c>
      <c r="M658" s="26" t="n">
        <v>1177165</v>
      </c>
    </row>
    <row r="659" customFormat="false" ht="12.8" hidden="false" customHeight="false" outlineLevel="0" collapsed="false">
      <c r="A659" s="25" t="s">
        <v>58</v>
      </c>
      <c r="B659" s="26" t="n">
        <v>4945</v>
      </c>
      <c r="C659" s="26" t="n">
        <v>15</v>
      </c>
      <c r="D659" s="38" t="n">
        <v>239.318181818182</v>
      </c>
      <c r="E659" s="38" t="n">
        <v>190.340909090909</v>
      </c>
      <c r="F659" s="26" t="n">
        <v>20</v>
      </c>
      <c r="G659" s="26" t="n">
        <v>28</v>
      </c>
      <c r="H659" s="26" t="n">
        <v>24</v>
      </c>
      <c r="I659" s="26" t="n">
        <f aca="false">G659+0.33*H659</f>
        <v>35.92</v>
      </c>
      <c r="J659" s="39" t="n">
        <v>0.079565451031629</v>
      </c>
      <c r="K659" s="26" t="n">
        <v>427016</v>
      </c>
      <c r="L659" s="26" t="n">
        <v>4631683</v>
      </c>
      <c r="M659" s="26" t="n">
        <v>5058699</v>
      </c>
    </row>
    <row r="660" customFormat="false" ht="12.8" hidden="false" customHeight="false" outlineLevel="0" collapsed="false">
      <c r="A660" s="25" t="s">
        <v>59</v>
      </c>
      <c r="B660" s="26" t="n">
        <v>2425</v>
      </c>
      <c r="C660" s="26" t="n">
        <v>15</v>
      </c>
      <c r="D660" s="38" t="n">
        <v>145.590909090909</v>
      </c>
      <c r="E660" s="38" t="n">
        <v>37.9318181818182</v>
      </c>
      <c r="F660" s="26" t="n">
        <v>0</v>
      </c>
      <c r="G660" s="26" t="n">
        <v>1</v>
      </c>
      <c r="H660" s="26" t="n">
        <v>0</v>
      </c>
      <c r="I660" s="26" t="n">
        <f aca="false">G660+0.33*H660</f>
        <v>1</v>
      </c>
      <c r="J660" s="39" t="n">
        <v>0.00350503423608477</v>
      </c>
      <c r="K660" s="26" t="n">
        <v>18811</v>
      </c>
      <c r="L660" s="26" t="n">
        <v>1098569</v>
      </c>
      <c r="M660" s="26" t="n">
        <v>1117380</v>
      </c>
    </row>
    <row r="661" customFormat="false" ht="12.8" hidden="false" customHeight="false" outlineLevel="0" collapsed="false">
      <c r="A661" s="25" t="s">
        <v>60</v>
      </c>
      <c r="B661" s="26" t="n">
        <v>6980</v>
      </c>
      <c r="C661" s="26" t="n">
        <v>37</v>
      </c>
      <c r="D661" s="38" t="n">
        <v>245.5</v>
      </c>
      <c r="E661" s="38" t="n">
        <v>158.886363636364</v>
      </c>
      <c r="F661" s="26" t="n">
        <v>6</v>
      </c>
      <c r="G661" s="26" t="n">
        <v>19</v>
      </c>
      <c r="H661" s="26" t="n">
        <v>13</v>
      </c>
      <c r="I661" s="26" t="n">
        <f aca="false">G661+0.33*H661</f>
        <v>23.29</v>
      </c>
      <c r="J661" s="39" t="n">
        <v>0.0515246181560438</v>
      </c>
      <c r="K661" s="26" t="n">
        <v>276525</v>
      </c>
      <c r="L661" s="26" t="n">
        <v>3141454</v>
      </c>
      <c r="M661" s="26" t="n">
        <v>3417979</v>
      </c>
    </row>
    <row r="662" customFormat="false" ht="12.8" hidden="false" customHeight="false" outlineLevel="0" collapsed="false">
      <c r="A662" s="25" t="s">
        <v>61</v>
      </c>
      <c r="B662" s="26" t="n">
        <v>6951</v>
      </c>
      <c r="C662" s="26" t="n">
        <v>42</v>
      </c>
      <c r="D662" s="38" t="n">
        <v>224.875</v>
      </c>
      <c r="E662" s="38" t="n">
        <v>70.6022727272727</v>
      </c>
      <c r="F662" s="26" t="n">
        <v>11</v>
      </c>
      <c r="G662" s="26" t="n">
        <v>9</v>
      </c>
      <c r="H662" s="26" t="n">
        <v>7</v>
      </c>
      <c r="I662" s="26" t="n">
        <f aca="false">G662+0.33*H662</f>
        <v>11.31</v>
      </c>
      <c r="J662" s="39" t="n">
        <v>0.0311951959919893</v>
      </c>
      <c r="K662" s="26" t="n">
        <v>167420</v>
      </c>
      <c r="L662" s="26" t="n">
        <v>1231756</v>
      </c>
      <c r="M662" s="26" t="n">
        <v>1399176</v>
      </c>
    </row>
    <row r="663" customFormat="false" ht="12.8" hidden="false" customHeight="false" outlineLevel="0" collapsed="false">
      <c r="A663" s="25" t="s">
        <v>62</v>
      </c>
      <c r="B663" s="26" t="n">
        <v>7247</v>
      </c>
      <c r="C663" s="26" t="n">
        <v>30</v>
      </c>
      <c r="D663" s="38" t="n">
        <v>274.454545454545</v>
      </c>
      <c r="E663" s="38" t="n">
        <v>138.181818181818</v>
      </c>
      <c r="F663" s="26" t="n">
        <v>2</v>
      </c>
      <c r="G663" s="26" t="n">
        <v>2</v>
      </c>
      <c r="H663" s="26" t="n">
        <v>0</v>
      </c>
      <c r="I663" s="26" t="n">
        <f aca="false">G663+0.33*H663</f>
        <v>2</v>
      </c>
      <c r="J663" s="39" t="n">
        <v>0.0234839716094276</v>
      </c>
      <c r="K663" s="26" t="n">
        <v>126035</v>
      </c>
      <c r="L663" s="26" t="n">
        <v>2973752</v>
      </c>
      <c r="M663" s="26" t="n">
        <v>3099787</v>
      </c>
    </row>
    <row r="664" customFormat="false" ht="12.8" hidden="false" customHeight="false" outlineLevel="0" collapsed="false">
      <c r="A664" s="25" t="s">
        <v>63</v>
      </c>
      <c r="B664" s="26" t="n">
        <v>10928</v>
      </c>
      <c r="C664" s="26" t="n">
        <v>59</v>
      </c>
      <c r="D664" s="38" t="n">
        <v>384.659090909091</v>
      </c>
      <c r="E664" s="38" t="n">
        <v>145.5</v>
      </c>
      <c r="F664" s="26" t="n">
        <v>1</v>
      </c>
      <c r="G664" s="26" t="n">
        <v>4</v>
      </c>
      <c r="H664" s="26" t="n">
        <v>0</v>
      </c>
      <c r="I664" s="26" t="n">
        <f aca="false">G664+0.33*H664</f>
        <v>4</v>
      </c>
      <c r="J664" s="39" t="n">
        <v>0.0213810628651582</v>
      </c>
      <c r="K664" s="26" t="n">
        <v>114749</v>
      </c>
      <c r="L664" s="26" t="n">
        <v>1096650</v>
      </c>
      <c r="M664" s="26" t="n">
        <v>1211399</v>
      </c>
    </row>
    <row r="665" customFormat="false" ht="12.8" hidden="false" customHeight="false" outlineLevel="0" collapsed="false">
      <c r="A665" s="25" t="s">
        <v>64</v>
      </c>
      <c r="B665" s="26" t="n">
        <v>9260</v>
      </c>
      <c r="C665" s="26" t="n">
        <v>55</v>
      </c>
      <c r="D665" s="38" t="n">
        <v>394.704545454545</v>
      </c>
      <c r="E665" s="38" t="n">
        <v>163.136363636364</v>
      </c>
      <c r="F665" s="26" t="n">
        <v>3</v>
      </c>
      <c r="G665" s="26" t="n">
        <v>6</v>
      </c>
      <c r="H665" s="26" t="n">
        <v>0</v>
      </c>
      <c r="I665" s="26" t="n">
        <f aca="false">G665+0.33*H665</f>
        <v>6</v>
      </c>
      <c r="J665" s="39" t="n">
        <v>0.0126183841104618</v>
      </c>
      <c r="K665" s="26" t="n">
        <v>67721</v>
      </c>
      <c r="L665" s="26" t="n">
        <v>1482087</v>
      </c>
      <c r="M665" s="26" t="n">
        <v>1549808</v>
      </c>
    </row>
    <row r="666" customFormat="false" ht="12.8" hidden="false" customHeight="false" outlineLevel="0" collapsed="false">
      <c r="A666" s="25" t="s">
        <v>65</v>
      </c>
      <c r="B666" s="26" t="n">
        <v>3992</v>
      </c>
      <c r="C666" s="26" t="n">
        <v>33</v>
      </c>
      <c r="D666" s="38" t="n">
        <v>246.318181818182</v>
      </c>
      <c r="E666" s="38" t="n">
        <v>97.3409090909091</v>
      </c>
      <c r="F666" s="26" t="n">
        <v>10</v>
      </c>
      <c r="G666" s="26" t="n">
        <v>22</v>
      </c>
      <c r="H666" s="26" t="n">
        <v>1</v>
      </c>
      <c r="I666" s="26" t="n">
        <f aca="false">G666+0.33*H666</f>
        <v>22.33</v>
      </c>
      <c r="J666" s="39" t="n">
        <v>0.0105152890372233</v>
      </c>
      <c r="K666" s="26" t="n">
        <v>56434</v>
      </c>
      <c r="L666" s="26" t="n">
        <v>1390179</v>
      </c>
      <c r="M666" s="26" t="n">
        <v>1446613</v>
      </c>
    </row>
    <row r="667" customFormat="false" ht="12.8" hidden="false" customHeight="false" outlineLevel="0" collapsed="false">
      <c r="A667" s="25" t="s">
        <v>66</v>
      </c>
      <c r="B667" s="26" t="n">
        <v>4186</v>
      </c>
      <c r="C667" s="26" t="n">
        <v>21</v>
      </c>
      <c r="D667" s="38" t="n">
        <v>187.272727272727</v>
      </c>
      <c r="E667" s="38" t="n">
        <v>76.75</v>
      </c>
      <c r="F667" s="26" t="n">
        <v>6</v>
      </c>
      <c r="G667" s="26" t="n">
        <v>3</v>
      </c>
      <c r="H667" s="26" t="n">
        <v>5</v>
      </c>
      <c r="I667" s="26" t="n">
        <f aca="false">G667+0.33*H667</f>
        <v>4.65</v>
      </c>
      <c r="J667" s="39" t="n">
        <v>0.0126183841104618</v>
      </c>
      <c r="K667" s="26" t="n">
        <v>67721</v>
      </c>
      <c r="L667" s="26" t="n">
        <v>633208</v>
      </c>
      <c r="M667" s="26" t="n">
        <v>700929</v>
      </c>
    </row>
    <row r="668" customFormat="false" ht="12.8" hidden="false" customHeight="false" outlineLevel="0" collapsed="false">
      <c r="A668" s="25" t="s">
        <v>67</v>
      </c>
      <c r="B668" s="26" t="n">
        <v>4429</v>
      </c>
      <c r="C668" s="26" t="n">
        <v>27</v>
      </c>
      <c r="D668" s="38" t="n">
        <v>233.704545454545</v>
      </c>
      <c r="E668" s="38" t="n">
        <v>87.6363636363636</v>
      </c>
      <c r="F668" s="26" t="n">
        <v>6</v>
      </c>
      <c r="G668" s="26" t="n">
        <v>11</v>
      </c>
      <c r="H668" s="26" t="n">
        <v>2</v>
      </c>
      <c r="I668" s="26" t="n">
        <f aca="false">G668+0.33*H668</f>
        <v>11.66</v>
      </c>
      <c r="J668" s="39" t="n">
        <v>0.00841219396398485</v>
      </c>
      <c r="K668" s="26" t="n">
        <v>45147</v>
      </c>
      <c r="L668" s="26" t="n">
        <v>462285</v>
      </c>
      <c r="M668" s="26" t="n">
        <v>507432</v>
      </c>
    </row>
    <row r="669" customFormat="false" ht="12.8" hidden="false" customHeight="false" outlineLevel="0" collapsed="false">
      <c r="A669" s="28" t="s">
        <v>68</v>
      </c>
      <c r="B669" s="29" t="n">
        <v>4123</v>
      </c>
      <c r="C669" s="29" t="n">
        <v>19</v>
      </c>
      <c r="D669" s="40" t="n">
        <v>285.969545454545</v>
      </c>
      <c r="E669" s="40" t="n">
        <v>105.340909090909</v>
      </c>
      <c r="F669" s="29" t="n">
        <v>2</v>
      </c>
      <c r="G669" s="29" t="n">
        <v>20</v>
      </c>
      <c r="H669" s="29" t="n">
        <v>4</v>
      </c>
      <c r="I669" s="29" t="n">
        <f aca="false">G669+0.33*H669</f>
        <v>21.32</v>
      </c>
      <c r="J669" s="41" t="n">
        <v>0.00701025480113854</v>
      </c>
      <c r="K669" s="29" t="n">
        <v>37623</v>
      </c>
      <c r="L669" s="29" t="n">
        <v>567481</v>
      </c>
      <c r="M669" s="29" t="n">
        <v>605104</v>
      </c>
    </row>
    <row r="670" customFormat="false" ht="12.8" hidden="false" customHeight="false" outlineLevel="0" collapsed="false">
      <c r="A670" s="31" t="s">
        <v>71</v>
      </c>
      <c r="B670" s="32" t="n">
        <f aca="false">SUM(B645:B669)</f>
        <v>222432</v>
      </c>
      <c r="C670" s="32" t="n">
        <f aca="false">SUM(C645:C669)</f>
        <v>1068</v>
      </c>
      <c r="D670" s="42" t="n">
        <f aca="false">SUM(D645:D669)</f>
        <v>12192.6570454546</v>
      </c>
      <c r="E670" s="42" t="n">
        <f aca="false">SUM(E645:E669)</f>
        <v>6168.20568181818</v>
      </c>
      <c r="F670" s="32" t="n">
        <f aca="false">SUM(F645:F669)</f>
        <v>1218</v>
      </c>
      <c r="G670" s="32" t="n">
        <f aca="false">SUM(G645:G669)</f>
        <v>2739</v>
      </c>
      <c r="H670" s="32" t="n">
        <f aca="false">SUM(H645:H669)</f>
        <v>430</v>
      </c>
      <c r="I670" s="32" t="n">
        <f aca="false">G670+0.33*H670</f>
        <v>2880.9</v>
      </c>
      <c r="J670" s="43" t="n">
        <v>1</v>
      </c>
      <c r="K670" s="32" t="n">
        <v>5366852</v>
      </c>
      <c r="L670" s="32" t="n">
        <v>101970182</v>
      </c>
      <c r="M670" s="32" t="n">
        <v>107337034</v>
      </c>
    </row>
    <row r="671" customFormat="false" ht="12.8" hidden="false" customHeight="false" outlineLevel="0" collapsed="false">
      <c r="A671" s="33" t="s">
        <v>72</v>
      </c>
      <c r="B671" s="53"/>
      <c r="C671" s="53"/>
      <c r="D671" s="44"/>
      <c r="E671" s="44"/>
      <c r="F671" s="53"/>
      <c r="G671" s="53"/>
      <c r="H671" s="53"/>
      <c r="I671" s="53"/>
      <c r="J671" s="45"/>
      <c r="K671" s="53"/>
      <c r="L671" s="53"/>
      <c r="M671" s="53"/>
    </row>
    <row r="672" customFormat="false" ht="12.8" hidden="false" customHeight="false" outlineLevel="0" collapsed="false">
      <c r="A672" s="33" t="s">
        <v>196</v>
      </c>
      <c r="B672" s="53"/>
      <c r="C672" s="53"/>
      <c r="D672" s="44"/>
      <c r="E672" s="44"/>
      <c r="F672" s="53"/>
      <c r="G672" s="53"/>
      <c r="H672" s="53"/>
      <c r="I672" s="53"/>
      <c r="J672" s="45"/>
      <c r="K672" s="53"/>
      <c r="L672" s="53"/>
      <c r="M672" s="53"/>
    </row>
    <row r="673" customFormat="false" ht="12.8" hidden="false" customHeight="false" outlineLevel="0" collapsed="false">
      <c r="A673" s="12"/>
      <c r="B673" s="53"/>
      <c r="C673" s="53"/>
      <c r="D673" s="44"/>
      <c r="E673" s="44"/>
      <c r="F673" s="53"/>
      <c r="G673" s="53"/>
      <c r="H673" s="53"/>
      <c r="I673" s="53"/>
      <c r="J673" s="45"/>
      <c r="K673" s="53"/>
      <c r="L673" s="53"/>
      <c r="M673" s="53"/>
    </row>
    <row r="674" customFormat="false" ht="12.8" hidden="false" customHeight="false" outlineLevel="0" collapsed="false">
      <c r="A674" s="12"/>
      <c r="B674" s="53"/>
      <c r="C674" s="53"/>
      <c r="D674" s="44"/>
      <c r="E674" s="44"/>
      <c r="F674" s="53"/>
      <c r="G674" s="53"/>
      <c r="H674" s="53"/>
      <c r="I674" s="53"/>
      <c r="J674" s="45"/>
      <c r="K674" s="53"/>
      <c r="L674" s="53"/>
      <c r="M674" s="53"/>
    </row>
    <row r="675" customFormat="false" ht="12.8" hidden="false" customHeight="false" outlineLevel="0" collapsed="false">
      <c r="A675" s="12"/>
      <c r="B675" s="53"/>
      <c r="C675" s="53"/>
      <c r="D675" s="44"/>
      <c r="E675" s="44"/>
      <c r="F675" s="53"/>
      <c r="G675" s="53"/>
      <c r="H675" s="53"/>
      <c r="I675" s="53"/>
      <c r="J675" s="45"/>
      <c r="K675" s="53"/>
      <c r="L675" s="53"/>
      <c r="M675" s="53"/>
    </row>
    <row r="676" customFormat="false" ht="12.8" hidden="false" customHeight="false" outlineLevel="0" collapsed="false">
      <c r="A676" s="16" t="str">
        <f aca="false">"Tabla " &amp; TEXT((ROW()+25) / 35, "0")</f>
        <v>Tabla 20</v>
      </c>
      <c r="B676" s="16"/>
      <c r="C676" s="16"/>
      <c r="D676" s="16"/>
      <c r="E676" s="16"/>
      <c r="F676" s="16"/>
      <c r="G676" s="16"/>
      <c r="H676" s="16"/>
      <c r="I676" s="16"/>
      <c r="J676" s="16"/>
      <c r="K676" s="18"/>
      <c r="L676" s="18"/>
      <c r="M676" s="18"/>
    </row>
    <row r="677" customFormat="false" ht="12.8" hidden="false" customHeight="false" outlineLevel="0" collapsed="false">
      <c r="A677" s="18" t="s">
        <v>246</v>
      </c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</row>
    <row r="678" customFormat="false" ht="12.8" hidden="false" customHeight="true" outlineLevel="0" collapsed="false">
      <c r="A678" s="19" t="s">
        <v>30</v>
      </c>
      <c r="B678" s="20" t="s">
        <v>31</v>
      </c>
      <c r="C678" s="20"/>
      <c r="D678" s="20"/>
      <c r="E678" s="20"/>
      <c r="F678" s="20"/>
      <c r="G678" s="20"/>
      <c r="H678" s="20"/>
      <c r="I678" s="20"/>
      <c r="J678" s="34" t="s">
        <v>32</v>
      </c>
      <c r="K678" s="19" t="s">
        <v>33</v>
      </c>
      <c r="L678" s="19" t="s">
        <v>34</v>
      </c>
      <c r="M678" s="19" t="s">
        <v>35</v>
      </c>
    </row>
    <row r="679" customFormat="false" ht="28.3" hidden="false" customHeight="false" outlineLevel="0" collapsed="false">
      <c r="A679" s="19"/>
      <c r="B679" s="21" t="s">
        <v>247</v>
      </c>
      <c r="C679" s="21" t="s">
        <v>248</v>
      </c>
      <c r="D679" s="35" t="s">
        <v>233</v>
      </c>
      <c r="E679" s="35" t="s">
        <v>249</v>
      </c>
      <c r="F679" s="21" t="s">
        <v>250</v>
      </c>
      <c r="G679" s="21" t="s">
        <v>251</v>
      </c>
      <c r="H679" s="21" t="s">
        <v>252</v>
      </c>
      <c r="I679" s="19" t="s">
        <v>43</v>
      </c>
      <c r="J679" s="34"/>
      <c r="K679" s="19"/>
      <c r="L679" s="19"/>
      <c r="M679" s="19"/>
    </row>
    <row r="680" customFormat="false" ht="12.8" hidden="false" customHeight="false" outlineLevel="0" collapsed="false">
      <c r="A680" s="22" t="s">
        <v>44</v>
      </c>
      <c r="B680" s="23" t="n">
        <v>23864</v>
      </c>
      <c r="C680" s="23" t="n">
        <v>68</v>
      </c>
      <c r="D680" s="36" t="n">
        <v>1657.65909090909</v>
      </c>
      <c r="E680" s="36" t="n">
        <v>837.636363636364</v>
      </c>
      <c r="F680" s="23" t="n">
        <v>396</v>
      </c>
      <c r="G680" s="23" t="n">
        <v>891</v>
      </c>
      <c r="H680" s="23" t="n">
        <v>118</v>
      </c>
      <c r="I680" s="23" t="n">
        <f aca="false">G680+0.33*H680</f>
        <v>929.94</v>
      </c>
      <c r="J680" s="37" t="n">
        <v>0.178242449459706</v>
      </c>
      <c r="K680" s="23" t="n">
        <v>938580</v>
      </c>
      <c r="L680" s="23" t="n">
        <v>22021913</v>
      </c>
      <c r="M680" s="23" t="n">
        <v>22960493</v>
      </c>
    </row>
    <row r="681" customFormat="false" ht="12.8" hidden="false" customHeight="false" outlineLevel="0" collapsed="false">
      <c r="A681" s="25" t="s">
        <v>45</v>
      </c>
      <c r="B681" s="26" t="n">
        <v>17152</v>
      </c>
      <c r="C681" s="26" t="n">
        <v>50</v>
      </c>
      <c r="D681" s="38" t="n">
        <v>1397.47727272727</v>
      </c>
      <c r="E681" s="38" t="n">
        <v>840.727272727273</v>
      </c>
      <c r="F681" s="26" t="n">
        <v>259</v>
      </c>
      <c r="G681" s="26" t="n">
        <v>513</v>
      </c>
      <c r="H681" s="26" t="n">
        <v>132</v>
      </c>
      <c r="I681" s="26" t="n">
        <f aca="false">G681+0.33*H681</f>
        <v>556.56</v>
      </c>
      <c r="J681" s="39" t="n">
        <v>0.126860395358761</v>
      </c>
      <c r="K681" s="26" t="n">
        <v>668015</v>
      </c>
      <c r="L681" s="26" t="n">
        <v>13279386</v>
      </c>
      <c r="M681" s="26" t="n">
        <v>13947401</v>
      </c>
    </row>
    <row r="682" customFormat="false" ht="12.8" hidden="false" customHeight="false" outlineLevel="0" collapsed="false">
      <c r="A682" s="25" t="s">
        <v>46</v>
      </c>
      <c r="B682" s="26" t="n">
        <v>16014</v>
      </c>
      <c r="C682" s="26" t="n">
        <v>66</v>
      </c>
      <c r="D682" s="38" t="n">
        <v>1125.65909090909</v>
      </c>
      <c r="E682" s="38" t="n">
        <v>641.886363636364</v>
      </c>
      <c r="F682" s="26" t="n">
        <v>125</v>
      </c>
      <c r="G682" s="26" t="n">
        <v>325</v>
      </c>
      <c r="H682" s="26" t="n">
        <v>79</v>
      </c>
      <c r="I682" s="26" t="n">
        <f aca="false">G682+0.33*H682</f>
        <v>351.07</v>
      </c>
      <c r="J682" s="39" t="n">
        <v>0.0705174135721243</v>
      </c>
      <c r="K682" s="26" t="n">
        <v>371327</v>
      </c>
      <c r="L682" s="26" t="n">
        <v>7720168</v>
      </c>
      <c r="M682" s="26" t="n">
        <v>8091495</v>
      </c>
    </row>
    <row r="683" customFormat="false" ht="12.8" hidden="false" customHeight="false" outlineLevel="0" collapsed="false">
      <c r="A683" s="25" t="s">
        <v>229</v>
      </c>
      <c r="B683" s="26" t="n">
        <v>12025</v>
      </c>
      <c r="C683" s="26" t="n">
        <v>60</v>
      </c>
      <c r="D683" s="38" t="n">
        <v>429.000852175</v>
      </c>
      <c r="E683" s="38" t="n">
        <v>268.286363636364</v>
      </c>
      <c r="F683" s="26" t="n">
        <v>47</v>
      </c>
      <c r="G683" s="26" t="n">
        <v>72</v>
      </c>
      <c r="H683" s="26" t="n">
        <v>23</v>
      </c>
      <c r="I683" s="26" t="n">
        <f aca="false">G683+0.33*H683</f>
        <v>79.59</v>
      </c>
      <c r="J683" s="39" t="n">
        <v>0.0729977824617163</v>
      </c>
      <c r="K683" s="26" t="n">
        <v>384388</v>
      </c>
      <c r="L683" s="26" t="n">
        <v>5324934</v>
      </c>
      <c r="M683" s="26" t="n">
        <v>5709322</v>
      </c>
    </row>
    <row r="684" customFormat="false" ht="12.8" hidden="false" customHeight="false" outlineLevel="0" collapsed="false">
      <c r="A684" s="25" t="s">
        <v>48</v>
      </c>
      <c r="B684" s="26" t="n">
        <v>9207</v>
      </c>
      <c r="C684" s="26" t="n">
        <v>66</v>
      </c>
      <c r="D684" s="38" t="n">
        <v>332.045454545455</v>
      </c>
      <c r="E684" s="38" t="n">
        <v>162.795454545455</v>
      </c>
      <c r="F684" s="26" t="n">
        <v>43</v>
      </c>
      <c r="G684" s="26" t="n">
        <v>71</v>
      </c>
      <c r="H684" s="26" t="n">
        <v>6</v>
      </c>
      <c r="I684" s="26" t="n">
        <f aca="false">G684+0.33*H684</f>
        <v>72.98</v>
      </c>
      <c r="J684" s="39" t="n">
        <v>0.0662650270645259</v>
      </c>
      <c r="K684" s="26" t="n">
        <v>348935</v>
      </c>
      <c r="L684" s="26" t="n">
        <v>4268344</v>
      </c>
      <c r="M684" s="26" t="n">
        <v>4617279</v>
      </c>
    </row>
    <row r="685" customFormat="false" ht="12.8" hidden="false" customHeight="false" outlineLevel="0" collapsed="false">
      <c r="A685" s="25" t="s">
        <v>49</v>
      </c>
      <c r="B685" s="26" t="n">
        <v>18500</v>
      </c>
      <c r="C685" s="26" t="n">
        <v>76</v>
      </c>
      <c r="D685" s="38" t="n">
        <v>877.227272727273</v>
      </c>
      <c r="E685" s="38" t="n">
        <v>522.454545454545</v>
      </c>
      <c r="F685" s="26" t="n">
        <v>116</v>
      </c>
      <c r="G685" s="26" t="n">
        <v>174</v>
      </c>
      <c r="H685" s="26" t="n">
        <v>13</v>
      </c>
      <c r="I685" s="26" t="n">
        <f aca="false">G685+0.33*H685</f>
        <v>178.29</v>
      </c>
      <c r="J685" s="39" t="n">
        <v>0.0630759270903342</v>
      </c>
      <c r="K685" s="26" t="n">
        <v>332142</v>
      </c>
      <c r="L685" s="26" t="n">
        <v>6961676</v>
      </c>
      <c r="M685" s="26" t="n">
        <v>7293818</v>
      </c>
    </row>
    <row r="686" customFormat="false" ht="12.8" hidden="false" customHeight="false" outlineLevel="0" collapsed="false">
      <c r="A686" s="25" t="s">
        <v>50</v>
      </c>
      <c r="B686" s="26" t="n">
        <v>9378</v>
      </c>
      <c r="C686" s="26" t="n">
        <v>56</v>
      </c>
      <c r="D686" s="38" t="n">
        <v>604.681818181818</v>
      </c>
      <c r="E686" s="38" t="n">
        <v>309.522727272727</v>
      </c>
      <c r="F686" s="26" t="n">
        <v>54</v>
      </c>
      <c r="G686" s="26" t="n">
        <v>129</v>
      </c>
      <c r="H686" s="26" t="n">
        <v>24</v>
      </c>
      <c r="I686" s="26" t="n">
        <f aca="false">G686+0.33*H686</f>
        <v>136.92</v>
      </c>
      <c r="J686" s="39" t="n">
        <v>0.0403969121961567</v>
      </c>
      <c r="K686" s="26" t="n">
        <v>212720</v>
      </c>
      <c r="L686" s="26" t="n">
        <v>5324931</v>
      </c>
      <c r="M686" s="26" t="n">
        <v>5537651</v>
      </c>
    </row>
    <row r="687" customFormat="false" ht="12.8" hidden="false" customHeight="false" outlineLevel="0" collapsed="false">
      <c r="A687" s="25" t="s">
        <v>51</v>
      </c>
      <c r="B687" s="26" t="n">
        <v>6906</v>
      </c>
      <c r="C687" s="26" t="n">
        <v>30</v>
      </c>
      <c r="D687" s="38" t="n">
        <v>326.227272727273</v>
      </c>
      <c r="E687" s="38" t="n">
        <v>181.477272727273</v>
      </c>
      <c r="F687" s="26" t="n">
        <v>30</v>
      </c>
      <c r="G687" s="26" t="n">
        <v>53</v>
      </c>
      <c r="H687" s="26" t="n">
        <v>6</v>
      </c>
      <c r="I687" s="26" t="n">
        <f aca="false">G687+0.33*H687</f>
        <v>54.98</v>
      </c>
      <c r="J687" s="39" t="n">
        <v>0.0414600088230563</v>
      </c>
      <c r="K687" s="26" t="n">
        <v>218318</v>
      </c>
      <c r="L687" s="26" t="n">
        <v>4925771</v>
      </c>
      <c r="M687" s="26" t="n">
        <v>5144089</v>
      </c>
    </row>
    <row r="688" customFormat="false" ht="12.8" hidden="false" customHeight="false" outlineLevel="0" collapsed="false">
      <c r="A688" s="25" t="s">
        <v>52</v>
      </c>
      <c r="B688" s="26" t="n">
        <v>6994</v>
      </c>
      <c r="C688" s="26" t="n">
        <v>37</v>
      </c>
      <c r="D688" s="38" t="n">
        <v>407.431818181818</v>
      </c>
      <c r="E688" s="38" t="n">
        <v>135.954545454545</v>
      </c>
      <c r="F688" s="26" t="n">
        <v>19</v>
      </c>
      <c r="G688" s="26" t="n">
        <v>34</v>
      </c>
      <c r="H688" s="26" t="n">
        <v>6</v>
      </c>
      <c r="I688" s="26" t="n">
        <f aca="false">G688+0.33*H688</f>
        <v>35.98</v>
      </c>
      <c r="J688" s="39" t="n">
        <v>0.010630776362489</v>
      </c>
      <c r="K688" s="26" t="n">
        <v>55979</v>
      </c>
      <c r="L688" s="26" t="n">
        <v>2412437</v>
      </c>
      <c r="M688" s="26" t="n">
        <v>2468416</v>
      </c>
    </row>
    <row r="689" customFormat="false" ht="12.8" hidden="false" customHeight="false" outlineLevel="0" collapsed="false">
      <c r="A689" s="25" t="s">
        <v>53</v>
      </c>
      <c r="B689" s="26" t="n">
        <v>5923</v>
      </c>
      <c r="C689" s="26" t="n">
        <v>33</v>
      </c>
      <c r="D689" s="38" t="n">
        <v>359.772727272727</v>
      </c>
      <c r="E689" s="38" t="n">
        <v>127.159090909091</v>
      </c>
      <c r="F689" s="26" t="n">
        <v>11</v>
      </c>
      <c r="G689" s="26" t="n">
        <v>38</v>
      </c>
      <c r="H689" s="26" t="n">
        <v>8</v>
      </c>
      <c r="I689" s="26" t="n">
        <f aca="false">G689+0.33*H689</f>
        <v>40.64</v>
      </c>
      <c r="J689" s="39" t="n">
        <v>0.0109851419047889</v>
      </c>
      <c r="K689" s="26" t="n">
        <v>57845</v>
      </c>
      <c r="L689" s="26" t="n">
        <v>2364076</v>
      </c>
      <c r="M689" s="26" t="n">
        <v>2421921</v>
      </c>
    </row>
    <row r="690" customFormat="false" ht="12.8" hidden="false" customHeight="false" outlineLevel="0" collapsed="false">
      <c r="A690" s="25" t="s">
        <v>54</v>
      </c>
      <c r="B690" s="26" t="n">
        <v>7053</v>
      </c>
      <c r="C690" s="26" t="n">
        <v>36</v>
      </c>
      <c r="D690" s="38" t="n">
        <v>272.886363636364</v>
      </c>
      <c r="E690" s="38" t="n">
        <v>134.340909090909</v>
      </c>
      <c r="F690" s="26" t="n">
        <v>8</v>
      </c>
      <c r="G690" s="26" t="n">
        <v>14</v>
      </c>
      <c r="H690" s="26" t="n">
        <v>3</v>
      </c>
      <c r="I690" s="26" t="n">
        <f aca="false">G690+0.33*H690</f>
        <v>14.99</v>
      </c>
      <c r="J690" s="39" t="n">
        <v>0.0258681148683692</v>
      </c>
      <c r="K690" s="26" t="n">
        <v>136215</v>
      </c>
      <c r="L690" s="26" t="n">
        <v>2076869</v>
      </c>
      <c r="M690" s="26" t="n">
        <v>2213084</v>
      </c>
    </row>
    <row r="691" customFormat="false" ht="12.8" hidden="false" customHeight="false" outlineLevel="0" collapsed="false">
      <c r="A691" s="25" t="s">
        <v>55</v>
      </c>
      <c r="B691" s="26" t="n">
        <v>8338</v>
      </c>
      <c r="C691" s="26" t="n">
        <v>31</v>
      </c>
      <c r="D691" s="38" t="n">
        <v>396.636363636364</v>
      </c>
      <c r="E691" s="38" t="n">
        <v>203.363636363636</v>
      </c>
      <c r="F691" s="26" t="n">
        <v>6</v>
      </c>
      <c r="G691" s="26" t="n">
        <v>18</v>
      </c>
      <c r="H691" s="26" t="n">
        <v>5</v>
      </c>
      <c r="I691" s="26" t="n">
        <f aca="false">G691+0.33*H691</f>
        <v>19.65</v>
      </c>
      <c r="J691" s="39" t="n">
        <v>0.0180722628442791</v>
      </c>
      <c r="K691" s="26" t="n">
        <v>95164</v>
      </c>
      <c r="L691" s="26" t="n">
        <v>2021781</v>
      </c>
      <c r="M691" s="26" t="n">
        <v>2116945</v>
      </c>
    </row>
    <row r="692" customFormat="false" ht="12.8" hidden="false" customHeight="false" outlineLevel="0" collapsed="false">
      <c r="A692" s="25" t="s">
        <v>56</v>
      </c>
      <c r="B692" s="26" t="n">
        <v>8041</v>
      </c>
      <c r="C692" s="26" t="n">
        <v>36</v>
      </c>
      <c r="D692" s="38" t="n">
        <v>443.136363636364</v>
      </c>
      <c r="E692" s="38" t="n">
        <v>184.363636363636</v>
      </c>
      <c r="F692" s="26" t="n">
        <v>27</v>
      </c>
      <c r="G692" s="26" t="n">
        <v>60</v>
      </c>
      <c r="H692" s="26" t="n">
        <v>11</v>
      </c>
      <c r="I692" s="26" t="n">
        <f aca="false">G692+0.33*H692</f>
        <v>63.63</v>
      </c>
      <c r="J692" s="39" t="n">
        <v>0.0194897250134786</v>
      </c>
      <c r="K692" s="26" t="n">
        <v>102628</v>
      </c>
      <c r="L692" s="26" t="n">
        <v>2177129</v>
      </c>
      <c r="M692" s="26" t="n">
        <v>2279757</v>
      </c>
    </row>
    <row r="693" customFormat="false" ht="12.8" hidden="false" customHeight="false" outlineLevel="0" collapsed="false">
      <c r="A693" s="25" t="s">
        <v>57</v>
      </c>
      <c r="B693" s="26" t="n">
        <v>3037</v>
      </c>
      <c r="C693" s="26" t="n">
        <v>40</v>
      </c>
      <c r="D693" s="38" t="n">
        <v>199.386363636364</v>
      </c>
      <c r="E693" s="38" t="n">
        <v>63.7272727272727</v>
      </c>
      <c r="F693" s="26" t="n">
        <v>5</v>
      </c>
      <c r="G693" s="26" t="n">
        <v>9</v>
      </c>
      <c r="H693" s="26" t="n">
        <v>5</v>
      </c>
      <c r="I693" s="26" t="n">
        <f aca="false">G693+0.33*H693</f>
        <v>10.65</v>
      </c>
      <c r="J693" s="39" t="n">
        <v>0.00637838985489054</v>
      </c>
      <c r="K693" s="26" t="n">
        <v>33587</v>
      </c>
      <c r="L693" s="26" t="n">
        <v>1156934</v>
      </c>
      <c r="M693" s="26" t="n">
        <v>1190521</v>
      </c>
    </row>
    <row r="694" customFormat="false" ht="12.8" hidden="false" customHeight="false" outlineLevel="0" collapsed="false">
      <c r="A694" s="25" t="s">
        <v>58</v>
      </c>
      <c r="B694" s="26" t="n">
        <v>4439</v>
      </c>
      <c r="C694" s="26" t="n">
        <v>14</v>
      </c>
      <c r="D694" s="38" t="n">
        <v>228.159090909091</v>
      </c>
      <c r="E694" s="38" t="n">
        <v>185.954545454545</v>
      </c>
      <c r="F694" s="26" t="n">
        <v>16</v>
      </c>
      <c r="G694" s="26" t="n">
        <v>28</v>
      </c>
      <c r="H694" s="26" t="n">
        <v>11</v>
      </c>
      <c r="I694" s="26" t="n">
        <f aca="false">G694+0.33*H694</f>
        <v>31.63</v>
      </c>
      <c r="J694" s="39" t="n">
        <v>0.0804394588500136</v>
      </c>
      <c r="K694" s="26" t="n">
        <v>423574</v>
      </c>
      <c r="L694" s="26" t="n">
        <v>4360037</v>
      </c>
      <c r="M694" s="26" t="n">
        <v>4783611</v>
      </c>
    </row>
    <row r="695" customFormat="false" ht="12.8" hidden="false" customHeight="false" outlineLevel="0" collapsed="false">
      <c r="A695" s="25" t="s">
        <v>59</v>
      </c>
      <c r="B695" s="26" t="n">
        <v>2987</v>
      </c>
      <c r="C695" s="26" t="n">
        <v>23</v>
      </c>
      <c r="D695" s="38" t="n">
        <v>174.340909090909</v>
      </c>
      <c r="E695" s="38" t="n">
        <v>49.8181818181818</v>
      </c>
      <c r="F695" s="26" t="n">
        <v>0</v>
      </c>
      <c r="G695" s="26" t="n">
        <v>3</v>
      </c>
      <c r="H695" s="26" t="n">
        <v>0</v>
      </c>
      <c r="I695" s="26" t="n">
        <f aca="false">G695+0.33*H695</f>
        <v>3</v>
      </c>
      <c r="J695" s="39" t="n">
        <v>0.00425238650759844</v>
      </c>
      <c r="K695" s="26" t="n">
        <v>22392</v>
      </c>
      <c r="L695" s="26" t="n">
        <v>1112212</v>
      </c>
      <c r="M695" s="26" t="n">
        <v>1134604</v>
      </c>
    </row>
    <row r="696" customFormat="false" ht="12.8" hidden="false" customHeight="false" outlineLevel="0" collapsed="false">
      <c r="A696" s="25" t="s">
        <v>60</v>
      </c>
      <c r="B696" s="26" t="n">
        <v>6621</v>
      </c>
      <c r="C696" s="26" t="n">
        <v>40</v>
      </c>
      <c r="D696" s="38" t="n">
        <v>250.522727272727</v>
      </c>
      <c r="E696" s="38" t="n">
        <v>148.772727272727</v>
      </c>
      <c r="F696" s="26" t="n">
        <v>8</v>
      </c>
      <c r="G696" s="26" t="n">
        <v>16</v>
      </c>
      <c r="H696" s="26" t="n">
        <v>14</v>
      </c>
      <c r="I696" s="26" t="n">
        <f aca="false">G696+0.33*H696</f>
        <v>20.62</v>
      </c>
      <c r="J696" s="39" t="n">
        <v>0.0403969121961567</v>
      </c>
      <c r="K696" s="26" t="n">
        <v>212720</v>
      </c>
      <c r="L696" s="26" t="n">
        <v>3031779</v>
      </c>
      <c r="M696" s="26" t="n">
        <v>3244499</v>
      </c>
    </row>
    <row r="697" customFormat="false" ht="12.8" hidden="false" customHeight="false" outlineLevel="0" collapsed="false">
      <c r="A697" s="25" t="s">
        <v>61</v>
      </c>
      <c r="B697" s="26" t="n">
        <v>5407</v>
      </c>
      <c r="C697" s="26" t="n">
        <v>28</v>
      </c>
      <c r="D697" s="38" t="n">
        <v>183.590909090909</v>
      </c>
      <c r="E697" s="38" t="n">
        <v>85.3636363636364</v>
      </c>
      <c r="F697" s="26" t="n">
        <v>8</v>
      </c>
      <c r="G697" s="26" t="n">
        <v>8</v>
      </c>
      <c r="H697" s="26" t="n">
        <v>11</v>
      </c>
      <c r="I697" s="26" t="n">
        <f aca="false">G697+0.33*H697</f>
        <v>11.63</v>
      </c>
      <c r="J697" s="39" t="n">
        <v>0.0361445256885583</v>
      </c>
      <c r="K697" s="26" t="n">
        <v>190328</v>
      </c>
      <c r="L697" s="26" t="n">
        <v>1081832</v>
      </c>
      <c r="M697" s="26" t="n">
        <v>1272160</v>
      </c>
    </row>
    <row r="698" customFormat="false" ht="12.8" hidden="false" customHeight="false" outlineLevel="0" collapsed="false">
      <c r="A698" s="25" t="s">
        <v>62</v>
      </c>
      <c r="B698" s="26" t="n">
        <v>6554</v>
      </c>
      <c r="C698" s="26" t="n">
        <v>27</v>
      </c>
      <c r="D698" s="38" t="n">
        <v>301.613636363636</v>
      </c>
      <c r="E698" s="38" t="n">
        <v>156.113636363636</v>
      </c>
      <c r="F698" s="26" t="n">
        <v>2</v>
      </c>
      <c r="G698" s="26" t="n">
        <v>5</v>
      </c>
      <c r="H698" s="26" t="n">
        <v>0</v>
      </c>
      <c r="I698" s="26" t="n">
        <f aca="false">G698+0.33*H698</f>
        <v>5</v>
      </c>
      <c r="J698" s="39" t="n">
        <v>0.0177178973019793</v>
      </c>
      <c r="K698" s="26" t="n">
        <v>93298</v>
      </c>
      <c r="L698" s="26" t="n">
        <v>2977998</v>
      </c>
      <c r="M698" s="26" t="n">
        <v>3071296</v>
      </c>
    </row>
    <row r="699" customFormat="false" ht="12.8" hidden="false" customHeight="false" outlineLevel="0" collapsed="false">
      <c r="A699" s="25" t="s">
        <v>63</v>
      </c>
      <c r="B699" s="26" t="n">
        <v>9540</v>
      </c>
      <c r="C699" s="26" t="n">
        <v>56</v>
      </c>
      <c r="D699" s="38" t="n">
        <v>355.818181818182</v>
      </c>
      <c r="E699" s="38" t="n">
        <v>124.409090909091</v>
      </c>
      <c r="F699" s="26" t="n">
        <v>1</v>
      </c>
      <c r="G699" s="26" t="n">
        <v>2</v>
      </c>
      <c r="H699" s="26" t="n">
        <v>0</v>
      </c>
      <c r="I699" s="26" t="n">
        <f aca="false">G699+0.33*H699</f>
        <v>2</v>
      </c>
      <c r="J699" s="39" t="n">
        <v>0.0194897250134786</v>
      </c>
      <c r="K699" s="26" t="n">
        <v>102628</v>
      </c>
      <c r="L699" s="26" t="n">
        <v>1029994</v>
      </c>
      <c r="M699" s="26" t="n">
        <v>1132622</v>
      </c>
    </row>
    <row r="700" customFormat="false" ht="12.8" hidden="false" customHeight="false" outlineLevel="0" collapsed="false">
      <c r="A700" s="25" t="s">
        <v>64</v>
      </c>
      <c r="B700" s="26" t="n">
        <v>9650</v>
      </c>
      <c r="C700" s="26" t="n">
        <v>50</v>
      </c>
      <c r="D700" s="38" t="n">
        <v>381.522727272727</v>
      </c>
      <c r="E700" s="38" t="n">
        <v>147.863636363636</v>
      </c>
      <c r="F700" s="26" t="n">
        <v>1</v>
      </c>
      <c r="G700" s="26" t="n">
        <v>13</v>
      </c>
      <c r="H700" s="26" t="n">
        <v>1</v>
      </c>
      <c r="I700" s="26" t="n">
        <f aca="false">G700+0.33*H700</f>
        <v>13.33</v>
      </c>
      <c r="J700" s="39" t="n">
        <v>0.0170091662173795</v>
      </c>
      <c r="K700" s="26" t="n">
        <v>89566</v>
      </c>
      <c r="L700" s="26" t="n">
        <v>1441136</v>
      </c>
      <c r="M700" s="26" t="n">
        <v>1530702</v>
      </c>
    </row>
    <row r="701" customFormat="false" ht="12.8" hidden="false" customHeight="false" outlineLevel="0" collapsed="false">
      <c r="A701" s="25" t="s">
        <v>65</v>
      </c>
      <c r="B701" s="26" t="n">
        <v>3887</v>
      </c>
      <c r="C701" s="26" t="n">
        <v>34</v>
      </c>
      <c r="D701" s="38" t="n">
        <v>224.136363636364</v>
      </c>
      <c r="E701" s="38" t="n">
        <v>82.5</v>
      </c>
      <c r="F701" s="26" t="n">
        <v>7</v>
      </c>
      <c r="G701" s="26" t="n">
        <v>16</v>
      </c>
      <c r="H701" s="26" t="n">
        <v>0</v>
      </c>
      <c r="I701" s="26" t="n">
        <f aca="false">G701+0.33*H701</f>
        <v>16</v>
      </c>
      <c r="J701" s="39" t="n">
        <v>0.00885894865098963</v>
      </c>
      <c r="K701" s="26" t="n">
        <v>46649</v>
      </c>
      <c r="L701" s="26" t="n">
        <v>1389130</v>
      </c>
      <c r="M701" s="26" t="n">
        <v>1435779</v>
      </c>
    </row>
    <row r="702" customFormat="false" ht="12.8" hidden="false" customHeight="false" outlineLevel="0" collapsed="false">
      <c r="A702" s="25" t="s">
        <v>66</v>
      </c>
      <c r="B702" s="26" t="n">
        <v>4133</v>
      </c>
      <c r="C702" s="26" t="n">
        <v>20</v>
      </c>
      <c r="D702" s="38" t="n">
        <v>193.613636363636</v>
      </c>
      <c r="E702" s="38" t="n">
        <v>79.3181818181818</v>
      </c>
      <c r="F702" s="26" t="n">
        <v>1</v>
      </c>
      <c r="G702" s="26" t="n">
        <v>1</v>
      </c>
      <c r="H702" s="26" t="n">
        <v>2</v>
      </c>
      <c r="I702" s="26" t="n">
        <f aca="false">G702+0.33*H702</f>
        <v>1.66</v>
      </c>
      <c r="J702" s="39" t="n">
        <v>0.00992204527788924</v>
      </c>
      <c r="K702" s="26" t="n">
        <v>52247</v>
      </c>
      <c r="L702" s="26" t="n">
        <v>601731</v>
      </c>
      <c r="M702" s="26" t="n">
        <v>653978</v>
      </c>
    </row>
    <row r="703" customFormat="false" ht="12.8" hidden="false" customHeight="false" outlineLevel="0" collapsed="false">
      <c r="A703" s="25" t="s">
        <v>67</v>
      </c>
      <c r="B703" s="26" t="n">
        <v>4168</v>
      </c>
      <c r="C703" s="26" t="n">
        <v>28</v>
      </c>
      <c r="D703" s="38" t="n">
        <v>214.795454545455</v>
      </c>
      <c r="E703" s="38" t="n">
        <v>76.3409090909091</v>
      </c>
      <c r="F703" s="26" t="n">
        <v>2</v>
      </c>
      <c r="G703" s="26" t="n">
        <v>10</v>
      </c>
      <c r="H703" s="26" t="n">
        <v>4</v>
      </c>
      <c r="I703" s="26" t="n">
        <f aca="false">G703+0.33*H703</f>
        <v>11.32</v>
      </c>
      <c r="J703" s="39" t="n">
        <v>0.00779585202409002</v>
      </c>
      <c r="K703" s="26" t="n">
        <v>41051</v>
      </c>
      <c r="L703" s="26" t="n">
        <v>436398</v>
      </c>
      <c r="M703" s="26" t="n">
        <v>477449</v>
      </c>
    </row>
    <row r="704" customFormat="false" ht="12.8" hidden="false" customHeight="false" outlineLevel="0" collapsed="false">
      <c r="A704" s="28" t="s">
        <v>68</v>
      </c>
      <c r="B704" s="29" t="n">
        <v>4441</v>
      </c>
      <c r="C704" s="29" t="n">
        <v>20</v>
      </c>
      <c r="D704" s="40" t="n">
        <v>272.75</v>
      </c>
      <c r="E704" s="40" t="n">
        <v>94.5227272727273</v>
      </c>
      <c r="F704" s="29" t="n">
        <v>2</v>
      </c>
      <c r="G704" s="29" t="n">
        <v>16</v>
      </c>
      <c r="H704" s="29" t="n">
        <v>2</v>
      </c>
      <c r="I704" s="29" t="n">
        <f aca="false">G704+0.33*H704</f>
        <v>16.66</v>
      </c>
      <c r="J704" s="41" t="n">
        <v>0.00673275539719041</v>
      </c>
      <c r="K704" s="29" t="n">
        <v>35453</v>
      </c>
      <c r="L704" s="29" t="n">
        <v>550642</v>
      </c>
      <c r="M704" s="29" t="n">
        <v>586095</v>
      </c>
    </row>
    <row r="705" customFormat="false" ht="12.8" hidden="false" customHeight="false" outlineLevel="0" collapsed="false">
      <c r="A705" s="31" t="s">
        <v>71</v>
      </c>
      <c r="B705" s="32" t="n">
        <f aca="false">SUM(B680:B704)</f>
        <v>214259</v>
      </c>
      <c r="C705" s="32" t="n">
        <f aca="false">SUM(C680:C704)</f>
        <v>1025</v>
      </c>
      <c r="D705" s="42" t="n">
        <f aca="false">SUM(D680:D704)</f>
        <v>11610.0917612659</v>
      </c>
      <c r="E705" s="42" t="n">
        <f aca="false">SUM(E680:E704)</f>
        <v>5844.67272727273</v>
      </c>
      <c r="F705" s="32" t="n">
        <f aca="false">SUM(F680:F704)</f>
        <v>1194</v>
      </c>
      <c r="G705" s="32" t="n">
        <f aca="false">SUM(G680:G704)</f>
        <v>2519</v>
      </c>
      <c r="H705" s="32" t="n">
        <f aca="false">SUM(H680:H704)</f>
        <v>484</v>
      </c>
      <c r="I705" s="32" t="n">
        <f aca="false">G705+0.33*H705</f>
        <v>2678.72</v>
      </c>
      <c r="J705" s="43" t="n">
        <v>1</v>
      </c>
      <c r="K705" s="32" t="n">
        <v>5265749</v>
      </c>
      <c r="L705" s="32" t="n">
        <v>100049238</v>
      </c>
      <c r="M705" s="32" t="n">
        <v>105314987</v>
      </c>
    </row>
    <row r="706" customFormat="false" ht="12.8" hidden="false" customHeight="false" outlineLevel="0" collapsed="false">
      <c r="A706" s="33" t="s">
        <v>72</v>
      </c>
      <c r="B706" s="53"/>
      <c r="C706" s="53"/>
      <c r="D706" s="44"/>
      <c r="E706" s="44"/>
      <c r="F706" s="53"/>
      <c r="G706" s="53"/>
      <c r="H706" s="53"/>
      <c r="I706" s="53"/>
      <c r="J706" s="45"/>
      <c r="K706" s="53"/>
      <c r="L706" s="53"/>
      <c r="M706" s="53"/>
    </row>
    <row r="707" customFormat="false" ht="12.8" hidden="false" customHeight="false" outlineLevel="0" collapsed="false">
      <c r="A707" s="33" t="s">
        <v>196</v>
      </c>
      <c r="B707" s="53"/>
      <c r="C707" s="53"/>
      <c r="D707" s="44"/>
      <c r="E707" s="44"/>
      <c r="F707" s="53"/>
      <c r="G707" s="53"/>
      <c r="H707" s="53"/>
      <c r="I707" s="53"/>
      <c r="J707" s="45"/>
      <c r="K707" s="53"/>
      <c r="L707" s="53"/>
      <c r="M707" s="53"/>
    </row>
    <row r="708" customFormat="false" ht="12.8" hidden="false" customHeight="false" outlineLevel="0" collapsed="false">
      <c r="A708" s="12"/>
      <c r="B708" s="53"/>
      <c r="C708" s="53"/>
      <c r="D708" s="44"/>
      <c r="E708" s="44"/>
      <c r="F708" s="53"/>
      <c r="G708" s="53"/>
      <c r="H708" s="53"/>
      <c r="I708" s="53"/>
      <c r="J708" s="45"/>
      <c r="K708" s="53"/>
      <c r="L708" s="53"/>
      <c r="M708" s="53"/>
    </row>
    <row r="709" customFormat="false" ht="12.8" hidden="false" customHeight="false" outlineLevel="0" collapsed="false">
      <c r="A709" s="12"/>
      <c r="B709" s="53"/>
      <c r="C709" s="53"/>
      <c r="D709" s="44"/>
      <c r="E709" s="44"/>
      <c r="F709" s="53"/>
      <c r="G709" s="53"/>
      <c r="H709" s="53"/>
      <c r="I709" s="53"/>
      <c r="J709" s="45"/>
      <c r="K709" s="53"/>
      <c r="L709" s="53"/>
      <c r="M709" s="53"/>
    </row>
    <row r="710" customFormat="false" ht="12.8" hidden="false" customHeight="false" outlineLevel="0" collapsed="false">
      <c r="A710" s="12"/>
      <c r="B710" s="53"/>
      <c r="C710" s="53"/>
      <c r="D710" s="44"/>
      <c r="E710" s="44"/>
      <c r="F710" s="53"/>
      <c r="G710" s="53"/>
      <c r="H710" s="53"/>
      <c r="I710" s="53"/>
      <c r="J710" s="45"/>
      <c r="K710" s="53"/>
      <c r="L710" s="53"/>
      <c r="M710" s="53"/>
    </row>
    <row r="711" customFormat="false" ht="12.8" hidden="false" customHeight="false" outlineLevel="0" collapsed="false">
      <c r="A711" s="16" t="str">
        <f aca="false">"Tabla " &amp; TEXT((ROW()+25) / 35, "0")</f>
        <v>Tabla 21</v>
      </c>
      <c r="B711" s="16"/>
      <c r="C711" s="16"/>
      <c r="D711" s="16"/>
      <c r="E711" s="16"/>
      <c r="F711" s="16"/>
      <c r="G711" s="16"/>
      <c r="H711" s="16"/>
      <c r="I711" s="16"/>
      <c r="J711" s="16"/>
      <c r="K711" s="18"/>
      <c r="L711" s="18"/>
      <c r="M711" s="18"/>
    </row>
    <row r="712" customFormat="false" ht="12.8" hidden="false" customHeight="false" outlineLevel="0" collapsed="false">
      <c r="A712" s="18" t="s">
        <v>253</v>
      </c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</row>
    <row r="713" customFormat="false" ht="12.8" hidden="false" customHeight="true" outlineLevel="0" collapsed="false">
      <c r="A713" s="19" t="s">
        <v>30</v>
      </c>
      <c r="B713" s="20" t="s">
        <v>31</v>
      </c>
      <c r="C713" s="20"/>
      <c r="D713" s="20"/>
      <c r="E713" s="20"/>
      <c r="F713" s="20"/>
      <c r="G713" s="20"/>
      <c r="H713" s="20"/>
      <c r="I713" s="20"/>
      <c r="J713" s="34" t="s">
        <v>32</v>
      </c>
      <c r="K713" s="19" t="s">
        <v>33</v>
      </c>
      <c r="L713" s="19" t="s">
        <v>34</v>
      </c>
      <c r="M713" s="19" t="s">
        <v>35</v>
      </c>
    </row>
    <row r="714" customFormat="false" ht="28.3" hidden="false" customHeight="false" outlineLevel="0" collapsed="false">
      <c r="A714" s="19"/>
      <c r="B714" s="21" t="s">
        <v>254</v>
      </c>
      <c r="C714" s="21" t="s">
        <v>255</v>
      </c>
      <c r="D714" s="35" t="s">
        <v>256</v>
      </c>
      <c r="E714" s="35" t="s">
        <v>257</v>
      </c>
      <c r="F714" s="21" t="s">
        <v>258</v>
      </c>
      <c r="G714" s="21" t="s">
        <v>259</v>
      </c>
      <c r="H714" s="21" t="s">
        <v>260</v>
      </c>
      <c r="I714" s="19" t="s">
        <v>43</v>
      </c>
      <c r="J714" s="34"/>
      <c r="K714" s="19"/>
      <c r="L714" s="19"/>
      <c r="M714" s="19"/>
    </row>
    <row r="715" customFormat="false" ht="12.8" hidden="false" customHeight="false" outlineLevel="0" collapsed="false">
      <c r="A715" s="22" t="s">
        <v>44</v>
      </c>
      <c r="B715" s="23" t="n">
        <v>22799</v>
      </c>
      <c r="C715" s="23" t="n">
        <v>67</v>
      </c>
      <c r="D715" s="36" t="n">
        <v>1653.93863636364</v>
      </c>
      <c r="E715" s="36" t="n">
        <v>774.531818181818</v>
      </c>
      <c r="F715" s="23" t="n">
        <v>422</v>
      </c>
      <c r="G715" s="23" t="n">
        <v>688</v>
      </c>
      <c r="H715" s="23" t="n">
        <v>38</v>
      </c>
      <c r="I715" s="23" t="n">
        <f aca="false">G715+0.33*H715</f>
        <v>700.54</v>
      </c>
      <c r="J715" s="37" t="n">
        <v>0.169300921925619</v>
      </c>
      <c r="K715" s="23" t="n">
        <v>863486</v>
      </c>
      <c r="L715" s="23" t="n">
        <v>21589145</v>
      </c>
      <c r="M715" s="23" t="n">
        <v>22452631</v>
      </c>
    </row>
    <row r="716" customFormat="false" ht="12.8" hidden="false" customHeight="false" outlineLevel="0" collapsed="false">
      <c r="A716" s="25" t="s">
        <v>45</v>
      </c>
      <c r="B716" s="26" t="n">
        <v>16951</v>
      </c>
      <c r="C716" s="26" t="n">
        <v>54</v>
      </c>
      <c r="D716" s="38" t="n">
        <v>1266.02272727273</v>
      </c>
      <c r="E716" s="38" t="n">
        <v>780.840909090909</v>
      </c>
      <c r="F716" s="26" t="n">
        <v>286</v>
      </c>
      <c r="G716" s="26" t="n">
        <v>408</v>
      </c>
      <c r="H716" s="26" t="n">
        <v>25</v>
      </c>
      <c r="I716" s="26" t="n">
        <f aca="false">G716+0.33*H716</f>
        <v>416.25</v>
      </c>
      <c r="J716" s="39" t="n">
        <v>0.145767418131825</v>
      </c>
      <c r="K716" s="26" t="n">
        <v>743458</v>
      </c>
      <c r="L716" s="26" t="n">
        <v>12795654</v>
      </c>
      <c r="M716" s="26" t="n">
        <v>13539112</v>
      </c>
    </row>
    <row r="717" customFormat="false" ht="12.8" hidden="false" customHeight="false" outlineLevel="0" collapsed="false">
      <c r="A717" s="25" t="s">
        <v>46</v>
      </c>
      <c r="B717" s="26" t="n">
        <v>15529</v>
      </c>
      <c r="C717" s="26" t="n">
        <v>65</v>
      </c>
      <c r="D717" s="38" t="n">
        <v>1123.04545454545</v>
      </c>
      <c r="E717" s="38" t="n">
        <v>619.818181818182</v>
      </c>
      <c r="F717" s="26" t="n">
        <v>148</v>
      </c>
      <c r="G717" s="26" t="n">
        <v>257</v>
      </c>
      <c r="H717" s="26" t="n">
        <v>10</v>
      </c>
      <c r="I717" s="26" t="n">
        <f aca="false">G717+0.33*H717</f>
        <v>260.3</v>
      </c>
      <c r="J717" s="39" t="n">
        <v>0.0702493557735687</v>
      </c>
      <c r="K717" s="26" t="n">
        <v>358293</v>
      </c>
      <c r="L717" s="26" t="n">
        <v>7512871</v>
      </c>
      <c r="M717" s="26" t="n">
        <v>7871164</v>
      </c>
    </row>
    <row r="718" customFormat="false" ht="12.8" hidden="false" customHeight="false" outlineLevel="0" collapsed="false">
      <c r="A718" s="25" t="s">
        <v>229</v>
      </c>
      <c r="B718" s="26" t="n">
        <v>11294</v>
      </c>
      <c r="C718" s="26" t="n">
        <v>59</v>
      </c>
      <c r="D718" s="38" t="n">
        <v>428.113636363636</v>
      </c>
      <c r="E718" s="38" t="n">
        <v>274.568181818182</v>
      </c>
      <c r="F718" s="26" t="n">
        <v>59</v>
      </c>
      <c r="G718" s="26" t="n">
        <v>35</v>
      </c>
      <c r="H718" s="26" t="n">
        <v>2</v>
      </c>
      <c r="I718" s="26" t="n">
        <f aca="false">G718+0.33*H718</f>
        <v>35.66</v>
      </c>
      <c r="J718" s="39" t="n">
        <v>0.0681418339263373</v>
      </c>
      <c r="K718" s="26" t="n">
        <v>347544</v>
      </c>
      <c r="L718" s="26" t="n">
        <v>5081538</v>
      </c>
      <c r="M718" s="26" t="n">
        <v>5429082</v>
      </c>
    </row>
    <row r="719" customFormat="false" ht="12.8" hidden="false" customHeight="false" outlineLevel="0" collapsed="false">
      <c r="A719" s="25" t="s">
        <v>48</v>
      </c>
      <c r="B719" s="26" t="n">
        <v>9251</v>
      </c>
      <c r="C719" s="26" t="n">
        <v>63</v>
      </c>
      <c r="D719" s="38" t="n">
        <v>344.813636363636</v>
      </c>
      <c r="E719" s="38" t="n">
        <v>154.475</v>
      </c>
      <c r="F719" s="26" t="n">
        <v>43</v>
      </c>
      <c r="G719" s="26" t="n">
        <v>56</v>
      </c>
      <c r="H719" s="26" t="n">
        <v>1</v>
      </c>
      <c r="I719" s="26" t="n">
        <f aca="false">G719+0.33*H719</f>
        <v>56.33</v>
      </c>
      <c r="J719" s="39" t="n">
        <v>0.0547945876941037</v>
      </c>
      <c r="K719" s="26" t="n">
        <v>279469</v>
      </c>
      <c r="L719" s="26" t="n">
        <v>4072358</v>
      </c>
      <c r="M719" s="26" t="n">
        <v>4351827</v>
      </c>
    </row>
    <row r="720" customFormat="false" ht="12.8" hidden="false" customHeight="false" outlineLevel="0" collapsed="false">
      <c r="A720" s="25" t="s">
        <v>49</v>
      </c>
      <c r="B720" s="26" t="n">
        <v>18584</v>
      </c>
      <c r="C720" s="26" t="n">
        <v>72</v>
      </c>
      <c r="D720" s="38" t="n">
        <v>879.318181818182</v>
      </c>
      <c r="E720" s="38" t="n">
        <v>482.863636363636</v>
      </c>
      <c r="F720" s="26" t="n">
        <v>121</v>
      </c>
      <c r="G720" s="26" t="n">
        <v>156</v>
      </c>
      <c r="H720" s="26" t="n">
        <v>3</v>
      </c>
      <c r="I720" s="26" t="n">
        <f aca="false">G720+0.33*H720</f>
        <v>156.99</v>
      </c>
      <c r="J720" s="39" t="n">
        <v>0.0614683088436118</v>
      </c>
      <c r="K720" s="26" t="n">
        <v>313507</v>
      </c>
      <c r="L720" s="26" t="n">
        <v>6784331</v>
      </c>
      <c r="M720" s="26" t="n">
        <v>7097838</v>
      </c>
    </row>
    <row r="721" customFormat="false" ht="12.8" hidden="false" customHeight="false" outlineLevel="0" collapsed="false">
      <c r="A721" s="25" t="s">
        <v>50</v>
      </c>
      <c r="B721" s="26" t="n">
        <v>9301</v>
      </c>
      <c r="C721" s="26" t="n">
        <v>58</v>
      </c>
      <c r="D721" s="38" t="n">
        <v>619.613636363636</v>
      </c>
      <c r="E721" s="38" t="n">
        <v>314.340909090909</v>
      </c>
      <c r="F721" s="26" t="n">
        <v>51</v>
      </c>
      <c r="G721" s="26" t="n">
        <v>104</v>
      </c>
      <c r="H721" s="26" t="n">
        <v>1</v>
      </c>
      <c r="I721" s="26" t="n">
        <f aca="false">G721+0.33*H721</f>
        <v>104.33</v>
      </c>
      <c r="J721" s="39" t="n">
        <v>0.0382859606576315</v>
      </c>
      <c r="K721" s="26" t="n">
        <v>195270</v>
      </c>
      <c r="L721" s="26" t="n">
        <v>5233809</v>
      </c>
      <c r="M721" s="26" t="n">
        <v>5429079</v>
      </c>
    </row>
    <row r="722" customFormat="false" ht="12.8" hidden="false" customHeight="false" outlineLevel="0" collapsed="false">
      <c r="A722" s="25" t="s">
        <v>51</v>
      </c>
      <c r="B722" s="26" t="n">
        <v>6861</v>
      </c>
      <c r="C722" s="26" t="n">
        <v>30</v>
      </c>
      <c r="D722" s="38" t="n">
        <v>270.954545454545</v>
      </c>
      <c r="E722" s="38" t="n">
        <v>160.931818181818</v>
      </c>
      <c r="F722" s="26" t="n">
        <v>20</v>
      </c>
      <c r="G722" s="26" t="n">
        <v>40</v>
      </c>
      <c r="H722" s="26" t="n">
        <v>0</v>
      </c>
      <c r="I722" s="26" t="n">
        <f aca="false">G722+0.33*H722</f>
        <v>40</v>
      </c>
      <c r="J722" s="39" t="n">
        <v>0.0537407287370966</v>
      </c>
      <c r="K722" s="26" t="n">
        <v>274094</v>
      </c>
      <c r="L722" s="26" t="n">
        <v>4748018</v>
      </c>
      <c r="M722" s="26" t="n">
        <v>5022112</v>
      </c>
    </row>
    <row r="723" customFormat="false" ht="12.8" hidden="false" customHeight="false" outlineLevel="0" collapsed="false">
      <c r="A723" s="25" t="s">
        <v>52</v>
      </c>
      <c r="B723" s="26" t="n">
        <v>6175</v>
      </c>
      <c r="C723" s="26" t="n">
        <v>30</v>
      </c>
      <c r="D723" s="38" t="n">
        <v>402.340909090909</v>
      </c>
      <c r="E723" s="38" t="n">
        <v>118.431818181818</v>
      </c>
      <c r="F723" s="26" t="n">
        <v>16</v>
      </c>
      <c r="G723" s="26" t="n">
        <v>30</v>
      </c>
      <c r="H723" s="26" t="n">
        <v>2</v>
      </c>
      <c r="I723" s="26" t="n">
        <f aca="false">G723+0.33*H723</f>
        <v>30.66</v>
      </c>
      <c r="J723" s="39" t="n">
        <v>0.0105374131693744</v>
      </c>
      <c r="K723" s="26" t="n">
        <v>53744</v>
      </c>
      <c r="L723" s="26" t="n">
        <v>2405877</v>
      </c>
      <c r="M723" s="26" t="n">
        <v>2459621</v>
      </c>
    </row>
    <row r="724" customFormat="false" ht="12.8" hidden="false" customHeight="false" outlineLevel="0" collapsed="false">
      <c r="A724" s="25" t="s">
        <v>53</v>
      </c>
      <c r="B724" s="26" t="n">
        <v>5872</v>
      </c>
      <c r="C724" s="26" t="n">
        <v>33</v>
      </c>
      <c r="D724" s="38" t="n">
        <v>345.318181818182</v>
      </c>
      <c r="E724" s="38" t="n">
        <v>115.454545454545</v>
      </c>
      <c r="F724" s="26" t="n">
        <v>10</v>
      </c>
      <c r="G724" s="26" t="n">
        <v>21</v>
      </c>
      <c r="H724" s="26" t="n">
        <v>1</v>
      </c>
      <c r="I724" s="26" t="n">
        <f aca="false">G724+0.33*H724</f>
        <v>21.33</v>
      </c>
      <c r="J724" s="39" t="n">
        <v>0.00948355421236738</v>
      </c>
      <c r="K724" s="26" t="n">
        <v>48369</v>
      </c>
      <c r="L724" s="26" t="n">
        <v>2361945</v>
      </c>
      <c r="M724" s="26" t="n">
        <v>2410314</v>
      </c>
    </row>
    <row r="725" customFormat="false" ht="12.8" hidden="false" customHeight="false" outlineLevel="0" collapsed="false">
      <c r="A725" s="25" t="s">
        <v>54</v>
      </c>
      <c r="B725" s="26" t="n">
        <v>6710</v>
      </c>
      <c r="C725" s="26" t="n">
        <v>38</v>
      </c>
      <c r="D725" s="38" t="n">
        <v>273.227272727273</v>
      </c>
      <c r="E725" s="38" t="n">
        <v>129.5</v>
      </c>
      <c r="F725" s="26" t="n">
        <v>7</v>
      </c>
      <c r="G725" s="26" t="n">
        <v>10</v>
      </c>
      <c r="H725" s="26" t="n">
        <v>1</v>
      </c>
      <c r="I725" s="26" t="n">
        <f aca="false">G725+0.33*H725</f>
        <v>10.33</v>
      </c>
      <c r="J725" s="39" t="n">
        <v>0.0217773336211594</v>
      </c>
      <c r="K725" s="26" t="n">
        <v>111071</v>
      </c>
      <c r="L725" s="26" t="n">
        <v>2006419</v>
      </c>
      <c r="M725" s="26" t="n">
        <v>2117490</v>
      </c>
    </row>
    <row r="726" customFormat="false" ht="12.8" hidden="false" customHeight="false" outlineLevel="0" collapsed="false">
      <c r="A726" s="25" t="s">
        <v>55</v>
      </c>
      <c r="B726" s="26" t="n">
        <v>8166</v>
      </c>
      <c r="C726" s="26" t="n">
        <v>31</v>
      </c>
      <c r="D726" s="38" t="n">
        <v>398.068181818182</v>
      </c>
      <c r="E726" s="38" t="n">
        <v>193.954545454545</v>
      </c>
      <c r="F726" s="26" t="n">
        <v>9</v>
      </c>
      <c r="G726" s="26" t="n">
        <v>12</v>
      </c>
      <c r="H726" s="26" t="n">
        <v>0</v>
      </c>
      <c r="I726" s="26" t="n">
        <f aca="false">G726+0.33*H726</f>
        <v>12</v>
      </c>
      <c r="J726" s="39" t="n">
        <v>0.0172111343188826</v>
      </c>
      <c r="K726" s="26" t="n">
        <v>87782</v>
      </c>
      <c r="L726" s="26" t="n">
        <v>1973542</v>
      </c>
      <c r="M726" s="26" t="n">
        <v>2061324</v>
      </c>
    </row>
    <row r="727" customFormat="false" ht="12.8" hidden="false" customHeight="false" outlineLevel="0" collapsed="false">
      <c r="A727" s="25" t="s">
        <v>56</v>
      </c>
      <c r="B727" s="26" t="n">
        <v>8370</v>
      </c>
      <c r="C727" s="26" t="n">
        <v>36</v>
      </c>
      <c r="D727" s="38" t="n">
        <v>432.568181818182</v>
      </c>
      <c r="E727" s="38" t="n">
        <v>169.75</v>
      </c>
      <c r="F727" s="26" t="n">
        <v>26</v>
      </c>
      <c r="G727" s="26" t="n">
        <v>36</v>
      </c>
      <c r="H727" s="26" t="n">
        <v>5</v>
      </c>
      <c r="I727" s="26" t="n">
        <f aca="false">G727+0.33*H727</f>
        <v>37.65</v>
      </c>
      <c r="J727" s="39" t="n">
        <v>0.0175622899266965</v>
      </c>
      <c r="K727" s="26" t="n">
        <v>89573</v>
      </c>
      <c r="L727" s="26" t="n">
        <v>2130138</v>
      </c>
      <c r="M727" s="26" t="n">
        <v>2219711</v>
      </c>
    </row>
    <row r="728" customFormat="false" ht="12.8" hidden="false" customHeight="false" outlineLevel="0" collapsed="false">
      <c r="A728" s="25" t="s">
        <v>57</v>
      </c>
      <c r="B728" s="26" t="n">
        <v>3044</v>
      </c>
      <c r="C728" s="26" t="n">
        <v>36</v>
      </c>
      <c r="D728" s="38" t="n">
        <v>195.386363636364</v>
      </c>
      <c r="E728" s="38" t="n">
        <v>57.7954545454545</v>
      </c>
      <c r="F728" s="26" t="n">
        <v>10</v>
      </c>
      <c r="G728" s="26" t="n">
        <v>6</v>
      </c>
      <c r="H728" s="26" t="n">
        <v>0</v>
      </c>
      <c r="I728" s="26" t="n">
        <f aca="false">G728+0.33*H728</f>
        <v>6</v>
      </c>
      <c r="J728" s="39" t="n">
        <v>0.00807873571432913</v>
      </c>
      <c r="K728" s="26" t="n">
        <v>41204</v>
      </c>
      <c r="L728" s="26" t="n">
        <v>1138358</v>
      </c>
      <c r="M728" s="26" t="n">
        <v>1179562</v>
      </c>
    </row>
    <row r="729" customFormat="false" ht="12.8" hidden="false" customHeight="false" outlineLevel="0" collapsed="false">
      <c r="A729" s="25" t="s">
        <v>58</v>
      </c>
      <c r="B729" s="26" t="n">
        <v>4491</v>
      </c>
      <c r="C729" s="26" t="n">
        <v>13</v>
      </c>
      <c r="D729" s="38" t="n">
        <v>211.761363636364</v>
      </c>
      <c r="E729" s="38" t="n">
        <v>164.871212121212</v>
      </c>
      <c r="F729" s="26" t="n">
        <v>20</v>
      </c>
      <c r="G729" s="26" t="n">
        <v>19</v>
      </c>
      <c r="H729" s="26" t="n">
        <v>1</v>
      </c>
      <c r="I729" s="26" t="n">
        <f aca="false">G729+0.33*H729</f>
        <v>19.33</v>
      </c>
      <c r="J729" s="39" t="n">
        <v>0.076571921315263</v>
      </c>
      <c r="K729" s="26" t="n">
        <v>390540</v>
      </c>
      <c r="L729" s="26" t="n">
        <v>4054773</v>
      </c>
      <c r="M729" s="26" t="n">
        <v>4445313</v>
      </c>
    </row>
    <row r="730" customFormat="false" ht="12.8" hidden="false" customHeight="false" outlineLevel="0" collapsed="false">
      <c r="A730" s="25" t="s">
        <v>59</v>
      </c>
      <c r="B730" s="26" t="n">
        <v>2918</v>
      </c>
      <c r="C730" s="26" t="n">
        <v>24</v>
      </c>
      <c r="D730" s="38" t="n">
        <v>172.863636363636</v>
      </c>
      <c r="E730" s="38" t="n">
        <v>49.9545454545455</v>
      </c>
      <c r="F730" s="26" t="n">
        <v>1</v>
      </c>
      <c r="G730" s="26" t="n">
        <v>1</v>
      </c>
      <c r="H730" s="26" t="n">
        <v>0</v>
      </c>
      <c r="I730" s="26" t="n">
        <f aca="false">G730+0.33*H730</f>
        <v>1</v>
      </c>
      <c r="J730" s="39" t="n">
        <v>0.00456619930227675</v>
      </c>
      <c r="K730" s="26" t="n">
        <v>23289</v>
      </c>
      <c r="L730" s="26" t="n">
        <v>1110676</v>
      </c>
      <c r="M730" s="26" t="n">
        <v>1133965</v>
      </c>
    </row>
    <row r="731" customFormat="false" ht="12.8" hidden="false" customHeight="false" outlineLevel="0" collapsed="false">
      <c r="A731" s="25" t="s">
        <v>60</v>
      </c>
      <c r="B731" s="26" t="n">
        <v>6273</v>
      </c>
      <c r="C731" s="26" t="n">
        <v>40</v>
      </c>
      <c r="D731" s="38" t="n">
        <v>241.113636363636</v>
      </c>
      <c r="E731" s="38" t="n">
        <v>143.5</v>
      </c>
      <c r="F731" s="26" t="n">
        <v>7</v>
      </c>
      <c r="G731" s="26" t="n">
        <v>11</v>
      </c>
      <c r="H731" s="26" t="n">
        <v>0</v>
      </c>
      <c r="I731" s="26" t="n">
        <f aca="false">G731+0.33*H731</f>
        <v>11</v>
      </c>
      <c r="J731" s="39" t="n">
        <v>0.038988467940042</v>
      </c>
      <c r="K731" s="26" t="n">
        <v>198853</v>
      </c>
      <c r="L731" s="26" t="n">
        <v>2892223</v>
      </c>
      <c r="M731" s="26" t="n">
        <v>3091076</v>
      </c>
    </row>
    <row r="732" customFormat="false" ht="12.8" hidden="false" customHeight="false" outlineLevel="0" collapsed="false">
      <c r="A732" s="25" t="s">
        <v>61</v>
      </c>
      <c r="B732" s="26" t="n">
        <v>5307</v>
      </c>
      <c r="C732" s="26" t="n">
        <v>24</v>
      </c>
      <c r="D732" s="38" t="n">
        <v>176.75</v>
      </c>
      <c r="E732" s="38" t="n">
        <v>58.6363636363636</v>
      </c>
      <c r="F732" s="26" t="n">
        <v>5</v>
      </c>
      <c r="G732" s="26" t="n">
        <v>3</v>
      </c>
      <c r="H732" s="26" t="n">
        <v>0</v>
      </c>
      <c r="I732" s="26" t="n">
        <f aca="false">G732+0.33*H732</f>
        <v>3</v>
      </c>
      <c r="J732" s="39" t="n">
        <v>0.0288022103784814</v>
      </c>
      <c r="K732" s="26" t="n">
        <v>146900</v>
      </c>
      <c r="L732" s="26" t="n">
        <v>956091</v>
      </c>
      <c r="M732" s="26" t="n">
        <v>1102991</v>
      </c>
    </row>
    <row r="733" customFormat="false" ht="12.8" hidden="false" customHeight="false" outlineLevel="0" collapsed="false">
      <c r="A733" s="25" t="s">
        <v>62</v>
      </c>
      <c r="B733" s="26" t="n">
        <v>6211</v>
      </c>
      <c r="C733" s="26" t="n">
        <v>26</v>
      </c>
      <c r="D733" s="38" t="n">
        <v>302.886363636364</v>
      </c>
      <c r="E733" s="38" t="n">
        <v>156.363636363636</v>
      </c>
      <c r="F733" s="26" t="n">
        <v>2</v>
      </c>
      <c r="G733" s="26" t="n">
        <v>6</v>
      </c>
      <c r="H733" s="26" t="n">
        <v>0</v>
      </c>
      <c r="I733" s="26" t="n">
        <f aca="false">G733+0.33*H733</f>
        <v>6</v>
      </c>
      <c r="J733" s="39" t="n">
        <v>0.018264797209107</v>
      </c>
      <c r="K733" s="26" t="n">
        <v>93156</v>
      </c>
      <c r="L733" s="26" t="n">
        <v>2943088</v>
      </c>
      <c r="M733" s="26" t="n">
        <v>3036244</v>
      </c>
    </row>
    <row r="734" customFormat="false" ht="12.8" hidden="false" customHeight="false" outlineLevel="0" collapsed="false">
      <c r="A734" s="25" t="s">
        <v>63</v>
      </c>
      <c r="B734" s="26" t="n">
        <v>9353</v>
      </c>
      <c r="C734" s="26" t="n">
        <v>49</v>
      </c>
      <c r="D734" s="38" t="n">
        <v>325.545454545455</v>
      </c>
      <c r="E734" s="38" t="n">
        <v>105.636363636364</v>
      </c>
      <c r="F734" s="26" t="n">
        <v>2</v>
      </c>
      <c r="G734" s="26" t="n">
        <v>2</v>
      </c>
      <c r="H734" s="26" t="n">
        <v>1</v>
      </c>
      <c r="I734" s="26" t="n">
        <f aca="false">G734+0.33*H734</f>
        <v>2.33</v>
      </c>
      <c r="J734" s="39" t="n">
        <v>0.0231823481859803</v>
      </c>
      <c r="K734" s="26" t="n">
        <v>118237</v>
      </c>
      <c r="L734" s="26" t="n">
        <v>931902</v>
      </c>
      <c r="M734" s="26" t="n">
        <v>1050139</v>
      </c>
    </row>
    <row r="735" customFormat="false" ht="12.8" hidden="false" customHeight="false" outlineLevel="0" collapsed="false">
      <c r="A735" s="25" t="s">
        <v>64</v>
      </c>
      <c r="B735" s="26" t="n">
        <v>10801</v>
      </c>
      <c r="C735" s="26" t="n">
        <v>50</v>
      </c>
      <c r="D735" s="38" t="n">
        <v>362.386363636364</v>
      </c>
      <c r="E735" s="38" t="n">
        <v>104.045454545455</v>
      </c>
      <c r="F735" s="26" t="n">
        <v>1</v>
      </c>
      <c r="G735" s="26" t="n">
        <v>1</v>
      </c>
      <c r="H735" s="26" t="n">
        <v>0</v>
      </c>
      <c r="I735" s="26" t="n">
        <f aca="false">G735+0.33*H735</f>
        <v>1</v>
      </c>
      <c r="J735" s="39" t="n">
        <v>0.0256410256410256</v>
      </c>
      <c r="K735" s="26" t="n">
        <v>130777</v>
      </c>
      <c r="L735" s="26" t="n">
        <v>1338546</v>
      </c>
      <c r="M735" s="26" t="n">
        <v>1469323</v>
      </c>
    </row>
    <row r="736" customFormat="false" ht="12.8" hidden="false" customHeight="false" outlineLevel="0" collapsed="false">
      <c r="A736" s="25" t="s">
        <v>65</v>
      </c>
      <c r="B736" s="26" t="n">
        <v>3782</v>
      </c>
      <c r="C736" s="26" t="n">
        <v>32</v>
      </c>
      <c r="D736" s="38" t="n">
        <v>210.136363636364</v>
      </c>
      <c r="E736" s="38" t="n">
        <v>72.1590909090909</v>
      </c>
      <c r="F736" s="26" t="n">
        <v>10</v>
      </c>
      <c r="G736" s="26" t="n">
        <v>16</v>
      </c>
      <c r="H736" s="26" t="n">
        <v>0</v>
      </c>
      <c r="I736" s="26" t="n">
        <f aca="false">G736+0.33*H736</f>
        <v>16</v>
      </c>
      <c r="J736" s="39" t="n">
        <v>0.0126449350166059</v>
      </c>
      <c r="K736" s="26" t="n">
        <v>64493</v>
      </c>
      <c r="L736" s="26" t="n">
        <v>1351806</v>
      </c>
      <c r="M736" s="26" t="n">
        <v>1416299</v>
      </c>
    </row>
    <row r="737" customFormat="false" ht="12.8" hidden="false" customHeight="false" outlineLevel="0" collapsed="false">
      <c r="A737" s="25" t="s">
        <v>66</v>
      </c>
      <c r="B737" s="26" t="n">
        <v>4008</v>
      </c>
      <c r="C737" s="26" t="n">
        <v>22</v>
      </c>
      <c r="D737" s="38" t="n">
        <v>180.843181818182</v>
      </c>
      <c r="E737" s="38" t="n">
        <v>62.5</v>
      </c>
      <c r="F737" s="26" t="n">
        <v>0</v>
      </c>
      <c r="G737" s="26" t="n">
        <v>0</v>
      </c>
      <c r="H737" s="26" t="n">
        <v>1</v>
      </c>
      <c r="I737" s="26" t="n">
        <f aca="false">G737+0.33*H737</f>
        <v>0.33</v>
      </c>
      <c r="J737" s="39" t="n">
        <v>0.00948375027915008</v>
      </c>
      <c r="K737" s="26" t="n">
        <v>48370</v>
      </c>
      <c r="L737" s="26" t="n">
        <v>565130</v>
      </c>
      <c r="M737" s="26" t="n">
        <v>613500</v>
      </c>
    </row>
    <row r="738" customFormat="false" ht="12.8" hidden="false" customHeight="false" outlineLevel="0" collapsed="false">
      <c r="A738" s="25" t="s">
        <v>67</v>
      </c>
      <c r="B738" s="26" t="n">
        <v>3800</v>
      </c>
      <c r="C738" s="26" t="n">
        <v>28</v>
      </c>
      <c r="D738" s="38" t="n">
        <v>196.636363636364</v>
      </c>
      <c r="E738" s="38" t="n">
        <v>69.8977272727273</v>
      </c>
      <c r="F738" s="26" t="n">
        <v>3</v>
      </c>
      <c r="G738" s="26" t="n">
        <v>2</v>
      </c>
      <c r="H738" s="26" t="n">
        <v>1</v>
      </c>
      <c r="I738" s="26" t="n">
        <f aca="false">G738+0.33*H738</f>
        <v>2.33</v>
      </c>
      <c r="J738" s="39" t="n">
        <v>0.00772738403973254</v>
      </c>
      <c r="K738" s="26" t="n">
        <v>39412</v>
      </c>
      <c r="L738" s="26" t="n">
        <v>405521</v>
      </c>
      <c r="M738" s="26" t="n">
        <v>444933</v>
      </c>
    </row>
    <row r="739" customFormat="false" ht="12.8" hidden="false" customHeight="false" outlineLevel="0" collapsed="false">
      <c r="A739" s="28" t="s">
        <v>68</v>
      </c>
      <c r="B739" s="29" t="n">
        <v>3766</v>
      </c>
      <c r="C739" s="29" t="n">
        <v>22</v>
      </c>
      <c r="D739" s="40" t="n">
        <v>223.931818181818</v>
      </c>
      <c r="E739" s="40" t="n">
        <v>76.1590909090909</v>
      </c>
      <c r="F739" s="29" t="n">
        <v>3</v>
      </c>
      <c r="G739" s="29" t="n">
        <v>10</v>
      </c>
      <c r="H739" s="29" t="n">
        <v>1</v>
      </c>
      <c r="I739" s="29" t="n">
        <f aca="false">G739+0.33*H739</f>
        <v>10.33</v>
      </c>
      <c r="J739" s="41" t="n">
        <v>0.00772738403973254</v>
      </c>
      <c r="K739" s="29" t="n">
        <v>39412</v>
      </c>
      <c r="L739" s="29" t="n">
        <v>522000</v>
      </c>
      <c r="M739" s="29" t="n">
        <v>561412</v>
      </c>
    </row>
    <row r="740" customFormat="false" ht="12.8" hidden="false" customHeight="false" outlineLevel="0" collapsed="false">
      <c r="A740" s="31" t="s">
        <v>71</v>
      </c>
      <c r="B740" s="32" t="n">
        <f aca="false">SUM(B715:B739)</f>
        <v>209617</v>
      </c>
      <c r="C740" s="32" t="n">
        <f aca="false">SUM(C715:C739)</f>
        <v>1002</v>
      </c>
      <c r="D740" s="42" t="n">
        <f aca="false">SUM(D715:D739)</f>
        <v>11237.5840909091</v>
      </c>
      <c r="E740" s="42" t="n">
        <f aca="false">SUM(E715:E739)</f>
        <v>5410.9803030303</v>
      </c>
      <c r="F740" s="32" t="n">
        <f aca="false">SUM(F715:F739)</f>
        <v>1282</v>
      </c>
      <c r="G740" s="32" t="n">
        <f aca="false">SUM(G715:G739)</f>
        <v>1930</v>
      </c>
      <c r="H740" s="32" t="n">
        <f aca="false">SUM(H715:H739)</f>
        <v>94</v>
      </c>
      <c r="I740" s="32" t="n">
        <f aca="false">G740+0.33*H740</f>
        <v>1961.02</v>
      </c>
      <c r="J740" s="43" t="n">
        <v>1</v>
      </c>
      <c r="K740" s="32" t="n">
        <f aca="false">SUM(K715:K739)</f>
        <v>5100303</v>
      </c>
      <c r="L740" s="32" t="n">
        <f aca="false">SUM(L715:L739)</f>
        <v>96905759</v>
      </c>
      <c r="M740" s="32" t="n">
        <f aca="false">SUM(M715:M739)</f>
        <v>102006062</v>
      </c>
    </row>
    <row r="741" customFormat="false" ht="12.8" hidden="false" customHeight="false" outlineLevel="0" collapsed="false">
      <c r="A741" s="33" t="s">
        <v>72</v>
      </c>
      <c r="B741" s="53"/>
      <c r="C741" s="53"/>
      <c r="D741" s="44"/>
      <c r="E741" s="44"/>
      <c r="F741" s="53"/>
      <c r="G741" s="53"/>
      <c r="H741" s="53"/>
      <c r="I741" s="53"/>
      <c r="J741" s="45"/>
      <c r="K741" s="53"/>
      <c r="L741" s="53"/>
      <c r="M741" s="53"/>
    </row>
    <row r="742" customFormat="false" ht="12.8" hidden="false" customHeight="false" outlineLevel="0" collapsed="false">
      <c r="A742" s="33" t="s">
        <v>196</v>
      </c>
      <c r="B742" s="53"/>
      <c r="C742" s="53"/>
      <c r="D742" s="44"/>
      <c r="E742" s="44"/>
      <c r="F742" s="53"/>
      <c r="G742" s="53"/>
      <c r="H742" s="53"/>
      <c r="I742" s="53"/>
      <c r="J742" s="45"/>
      <c r="K742" s="53"/>
      <c r="L742" s="53"/>
      <c r="M742" s="53"/>
    </row>
    <row r="743" customFormat="false" ht="12.8" hidden="false" customHeight="false" outlineLevel="0" collapsed="false">
      <c r="A743" s="12"/>
      <c r="B743" s="53"/>
      <c r="C743" s="53"/>
      <c r="D743" s="44"/>
      <c r="E743" s="44"/>
      <c r="F743" s="53"/>
      <c r="G743" s="53"/>
      <c r="H743" s="53"/>
      <c r="I743" s="53"/>
      <c r="J743" s="45"/>
      <c r="K743" s="53"/>
      <c r="L743" s="53"/>
      <c r="M743" s="53"/>
    </row>
    <row r="744" customFormat="false" ht="12.8" hidden="false" customHeight="false" outlineLevel="0" collapsed="false">
      <c r="A744" s="12"/>
      <c r="B744" s="53"/>
      <c r="C744" s="53"/>
      <c r="D744" s="44"/>
      <c r="E744" s="44"/>
      <c r="F744" s="53"/>
      <c r="G744" s="53"/>
      <c r="H744" s="53"/>
      <c r="I744" s="53"/>
      <c r="J744" s="45"/>
      <c r="K744" s="53"/>
      <c r="L744" s="53"/>
      <c r="M744" s="53"/>
    </row>
    <row r="745" customFormat="false" ht="12.8" hidden="false" customHeight="false" outlineLevel="0" collapsed="false">
      <c r="A745" s="12"/>
      <c r="B745" s="53"/>
      <c r="C745" s="53"/>
      <c r="D745" s="44"/>
      <c r="E745" s="44"/>
      <c r="F745" s="53"/>
      <c r="G745" s="53"/>
      <c r="H745" s="53"/>
      <c r="I745" s="53"/>
      <c r="J745" s="45"/>
      <c r="K745" s="53"/>
      <c r="L745" s="53"/>
      <c r="M745" s="53"/>
    </row>
    <row r="746" customFormat="false" ht="12.8" hidden="false" customHeight="false" outlineLevel="0" collapsed="false">
      <c r="A746" s="16" t="str">
        <f aca="false">"Tabla " &amp; TEXT((ROW()+25) / 35, "0")</f>
        <v>Tabla 22</v>
      </c>
      <c r="B746" s="16"/>
      <c r="C746" s="16"/>
      <c r="D746" s="16"/>
      <c r="E746" s="16"/>
      <c r="F746" s="16"/>
      <c r="G746" s="16"/>
      <c r="H746" s="16"/>
      <c r="I746" s="16"/>
      <c r="J746" s="16"/>
      <c r="K746" s="18"/>
      <c r="L746" s="18"/>
      <c r="M746" s="18"/>
    </row>
    <row r="747" customFormat="false" ht="12.8" hidden="false" customHeight="false" outlineLevel="0" collapsed="false">
      <c r="A747" s="18" t="s">
        <v>261</v>
      </c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</row>
    <row r="748" customFormat="false" ht="12.8" hidden="false" customHeight="true" outlineLevel="0" collapsed="false">
      <c r="A748" s="19" t="s">
        <v>30</v>
      </c>
      <c r="B748" s="20" t="s">
        <v>31</v>
      </c>
      <c r="C748" s="20"/>
      <c r="D748" s="20"/>
      <c r="E748" s="20"/>
      <c r="F748" s="20"/>
      <c r="G748" s="20"/>
      <c r="H748" s="20"/>
      <c r="I748" s="20"/>
      <c r="J748" s="34" t="s">
        <v>32</v>
      </c>
      <c r="K748" s="19" t="s">
        <v>33</v>
      </c>
      <c r="L748" s="19" t="s">
        <v>34</v>
      </c>
      <c r="M748" s="19" t="s">
        <v>35</v>
      </c>
    </row>
    <row r="749" customFormat="false" ht="28.3" hidden="false" customHeight="false" outlineLevel="0" collapsed="false">
      <c r="A749" s="19"/>
      <c r="B749" s="21" t="s">
        <v>262</v>
      </c>
      <c r="C749" s="21" t="s">
        <v>263</v>
      </c>
      <c r="D749" s="35" t="s">
        <v>264</v>
      </c>
      <c r="E749" s="35" t="s">
        <v>265</v>
      </c>
      <c r="F749" s="21" t="s">
        <v>266</v>
      </c>
      <c r="G749" s="21" t="s">
        <v>267</v>
      </c>
      <c r="H749" s="21"/>
      <c r="I749" s="19" t="s">
        <v>43</v>
      </c>
      <c r="J749" s="34"/>
      <c r="K749" s="19"/>
      <c r="L749" s="19"/>
      <c r="M749" s="19"/>
    </row>
    <row r="750" customFormat="false" ht="12.8" hidden="false" customHeight="false" outlineLevel="0" collapsed="false">
      <c r="A750" s="22" t="s">
        <v>44</v>
      </c>
      <c r="B750" s="23" t="n">
        <v>21826</v>
      </c>
      <c r="C750" s="23" t="n">
        <v>71</v>
      </c>
      <c r="D750" s="36" t="n">
        <v>1637.61363636364</v>
      </c>
      <c r="E750" s="36" t="n">
        <v>779.795454545455</v>
      </c>
      <c r="F750" s="23" t="n">
        <v>113</v>
      </c>
      <c r="G750" s="23" t="n">
        <v>622</v>
      </c>
      <c r="H750" s="23"/>
      <c r="I750" s="23" t="n">
        <f aca="false">G750+0.33*H750</f>
        <v>622</v>
      </c>
      <c r="J750" s="37" t="n">
        <f aca="false">K750/$K$775</f>
        <v>0.162323946064752</v>
      </c>
      <c r="K750" s="23" t="n">
        <v>784990</v>
      </c>
      <c r="L750" s="23" t="n">
        <v>20762252</v>
      </c>
      <c r="M750" s="23" t="n">
        <f aca="false">L750+K750</f>
        <v>21547242</v>
      </c>
    </row>
    <row r="751" customFormat="false" ht="12.8" hidden="false" customHeight="false" outlineLevel="0" collapsed="false">
      <c r="A751" s="25" t="s">
        <v>45</v>
      </c>
      <c r="B751" s="26" t="n">
        <v>16267</v>
      </c>
      <c r="C751" s="26" t="n">
        <v>63</v>
      </c>
      <c r="D751" s="38" t="n">
        <v>1249.13636363636</v>
      </c>
      <c r="E751" s="38" t="n">
        <v>741.931818181818</v>
      </c>
      <c r="F751" s="26" t="n">
        <v>71</v>
      </c>
      <c r="G751" s="26" t="n">
        <v>398</v>
      </c>
      <c r="H751" s="26"/>
      <c r="I751" s="26" t="n">
        <f aca="false">G751+0.33*H751</f>
        <v>398</v>
      </c>
      <c r="J751" s="39" t="n">
        <f aca="false">K751/$K$775</f>
        <v>0.137676033256775</v>
      </c>
      <c r="K751" s="26" t="n">
        <v>665794</v>
      </c>
      <c r="L751" s="26" t="n">
        <v>12106657</v>
      </c>
      <c r="M751" s="26" t="n">
        <f aca="false">L751+K751</f>
        <v>12772451</v>
      </c>
    </row>
    <row r="752" customFormat="false" ht="12.8" hidden="false" customHeight="false" outlineLevel="0" collapsed="false">
      <c r="A752" s="25" t="s">
        <v>46</v>
      </c>
      <c r="B752" s="26" t="n">
        <v>14665</v>
      </c>
      <c r="C752" s="26" t="n">
        <v>60</v>
      </c>
      <c r="D752" s="38" t="n">
        <v>1113.38636363636</v>
      </c>
      <c r="E752" s="38" t="n">
        <v>593.659090909091</v>
      </c>
      <c r="F752" s="26" t="n">
        <v>37</v>
      </c>
      <c r="G752" s="26" t="n">
        <v>230</v>
      </c>
      <c r="H752" s="26"/>
      <c r="I752" s="26" t="n">
        <f aca="false">G752+0.33*H752</f>
        <v>230</v>
      </c>
      <c r="J752" s="39" t="n">
        <f aca="false">K752/$K$775</f>
        <v>0.0619717296322726</v>
      </c>
      <c r="K752" s="26" t="n">
        <v>299692</v>
      </c>
      <c r="L752" s="26" t="n">
        <v>7200290</v>
      </c>
      <c r="M752" s="26" t="n">
        <f aca="false">L752+K752</f>
        <v>7499982</v>
      </c>
    </row>
    <row r="753" customFormat="false" ht="12.8" hidden="false" customHeight="false" outlineLevel="0" collapsed="false">
      <c r="A753" s="25" t="s">
        <v>229</v>
      </c>
      <c r="B753" s="26" t="n">
        <v>10758</v>
      </c>
      <c r="C753" s="26" t="n">
        <v>60</v>
      </c>
      <c r="D753" s="38" t="n">
        <v>450.313636363636</v>
      </c>
      <c r="E753" s="38" t="n">
        <v>282.795454545455</v>
      </c>
      <c r="F753" s="26" t="n">
        <v>22</v>
      </c>
      <c r="G753" s="26" t="n">
        <v>36</v>
      </c>
      <c r="H753" s="26"/>
      <c r="I753" s="26" t="n">
        <f aca="false">G753+0.33*H753</f>
        <v>36</v>
      </c>
      <c r="J753" s="39" t="n">
        <f aca="false">K753/$K$775</f>
        <v>0.0704226080227926</v>
      </c>
      <c r="K753" s="26" t="n">
        <v>340560</v>
      </c>
      <c r="L753" s="26" t="n">
        <v>4731060</v>
      </c>
      <c r="M753" s="26" t="n">
        <f aca="false">L753+K753</f>
        <v>5071620</v>
      </c>
    </row>
    <row r="754" customFormat="false" ht="12.8" hidden="false" customHeight="false" outlineLevel="0" collapsed="false">
      <c r="A754" s="25" t="s">
        <v>48</v>
      </c>
      <c r="B754" s="26" t="n">
        <v>8867</v>
      </c>
      <c r="C754" s="26" t="n">
        <v>61</v>
      </c>
      <c r="D754" s="38" t="n">
        <v>315.840909090909</v>
      </c>
      <c r="E754" s="38" t="n">
        <v>144.840909090909</v>
      </c>
      <c r="F754" s="26" t="n">
        <v>16</v>
      </c>
      <c r="G754" s="26" t="n">
        <v>37</v>
      </c>
      <c r="H754" s="26"/>
      <c r="I754" s="26" t="n">
        <f aca="false">G754+0.33*H754</f>
        <v>37</v>
      </c>
      <c r="J754" s="39" t="n">
        <f aca="false">K754/$K$775</f>
        <v>0.066901477621653</v>
      </c>
      <c r="K754" s="26" t="n">
        <v>323532</v>
      </c>
      <c r="L754" s="26" t="n">
        <v>3740860</v>
      </c>
      <c r="M754" s="26" t="n">
        <f aca="false">L754+K754</f>
        <v>4064392</v>
      </c>
    </row>
    <row r="755" customFormat="false" ht="12.8" hidden="false" customHeight="false" outlineLevel="0" collapsed="false">
      <c r="A755" s="25" t="s">
        <v>49</v>
      </c>
      <c r="B755" s="26" t="n">
        <v>16757</v>
      </c>
      <c r="C755" s="26" t="n">
        <v>74</v>
      </c>
      <c r="D755" s="38" t="n">
        <v>879.340909090909</v>
      </c>
      <c r="E755" s="38" t="n">
        <v>483.977272727273</v>
      </c>
      <c r="F755" s="26" t="n">
        <v>29</v>
      </c>
      <c r="G755" s="26" t="n">
        <v>107</v>
      </c>
      <c r="H755" s="26"/>
      <c r="I755" s="26" t="n">
        <f aca="false">G755+0.33*H755</f>
        <v>107</v>
      </c>
      <c r="J755" s="39" t="n">
        <f aca="false">K755/$K$775</f>
        <v>0.0440141300142454</v>
      </c>
      <c r="K755" s="26" t="n">
        <v>212850</v>
      </c>
      <c r="L755" s="26" t="n">
        <v>6558325</v>
      </c>
      <c r="M755" s="26" t="n">
        <f aca="false">L755+K755</f>
        <v>6771175</v>
      </c>
    </row>
    <row r="756" customFormat="false" ht="12.8" hidden="false" customHeight="false" outlineLevel="0" collapsed="false">
      <c r="A756" s="25" t="s">
        <v>50</v>
      </c>
      <c r="B756" s="26" t="n">
        <v>9142</v>
      </c>
      <c r="C756" s="26" t="n">
        <v>61</v>
      </c>
      <c r="D756" s="38" t="n">
        <v>623.204545454546</v>
      </c>
      <c r="E756" s="38" t="n">
        <v>310.75</v>
      </c>
      <c r="F756" s="26" t="n">
        <v>16</v>
      </c>
      <c r="G756" s="26" t="n">
        <v>89</v>
      </c>
      <c r="H756" s="26"/>
      <c r="I756" s="26" t="n">
        <f aca="false">G756+0.33*H756</f>
        <v>89</v>
      </c>
      <c r="J756" s="39" t="n">
        <f aca="false">K756/$K$775</f>
        <v>0.0355634584084565</v>
      </c>
      <c r="K756" s="26" t="n">
        <v>171983</v>
      </c>
      <c r="L756" s="26" t="n">
        <v>5051675</v>
      </c>
      <c r="M756" s="26" t="n">
        <f aca="false">L756+K756</f>
        <v>5223658</v>
      </c>
    </row>
    <row r="757" customFormat="false" ht="12.8" hidden="false" customHeight="false" outlineLevel="0" collapsed="false">
      <c r="A757" s="25" t="s">
        <v>51</v>
      </c>
      <c r="B757" s="26" t="n">
        <v>6674</v>
      </c>
      <c r="C757" s="26" t="n">
        <v>30</v>
      </c>
      <c r="D757" s="38" t="n">
        <v>240.772727272727</v>
      </c>
      <c r="E757" s="38" t="n">
        <v>142.386363636364</v>
      </c>
      <c r="F757" s="26" t="n">
        <v>4</v>
      </c>
      <c r="G757" s="26" t="n">
        <v>41</v>
      </c>
      <c r="H757" s="26"/>
      <c r="I757" s="26" t="n">
        <f aca="false">G757+0.33*H757</f>
        <v>41</v>
      </c>
      <c r="J757" s="39" t="n">
        <f aca="false">K757/$K$775</f>
        <v>0.0644366036269628</v>
      </c>
      <c r="K757" s="26" t="n">
        <v>311612</v>
      </c>
      <c r="L757" s="26" t="n">
        <v>4428845</v>
      </c>
      <c r="M757" s="26" t="n">
        <f aca="false">L757+K757</f>
        <v>4740457</v>
      </c>
    </row>
    <row r="758" customFormat="false" ht="12.8" hidden="false" customHeight="false" outlineLevel="0" collapsed="false">
      <c r="A758" s="25" t="s">
        <v>52</v>
      </c>
      <c r="B758" s="26" t="n">
        <v>5689</v>
      </c>
      <c r="C758" s="26" t="n">
        <v>30</v>
      </c>
      <c r="D758" s="38" t="n">
        <v>395.159090909091</v>
      </c>
      <c r="E758" s="38" t="n">
        <v>105.5</v>
      </c>
      <c r="F758" s="26" t="n">
        <v>6</v>
      </c>
      <c r="G758" s="26" t="n">
        <v>20</v>
      </c>
      <c r="H758" s="26"/>
      <c r="I758" s="26" t="n">
        <f aca="false">G758+0.33*H758</f>
        <v>20</v>
      </c>
      <c r="J758" s="39" t="n">
        <f aca="false">K758/$K$775</f>
        <v>0.00915498039990926</v>
      </c>
      <c r="K758" s="26" t="n">
        <v>44273</v>
      </c>
      <c r="L758" s="26" t="n">
        <v>2358653</v>
      </c>
      <c r="M758" s="26" t="n">
        <f aca="false">L758+K758</f>
        <v>2402926</v>
      </c>
    </row>
    <row r="759" customFormat="false" ht="12.8" hidden="false" customHeight="false" outlineLevel="0" collapsed="false">
      <c r="A759" s="25" t="s">
        <v>53</v>
      </c>
      <c r="B759" s="26" t="n">
        <v>5903</v>
      </c>
      <c r="C759" s="26" t="n">
        <v>29</v>
      </c>
      <c r="D759" s="38" t="n">
        <v>328.681818181818</v>
      </c>
      <c r="E759" s="38" t="n">
        <v>109.727272727273</v>
      </c>
      <c r="F759" s="26" t="n">
        <v>2</v>
      </c>
      <c r="G759" s="26" t="n">
        <v>20</v>
      </c>
      <c r="H759" s="26"/>
      <c r="I759" s="26" t="n">
        <f aca="false">G759+0.33*H759</f>
        <v>20</v>
      </c>
      <c r="J759" s="39" t="n">
        <f aca="false">K759/$K$775</f>
        <v>0.00985887562456743</v>
      </c>
      <c r="K759" s="26" t="n">
        <v>47677</v>
      </c>
      <c r="L759" s="26" t="n">
        <v>2309697</v>
      </c>
      <c r="M759" s="26" t="n">
        <f aca="false">L759+K759</f>
        <v>2357374</v>
      </c>
    </row>
    <row r="760" customFormat="false" ht="12.8" hidden="false" customHeight="false" outlineLevel="0" collapsed="false">
      <c r="A760" s="25" t="s">
        <v>54</v>
      </c>
      <c r="B760" s="26" t="n">
        <v>6415</v>
      </c>
      <c r="C760" s="26" t="n">
        <v>39</v>
      </c>
      <c r="D760" s="38" t="n">
        <v>264.977272727273</v>
      </c>
      <c r="E760" s="38" t="n">
        <v>126.795454545455</v>
      </c>
      <c r="F760" s="26" t="n">
        <v>2</v>
      </c>
      <c r="G760" s="26" t="n">
        <v>15</v>
      </c>
      <c r="H760" s="26"/>
      <c r="I760" s="26" t="n">
        <f aca="false">G760+0.33*H760</f>
        <v>15</v>
      </c>
      <c r="J760" s="39" t="n">
        <f aca="false">K760/$K$775</f>
        <v>0.0228873476074076</v>
      </c>
      <c r="K760" s="26" t="n">
        <v>110682</v>
      </c>
      <c r="L760" s="26" t="n">
        <v>1891829</v>
      </c>
      <c r="M760" s="26" t="n">
        <f aca="false">L760+K760</f>
        <v>2002511</v>
      </c>
    </row>
    <row r="761" customFormat="false" ht="12.8" hidden="false" customHeight="false" outlineLevel="0" collapsed="false">
      <c r="A761" s="25" t="s">
        <v>55</v>
      </c>
      <c r="B761" s="26" t="n">
        <v>8114</v>
      </c>
      <c r="C761" s="26" t="n">
        <v>31</v>
      </c>
      <c r="D761" s="38" t="n">
        <v>397.954545454545</v>
      </c>
      <c r="E761" s="38" t="n">
        <v>170</v>
      </c>
      <c r="F761" s="26" t="n">
        <v>4</v>
      </c>
      <c r="G761" s="26" t="n">
        <v>13</v>
      </c>
      <c r="H761" s="26"/>
      <c r="I761" s="26" t="n">
        <f aca="false">G761+0.33*H761</f>
        <v>13</v>
      </c>
      <c r="J761" s="39" t="n">
        <f aca="false">K761/$K$775</f>
        <v>0.0140845216045585</v>
      </c>
      <c r="K761" s="26" t="n">
        <v>68112</v>
      </c>
      <c r="L761" s="26" t="n">
        <v>1901601</v>
      </c>
      <c r="M761" s="26" t="n">
        <f aca="false">L761+K761</f>
        <v>1969713</v>
      </c>
    </row>
    <row r="762" customFormat="false" ht="12.8" hidden="false" customHeight="false" outlineLevel="0" collapsed="false">
      <c r="A762" s="25" t="s">
        <v>56</v>
      </c>
      <c r="B762" s="26" t="n">
        <v>8094</v>
      </c>
      <c r="C762" s="26" t="n">
        <v>35</v>
      </c>
      <c r="D762" s="38" t="n">
        <v>423.454545454545</v>
      </c>
      <c r="E762" s="38" t="n">
        <v>170.681818181818</v>
      </c>
      <c r="F762" s="26" t="n">
        <v>7</v>
      </c>
      <c r="G762" s="26" t="n">
        <v>36</v>
      </c>
      <c r="H762" s="26"/>
      <c r="I762" s="26" t="n">
        <f aca="false">G762+0.33*H762</f>
        <v>36</v>
      </c>
      <c r="J762" s="39" t="n">
        <f aca="false">K762/$K$775</f>
        <v>0.0179578064027583</v>
      </c>
      <c r="K762" s="26" t="n">
        <v>86843</v>
      </c>
      <c r="L762" s="26" t="n">
        <v>2039158</v>
      </c>
      <c r="M762" s="26" t="n">
        <f aca="false">L762+K762</f>
        <v>2126001</v>
      </c>
    </row>
    <row r="763" customFormat="false" ht="12.8" hidden="false" customHeight="false" outlineLevel="0" collapsed="false">
      <c r="A763" s="25" t="s">
        <v>57</v>
      </c>
      <c r="B763" s="26" t="n">
        <v>3026</v>
      </c>
      <c r="C763" s="26" t="n">
        <v>38</v>
      </c>
      <c r="D763" s="38" t="n">
        <v>138.790909090909</v>
      </c>
      <c r="E763" s="38" t="n">
        <v>50.0363636363636</v>
      </c>
      <c r="F763" s="26" t="n">
        <v>3</v>
      </c>
      <c r="G763" s="26" t="n">
        <v>14</v>
      </c>
      <c r="H763" s="26"/>
      <c r="I763" s="26" t="n">
        <f aca="false">G763+0.33*H763</f>
        <v>14</v>
      </c>
      <c r="J763" s="39" t="n">
        <f aca="false">K763/$K$775</f>
        <v>0.0225351932103474</v>
      </c>
      <c r="K763" s="26" t="n">
        <v>108979</v>
      </c>
      <c r="L763" s="26" t="n">
        <v>1025442</v>
      </c>
      <c r="M763" s="26" t="n">
        <f aca="false">L763+K763</f>
        <v>1134421</v>
      </c>
    </row>
    <row r="764" customFormat="false" ht="12.8" hidden="false" customHeight="false" outlineLevel="0" collapsed="false">
      <c r="A764" s="25" t="s">
        <v>58</v>
      </c>
      <c r="B764" s="26" t="n">
        <v>4453</v>
      </c>
      <c r="C764" s="26" t="n">
        <v>12</v>
      </c>
      <c r="D764" s="38" t="n">
        <v>183.068181818182</v>
      </c>
      <c r="E764" s="38" t="n">
        <v>145.704545454545</v>
      </c>
      <c r="F764" s="26" t="n">
        <v>6</v>
      </c>
      <c r="G764" s="26" t="n">
        <v>16</v>
      </c>
      <c r="H764" s="26"/>
      <c r="I764" s="26" t="n">
        <f aca="false">G764+0.33*H764</f>
        <v>16</v>
      </c>
      <c r="J764" s="39" t="n">
        <f aca="false">K764/$K$775</f>
        <v>0.0873239512343704</v>
      </c>
      <c r="K764" s="26" t="n">
        <v>422294</v>
      </c>
      <c r="L764" s="26" t="n">
        <v>3624512</v>
      </c>
      <c r="M764" s="26" t="n">
        <f aca="false">L764+K764</f>
        <v>4046806</v>
      </c>
    </row>
    <row r="765" customFormat="false" ht="12.8" hidden="false" customHeight="false" outlineLevel="0" collapsed="false">
      <c r="A765" s="25" t="s">
        <v>59</v>
      </c>
      <c r="B765" s="26" t="n">
        <v>2936</v>
      </c>
      <c r="C765" s="26" t="n">
        <v>25</v>
      </c>
      <c r="D765" s="38" t="n">
        <v>159.545454545455</v>
      </c>
      <c r="E765" s="38" t="n">
        <v>42.3181818181818</v>
      </c>
      <c r="F765" s="26" t="n">
        <v>0</v>
      </c>
      <c r="G765" s="26" t="n">
        <v>0</v>
      </c>
      <c r="H765" s="26"/>
      <c r="I765" s="26" t="n">
        <f aca="false">G765+0.33*H765</f>
        <v>0</v>
      </c>
      <c r="J765" s="39" t="n">
        <f aca="false">K765/$K$775</f>
        <v>0.00457738680758908</v>
      </c>
      <c r="K765" s="26" t="n">
        <v>22136</v>
      </c>
      <c r="L765" s="26" t="n">
        <v>1086390</v>
      </c>
      <c r="M765" s="26" t="n">
        <f aca="false">L765+K765</f>
        <v>1108526</v>
      </c>
    </row>
    <row r="766" customFormat="false" ht="12.8" hidden="false" customHeight="false" outlineLevel="0" collapsed="false">
      <c r="A766" s="25" t="s">
        <v>60</v>
      </c>
      <c r="B766" s="26" t="n">
        <v>6131</v>
      </c>
      <c r="C766" s="26" t="n">
        <v>38</v>
      </c>
      <c r="D766" s="38" t="n">
        <v>240.227272727273</v>
      </c>
      <c r="E766" s="38" t="n">
        <v>140.136363636364</v>
      </c>
      <c r="F766" s="26" t="n">
        <v>6</v>
      </c>
      <c r="G766" s="26" t="n">
        <v>12</v>
      </c>
      <c r="H766" s="26"/>
      <c r="I766" s="26" t="n">
        <f aca="false">G766+0.33*H766</f>
        <v>12</v>
      </c>
      <c r="J766" s="39" t="n">
        <f aca="false">K766/$K$775</f>
        <v>0.0422535648136756</v>
      </c>
      <c r="K766" s="26" t="n">
        <v>204336</v>
      </c>
      <c r="L766" s="26" t="n">
        <v>2675425</v>
      </c>
      <c r="M766" s="26" t="n">
        <f aca="false">L766+K766</f>
        <v>2879761</v>
      </c>
    </row>
    <row r="767" customFormat="false" ht="12.8" hidden="false" customHeight="false" outlineLevel="0" collapsed="false">
      <c r="A767" s="25" t="s">
        <v>61</v>
      </c>
      <c r="B767" s="26" t="n">
        <v>4711</v>
      </c>
      <c r="C767" s="26" t="n">
        <v>21</v>
      </c>
      <c r="D767" s="38" t="n">
        <v>159.340909090909</v>
      </c>
      <c r="E767" s="38" t="n">
        <v>50.9545454545455</v>
      </c>
      <c r="F767" s="26" t="n">
        <v>1</v>
      </c>
      <c r="G767" s="26" t="n">
        <v>7</v>
      </c>
      <c r="H767" s="26"/>
      <c r="I767" s="26" t="n">
        <f aca="false">G767+0.33*H767</f>
        <v>7</v>
      </c>
      <c r="J767" s="39" t="n">
        <f aca="false">K767/$K$775</f>
        <v>0.0274647344149967</v>
      </c>
      <c r="K767" s="26" t="n">
        <v>132818</v>
      </c>
      <c r="L767" s="26" t="n">
        <v>823086</v>
      </c>
      <c r="M767" s="26" t="n">
        <f aca="false">L767+K767</f>
        <v>955904</v>
      </c>
    </row>
    <row r="768" customFormat="false" ht="12.8" hidden="false" customHeight="false" outlineLevel="0" collapsed="false">
      <c r="A768" s="25" t="s">
        <v>62</v>
      </c>
      <c r="B768" s="26" t="n">
        <v>5979</v>
      </c>
      <c r="C768" s="26" t="n">
        <v>26</v>
      </c>
      <c r="D768" s="38" t="n">
        <v>308.113636363636</v>
      </c>
      <c r="E768" s="38" t="n">
        <v>156.681818181818</v>
      </c>
      <c r="F768" s="26" t="n">
        <v>1</v>
      </c>
      <c r="G768" s="26" t="n">
        <v>2</v>
      </c>
      <c r="H768" s="26"/>
      <c r="I768" s="26" t="n">
        <f aca="false">G768+0.33*H768</f>
        <v>2</v>
      </c>
      <c r="J768" s="39" t="n">
        <f aca="false">K768/$K$775</f>
        <v>0.0165493955992487</v>
      </c>
      <c r="K768" s="26" t="n">
        <v>80032</v>
      </c>
      <c r="L768" s="26" t="n">
        <v>2857353</v>
      </c>
      <c r="M768" s="26" t="n">
        <f aca="false">L768+K768</f>
        <v>2937385</v>
      </c>
    </row>
    <row r="769" customFormat="false" ht="12.8" hidden="false" customHeight="false" outlineLevel="0" collapsed="false">
      <c r="A769" s="25" t="s">
        <v>63</v>
      </c>
      <c r="B769" s="26" t="n">
        <v>7287</v>
      </c>
      <c r="C769" s="26" t="n">
        <v>51</v>
      </c>
      <c r="D769" s="38" t="n">
        <v>315.840909090909</v>
      </c>
      <c r="E769" s="38" t="n">
        <v>101.204545454545</v>
      </c>
      <c r="F769" s="26" t="n">
        <v>0</v>
      </c>
      <c r="G769" s="26" t="n">
        <v>3</v>
      </c>
      <c r="H769" s="26"/>
      <c r="I769" s="26" t="n">
        <f aca="false">G769+0.33*H769</f>
        <v>3</v>
      </c>
      <c r="J769" s="39" t="n">
        <f aca="false">K769/$K$775</f>
        <v>0.0102112368063587</v>
      </c>
      <c r="K769" s="26" t="n">
        <v>49381</v>
      </c>
      <c r="L769" s="26" t="n">
        <v>880706</v>
      </c>
      <c r="M769" s="26" t="n">
        <f aca="false">L769+K769</f>
        <v>930087</v>
      </c>
    </row>
    <row r="770" customFormat="false" ht="12.8" hidden="false" customHeight="false" outlineLevel="0" collapsed="false">
      <c r="A770" s="25" t="s">
        <v>64</v>
      </c>
      <c r="B770" s="26" t="n">
        <v>10762</v>
      </c>
      <c r="C770" s="26" t="n">
        <v>57</v>
      </c>
      <c r="D770" s="38" t="n">
        <v>334.795454545455</v>
      </c>
      <c r="E770" s="38" t="n">
        <v>76.9545454545455</v>
      </c>
      <c r="F770" s="26" t="n">
        <v>1</v>
      </c>
      <c r="G770" s="26" t="n">
        <v>1</v>
      </c>
      <c r="H770" s="26"/>
      <c r="I770" s="26" t="n">
        <f aca="false">G770+0.33*H770</f>
        <v>1</v>
      </c>
      <c r="J770" s="39" t="n">
        <f aca="false">K770/$K$775</f>
        <v>0.0309858648161363</v>
      </c>
      <c r="K770" s="26" t="n">
        <v>149846</v>
      </c>
      <c r="L770" s="26" t="n">
        <v>1186066</v>
      </c>
      <c r="M770" s="26" t="n">
        <f aca="false">L770+K770</f>
        <v>1335912</v>
      </c>
    </row>
    <row r="771" customFormat="false" ht="12.8" hidden="false" customHeight="false" outlineLevel="0" collapsed="false">
      <c r="A771" s="25" t="s">
        <v>65</v>
      </c>
      <c r="B771" s="26" t="n">
        <v>3680</v>
      </c>
      <c r="C771" s="26" t="n">
        <v>33</v>
      </c>
      <c r="D771" s="38" t="n">
        <v>206.909090909091</v>
      </c>
      <c r="E771" s="38" t="n">
        <v>68.2727272727273</v>
      </c>
      <c r="F771" s="26" t="n">
        <v>5</v>
      </c>
      <c r="G771" s="26" t="n">
        <v>6</v>
      </c>
      <c r="H771" s="26"/>
      <c r="I771" s="26" t="n">
        <f aca="false">G771+0.33*H771</f>
        <v>6</v>
      </c>
      <c r="J771" s="39" t="n">
        <f aca="false">K771/$K$775</f>
        <v>0.0130282651981091</v>
      </c>
      <c r="K771" s="26" t="n">
        <v>63004</v>
      </c>
      <c r="L771" s="26" t="n">
        <v>1286175</v>
      </c>
      <c r="M771" s="26" t="n">
        <f aca="false">L771+K771</f>
        <v>1349179</v>
      </c>
    </row>
    <row r="772" customFormat="false" ht="12.8" hidden="false" customHeight="false" outlineLevel="0" collapsed="false">
      <c r="A772" s="25" t="s">
        <v>66</v>
      </c>
      <c r="B772" s="26" t="n">
        <v>3970</v>
      </c>
      <c r="C772" s="26" t="n">
        <v>20</v>
      </c>
      <c r="D772" s="38" t="n">
        <v>161.886363636364</v>
      </c>
      <c r="E772" s="38" t="n">
        <v>57.6363636363636</v>
      </c>
      <c r="F772" s="26" t="n">
        <v>0</v>
      </c>
      <c r="G772" s="26" t="n">
        <v>0</v>
      </c>
      <c r="H772" s="26"/>
      <c r="I772" s="26" t="n">
        <f aca="false">G772+0.33*H772</f>
        <v>0</v>
      </c>
      <c r="J772" s="39" t="n">
        <f aca="false">K772/$K$775</f>
        <v>0.0133802128104382</v>
      </c>
      <c r="K772" s="26" t="n">
        <v>64706</v>
      </c>
      <c r="L772" s="26" t="n">
        <v>499311</v>
      </c>
      <c r="M772" s="26" t="n">
        <f aca="false">L772+K772</f>
        <v>564017</v>
      </c>
    </row>
    <row r="773" customFormat="false" ht="12.8" hidden="false" customHeight="false" outlineLevel="0" collapsed="false">
      <c r="A773" s="25" t="s">
        <v>67</v>
      </c>
      <c r="B773" s="26" t="n">
        <v>3538</v>
      </c>
      <c r="C773" s="26" t="n">
        <v>29</v>
      </c>
      <c r="D773" s="38" t="n">
        <v>219.318181818182</v>
      </c>
      <c r="E773" s="38" t="n">
        <v>61.3409090909091</v>
      </c>
      <c r="F773" s="26" t="n">
        <v>0</v>
      </c>
      <c r="G773" s="26" t="n">
        <v>1</v>
      </c>
      <c r="H773" s="26"/>
      <c r="I773" s="26" t="n">
        <f aca="false">G773+0.33*H773</f>
        <v>1</v>
      </c>
      <c r="J773" s="39" t="n">
        <f aca="false">K773/$K$775</f>
        <v>0.00422543919526</v>
      </c>
      <c r="K773" s="26" t="n">
        <v>20434</v>
      </c>
      <c r="L773" s="26" t="n">
        <v>386002</v>
      </c>
      <c r="M773" s="26" t="n">
        <f aca="false">L773+K773</f>
        <v>406436</v>
      </c>
    </row>
    <row r="774" customFormat="false" ht="12.8" hidden="false" customHeight="false" outlineLevel="0" collapsed="false">
      <c r="A774" s="28" t="s">
        <v>68</v>
      </c>
      <c r="B774" s="29" t="n">
        <v>3230</v>
      </c>
      <c r="C774" s="29" t="n">
        <v>21</v>
      </c>
      <c r="D774" s="40" t="n">
        <v>205.518181818182</v>
      </c>
      <c r="E774" s="40" t="n">
        <v>67.4090909090909</v>
      </c>
      <c r="F774" s="29" t="n">
        <v>1</v>
      </c>
      <c r="G774" s="29" t="n">
        <v>16</v>
      </c>
      <c r="H774" s="29"/>
      <c r="I774" s="29" t="n">
        <f aca="false">G774+0.33*H774</f>
        <v>16</v>
      </c>
      <c r="J774" s="41" t="n">
        <f aca="false">K774/$K$775</f>
        <v>0.0102112368063587</v>
      </c>
      <c r="K774" s="29" t="n">
        <v>49381</v>
      </c>
      <c r="L774" s="29" t="n">
        <v>471595</v>
      </c>
      <c r="M774" s="29" t="n">
        <f aca="false">L774+K774</f>
        <v>520976</v>
      </c>
    </row>
    <row r="775" customFormat="false" ht="12.8" hidden="false" customHeight="false" outlineLevel="0" collapsed="false">
      <c r="A775" s="31" t="s">
        <v>71</v>
      </c>
      <c r="B775" s="32" t="n">
        <f aca="false">SUM(B750:B774)</f>
        <v>198874</v>
      </c>
      <c r="C775" s="32" t="n">
        <f aca="false">SUM(C750:C774)</f>
        <v>1015</v>
      </c>
      <c r="D775" s="42" t="n">
        <f aca="false">SUM(D750:D774)</f>
        <v>10953.1909090909</v>
      </c>
      <c r="E775" s="42" t="n">
        <f aca="false">SUM(E750:E774)</f>
        <v>5181.49090909091</v>
      </c>
      <c r="F775" s="32" t="n">
        <f aca="false">SUM(F750:F774)</f>
        <v>353</v>
      </c>
      <c r="G775" s="32" t="n">
        <f aca="false">SUM(G750:G774)</f>
        <v>1742</v>
      </c>
      <c r="H775" s="32" t="n">
        <f aca="false">SUM(H750:H774)</f>
        <v>0</v>
      </c>
      <c r="I775" s="32" t="n">
        <f aca="false">G775+0.33*H775</f>
        <v>1742</v>
      </c>
      <c r="J775" s="43" t="n">
        <f aca="false">K775/$K$775</f>
        <v>1</v>
      </c>
      <c r="K775" s="32" t="n">
        <f aca="false">SUM(K750:K774)</f>
        <v>4835947</v>
      </c>
      <c r="L775" s="32" t="n">
        <f aca="false">SUM(L750:L774)</f>
        <v>91882965</v>
      </c>
      <c r="M775" s="32" t="n">
        <f aca="false">L775+K775</f>
        <v>96718912</v>
      </c>
    </row>
    <row r="776" customFormat="false" ht="12.8" hidden="false" customHeight="false" outlineLevel="0" collapsed="false">
      <c r="A776" s="33" t="s">
        <v>72</v>
      </c>
      <c r="B776" s="53"/>
      <c r="C776" s="53"/>
      <c r="D776" s="44"/>
      <c r="E776" s="44"/>
      <c r="F776" s="53"/>
      <c r="G776" s="53"/>
      <c r="H776" s="53"/>
      <c r="I776" s="53"/>
      <c r="J776" s="45"/>
      <c r="K776" s="53"/>
      <c r="L776" s="53"/>
      <c r="M776" s="53"/>
    </row>
    <row r="777" customFormat="false" ht="12.8" hidden="false" customHeight="false" outlineLevel="0" collapsed="false">
      <c r="A777" s="33" t="s">
        <v>196</v>
      </c>
      <c r="B777" s="53"/>
      <c r="C777" s="53"/>
      <c r="D777" s="44"/>
      <c r="E777" s="44"/>
      <c r="F777" s="53"/>
      <c r="G777" s="53"/>
      <c r="H777" s="53"/>
      <c r="I777" s="53"/>
      <c r="J777" s="45"/>
      <c r="K777" s="53"/>
      <c r="L777" s="53"/>
      <c r="M777" s="53"/>
    </row>
    <row r="778" customFormat="false" ht="12.8" hidden="false" customHeight="false" outlineLevel="0" collapsed="false">
      <c r="A778" s="12"/>
      <c r="B778" s="53"/>
      <c r="C778" s="53"/>
      <c r="D778" s="44"/>
      <c r="E778" s="44"/>
      <c r="F778" s="53"/>
      <c r="G778" s="53"/>
      <c r="H778" s="53"/>
      <c r="I778" s="53"/>
      <c r="J778" s="45"/>
      <c r="K778" s="53"/>
      <c r="L778" s="53"/>
      <c r="M778" s="53"/>
    </row>
    <row r="779" customFormat="false" ht="12.8" hidden="false" customHeight="false" outlineLevel="0" collapsed="false">
      <c r="A779" s="12"/>
      <c r="B779" s="53"/>
      <c r="C779" s="53"/>
      <c r="D779" s="44"/>
      <c r="E779" s="44"/>
      <c r="F779" s="53"/>
      <c r="G779" s="53"/>
      <c r="H779" s="53"/>
      <c r="I779" s="53"/>
      <c r="J779" s="45"/>
      <c r="K779" s="53"/>
      <c r="L779" s="53"/>
      <c r="M779" s="53"/>
    </row>
    <row r="780" customFormat="false" ht="12.8" hidden="false" customHeight="false" outlineLevel="0" collapsed="false">
      <c r="A780" s="12"/>
      <c r="B780" s="53"/>
      <c r="C780" s="53"/>
      <c r="D780" s="44"/>
      <c r="E780" s="44"/>
      <c r="F780" s="53"/>
      <c r="G780" s="53"/>
      <c r="H780" s="53"/>
      <c r="I780" s="53"/>
      <c r="J780" s="45"/>
      <c r="K780" s="53"/>
      <c r="L780" s="53"/>
      <c r="M780" s="53"/>
    </row>
    <row r="781" customFormat="false" ht="12.8" hidden="false" customHeight="false" outlineLevel="0" collapsed="false">
      <c r="A781" s="16" t="str">
        <f aca="false">"Tabla " &amp; TEXT((ROW()+25) / 35, "0")</f>
        <v>Tabla 23</v>
      </c>
      <c r="B781" s="16"/>
      <c r="C781" s="16"/>
      <c r="D781" s="16"/>
      <c r="E781" s="16"/>
      <c r="F781" s="16"/>
      <c r="G781" s="16"/>
      <c r="H781" s="16"/>
      <c r="I781" s="16"/>
      <c r="J781" s="16"/>
      <c r="K781" s="18"/>
      <c r="L781" s="18"/>
      <c r="M781" s="18"/>
    </row>
    <row r="782" customFormat="false" ht="12.8" hidden="false" customHeight="false" outlineLevel="0" collapsed="false">
      <c r="A782" s="18" t="s">
        <v>268</v>
      </c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</row>
    <row r="783" customFormat="false" ht="12.8" hidden="false" customHeight="true" outlineLevel="0" collapsed="false">
      <c r="A783" s="19" t="s">
        <v>30</v>
      </c>
      <c r="B783" s="20" t="s">
        <v>31</v>
      </c>
      <c r="C783" s="20"/>
      <c r="D783" s="20"/>
      <c r="E783" s="20"/>
      <c r="F783" s="20"/>
      <c r="G783" s="20"/>
      <c r="H783" s="20"/>
      <c r="I783" s="20"/>
      <c r="J783" s="34" t="s">
        <v>32</v>
      </c>
      <c r="K783" s="19" t="s">
        <v>33</v>
      </c>
      <c r="L783" s="19" t="s">
        <v>34</v>
      </c>
      <c r="M783" s="19" t="s">
        <v>35</v>
      </c>
    </row>
    <row r="784" customFormat="false" ht="28.3" hidden="false" customHeight="false" outlineLevel="0" collapsed="false">
      <c r="A784" s="19"/>
      <c r="B784" s="21" t="s">
        <v>269</v>
      </c>
      <c r="C784" s="21" t="s">
        <v>270</v>
      </c>
      <c r="D784" s="35" t="s">
        <v>271</v>
      </c>
      <c r="E784" s="35" t="s">
        <v>272</v>
      </c>
      <c r="F784" s="21" t="s">
        <v>273</v>
      </c>
      <c r="G784" s="21" t="s">
        <v>274</v>
      </c>
      <c r="H784" s="21"/>
      <c r="I784" s="19" t="s">
        <v>43</v>
      </c>
      <c r="J784" s="34"/>
      <c r="K784" s="19"/>
      <c r="L784" s="19"/>
      <c r="M784" s="19"/>
    </row>
    <row r="785" customFormat="false" ht="12.8" hidden="false" customHeight="false" outlineLevel="0" collapsed="false">
      <c r="A785" s="22" t="s">
        <v>44</v>
      </c>
      <c r="B785" s="23" t="n">
        <v>21205</v>
      </c>
      <c r="C785" s="23" t="n">
        <v>72</v>
      </c>
      <c r="D785" s="36" t="n">
        <v>1632.13636363636</v>
      </c>
      <c r="E785" s="36" t="n">
        <v>674.840909090909</v>
      </c>
      <c r="F785" s="23" t="n">
        <v>107</v>
      </c>
      <c r="G785" s="23" t="n">
        <v>628</v>
      </c>
      <c r="H785" s="23"/>
      <c r="I785" s="23" t="n">
        <f aca="false">G785+0.33*H785</f>
        <v>628</v>
      </c>
      <c r="J785" s="37" t="n">
        <v>0.160070594057495</v>
      </c>
      <c r="K785" s="23" t="n">
        <v>738110</v>
      </c>
      <c r="L785" s="23" t="n">
        <v>20100986</v>
      </c>
      <c r="M785" s="23" t="n">
        <v>20839096</v>
      </c>
    </row>
    <row r="786" customFormat="false" ht="12.8" hidden="false" customHeight="false" outlineLevel="0" collapsed="false">
      <c r="A786" s="25" t="s">
        <v>45</v>
      </c>
      <c r="B786" s="26" t="n">
        <v>16238</v>
      </c>
      <c r="C786" s="26" t="n">
        <v>64</v>
      </c>
      <c r="D786" s="38" t="n">
        <v>1254.88636363636</v>
      </c>
      <c r="E786" s="38" t="n">
        <v>1005.70454545455</v>
      </c>
      <c r="F786" s="26" t="n">
        <v>88</v>
      </c>
      <c r="G786" s="26" t="n">
        <v>343</v>
      </c>
      <c r="H786" s="26"/>
      <c r="I786" s="26" t="n">
        <f aca="false">G786+0.33*H786</f>
        <v>343</v>
      </c>
      <c r="J786" s="39" t="n">
        <v>0.172791490544773</v>
      </c>
      <c r="K786" s="26" t="n">
        <v>796768</v>
      </c>
      <c r="L786" s="26" t="n">
        <v>11354697</v>
      </c>
      <c r="M786" s="26" t="n">
        <v>12151465</v>
      </c>
    </row>
    <row r="787" customFormat="false" ht="12.8" hidden="false" customHeight="false" outlineLevel="0" collapsed="false">
      <c r="A787" s="25" t="s">
        <v>46</v>
      </c>
      <c r="B787" s="26" t="n">
        <v>14805</v>
      </c>
      <c r="C787" s="26" t="n">
        <v>61</v>
      </c>
      <c r="D787" s="38" t="n">
        <v>1119.40909090909</v>
      </c>
      <c r="E787" s="38" t="n">
        <v>554.840909090909</v>
      </c>
      <c r="F787" s="26" t="n">
        <v>45</v>
      </c>
      <c r="G787" s="26" t="n">
        <v>183</v>
      </c>
      <c r="H787" s="26"/>
      <c r="I787" s="26" t="n">
        <f aca="false">G787+0.33*H787</f>
        <v>183</v>
      </c>
      <c r="J787" s="39" t="n">
        <v>0.0540634847726805</v>
      </c>
      <c r="K787" s="26" t="n">
        <v>249295</v>
      </c>
      <c r="L787" s="26" t="n">
        <v>6977644</v>
      </c>
      <c r="M787" s="26" t="n">
        <v>7226939</v>
      </c>
    </row>
    <row r="788" customFormat="false" ht="12.8" hidden="false" customHeight="false" outlineLevel="0" collapsed="false">
      <c r="A788" s="25" t="s">
        <v>229</v>
      </c>
      <c r="B788" s="26" t="n">
        <v>10228</v>
      </c>
      <c r="C788" s="26" t="n">
        <v>61</v>
      </c>
      <c r="D788" s="38" t="n">
        <v>497.022727272727</v>
      </c>
      <c r="E788" s="38" t="n">
        <v>311.204545454545</v>
      </c>
      <c r="F788" s="26" t="n">
        <v>17</v>
      </c>
      <c r="G788" s="26" t="n">
        <v>24</v>
      </c>
      <c r="H788" s="26"/>
      <c r="I788" s="26" t="n">
        <f aca="false">G788+0.33*H788</f>
        <v>24</v>
      </c>
      <c r="J788" s="39" t="n">
        <v>0.046289724066844</v>
      </c>
      <c r="K788" s="26" t="n">
        <v>213449</v>
      </c>
      <c r="L788" s="26" t="n">
        <v>4535121</v>
      </c>
      <c r="M788" s="26" t="n">
        <v>4748570</v>
      </c>
    </row>
    <row r="789" customFormat="false" ht="12.8" hidden="false" customHeight="false" outlineLevel="0" collapsed="false">
      <c r="A789" s="25" t="s">
        <v>48</v>
      </c>
      <c r="B789" s="26" t="n">
        <v>8867</v>
      </c>
      <c r="C789" s="26" t="n">
        <v>64</v>
      </c>
      <c r="D789" s="38" t="n">
        <v>330.613636363636</v>
      </c>
      <c r="E789" s="38" t="n">
        <v>122.681818181818</v>
      </c>
      <c r="F789" s="26" t="n">
        <v>8</v>
      </c>
      <c r="G789" s="26" t="n">
        <v>26</v>
      </c>
      <c r="H789" s="26"/>
      <c r="I789" s="26" t="n">
        <f aca="false">G789+0.33*H789</f>
        <v>26</v>
      </c>
      <c r="J789" s="39" t="n">
        <v>0.0339223183442406</v>
      </c>
      <c r="K789" s="26" t="n">
        <v>156421</v>
      </c>
      <c r="L789" s="26" t="n">
        <v>3598284</v>
      </c>
      <c r="M789" s="26" t="n">
        <v>3754705</v>
      </c>
    </row>
    <row r="790" customFormat="false" ht="12.8" hidden="false" customHeight="false" outlineLevel="0" collapsed="false">
      <c r="A790" s="25" t="s">
        <v>49</v>
      </c>
      <c r="B790" s="26" t="n">
        <v>19025</v>
      </c>
      <c r="C790" s="26" t="n">
        <v>74</v>
      </c>
      <c r="D790" s="38" t="n">
        <v>849.636363636364</v>
      </c>
      <c r="E790" s="38" t="n">
        <v>462.113636363636</v>
      </c>
      <c r="F790" s="26" t="n">
        <v>38</v>
      </c>
      <c r="G790" s="26" t="n">
        <v>129</v>
      </c>
      <c r="H790" s="26"/>
      <c r="I790" s="26" t="n">
        <f aca="false">G790+0.33*H790</f>
        <v>129</v>
      </c>
      <c r="J790" s="39" t="n">
        <v>0.0664311073607837</v>
      </c>
      <c r="K790" s="26" t="n">
        <v>306324</v>
      </c>
      <c r="L790" s="26" t="n">
        <v>6276277</v>
      </c>
      <c r="M790" s="26" t="n">
        <v>6582601</v>
      </c>
    </row>
    <row r="791" customFormat="false" ht="12.8" hidden="false" customHeight="false" outlineLevel="0" collapsed="false">
      <c r="A791" s="25" t="s">
        <v>50</v>
      </c>
      <c r="B791" s="26" t="n">
        <v>8765</v>
      </c>
      <c r="C791" s="26" t="n">
        <v>61</v>
      </c>
      <c r="D791" s="38" t="n">
        <v>612</v>
      </c>
      <c r="E791" s="38" t="n">
        <v>310.545454545455</v>
      </c>
      <c r="F791" s="26" t="n">
        <v>12</v>
      </c>
      <c r="G791" s="26" t="n">
        <v>98</v>
      </c>
      <c r="H791" s="26"/>
      <c r="I791" s="26" t="n">
        <f aca="false">G791+0.33*H791</f>
        <v>98</v>
      </c>
      <c r="J791" s="39" t="n">
        <v>0.038869237260182</v>
      </c>
      <c r="K791" s="26" t="n">
        <v>179232</v>
      </c>
      <c r="L791" s="26" t="n">
        <v>4891140</v>
      </c>
      <c r="M791" s="26" t="n">
        <v>5070372</v>
      </c>
    </row>
    <row r="792" customFormat="false" ht="12.8" hidden="false" customHeight="false" outlineLevel="0" collapsed="false">
      <c r="A792" s="25" t="s">
        <v>51</v>
      </c>
      <c r="B792" s="26" t="n">
        <v>6674</v>
      </c>
      <c r="C792" s="26" t="n">
        <v>33</v>
      </c>
      <c r="D792" s="38" t="n">
        <v>239.684090909091</v>
      </c>
      <c r="E792" s="38" t="n">
        <v>138.165909090909</v>
      </c>
      <c r="F792" s="26" t="n">
        <v>8</v>
      </c>
      <c r="G792" s="26" t="n">
        <v>42</v>
      </c>
      <c r="H792" s="26"/>
      <c r="I792" s="26" t="n">
        <f aca="false">G792+0.33*H792</f>
        <v>42</v>
      </c>
      <c r="J792" s="39" t="n">
        <v>0.0773852006211895</v>
      </c>
      <c r="K792" s="26" t="n">
        <v>356835</v>
      </c>
      <c r="L792" s="26" t="n">
        <v>4088402</v>
      </c>
      <c r="M792" s="26" t="n">
        <v>4445237</v>
      </c>
    </row>
    <row r="793" customFormat="false" ht="12.8" hidden="false" customHeight="false" outlineLevel="0" collapsed="false">
      <c r="A793" s="25" t="s">
        <v>52</v>
      </c>
      <c r="B793" s="26" t="n">
        <v>5689</v>
      </c>
      <c r="C793" s="26" t="n">
        <v>30</v>
      </c>
      <c r="D793" s="38" t="n">
        <v>384.431818181818</v>
      </c>
      <c r="E793" s="38" t="n">
        <v>172.386363636364</v>
      </c>
      <c r="F793" s="26" t="n">
        <v>4</v>
      </c>
      <c r="G793" s="26" t="n">
        <v>22</v>
      </c>
      <c r="H793" s="26"/>
      <c r="I793" s="26" t="n">
        <f aca="false">G793+0.33*H793</f>
        <v>22</v>
      </c>
      <c r="J793" s="39" t="n">
        <v>0.0144876997141496</v>
      </c>
      <c r="K793" s="26" t="n">
        <v>66805</v>
      </c>
      <c r="L793" s="26" t="n">
        <v>2300578</v>
      </c>
      <c r="M793" s="26" t="n">
        <v>2367383</v>
      </c>
    </row>
    <row r="794" customFormat="false" ht="12.8" hidden="false" customHeight="false" outlineLevel="0" collapsed="false">
      <c r="A794" s="25" t="s">
        <v>53</v>
      </c>
      <c r="B794" s="26" t="n">
        <v>6067</v>
      </c>
      <c r="C794" s="26" t="n">
        <v>37</v>
      </c>
      <c r="D794" s="38" t="n">
        <v>302.545454545455</v>
      </c>
      <c r="E794" s="38" t="n">
        <v>116</v>
      </c>
      <c r="F794" s="26" t="n">
        <v>3</v>
      </c>
      <c r="G794" s="26" t="n">
        <v>30</v>
      </c>
      <c r="H794" s="26"/>
      <c r="I794" s="26" t="n">
        <f aca="false">G794+0.33*H794</f>
        <v>30</v>
      </c>
      <c r="J794" s="39" t="n">
        <v>0.0190811278654167</v>
      </c>
      <c r="K794" s="26" t="n">
        <v>87986</v>
      </c>
      <c r="L794" s="26" t="n">
        <v>2230259</v>
      </c>
      <c r="M794" s="26" t="n">
        <v>2318245</v>
      </c>
    </row>
    <row r="795" customFormat="false" ht="12.8" hidden="false" customHeight="false" outlineLevel="0" collapsed="false">
      <c r="A795" s="25" t="s">
        <v>54</v>
      </c>
      <c r="B795" s="26" t="n">
        <v>6391</v>
      </c>
      <c r="C795" s="26" t="n">
        <v>40</v>
      </c>
      <c r="D795" s="38" t="n">
        <v>295.75</v>
      </c>
      <c r="E795" s="38" t="n">
        <v>122.704545454545</v>
      </c>
      <c r="F795" s="26" t="n">
        <v>2</v>
      </c>
      <c r="G795" s="26" t="n">
        <v>18</v>
      </c>
      <c r="H795" s="26"/>
      <c r="I795" s="26" t="n">
        <f aca="false">G795+0.33*H795</f>
        <v>18</v>
      </c>
      <c r="J795" s="39" t="n">
        <v>0.0169610507393704</v>
      </c>
      <c r="K795" s="26" t="n">
        <v>78210</v>
      </c>
      <c r="L795" s="26" t="n">
        <v>1820621</v>
      </c>
      <c r="M795" s="26" t="n">
        <v>1898831</v>
      </c>
    </row>
    <row r="796" customFormat="false" ht="12.8" hidden="false" customHeight="false" outlineLevel="0" collapsed="false">
      <c r="A796" s="25" t="s">
        <v>55</v>
      </c>
      <c r="B796" s="26" t="n">
        <v>8194</v>
      </c>
      <c r="C796" s="26" t="n">
        <v>31</v>
      </c>
      <c r="D796" s="38" t="n">
        <v>385.954545454545</v>
      </c>
      <c r="E796" s="38" t="n">
        <v>156.886363636364</v>
      </c>
      <c r="F796" s="26" t="n">
        <v>4</v>
      </c>
      <c r="G796" s="26" t="n">
        <v>6</v>
      </c>
      <c r="H796" s="26"/>
      <c r="I796" s="26" t="n">
        <f aca="false">G796+0.33*H796</f>
        <v>6</v>
      </c>
      <c r="J796" s="39" t="n">
        <v>0.0144876997141496</v>
      </c>
      <c r="K796" s="26" t="n">
        <v>66805</v>
      </c>
      <c r="L796" s="26" t="n">
        <v>1841834</v>
      </c>
      <c r="M796" s="26" t="n">
        <v>1908639</v>
      </c>
    </row>
    <row r="797" customFormat="false" ht="12.8" hidden="false" customHeight="false" outlineLevel="0" collapsed="false">
      <c r="A797" s="25" t="s">
        <v>56</v>
      </c>
      <c r="B797" s="26" t="n">
        <v>7790</v>
      </c>
      <c r="C797" s="26" t="n">
        <v>35</v>
      </c>
      <c r="D797" s="38" t="n">
        <v>429.204545454545</v>
      </c>
      <c r="E797" s="38" t="n">
        <v>164.181818181818</v>
      </c>
      <c r="F797" s="26" t="n">
        <v>7</v>
      </c>
      <c r="G797" s="26" t="n">
        <v>46</v>
      </c>
      <c r="H797" s="26"/>
      <c r="I797" s="26" t="n">
        <f aca="false">G797+0.33*H797</f>
        <v>46</v>
      </c>
      <c r="J797" s="39" t="n">
        <v>0.0208481479577884</v>
      </c>
      <c r="K797" s="26" t="n">
        <v>96134</v>
      </c>
      <c r="L797" s="26" t="n">
        <v>1950571</v>
      </c>
      <c r="M797" s="26" t="n">
        <v>2046705</v>
      </c>
    </row>
    <row r="798" customFormat="false" ht="12.8" hidden="false" customHeight="false" outlineLevel="0" collapsed="false">
      <c r="A798" s="25" t="s">
        <v>57</v>
      </c>
      <c r="B798" s="26" t="n">
        <v>2942</v>
      </c>
      <c r="C798" s="26" t="n">
        <v>38</v>
      </c>
      <c r="D798" s="38" t="n">
        <v>135.725</v>
      </c>
      <c r="E798" s="38" t="n">
        <v>47</v>
      </c>
      <c r="F798" s="26" t="n">
        <v>2</v>
      </c>
      <c r="G798" s="26" t="n">
        <v>4</v>
      </c>
      <c r="H798" s="26"/>
      <c r="I798" s="26" t="n">
        <f aca="false">G798+0.33*H798</f>
        <v>4</v>
      </c>
      <c r="J798" s="39" t="n">
        <v>0.0141342089494753</v>
      </c>
      <c r="K798" s="26" t="n">
        <v>65175</v>
      </c>
      <c r="L798" s="26" t="n">
        <v>964062</v>
      </c>
      <c r="M798" s="26" t="n">
        <v>1029237</v>
      </c>
    </row>
    <row r="799" customFormat="false" ht="12.8" hidden="false" customHeight="false" outlineLevel="0" collapsed="false">
      <c r="A799" s="25" t="s">
        <v>58</v>
      </c>
      <c r="B799" s="26" t="n">
        <v>4453</v>
      </c>
      <c r="C799" s="26" t="n">
        <v>12</v>
      </c>
      <c r="D799" s="38" t="n">
        <v>159.772727272727</v>
      </c>
      <c r="E799" s="38" t="n">
        <v>133.090909090909</v>
      </c>
      <c r="F799" s="26" t="n">
        <v>5</v>
      </c>
      <c r="G799" s="26" t="n">
        <v>10</v>
      </c>
      <c r="H799" s="26"/>
      <c r="I799" s="26" t="n">
        <f aca="false">G799+0.33*H799</f>
        <v>10</v>
      </c>
      <c r="J799" s="39" t="n">
        <v>0.0957597806882574</v>
      </c>
      <c r="K799" s="26" t="n">
        <v>441563</v>
      </c>
      <c r="L799" s="26" t="n">
        <v>3196364</v>
      </c>
      <c r="M799" s="26" t="n">
        <v>3637927</v>
      </c>
    </row>
    <row r="800" customFormat="false" ht="12.8" hidden="false" customHeight="false" outlineLevel="0" collapsed="false">
      <c r="A800" s="25" t="s">
        <v>59</v>
      </c>
      <c r="B800" s="26" t="n">
        <v>2306</v>
      </c>
      <c r="C800" s="26" t="n">
        <v>26</v>
      </c>
      <c r="D800" s="38" t="n">
        <v>116.159090909091</v>
      </c>
      <c r="E800" s="38" t="n">
        <v>36.0681818181818</v>
      </c>
      <c r="F800" s="26" t="n">
        <v>0</v>
      </c>
      <c r="G800" s="26" t="n">
        <v>0</v>
      </c>
      <c r="H800" s="26"/>
      <c r="I800" s="26" t="n">
        <f aca="false">G800+0.33*H800</f>
        <v>0</v>
      </c>
      <c r="J800" s="39" t="n">
        <v>0.00706721290748756</v>
      </c>
      <c r="K800" s="26" t="n">
        <v>32588</v>
      </c>
      <c r="L800" s="26" t="n">
        <v>1057823</v>
      </c>
      <c r="M800" s="26" t="n">
        <v>1090411</v>
      </c>
    </row>
    <row r="801" customFormat="false" ht="12.8" hidden="false" customHeight="false" outlineLevel="0" collapsed="false">
      <c r="A801" s="25" t="s">
        <v>60</v>
      </c>
      <c r="B801" s="26" t="n">
        <v>5135</v>
      </c>
      <c r="C801" s="26" t="n">
        <v>39</v>
      </c>
      <c r="D801" s="38" t="n">
        <v>242.840909090909</v>
      </c>
      <c r="E801" s="38" t="n">
        <v>127.909090909091</v>
      </c>
      <c r="F801" s="26" t="n">
        <v>1</v>
      </c>
      <c r="G801" s="26" t="n">
        <v>10</v>
      </c>
      <c r="H801" s="26"/>
      <c r="I801" s="26" t="n">
        <f aca="false">G801+0.33*H801</f>
        <v>10</v>
      </c>
      <c r="J801" s="39" t="n">
        <v>0.0215546957561373</v>
      </c>
      <c r="K801" s="26" t="n">
        <v>99392</v>
      </c>
      <c r="L801" s="26" t="n">
        <v>2585935</v>
      </c>
      <c r="M801" s="26" t="n">
        <v>2685327</v>
      </c>
    </row>
    <row r="802" customFormat="false" ht="12.8" hidden="false" customHeight="false" outlineLevel="0" collapsed="false">
      <c r="A802" s="25" t="s">
        <v>61</v>
      </c>
      <c r="B802" s="26" t="n">
        <v>3340</v>
      </c>
      <c r="C802" s="26" t="n">
        <v>21</v>
      </c>
      <c r="D802" s="38" t="n">
        <v>173.522727272727</v>
      </c>
      <c r="E802" s="38" t="n">
        <v>51.1818181818182</v>
      </c>
      <c r="F802" s="26" t="n">
        <v>3</v>
      </c>
      <c r="G802" s="26" t="n">
        <v>3</v>
      </c>
      <c r="H802" s="26"/>
      <c r="I802" s="26" t="n">
        <f aca="false">G802+0.33*H802</f>
        <v>3</v>
      </c>
      <c r="J802" s="39" t="n">
        <v>0.0109540932604058</v>
      </c>
      <c r="K802" s="26" t="n">
        <v>50511</v>
      </c>
      <c r="L802" s="26" t="n">
        <v>775621</v>
      </c>
      <c r="M802" s="26" t="n">
        <v>826132</v>
      </c>
    </row>
    <row r="803" customFormat="false" ht="12.8" hidden="false" customHeight="false" outlineLevel="0" collapsed="false">
      <c r="A803" s="25" t="s">
        <v>62</v>
      </c>
      <c r="B803" s="26" t="n">
        <v>5931</v>
      </c>
      <c r="C803" s="26" t="n">
        <v>26</v>
      </c>
      <c r="D803" s="38" t="n">
        <v>336.818181818182</v>
      </c>
      <c r="E803" s="38" t="n">
        <v>172.613636363636</v>
      </c>
      <c r="F803" s="26" t="n">
        <v>1</v>
      </c>
      <c r="G803" s="26" t="n">
        <v>1</v>
      </c>
      <c r="H803" s="26"/>
      <c r="I803" s="26" t="n">
        <f aca="false">G803+0.33*H803</f>
        <v>1</v>
      </c>
      <c r="J803" s="39" t="n">
        <v>0.0155477382771728</v>
      </c>
      <c r="K803" s="26" t="n">
        <v>71693</v>
      </c>
      <c r="L803" s="26" t="n">
        <v>2796235</v>
      </c>
      <c r="M803" s="26" t="n">
        <v>2867928</v>
      </c>
    </row>
    <row r="804" customFormat="false" ht="12.8" hidden="false" customHeight="false" outlineLevel="0" collapsed="false">
      <c r="A804" s="25" t="s">
        <v>63</v>
      </c>
      <c r="B804" s="26" t="n">
        <v>4785</v>
      </c>
      <c r="C804" s="26" t="n">
        <v>51</v>
      </c>
      <c r="D804" s="38" t="n">
        <v>351.409090909091</v>
      </c>
      <c r="E804" s="38" t="n">
        <v>111.340909090909</v>
      </c>
      <c r="F804" s="26" t="n">
        <v>1</v>
      </c>
      <c r="G804" s="26" t="n">
        <v>6</v>
      </c>
      <c r="H804" s="26"/>
      <c r="I804" s="26" t="n">
        <f aca="false">G804+0.33*H804</f>
        <v>6</v>
      </c>
      <c r="J804" s="39" t="n">
        <v>0.00530040968061567</v>
      </c>
      <c r="K804" s="26" t="n">
        <v>24441</v>
      </c>
      <c r="L804" s="26" t="n">
        <v>859525</v>
      </c>
      <c r="M804" s="26" t="n">
        <v>883966</v>
      </c>
    </row>
    <row r="805" customFormat="false" ht="12.8" hidden="false" customHeight="false" outlineLevel="0" collapsed="false">
      <c r="A805" s="25" t="s">
        <v>64</v>
      </c>
      <c r="B805" s="26" t="n">
        <v>10387</v>
      </c>
      <c r="C805" s="26" t="n">
        <v>57</v>
      </c>
      <c r="D805" s="38" t="n">
        <v>334.795454545455</v>
      </c>
      <c r="E805" s="38" t="n">
        <v>76.9545454545455</v>
      </c>
      <c r="F805" s="26" t="n">
        <v>0</v>
      </c>
      <c r="G805" s="26" t="n">
        <v>4</v>
      </c>
      <c r="H805" s="26"/>
      <c r="I805" s="26" t="n">
        <f aca="false">G805+0.33*H805</f>
        <v>4</v>
      </c>
      <c r="J805" s="39" t="n">
        <v>0.0321555151173687</v>
      </c>
      <c r="K805" s="26" t="n">
        <v>148274</v>
      </c>
      <c r="L805" s="26" t="n">
        <v>1042182</v>
      </c>
      <c r="M805" s="26" t="n">
        <v>1190456</v>
      </c>
    </row>
    <row r="806" customFormat="false" ht="12.8" hidden="false" customHeight="false" outlineLevel="0" collapsed="false">
      <c r="A806" s="25" t="s">
        <v>65</v>
      </c>
      <c r="B806" s="26" t="n">
        <v>3651</v>
      </c>
      <c r="C806" s="26" t="n">
        <v>33</v>
      </c>
      <c r="D806" s="38" t="n">
        <v>185.045454545455</v>
      </c>
      <c r="E806" s="38" t="n">
        <v>65.7727272727273</v>
      </c>
      <c r="F806" s="26" t="n">
        <v>6</v>
      </c>
      <c r="G806" s="26" t="n">
        <v>17</v>
      </c>
      <c r="H806" s="26"/>
      <c r="I806" s="26" t="n">
        <f aca="false">G806+0.33*H806</f>
        <v>17</v>
      </c>
      <c r="J806" s="39" t="n">
        <v>0.0275618701006017</v>
      </c>
      <c r="K806" s="26" t="n">
        <v>127092</v>
      </c>
      <c r="L806" s="26" t="n">
        <v>1163843</v>
      </c>
      <c r="M806" s="26" t="n">
        <v>1290935</v>
      </c>
    </row>
    <row r="807" customFormat="false" ht="12.8" hidden="false" customHeight="false" outlineLevel="0" collapsed="false">
      <c r="A807" s="25" t="s">
        <v>66</v>
      </c>
      <c r="B807" s="26" t="n">
        <v>4269</v>
      </c>
      <c r="C807" s="26" t="n">
        <v>20</v>
      </c>
      <c r="D807" s="38" t="n">
        <v>158.977272727273</v>
      </c>
      <c r="E807" s="38" t="n">
        <v>45.5681818181818</v>
      </c>
      <c r="F807" s="26" t="n">
        <v>0</v>
      </c>
      <c r="G807" s="26" t="n">
        <v>0</v>
      </c>
      <c r="H807" s="26"/>
      <c r="I807" s="26" t="n">
        <f aca="false">G807+0.33*H807</f>
        <v>0</v>
      </c>
      <c r="J807" s="39" t="n">
        <v>0.0201413832939397</v>
      </c>
      <c r="K807" s="26" t="n">
        <v>92875</v>
      </c>
      <c r="L807" s="26" t="n">
        <v>408284</v>
      </c>
      <c r="M807" s="26" t="n">
        <v>501159</v>
      </c>
    </row>
    <row r="808" customFormat="false" ht="12.8" hidden="false" customHeight="false" outlineLevel="0" collapsed="false">
      <c r="A808" s="25" t="s">
        <v>67</v>
      </c>
      <c r="B808" s="26" t="n">
        <v>3523</v>
      </c>
      <c r="C808" s="26" t="n">
        <v>29</v>
      </c>
      <c r="D808" s="38" t="n">
        <v>223.454545454545</v>
      </c>
      <c r="E808" s="38" t="n">
        <v>61.2272727272727</v>
      </c>
      <c r="F808" s="26" t="n">
        <v>1</v>
      </c>
      <c r="G808" s="26" t="n">
        <v>2</v>
      </c>
      <c r="H808" s="26"/>
      <c r="I808" s="26" t="n">
        <f aca="false">G808+0.33*H808</f>
        <v>2</v>
      </c>
      <c r="J808" s="39" t="n">
        <v>0.00494691891594141</v>
      </c>
      <c r="K808" s="26" t="n">
        <v>22811</v>
      </c>
      <c r="L808" s="26" t="n">
        <v>364620</v>
      </c>
      <c r="M808" s="26" t="n">
        <v>387431</v>
      </c>
    </row>
    <row r="809" customFormat="false" ht="12.8" hidden="false" customHeight="false" outlineLevel="0" collapsed="false">
      <c r="A809" s="28" t="s">
        <v>68</v>
      </c>
      <c r="B809" s="29" t="n">
        <v>3541</v>
      </c>
      <c r="C809" s="29" t="n">
        <v>21</v>
      </c>
      <c r="D809" s="40" t="n">
        <v>187.681818181818</v>
      </c>
      <c r="E809" s="40" t="n">
        <v>60.3636363636364</v>
      </c>
      <c r="F809" s="29" t="n">
        <v>1</v>
      </c>
      <c r="G809" s="29" t="n">
        <v>7</v>
      </c>
      <c r="H809" s="29"/>
      <c r="I809" s="29" t="n">
        <f aca="false">G809+0.33*H809</f>
        <v>7</v>
      </c>
      <c r="J809" s="41" t="n">
        <v>0.00918729003353391</v>
      </c>
      <c r="K809" s="29" t="n">
        <v>42364</v>
      </c>
      <c r="L809" s="29" t="n">
        <v>430976</v>
      </c>
      <c r="M809" s="29" t="n">
        <v>473340</v>
      </c>
    </row>
    <row r="810" customFormat="false" ht="12.8" hidden="false" customHeight="false" outlineLevel="0" collapsed="false">
      <c r="A810" s="31" t="s">
        <v>71</v>
      </c>
      <c r="B810" s="32" t="n">
        <f aca="false">SUM(B785:B809)</f>
        <v>194201</v>
      </c>
      <c r="C810" s="32" t="n">
        <f aca="false">SUM(C785:C809)</f>
        <v>1036</v>
      </c>
      <c r="D810" s="42" t="n">
        <f aca="false">SUM(D785:D809)</f>
        <v>10939.4772727273</v>
      </c>
      <c r="E810" s="42" t="n">
        <f aca="false">SUM(E785:E809)</f>
        <v>5301.34772727273</v>
      </c>
      <c r="F810" s="32" t="n">
        <f aca="false">SUM(F785:F809)</f>
        <v>364</v>
      </c>
      <c r="G810" s="32" t="n">
        <f aca="false">SUM(G785:G809)</f>
        <v>1659</v>
      </c>
      <c r="H810" s="32"/>
      <c r="I810" s="32" t="n">
        <f aca="false">G810+0.33*H810</f>
        <v>1659</v>
      </c>
      <c r="J810" s="43" t="n">
        <v>1</v>
      </c>
      <c r="K810" s="32" t="n">
        <v>4611153</v>
      </c>
      <c r="L810" s="32" t="n">
        <v>87611884</v>
      </c>
      <c r="M810" s="32" t="n">
        <v>92223037</v>
      </c>
    </row>
    <row r="811" customFormat="false" ht="12.8" hidden="false" customHeight="false" outlineLevel="0" collapsed="false">
      <c r="A811" s="33" t="s">
        <v>72</v>
      </c>
      <c r="B811" s="53"/>
      <c r="C811" s="53"/>
      <c r="D811" s="44"/>
      <c r="E811" s="44"/>
      <c r="F811" s="53"/>
      <c r="G811" s="53"/>
      <c r="H811" s="53"/>
      <c r="I811" s="53"/>
      <c r="J811" s="45"/>
      <c r="K811" s="53"/>
      <c r="L811" s="53"/>
      <c r="M811" s="53"/>
    </row>
    <row r="812" customFormat="false" ht="12.8" hidden="false" customHeight="false" outlineLevel="0" collapsed="false">
      <c r="A812" s="33" t="s">
        <v>196</v>
      </c>
      <c r="B812" s="53"/>
      <c r="C812" s="53"/>
      <c r="D812" s="44"/>
      <c r="E812" s="44"/>
      <c r="F812" s="53"/>
      <c r="G812" s="53"/>
      <c r="H812" s="53"/>
      <c r="I812" s="53"/>
      <c r="J812" s="45"/>
      <c r="K812" s="53"/>
      <c r="L812" s="53"/>
      <c r="M812" s="53"/>
    </row>
  </sheetData>
  <mergeCells count="193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1:J11"/>
    <mergeCell ref="A12:M12"/>
    <mergeCell ref="A13:A14"/>
    <mergeCell ref="B13:I13"/>
    <mergeCell ref="J13:J14"/>
    <mergeCell ref="K13:K14"/>
    <mergeCell ref="L13:L14"/>
    <mergeCell ref="M13:M14"/>
    <mergeCell ref="A46:J46"/>
    <mergeCell ref="A47:M47"/>
    <mergeCell ref="A48:A49"/>
    <mergeCell ref="B48:I48"/>
    <mergeCell ref="J48:J49"/>
    <mergeCell ref="K48:K49"/>
    <mergeCell ref="L48:L49"/>
    <mergeCell ref="M48:M49"/>
    <mergeCell ref="A81:J81"/>
    <mergeCell ref="A82:M82"/>
    <mergeCell ref="A83:A84"/>
    <mergeCell ref="B83:I83"/>
    <mergeCell ref="J83:J84"/>
    <mergeCell ref="K83:K84"/>
    <mergeCell ref="L83:L84"/>
    <mergeCell ref="M83:M84"/>
    <mergeCell ref="A116:J116"/>
    <mergeCell ref="A117:M117"/>
    <mergeCell ref="A118:A119"/>
    <mergeCell ref="B118:I118"/>
    <mergeCell ref="J118:J119"/>
    <mergeCell ref="K118:K119"/>
    <mergeCell ref="L118:L119"/>
    <mergeCell ref="M118:M119"/>
    <mergeCell ref="A151:J151"/>
    <mergeCell ref="A152:M152"/>
    <mergeCell ref="A153:A154"/>
    <mergeCell ref="B153:I153"/>
    <mergeCell ref="J153:J154"/>
    <mergeCell ref="K153:K154"/>
    <mergeCell ref="L153:L154"/>
    <mergeCell ref="M153:M154"/>
    <mergeCell ref="A186:J186"/>
    <mergeCell ref="A187:M187"/>
    <mergeCell ref="A188:A189"/>
    <mergeCell ref="B188:I188"/>
    <mergeCell ref="J188:J189"/>
    <mergeCell ref="K188:K189"/>
    <mergeCell ref="L188:L189"/>
    <mergeCell ref="M188:M189"/>
    <mergeCell ref="A221:J221"/>
    <mergeCell ref="A222:M222"/>
    <mergeCell ref="A223:A224"/>
    <mergeCell ref="B223:I223"/>
    <mergeCell ref="J223:J224"/>
    <mergeCell ref="K223:K224"/>
    <mergeCell ref="L223:L224"/>
    <mergeCell ref="M223:M224"/>
    <mergeCell ref="A256:J256"/>
    <mergeCell ref="A257:M257"/>
    <mergeCell ref="A258:A259"/>
    <mergeCell ref="B258:I258"/>
    <mergeCell ref="J258:J259"/>
    <mergeCell ref="K258:K259"/>
    <mergeCell ref="L258:L259"/>
    <mergeCell ref="M258:M259"/>
    <mergeCell ref="A291:J291"/>
    <mergeCell ref="A292:M292"/>
    <mergeCell ref="A293:A294"/>
    <mergeCell ref="B293:I293"/>
    <mergeCell ref="J293:J294"/>
    <mergeCell ref="K293:K294"/>
    <mergeCell ref="L293:L294"/>
    <mergeCell ref="M293:M294"/>
    <mergeCell ref="A326:J326"/>
    <mergeCell ref="A327:M327"/>
    <mergeCell ref="A328:A329"/>
    <mergeCell ref="B328:I328"/>
    <mergeCell ref="J328:J329"/>
    <mergeCell ref="K328:K329"/>
    <mergeCell ref="L328:L329"/>
    <mergeCell ref="M328:M329"/>
    <mergeCell ref="A361:J361"/>
    <mergeCell ref="A362:M362"/>
    <mergeCell ref="A363:A364"/>
    <mergeCell ref="B363:I363"/>
    <mergeCell ref="J363:J364"/>
    <mergeCell ref="K363:K364"/>
    <mergeCell ref="L363:L364"/>
    <mergeCell ref="M363:M364"/>
    <mergeCell ref="A396:J396"/>
    <mergeCell ref="A397:M397"/>
    <mergeCell ref="A398:A399"/>
    <mergeCell ref="B398:I398"/>
    <mergeCell ref="J398:J399"/>
    <mergeCell ref="K398:K399"/>
    <mergeCell ref="L398:L399"/>
    <mergeCell ref="M398:M399"/>
    <mergeCell ref="A431:J431"/>
    <mergeCell ref="A432:M432"/>
    <mergeCell ref="A433:A434"/>
    <mergeCell ref="B433:I433"/>
    <mergeCell ref="J433:J434"/>
    <mergeCell ref="K433:K434"/>
    <mergeCell ref="L433:L434"/>
    <mergeCell ref="M433:M434"/>
    <mergeCell ref="A466:J466"/>
    <mergeCell ref="A467:M467"/>
    <mergeCell ref="A468:A469"/>
    <mergeCell ref="B468:I468"/>
    <mergeCell ref="J468:J469"/>
    <mergeCell ref="K468:K469"/>
    <mergeCell ref="L468:L469"/>
    <mergeCell ref="M468:M469"/>
    <mergeCell ref="A501:J501"/>
    <mergeCell ref="A502:M502"/>
    <mergeCell ref="A503:A504"/>
    <mergeCell ref="B503:I503"/>
    <mergeCell ref="J503:J504"/>
    <mergeCell ref="K503:K504"/>
    <mergeCell ref="L503:L504"/>
    <mergeCell ref="M503:M504"/>
    <mergeCell ref="A536:J536"/>
    <mergeCell ref="A537:M537"/>
    <mergeCell ref="A538:A539"/>
    <mergeCell ref="B538:I538"/>
    <mergeCell ref="J538:J539"/>
    <mergeCell ref="K538:K539"/>
    <mergeCell ref="L538:L539"/>
    <mergeCell ref="M538:M539"/>
    <mergeCell ref="A571:J571"/>
    <mergeCell ref="A572:M572"/>
    <mergeCell ref="A573:A574"/>
    <mergeCell ref="B573:I573"/>
    <mergeCell ref="J573:J574"/>
    <mergeCell ref="K573:K574"/>
    <mergeCell ref="L573:L574"/>
    <mergeCell ref="M573:M574"/>
    <mergeCell ref="A606:J606"/>
    <mergeCell ref="A607:M607"/>
    <mergeCell ref="A608:A609"/>
    <mergeCell ref="B608:I608"/>
    <mergeCell ref="J608:J609"/>
    <mergeCell ref="K608:K609"/>
    <mergeCell ref="L608:L609"/>
    <mergeCell ref="M608:M609"/>
    <mergeCell ref="A641:J641"/>
    <mergeCell ref="A642:M642"/>
    <mergeCell ref="A643:A644"/>
    <mergeCell ref="B643:I643"/>
    <mergeCell ref="J643:J644"/>
    <mergeCell ref="K643:K644"/>
    <mergeCell ref="L643:L644"/>
    <mergeCell ref="M643:M644"/>
    <mergeCell ref="A676:J676"/>
    <mergeCell ref="A677:M677"/>
    <mergeCell ref="A678:A679"/>
    <mergeCell ref="B678:I678"/>
    <mergeCell ref="J678:J679"/>
    <mergeCell ref="K678:K679"/>
    <mergeCell ref="L678:L679"/>
    <mergeCell ref="M678:M679"/>
    <mergeCell ref="A711:J711"/>
    <mergeCell ref="A712:M712"/>
    <mergeCell ref="A713:A714"/>
    <mergeCell ref="B713:I713"/>
    <mergeCell ref="J713:J714"/>
    <mergeCell ref="K713:K714"/>
    <mergeCell ref="L713:L714"/>
    <mergeCell ref="M713:M714"/>
    <mergeCell ref="A746:J746"/>
    <mergeCell ref="A747:M747"/>
    <mergeCell ref="A748:A749"/>
    <mergeCell ref="B748:I748"/>
    <mergeCell ref="J748:J749"/>
    <mergeCell ref="K748:K749"/>
    <mergeCell ref="L748:L749"/>
    <mergeCell ref="M748:M749"/>
    <mergeCell ref="A781:J781"/>
    <mergeCell ref="A782:M782"/>
    <mergeCell ref="A783:A784"/>
    <mergeCell ref="B783:I783"/>
    <mergeCell ref="J783:J784"/>
    <mergeCell ref="K783:K784"/>
    <mergeCell ref="L783:L784"/>
    <mergeCell ref="M783:M784"/>
  </mergeCells>
  <printOptions headings="false" gridLines="false" gridLinesSet="true" horizontalCentered="false" verticalCentered="false"/>
  <pageMargins left="0.708333333333333" right="0.708333333333333" top="0.354166666666667" bottom="0.354166666666667" header="0.511811023622047" footer="0.511811023622047"/>
  <pageSetup paperSize="14" scale="6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4" manualBreakCount="4">
    <brk id="217" man="true" max="16383" min="0"/>
    <brk id="255" man="true" max="16383" min="0"/>
    <brk id="289" man="true" max="16383" min="0"/>
    <brk id="321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A812"/>
  <sheetViews>
    <sheetView showFormulas="false" showGridLines="false" showRowColHeaders="true" showZeros="true" rightToLeft="false" tabSelected="false" showOutlineSymbols="true" defaultGridColor="true" view="normal" topLeftCell="A49" colorId="64" zoomScale="142" zoomScaleNormal="142" zoomScalePageLayoutView="100" workbookViewId="0">
      <pane xSplit="1" ySplit="0" topLeftCell="F49" activePane="topRight" state="frozen"/>
      <selection pane="topLeft" activeCell="A49" activeCellId="0" sqref="A49"/>
      <selection pane="topRight" activeCell="P42" activeCellId="0" sqref="P42"/>
    </sheetView>
  </sheetViews>
  <sheetFormatPr defaultColWidth="11.78515625" defaultRowHeight="12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8" width="10.35"/>
    <col collapsed="false" customWidth="true" hidden="false" outlineLevel="0" max="9" min="9" style="10" width="10.35"/>
    <col collapsed="false" customWidth="true" hidden="false" outlineLevel="0" max="10" min="10" style="60" width="9.85"/>
    <col collapsed="false" customWidth="true" hidden="false" outlineLevel="0" max="11" min="11" style="61" width="9.99"/>
    <col collapsed="false" customWidth="true" hidden="false" outlineLevel="0" max="12" min="12" style="60" width="9.85"/>
    <col collapsed="false" customWidth="true" hidden="false" outlineLevel="0" max="13" min="13" style="10" width="9.85"/>
    <col collapsed="false" customWidth="true" hidden="false" outlineLevel="0" max="14" min="14" style="60" width="9.77"/>
    <col collapsed="false" customWidth="true" hidden="false" outlineLevel="0" max="15" min="15" style="60" width="12.12"/>
    <col collapsed="false" customWidth="true" hidden="false" outlineLevel="0" max="16" min="16" style="62" width="11.51"/>
    <col collapsed="false" customWidth="true" hidden="false" outlineLevel="0" max="17" min="17" style="8" width="10.54"/>
    <col collapsed="false" customWidth="true" hidden="false" outlineLevel="0" max="18" min="18" style="60" width="9.85"/>
    <col collapsed="false" customWidth="true" hidden="false" outlineLevel="0" max="51" min="19" style="8" width="9.85"/>
  </cols>
  <sheetData>
    <row r="1" s="12" customFormat="true" ht="17.35" hidden="false" customHeight="false" outlineLevel="0" collapsed="false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P1" s="63"/>
    </row>
    <row r="2" s="12" customFormat="true" ht="17.35" hidden="false" customHeight="false" outlineLevel="0" collapsed="false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P2" s="63"/>
    </row>
    <row r="3" s="12" customFormat="true" ht="17.35" hidden="false" customHeight="false" outlineLevel="0" collapsed="false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P3" s="63"/>
    </row>
    <row r="4" s="12" customFormat="true" ht="17.35" hidden="false" customHeight="false" outlineLevel="0" collapsed="false">
      <c r="A4" s="11" t="s">
        <v>23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P4" s="63"/>
    </row>
    <row r="5" s="12" customFormat="true" ht="17.35" hidden="false" customHeight="false" outlineLevel="0" collapsed="false">
      <c r="A5" s="11" t="s">
        <v>24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P5" s="63"/>
    </row>
    <row r="6" s="12" customFormat="true" ht="17.35" hidden="false" customHeight="false" outlineLevel="0" collapsed="false">
      <c r="A6" s="11" t="s">
        <v>25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P6" s="63"/>
    </row>
    <row r="7" s="12" customFormat="true" ht="15" hidden="false" customHeight="false" outlineLevel="0" collapsed="false">
      <c r="A7" s="13" t="s">
        <v>26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P7" s="63"/>
    </row>
    <row r="8" s="12" customFormat="true" ht="15" hidden="false" customHeight="false" outlineLevel="0" collapsed="false">
      <c r="A8" s="14" t="s">
        <v>27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P8" s="63"/>
    </row>
    <row r="9" s="12" customFormat="true" ht="12.8" hidden="false" customHeight="false" outlineLevel="0" collapsed="false">
      <c r="A9" s="15" t="s">
        <v>28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P9" s="63"/>
    </row>
    <row r="10" customFormat="false" ht="12.8" hidden="false" customHeight="false" outlineLevel="0" collapsed="false">
      <c r="A10" s="64"/>
      <c r="B10" s="64"/>
      <c r="C10" s="64"/>
      <c r="D10" s="64"/>
      <c r="E10" s="64"/>
      <c r="F10" s="64"/>
      <c r="G10" s="64"/>
      <c r="H10" s="64"/>
      <c r="I10" s="65"/>
      <c r="J10" s="64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2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8" hidden="false" customHeight="true" outlineLevel="0" collapsed="false">
      <c r="A13" s="66" t="s">
        <v>30</v>
      </c>
      <c r="B13" s="67" t="s">
        <v>275</v>
      </c>
      <c r="C13" s="67"/>
      <c r="D13" s="67"/>
      <c r="E13" s="67"/>
      <c r="F13" s="67"/>
      <c r="G13" s="67"/>
      <c r="H13" s="67"/>
      <c r="I13" s="68" t="s">
        <v>32</v>
      </c>
      <c r="J13" s="69" t="s">
        <v>33</v>
      </c>
      <c r="K13" s="70" t="s">
        <v>276</v>
      </c>
      <c r="L13" s="69" t="s">
        <v>277</v>
      </c>
      <c r="M13" s="68" t="s">
        <v>278</v>
      </c>
      <c r="N13" s="69" t="s">
        <v>34</v>
      </c>
      <c r="O13" s="69" t="s">
        <v>279</v>
      </c>
      <c r="P13" s="71" t="s">
        <v>280</v>
      </c>
      <c r="Q13" s="66" t="s">
        <v>281</v>
      </c>
      <c r="R13" s="69" t="s">
        <v>282</v>
      </c>
      <c r="T13" s="72" t="s">
        <v>283</v>
      </c>
      <c r="U13" s="72"/>
      <c r="V13" s="72"/>
      <c r="W13" s="72"/>
      <c r="X13" s="72"/>
      <c r="Y13" s="72"/>
      <c r="Z13" s="72"/>
      <c r="AA13" s="72"/>
      <c r="AD13" s="73" t="s">
        <v>284</v>
      </c>
      <c r="AE13" s="73"/>
      <c r="AF13" s="73" t="s">
        <v>285</v>
      </c>
      <c r="AG13" s="73"/>
      <c r="AH13" s="73" t="s">
        <v>286</v>
      </c>
      <c r="AI13" s="73"/>
      <c r="AJ13" s="73" t="s">
        <v>287</v>
      </c>
      <c r="AK13" s="73"/>
      <c r="AL13" s="73" t="s">
        <v>288</v>
      </c>
      <c r="AM13" s="73"/>
      <c r="AN13" s="74" t="s">
        <v>289</v>
      </c>
      <c r="AP13" s="73" t="s">
        <v>284</v>
      </c>
      <c r="AQ13" s="73"/>
      <c r="AR13" s="73" t="s">
        <v>285</v>
      </c>
      <c r="AS13" s="73"/>
      <c r="AT13" s="73" t="s">
        <v>286</v>
      </c>
      <c r="AU13" s="73"/>
      <c r="AV13" s="73" t="s">
        <v>287</v>
      </c>
      <c r="AW13" s="73"/>
      <c r="AX13" s="74" t="s">
        <v>288</v>
      </c>
      <c r="AY13" s="74"/>
    </row>
    <row r="14" customFormat="false" ht="37.3" hidden="false" customHeight="false" outlineLevel="0" collapsed="false">
      <c r="A14" s="66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8"/>
      <c r="J14" s="69"/>
      <c r="K14" s="70"/>
      <c r="L14" s="69"/>
      <c r="M14" s="68"/>
      <c r="N14" s="69"/>
      <c r="O14" s="69"/>
      <c r="P14" s="71"/>
      <c r="Q14" s="66"/>
      <c r="R14" s="69"/>
      <c r="T14" s="73" t="str">
        <f aca="false">B14</f>
        <v>Alumnos Pregrado
(2020)</v>
      </c>
      <c r="U14" s="73" t="str">
        <f aca="false">C14</f>
        <v>N° Carreras Pregrado
(2020)</v>
      </c>
      <c r="V14" s="73" t="str">
        <f aca="false">D14</f>
        <v>JCE Totales
(2021)</v>
      </c>
      <c r="W14" s="73" t="str">
        <f aca="false">E14</f>
        <v>JCE              (Phd + Msc)
(2021)</v>
      </c>
      <c r="X14" s="73" t="str">
        <f aca="false">F14</f>
        <v>Total Proyectos 
(2021)</v>
      </c>
      <c r="Y14" s="73" t="str">
        <f aca="false">G14</f>
        <v>Publicaciones ISI
(2021)</v>
      </c>
      <c r="Z14" s="73" t="str">
        <f aca="false">H14</f>
        <v>Publicaciones Scielo
(2021)</v>
      </c>
      <c r="AA14" s="66" t="s">
        <v>43</v>
      </c>
      <c r="AD14" s="73" t="s">
        <v>290</v>
      </c>
      <c r="AE14" s="73" t="s">
        <v>291</v>
      </c>
      <c r="AF14" s="73" t="s">
        <v>290</v>
      </c>
      <c r="AG14" s="73" t="s">
        <v>291</v>
      </c>
      <c r="AH14" s="73" t="s">
        <v>290</v>
      </c>
      <c r="AI14" s="73" t="s">
        <v>291</v>
      </c>
      <c r="AJ14" s="73" t="s">
        <v>290</v>
      </c>
      <c r="AK14" s="73" t="s">
        <v>291</v>
      </c>
      <c r="AL14" s="73" t="s">
        <v>290</v>
      </c>
      <c r="AM14" s="73" t="s">
        <v>291</v>
      </c>
      <c r="AN14" s="75" t="s">
        <v>292</v>
      </c>
      <c r="AP14" s="73" t="s">
        <v>293</v>
      </c>
      <c r="AQ14" s="73" t="s">
        <v>294</v>
      </c>
      <c r="AR14" s="73" t="s">
        <v>293</v>
      </c>
      <c r="AS14" s="73" t="s">
        <v>294</v>
      </c>
      <c r="AT14" s="73" t="s">
        <v>293</v>
      </c>
      <c r="AU14" s="73" t="s">
        <v>294</v>
      </c>
      <c r="AV14" s="73" t="s">
        <v>293</v>
      </c>
      <c r="AW14" s="73" t="s">
        <v>294</v>
      </c>
      <c r="AX14" s="73" t="s">
        <v>293</v>
      </c>
      <c r="AY14" s="75" t="s">
        <v>294</v>
      </c>
    </row>
    <row r="15" customFormat="false" ht="12.8" hidden="false" customHeight="false" outlineLevel="0" collapsed="false">
      <c r="A15" s="76" t="s">
        <v>44</v>
      </c>
      <c r="B15" s="77" t="n">
        <v>0</v>
      </c>
      <c r="C15" s="77"/>
      <c r="D15" s="77"/>
      <c r="E15" s="77"/>
      <c r="F15" s="77"/>
      <c r="G15" s="77"/>
      <c r="H15" s="77"/>
      <c r="I15" s="78" t="n">
        <f aca="false">AP15+AR15+AT15+AV15+AX15</f>
        <v>0.0903680457909799</v>
      </c>
      <c r="J15" s="79" t="n">
        <f aca="false">ROUND(AQ15+AS15+AU15+AW15+AY15,0)</f>
        <v>1175054</v>
      </c>
      <c r="K15" s="80" t="n">
        <f aca="false">I15-Tabla_Ministerio!J15</f>
        <v>0</v>
      </c>
      <c r="L15" s="81" t="n">
        <f aca="false">J15-Tabla_Ministerio!K15</f>
        <v>0</v>
      </c>
      <c r="M15" s="82" t="n">
        <f aca="false">Q50/Q77</f>
        <v>0.160582006253186</v>
      </c>
      <c r="N15" s="81" t="n">
        <f aca="false">ROUND(N42*M15,0)</f>
        <v>39672850</v>
      </c>
      <c r="O15" s="82" t="n">
        <f aca="false">Tabla_Ministerio!L15/Tabla_Ministerio!L42-M15</f>
        <v>-1.35169768059051E-006</v>
      </c>
      <c r="P15" s="81" t="n">
        <f aca="false">N15-Tabla_Ministerio!L15</f>
        <v>334</v>
      </c>
      <c r="Q15" s="83" t="n">
        <f aca="false">N15+J15</f>
        <v>40847904</v>
      </c>
      <c r="R15" s="81" t="n">
        <f aca="false">Q15-Tabla_Ministerio!M15</f>
        <v>334</v>
      </c>
      <c r="T15" s="84" t="n">
        <f aca="false">B15+Tabla_Ministerio!B15</f>
        <v>33274</v>
      </c>
      <c r="U15" s="84" t="n">
        <f aca="false">C15+Tabla_Ministerio!C15</f>
        <v>77</v>
      </c>
      <c r="V15" s="84" t="n">
        <f aca="false">D15+Tabla_Ministerio!D15</f>
        <v>2343.74303461318</v>
      </c>
      <c r="W15" s="84" t="n">
        <f aca="false">E15+Tabla_Ministerio!E15</f>
        <v>1762.14412888927</v>
      </c>
      <c r="X15" s="84" t="n">
        <f aca="false">F15+Tabla_Ministerio!F15</f>
        <v>730</v>
      </c>
      <c r="Y15" s="84" t="n">
        <f aca="false">G15+Tabla_Ministerio!G15</f>
        <v>2925</v>
      </c>
      <c r="Z15" s="84" t="n">
        <f aca="false">H15+Tabla_Ministerio!H15</f>
        <v>395</v>
      </c>
      <c r="AA15" s="84" t="n">
        <f aca="false">Y15+0.33*Z15</f>
        <v>3055.35</v>
      </c>
      <c r="AD15" s="85" t="n">
        <f aca="false">IF(U15&gt;0,T15/U15,0)</f>
        <v>432.12987012987</v>
      </c>
      <c r="AE15" s="86" t="n">
        <f aca="false">EXP((((AD15-AD42)/AD43+2)/4-1.9)^3)</f>
        <v>0.755315161069267</v>
      </c>
      <c r="AF15" s="87" t="n">
        <f aca="false">T15/V15</f>
        <v>14.1969488585559</v>
      </c>
      <c r="AG15" s="86" t="n">
        <f aca="false">EXP((((AF15-AF42)/AF43+2)/4-1.9)^3)</f>
        <v>0.00917361327362003</v>
      </c>
      <c r="AH15" s="86" t="n">
        <f aca="false">W15/V15</f>
        <v>0.751850396082393</v>
      </c>
      <c r="AI15" s="86" t="n">
        <f aca="false">EXP((((AH15-AH42)/AH43+2)/4-1.9)^3)</f>
        <v>0.0707155415191893</v>
      </c>
      <c r="AJ15" s="86" t="n">
        <f aca="false">X15/V15</f>
        <v>0.311467592316699</v>
      </c>
      <c r="AK15" s="86" t="n">
        <f aca="false">EXP((((AJ15-AJ42)/AJ43+2)/4-1.9)^3)</f>
        <v>0.487934740443395</v>
      </c>
      <c r="AL15" s="86" t="n">
        <f aca="false">AA15/V15</f>
        <v>1.30361987422579</v>
      </c>
      <c r="AM15" s="86" t="n">
        <f aca="false">EXP((((AL15-AL42)/AL43+2)/4-1.9)^3)</f>
        <v>0.367706897251856</v>
      </c>
      <c r="AN15" s="86" t="n">
        <f aca="false">0.01*AE15+0.15*AG15+0.24*AI15+0.25*AK15+0.35*AM15</f>
        <v>0.276582022715339</v>
      </c>
      <c r="AP15" s="88" t="n">
        <f aca="false">0.01*AE15/$AN42</f>
        <v>0.0024678521905373</v>
      </c>
      <c r="AQ15" s="79" t="n">
        <f aca="false">AP15*$J42</f>
        <v>32089.4351443649</v>
      </c>
      <c r="AR15" s="88" t="n">
        <f aca="false">0.15*AG15/$AN42</f>
        <v>0.000449596197309135</v>
      </c>
      <c r="AS15" s="79" t="n">
        <f aca="false">AR15*$J42</f>
        <v>5846.09081128293</v>
      </c>
      <c r="AT15" s="88" t="n">
        <f aca="false">0.24*AI15/$AN42</f>
        <v>0.00554519796889369</v>
      </c>
      <c r="AU15" s="79" t="n">
        <f aca="false">AT15*$J42</f>
        <v>72104.1038307632</v>
      </c>
      <c r="AV15" s="88" t="n">
        <f aca="false">0.25*AK15/$AN42</f>
        <v>0.039855906517811</v>
      </c>
      <c r="AW15" s="79" t="n">
        <f aca="false">AV15*$J42</f>
        <v>518245.595188873</v>
      </c>
      <c r="AX15" s="88" t="n">
        <f aca="false">0.35*AM15/$AN42</f>
        <v>0.0420494929164287</v>
      </c>
      <c r="AY15" s="79" t="n">
        <f aca="false">AX15*$J42</f>
        <v>546768.757451957</v>
      </c>
    </row>
    <row r="16" customFormat="false" ht="12.8" hidden="false" customHeight="false" outlineLevel="0" collapsed="false">
      <c r="A16" s="89" t="s">
        <v>45</v>
      </c>
      <c r="B16" s="77"/>
      <c r="C16" s="77"/>
      <c r="D16" s="77"/>
      <c r="E16" s="77"/>
      <c r="F16" s="77"/>
      <c r="G16" s="77"/>
      <c r="H16" s="77"/>
      <c r="I16" s="82" t="n">
        <f aca="false">AP16+AR16+AT16+AV16+AX16</f>
        <v>0.0741267419059111</v>
      </c>
      <c r="J16" s="81" t="n">
        <f aca="false">ROUND(AQ16+AS16+AU16+AW16+AY16,0)</f>
        <v>963869</v>
      </c>
      <c r="K16" s="90" t="n">
        <f aca="false">I16-Tabla_Ministerio!J16</f>
        <v>0</v>
      </c>
      <c r="L16" s="81" t="n">
        <f aca="false">J16-Tabla_Ministerio!K16</f>
        <v>0</v>
      </c>
      <c r="M16" s="82" t="n">
        <f aca="false">Q51/Q77</f>
        <v>0.108140756009027</v>
      </c>
      <c r="N16" s="81" t="n">
        <f aca="false">ROUND(N42*M16,0)</f>
        <v>26716891</v>
      </c>
      <c r="O16" s="82" t="n">
        <f aca="false">Tabla_Ministerio!L16/Tabla_Ministerio!L42-M16</f>
        <v>2.06358431412146E-006</v>
      </c>
      <c r="P16" s="81" t="n">
        <f aca="false">N16-Tabla_Ministerio!L16</f>
        <v>-510</v>
      </c>
      <c r="Q16" s="83" t="n">
        <f aca="false">N16+J16</f>
        <v>27680760</v>
      </c>
      <c r="R16" s="81" t="n">
        <f aca="false">Q16-Tabla_Ministerio!M16</f>
        <v>-510</v>
      </c>
      <c r="T16" s="83" t="n">
        <f aca="false">B16+Tabla_Ministerio!B16</f>
        <v>29212</v>
      </c>
      <c r="U16" s="83" t="n">
        <f aca="false">C16+Tabla_Ministerio!C16</f>
        <v>89</v>
      </c>
      <c r="V16" s="83" t="n">
        <f aca="false">D16+Tabla_Ministerio!D16</f>
        <v>2255.97599483443</v>
      </c>
      <c r="W16" s="83" t="n">
        <f aca="false">E16+Tabla_Ministerio!E16</f>
        <v>1649.91580964924</v>
      </c>
      <c r="X16" s="83" t="n">
        <f aca="false">F16+Tabla_Ministerio!F16</f>
        <v>679</v>
      </c>
      <c r="Y16" s="83" t="n">
        <f aca="false">G16+Tabla_Ministerio!G16</f>
        <v>2613</v>
      </c>
      <c r="Z16" s="83" t="n">
        <f aca="false">H16+Tabla_Ministerio!H16</f>
        <v>249</v>
      </c>
      <c r="AA16" s="83" t="n">
        <f aca="false">Y16+0.33*Z16</f>
        <v>2695.17</v>
      </c>
      <c r="AD16" s="91" t="n">
        <f aca="false">IF(U16&gt;0,T16/U16,0)</f>
        <v>328.224719101124</v>
      </c>
      <c r="AE16" s="92" t="n">
        <f aca="false">EXP((((AD16-AD42)/AD43+2)/4-1.9)^3)</f>
        <v>0.401583764916648</v>
      </c>
      <c r="AF16" s="93" t="n">
        <f aca="false">T16/V16</f>
        <v>12.9487193422658</v>
      </c>
      <c r="AG16" s="92" t="n">
        <f aca="false">EXP((((AF16-AF42)/AF43+2)/4-1.9)^3)</f>
        <v>0.00505656705120878</v>
      </c>
      <c r="AH16" s="92" t="n">
        <f aca="false">W16/V16</f>
        <v>0.731353442335866</v>
      </c>
      <c r="AI16" s="92" t="n">
        <f aca="false">EXP((((AH16-AH42)/AH43+2)/4-1.9)^3)</f>
        <v>0.0509759369912624</v>
      </c>
      <c r="AJ16" s="92" t="n">
        <f aca="false">X16/V16</f>
        <v>0.300978379891774</v>
      </c>
      <c r="AK16" s="92" t="n">
        <f aca="false">EXP((((AJ16-AJ42)/AJ43+2)/4-1.9)^3)</f>
        <v>0.447630988241135</v>
      </c>
      <c r="AL16" s="92" t="n">
        <f aca="false">AA16/V16</f>
        <v>1.19468026529148</v>
      </c>
      <c r="AM16" s="92" t="n">
        <f aca="false">EXP((((AL16-AL42)/AL43+2)/4-1.9)^3)</f>
        <v>0.279878026051818</v>
      </c>
      <c r="AN16" s="92" t="n">
        <f aca="false">0.01*AE16+0.15*AG16+0.24*AI16+0.25*AK16+0.35*AM16</f>
        <v>0.226873603763171</v>
      </c>
      <c r="AP16" s="94" t="n">
        <f aca="false">0.01*AE16/$AN42</f>
        <v>0.00131210046483217</v>
      </c>
      <c r="AQ16" s="81" t="n">
        <f aca="false">AP16*$J42</f>
        <v>17061.2174143038</v>
      </c>
      <c r="AR16" s="94" t="n">
        <f aca="false">0.15*AG16/$AN42</f>
        <v>0.000247820923975468</v>
      </c>
      <c r="AS16" s="81" t="n">
        <f aca="false">AR16*$J42</f>
        <v>3222.41076585545</v>
      </c>
      <c r="AT16" s="94" t="n">
        <f aca="false">0.24*AI16/$AN42</f>
        <v>0.00399730605456362</v>
      </c>
      <c r="AU16" s="81" t="n">
        <f aca="false">AT16*$J42</f>
        <v>51976.8946786758</v>
      </c>
      <c r="AV16" s="94" t="n">
        <f aca="false">0.25*AK16/$AN42</f>
        <v>0.0365637806514901</v>
      </c>
      <c r="AW16" s="81" t="n">
        <f aca="false">AV16*$J42</f>
        <v>475438.145099493</v>
      </c>
      <c r="AX16" s="94" t="n">
        <f aca="false">0.35*AM16/$AN42</f>
        <v>0.0320057338110498</v>
      </c>
      <c r="AY16" s="81" t="n">
        <f aca="false">AX16*$J42</f>
        <v>416169.948636139</v>
      </c>
    </row>
    <row r="17" customFormat="false" ht="12.8" hidden="false" customHeight="false" outlineLevel="0" collapsed="false">
      <c r="A17" s="89" t="s">
        <v>46</v>
      </c>
      <c r="B17" s="77"/>
      <c r="C17" s="77"/>
      <c r="D17" s="77"/>
      <c r="E17" s="77"/>
      <c r="F17" s="77"/>
      <c r="G17" s="77"/>
      <c r="H17" s="77"/>
      <c r="I17" s="82" t="n">
        <f aca="false">ROUND(AP17+AR17+AT17+AV17+AX17,15)</f>
        <v>0.05079317339003</v>
      </c>
      <c r="J17" s="81" t="n">
        <f aca="false">ROUND(AQ17+AS17+AU17+AW17+AY17,0)</f>
        <v>660463</v>
      </c>
      <c r="K17" s="90" t="n">
        <f aca="false">I17-Tabla_Ministerio!J17</f>
        <v>2.0122792321331E-016</v>
      </c>
      <c r="L17" s="81" t="n">
        <f aca="false">J17-Tabla_Ministerio!K17</f>
        <v>0</v>
      </c>
      <c r="M17" s="82" t="n">
        <f aca="false">Q52/Q77</f>
        <v>0.0679726781029865</v>
      </c>
      <c r="N17" s="81" t="n">
        <f aca="false">ROUND(N42*M17,0)</f>
        <v>16793101</v>
      </c>
      <c r="O17" s="82" t="n">
        <f aca="false">Tabla_Ministerio!L17/Tabla_Ministerio!L42-M17</f>
        <v>-1.42560676567316E-005</v>
      </c>
      <c r="P17" s="81" t="n">
        <f aca="false">N17-Tabla_Ministerio!L17</f>
        <v>3522</v>
      </c>
      <c r="Q17" s="83" t="n">
        <f aca="false">N17+J17</f>
        <v>17453564</v>
      </c>
      <c r="R17" s="81" t="n">
        <f aca="false">Q17-Tabla_Ministerio!M17</f>
        <v>3522</v>
      </c>
      <c r="T17" s="83" t="n">
        <f aca="false">B17+Tabla_Ministerio!B17</f>
        <v>25870</v>
      </c>
      <c r="U17" s="83" t="n">
        <f aca="false">C17+Tabla_Ministerio!C17</f>
        <v>102</v>
      </c>
      <c r="V17" s="83" t="n">
        <f aca="false">D17+Tabla_Ministerio!D17</f>
        <v>1482.41592482689</v>
      </c>
      <c r="W17" s="83" t="n">
        <f aca="false">E17+Tabla_Ministerio!E17</f>
        <v>1211.01657417754</v>
      </c>
      <c r="X17" s="83" t="n">
        <f aca="false">F17+Tabla_Ministerio!F17</f>
        <v>339</v>
      </c>
      <c r="Y17" s="83" t="n">
        <f aca="false">G17+Tabla_Ministerio!G17</f>
        <v>1472</v>
      </c>
      <c r="Z17" s="83" t="n">
        <f aca="false">H17+Tabla_Ministerio!H17</f>
        <v>104</v>
      </c>
      <c r="AA17" s="83" t="n">
        <f aca="false">Y17+0.33*Z17</f>
        <v>1506.32</v>
      </c>
      <c r="AD17" s="91" t="n">
        <f aca="false">IF(U17&gt;0,T17/U17,0)</f>
        <v>253.627450980392</v>
      </c>
      <c r="AE17" s="92" t="n">
        <f aca="false">EXP((((AD17-AD42)/AD43+2)/4-1.9)^3)</f>
        <v>0.18059728948726</v>
      </c>
      <c r="AF17" s="93" t="n">
        <f aca="false">T17/V17</f>
        <v>17.45124264165</v>
      </c>
      <c r="AG17" s="92" t="n">
        <f aca="false">EXP((((AF17-AF42)/AF43+2)/4-1.9)^3)</f>
        <v>0.0349995026521638</v>
      </c>
      <c r="AH17" s="92" t="n">
        <f aca="false">W17/V17</f>
        <v>0.816920915308541</v>
      </c>
      <c r="AI17" s="92" t="n">
        <f aca="false">EXP((((AH17-AH42)/AH43+2)/4-1.9)^3)</f>
        <v>0.170266182901268</v>
      </c>
      <c r="AJ17" s="92" t="n">
        <f aca="false">X17/V17</f>
        <v>0.228680759780415</v>
      </c>
      <c r="AK17" s="92" t="n">
        <f aca="false">EXP((((AJ17-AJ42)/AJ43+2)/4-1.9)^3)</f>
        <v>0.203545887317708</v>
      </c>
      <c r="AL17" s="92" t="n">
        <f aca="false">AA17/V17</f>
        <v>1.01612507985969</v>
      </c>
      <c r="AM17" s="92" t="n">
        <f aca="false">EXP((((AL17-AL42)/AL43+2)/4-1.9)^3)</f>
        <v>0.161863490066398</v>
      </c>
      <c r="AN17" s="92" t="n">
        <f aca="false">0.01*AE17+0.15*AG17+0.24*AI17+0.25*AK17+0.35*AM17</f>
        <v>0.155458475541668</v>
      </c>
      <c r="AP17" s="94" t="n">
        <f aca="false">0.01*AE17/$AN42</f>
        <v>0.000590068145640417</v>
      </c>
      <c r="AQ17" s="81" t="n">
        <f aca="false">AP17*$J42</f>
        <v>7672.64488646757</v>
      </c>
      <c r="AR17" s="94" t="n">
        <f aca="false">0.15*AG17/$AN42</f>
        <v>0.00171531574645443</v>
      </c>
      <c r="AS17" s="81" t="n">
        <f aca="false">AR17*$J42</f>
        <v>22304.2180601478</v>
      </c>
      <c r="AT17" s="94" t="n">
        <f aca="false">0.24*AI17/$AN42</f>
        <v>0.0133515161068121</v>
      </c>
      <c r="AU17" s="81" t="n">
        <f aca="false">AT17*$J42</f>
        <v>173609.510258071</v>
      </c>
      <c r="AV17" s="94" t="n">
        <f aca="false">0.25*AK17/$AN42</f>
        <v>0.0166262108118137</v>
      </c>
      <c r="AW17" s="81" t="n">
        <f aca="false">AV17*$J42</f>
        <v>216190.303288008</v>
      </c>
      <c r="AX17" s="94" t="n">
        <f aca="false">0.35*AM17/$AN42</f>
        <v>0.0185100625793091</v>
      </c>
      <c r="AY17" s="81" t="n">
        <f aca="false">AX17*$J42</f>
        <v>240685.992027567</v>
      </c>
    </row>
    <row r="18" customFormat="false" ht="12.8" hidden="false" customHeight="false" outlineLevel="0" collapsed="false">
      <c r="A18" s="89" t="s">
        <v>47</v>
      </c>
      <c r="B18" s="77"/>
      <c r="C18" s="77"/>
      <c r="D18" s="77"/>
      <c r="E18" s="77"/>
      <c r="F18" s="77"/>
      <c r="G18" s="77"/>
      <c r="H18" s="77"/>
      <c r="I18" s="82" t="n">
        <f aca="false">AP18+AR18+AT18+AV18+AX18</f>
        <v>0.0981345199988133</v>
      </c>
      <c r="J18" s="81" t="n">
        <f aca="false">ROUND(AQ18+AS18+AU18+AW18+AY18,0)</f>
        <v>1276041</v>
      </c>
      <c r="K18" s="90" t="n">
        <f aca="false">I18-Tabla_Ministerio!J18</f>
        <v>0</v>
      </c>
      <c r="L18" s="81" t="n">
        <f aca="false">J18-Tabla_Ministerio!K18</f>
        <v>0</v>
      </c>
      <c r="M18" s="82" t="n">
        <f aca="false">Q53/Q77</f>
        <v>0.066362825792232</v>
      </c>
      <c r="N18" s="81" t="n">
        <f aca="false">ROUND(N42*M18,0)</f>
        <v>16395376</v>
      </c>
      <c r="O18" s="82" t="n">
        <f aca="false">Tabla_Ministerio!L18/Tabla_Ministerio!L42-M18</f>
        <v>-5.1662768028593E-006</v>
      </c>
      <c r="P18" s="81" t="n">
        <f aca="false">N18-Tabla_Ministerio!L18</f>
        <v>1276</v>
      </c>
      <c r="Q18" s="83" t="n">
        <f aca="false">N18+J18</f>
        <v>17671417</v>
      </c>
      <c r="R18" s="81" t="n">
        <f aca="false">Q18-Tabla_Ministerio!M18</f>
        <v>1276</v>
      </c>
      <c r="T18" s="83" t="n">
        <f aca="false">B18+Tabla_Ministerio!B18</f>
        <v>16631</v>
      </c>
      <c r="U18" s="83" t="n">
        <f aca="false">C18+Tabla_Ministerio!C18</f>
        <v>58</v>
      </c>
      <c r="V18" s="83" t="n">
        <f aca="false">D18+Tabla_Ministerio!D18</f>
        <v>659.334901937957</v>
      </c>
      <c r="W18" s="83" t="n">
        <f aca="false">E18+Tabla_Ministerio!E18</f>
        <v>584.686583418171</v>
      </c>
      <c r="X18" s="83" t="n">
        <f aca="false">F18+Tabla_Ministerio!F18</f>
        <v>172</v>
      </c>
      <c r="Y18" s="83" t="n">
        <f aca="false">G18+Tabla_Ministerio!G18</f>
        <v>758</v>
      </c>
      <c r="Z18" s="83" t="n">
        <f aca="false">H18+Tabla_Ministerio!H18</f>
        <v>77</v>
      </c>
      <c r="AA18" s="83" t="n">
        <f aca="false">Y18+0.33*Z18</f>
        <v>783.41</v>
      </c>
      <c r="AD18" s="91" t="n">
        <f aca="false">IF(U18&gt;0,T18/U18,0)</f>
        <v>286.741379310345</v>
      </c>
      <c r="AE18" s="92" t="n">
        <f aca="false">EXP((((AD18-AD42)/AD43+2)/4-1.9)^3)</f>
        <v>0.268336362914931</v>
      </c>
      <c r="AF18" s="93" t="n">
        <f aca="false">T18/V18</f>
        <v>25.2239035899922</v>
      </c>
      <c r="AG18" s="92" t="n">
        <f aca="false">EXP((((AF18-AF42)/AF43+2)/4-1.9)^3)</f>
        <v>0.290790153563673</v>
      </c>
      <c r="AH18" s="92" t="n">
        <f aca="false">W18/V18</f>
        <v>0.886782394955318</v>
      </c>
      <c r="AI18" s="92" t="n">
        <f aca="false">EXP((((AH18-AH42)/AH43+2)/4-1.9)^3)</f>
        <v>0.342811362706102</v>
      </c>
      <c r="AJ18" s="92" t="n">
        <f aca="false">X18/V18</f>
        <v>0.260868944590143</v>
      </c>
      <c r="AK18" s="92" t="n">
        <f aca="false">EXP((((AJ18-AJ42)/AJ43+2)/4-1.9)^3)</f>
        <v>0.302142321352555</v>
      </c>
      <c r="AL18" s="92" t="n">
        <f aca="false">AA18/V18</f>
        <v>1.18818220861258</v>
      </c>
      <c r="AM18" s="92" t="n">
        <f aca="false">EXP((((AL18-AL42)/AL43+2)/4-1.9)^3)</f>
        <v>0.274971530188298</v>
      </c>
      <c r="AN18" s="92" t="n">
        <f aca="false">0.01*AE18+0.15*AG18+0.24*AI18+0.25*AK18+0.35*AM18</f>
        <v>0.300352229617208</v>
      </c>
      <c r="AP18" s="94" t="n">
        <f aca="false">0.01*AE18/$AN42</f>
        <v>0.00087673929394315</v>
      </c>
      <c r="AQ18" s="81" t="n">
        <f aca="false">AP18*$J42</f>
        <v>11400.2243810962</v>
      </c>
      <c r="AR18" s="94" t="n">
        <f aca="false">0.15*AG18/$AN42</f>
        <v>0.014251543351312</v>
      </c>
      <c r="AS18" s="81" t="n">
        <f aca="false">AR18*$J42</f>
        <v>185312.547417786</v>
      </c>
      <c r="AT18" s="94" t="n">
        <f aca="false">0.24*AI18/$AN42</f>
        <v>0.0268817410056276</v>
      </c>
      <c r="AU18" s="81" t="n">
        <f aca="false">AT18*$J42</f>
        <v>349542.767543097</v>
      </c>
      <c r="AV18" s="94" t="n">
        <f aca="false">0.25*AK18/$AN42</f>
        <v>0.0246798498175369</v>
      </c>
      <c r="AW18" s="81" t="n">
        <f aca="false">AV18*$J42</f>
        <v>320911.618260286</v>
      </c>
      <c r="AX18" s="94" t="n">
        <f aca="false">0.35*AM18/$AN42</f>
        <v>0.0314446465303937</v>
      </c>
      <c r="AY18" s="81" t="n">
        <f aca="false">AX18*$J42</f>
        <v>408874.141386425</v>
      </c>
    </row>
    <row r="19" customFormat="false" ht="12.8" hidden="false" customHeight="false" outlineLevel="0" collapsed="false">
      <c r="A19" s="89" t="s">
        <v>48</v>
      </c>
      <c r="B19" s="77"/>
      <c r="C19" s="77"/>
      <c r="D19" s="77"/>
      <c r="E19" s="77"/>
      <c r="F19" s="77"/>
      <c r="G19" s="77"/>
      <c r="H19" s="77"/>
      <c r="I19" s="82" t="n">
        <f aca="false">AP19+AR19+AT19+AV19+AX19</f>
        <v>0.0537260846036934</v>
      </c>
      <c r="J19" s="81" t="n">
        <f aca="false">ROUND(AQ19+AS19+AU19+AW19+AY19,0)</f>
        <v>698599</v>
      </c>
      <c r="K19" s="90" t="n">
        <f aca="false">I19-Tabla_Ministerio!J19</f>
        <v>2.4980018054066E-016</v>
      </c>
      <c r="L19" s="81" t="n">
        <f aca="false">J19-Tabla_Ministerio!K19</f>
        <v>0</v>
      </c>
      <c r="M19" s="82" t="n">
        <f aca="false">Q54/Q77</f>
        <v>0.054154149835089</v>
      </c>
      <c r="N19" s="81" t="n">
        <f aca="false">ROUND(N42*M19,0)</f>
        <v>13379142</v>
      </c>
      <c r="O19" s="82" t="n">
        <f aca="false">Tabla_Ministerio!L19/Tabla_Ministerio!L42-M19</f>
        <v>2.43274022445478E-006</v>
      </c>
      <c r="P19" s="81" t="n">
        <f aca="false">N19-Tabla_Ministerio!L19</f>
        <v>-601</v>
      </c>
      <c r="Q19" s="83" t="n">
        <f aca="false">N19+J19</f>
        <v>14077741</v>
      </c>
      <c r="R19" s="81" t="n">
        <f aca="false">Q19-Tabla_Ministerio!M19</f>
        <v>-601</v>
      </c>
      <c r="T19" s="83" t="n">
        <f aca="false">B19+Tabla_Ministerio!B19</f>
        <v>18239</v>
      </c>
      <c r="U19" s="83" t="n">
        <f aca="false">C19+Tabla_Ministerio!C19</f>
        <v>112</v>
      </c>
      <c r="V19" s="83" t="n">
        <f aca="false">D19+Tabla_Ministerio!D19</f>
        <v>705.267367399532</v>
      </c>
      <c r="W19" s="83" t="n">
        <f aca="false">E19+Tabla_Ministerio!E19</f>
        <v>541.605331308283</v>
      </c>
      <c r="X19" s="83" t="n">
        <f aca="false">F19+Tabla_Ministerio!F19</f>
        <v>165</v>
      </c>
      <c r="Y19" s="83" t="n">
        <f aca="false">G19+Tabla_Ministerio!G19</f>
        <v>641</v>
      </c>
      <c r="Z19" s="83" t="n">
        <f aca="false">H19+Tabla_Ministerio!H19</f>
        <v>10</v>
      </c>
      <c r="AA19" s="83" t="n">
        <f aca="false">Y19+0.33*Z19</f>
        <v>644.3</v>
      </c>
      <c r="AD19" s="91" t="n">
        <f aca="false">IF(U19&gt;0,T19/U19,0)</f>
        <v>162.848214285714</v>
      </c>
      <c r="AE19" s="92" t="n">
        <f aca="false">EXP((((AD19-AD42)/AD43+2)/4-1.9)^3)</f>
        <v>0.0413169686022132</v>
      </c>
      <c r="AF19" s="93" t="n">
        <f aca="false">T19/V19</f>
        <v>25.8611142994621</v>
      </c>
      <c r="AG19" s="92" t="n">
        <f aca="false">EXP((((AF19-AF42)/AF43+2)/4-1.9)^3)</f>
        <v>0.326596155115018</v>
      </c>
      <c r="AH19" s="92" t="n">
        <f aca="false">W19/V19</f>
        <v>0.76794327420152</v>
      </c>
      <c r="AI19" s="92" t="n">
        <f aca="false">EXP((((AH19-AH42)/AH43+2)/4-1.9)^3)</f>
        <v>0.0898494341325264</v>
      </c>
      <c r="AJ19" s="92" t="n">
        <f aca="false">X19/V19</f>
        <v>0.233953827480193</v>
      </c>
      <c r="AK19" s="92" t="n">
        <f aca="false">EXP((((AJ19-AJ42)/AJ43+2)/4-1.9)^3)</f>
        <v>0.218283025245668</v>
      </c>
      <c r="AL19" s="92" t="n">
        <f aca="false">AA19/V19</f>
        <v>0.913554248760535</v>
      </c>
      <c r="AM19" s="92" t="n">
        <f aca="false">EXP((((AL19-AL42)/AL43+2)/4-1.9)^3)</f>
        <v>0.111136518520734</v>
      </c>
      <c r="AN19" s="92" t="n">
        <f aca="false">0.01*AE19+0.15*AG19+0.24*AI19+0.25*AK19+0.35*AM19</f>
        <v>0.164434994938755</v>
      </c>
      <c r="AP19" s="94" t="n">
        <f aca="false">0.01*AE19/$AN42</f>
        <v>0.000134995531305086</v>
      </c>
      <c r="AQ19" s="81" t="n">
        <f aca="false">AP19*$J42</f>
        <v>1755.34432864494</v>
      </c>
      <c r="AR19" s="94" t="n">
        <f aca="false">0.15*AG19/$AN42</f>
        <v>0.0160063853811828</v>
      </c>
      <c r="AS19" s="81" t="n">
        <f aca="false">AR19*$J42</f>
        <v>208130.724990198</v>
      </c>
      <c r="AT19" s="94" t="n">
        <f aca="false">0.24*AI19/$AN42</f>
        <v>0.00704559265126652</v>
      </c>
      <c r="AU19" s="81" t="n">
        <f aca="false">AT19*$J42</f>
        <v>91613.7073781582</v>
      </c>
      <c r="AV19" s="94" t="n">
        <f aca="false">0.25*AK19/$AN42</f>
        <v>0.0178299824290244</v>
      </c>
      <c r="AW19" s="81" t="n">
        <f aca="false">AV19*$J42</f>
        <v>231842.922754938</v>
      </c>
      <c r="AX19" s="94" t="n">
        <f aca="false">0.35*AM19/$AN42</f>
        <v>0.0127091286109145</v>
      </c>
      <c r="AY19" s="81" t="n">
        <f aca="false">AX19*$J42</f>
        <v>165256.557854278</v>
      </c>
    </row>
    <row r="20" customFormat="false" ht="12.8" hidden="false" customHeight="false" outlineLevel="0" collapsed="false">
      <c r="A20" s="89" t="s">
        <v>49</v>
      </c>
      <c r="B20" s="77"/>
      <c r="C20" s="77"/>
      <c r="D20" s="77"/>
      <c r="E20" s="77"/>
      <c r="F20" s="77"/>
      <c r="G20" s="77"/>
      <c r="H20" s="77"/>
      <c r="I20" s="82" t="n">
        <f aca="false">AP20+AR20+AT20+AV20+AX20</f>
        <v>0.0158170808711499</v>
      </c>
      <c r="J20" s="81" t="n">
        <f aca="false">ROUND(AQ20+AS20+AU20+AW20+AY20,0)</f>
        <v>205669</v>
      </c>
      <c r="K20" s="90" t="n">
        <f aca="false">I20-Tabla_Ministerio!J20</f>
        <v>-8.67361737988404E-017</v>
      </c>
      <c r="L20" s="81" t="n">
        <f aca="false">J20-Tabla_Ministerio!K20</f>
        <v>0</v>
      </c>
      <c r="M20" s="82" t="n">
        <f aca="false">Q55/Q77</f>
        <v>0.0486747434901931</v>
      </c>
      <c r="N20" s="81" t="n">
        <f aca="false">ROUND(N42*M20,0)</f>
        <v>12025418</v>
      </c>
      <c r="O20" s="82" t="n">
        <f aca="false">Tabla_Ministerio!L20/Tabla_Ministerio!L42-M20</f>
        <v>-8.73195536422316E-006</v>
      </c>
      <c r="P20" s="81" t="n">
        <f aca="false">N20-Tabla_Ministerio!L20</f>
        <v>2157</v>
      </c>
      <c r="Q20" s="83" t="n">
        <f aca="false">N20+J20</f>
        <v>12231087</v>
      </c>
      <c r="R20" s="81" t="n">
        <f aca="false">Q20-Tabla_Ministerio!M20</f>
        <v>2157</v>
      </c>
      <c r="T20" s="83" t="n">
        <f aca="false">B20+Tabla_Ministerio!B20</f>
        <v>20526</v>
      </c>
      <c r="U20" s="83" t="n">
        <f aca="false">C20+Tabla_Ministerio!C20</f>
        <v>102</v>
      </c>
      <c r="V20" s="83" t="n">
        <f aca="false">D20+Tabla_Ministerio!D20</f>
        <v>1198.83751578373</v>
      </c>
      <c r="W20" s="83" t="n">
        <f aca="false">E20+Tabla_Ministerio!E20</f>
        <v>752.713972660184</v>
      </c>
      <c r="X20" s="83" t="n">
        <f aca="false">F20+Tabla_Ministerio!F20</f>
        <v>217</v>
      </c>
      <c r="Y20" s="83" t="n">
        <f aca="false">G20+Tabla_Ministerio!G20</f>
        <v>839</v>
      </c>
      <c r="Z20" s="83" t="n">
        <f aca="false">H20+Tabla_Ministerio!H20</f>
        <v>81</v>
      </c>
      <c r="AA20" s="83" t="n">
        <f aca="false">Y20+0.33*Z20</f>
        <v>865.73</v>
      </c>
      <c r="AD20" s="91" t="n">
        <f aca="false">IF(U20&gt;0,T20/U20,0)</f>
        <v>201.235294117647</v>
      </c>
      <c r="AE20" s="92" t="n">
        <f aca="false">EXP((((AD20-AD42)/AD43+2)/4-1.9)^3)</f>
        <v>0.0830496344785555</v>
      </c>
      <c r="AF20" s="93" t="n">
        <f aca="false">T20/V20</f>
        <v>17.1215863115372</v>
      </c>
      <c r="AG20" s="92" t="n">
        <f aca="false">EXP((((AF20-AF42)/AF43+2)/4-1.9)^3)</f>
        <v>0.0309730708566286</v>
      </c>
      <c r="AH20" s="92" t="n">
        <f aca="false">W20/V20</f>
        <v>0.627869884575729</v>
      </c>
      <c r="AI20" s="92" t="n">
        <f aca="false">EXP((((AH20-AH42)/AH43+2)/4-1.9)^3)</f>
        <v>0.00644250195461726</v>
      </c>
      <c r="AJ20" s="92" t="n">
        <f aca="false">X20/V20</f>
        <v>0.181008683114273</v>
      </c>
      <c r="AK20" s="92" t="n">
        <f aca="false">EXP((((AJ20-AJ42)/AJ43+2)/4-1.9)^3)</f>
        <v>0.0979488038360616</v>
      </c>
      <c r="AL20" s="92" t="n">
        <f aca="false">AA20/V20</f>
        <v>0.722141231486267</v>
      </c>
      <c r="AM20" s="92" t="n">
        <f aca="false">EXP((((AL20-AL42)/AL43+2)/4-1.9)^3)</f>
        <v>0.0482862176255124</v>
      </c>
      <c r="AN20" s="92" t="n">
        <f aca="false">0.01*AE20+0.15*AG20+0.24*AI20+0.25*AK20+0.35*AM20</f>
        <v>0.0484100345703327</v>
      </c>
      <c r="AP20" s="94" t="n">
        <f aca="false">0.01*AE20/$AN42</f>
        <v>0.000271349276348539</v>
      </c>
      <c r="AQ20" s="81" t="n">
        <f aca="false">AP20*$J42</f>
        <v>3528.3494847238</v>
      </c>
      <c r="AR20" s="94" t="n">
        <f aca="false">0.15*AG20/$AN42</f>
        <v>0.00151798146060625</v>
      </c>
      <c r="AS20" s="81" t="n">
        <f aca="false">AR20*$J42</f>
        <v>19738.2840906153</v>
      </c>
      <c r="AT20" s="94" t="n">
        <f aca="false">0.24*AI20/$AN42</f>
        <v>0.000505192323863389</v>
      </c>
      <c r="AU20" s="81" t="n">
        <f aca="false">AT20*$J42</f>
        <v>6569.0061885415</v>
      </c>
      <c r="AV20" s="94" t="n">
        <f aca="false">0.25*AK20/$AN42</f>
        <v>0.00800073871697267</v>
      </c>
      <c r="AW20" s="81" t="n">
        <f aca="false">AV20*$J42</f>
        <v>104033.45352276</v>
      </c>
      <c r="AX20" s="94" t="n">
        <f aca="false">0.35*AM20/$AN42</f>
        <v>0.00552181909335907</v>
      </c>
      <c r="AY20" s="81" t="n">
        <f aca="false">AX20*$J42</f>
        <v>71800.1087563852</v>
      </c>
    </row>
    <row r="21" customFormat="false" ht="12.8" hidden="false" customHeight="false" outlineLevel="0" collapsed="false">
      <c r="A21" s="89" t="s">
        <v>50</v>
      </c>
      <c r="B21" s="77"/>
      <c r="C21" s="77"/>
      <c r="D21" s="77"/>
      <c r="E21" s="77"/>
      <c r="F21" s="77"/>
      <c r="G21" s="77"/>
      <c r="H21" s="77"/>
      <c r="I21" s="82" t="n">
        <f aca="false">AP21+AR21+AT21+AV21+AX21</f>
        <v>0.0381197090088908</v>
      </c>
      <c r="J21" s="81" t="n">
        <f aca="false">ROUND(AQ21+AS21+AU21+AW21+AY21,0)</f>
        <v>495670</v>
      </c>
      <c r="K21" s="90" t="n">
        <f aca="false">I21-Tabla_Ministerio!J21</f>
        <v>0</v>
      </c>
      <c r="L21" s="81" t="n">
        <f aca="false">J21-Tabla_Ministerio!K21</f>
        <v>0</v>
      </c>
      <c r="M21" s="82" t="n">
        <f aca="false">Q56/Q77</f>
        <v>0.0409035197087387</v>
      </c>
      <c r="N21" s="81" t="n">
        <f aca="false">ROUND(N42*M21,0)</f>
        <v>10105486</v>
      </c>
      <c r="O21" s="82" t="n">
        <f aca="false">Tabla_Ministerio!L21/Tabla_Ministerio!L42-M21</f>
        <v>1.55066472064952E-006</v>
      </c>
      <c r="P21" s="81" t="n">
        <f aca="false">N21-Tabla_Ministerio!L21</f>
        <v>-383</v>
      </c>
      <c r="Q21" s="83" t="n">
        <f aca="false">N21+J21</f>
        <v>10601156</v>
      </c>
      <c r="R21" s="81" t="n">
        <f aca="false">Q21-Tabla_Ministerio!M21</f>
        <v>-383</v>
      </c>
      <c r="T21" s="83" t="n">
        <f aca="false">B21+Tabla_Ministerio!B21</f>
        <v>16931</v>
      </c>
      <c r="U21" s="83" t="n">
        <f aca="false">C21+Tabla_Ministerio!C21</f>
        <v>81</v>
      </c>
      <c r="V21" s="83" t="n">
        <f aca="false">D21+Tabla_Ministerio!D21</f>
        <v>962.219628823071</v>
      </c>
      <c r="W21" s="83" t="n">
        <f aca="false">E21+Tabla_Ministerio!E21</f>
        <v>797.389851457579</v>
      </c>
      <c r="X21" s="83" t="n">
        <f aca="false">F21+Tabla_Ministerio!F21</f>
        <v>188</v>
      </c>
      <c r="Y21" s="83" t="n">
        <f aca="false">G21+Tabla_Ministerio!G21</f>
        <v>812</v>
      </c>
      <c r="Z21" s="83" t="n">
        <f aca="false">H21+Tabla_Ministerio!H21</f>
        <v>68</v>
      </c>
      <c r="AA21" s="83" t="n">
        <f aca="false">Y21+0.33*Z21</f>
        <v>834.44</v>
      </c>
      <c r="AD21" s="91" t="n">
        <f aca="false">IF(U21&gt;0,T21/U21,0)</f>
        <v>209.024691358025</v>
      </c>
      <c r="AE21" s="92" t="n">
        <f aca="false">EXP((((AD21-AD42)/AD43+2)/4-1.9)^3)</f>
        <v>0.0943816108793741</v>
      </c>
      <c r="AF21" s="93" t="n">
        <f aca="false">T21/V21</f>
        <v>17.5957749071373</v>
      </c>
      <c r="AG21" s="92" t="n">
        <f aca="false">EXP((((AF21-AF42)/AF43+2)/4-1.9)^3)</f>
        <v>0.0368922228752264</v>
      </c>
      <c r="AH21" s="92" t="n">
        <f aca="false">W21/V21</f>
        <v>0.828698383998774</v>
      </c>
      <c r="AI21" s="92" t="n">
        <f aca="false">EXP((((AH21-AH42)/AH43+2)/4-1.9)^3)</f>
        <v>0.194807648091321</v>
      </c>
      <c r="AJ21" s="92" t="n">
        <f aca="false">X21/V21</f>
        <v>0.195381588951735</v>
      </c>
      <c r="AK21" s="92" t="n">
        <f aca="false">EXP((((AJ21-AJ42)/AJ43+2)/4-1.9)^3)</f>
        <v>0.124523708557514</v>
      </c>
      <c r="AL21" s="92" t="n">
        <f aca="false">AA21/V21</f>
        <v>0.867203261089817</v>
      </c>
      <c r="AM21" s="92" t="n">
        <f aca="false">EXP((((AL21-AL42)/AL43+2)/4-1.9)^3)</f>
        <v>0.0923069611541194</v>
      </c>
      <c r="AN21" s="92" t="n">
        <f aca="false">0.01*AE21+0.15*AG21+0.24*AI21+0.25*AK21+0.35*AM21</f>
        <v>0.116669848625315</v>
      </c>
      <c r="AP21" s="94" t="n">
        <f aca="false">0.01*AE21/$AN42</f>
        <v>0.000308374407347217</v>
      </c>
      <c r="AQ21" s="81" t="n">
        <f aca="false">AP21*$J42</f>
        <v>4009.78655962212</v>
      </c>
      <c r="AR21" s="94" t="n">
        <f aca="false">0.15*AG21/$AN42</f>
        <v>0.00180807743037085</v>
      </c>
      <c r="AS21" s="81" t="n">
        <f aca="false">AR21*$J42</f>
        <v>23510.396473641</v>
      </c>
      <c r="AT21" s="94" t="n">
        <f aca="false">0.24*AI21/$AN42</f>
        <v>0.015275948558321</v>
      </c>
      <c r="AU21" s="81" t="n">
        <f aca="false">AT21*$J42</f>
        <v>198632.868860826</v>
      </c>
      <c r="AV21" s="94" t="n">
        <f aca="false">0.25*AK21/$AN42</f>
        <v>0.0101714530164617</v>
      </c>
      <c r="AW21" s="81" t="n">
        <f aca="false">AV21*$J42</f>
        <v>132259.210315444</v>
      </c>
      <c r="AX21" s="94" t="n">
        <f aca="false">0.35*AM21/$AN42</f>
        <v>0.01055585559639</v>
      </c>
      <c r="AY21" s="81" t="n">
        <f aca="false">AX21*$J42</f>
        <v>137257.589758603</v>
      </c>
    </row>
    <row r="22" customFormat="false" ht="12.8" hidden="false" customHeight="false" outlineLevel="0" collapsed="false">
      <c r="A22" s="89" t="s">
        <v>51</v>
      </c>
      <c r="B22" s="77"/>
      <c r="C22" s="77"/>
      <c r="D22" s="77"/>
      <c r="E22" s="77"/>
      <c r="F22" s="77"/>
      <c r="G22" s="77"/>
      <c r="H22" s="77"/>
      <c r="I22" s="82" t="n">
        <f aca="false">AP22+AR22+AT22+AV22+AX22</f>
        <v>0.0316262888496982</v>
      </c>
      <c r="J22" s="81" t="n">
        <f aca="false">ROUND(AQ22+AS22+AU22+AW22+AY22,0)</f>
        <v>411236</v>
      </c>
      <c r="K22" s="90" t="n">
        <f aca="false">I22-Tabla_Ministerio!J22</f>
        <v>0</v>
      </c>
      <c r="L22" s="81" t="n">
        <f aca="false">J22-Tabla_Ministerio!K22</f>
        <v>0</v>
      </c>
      <c r="M22" s="82" t="n">
        <f aca="false">Q57/Q77</f>
        <v>0.0374196312306812</v>
      </c>
      <c r="N22" s="81" t="n">
        <f aca="false">ROUND(N42*M22,0)</f>
        <v>9244768</v>
      </c>
      <c r="O22" s="82" t="n">
        <f aca="false">Tabla_Ministerio!L22/Tabla_Ministerio!L42-M22</f>
        <v>-8.43991654712189E-006</v>
      </c>
      <c r="P22" s="81" t="n">
        <f aca="false">N22-Tabla_Ministerio!L22</f>
        <v>2085</v>
      </c>
      <c r="Q22" s="83" t="n">
        <f aca="false">N22+J22</f>
        <v>9656004</v>
      </c>
      <c r="R22" s="81" t="n">
        <f aca="false">Q22-Tabla_Ministerio!M22</f>
        <v>2085</v>
      </c>
      <c r="T22" s="83" t="n">
        <f aca="false">B22+Tabla_Ministerio!B22</f>
        <v>10634</v>
      </c>
      <c r="U22" s="83" t="n">
        <f aca="false">C22+Tabla_Ministerio!C22</f>
        <v>53</v>
      </c>
      <c r="V22" s="83" t="n">
        <f aca="false">D22+Tabla_Ministerio!D22</f>
        <v>559.46940495888</v>
      </c>
      <c r="W22" s="83" t="n">
        <f aca="false">E22+Tabla_Ministerio!E22</f>
        <v>382.746643837023</v>
      </c>
      <c r="X22" s="83" t="n">
        <f aca="false">F22+Tabla_Ministerio!F22</f>
        <v>75</v>
      </c>
      <c r="Y22" s="83" t="n">
        <f aca="false">G22+Tabla_Ministerio!G22</f>
        <v>593</v>
      </c>
      <c r="Z22" s="83" t="n">
        <f aca="false">H22+Tabla_Ministerio!H22</f>
        <v>49</v>
      </c>
      <c r="AA22" s="83" t="n">
        <f aca="false">Y22+0.33*Z22</f>
        <v>609.17</v>
      </c>
      <c r="AD22" s="91" t="n">
        <f aca="false">IF(U22&gt;0,T22/U22,0)</f>
        <v>200.641509433962</v>
      </c>
      <c r="AE22" s="92" t="n">
        <f aca="false">EXP((((AD22-AD42)/AD43+2)/4-1.9)^3)</f>
        <v>0.0822285722546186</v>
      </c>
      <c r="AF22" s="93" t="n">
        <f aca="false">T22/V22</f>
        <v>19.0072949579461</v>
      </c>
      <c r="AG22" s="92" t="n">
        <f aca="false">EXP((((AF22-AF42)/AF43+2)/4-1.9)^3)</f>
        <v>0.0599584392991283</v>
      </c>
      <c r="AH22" s="92" t="n">
        <f aca="false">W22/V22</f>
        <v>0.684124351473972</v>
      </c>
      <c r="AI22" s="92" t="n">
        <f aca="false">EXP((((AH22-AH42)/AH43+2)/4-1.9)^3)</f>
        <v>0.0216911245523694</v>
      </c>
      <c r="AJ22" s="92" t="n">
        <f aca="false">X22/V22</f>
        <v>0.134055587911036</v>
      </c>
      <c r="AK22" s="92" t="n">
        <f aca="false">EXP((((AJ22-AJ42)/AJ43+2)/4-1.9)^3)</f>
        <v>0.0393733991469492</v>
      </c>
      <c r="AL22" s="92" t="n">
        <f aca="false">AA22/V22</f>
        <v>1.08883523317021</v>
      </c>
      <c r="AM22" s="92" t="n">
        <f aca="false">EXP((((AL22-AL42)/AL43+2)/4-1.9)^3)</f>
        <v>0.205516291231553</v>
      </c>
      <c r="AN22" s="92" t="n">
        <f aca="false">0.01*AE22+0.15*AG22+0.24*AI22+0.25*AK22+0.35*AM22</f>
        <v>0.0967959732277649</v>
      </c>
      <c r="AP22" s="94" t="n">
        <f aca="false">0.01*AE22/$AN42</f>
        <v>0.000268666607825055</v>
      </c>
      <c r="AQ22" s="81" t="n">
        <f aca="false">AP22*$J42</f>
        <v>3493.46679688365</v>
      </c>
      <c r="AR22" s="94" t="n">
        <f aca="false">0.15*AG22/$AN42</f>
        <v>0.00293854618692042</v>
      </c>
      <c r="AS22" s="81" t="n">
        <f aca="false">AR22*$J42</f>
        <v>38209.8602361486</v>
      </c>
      <c r="AT22" s="94" t="n">
        <f aca="false">0.24*AI22/$AN42</f>
        <v>0.00170092142726757</v>
      </c>
      <c r="AU22" s="81" t="n">
        <f aca="false">AT22*$J42</f>
        <v>22117.0490012531</v>
      </c>
      <c r="AV22" s="94" t="n">
        <f aca="false">0.25*AK22/$AN42</f>
        <v>0.00321613196523628</v>
      </c>
      <c r="AW22" s="81" t="n">
        <f aca="false">AV22*$J42</f>
        <v>41819.30283746</v>
      </c>
      <c r="AX22" s="94" t="n">
        <f aca="false">0.35*AM22/$AN42</f>
        <v>0.0235020226624489</v>
      </c>
      <c r="AY22" s="81" t="n">
        <f aca="false">AX22*$J42</f>
        <v>305596.354141392</v>
      </c>
    </row>
    <row r="23" customFormat="false" ht="12.8" hidden="false" customHeight="false" outlineLevel="0" collapsed="false">
      <c r="A23" s="89" t="s">
        <v>52</v>
      </c>
      <c r="B23" s="77"/>
      <c r="C23" s="77"/>
      <c r="D23" s="77"/>
      <c r="E23" s="77"/>
      <c r="F23" s="77"/>
      <c r="G23" s="77"/>
      <c r="H23" s="77"/>
      <c r="I23" s="82" t="n">
        <f aca="false">AP23+AR23+AT23+AV23+AX23</f>
        <v>0.0164642405985597</v>
      </c>
      <c r="J23" s="81" t="n">
        <f aca="false">ROUND(AQ23+AS23+AU23+AW23+AY23,0)</f>
        <v>214084</v>
      </c>
      <c r="K23" s="90" t="n">
        <f aca="false">I23-Tabla_Ministerio!J23</f>
        <v>0</v>
      </c>
      <c r="L23" s="81" t="n">
        <f aca="false">J23-Tabla_Ministerio!K23</f>
        <v>0</v>
      </c>
      <c r="M23" s="82" t="n">
        <f aca="false">Q58/Q77</f>
        <v>0.0180751448916458</v>
      </c>
      <c r="N23" s="81" t="n">
        <f aca="false">ROUND(N42*M23,0)</f>
        <v>4465584</v>
      </c>
      <c r="O23" s="82" t="n">
        <f aca="false">Tabla_Ministerio!L23/Tabla_Ministerio!L42-M23</f>
        <v>-3.15496888173353E-006</v>
      </c>
      <c r="P23" s="81" t="n">
        <f aca="false">N23-Tabla_Ministerio!L23</f>
        <v>779</v>
      </c>
      <c r="Q23" s="83" t="n">
        <f aca="false">N23+J23</f>
        <v>4679668</v>
      </c>
      <c r="R23" s="81" t="n">
        <f aca="false">Q23-Tabla_Ministerio!M23</f>
        <v>779</v>
      </c>
      <c r="T23" s="83" t="n">
        <f aca="false">B23+Tabla_Ministerio!B23</f>
        <v>15392</v>
      </c>
      <c r="U23" s="83" t="n">
        <f aca="false">C23+Tabla_Ministerio!C23</f>
        <v>58</v>
      </c>
      <c r="V23" s="83" t="n">
        <f aca="false">D23+Tabla_Ministerio!D23</f>
        <v>870.551839575368</v>
      </c>
      <c r="W23" s="83" t="n">
        <f aca="false">E23+Tabla_Ministerio!E23</f>
        <v>652.678003718646</v>
      </c>
      <c r="X23" s="83" t="n">
        <f aca="false">F23+Tabla_Ministerio!F23</f>
        <v>140</v>
      </c>
      <c r="Y23" s="83" t="n">
        <f aca="false">G23+Tabla_Ministerio!G23</f>
        <v>500</v>
      </c>
      <c r="Z23" s="83" t="n">
        <f aca="false">H23+Tabla_Ministerio!H23</f>
        <v>78</v>
      </c>
      <c r="AA23" s="83" t="n">
        <f aca="false">Y23+0.33*Z23</f>
        <v>525.74</v>
      </c>
      <c r="AD23" s="91" t="n">
        <f aca="false">IF(U23&gt;0,T23/U23,0)</f>
        <v>265.379310344828</v>
      </c>
      <c r="AE23" s="92" t="n">
        <f aca="false">EXP((((AD23-AD42)/AD43+2)/4-1.9)^3)</f>
        <v>0.209510044412495</v>
      </c>
      <c r="AF23" s="93" t="n">
        <f aca="false">T23/V23</f>
        <v>17.6807391590922</v>
      </c>
      <c r="AG23" s="92" t="n">
        <f aca="false">EXP((((AF23-AF42)/AF43+2)/4-1.9)^3)</f>
        <v>0.0380424398664662</v>
      </c>
      <c r="AH23" s="92" t="n">
        <f aca="false">W23/V23</f>
        <v>0.749729050066685</v>
      </c>
      <c r="AI23" s="92" t="n">
        <f aca="false">EXP((((AH23-AH42)/AH43+2)/4-1.9)^3)</f>
        <v>0.0684403810642252</v>
      </c>
      <c r="AJ23" s="92" t="n">
        <f aca="false">X23/V23</f>
        <v>0.160817533931452</v>
      </c>
      <c r="AK23" s="92" t="n">
        <f aca="false">EXP((((AJ23-AJ42)/AJ43+2)/4-1.9)^3)</f>
        <v>0.0678340786942184</v>
      </c>
      <c r="AL23" s="92" t="n">
        <f aca="false">AA23/V23</f>
        <v>0.603915787779441</v>
      </c>
      <c r="AM23" s="92" t="n">
        <f aca="false">EXP((((AL23-AL42)/AL43+2)/4-1.9)^3)</f>
        <v>0.026300186876041</v>
      </c>
      <c r="AN23" s="92" t="n">
        <f aca="false">0.01*AE23+0.15*AG23+0.24*AI23+0.25*AK23+0.35*AM23</f>
        <v>0.0503907429596779</v>
      </c>
      <c r="AP23" s="94" t="n">
        <f aca="false">0.01*AE23/$AN42</f>
        <v>0.000684535209528951</v>
      </c>
      <c r="AQ23" s="81" t="n">
        <f aca="false">AP23*$J42</f>
        <v>8900.99832333597</v>
      </c>
      <c r="AR23" s="94" t="n">
        <f aca="false">0.15*AG23/$AN42</f>
        <v>0.00186444924046545</v>
      </c>
      <c r="AS23" s="81" t="n">
        <f aca="false">AR23*$J42</f>
        <v>24243.3980492367</v>
      </c>
      <c r="AT23" s="94" t="n">
        <f aca="false">0.24*AI23/$AN42</f>
        <v>0.00536679001411121</v>
      </c>
      <c r="AU23" s="81" t="n">
        <f aca="false">AT23*$J42</f>
        <v>69784.2685844778</v>
      </c>
      <c r="AV23" s="94" t="n">
        <f aca="false">0.25*AK23/$AN42</f>
        <v>0.0055408817513215</v>
      </c>
      <c r="AW23" s="81" t="n">
        <f aca="false">AV23*$J42</f>
        <v>72047.9801356803</v>
      </c>
      <c r="AX23" s="94" t="n">
        <f aca="false">0.35*AM23/$AN42</f>
        <v>0.00300758438313263</v>
      </c>
      <c r="AY23" s="81" t="n">
        <f aca="false">AX23*$J42</f>
        <v>39107.5625897704</v>
      </c>
    </row>
    <row r="24" customFormat="false" ht="12.8" hidden="false" customHeight="false" outlineLevel="0" collapsed="false">
      <c r="A24" s="89" t="s">
        <v>53</v>
      </c>
      <c r="B24" s="77"/>
      <c r="C24" s="77"/>
      <c r="D24" s="77"/>
      <c r="E24" s="77"/>
      <c r="F24" s="77"/>
      <c r="G24" s="77"/>
      <c r="H24" s="77"/>
      <c r="I24" s="82" t="n">
        <f aca="false">AP24+AR24+AT24+AV24+AX24</f>
        <v>0.0172611401694134</v>
      </c>
      <c r="J24" s="81" t="n">
        <f aca="false">ROUND(AQ24+AS24+AU24+AW24+AY24,0)</f>
        <v>224446</v>
      </c>
      <c r="K24" s="90" t="n">
        <f aca="false">I24-Tabla_Ministerio!J24</f>
        <v>0</v>
      </c>
      <c r="L24" s="81" t="n">
        <f aca="false">J24-Tabla_Ministerio!K24</f>
        <v>0</v>
      </c>
      <c r="M24" s="82" t="n">
        <f aca="false">Q59/Q77</f>
        <v>0.0181923150566878</v>
      </c>
      <c r="N24" s="81" t="n">
        <f aca="false">ROUND(N42*M24,0)</f>
        <v>4494532</v>
      </c>
      <c r="O24" s="82" t="n">
        <f aca="false">Tabla_Ministerio!L24/Tabla_Ministerio!L42-M24</f>
        <v>-1.20669729839623E-006</v>
      </c>
      <c r="P24" s="81" t="n">
        <f aca="false">N24-Tabla_Ministerio!L24</f>
        <v>298</v>
      </c>
      <c r="Q24" s="83" t="n">
        <f aca="false">N24+J24</f>
        <v>4718978</v>
      </c>
      <c r="R24" s="81" t="n">
        <f aca="false">Q24-Tabla_Ministerio!M24</f>
        <v>298</v>
      </c>
      <c r="T24" s="83" t="n">
        <f aca="false">B24+Tabla_Ministerio!B24</f>
        <v>7819</v>
      </c>
      <c r="U24" s="83" t="n">
        <f aca="false">C24+Tabla_Ministerio!C24</f>
        <v>60</v>
      </c>
      <c r="V24" s="83" t="n">
        <f aca="false">D24+Tabla_Ministerio!D24</f>
        <v>406.642370777204</v>
      </c>
      <c r="W24" s="83" t="n">
        <f aca="false">E24+Tabla_Ministerio!E24</f>
        <v>283.539450080879</v>
      </c>
      <c r="X24" s="83" t="n">
        <f aca="false">F24+Tabla_Ministerio!F24</f>
        <v>47</v>
      </c>
      <c r="Y24" s="83" t="n">
        <f aca="false">G24+Tabla_Ministerio!G24</f>
        <v>341</v>
      </c>
      <c r="Z24" s="83" t="n">
        <f aca="false">H24+Tabla_Ministerio!H24</f>
        <v>11</v>
      </c>
      <c r="AA24" s="83" t="n">
        <f aca="false">Y24+0.33*Z24</f>
        <v>344.63</v>
      </c>
      <c r="AD24" s="91" t="n">
        <f aca="false">IF(U24&gt;0,T24/U24,0)</f>
        <v>130.316666666667</v>
      </c>
      <c r="AE24" s="92" t="n">
        <f aca="false">EXP((((AD24-AD42)/AD43+2)/4-1.9)^3)</f>
        <v>0.0208273336331618</v>
      </c>
      <c r="AF24" s="93" t="n">
        <f aca="false">T24/V24</f>
        <v>19.2281979496032</v>
      </c>
      <c r="AG24" s="92" t="n">
        <f aca="false">EXP((((AF24-AF42)/AF43+2)/4-1.9)^3)</f>
        <v>0.0643957556643902</v>
      </c>
      <c r="AH24" s="92" t="n">
        <f aca="false">W24/V24</f>
        <v>0.697269813617696</v>
      </c>
      <c r="AI24" s="92" t="n">
        <f aca="false">EXP((((AH24-AH42)/AH43+2)/4-1.9)^3)</f>
        <v>0.027917018407648</v>
      </c>
      <c r="AJ24" s="92" t="n">
        <f aca="false">X24/V24</f>
        <v>0.115580675742595</v>
      </c>
      <c r="AK24" s="92" t="n">
        <f aca="false">EXP((((AJ24-AJ42)/AJ43+2)/4-1.9)^3)</f>
        <v>0.0259891391131599</v>
      </c>
      <c r="AL24" s="92" t="n">
        <f aca="false">AA24/V24</f>
        <v>0.84750145279086</v>
      </c>
      <c r="AM24" s="92" t="n">
        <f aca="false">EXP((((AL24-AL42)/AL43+2)/4-1.9)^3)</f>
        <v>0.0850421195792573</v>
      </c>
      <c r="AN24" s="92" t="n">
        <f aca="false">0.01*AE24+0.15*AG24+0.24*AI24+0.25*AK24+0.35*AM24</f>
        <v>0.0528297477348557</v>
      </c>
      <c r="AP24" s="94" t="n">
        <f aca="false">0.01*AE24/$AN42</f>
        <v>6.80494495263229E-005</v>
      </c>
      <c r="AQ24" s="81" t="n">
        <f aca="false">AP24*$J42</f>
        <v>884.845699251236</v>
      </c>
      <c r="AR24" s="94" t="n">
        <f aca="false">0.15*AG24/$AN42</f>
        <v>0.00315601780955969</v>
      </c>
      <c r="AS24" s="81" t="n">
        <f aca="false">AR24*$J42</f>
        <v>41037.6396133663</v>
      </c>
      <c r="AT24" s="94" t="n">
        <f aca="false">0.24*AI24/$AN42</f>
        <v>0.00218912830823263</v>
      </c>
      <c r="AU24" s="81" t="n">
        <f aca="false">AT24*$J42</f>
        <v>28465.193798511</v>
      </c>
      <c r="AV24" s="94" t="n">
        <f aca="false">0.25*AK24/$AN42</f>
        <v>0.00212286728760329</v>
      </c>
      <c r="AW24" s="81" t="n">
        <f aca="false">AV24*$J42</f>
        <v>27603.6030062272</v>
      </c>
      <c r="AX24" s="94" t="n">
        <f aca="false">0.35*AM24/$AN42</f>
        <v>0.00972507731449146</v>
      </c>
      <c r="AY24" s="81" t="n">
        <f aca="false">AX24*$J42</f>
        <v>126454.995543863</v>
      </c>
    </row>
    <row r="25" customFormat="false" ht="12.8" hidden="false" customHeight="false" outlineLevel="0" collapsed="false">
      <c r="A25" s="89" t="s">
        <v>54</v>
      </c>
      <c r="B25" s="77"/>
      <c r="C25" s="77"/>
      <c r="D25" s="77"/>
      <c r="E25" s="77"/>
      <c r="F25" s="77"/>
      <c r="G25" s="77"/>
      <c r="H25" s="77"/>
      <c r="I25" s="82" t="n">
        <f aca="false">AP25+AR25+AT25+AV25+AX25</f>
        <v>0.0152161219932207</v>
      </c>
      <c r="J25" s="81" t="n">
        <f aca="false">ROUND(AQ25+AS25+AU25+AW25+AY25,0)</f>
        <v>197855</v>
      </c>
      <c r="K25" s="90" t="n">
        <f aca="false">I25-Tabla_Ministerio!J25</f>
        <v>8.84708972748172E-017</v>
      </c>
      <c r="L25" s="81" t="n">
        <f aca="false">J25-Tabla_Ministerio!K25</f>
        <v>0</v>
      </c>
      <c r="M25" s="82" t="n">
        <f aca="false">Q60/Q77</f>
        <v>0.0191827716798246</v>
      </c>
      <c r="N25" s="81" t="n">
        <f aca="false">ROUND(N42*M25,0)</f>
        <v>4739231</v>
      </c>
      <c r="O25" s="82" t="n">
        <f aca="false">Tabla_Ministerio!L25/Tabla_Ministerio!L42-M25</f>
        <v>6.56124049683987E-006</v>
      </c>
      <c r="P25" s="81" t="n">
        <f aca="false">N25-Tabla_Ministerio!L25</f>
        <v>-1621</v>
      </c>
      <c r="Q25" s="83" t="n">
        <f aca="false">N25+J25</f>
        <v>4937086</v>
      </c>
      <c r="R25" s="81" t="n">
        <f aca="false">Q25-Tabla_Ministerio!M25</f>
        <v>-1621</v>
      </c>
      <c r="T25" s="83" t="n">
        <f aca="false">B25+Tabla_Ministerio!B25</f>
        <v>6656</v>
      </c>
      <c r="U25" s="83" t="n">
        <f aca="false">C25+Tabla_Ministerio!C25</f>
        <v>45</v>
      </c>
      <c r="V25" s="83" t="n">
        <f aca="false">D25+Tabla_Ministerio!D25</f>
        <v>307.539985724381</v>
      </c>
      <c r="W25" s="83" t="n">
        <f aca="false">E25+Tabla_Ministerio!E25</f>
        <v>185.392258451654</v>
      </c>
      <c r="X25" s="83" t="n">
        <f aca="false">F25+Tabla_Ministerio!F25</f>
        <v>35</v>
      </c>
      <c r="Y25" s="83" t="n">
        <f aca="false">G25+Tabla_Ministerio!G25</f>
        <v>228</v>
      </c>
      <c r="Z25" s="83" t="n">
        <f aca="false">H25+Tabla_Ministerio!H25</f>
        <v>12</v>
      </c>
      <c r="AA25" s="83" t="n">
        <f aca="false">Y25+0.33*Z25</f>
        <v>231.96</v>
      </c>
      <c r="AD25" s="91" t="n">
        <f aca="false">IF(U25&gt;0,T25/U25,0)</f>
        <v>147.911111111111</v>
      </c>
      <c r="AE25" s="92" t="n">
        <f aca="false">EXP((((AD25-AD42)/AD43+2)/4-1.9)^3)</f>
        <v>0.030501351589076</v>
      </c>
      <c r="AF25" s="93" t="n">
        <f aca="false">T25/V25</f>
        <v>21.6427141476333</v>
      </c>
      <c r="AG25" s="92" t="n">
        <f aca="false">EXP((((AF25-AF42)/AF43+2)/4-1.9)^3)</f>
        <v>0.130096355796748</v>
      </c>
      <c r="AH25" s="92" t="n">
        <f aca="false">W25/V25</f>
        <v>0.602823265452719</v>
      </c>
      <c r="AI25" s="92" t="n">
        <f aca="false">EXP((((AH25-AH42)/AH43+2)/4-1.9)^3)</f>
        <v>0.003486007362461</v>
      </c>
      <c r="AJ25" s="92" t="n">
        <f aca="false">X25/V25</f>
        <v>0.113806339418144</v>
      </c>
      <c r="AK25" s="92" t="n">
        <f aca="false">EXP((((AJ25-AJ42)/AJ43+2)/4-1.9)^3)</f>
        <v>0.0249284004332987</v>
      </c>
      <c r="AL25" s="92" t="n">
        <f aca="false">AA25/V25</f>
        <v>0.754243385469504</v>
      </c>
      <c r="AM25" s="92" t="n">
        <f aca="false">EXP((((AL25-AL42)/AL43+2)/4-1.9)^3)</f>
        <v>0.056235772996776</v>
      </c>
      <c r="AN25" s="92" t="n">
        <f aca="false">0.01*AE25+0.15*AG25+0.24*AI25+0.25*AK25+0.35*AM25</f>
        <v>0.0465707293095898</v>
      </c>
      <c r="AP25" s="94" t="n">
        <f aca="false">0.01*AE25/$AN42</f>
        <v>9.96575088296775E-005</v>
      </c>
      <c r="AQ25" s="81" t="n">
        <f aca="false">AP25*$J42</f>
        <v>1295.84469381963</v>
      </c>
      <c r="AR25" s="94" t="n">
        <f aca="false">0.15*AG25/$AN42</f>
        <v>0.00637598567820514</v>
      </c>
      <c r="AS25" s="81" t="n">
        <f aca="false">AR25*$J42</f>
        <v>82906.8206299736</v>
      </c>
      <c r="AT25" s="94" t="n">
        <f aca="false">0.24*AI25/$AN42</f>
        <v>0.000273357179066806</v>
      </c>
      <c r="AU25" s="81" t="n">
        <f aca="false">AT25*$J42</f>
        <v>3554.45820561927</v>
      </c>
      <c r="AV25" s="94" t="n">
        <f aca="false">0.25*AK25/$AN42</f>
        <v>0.00203622311542167</v>
      </c>
      <c r="AW25" s="81" t="n">
        <f aca="false">AV25*$J42</f>
        <v>26476.9704815888</v>
      </c>
      <c r="AX25" s="94" t="n">
        <f aca="false">0.35*AM25/$AN42</f>
        <v>0.00643089851169739</v>
      </c>
      <c r="AY25" s="81" t="n">
        <f aca="false">AX25*$J42</f>
        <v>83620.8511605295</v>
      </c>
    </row>
    <row r="26" customFormat="false" ht="12.8" hidden="false" customHeight="false" outlineLevel="0" collapsed="false">
      <c r="A26" s="89" t="s">
        <v>55</v>
      </c>
      <c r="B26" s="77"/>
      <c r="C26" s="77"/>
      <c r="D26" s="77"/>
      <c r="E26" s="77"/>
      <c r="F26" s="77"/>
      <c r="G26" s="77"/>
      <c r="H26" s="77"/>
      <c r="I26" s="82" t="n">
        <f aca="false">AP26+AR26+AT26+AV26+AX26</f>
        <v>0.0550870973432071</v>
      </c>
      <c r="J26" s="81" t="n">
        <f aca="false">ROUND(AQ26+AS26+AU26+AW26+AY26,0)</f>
        <v>716296</v>
      </c>
      <c r="K26" s="90" t="n">
        <f aca="false">I26-Tabla_Ministerio!J26</f>
        <v>0</v>
      </c>
      <c r="L26" s="81" t="n">
        <f aca="false">J26-Tabla_Ministerio!K26</f>
        <v>0</v>
      </c>
      <c r="M26" s="82" t="n">
        <f aca="false">Q61/Q77</f>
        <v>0.0327877585563807</v>
      </c>
      <c r="N26" s="81" t="n">
        <f aca="false">ROUND(N42*M26,0)</f>
        <v>8100433</v>
      </c>
      <c r="O26" s="82" t="n">
        <f aca="false">Tabla_Ministerio!L26/Tabla_Ministerio!L42-M26</f>
        <v>1.13283120982063E-005</v>
      </c>
      <c r="P26" s="81" t="n">
        <f aca="false">N26-Tabla_Ministerio!L26</f>
        <v>-2799</v>
      </c>
      <c r="Q26" s="83" t="n">
        <f aca="false">N26+J26</f>
        <v>8816729</v>
      </c>
      <c r="R26" s="81" t="n">
        <f aca="false">Q26-Tabla_Ministerio!M26</f>
        <v>-2799</v>
      </c>
      <c r="T26" s="83" t="n">
        <f aca="false">B26+Tabla_Ministerio!B26</f>
        <v>11441</v>
      </c>
      <c r="U26" s="83" t="n">
        <f aca="false">C26+Tabla_Ministerio!C26</f>
        <v>50</v>
      </c>
      <c r="V26" s="83" t="n">
        <f aca="false">D26+Tabla_Ministerio!D26</f>
        <v>490.298115265046</v>
      </c>
      <c r="W26" s="83" t="n">
        <f aca="false">E26+Tabla_Ministerio!E26</f>
        <v>450.394095475312</v>
      </c>
      <c r="X26" s="83" t="n">
        <f aca="false">F26+Tabla_Ministerio!F26</f>
        <v>76</v>
      </c>
      <c r="Y26" s="83" t="n">
        <f aca="false">G26+Tabla_Ministerio!G26</f>
        <v>346</v>
      </c>
      <c r="Z26" s="83" t="n">
        <f aca="false">H26+Tabla_Ministerio!H26</f>
        <v>35</v>
      </c>
      <c r="AA26" s="83" t="n">
        <f aca="false">Y26+0.33*Z26</f>
        <v>357.55</v>
      </c>
      <c r="AD26" s="91" t="n">
        <f aca="false">IF(U26&gt;0,T26/U26,0)</f>
        <v>228.82</v>
      </c>
      <c r="AE26" s="92" t="n">
        <f aca="false">EXP((((AD26-AD42)/AD43+2)/4-1.9)^3)</f>
        <v>0.128061879424456</v>
      </c>
      <c r="AF26" s="93" t="n">
        <f aca="false">T26/V26</f>
        <v>23.3347827450146</v>
      </c>
      <c r="AG26" s="92" t="n">
        <f aca="false">EXP((((AF26-AF42)/AF43+2)/4-1.9)^3)</f>
        <v>0.196707553645126</v>
      </c>
      <c r="AH26" s="92" t="n">
        <f aca="false">W26/V26</f>
        <v>0.918612740805331</v>
      </c>
      <c r="AI26" s="92" t="n">
        <f aca="false">EXP((((AH26-AH42)/AH43+2)/4-1.9)^3)</f>
        <v>0.438211625699269</v>
      </c>
      <c r="AJ26" s="92" t="n">
        <f aca="false">X26/V26</f>
        <v>0.155007734343249</v>
      </c>
      <c r="AK26" s="92" t="n">
        <f aca="false">EXP((((AJ26-AJ42)/AJ43+2)/4-1.9)^3)</f>
        <v>0.0606191286960861</v>
      </c>
      <c r="AL26" s="92" t="n">
        <f aca="false">AA26/V26</f>
        <v>0.729250202821431</v>
      </c>
      <c r="AM26" s="92" t="n">
        <f aca="false">EXP((((AL26-AL42)/AL43+2)/4-1.9)^3)</f>
        <v>0.0499663147688408</v>
      </c>
      <c r="AN26" s="92" t="n">
        <f aca="false">0.01*AE26+0.15*AG26+0.24*AI26+0.25*AK26+0.35*AM26</f>
        <v>0.168600534351954</v>
      </c>
      <c r="AP26" s="94" t="n">
        <f aca="false">0.01*AE26/$AN42</f>
        <v>0.000418418437695025</v>
      </c>
      <c r="AQ26" s="81" t="n">
        <f aca="false">AP26*$J42</f>
        <v>5440.68699539809</v>
      </c>
      <c r="AR26" s="94" t="n">
        <f aca="false">0.15*AG26/$AN42</f>
        <v>0.00964058168389868</v>
      </c>
      <c r="AS26" s="81" t="n">
        <f aca="false">AR26*$J42</f>
        <v>125356.300464683</v>
      </c>
      <c r="AT26" s="94" t="n">
        <f aca="false">0.24*AI26/$AN42</f>
        <v>0.0343626049460965</v>
      </c>
      <c r="AU26" s="81" t="n">
        <f aca="false">AT26*$J42</f>
        <v>446816.299224599</v>
      </c>
      <c r="AV26" s="94" t="n">
        <f aca="false">0.25*AK26/$AN42</f>
        <v>0.00495154397964546</v>
      </c>
      <c r="AW26" s="81" t="n">
        <f aca="false">AV26*$J42</f>
        <v>64384.8322879942</v>
      </c>
      <c r="AX26" s="94" t="n">
        <f aca="false">0.35*AM26/$AN42</f>
        <v>0.00571394829587145</v>
      </c>
      <c r="AY26" s="81" t="n">
        <f aca="false">AX26*$J42</f>
        <v>74298.3611261988</v>
      </c>
    </row>
    <row r="27" customFormat="false" ht="12.8" hidden="false" customHeight="false" outlineLevel="0" collapsed="false">
      <c r="A27" s="89" t="s">
        <v>56</v>
      </c>
      <c r="B27" s="77"/>
      <c r="C27" s="77"/>
      <c r="D27" s="77"/>
      <c r="E27" s="77"/>
      <c r="F27" s="77"/>
      <c r="G27" s="77"/>
      <c r="H27" s="77"/>
      <c r="I27" s="82" t="n">
        <f aca="false">AP27+AR27+AT27+AV27+AX27</f>
        <v>0.107847149158878</v>
      </c>
      <c r="J27" s="81" t="n">
        <f aca="false">ROUND(AQ27+AS27+AU27+AW27+AY27,0)</f>
        <v>1402334</v>
      </c>
      <c r="K27" s="90" t="n">
        <f aca="false">I27-Tabla_Ministerio!J27</f>
        <v>0</v>
      </c>
      <c r="L27" s="81" t="n">
        <f aca="false">J27-Tabla_Ministerio!K27</f>
        <v>0</v>
      </c>
      <c r="M27" s="82" t="n">
        <f aca="false">Q62/Q77</f>
        <v>0.0619898499251993</v>
      </c>
      <c r="N27" s="81" t="n">
        <f aca="false">ROUND(N42*M27,0)</f>
        <v>15315004</v>
      </c>
      <c r="O27" s="82" t="n">
        <f aca="false">Tabla_Ministerio!L27/Tabla_Ministerio!L42-M27</f>
        <v>-1.12793848267706E-006</v>
      </c>
      <c r="P27" s="81" t="n">
        <f aca="false">N27-Tabla_Ministerio!L27</f>
        <v>279</v>
      </c>
      <c r="Q27" s="83" t="n">
        <f aca="false">N27+J27</f>
        <v>16717338</v>
      </c>
      <c r="R27" s="81" t="n">
        <f aca="false">Q27-Tabla_Ministerio!M27</f>
        <v>279</v>
      </c>
      <c r="T27" s="83" t="n">
        <f aca="false">B27+Tabla_Ministerio!B27</f>
        <v>10427</v>
      </c>
      <c r="U27" s="83" t="n">
        <f aca="false">C27+Tabla_Ministerio!C27</f>
        <v>48</v>
      </c>
      <c r="V27" s="83" t="n">
        <f aca="false">D27+Tabla_Ministerio!D27</f>
        <v>516.53672993673</v>
      </c>
      <c r="W27" s="83" t="n">
        <f aca="false">E27+Tabla_Ministerio!E27</f>
        <v>392.127639027639</v>
      </c>
      <c r="X27" s="83" t="n">
        <f aca="false">F27+Tabla_Ministerio!F27</f>
        <v>154</v>
      </c>
      <c r="Y27" s="83" t="n">
        <f aca="false">G27+Tabla_Ministerio!G27</f>
        <v>749</v>
      </c>
      <c r="Z27" s="83" t="n">
        <f aca="false">H27+Tabla_Ministerio!H27</f>
        <v>69</v>
      </c>
      <c r="AA27" s="83" t="n">
        <f aca="false">Y27+0.33*Z27</f>
        <v>771.77</v>
      </c>
      <c r="AD27" s="91" t="n">
        <f aca="false">IF(U27&gt;0,T27/U27,0)</f>
        <v>217.229166666667</v>
      </c>
      <c r="AE27" s="92" t="n">
        <f aca="false">EXP((((AD27-AD42)/AD43+2)/4-1.9)^3)</f>
        <v>0.107473953858137</v>
      </c>
      <c r="AF27" s="93" t="n">
        <f aca="false">T27/V27</f>
        <v>20.1863670010014</v>
      </c>
      <c r="AG27" s="92" t="n">
        <f aca="false">EXP((((AF27-AF42)/AF43+2)/4-1.9)^3)</f>
        <v>0.0865537531990024</v>
      </c>
      <c r="AH27" s="92" t="n">
        <f aca="false">W27/V27</f>
        <v>0.759147639076257</v>
      </c>
      <c r="AI27" s="92" t="n">
        <f aca="false">EXP((((AH27-AH42)/AH43+2)/4-1.9)^3)</f>
        <v>0.0789746496208603</v>
      </c>
      <c r="AJ27" s="92" t="n">
        <f aca="false">X27/V27</f>
        <v>0.298139495363405</v>
      </c>
      <c r="AK27" s="92" t="n">
        <f aca="false">EXP((((AJ27-AJ42)/AJ43+2)/4-1.9)^3)</f>
        <v>0.436812515130877</v>
      </c>
      <c r="AL27" s="92" t="n">
        <f aca="false">AA27/V27</f>
        <v>1.49412414504295</v>
      </c>
      <c r="AM27" s="92" t="n">
        <f aca="false">EXP((((AL27-AL42)/AL43+2)/4-1.9)^3)</f>
        <v>0.536754357772757</v>
      </c>
      <c r="AN27" s="92" t="n">
        <f aca="false">0.01*AE27+0.15*AG27+0.24*AI27+0.25*AK27+0.35*AM27</f>
        <v>0.330078872430622</v>
      </c>
      <c r="AP27" s="94" t="n">
        <f aca="false">0.01*AE27/$AN42</f>
        <v>0.00035115120962094</v>
      </c>
      <c r="AQ27" s="81" t="n">
        <f aca="false">AP27*$J42</f>
        <v>4566.0125068281</v>
      </c>
      <c r="AR27" s="94" t="n">
        <f aca="false">0.15*AG27/$AN42</f>
        <v>0.00424197501468783</v>
      </c>
      <c r="AS27" s="81" t="n">
        <f aca="false">AR27*$J42</f>
        <v>55158.3205184606</v>
      </c>
      <c r="AT27" s="94" t="n">
        <f aca="false">0.24*AI27/$AN42</f>
        <v>0.00619284046001188</v>
      </c>
      <c r="AU27" s="81" t="n">
        <f aca="false">AT27*$J42</f>
        <v>80525.3868375657</v>
      </c>
      <c r="AV27" s="94" t="n">
        <f aca="false">0.25*AK27/$AN42</f>
        <v>0.0356800967954152</v>
      </c>
      <c r="AW27" s="81" t="n">
        <f aca="false">AV27*$J42</f>
        <v>463947.620708945</v>
      </c>
      <c r="AX27" s="94" t="n">
        <f aca="false">0.35*AM27/$AN42</f>
        <v>0.0613810856791425</v>
      </c>
      <c r="AY27" s="81" t="n">
        <f aca="false">AX27*$J42</f>
        <v>798137.090845262</v>
      </c>
    </row>
    <row r="28" customFormat="false" ht="12.8" hidden="false" customHeight="false" outlineLevel="0" collapsed="false">
      <c r="A28" s="89" t="s">
        <v>57</v>
      </c>
      <c r="B28" s="77"/>
      <c r="C28" s="77"/>
      <c r="D28" s="77"/>
      <c r="E28" s="77"/>
      <c r="F28" s="77"/>
      <c r="G28" s="77"/>
      <c r="H28" s="77"/>
      <c r="I28" s="82" t="n">
        <f aca="false">AP28+AR28+AT28+AV28+AX28</f>
        <v>0.00656306683624833</v>
      </c>
      <c r="J28" s="81" t="n">
        <f aca="false">ROUND(AQ28+AS28+AU28+AW28+AY28,0)</f>
        <v>85339</v>
      </c>
      <c r="K28" s="90" t="n">
        <f aca="false">I28-Tabla_Ministerio!J28</f>
        <v>4.42354486374086E-017</v>
      </c>
      <c r="L28" s="81" t="n">
        <f aca="false">J28-Tabla_Ministerio!K28</f>
        <v>-2</v>
      </c>
      <c r="M28" s="82" t="n">
        <f aca="false">Q63/Q77</f>
        <v>0.00990955219583802</v>
      </c>
      <c r="N28" s="81" t="n">
        <f aca="false">ROUND(N42*M28,0)</f>
        <v>2448221</v>
      </c>
      <c r="O28" s="82" t="n">
        <f aca="false">Tabla_Ministerio!L28/Tabla_Ministerio!L42-M28</f>
        <v>9.64714045666865E-006</v>
      </c>
      <c r="P28" s="81" t="n">
        <f aca="false">N28-Tabla_Ministerio!L28</f>
        <v>-2383</v>
      </c>
      <c r="Q28" s="83" t="n">
        <f aca="false">N28+J28</f>
        <v>2533560</v>
      </c>
      <c r="R28" s="81" t="n">
        <f aca="false">Q28-Tabla_Ministerio!M28</f>
        <v>-2385</v>
      </c>
      <c r="T28" s="83" t="n">
        <f aca="false">B28+Tabla_Ministerio!B28</f>
        <v>3800</v>
      </c>
      <c r="U28" s="83" t="n">
        <f aca="false">C28+Tabla_Ministerio!C28</f>
        <v>60</v>
      </c>
      <c r="V28" s="83" t="n">
        <f aca="false">D28+Tabla_Ministerio!D28</f>
        <v>283.817844334887</v>
      </c>
      <c r="W28" s="83" t="n">
        <f aca="false">E28+Tabla_Ministerio!E28</f>
        <v>170.597619713708</v>
      </c>
      <c r="X28" s="83" t="n">
        <f aca="false">F28+Tabla_Ministerio!F28</f>
        <v>35</v>
      </c>
      <c r="Y28" s="83" t="n">
        <f aca="false">G28+Tabla_Ministerio!G28</f>
        <v>168</v>
      </c>
      <c r="Z28" s="83" t="n">
        <f aca="false">H28+Tabla_Ministerio!H28</f>
        <v>32</v>
      </c>
      <c r="AA28" s="83" t="n">
        <f aca="false">Y28+0.33*Z28</f>
        <v>178.56</v>
      </c>
      <c r="AD28" s="91" t="n">
        <f aca="false">IF(U28&gt;0,T28/U28,0)</f>
        <v>63.3333333333333</v>
      </c>
      <c r="AE28" s="92" t="n">
        <f aca="false">EXP((((AD28-AD42)/AD43+2)/4-1.9)^3)</f>
        <v>0.00378284779195174</v>
      </c>
      <c r="AF28" s="93" t="n">
        <f aca="false">T28/V28</f>
        <v>13.3888692196402</v>
      </c>
      <c r="AG28" s="92" t="n">
        <f aca="false">EXP((((AF28-AF42)/AF43+2)/4-1.9)^3)</f>
        <v>0.0062723423963254</v>
      </c>
      <c r="AH28" s="92" t="n">
        <f aca="false">W28/V28</f>
        <v>0.601081373560197</v>
      </c>
      <c r="AI28" s="92" t="n">
        <f aca="false">EXP((((AH28-AH42)/AH43+2)/4-1.9)^3)</f>
        <v>0.0033343676387379</v>
      </c>
      <c r="AJ28" s="92" t="n">
        <f aca="false">X28/V28</f>
        <v>0.12331853228616</v>
      </c>
      <c r="AK28" s="92" t="n">
        <f aca="false">EXP((((AJ28-AJ42)/AJ43+2)/4-1.9)^3)</f>
        <v>0.0310544316917486</v>
      </c>
      <c r="AL28" s="92" t="n">
        <f aca="false">AA28/V28</f>
        <v>0.629135917857619</v>
      </c>
      <c r="AM28" s="92" t="n">
        <f aca="false">EXP((((AL28-AL42)/AL43+2)/4-1.9)^3)</f>
        <v>0.0301271464080374</v>
      </c>
      <c r="AN28" s="92" t="n">
        <f aca="false">0.01*AE28+0.15*AG28+0.24*AI28+0.25*AK28+0.35*AM28</f>
        <v>0.0200870372364157</v>
      </c>
      <c r="AP28" s="94" t="n">
        <f aca="false">0.01*AE28/$AN42</f>
        <v>1.23597535055717E-005</v>
      </c>
      <c r="AQ28" s="81" t="n">
        <f aca="false">AP28*$J42</f>
        <v>160.713639997632</v>
      </c>
      <c r="AR28" s="94" t="n">
        <f aca="false">0.15*AG28/$AN42</f>
        <v>0.000307405730489873</v>
      </c>
      <c r="AS28" s="81" t="n">
        <f aca="false">AR28*$J42</f>
        <v>3997.19087285095</v>
      </c>
      <c r="AT28" s="94" t="n">
        <f aca="false">0.24*AI28/$AN42</f>
        <v>0.00026146626697127</v>
      </c>
      <c r="AU28" s="81" t="n">
        <f aca="false">AT28*$J42</f>
        <v>3399.84090156835</v>
      </c>
      <c r="AV28" s="94" t="n">
        <f aca="false">0.25*AK28/$AN42</f>
        <v>0.00253661488695262</v>
      </c>
      <c r="AW28" s="81" t="n">
        <f aca="false">AV28*$J42</f>
        <v>32983.5551793621</v>
      </c>
      <c r="AX28" s="94" t="n">
        <f aca="false">0.35*AM28/$AN42</f>
        <v>0.003445220198329</v>
      </c>
      <c r="AY28" s="81" t="n">
        <f aca="false">AX28*$J42</f>
        <v>44798.1327796882</v>
      </c>
    </row>
    <row r="29" customFormat="false" ht="12.8" hidden="false" customHeight="false" outlineLevel="0" collapsed="false">
      <c r="A29" s="89" t="s">
        <v>58</v>
      </c>
      <c r="B29" s="77"/>
      <c r="C29" s="77"/>
      <c r="D29" s="77"/>
      <c r="E29" s="77"/>
      <c r="F29" s="77"/>
      <c r="G29" s="77"/>
      <c r="H29" s="77"/>
      <c r="I29" s="82" t="n">
        <f aca="false">AP29+AR29+AT29+AV29+AX29</f>
        <v>0.0672682274746549</v>
      </c>
      <c r="J29" s="81" t="n">
        <f aca="false">ROUND(AQ29+AS29+AU29+AW29+AY29,0)</f>
        <v>874687</v>
      </c>
      <c r="K29" s="90" t="n">
        <f aca="false">I29-Tabla_Ministerio!J29</f>
        <v>0</v>
      </c>
      <c r="L29" s="81" t="n">
        <f aca="false">J29-Tabla_Ministerio!K29</f>
        <v>0</v>
      </c>
      <c r="M29" s="82" t="n">
        <f aca="false">Q64/Q77</f>
        <v>0.0679815259819652</v>
      </c>
      <c r="N29" s="81" t="n">
        <f aca="false">ROUND(N42*M29,0)</f>
        <v>16795287</v>
      </c>
      <c r="O29" s="82" t="n">
        <f aca="false">Tabla_Ministerio!L29/Tabla_Ministerio!L42-M29</f>
        <v>2.47318480071923E-006</v>
      </c>
      <c r="P29" s="81" t="n">
        <f aca="false">N29-Tabla_Ministerio!L29</f>
        <v>-611</v>
      </c>
      <c r="Q29" s="83" t="n">
        <f aca="false">N29+J29</f>
        <v>17669974</v>
      </c>
      <c r="R29" s="81" t="n">
        <f aca="false">Q29-Tabla_Ministerio!M29</f>
        <v>-611</v>
      </c>
      <c r="T29" s="83" t="n">
        <f aca="false">B29+Tabla_Ministerio!B29</f>
        <v>10529</v>
      </c>
      <c r="U29" s="83" t="n">
        <f aca="false">C29+Tabla_Ministerio!C29</f>
        <v>52</v>
      </c>
      <c r="V29" s="83" t="n">
        <f aca="false">D29+Tabla_Ministerio!D29</f>
        <v>592.475545032227</v>
      </c>
      <c r="W29" s="83" t="n">
        <f aca="false">E29+Tabla_Ministerio!E29</f>
        <v>558.263423820106</v>
      </c>
      <c r="X29" s="83" t="n">
        <f aca="false">F29+Tabla_Ministerio!F29</f>
        <v>125</v>
      </c>
      <c r="Y29" s="83" t="n">
        <f aca="false">G29+Tabla_Ministerio!G29</f>
        <v>515</v>
      </c>
      <c r="Z29" s="83" t="n">
        <f aca="false">H29+Tabla_Ministerio!H29</f>
        <v>52</v>
      </c>
      <c r="AA29" s="83" t="n">
        <f aca="false">Y29+0.33*Z29</f>
        <v>532.16</v>
      </c>
      <c r="AD29" s="91" t="n">
        <f aca="false">IF(U29&gt;0,T29/U29,0)</f>
        <v>202.480769230769</v>
      </c>
      <c r="AE29" s="92" t="n">
        <f aca="false">EXP((((AD29-AD42)/AD43+2)/4-1.9)^3)</f>
        <v>0.0847912965129309</v>
      </c>
      <c r="AF29" s="93" t="n">
        <f aca="false">T29/V29</f>
        <v>17.7711976271144</v>
      </c>
      <c r="AG29" s="92" t="n">
        <f aca="false">EXP((((AF29-AF42)/AF43+2)/4-1.9)^3)</f>
        <v>0.0392982253052895</v>
      </c>
      <c r="AH29" s="92" t="n">
        <f aca="false">W29/V29</f>
        <v>0.942255639917999</v>
      </c>
      <c r="AI29" s="92" t="n">
        <f aca="false">EXP((((AH29-AH42)/AH43+2)/4-1.9)^3)</f>
        <v>0.512088440231505</v>
      </c>
      <c r="AJ29" s="92" t="n">
        <f aca="false">X29/V29</f>
        <v>0.210979172133089</v>
      </c>
      <c r="AK29" s="92" t="n">
        <f aca="false">EXP((((AJ29-AJ42)/AJ43+2)/4-1.9)^3)</f>
        <v>0.158481471964158</v>
      </c>
      <c r="AL29" s="92" t="n">
        <f aca="false">AA29/V29</f>
        <v>0.898197409938757</v>
      </c>
      <c r="AM29" s="92" t="n">
        <f aca="false">EXP((((AL29-AL42)/AL43+2)/4-1.9)^3)</f>
        <v>0.10462306868157</v>
      </c>
      <c r="AN29" s="92" t="n">
        <f aca="false">0.01*AE29+0.15*AG29+0.24*AI29+0.25*AK29+0.35*AM29</f>
        <v>0.205882314446073</v>
      </c>
      <c r="AP29" s="94" t="n">
        <f aca="false">0.01*AE29/$AN42</f>
        <v>0.000277039833996851</v>
      </c>
      <c r="AQ29" s="81" t="n">
        <f aca="false">AP29*$J42</f>
        <v>3602.34369770421</v>
      </c>
      <c r="AR29" s="94" t="n">
        <f aca="false">0.15*AG29/$AN42</f>
        <v>0.00192599493037966</v>
      </c>
      <c r="AS29" s="81" t="n">
        <f aca="false">AR29*$J42</f>
        <v>25043.6754858231</v>
      </c>
      <c r="AT29" s="94" t="n">
        <f aca="false">0.24*AI29/$AN42</f>
        <v>0.0401556958719621</v>
      </c>
      <c r="AU29" s="81" t="n">
        <f aca="false">AT29*$J42</f>
        <v>522143.750464902</v>
      </c>
      <c r="AV29" s="94" t="n">
        <f aca="false">0.25*AK29/$AN42</f>
        <v>0.012945220349895</v>
      </c>
      <c r="AW29" s="81" t="n">
        <f aca="false">AV29*$J42</f>
        <v>168326.454250498</v>
      </c>
      <c r="AX29" s="94" t="n">
        <f aca="false">0.35*AM29/$AN42</f>
        <v>0.0119642764884213</v>
      </c>
      <c r="AY29" s="81" t="n">
        <f aca="false">AX29*$J42</f>
        <v>155571.259857689</v>
      </c>
    </row>
    <row r="30" customFormat="false" ht="12.8" hidden="false" customHeight="false" outlineLevel="0" collapsed="false">
      <c r="A30" s="89" t="s">
        <v>59</v>
      </c>
      <c r="B30" s="77"/>
      <c r="C30" s="77"/>
      <c r="D30" s="77"/>
      <c r="E30" s="77"/>
      <c r="F30" s="77"/>
      <c r="G30" s="77"/>
      <c r="H30" s="77"/>
      <c r="I30" s="82" t="n">
        <f aca="false">AP30+AR30+AT30+AV30+AX30</f>
        <v>0.0040819406303523</v>
      </c>
      <c r="J30" s="81" t="n">
        <f aca="false">ROUND(AQ30+AS30+AU30+AW30+AY30,0)</f>
        <v>53077</v>
      </c>
      <c r="K30" s="90" t="n">
        <f aca="false">I30-Tabla_Ministerio!J30</f>
        <v>0</v>
      </c>
      <c r="L30" s="81" t="n">
        <f aca="false">J30-Tabla_Ministerio!K30</f>
        <v>-2</v>
      </c>
      <c r="M30" s="82" t="n">
        <f aca="false">Q65/Q77</f>
        <v>0.0076486019741015</v>
      </c>
      <c r="N30" s="81" t="n">
        <f aca="false">ROUND(N42*M30,0)</f>
        <v>1889638</v>
      </c>
      <c r="O30" s="82" t="n">
        <f aca="false">Tabla_Ministerio!L30/Tabla_Ministerio!L42-M30</f>
        <v>-1.07297605587576E-005</v>
      </c>
      <c r="P30" s="81" t="n">
        <f aca="false">N30-Tabla_Ministerio!L30</f>
        <v>2651</v>
      </c>
      <c r="Q30" s="83" t="n">
        <f aca="false">N30+J30</f>
        <v>1942715</v>
      </c>
      <c r="R30" s="81" t="n">
        <f aca="false">Q30-Tabla_Ministerio!M30</f>
        <v>2649</v>
      </c>
      <c r="T30" s="83" t="n">
        <f aca="false">B30+Tabla_Ministerio!B30</f>
        <v>6661</v>
      </c>
      <c r="U30" s="83" t="n">
        <f aca="false">C30+Tabla_Ministerio!C30</f>
        <v>65</v>
      </c>
      <c r="V30" s="83" t="n">
        <f aca="false">D30+Tabla_Ministerio!D30</f>
        <v>379.692675678519</v>
      </c>
      <c r="W30" s="83" t="n">
        <f aca="false">E30+Tabla_Ministerio!E30</f>
        <v>209.08659554731</v>
      </c>
      <c r="X30" s="83" t="n">
        <f aca="false">F30+Tabla_Ministerio!F30</f>
        <v>19</v>
      </c>
      <c r="Y30" s="83" t="n">
        <f aca="false">G30+Tabla_Ministerio!G30</f>
        <v>190</v>
      </c>
      <c r="Z30" s="83" t="n">
        <f aca="false">H30+Tabla_Ministerio!H30</f>
        <v>20</v>
      </c>
      <c r="AA30" s="83" t="n">
        <f aca="false">Y30+0.33*Z30</f>
        <v>196.6</v>
      </c>
      <c r="AD30" s="91" t="n">
        <f aca="false">IF(U30&gt;0,T30/U30,0)</f>
        <v>102.476923076923</v>
      </c>
      <c r="AE30" s="92" t="n">
        <f aca="false">EXP((((AD30-AD42)/AD43+2)/4-1.9)^3)</f>
        <v>0.0107770862627205</v>
      </c>
      <c r="AF30" s="93" t="n">
        <f aca="false">T30/V30</f>
        <v>17.543135347809</v>
      </c>
      <c r="AG30" s="92" t="n">
        <f aca="false">EXP((((AF30-AF42)/AF43+2)/4-1.9)^3)</f>
        <v>0.0361936431918854</v>
      </c>
      <c r="AH30" s="92" t="n">
        <f aca="false">W30/V30</f>
        <v>0.550673239018024</v>
      </c>
      <c r="AI30" s="92" t="n">
        <f aca="false">EXP((((AH30-AH42)/AH43+2)/4-1.9)^3)</f>
        <v>0.0008303911616319</v>
      </c>
      <c r="AJ30" s="92" t="n">
        <f aca="false">X30/V30</f>
        <v>0.0500404701408754</v>
      </c>
      <c r="AK30" s="92" t="n">
        <f aca="false">EXP((((AJ30-AJ42)/AJ43+2)/4-1.9)^3)</f>
        <v>0.00447947610865793</v>
      </c>
      <c r="AL30" s="92" t="n">
        <f aca="false">AA30/V30</f>
        <v>0.517787180510321</v>
      </c>
      <c r="AM30" s="92" t="n">
        <f aca="false">EXP((((AL30-AL42)/AL43+2)/4-1.9)^3)</f>
        <v>0.016106510556019</v>
      </c>
      <c r="AN30" s="92" t="n">
        <f aca="false">0.01*AE30+0.15*AG30+0.24*AI30+0.25*AK30+0.35*AM30</f>
        <v>0.0124932589419728</v>
      </c>
      <c r="AP30" s="94" t="n">
        <f aca="false">0.01*AE30/$AN42</f>
        <v>3.52121303952288E-005</v>
      </c>
      <c r="AQ30" s="81" t="n">
        <f aca="false">AP30*$J42</f>
        <v>457.862662498682</v>
      </c>
      <c r="AR30" s="94" t="n">
        <f aca="false">0.15*AG30/$AN42</f>
        <v>0.0017738402372628</v>
      </c>
      <c r="AS30" s="81" t="n">
        <f aca="false">AR30*$J42</f>
        <v>23065.2109021637</v>
      </c>
      <c r="AT30" s="94" t="n">
        <f aca="false">0.24*AI30/$AN42</f>
        <v>6.51155783289726E-005</v>
      </c>
      <c r="AU30" s="81" t="n">
        <f aca="false">AT30*$J42</f>
        <v>846.696627815642</v>
      </c>
      <c r="AV30" s="94" t="n">
        <f aca="false">0.25*AK30/$AN42</f>
        <v>0.000365896432939375</v>
      </c>
      <c r="AW30" s="81" t="n">
        <f aca="false">AV30*$J42</f>
        <v>4757.74436547847</v>
      </c>
      <c r="AX30" s="94" t="n">
        <f aca="false">0.35*AM30/$AN42</f>
        <v>0.00184187625142592</v>
      </c>
      <c r="AY30" s="81" t="n">
        <f aca="false">AX30*$J42</f>
        <v>23949.8819016425</v>
      </c>
    </row>
    <row r="31" customFormat="false" ht="12.8" hidden="false" customHeight="false" outlineLevel="0" collapsed="false">
      <c r="A31" s="89" t="s">
        <v>60</v>
      </c>
      <c r="B31" s="77"/>
      <c r="C31" s="77"/>
      <c r="D31" s="77"/>
      <c r="E31" s="77"/>
      <c r="F31" s="77"/>
      <c r="G31" s="77"/>
      <c r="H31" s="77"/>
      <c r="I31" s="82" t="n">
        <f aca="false">AP31+AR31+AT31+AV31+AX31</f>
        <v>0.0953774598279792</v>
      </c>
      <c r="J31" s="81" t="n">
        <f aca="false">ROUND(AQ31+AS31+AU31+AW31+AY31,0)</f>
        <v>1240191</v>
      </c>
      <c r="K31" s="90" t="n">
        <f aca="false">I31-Tabla_Ministerio!J31</f>
        <v>0</v>
      </c>
      <c r="L31" s="81" t="n">
        <f aca="false">J31-Tabla_Ministerio!K31</f>
        <v>0</v>
      </c>
      <c r="M31" s="82" t="n">
        <f aca="false">Q66/Q77</f>
        <v>0.0475913680799229</v>
      </c>
      <c r="N31" s="81" t="n">
        <f aca="false">ROUND(N42*M31,0)</f>
        <v>11757763</v>
      </c>
      <c r="O31" s="82" t="n">
        <f aca="false">Tabla_Ministerio!L31/Tabla_Ministerio!L42-M31</f>
        <v>2.55682052205247E-005</v>
      </c>
      <c r="P31" s="81" t="n">
        <f aca="false">N31-Tabla_Ministerio!L31</f>
        <v>-6317</v>
      </c>
      <c r="Q31" s="83" t="n">
        <f aca="false">N31+J31</f>
        <v>12997954</v>
      </c>
      <c r="R31" s="81" t="n">
        <f aca="false">Q31-Tabla_Ministerio!M31</f>
        <v>-6317</v>
      </c>
      <c r="T31" s="83" t="n">
        <f aca="false">B31+Tabla_Ministerio!B31</f>
        <v>9475</v>
      </c>
      <c r="U31" s="83" t="n">
        <f aca="false">C31+Tabla_Ministerio!C31</f>
        <v>70</v>
      </c>
      <c r="V31" s="83" t="n">
        <f aca="false">D31+Tabla_Ministerio!D31</f>
        <v>360.94312861052</v>
      </c>
      <c r="W31" s="83" t="n">
        <f aca="false">E31+Tabla_Ministerio!E31</f>
        <v>316.738583155974</v>
      </c>
      <c r="X31" s="83" t="n">
        <f aca="false">F31+Tabla_Ministerio!F31</f>
        <v>63</v>
      </c>
      <c r="Y31" s="83" t="n">
        <f aca="false">G31+Tabla_Ministerio!G31</f>
        <v>466</v>
      </c>
      <c r="Z31" s="83" t="n">
        <f aca="false">H31+Tabla_Ministerio!H31</f>
        <v>60</v>
      </c>
      <c r="AA31" s="83" t="n">
        <f aca="false">Y31+0.33*Z31</f>
        <v>485.8</v>
      </c>
      <c r="AD31" s="91" t="n">
        <f aca="false">IF(U31&gt;0,T31/U31,0)</f>
        <v>135.357142857143</v>
      </c>
      <c r="AE31" s="92" t="n">
        <f aca="false">EXP((((AD31-AD42)/AD43+2)/4-1.9)^3)</f>
        <v>0.0232955641360244</v>
      </c>
      <c r="AF31" s="93" t="n">
        <f aca="false">T31/V31</f>
        <v>26.2506728870966</v>
      </c>
      <c r="AG31" s="92" t="n">
        <f aca="false">EXP((((AF31-AF42)/AF43+2)/4-1.9)^3)</f>
        <v>0.349323252914915</v>
      </c>
      <c r="AH31" s="92" t="n">
        <f aca="false">W31/V31</f>
        <v>0.877530441915559</v>
      </c>
      <c r="AI31" s="92" t="n">
        <f aca="false">EXP((((AH31-AH42)/AH43+2)/4-1.9)^3)</f>
        <v>0.316601896953988</v>
      </c>
      <c r="AJ31" s="92" t="n">
        <f aca="false">X31/V31</f>
        <v>0.174542732652991</v>
      </c>
      <c r="AK31" s="92" t="n">
        <f aca="false">EXP((((AJ31-AJ42)/AJ43+2)/4-1.9)^3)</f>
        <v>0.0874176051345193</v>
      </c>
      <c r="AL31" s="92" t="n">
        <f aca="false">AA31/V31</f>
        <v>1.34591840512417</v>
      </c>
      <c r="AM31" s="92" t="n">
        <f aca="false">EXP((((AL31-AL42)/AL43+2)/4-1.9)^3)</f>
        <v>0.404124636767568</v>
      </c>
      <c r="AN31" s="92" t="n">
        <f aca="false">0.01*AE31+0.15*AG31+0.24*AI31+0.25*AK31+0.35*AM31</f>
        <v>0.291913922999833</v>
      </c>
      <c r="AP31" s="94" t="n">
        <f aca="false">0.01*AE31/$AN42</f>
        <v>7.61139348791885E-005</v>
      </c>
      <c r="AQ31" s="81" t="n">
        <f aca="false">AP31*$J42</f>
        <v>989.708049069325</v>
      </c>
      <c r="AR31" s="94" t="n">
        <f aca="false">0.15*AG31/$AN42</f>
        <v>0.0171202340296853</v>
      </c>
      <c r="AS31" s="81" t="n">
        <f aca="false">AR31*$J42</f>
        <v>222614.077803552</v>
      </c>
      <c r="AT31" s="94" t="n">
        <f aca="false">0.24*AI31/$AN42</f>
        <v>0.024826511375307</v>
      </c>
      <c r="AU31" s="81" t="n">
        <f aca="false">AT31*$J42</f>
        <v>322818.6557094</v>
      </c>
      <c r="AV31" s="94" t="n">
        <f aca="false">0.25*AK31/$AN42</f>
        <v>0.00714052025704553</v>
      </c>
      <c r="AW31" s="81" t="n">
        <f aca="false">AV31*$J42</f>
        <v>92848.0492324781</v>
      </c>
      <c r="AX31" s="94" t="n">
        <f aca="false">0.35*AM31/$AN42</f>
        <v>0.0462140802310621</v>
      </c>
      <c r="AY31" s="81" t="n">
        <f aca="false">AX31*$J42</f>
        <v>600920.807176977</v>
      </c>
    </row>
    <row r="32" customFormat="false" ht="12.8" hidden="false" customHeight="false" outlineLevel="0" collapsed="false">
      <c r="A32" s="89" t="s">
        <v>61</v>
      </c>
      <c r="B32" s="77"/>
      <c r="C32" s="77"/>
      <c r="D32" s="77"/>
      <c r="E32" s="77"/>
      <c r="F32" s="77"/>
      <c r="G32" s="77"/>
      <c r="H32" s="77"/>
      <c r="I32" s="82" t="n">
        <f aca="false">AP32+AR32+AT32+AV32+AX32</f>
        <v>0.0261438782618877</v>
      </c>
      <c r="J32" s="81" t="n">
        <f aca="false">ROUND(AQ32+AS32+AU32+AW32+AY32,0)</f>
        <v>339948</v>
      </c>
      <c r="K32" s="90" t="n">
        <f aca="false">I32-Tabla_Ministerio!J32</f>
        <v>0</v>
      </c>
      <c r="L32" s="81" t="n">
        <f aca="false">J32-Tabla_Ministerio!K32</f>
        <v>0</v>
      </c>
      <c r="M32" s="82" t="n">
        <f aca="false">Q67/Q77</f>
        <v>0.0114002230950131</v>
      </c>
      <c r="N32" s="81" t="n">
        <f aca="false">ROUND(N42*M32,0)</f>
        <v>2816501</v>
      </c>
      <c r="O32" s="82" t="n">
        <f aca="false">Tabla_Ministerio!L32/Tabla_Ministerio!L42-M32</f>
        <v>4.02440234410946E-006</v>
      </c>
      <c r="P32" s="81" t="n">
        <f aca="false">N32-Tabla_Ministerio!L32</f>
        <v>-994</v>
      </c>
      <c r="Q32" s="83" t="n">
        <f aca="false">N32+J32</f>
        <v>3156449</v>
      </c>
      <c r="R32" s="81" t="n">
        <f aca="false">Q32-Tabla_Ministerio!M32</f>
        <v>-994</v>
      </c>
      <c r="T32" s="83" t="n">
        <f aca="false">B32+Tabla_Ministerio!B32</f>
        <v>10987</v>
      </c>
      <c r="U32" s="83" t="n">
        <f aca="false">C32+Tabla_Ministerio!C32</f>
        <v>113</v>
      </c>
      <c r="V32" s="83" t="n">
        <f aca="false">D32+Tabla_Ministerio!D32</f>
        <v>388.473837731927</v>
      </c>
      <c r="W32" s="83" t="n">
        <f aca="false">E32+Tabla_Ministerio!E32</f>
        <v>263.632928641018</v>
      </c>
      <c r="X32" s="83" t="n">
        <f aca="false">F32+Tabla_Ministerio!F32</f>
        <v>25</v>
      </c>
      <c r="Y32" s="83" t="n">
        <f aca="false">G32+Tabla_Ministerio!G32</f>
        <v>138</v>
      </c>
      <c r="Z32" s="83" t="n">
        <f aca="false">H32+Tabla_Ministerio!H32</f>
        <v>23</v>
      </c>
      <c r="AA32" s="83" t="n">
        <f aca="false">Y32+0.33*Z32</f>
        <v>145.59</v>
      </c>
      <c r="AD32" s="91" t="n">
        <f aca="false">IF(U32&gt;0,T32/U32,0)</f>
        <v>97.2300884955752</v>
      </c>
      <c r="AE32" s="92" t="n">
        <f aca="false">EXP((((AD32-AD42)/AD43+2)/4-1.9)^3)</f>
        <v>0.00944450300851395</v>
      </c>
      <c r="AF32" s="93" t="n">
        <f aca="false">T32/V32</f>
        <v>28.2824708715179</v>
      </c>
      <c r="AG32" s="92" t="n">
        <f aca="false">EXP((((AF32-AF42)/AF43+2)/4-1.9)^3)</f>
        <v>0.475124386408547</v>
      </c>
      <c r="AH32" s="92" t="n">
        <f aca="false">W32/V32</f>
        <v>0.678637537550064</v>
      </c>
      <c r="AI32" s="92" t="n">
        <f aca="false">EXP((((AH32-AH42)/AH43+2)/4-1.9)^3)</f>
        <v>0.0194562300392028</v>
      </c>
      <c r="AJ32" s="92" t="n">
        <f aca="false">X32/V32</f>
        <v>0.0643543980875533</v>
      </c>
      <c r="AK32" s="92" t="n">
        <f aca="false">EXP((((AJ32-AJ42)/AJ43+2)/4-1.9)^3)</f>
        <v>0.00684277193578024</v>
      </c>
      <c r="AL32" s="92" t="n">
        <f aca="false">AA32/V32</f>
        <v>0.374774272702675</v>
      </c>
      <c r="AM32" s="92" t="n">
        <f aca="false">EXP((((AL32-AL42)/AL43+2)/4-1.9)^3)</f>
        <v>0.0064946292456799</v>
      </c>
      <c r="AN32" s="92" t="n">
        <f aca="false">0.01*AE32+0.15*AG32+0.24*AI32+0.25*AK32+0.35*AM32</f>
        <v>0.0800164114207088</v>
      </c>
      <c r="AP32" s="94" t="n">
        <f aca="false">0.01*AE32/$AN42</f>
        <v>3.08581617838859E-005</v>
      </c>
      <c r="AQ32" s="81" t="n">
        <f aca="false">AP32*$J42</f>
        <v>401.248091370795</v>
      </c>
      <c r="AR32" s="94" t="n">
        <f aca="false">0.15*AG32/$AN42</f>
        <v>0.0232857120751313</v>
      </c>
      <c r="AS32" s="81" t="n">
        <f aca="false">AR32*$J42</f>
        <v>302783.671684403</v>
      </c>
      <c r="AT32" s="94" t="n">
        <f aca="false">0.24*AI32/$AN42</f>
        <v>0.00152567094839313</v>
      </c>
      <c r="AU32" s="81" t="n">
        <f aca="false">AT32*$J42</f>
        <v>19838.2703542079</v>
      </c>
      <c r="AV32" s="94" t="n">
        <f aca="false">0.25*AK32/$AN42</f>
        <v>0.00055893720202691</v>
      </c>
      <c r="AW32" s="81" t="n">
        <f aca="false">AV32*$J42</f>
        <v>7267.84981814908</v>
      </c>
      <c r="AX32" s="94" t="n">
        <f aca="false">0.35*AM32/$AN42</f>
        <v>0.000742699874552514</v>
      </c>
      <c r="AY32" s="81" t="n">
        <f aca="false">AX32*$J42</f>
        <v>9657.31235750872</v>
      </c>
    </row>
    <row r="33" customFormat="false" ht="12.8" hidden="false" customHeight="false" outlineLevel="0" collapsed="false">
      <c r="A33" s="89" t="s">
        <v>62</v>
      </c>
      <c r="B33" s="77"/>
      <c r="C33" s="77"/>
      <c r="D33" s="77"/>
      <c r="E33" s="77"/>
      <c r="F33" s="77"/>
      <c r="G33" s="77"/>
      <c r="H33" s="77"/>
      <c r="I33" s="82" t="n">
        <f aca="false">AP33+AR33+AT33+AV33+AX33</f>
        <v>0.00823798616183022</v>
      </c>
      <c r="J33" s="81" t="n">
        <f aca="false">ROUND(AQ33+AS33+AU33+AW33+AY33,0)</f>
        <v>107118</v>
      </c>
      <c r="K33" s="90" t="n">
        <f aca="false">I33-Tabla_Ministerio!J33</f>
        <v>-2.0122792321331E-016</v>
      </c>
      <c r="L33" s="81" t="n">
        <f aca="false">J33-Tabla_Ministerio!K33</f>
        <v>0</v>
      </c>
      <c r="M33" s="82" t="n">
        <f aca="false">Q68/Q77</f>
        <v>0.0172730669985804</v>
      </c>
      <c r="N33" s="81" t="n">
        <f aca="false">ROUND(N42*M33,0)</f>
        <v>4267426</v>
      </c>
      <c r="O33" s="82" t="n">
        <f aca="false">Tabla_Ministerio!L33/Tabla_Ministerio!L42-M33</f>
        <v>-5.31777473241832E-006</v>
      </c>
      <c r="P33" s="81" t="n">
        <f aca="false">N33-Tabla_Ministerio!L33</f>
        <v>1314</v>
      </c>
      <c r="Q33" s="83" t="n">
        <f aca="false">N33+J33</f>
        <v>4374544</v>
      </c>
      <c r="R33" s="81" t="n">
        <f aca="false">Q33-Tabla_Ministerio!M33</f>
        <v>1314</v>
      </c>
      <c r="T33" s="83" t="n">
        <f aca="false">B33+Tabla_Ministerio!B33</f>
        <v>4312</v>
      </c>
      <c r="U33" s="83" t="n">
        <f aca="false">C33+Tabla_Ministerio!C33</f>
        <v>22</v>
      </c>
      <c r="V33" s="83" t="n">
        <f aca="false">D33+Tabla_Ministerio!D33</f>
        <v>291.969801987717</v>
      </c>
      <c r="W33" s="83" t="n">
        <f aca="false">E33+Tabla_Ministerio!E33</f>
        <v>221.947074714989</v>
      </c>
      <c r="X33" s="83" t="n">
        <f aca="false">F33+Tabla_Ministerio!F33</f>
        <v>23</v>
      </c>
      <c r="Y33" s="83" t="n">
        <f aca="false">G33+Tabla_Ministerio!G33</f>
        <v>64</v>
      </c>
      <c r="Z33" s="83" t="n">
        <f aca="false">H33+Tabla_Ministerio!H33</f>
        <v>19</v>
      </c>
      <c r="AA33" s="83" t="n">
        <f aca="false">Y33+0.33*Z33</f>
        <v>70.27</v>
      </c>
      <c r="AD33" s="91" t="n">
        <f aca="false">IF(U33&gt;0,T33/U33,0)</f>
        <v>196</v>
      </c>
      <c r="AE33" s="92" t="n">
        <f aca="false">EXP((((AD33-AD42)/AD43+2)/4-1.9)^3)</f>
        <v>0.076014575239261</v>
      </c>
      <c r="AF33" s="93" t="n">
        <f aca="false">T33/V33</f>
        <v>14.768650629771</v>
      </c>
      <c r="AG33" s="92" t="n">
        <f aca="false">EXP((((AF33-AF42)/AF43+2)/4-1.9)^3)</f>
        <v>0.0118638970047877</v>
      </c>
      <c r="AH33" s="92" t="n">
        <f aca="false">W33/V33</f>
        <v>0.760171336912186</v>
      </c>
      <c r="AI33" s="92" t="n">
        <f aca="false">EXP((((AH33-AH42)/AH43+2)/4-1.9)^3)</f>
        <v>0.0801879271074585</v>
      </c>
      <c r="AJ33" s="92" t="n">
        <f aca="false">X33/V33</f>
        <v>0.0787752700567561</v>
      </c>
      <c r="AK33" s="92" t="n">
        <f aca="false">EXP((((AJ33-AJ42)/AJ43+2)/4-1.9)^3)</f>
        <v>0.0102478167593144</v>
      </c>
      <c r="AL33" s="92" t="n">
        <f aca="false">AA33/V33</f>
        <v>0.240675575082098</v>
      </c>
      <c r="AM33" s="92" t="n">
        <f aca="false">EXP((((AL33-AL42)/AL43+2)/4-1.9)^3)</f>
        <v>0.00247582183629978</v>
      </c>
      <c r="AN33" s="92" t="n">
        <f aca="false">0.01*AE33+0.15*AG33+0.24*AI33+0.25*AK33+0.35*AM33</f>
        <v>0.0252133246414343</v>
      </c>
      <c r="AP33" s="94" t="n">
        <f aca="false">0.01*AE33/$AN42</f>
        <v>0.00024836352516929</v>
      </c>
      <c r="AQ33" s="81" t="n">
        <f aca="false">AP33*$J42</f>
        <v>3229.46619886929</v>
      </c>
      <c r="AR33" s="94" t="n">
        <f aca="false">0.15*AG33/$AN42</f>
        <v>0.000581446243647345</v>
      </c>
      <c r="AS33" s="81" t="n">
        <f aca="false">AR33*$J42</f>
        <v>7560.5344586678</v>
      </c>
      <c r="AT33" s="94" t="n">
        <f aca="false">0.24*AI33/$AN42</f>
        <v>0.00628798027948937</v>
      </c>
      <c r="AU33" s="81" t="n">
        <f aca="false">AT33*$J42</f>
        <v>81762.488102575</v>
      </c>
      <c r="AV33" s="94" t="n">
        <f aca="false">0.25*AK33/$AN42</f>
        <v>0.000837071011585972</v>
      </c>
      <c r="AW33" s="81" t="n">
        <f aca="false">AV33*$J42</f>
        <v>10884.4184593032</v>
      </c>
      <c r="AX33" s="94" t="n">
        <f aca="false">0.35*AM33/$AN42</f>
        <v>0.000283125101938244</v>
      </c>
      <c r="AY33" s="81" t="n">
        <f aca="false">AX33*$J42</f>
        <v>3681.47032112605</v>
      </c>
    </row>
    <row r="34" customFormat="false" ht="12.8" hidden="false" customHeight="false" outlineLevel="0" collapsed="false">
      <c r="A34" s="89" t="s">
        <v>63</v>
      </c>
      <c r="B34" s="77"/>
      <c r="C34" s="77"/>
      <c r="D34" s="77"/>
      <c r="E34" s="77"/>
      <c r="F34" s="77"/>
      <c r="G34" s="77"/>
      <c r="H34" s="77"/>
      <c r="I34" s="82" t="n">
        <f aca="false">AP34+AR34+AT34+AV34+AX34</f>
        <v>0.0134149782462023</v>
      </c>
      <c r="J34" s="81" t="n">
        <f aca="false">ROUND(AQ34+AS34+AU34+AW34+AY34,0)</f>
        <v>174435</v>
      </c>
      <c r="K34" s="90" t="n">
        <f aca="false">I34-Tabla_Ministerio!J34</f>
        <v>2.63677968348475E-016</v>
      </c>
      <c r="L34" s="81" t="n">
        <f aca="false">J34-Tabla_Ministerio!K34</f>
        <v>0</v>
      </c>
      <c r="M34" s="82" t="n">
        <f aca="false">Q69/Q77</f>
        <v>0.0142804284981222</v>
      </c>
      <c r="N34" s="81" t="n">
        <f aca="false">ROUND(N42*M34,0)</f>
        <v>3528075</v>
      </c>
      <c r="O34" s="82" t="n">
        <f aca="false">Tabla_Ministerio!L34/Tabla_Ministerio!L42-M34</f>
        <v>-2.38243682918783E-006</v>
      </c>
      <c r="P34" s="81" t="n">
        <f aca="false">N34-Tabla_Ministerio!L34</f>
        <v>589</v>
      </c>
      <c r="Q34" s="83" t="n">
        <f aca="false">N34+J34</f>
        <v>3702510</v>
      </c>
      <c r="R34" s="81" t="n">
        <f aca="false">Q34-Tabla_Ministerio!M34</f>
        <v>589</v>
      </c>
      <c r="T34" s="83" t="n">
        <f aca="false">B34+Tabla_Ministerio!B34</f>
        <v>7000</v>
      </c>
      <c r="U34" s="83" t="n">
        <f aca="false">C34+Tabla_Ministerio!C34</f>
        <v>67</v>
      </c>
      <c r="V34" s="83" t="n">
        <f aca="false">D34+Tabla_Ministerio!D34</f>
        <v>406.921424161506</v>
      </c>
      <c r="W34" s="83" t="n">
        <f aca="false">E34+Tabla_Ministerio!E34</f>
        <v>323.597300821079</v>
      </c>
      <c r="X34" s="83" t="n">
        <f aca="false">F34+Tabla_Ministerio!F34</f>
        <v>37</v>
      </c>
      <c r="Y34" s="83" t="n">
        <f aca="false">G34+Tabla_Ministerio!G34</f>
        <v>115</v>
      </c>
      <c r="Z34" s="83" t="n">
        <f aca="false">H34+Tabla_Ministerio!H34</f>
        <v>19</v>
      </c>
      <c r="AA34" s="83" t="n">
        <f aca="false">Y34+0.33*Z34</f>
        <v>121.27</v>
      </c>
      <c r="AD34" s="91" t="n">
        <f aca="false">IF(U34&gt;0,T34/U34,0)</f>
        <v>104.477611940299</v>
      </c>
      <c r="AE34" s="92" t="n">
        <f aca="false">EXP((((AD34-AD42)/AD43+2)/4-1.9)^3)</f>
        <v>0.0113258524598342</v>
      </c>
      <c r="AF34" s="93" t="n">
        <f aca="false">T34/V34</f>
        <v>17.2023383001376</v>
      </c>
      <c r="AG34" s="92" t="n">
        <f aca="false">EXP((((AF34-AF42)/AF43+2)/4-1.9)^3)</f>
        <v>0.0319229739613465</v>
      </c>
      <c r="AH34" s="92" t="n">
        <f aca="false">W34/V34</f>
        <v>0.795232891676512</v>
      </c>
      <c r="AI34" s="92" t="n">
        <f aca="false">EXP((((AH34-AH42)/AH43+2)/4-1.9)^3)</f>
        <v>0.130379539092246</v>
      </c>
      <c r="AJ34" s="92" t="n">
        <f aca="false">X34/V34</f>
        <v>0.0909266453007272</v>
      </c>
      <c r="AK34" s="92" t="n">
        <f aca="false">EXP((((AJ34-AJ42)/AJ43+2)/4-1.9)^3)</f>
        <v>0.0141531922022249</v>
      </c>
      <c r="AL34" s="92" t="n">
        <f aca="false">AA34/V34</f>
        <v>0.298018223665383</v>
      </c>
      <c r="AM34" s="92" t="n">
        <f aca="false">EXP((((AL34-AL42)/AL43+2)/4-1.9)^3)</f>
        <v>0.00379150051269469</v>
      </c>
      <c r="AN34" s="92" t="n">
        <f aca="false">0.01*AE34+0.15*AG34+0.24*AI34+0.25*AK34+0.35*AM34</f>
        <v>0.0410581172309388</v>
      </c>
      <c r="AP34" s="94" t="n">
        <f aca="false">0.01*AE34/$AN42</f>
        <v>3.70051221573995E-005</v>
      </c>
      <c r="AQ34" s="81" t="n">
        <f aca="false">AP34*$J42</f>
        <v>481.176900315345</v>
      </c>
      <c r="AR34" s="94" t="n">
        <f aca="false">0.15*AG34/$AN42</f>
        <v>0.00156453594366054</v>
      </c>
      <c r="AS34" s="81" t="n">
        <f aca="false">AR34*$J42</f>
        <v>20343.631149235</v>
      </c>
      <c r="AT34" s="94" t="n">
        <f aca="false">0.24*AI34/$AN42</f>
        <v>0.0102237830585435</v>
      </c>
      <c r="AU34" s="81" t="n">
        <f aca="false">AT34*$J42</f>
        <v>132939.656858364</v>
      </c>
      <c r="AV34" s="94" t="n">
        <f aca="false">0.25*AK34/$AN42</f>
        <v>0.00115607325854251</v>
      </c>
      <c r="AW34" s="81" t="n">
        <f aca="false">AV34*$J42</f>
        <v>15032.3986154363</v>
      </c>
      <c r="AX34" s="94" t="n">
        <f aca="false">0.35*AM34/$AN42</f>
        <v>0.000433580863298279</v>
      </c>
      <c r="AY34" s="81" t="n">
        <f aca="false">AX34*$J42</f>
        <v>5637.84372743113</v>
      </c>
    </row>
    <row r="35" customFormat="false" ht="12.8" hidden="false" customHeight="false" outlineLevel="0" collapsed="false">
      <c r="A35" s="89" t="s">
        <v>64</v>
      </c>
      <c r="B35" s="77"/>
      <c r="C35" s="77"/>
      <c r="D35" s="77"/>
      <c r="E35" s="77"/>
      <c r="F35" s="77"/>
      <c r="G35" s="77"/>
      <c r="H35" s="77"/>
      <c r="I35" s="82" t="n">
        <f aca="false">AP35+AR35+AT35+AV35+AX35</f>
        <v>0.0185184054872649</v>
      </c>
      <c r="J35" s="81" t="n">
        <f aca="false">ROUND(AQ35+AS35+AU35+AW35+AY35,0)</f>
        <v>240794</v>
      </c>
      <c r="K35" s="90" t="n">
        <f aca="false">I35-Tabla_Ministerio!J35</f>
        <v>-1.31838984174237E-016</v>
      </c>
      <c r="L35" s="81" t="n">
        <f aca="false">J35-Tabla_Ministerio!K35</f>
        <v>0</v>
      </c>
      <c r="M35" s="82" t="n">
        <f aca="false">Q70/Q77</f>
        <v>0.0186037454436635</v>
      </c>
      <c r="N35" s="81" t="n">
        <f aca="false">ROUND(N42*M35,0)</f>
        <v>4596179</v>
      </c>
      <c r="O35" s="82" t="n">
        <f aca="false">Tabla_Ministerio!L35/Tabla_Ministerio!L42-M35</f>
        <v>-2.67440340961239E-006</v>
      </c>
      <c r="P35" s="81" t="n">
        <f aca="false">N35-Tabla_Ministerio!L35</f>
        <v>661</v>
      </c>
      <c r="Q35" s="83" t="n">
        <f aca="false">N35+J35</f>
        <v>4836973</v>
      </c>
      <c r="R35" s="81" t="n">
        <f aca="false">Q35-Tabla_Ministerio!M35</f>
        <v>661</v>
      </c>
      <c r="T35" s="83" t="n">
        <f aca="false">B35+Tabla_Ministerio!B35</f>
        <v>8969</v>
      </c>
      <c r="U35" s="83" t="n">
        <f aca="false">C35+Tabla_Ministerio!C35</f>
        <v>40</v>
      </c>
      <c r="V35" s="83" t="n">
        <f aca="false">D35+Tabla_Ministerio!D35</f>
        <v>372.561036938751</v>
      </c>
      <c r="W35" s="83" t="n">
        <f aca="false">E35+Tabla_Ministerio!E35</f>
        <v>277.010337638051</v>
      </c>
      <c r="X35" s="83" t="n">
        <f aca="false">F35+Tabla_Ministerio!F35</f>
        <v>25</v>
      </c>
      <c r="Y35" s="83" t="n">
        <f aca="false">G35+Tabla_Ministerio!G35</f>
        <v>171</v>
      </c>
      <c r="Z35" s="83" t="n">
        <f aca="false">H35+Tabla_Ministerio!H35</f>
        <v>5</v>
      </c>
      <c r="AA35" s="83" t="n">
        <f aca="false">Y35+0.33*Z35</f>
        <v>172.65</v>
      </c>
      <c r="AD35" s="91" t="n">
        <f aca="false">IF(U35&gt;0,T35/U35,0)</f>
        <v>224.225</v>
      </c>
      <c r="AE35" s="92" t="n">
        <f aca="false">EXP((((AD35-AD42)/AD43+2)/4-1.9)^3)</f>
        <v>0.119602686253307</v>
      </c>
      <c r="AF35" s="93" t="n">
        <f aca="false">T35/V35</f>
        <v>24.0739076573767</v>
      </c>
      <c r="AG35" s="92" t="n">
        <f aca="false">EXP((((AF35-AF42)/AF43+2)/4-1.9)^3)</f>
        <v>0.231181143171973</v>
      </c>
      <c r="AH35" s="92" t="n">
        <f aca="false">W35/V35</f>
        <v>0.743530080102261</v>
      </c>
      <c r="AI35" s="92" t="n">
        <f aca="false">EXP((((AH35-AH42)/AH43+2)/4-1.9)^3)</f>
        <v>0.0621071167700317</v>
      </c>
      <c r="AJ35" s="92" t="n">
        <f aca="false">X35/V35</f>
        <v>0.067103098610148</v>
      </c>
      <c r="AK35" s="92" t="n">
        <f aca="false">EXP((((AJ35-AJ42)/AJ43+2)/4-1.9)^3)</f>
        <v>0.00740335251245536</v>
      </c>
      <c r="AL35" s="92" t="n">
        <f aca="false">AA35/V35</f>
        <v>0.463413999001682</v>
      </c>
      <c r="AM35" s="92" t="n">
        <f aca="false">EXP((((AL35-AL42)/AL43+2)/4-1.9)^3)</f>
        <v>0.0115657470917409</v>
      </c>
      <c r="AN35" s="92" t="n">
        <f aca="false">0.01*AE35+0.15*AG35+0.24*AI35+0.25*AK35+0.35*AM35</f>
        <v>0.0566777559733598</v>
      </c>
      <c r="AP35" s="94" t="n">
        <f aca="false">0.01*AE35/$AN42</f>
        <v>0.000390779593046328</v>
      </c>
      <c r="AQ35" s="81" t="n">
        <f aca="false">AP35*$J42</f>
        <v>5081.29962356914</v>
      </c>
      <c r="AR35" s="94" t="n">
        <f aca="false">0.15*AG35/$AN42</f>
        <v>0.0113301225765191</v>
      </c>
      <c r="AS35" s="81" t="n">
        <f aca="false">AR35*$J42</f>
        <v>147325.368590149</v>
      </c>
      <c r="AT35" s="94" t="n">
        <f aca="false">0.24*AI35/$AN42</f>
        <v>0.00487016362129629</v>
      </c>
      <c r="AU35" s="81" t="n">
        <f aca="false">AT35*$J42</f>
        <v>63326.6450346069</v>
      </c>
      <c r="AV35" s="94" t="n">
        <f aca="false">0.25*AK35/$AN42</f>
        <v>0.000604727028427386</v>
      </c>
      <c r="AW35" s="81" t="n">
        <f aca="false">AV35*$J42</f>
        <v>7863.25406082776</v>
      </c>
      <c r="AX35" s="94" t="n">
        <f aca="false">0.35*AM35/$AN42</f>
        <v>0.00132261266797576</v>
      </c>
      <c r="AY35" s="81" t="n">
        <f aca="false">AX35*$J42</f>
        <v>17197.9073920481</v>
      </c>
    </row>
    <row r="36" customFormat="false" ht="12.8" hidden="false" customHeight="false" outlineLevel="0" collapsed="false">
      <c r="A36" s="89" t="s">
        <v>65</v>
      </c>
      <c r="B36" s="77"/>
      <c r="C36" s="77"/>
      <c r="D36" s="77"/>
      <c r="E36" s="77"/>
      <c r="F36" s="77"/>
      <c r="G36" s="77"/>
      <c r="H36" s="77"/>
      <c r="I36" s="82" t="n">
        <f aca="false">AP36+AR36+AT36+AV36+AX36</f>
        <v>0.0141922387041072</v>
      </c>
      <c r="J36" s="81" t="n">
        <f aca="false">ROUND(AQ36+AS36+AU36+AW36+AY36,0)</f>
        <v>184541</v>
      </c>
      <c r="K36" s="90" t="n">
        <f aca="false">I36-Tabla_Ministerio!J36</f>
        <v>0</v>
      </c>
      <c r="L36" s="81" t="n">
        <f aca="false">J36-Tabla_Ministerio!K36</f>
        <v>0</v>
      </c>
      <c r="M36" s="82" t="n">
        <f aca="false">Q71/Q77</f>
        <v>0.0112507083923433</v>
      </c>
      <c r="N36" s="81" t="n">
        <f aca="false">ROUND(N42*M36,0)</f>
        <v>2779562</v>
      </c>
      <c r="O36" s="82" t="n">
        <f aca="false">Tabla_Ministerio!L36/Tabla_Ministerio!L42-M36</f>
        <v>-6.83707820564768E-006</v>
      </c>
      <c r="P36" s="81" t="n">
        <f aca="false">N36-Tabla_Ministerio!L36</f>
        <v>1689</v>
      </c>
      <c r="Q36" s="83" t="n">
        <f aca="false">N36+J36</f>
        <v>2964103</v>
      </c>
      <c r="R36" s="81" t="n">
        <f aca="false">Q36-Tabla_Ministerio!M36</f>
        <v>1689</v>
      </c>
      <c r="T36" s="83" t="n">
        <f aca="false">B36+Tabla_Ministerio!B36</f>
        <v>9338</v>
      </c>
      <c r="U36" s="83" t="n">
        <f aca="false">C36+Tabla_Ministerio!C36</f>
        <v>101</v>
      </c>
      <c r="V36" s="83" t="n">
        <f aca="false">D36+Tabla_Ministerio!D36</f>
        <v>458.365340642777</v>
      </c>
      <c r="W36" s="83" t="n">
        <f aca="false">E36+Tabla_Ministerio!E36</f>
        <v>351.122158824595</v>
      </c>
      <c r="X36" s="83" t="n">
        <f aca="false">F36+Tabla_Ministerio!F36</f>
        <v>48</v>
      </c>
      <c r="Y36" s="83" t="n">
        <f aca="false">G36+Tabla_Ministerio!G36</f>
        <v>200</v>
      </c>
      <c r="Z36" s="83" t="n">
        <f aca="false">H36+Tabla_Ministerio!H36</f>
        <v>15</v>
      </c>
      <c r="AA36" s="83" t="n">
        <f aca="false">Y36+0.33*Z36</f>
        <v>204.95</v>
      </c>
      <c r="AD36" s="91" t="n">
        <f aca="false">IF(U36&gt;0,T36/U36,0)</f>
        <v>92.4554455445545</v>
      </c>
      <c r="AE36" s="92" t="n">
        <f aca="false">EXP((((AD36-AD42)/AD43+2)/4-1.9)^3)</f>
        <v>0.00835713797021372</v>
      </c>
      <c r="AF36" s="93" t="n">
        <f aca="false">T36/V36</f>
        <v>20.3723954933091</v>
      </c>
      <c r="AG36" s="92" t="n">
        <f aca="false">EXP((((AF36-AF42)/AF43+2)/4-1.9)^3)</f>
        <v>0.0914320017021901</v>
      </c>
      <c r="AH36" s="92" t="n">
        <f aca="false">W36/V36</f>
        <v>0.766031215039531</v>
      </c>
      <c r="AI36" s="92" t="n">
        <f aca="false">EXP((((AH36-AH42)/AH43+2)/4-1.9)^3)</f>
        <v>0.0873979174075388</v>
      </c>
      <c r="AJ36" s="92" t="n">
        <f aca="false">X36/V36</f>
        <v>0.104719959700025</v>
      </c>
      <c r="AK36" s="92" t="n">
        <f aca="false">EXP((((AJ36-AJ42)/AJ43+2)/4-1.9)^3)</f>
        <v>0.0200380484301203</v>
      </c>
      <c r="AL36" s="92" t="n">
        <f aca="false">AA36/V36</f>
        <v>0.447132411260837</v>
      </c>
      <c r="AM36" s="92" t="n">
        <f aca="false">EXP((((AL36-AL42)/AL43+2)/4-1.9)^3)</f>
        <v>0.0104389436368579</v>
      </c>
      <c r="AN36" s="92" t="n">
        <f aca="false">0.01*AE36+0.15*AG36+0.24*AI36+0.25*AK36+0.35*AM36</f>
        <v>0.0434370141932703</v>
      </c>
      <c r="AP36" s="94" t="n">
        <f aca="false">0.01*AE36/$AN42</f>
        <v>2.73053982091629E-005</v>
      </c>
      <c r="AQ36" s="81" t="n">
        <f aca="false">AP36*$J42</f>
        <v>355.05157411118</v>
      </c>
      <c r="AR36" s="94" t="n">
        <f aca="false">0.15*AG36/$AN42</f>
        <v>0.00448105659695478</v>
      </c>
      <c r="AS36" s="81" t="n">
        <f aca="false">AR36*$J42</f>
        <v>58267.0937901277</v>
      </c>
      <c r="AT36" s="94" t="n">
        <f aca="false">0.24*AI36/$AN42</f>
        <v>0.00685335562285571</v>
      </c>
      <c r="AU36" s="81" t="n">
        <f aca="false">AT36*$J42</f>
        <v>89114.052950236</v>
      </c>
      <c r="AV36" s="94" t="n">
        <f aca="false">0.25*AK36/$AN42</f>
        <v>0.00163676516311282</v>
      </c>
      <c r="AW36" s="81" t="n">
        <f aca="false">AV36*$J42</f>
        <v>21282.8263174179</v>
      </c>
      <c r="AX36" s="94" t="n">
        <f aca="false">0.35*AM36/$AN42</f>
        <v>0.00119375592297471</v>
      </c>
      <c r="AY36" s="81" t="n">
        <f aca="false">AX36*$J42</f>
        <v>15522.3855850776</v>
      </c>
    </row>
    <row r="37" customFormat="false" ht="12.8" hidden="false" customHeight="false" outlineLevel="0" collapsed="false">
      <c r="A37" s="89" t="s">
        <v>66</v>
      </c>
      <c r="B37" s="77"/>
      <c r="C37" s="77"/>
      <c r="D37" s="77"/>
      <c r="E37" s="77"/>
      <c r="F37" s="77"/>
      <c r="G37" s="77"/>
      <c r="H37" s="77"/>
      <c r="I37" s="82" t="n">
        <f aca="false">AP37+AR37+AT37+AV37+AX37</f>
        <v>0.0159390143614031</v>
      </c>
      <c r="J37" s="81" t="n">
        <f aca="false">ROUND(AQ37+AS37+AU37+AW37+AY37,0)</f>
        <v>207255</v>
      </c>
      <c r="K37" s="90" t="n">
        <f aca="false">I37-Tabla_Ministerio!J37</f>
        <v>0</v>
      </c>
      <c r="L37" s="81" t="n">
        <f aca="false">J37-Tabla_Ministerio!K37</f>
        <v>0</v>
      </c>
      <c r="M37" s="82" t="n">
        <f aca="false">Q72/Q77</f>
        <v>0.0107834889971246</v>
      </c>
      <c r="N37" s="81" t="n">
        <f aca="false">ROUND(N42*M37,0)</f>
        <v>2664132</v>
      </c>
      <c r="O37" s="82" t="n">
        <f aca="false">Tabla_Ministerio!L37/Tabla_Ministerio!L42-M37</f>
        <v>9.72856124305602E-006</v>
      </c>
      <c r="P37" s="81" t="n">
        <f aca="false">N37-Tabla_Ministerio!L37</f>
        <v>-2404</v>
      </c>
      <c r="Q37" s="83" t="n">
        <f aca="false">N37+J37</f>
        <v>2871387</v>
      </c>
      <c r="R37" s="81" t="n">
        <f aca="false">Q37-Tabla_Ministerio!M37</f>
        <v>-2404</v>
      </c>
      <c r="T37" s="83" t="n">
        <f aca="false">B37+Tabla_Ministerio!B37</f>
        <v>10095</v>
      </c>
      <c r="U37" s="83" t="n">
        <f aca="false">C37+Tabla_Ministerio!C37</f>
        <v>45</v>
      </c>
      <c r="V37" s="83" t="n">
        <f aca="false">D37+Tabla_Ministerio!D37</f>
        <v>519.469873921139</v>
      </c>
      <c r="W37" s="83" t="n">
        <f aca="false">E37+Tabla_Ministerio!E37</f>
        <v>396.111276044851</v>
      </c>
      <c r="X37" s="83" t="n">
        <f aca="false">F37+Tabla_Ministerio!F37</f>
        <v>47</v>
      </c>
      <c r="Y37" s="83" t="n">
        <f aca="false">G37+Tabla_Ministerio!G37</f>
        <v>338</v>
      </c>
      <c r="Z37" s="83" t="n">
        <f aca="false">H37+Tabla_Ministerio!H37</f>
        <v>49</v>
      </c>
      <c r="AA37" s="83" t="n">
        <f aca="false">Y37+0.33*Z37</f>
        <v>354.17</v>
      </c>
      <c r="AD37" s="91" t="n">
        <f aca="false">IF(U37&gt;0,T37/U37,0)</f>
        <v>224.333333333333</v>
      </c>
      <c r="AE37" s="92" t="n">
        <f aca="false">EXP((((AD37-AD42)/AD43+2)/4-1.9)^3)</f>
        <v>0.119797599874719</v>
      </c>
      <c r="AF37" s="93" t="n">
        <f aca="false">T37/V37</f>
        <v>19.4332732402737</v>
      </c>
      <c r="AG37" s="92" t="n">
        <f aca="false">EXP((((AF37-AF42)/AF43+2)/4-1.9)^3)</f>
        <v>0.068733582524983</v>
      </c>
      <c r="AH37" s="92" t="n">
        <f aca="false">W37/V37</f>
        <v>0.762529832682819</v>
      </c>
      <c r="AI37" s="92" t="n">
        <f aca="false">EXP((((AH37-AH42)/AH43+2)/4-1.9)^3)</f>
        <v>0.083035294825885</v>
      </c>
      <c r="AJ37" s="92" t="n">
        <f aca="false">X37/V37</f>
        <v>0.0904768541151919</v>
      </c>
      <c r="AK37" s="92" t="n">
        <f aca="false">EXP((((AJ37-AJ42)/AJ43+2)/4-1.9)^3)</f>
        <v>0.0139889548160843</v>
      </c>
      <c r="AL37" s="92" t="n">
        <f aca="false">AA37/V37</f>
        <v>0.681791221744202</v>
      </c>
      <c r="AM37" s="92" t="n">
        <f aca="false">EXP((((AL37-AL42)/AL43+2)/4-1.9)^3)</f>
        <v>0.0395700100147157</v>
      </c>
      <c r="AN37" s="92" t="n">
        <f aca="false">0.01*AE37+0.15*AG37+0.24*AI37+0.25*AK37+0.35*AM37</f>
        <v>0.0487832263448786</v>
      </c>
      <c r="AP37" s="94" t="n">
        <f aca="false">0.01*AE37/$AN42</f>
        <v>0.000391416437151094</v>
      </c>
      <c r="AQ37" s="81" t="n">
        <f aca="false">AP37*$J42</f>
        <v>5089.58049536338</v>
      </c>
      <c r="AR37" s="94" t="n">
        <f aca="false">0.15*AG37/$AN42</f>
        <v>0.00336861347965582</v>
      </c>
      <c r="AS37" s="81" t="n">
        <f aca="false">AR37*$J42</f>
        <v>43802.0170723085</v>
      </c>
      <c r="AT37" s="94" t="n">
        <f aca="false">0.24*AI37/$AN42</f>
        <v>0.00651125818063685</v>
      </c>
      <c r="AU37" s="81" t="n">
        <f aca="false">AT37*$J42</f>
        <v>84665.7664089155</v>
      </c>
      <c r="AV37" s="94" t="n">
        <f aca="false">0.25*AK37/$AN42</f>
        <v>0.00114265787864395</v>
      </c>
      <c r="AW37" s="81" t="n">
        <f aca="false">AV37*$J42</f>
        <v>14857.9586855076</v>
      </c>
      <c r="AX37" s="94" t="n">
        <f aca="false">0.35*AM37/$AN42</f>
        <v>0.00452506838531542</v>
      </c>
      <c r="AY37" s="81" t="n">
        <f aca="false">AX37*$J42</f>
        <v>58839.3782379571</v>
      </c>
    </row>
    <row r="38" customFormat="false" ht="12.8" hidden="false" customHeight="false" outlineLevel="0" collapsed="false">
      <c r="A38" s="89" t="s">
        <v>67</v>
      </c>
      <c r="B38" s="77"/>
      <c r="C38" s="77"/>
      <c r="D38" s="77"/>
      <c r="E38" s="77"/>
      <c r="F38" s="77"/>
      <c r="G38" s="77"/>
      <c r="H38" s="77"/>
      <c r="I38" s="82" t="n">
        <f aca="false">AP38+AR38+AT38+AV38+AX38</f>
        <v>0.0106023425695208</v>
      </c>
      <c r="J38" s="81" t="n">
        <f aca="false">ROUND(AQ38+AS38+AU38+AW38+AY38,0)</f>
        <v>137862</v>
      </c>
      <c r="K38" s="90" t="n">
        <f aca="false">I38-Tabla_Ministerio!J38</f>
        <v>4.5102810375397E-017</v>
      </c>
      <c r="L38" s="81" t="n">
        <f aca="false">J38-Tabla_Ministerio!K38</f>
        <v>0</v>
      </c>
      <c r="M38" s="82" t="n">
        <f aca="false">Q73/Q77</f>
        <v>0.00912503356894919</v>
      </c>
      <c r="N38" s="81" t="n">
        <f aca="false">ROUND(N42*M38,0)</f>
        <v>2254400</v>
      </c>
      <c r="O38" s="82" t="n">
        <f aca="false">Tabla_Ministerio!L38/Tabla_Ministerio!L42-M38</f>
        <v>-1.09937492372477E-005</v>
      </c>
      <c r="P38" s="81" t="n">
        <f aca="false">N38-Tabla_Ministerio!L38</f>
        <v>2716</v>
      </c>
      <c r="Q38" s="83" t="n">
        <f aca="false">N38+J38</f>
        <v>2392262</v>
      </c>
      <c r="R38" s="81" t="n">
        <f aca="false">Q38-Tabla_Ministerio!M38</f>
        <v>2716</v>
      </c>
      <c r="T38" s="83" t="n">
        <f aca="false">B38+Tabla_Ministerio!B38</f>
        <v>11560</v>
      </c>
      <c r="U38" s="83" t="n">
        <f aca="false">C38+Tabla_Ministerio!C38</f>
        <v>60</v>
      </c>
      <c r="V38" s="83" t="n">
        <f aca="false">D38+Tabla_Ministerio!D38</f>
        <v>557.904804436787</v>
      </c>
      <c r="W38" s="83" t="n">
        <f aca="false">E38+Tabla_Ministerio!E38</f>
        <v>405.635486254969</v>
      </c>
      <c r="X38" s="83" t="n">
        <f aca="false">F38+Tabla_Ministerio!F38</f>
        <v>46</v>
      </c>
      <c r="Y38" s="83" t="n">
        <f aca="false">G38+Tabla_Ministerio!G38</f>
        <v>201</v>
      </c>
      <c r="Z38" s="83" t="n">
        <f aca="false">H38+Tabla_Ministerio!H38</f>
        <v>33</v>
      </c>
      <c r="AA38" s="83" t="n">
        <f aca="false">Y38+0.33*Z38</f>
        <v>211.89</v>
      </c>
      <c r="AD38" s="91" t="n">
        <f aca="false">IF(U38&gt;0,T38/U38,0)</f>
        <v>192.666666666667</v>
      </c>
      <c r="AE38" s="92" t="n">
        <f aca="false">EXP((((AD38-AD42)/AD43+2)/4-1.9)^3)</f>
        <v>0.0717716018298787</v>
      </c>
      <c r="AF38" s="93" t="n">
        <f aca="false">T38/V38</f>
        <v>20.7203808034419</v>
      </c>
      <c r="AG38" s="92" t="n">
        <f aca="false">EXP((((AF38-AF42)/AF43+2)/4-1.9)^3)</f>
        <v>0.101083783090425</v>
      </c>
      <c r="AH38" s="92" t="n">
        <f aca="false">W38/V38</f>
        <v>0.727069354895525</v>
      </c>
      <c r="AI38" s="92" t="n">
        <f aca="false">EXP((((AH38-AH42)/AH43+2)/4-1.9)^3)</f>
        <v>0.0474511815040466</v>
      </c>
      <c r="AJ38" s="92" t="n">
        <f aca="false">X38/V38</f>
        <v>0.0824513422974331</v>
      </c>
      <c r="AK38" s="92" t="n">
        <f aca="false">EXP((((AJ38-AJ42)/AJ43+2)/4-1.9)^3)</f>
        <v>0.0113181133756936</v>
      </c>
      <c r="AL38" s="92" t="n">
        <f aca="false">AA38/V38</f>
        <v>0.379795976508763</v>
      </c>
      <c r="AM38" s="92" t="n">
        <f aca="false">EXP((((AL38-AL42)/AL43+2)/4-1.9)^3)</f>
        <v>0.00671891388811128</v>
      </c>
      <c r="AN38" s="92" t="n">
        <f aca="false">0.01*AE38+0.15*AG38+0.24*AI38+0.25*AK38+0.35*AM38</f>
        <v>0.0324497152475961</v>
      </c>
      <c r="AP38" s="94" t="n">
        <f aca="false">0.01*AE38/$AN42</f>
        <v>0.000234500396554325</v>
      </c>
      <c r="AQ38" s="81" t="n">
        <f aca="false">AP38*$J42</f>
        <v>3049.20420088836</v>
      </c>
      <c r="AR38" s="94" t="n">
        <f aca="false">0.15*AG38/$AN42</f>
        <v>0.00495408767859937</v>
      </c>
      <c r="AS38" s="81" t="n">
        <f aca="false">AR38*$J42</f>
        <v>64417.9079571618</v>
      </c>
      <c r="AT38" s="94" t="n">
        <f aca="false">0.24*AI38/$AN42</f>
        <v>0.00372091042004456</v>
      </c>
      <c r="AU38" s="81" t="n">
        <f aca="false">AT38*$J42</f>
        <v>48382.9274945414</v>
      </c>
      <c r="AV38" s="94" t="n">
        <f aca="false">0.25*AK38/$AN42</f>
        <v>0.000924495903386004</v>
      </c>
      <c r="AW38" s="81" t="n">
        <f aca="false">AV38*$J42</f>
        <v>12021.202666306</v>
      </c>
      <c r="AX38" s="94" t="n">
        <f aca="false">0.35*AM38/$AN42</f>
        <v>0.000768348170936584</v>
      </c>
      <c r="AY38" s="81" t="n">
        <f aca="false">AX38*$J42</f>
        <v>9990.81666807315</v>
      </c>
    </row>
    <row r="39" customFormat="false" ht="12.8" hidden="false" customHeight="false" outlineLevel="0" collapsed="false">
      <c r="A39" s="89" t="s">
        <v>68</v>
      </c>
      <c r="B39" s="77"/>
      <c r="C39" s="77"/>
      <c r="D39" s="77"/>
      <c r="E39" s="77"/>
      <c r="F39" s="77"/>
      <c r="G39" s="77"/>
      <c r="H39" s="77"/>
      <c r="I39" s="82" t="n">
        <f aca="false">AP39+AR39+AT39+AV39+AX39</f>
        <v>0.0173722631352235</v>
      </c>
      <c r="J39" s="81" t="n">
        <f aca="false">ROUND(AQ39+AS39+AU39+AW39+AY39,0)</f>
        <v>225891</v>
      </c>
      <c r="K39" s="90" t="n">
        <f aca="false">I39-Tabla_Ministerio!J39</f>
        <v>1.31838984174237E-016</v>
      </c>
      <c r="L39" s="81" t="n">
        <f aca="false">J39-Tabla_Ministerio!K39</f>
        <v>0</v>
      </c>
      <c r="M39" s="82" t="n">
        <f aca="false">Q74/Q77</f>
        <v>0.00805612227299859</v>
      </c>
      <c r="N39" s="81" t="n">
        <f aca="false">ROUND(N42*M39,0)</f>
        <v>1990318</v>
      </c>
      <c r="O39" s="82" t="n">
        <f aca="false">Tabla_Ministerio!L39/Tabla_Ministerio!L42-M39</f>
        <v>7.01275700428633E-006</v>
      </c>
      <c r="P39" s="81" t="n">
        <f aca="false">N39-Tabla_Ministerio!L39</f>
        <v>-1733</v>
      </c>
      <c r="Q39" s="83" t="n">
        <f aca="false">N39+J39</f>
        <v>2216209</v>
      </c>
      <c r="R39" s="81" t="n">
        <f aca="false">Q39-Tabla_Ministerio!M39</f>
        <v>-1733</v>
      </c>
      <c r="T39" s="83" t="n">
        <f aca="false">B39+Tabla_Ministerio!B39</f>
        <v>14138</v>
      </c>
      <c r="U39" s="83" t="n">
        <f aca="false">C39+Tabla_Ministerio!C39</f>
        <v>94</v>
      </c>
      <c r="V39" s="83" t="n">
        <f aca="false">D39+Tabla_Ministerio!D39</f>
        <v>598.715590757296</v>
      </c>
      <c r="W39" s="83" t="n">
        <f aca="false">E39+Tabla_Ministerio!E39</f>
        <v>393.535627863048</v>
      </c>
      <c r="X39" s="83" t="n">
        <f aca="false">F39+Tabla_Ministerio!F39</f>
        <v>66</v>
      </c>
      <c r="Y39" s="83" t="n">
        <f aca="false">G39+Tabla_Ministerio!G39</f>
        <v>383</v>
      </c>
      <c r="Z39" s="83" t="n">
        <f aca="false">H39+Tabla_Ministerio!H39</f>
        <v>46</v>
      </c>
      <c r="AA39" s="83" t="n">
        <f aca="false">Y39+0.33*Z39</f>
        <v>398.18</v>
      </c>
      <c r="AD39" s="91" t="n">
        <f aca="false">IF(U39&gt;0,T39/U39,0)</f>
        <v>150.404255319149</v>
      </c>
      <c r="AE39" s="92" t="n">
        <f aca="false">EXP((((AD39-AD42)/AD43+2)/4-1.9)^3)</f>
        <v>0.0321275002055843</v>
      </c>
      <c r="AF39" s="93" t="n">
        <f aca="false">T39/V39</f>
        <v>23.6138831496225</v>
      </c>
      <c r="AG39" s="92" t="n">
        <f aca="false">EXP((((AF39-AF42)/AF43+2)/4-1.9)^3)</f>
        <v>0.209352740058453</v>
      </c>
      <c r="AH39" s="92" t="n">
        <f aca="false">W39/V39</f>
        <v>0.657299782965861</v>
      </c>
      <c r="AI39" s="92" t="n">
        <f aca="false">EXP((((AH39-AH42)/AH43+2)/4-1.9)^3)</f>
        <v>0.0125002956652637</v>
      </c>
      <c r="AJ39" s="92" t="n">
        <f aca="false">X39/V39</f>
        <v>0.110235980186383</v>
      </c>
      <c r="AK39" s="92" t="n">
        <f aca="false">EXP((((AJ39-AJ42)/AJ43+2)/4-1.9)^3)</f>
        <v>0.0229013913403308</v>
      </c>
      <c r="AL39" s="92" t="n">
        <f aca="false">AA39/V39</f>
        <v>0.665057008948698</v>
      </c>
      <c r="AM39" s="92" t="n">
        <f aca="false">EXP((((AL39-AL42)/AL43+2)/4-1.9)^3)</f>
        <v>0.0363435652099945</v>
      </c>
      <c r="AN39" s="92" t="n">
        <f aca="false">0.01*AE39+0.15*AG39+0.24*AI39+0.25*AK39+0.35*AM39</f>
        <v>0.0531698526290678</v>
      </c>
      <c r="AP39" s="94" t="n">
        <f aca="false">0.01*AE39/$AN42</f>
        <v>0.000104970647810905</v>
      </c>
      <c r="AQ39" s="81" t="n">
        <f aca="false">AP39*$J42</f>
        <v>1364.93133904289</v>
      </c>
      <c r="AR39" s="94" t="n">
        <f aca="false">0.15*AG39/$AN42</f>
        <v>0.0102603187009414</v>
      </c>
      <c r="AS39" s="81" t="n">
        <f aca="false">AR39*$J42</f>
        <v>133414.729122286</v>
      </c>
      <c r="AT39" s="94" t="n">
        <f aca="false">0.24*AI39/$AN42</f>
        <v>0.000980217539800371</v>
      </c>
      <c r="AU39" s="81" t="n">
        <f aca="false">AT39*$J42</f>
        <v>12745.750045891</v>
      </c>
      <c r="AV39" s="94" t="n">
        <f aca="false">0.25*AK39/$AN42</f>
        <v>0.00187065120954206</v>
      </c>
      <c r="AW39" s="81" t="n">
        <f aca="false">AV39*$J42</f>
        <v>24324.0421353025</v>
      </c>
      <c r="AX39" s="94" t="n">
        <f aca="false">0.35*AM39/$AN42</f>
        <v>0.00415610503712877</v>
      </c>
      <c r="AY39" s="81" t="n">
        <f aca="false">AX39*$J42</f>
        <v>54041.7548317897</v>
      </c>
    </row>
    <row r="40" customFormat="false" ht="12.8" hidden="false" customHeight="false" outlineLevel="0" collapsed="false">
      <c r="A40" s="89" t="s">
        <v>69</v>
      </c>
      <c r="B40" s="77"/>
      <c r="C40" s="77"/>
      <c r="D40" s="77"/>
      <c r="E40" s="77"/>
      <c r="F40" s="77"/>
      <c r="G40" s="77"/>
      <c r="H40" s="77"/>
      <c r="I40" s="82" t="n">
        <f aca="false">AP40+AR40+AT40+AV40+AX40</f>
        <v>0.0226596290622666</v>
      </c>
      <c r="J40" s="81" t="n">
        <f aca="false">ROUND(AQ40+AS40+AU40+AW40+AY40,0)</f>
        <v>294643</v>
      </c>
      <c r="K40" s="90" t="n">
        <f aca="false">I40-Tabla_Ministerio!J40</f>
        <v>2.74086309204336E-016</v>
      </c>
      <c r="L40" s="81" t="n">
        <f aca="false">J40-Tabla_Ministerio!K40</f>
        <v>0</v>
      </c>
      <c r="M40" s="82" t="n">
        <f aca="false">Q75/Q77</f>
        <v>0.0179003069491402</v>
      </c>
      <c r="N40" s="81" t="n">
        <f aca="false">ROUND(N42*M40,0)</f>
        <v>4422390</v>
      </c>
      <c r="O40" s="82" t="n">
        <f aca="false">Tabla_Ministerio!L40/Tabla_Ministerio!L42-M40</f>
        <v>1.69021411797199E-009</v>
      </c>
      <c r="P40" s="81" t="n">
        <f aca="false">N40-Tabla_Ministerio!L40</f>
        <v>0</v>
      </c>
      <c r="Q40" s="83" t="n">
        <f aca="false">N40+J40</f>
        <v>4717033</v>
      </c>
      <c r="R40" s="81" t="n">
        <f aca="false">Q40-Tabla_Ministerio!M40</f>
        <v>0</v>
      </c>
      <c r="T40" s="83" t="n">
        <f aca="false">B40+Tabla_Ministerio!B40</f>
        <v>3322</v>
      </c>
      <c r="U40" s="83" t="n">
        <f aca="false">C40+Tabla_Ministerio!C40</f>
        <v>26</v>
      </c>
      <c r="V40" s="83" t="n">
        <f aca="false">D40+Tabla_Ministerio!D40</f>
        <v>198.193431198431</v>
      </c>
      <c r="W40" s="83" t="n">
        <f aca="false">E40+Tabla_Ministerio!E40</f>
        <v>138.835476652977</v>
      </c>
      <c r="X40" s="83" t="n">
        <f aca="false">F40+Tabla_Ministerio!F40</f>
        <v>43</v>
      </c>
      <c r="Y40" s="83" t="n">
        <f aca="false">G40+Tabla_Ministerio!G40</f>
        <v>134</v>
      </c>
      <c r="Z40" s="83" t="n">
        <f aca="false">H40+Tabla_Ministerio!H40</f>
        <v>11</v>
      </c>
      <c r="AA40" s="83" t="n">
        <f aca="false">Y40+0.33*Z40</f>
        <v>137.63</v>
      </c>
      <c r="AD40" s="91" t="n">
        <f aca="false">IF(U40&gt;0,T40/U40,0)</f>
        <v>127.769230769231</v>
      </c>
      <c r="AE40" s="92" t="n">
        <f aca="false">EXP((((AD40-AD42)/AD43+2)/4-1.9)^3)</f>
        <v>0.0196647374902737</v>
      </c>
      <c r="AF40" s="93" t="n">
        <f aca="false">T40/V40</f>
        <v>16.7614031399155</v>
      </c>
      <c r="AG40" s="92" t="n">
        <f aca="false">EXP((((AF40-AF42)/AF43+2)/4-1.9)^3)</f>
        <v>0.0270105828491364</v>
      </c>
      <c r="AH40" s="92" t="n">
        <f aca="false">W40/V40</f>
        <v>0.700504935070099</v>
      </c>
      <c r="AI40" s="92" t="n">
        <f aca="false">EXP((((AH40-AH42)/AH43+2)/4-1.9)^3)</f>
        <v>0.0296537520570254</v>
      </c>
      <c r="AJ40" s="92" t="n">
        <f aca="false">X40/V40</f>
        <v>0.216959763701494</v>
      </c>
      <c r="AK40" s="92" t="n">
        <f aca="false">EXP((((AJ40-AJ42)/AJ43+2)/4-1.9)^3)</f>
        <v>0.172935436808022</v>
      </c>
      <c r="AL40" s="92" t="n">
        <f aca="false">AA40/V40</f>
        <v>0.694422611121783</v>
      </c>
      <c r="AM40" s="92" t="n">
        <f aca="false">EXP((((AL40-AL42)/AL43+2)/4-1.9)^3)</f>
        <v>0.0421527509583645</v>
      </c>
      <c r="AN40" s="92" t="n">
        <f aca="false">0.01*AE40+0.15*AG40+0.24*AI40+0.25*AK40+0.35*AM40</f>
        <v>0.0693524573333924</v>
      </c>
      <c r="AP40" s="94" t="n">
        <f aca="false">0.01*AE40/$AN42</f>
        <v>6.42508822714635E-005</v>
      </c>
      <c r="AQ40" s="81" t="n">
        <f aca="false">AP40*$J42</f>
        <v>835.453001409077</v>
      </c>
      <c r="AR40" s="94" t="n">
        <f aca="false">0.15*AG40/$AN42</f>
        <v>0.00132378104176207</v>
      </c>
      <c r="AS40" s="81" t="n">
        <f aca="false">AR40*$J42</f>
        <v>17213.0997341924</v>
      </c>
      <c r="AT40" s="94" t="n">
        <f aca="false">0.24*AI40/$AN42</f>
        <v>0.00232531522977977</v>
      </c>
      <c r="AU40" s="81" t="n">
        <f aca="false">AT40*$J42</f>
        <v>30236.0297518369</v>
      </c>
      <c r="AV40" s="94" t="n">
        <f aca="false">0.25*AK40/$AN42</f>
        <v>0.0141258615788948</v>
      </c>
      <c r="AW40" s="81" t="n">
        <f aca="false">AV40*$J42</f>
        <v>183678.309718999</v>
      </c>
      <c r="AX40" s="94" t="n">
        <f aca="false">0.35*AM40/$AN42</f>
        <v>0.00482042032955852</v>
      </c>
      <c r="AY40" s="81" t="n">
        <f aca="false">AX40*$J42</f>
        <v>62679.8339572631</v>
      </c>
    </row>
    <row r="41" customFormat="false" ht="12.8" hidden="false" customHeight="false" outlineLevel="0" collapsed="false">
      <c r="A41" s="95" t="s">
        <v>70</v>
      </c>
      <c r="B41" s="77"/>
      <c r="C41" s="77"/>
      <c r="D41" s="77"/>
      <c r="E41" s="77"/>
      <c r="F41" s="77"/>
      <c r="G41" s="77"/>
      <c r="H41" s="77"/>
      <c r="I41" s="96" t="n">
        <f aca="false">AP41+AR41+AT41+AV41+AX41</f>
        <v>0.0150411755586133</v>
      </c>
      <c r="J41" s="97" t="n">
        <f aca="false">ROUND(AQ41+AS41+AU41+AW41+AY41,0)</f>
        <v>195580</v>
      </c>
      <c r="K41" s="98" t="n">
        <f aca="false">I41-Tabla_Ministerio!J41</f>
        <v>1.92554305833426E-016</v>
      </c>
      <c r="L41" s="97" t="n">
        <f aca="false">J41-Tabla_Ministerio!K41</f>
        <v>0</v>
      </c>
      <c r="M41" s="96" t="n">
        <f aca="false">Q76/Q77</f>
        <v>0.0137576569480451</v>
      </c>
      <c r="N41" s="97" t="n">
        <f aca="false">ROUND(N42*M41,0)</f>
        <v>3398920</v>
      </c>
      <c r="O41" s="96" t="n">
        <f aca="false">Tabla_Ministerio!L41/Tabla_Ministerio!L42-M41</f>
        <v>-1.68912981345082E-009</v>
      </c>
      <c r="P41" s="97" t="n">
        <f aca="false">N41-Tabla_Ministerio!L41</f>
        <v>0</v>
      </c>
      <c r="Q41" s="99" t="n">
        <f aca="false">N41+J41</f>
        <v>3594500</v>
      </c>
      <c r="R41" s="97" t="n">
        <f aca="false">Q41-Tabla_Ministerio!M41</f>
        <v>0</v>
      </c>
      <c r="T41" s="99" t="n">
        <f aca="false">B41+Tabla_Ministerio!B41</f>
        <v>394</v>
      </c>
      <c r="U41" s="99" t="n">
        <f aca="false">C41+Tabla_Ministerio!C41</f>
        <v>7</v>
      </c>
      <c r="V41" s="99" t="n">
        <f aca="false">D41+Tabla_Ministerio!D41</f>
        <v>53.3117137474891</v>
      </c>
      <c r="W41" s="99" t="n">
        <f aca="false">E41+Tabla_Ministerio!E41</f>
        <v>39.9480773838528</v>
      </c>
      <c r="X41" s="99" t="n">
        <f aca="false">F41+Tabla_Ministerio!F41</f>
        <v>6</v>
      </c>
      <c r="Y41" s="99" t="n">
        <f aca="false">G41+Tabla_Ministerio!G41</f>
        <v>42</v>
      </c>
      <c r="Z41" s="99" t="n">
        <f aca="false">H41+Tabla_Ministerio!H41</f>
        <v>1</v>
      </c>
      <c r="AA41" s="99" t="n">
        <f aca="false">Y41+0.33*Z41</f>
        <v>42.33</v>
      </c>
      <c r="AD41" s="100" t="n">
        <f aca="false">IF(U41&gt;0,T41/U41,0)</f>
        <v>56.2857142857143</v>
      </c>
      <c r="AE41" s="101" t="n">
        <f aca="false">EXP((((AD41-AD42)/AD43+2)/4-1.9)^3)</f>
        <v>0.0030843311601214</v>
      </c>
      <c r="AF41" s="102" t="n">
        <f aca="false">T41/V41</f>
        <v>7.39049586487091</v>
      </c>
      <c r="AG41" s="101" t="n">
        <f aca="false">EXP((((AF41-AF42)/AF43+2)/4-1.9)^3)</f>
        <v>0.000192893324228253</v>
      </c>
      <c r="AH41" s="101" t="n">
        <f aca="false">W41/V41</f>
        <v>0.749330204860171</v>
      </c>
      <c r="AI41" s="101" t="n">
        <f aca="false">EXP((((AH41-AH42)/AH43+2)/4-1.9)^3)</f>
        <v>0.0680188298762846</v>
      </c>
      <c r="AJ41" s="101" t="n">
        <f aca="false">X41/V41</f>
        <v>0.112545622307679</v>
      </c>
      <c r="AK41" s="101" t="n">
        <f aca="false">EXP((((AJ41-AJ42)/AJ43+2)/4-1.9)^3)</f>
        <v>0.0241964846233254</v>
      </c>
      <c r="AL41" s="101" t="n">
        <f aca="false">AA41/V41</f>
        <v>0.794009365380674</v>
      </c>
      <c r="AM41" s="101" t="n">
        <f aca="false">EXP((((AL41-AL42)/AL43+2)/4-1.9)^3)</f>
        <v>0.0674339072950295</v>
      </c>
      <c r="AN41" s="101" t="n">
        <f aca="false">0.01*AE41+0.15*AG41+0.24*AI41+0.25*AK41+0.35*AM41</f>
        <v>0.0460352851896354</v>
      </c>
      <c r="AP41" s="103" t="n">
        <f aca="false">0.01*AE41/$AN42</f>
        <v>1.00774799741509E-005</v>
      </c>
      <c r="AQ41" s="97" t="n">
        <f aca="false">AP41*$J42</f>
        <v>131.037280631764</v>
      </c>
      <c r="AR41" s="103" t="n">
        <f aca="false">0.15*AG41/$AN42</f>
        <v>9.45364737673513E-006</v>
      </c>
      <c r="AS41" s="97" t="n">
        <f aca="false">AR41*$J42</f>
        <v>122.925597220387</v>
      </c>
      <c r="AT41" s="103" t="n">
        <f aca="false">0.24*AI41/$AN42</f>
        <v>0.0053337338465286</v>
      </c>
      <c r="AU41" s="97" t="n">
        <f aca="false">AT41*$J42</f>
        <v>69354.4398654683</v>
      </c>
      <c r="AV41" s="103" t="n">
        <f aca="false">0.25*AK41/$AN42</f>
        <v>0.00197643813664623</v>
      </c>
      <c r="AW41" s="97" t="n">
        <f aca="false">AV41*$J42</f>
        <v>25699.5875384864</v>
      </c>
      <c r="AX41" s="103" t="n">
        <f aca="false">0.35*AM41/$AN42</f>
        <v>0.00771147244808757</v>
      </c>
      <c r="AY41" s="97" t="n">
        <f aca="false">AX41*$J42</f>
        <v>100272.129724506</v>
      </c>
    </row>
    <row r="42" customFormat="false" ht="12.8" hidden="false" customHeight="false" outlineLevel="0" collapsed="false">
      <c r="A42" s="104" t="s">
        <v>71</v>
      </c>
      <c r="B42" s="77"/>
      <c r="C42" s="77"/>
      <c r="D42" s="77"/>
      <c r="E42" s="77"/>
      <c r="F42" s="77"/>
      <c r="G42" s="77"/>
      <c r="H42" s="77"/>
      <c r="I42" s="105" t="n">
        <f aca="false">SUM(I15:I41)</f>
        <v>1</v>
      </c>
      <c r="J42" s="106" t="n">
        <f aca="false">Tabla_Ministerio!K42</f>
        <v>13002981</v>
      </c>
      <c r="K42" s="107" t="n">
        <f aca="false">I42-Tabla_Ministerio!J42</f>
        <v>0</v>
      </c>
      <c r="L42" s="108" t="n">
        <f aca="false">SUM(L15:L41)</f>
        <v>-4</v>
      </c>
      <c r="M42" s="105" t="n">
        <f aca="false">SUM(M15:M41)</f>
        <v>0.999999979927679</v>
      </c>
      <c r="N42" s="106" t="n">
        <f aca="false">Tabla_Ministerio!L42</f>
        <v>247056634</v>
      </c>
      <c r="O42" s="105" t="n">
        <f aca="false">SUM(O15:O41)</f>
        <v>2.00723207360864E-008</v>
      </c>
      <c r="P42" s="109" t="n">
        <f aca="false">SUM(P15:P41)</f>
        <v>-6</v>
      </c>
      <c r="Q42" s="110" t="n">
        <f aca="false">Tabla_Ministerio!M42</f>
        <v>260059615</v>
      </c>
      <c r="R42" s="108" t="n">
        <f aca="false">SUM(R15:R41)</f>
        <v>-10</v>
      </c>
      <c r="T42" s="111"/>
      <c r="U42" s="111"/>
      <c r="V42" s="111"/>
      <c r="W42" s="111"/>
      <c r="X42" s="111"/>
      <c r="Y42" s="111"/>
      <c r="Z42" s="111"/>
      <c r="AA42" s="111"/>
      <c r="AC42" s="112" t="s">
        <v>295</v>
      </c>
      <c r="AD42" s="112" t="n">
        <f aca="false">AVERAGE(AD15:AD41)</f>
        <v>186.430551791076</v>
      </c>
      <c r="AE42" s="111"/>
      <c r="AF42" s="113" t="n">
        <f aca="false">AVERAGE(AF15:AF41)</f>
        <v>19.2241651904736</v>
      </c>
      <c r="AG42" s="111"/>
      <c r="AH42" s="114" t="n">
        <f aca="false">AVERAGE(AH15:AH41)</f>
        <v>0.745740867337689</v>
      </c>
      <c r="AI42" s="111"/>
      <c r="AJ42" s="114" t="n">
        <f aca="false">AVERAGE(AJ15:AJ41)</f>
        <v>0.158043592015245</v>
      </c>
      <c r="AK42" s="111"/>
      <c r="AL42" s="114" t="n">
        <f aca="false">AVERAGE(AL15:AL41)</f>
        <v>0.783463183527712</v>
      </c>
      <c r="AM42" s="115"/>
      <c r="AN42" s="114" t="n">
        <f aca="false">SUM(AN15:AN41)</f>
        <v>3.06061750361483</v>
      </c>
      <c r="AP42" s="116" t="n">
        <f aca="false">SUM(AP15:AP41)</f>
        <v>0.00979221102988469</v>
      </c>
      <c r="AQ42" s="108" t="n">
        <f aca="false">SUM(AQ15:AQ41)</f>
        <v>127327.933969581</v>
      </c>
      <c r="AR42" s="116" t="n">
        <f aca="false">SUM(AR15:AR41)</f>
        <v>0.146500879017014</v>
      </c>
      <c r="AS42" s="108" t="n">
        <f aca="false">SUM(AS15:AS41)</f>
        <v>1904948.14634154</v>
      </c>
      <c r="AT42" s="116" t="n">
        <f aca="false">SUM(AT15:AT41)</f>
        <v>0.236629314844072</v>
      </c>
      <c r="AU42" s="108" t="n">
        <f aca="false">SUM(AU15:AU41)</f>
        <v>3076886.48496049</v>
      </c>
      <c r="AV42" s="116" t="n">
        <f aca="false">SUM(AV15:AV41)</f>
        <v>0.255097597153395</v>
      </c>
      <c r="AW42" s="108" t="n">
        <f aca="false">SUM(AW15:AW41)</f>
        <v>3317029.20893125</v>
      </c>
      <c r="AX42" s="116" t="n">
        <f aca="false">SUM(AX15:AX41)</f>
        <v>0.351979997955634</v>
      </c>
      <c r="AY42" s="108" t="n">
        <f aca="false">SUM(AY15:AY41)</f>
        <v>4576789.22579715</v>
      </c>
    </row>
    <row r="43" customFormat="false" ht="12.8" hidden="false" customHeight="false" outlineLevel="0" collapsed="false">
      <c r="A43" s="57" t="s">
        <v>72</v>
      </c>
      <c r="AC43" s="112" t="s">
        <v>296</v>
      </c>
      <c r="AD43" s="112" t="n">
        <f aca="false">_xlfn.STDEV.P(AD15:AD41)</f>
        <v>82.4157969407578</v>
      </c>
      <c r="AE43" s="111"/>
      <c r="AF43" s="113" t="n">
        <f aca="false">_xlfn.STDEV.P(AF15:AF41)</f>
        <v>4.58605196551681</v>
      </c>
      <c r="AG43" s="111"/>
      <c r="AH43" s="114" t="n">
        <f aca="false">_xlfn.STDEV.P(AH15:AH41)</f>
        <v>0.0935269505768353</v>
      </c>
      <c r="AI43" s="111"/>
      <c r="AJ43" s="114" t="n">
        <f aca="false">_xlfn.STDEV.P(AJ15:AJ41)</f>
        <v>0.0759935568158862</v>
      </c>
      <c r="AK43" s="111"/>
      <c r="AL43" s="114" t="n">
        <f aca="false">_xlfn.STDEV.P(AL15:AL41)</f>
        <v>0.32522505665491</v>
      </c>
      <c r="AM43" s="111"/>
      <c r="AN43" s="114"/>
    </row>
    <row r="44" customFormat="false" ht="12.8" hidden="false" customHeight="false" outlineLevel="0" collapsed="false">
      <c r="A44" s="57" t="s">
        <v>82</v>
      </c>
      <c r="AC44" s="8" t="n">
        <f aca="false">MIN(AD44:AM44)</f>
        <v>-2.58036093236226</v>
      </c>
      <c r="AD44" s="8" t="n">
        <f aca="false">(MIN(AD15:AD41)-AD42)/AD43</f>
        <v>-1.57912490488822</v>
      </c>
      <c r="AF44" s="8" t="n">
        <f aca="false">(MIN(AF15:AF41)-AF42)/AF43</f>
        <v>-2.58036093236226</v>
      </c>
      <c r="AH44" s="8" t="n">
        <f aca="false">(MIN(AH15:AH41)-AH42)/AH43</f>
        <v>-2.08568361436537</v>
      </c>
      <c r="AJ44" s="8" t="n">
        <f aca="false">(MIN(AJ15:AJ41)-AJ42)/AJ43</f>
        <v>-1.42121419761987</v>
      </c>
      <c r="AL44" s="8" t="n">
        <f aca="false">(MIN(AL15:AL41)-AL42)/AL43</f>
        <v>-1.66895999351475</v>
      </c>
    </row>
    <row r="45" customFormat="false" ht="12.8" hidden="false" customHeight="false" outlineLevel="0" collapsed="false">
      <c r="A45" s="64"/>
      <c r="B45" s="64"/>
      <c r="C45" s="64"/>
      <c r="D45" s="64"/>
      <c r="E45" s="64"/>
      <c r="F45" s="64"/>
      <c r="G45" s="64"/>
      <c r="H45" s="64"/>
      <c r="I45" s="65"/>
      <c r="J45" s="64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8" hidden="false" customHeight="true" outlineLevel="0" collapsed="false">
      <c r="A48" s="66" t="s">
        <v>30</v>
      </c>
      <c r="B48" s="67" t="s">
        <v>275</v>
      </c>
      <c r="C48" s="67"/>
      <c r="D48" s="67"/>
      <c r="E48" s="67"/>
      <c r="F48" s="67"/>
      <c r="G48" s="67"/>
      <c r="H48" s="67"/>
      <c r="I48" s="68" t="s">
        <v>32</v>
      </c>
      <c r="J48" s="69" t="s">
        <v>33</v>
      </c>
      <c r="K48" s="70" t="s">
        <v>276</v>
      </c>
      <c r="L48" s="69" t="s">
        <v>277</v>
      </c>
      <c r="M48" s="68" t="s">
        <v>278</v>
      </c>
      <c r="N48" s="69" t="s">
        <v>34</v>
      </c>
      <c r="O48" s="69" t="s">
        <v>279</v>
      </c>
      <c r="P48" s="71" t="s">
        <v>280</v>
      </c>
      <c r="Q48" s="66" t="s">
        <v>281</v>
      </c>
      <c r="R48" s="69" t="s">
        <v>282</v>
      </c>
      <c r="T48" s="72" t="s">
        <v>283</v>
      </c>
      <c r="U48" s="72"/>
      <c r="V48" s="72"/>
      <c r="W48" s="72"/>
      <c r="X48" s="72"/>
      <c r="Y48" s="72"/>
      <c r="Z48" s="72"/>
      <c r="AA48" s="72"/>
      <c r="AD48" s="73" t="s">
        <v>284</v>
      </c>
      <c r="AE48" s="73"/>
      <c r="AF48" s="73" t="s">
        <v>285</v>
      </c>
      <c r="AG48" s="73"/>
      <c r="AH48" s="73" t="s">
        <v>286</v>
      </c>
      <c r="AI48" s="73"/>
      <c r="AJ48" s="73" t="s">
        <v>287</v>
      </c>
      <c r="AK48" s="73"/>
      <c r="AL48" s="73" t="s">
        <v>288</v>
      </c>
      <c r="AM48" s="73"/>
      <c r="AN48" s="74" t="s">
        <v>289</v>
      </c>
      <c r="AP48" s="73" t="s">
        <v>284</v>
      </c>
      <c r="AQ48" s="73"/>
      <c r="AR48" s="73" t="s">
        <v>285</v>
      </c>
      <c r="AS48" s="73"/>
      <c r="AT48" s="73" t="s">
        <v>286</v>
      </c>
      <c r="AU48" s="73"/>
      <c r="AV48" s="73" t="s">
        <v>287</v>
      </c>
      <c r="AW48" s="73"/>
      <c r="AX48" s="74" t="s">
        <v>288</v>
      </c>
      <c r="AY48" s="74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8"/>
      <c r="J49" s="69"/>
      <c r="K49" s="70"/>
      <c r="L49" s="69"/>
      <c r="M49" s="68"/>
      <c r="N49" s="69"/>
      <c r="O49" s="69"/>
      <c r="P49" s="71"/>
      <c r="Q49" s="66"/>
      <c r="R49" s="69"/>
      <c r="T49" s="73" t="str">
        <f aca="false">B49</f>
        <v>Alumnos Pregrado
(2019)</v>
      </c>
      <c r="U49" s="73" t="str">
        <f aca="false">C49</f>
        <v>N° Carreras Pregrado
(2019)</v>
      </c>
      <c r="V49" s="73" t="str">
        <f aca="false">D49</f>
        <v>JCE Totales
(2020)</v>
      </c>
      <c r="W49" s="73" t="str">
        <f aca="false">E49</f>
        <v>JCE              (Phd + Msc)
(2020)</v>
      </c>
      <c r="X49" s="73" t="str">
        <f aca="false">F49</f>
        <v>Total Proyectos 
(2020)</v>
      </c>
      <c r="Y49" s="73" t="str">
        <f aca="false">G49</f>
        <v>Publicaciones ISI
(2020)</v>
      </c>
      <c r="Z49" s="73" t="str">
        <f aca="false">H49</f>
        <v>Publicaciones Scielo
(2020)</v>
      </c>
      <c r="AA49" s="66" t="s">
        <v>43</v>
      </c>
      <c r="AD49" s="73" t="s">
        <v>290</v>
      </c>
      <c r="AE49" s="73" t="s">
        <v>291</v>
      </c>
      <c r="AF49" s="73" t="s">
        <v>290</v>
      </c>
      <c r="AG49" s="73" t="s">
        <v>291</v>
      </c>
      <c r="AH49" s="73" t="s">
        <v>290</v>
      </c>
      <c r="AI49" s="73" t="s">
        <v>291</v>
      </c>
      <c r="AJ49" s="73" t="s">
        <v>290</v>
      </c>
      <c r="AK49" s="73" t="s">
        <v>291</v>
      </c>
      <c r="AL49" s="73" t="s">
        <v>290</v>
      </c>
      <c r="AM49" s="73" t="s">
        <v>291</v>
      </c>
      <c r="AN49" s="75" t="s">
        <v>292</v>
      </c>
      <c r="AP49" s="73" t="s">
        <v>293</v>
      </c>
      <c r="AQ49" s="73" t="s">
        <v>294</v>
      </c>
      <c r="AR49" s="73" t="s">
        <v>293</v>
      </c>
      <c r="AS49" s="73" t="s">
        <v>294</v>
      </c>
      <c r="AT49" s="73" t="s">
        <v>293</v>
      </c>
      <c r="AU49" s="73" t="s">
        <v>294</v>
      </c>
      <c r="AV49" s="73" t="s">
        <v>293</v>
      </c>
      <c r="AW49" s="73" t="s">
        <v>294</v>
      </c>
      <c r="AX49" s="73" t="s">
        <v>293</v>
      </c>
      <c r="AY49" s="75" t="s">
        <v>294</v>
      </c>
    </row>
    <row r="50" customFormat="false" ht="12.8" hidden="false" customHeight="false" outlineLevel="0" collapsed="false">
      <c r="A50" s="76" t="s">
        <v>44</v>
      </c>
      <c r="B50" s="77" t="n">
        <v>0</v>
      </c>
      <c r="C50" s="77"/>
      <c r="D50" s="77"/>
      <c r="E50" s="77"/>
      <c r="F50" s="77"/>
      <c r="G50" s="77"/>
      <c r="H50" s="77"/>
      <c r="I50" s="78" t="n">
        <f aca="false">AP50+AR50+AT50+AV50+AX50</f>
        <v>0.0855218648143114</v>
      </c>
      <c r="J50" s="79" t="n">
        <f aca="false">ROUND(AQ50+AS50+AU50+AW50+AY50,0)</f>
        <v>1065172</v>
      </c>
      <c r="K50" s="80" t="n">
        <f aca="false">I50-Tabla_Ministerio!J50</f>
        <v>0</v>
      </c>
      <c r="L50" s="81" t="n">
        <f aca="false">J50-Tabla_Ministerio!K50</f>
        <v>0</v>
      </c>
      <c r="M50" s="82" t="n">
        <f aca="false">Q85/Q112</f>
        <v>0.164532539358662</v>
      </c>
      <c r="N50" s="81" t="n">
        <f aca="false">ROUND(N77*M50,0)</f>
        <v>38935685</v>
      </c>
      <c r="O50" s="82" t="n">
        <f aca="false">Tabla_Ministerio!L50/Tabla_Ministerio!L77-M50</f>
        <v>-1.42112156248375E-006</v>
      </c>
      <c r="P50" s="117" t="n">
        <f aca="false">N50-Tabla_Ministerio!L50</f>
        <v>336</v>
      </c>
      <c r="Q50" s="83" t="n">
        <f aca="false">N50+J50</f>
        <v>40000857</v>
      </c>
      <c r="R50" s="81" t="n">
        <f aca="false">Q50-Tabla_Ministerio!M50</f>
        <v>336</v>
      </c>
      <c r="T50" s="84" t="n">
        <f aca="false">B50+Tabla_Ministerio!B50</f>
        <v>33757</v>
      </c>
      <c r="U50" s="84" t="n">
        <f aca="false">C50+Tabla_Ministerio!C50</f>
        <v>78</v>
      </c>
      <c r="V50" s="84" t="n">
        <f aca="false">D50+Tabla_Ministerio!D50</f>
        <v>2346.2210151919</v>
      </c>
      <c r="W50" s="84" t="n">
        <f aca="false">E50+Tabla_Ministerio!E50</f>
        <v>1667.0889125521</v>
      </c>
      <c r="X50" s="84" t="n">
        <f aca="false">F50+Tabla_Ministerio!F50</f>
        <v>546</v>
      </c>
      <c r="Y50" s="84" t="n">
        <f aca="false">G50+Tabla_Ministerio!G50</f>
        <v>2633</v>
      </c>
      <c r="Z50" s="84" t="n">
        <f aca="false">H50+Tabla_Ministerio!H50</f>
        <v>336</v>
      </c>
      <c r="AA50" s="84" t="n">
        <f aca="false">Y50+0.33*Z50</f>
        <v>2743.88</v>
      </c>
      <c r="AD50" s="85" t="n">
        <f aca="false">IF(U50&gt;0,T50/U50,0)</f>
        <v>432.782051282051</v>
      </c>
      <c r="AE50" s="86" t="n">
        <f aca="false">EXP((((AD50-AD77)/AD78+2)/4-1.9)^3)</f>
        <v>0.739293327204258</v>
      </c>
      <c r="AF50" s="87" t="n">
        <f aca="false">T50/V50</f>
        <v>14.3878175932368</v>
      </c>
      <c r="AG50" s="86" t="n">
        <f aca="false">EXP((((AF50-AF77)/AF78+2)/4-1.9)^3)</f>
        <v>0.00942259503968529</v>
      </c>
      <c r="AH50" s="86" t="n">
        <f aca="false">W50/V50</f>
        <v>0.710542144903492</v>
      </c>
      <c r="AI50" s="86" t="n">
        <f aca="false">EXP((((AH50-AH77)/AH78+2)/4-1.9)^3)</f>
        <v>0.0455944182041945</v>
      </c>
      <c r="AJ50" s="86" t="n">
        <f aca="false">X50/V50</f>
        <v>0.232714648988575</v>
      </c>
      <c r="AK50" s="86" t="n">
        <f aca="false">EXP((((AJ50-AJ77)/AJ78+2)/4-1.9)^3)</f>
        <v>0.473439352150422</v>
      </c>
      <c r="AL50" s="86" t="n">
        <f aca="false">AA50/V50</f>
        <v>1.16948914114793</v>
      </c>
      <c r="AM50" s="86" t="n">
        <f aca="false">EXP((((AL50-AL77)/AL78+2)/4-1.9)^3)</f>
        <v>0.351955830174516</v>
      </c>
      <c r="AN50" s="86" t="n">
        <f aca="false">0.01*AE50+0.15*AG50+0.24*AI50+0.25*AK50+0.35*AM50</f>
        <v>0.261293361495688</v>
      </c>
      <c r="AP50" s="88" t="n">
        <f aca="false">0.01*AE50/$AN77</f>
        <v>0.00241972255343075</v>
      </c>
      <c r="AQ50" s="79" t="n">
        <f aca="false">AP50*$J77</f>
        <v>30137.5524535229</v>
      </c>
      <c r="AR50" s="88" t="n">
        <f aca="false">0.15*AG50/$AN77</f>
        <v>0.000462605265536337</v>
      </c>
      <c r="AS50" s="79" t="n">
        <f aca="false">AR50*$J77</f>
        <v>5761.73100325499</v>
      </c>
      <c r="AT50" s="88" t="n">
        <f aca="false">0.24*AI50/$AN77</f>
        <v>0.00358155567148825</v>
      </c>
      <c r="AU50" s="79" t="n">
        <f aca="false">AT50*$J77</f>
        <v>44608.1397892706</v>
      </c>
      <c r="AV50" s="88" t="n">
        <f aca="false">0.25*AK50/$AN77</f>
        <v>0.0387394230383573</v>
      </c>
      <c r="AW50" s="79" t="n">
        <f aca="false">AV50*$J77</f>
        <v>482498.041844665</v>
      </c>
      <c r="AX50" s="88" t="n">
        <f aca="false">0.35*AM50/$AN77</f>
        <v>0.0403185582854988</v>
      </c>
      <c r="AY50" s="79" t="n">
        <f aca="false">AX50*$J77</f>
        <v>502166.111340673</v>
      </c>
    </row>
    <row r="51" customFormat="false" ht="12.8" hidden="false" customHeight="false" outlineLevel="0" collapsed="false">
      <c r="A51" s="89" t="s">
        <v>45</v>
      </c>
      <c r="B51" s="77"/>
      <c r="C51" s="77"/>
      <c r="D51" s="77"/>
      <c r="E51" s="77"/>
      <c r="F51" s="77"/>
      <c r="G51" s="77"/>
      <c r="H51" s="77"/>
      <c r="I51" s="82" t="n">
        <f aca="false">AP51+AR51+AT51+AV51+AX51</f>
        <v>0.0764599325813885</v>
      </c>
      <c r="J51" s="81" t="n">
        <f aca="false">ROUND(AQ51+AS51+AU51+AW51+AY51,0)</f>
        <v>952306</v>
      </c>
      <c r="K51" s="90" t="n">
        <f aca="false">I51-Tabla_Ministerio!J51</f>
        <v>0</v>
      </c>
      <c r="L51" s="81" t="n">
        <f aca="false">J51-Tabla_Ministerio!K51</f>
        <v>0</v>
      </c>
      <c r="M51" s="82" t="n">
        <f aca="false">Q86/Q112</f>
        <v>0.109808166065929</v>
      </c>
      <c r="N51" s="81" t="n">
        <f aca="false">ROUND(N77*M51,0)</f>
        <v>25985475</v>
      </c>
      <c r="O51" s="82" t="n">
        <f aca="false">Tabla_Ministerio!L51/Tabla_Ministerio!L77-M51</f>
        <v>2.17602701331476E-006</v>
      </c>
      <c r="P51" s="117" t="n">
        <f aca="false">N51-Tabla_Ministerio!L51</f>
        <v>-515</v>
      </c>
      <c r="Q51" s="83" t="n">
        <f aca="false">N51+J51</f>
        <v>26937781</v>
      </c>
      <c r="R51" s="81" t="n">
        <f aca="false">Q51-Tabla_Ministerio!M51</f>
        <v>-515</v>
      </c>
      <c r="T51" s="83" t="n">
        <f aca="false">B51+Tabla_Ministerio!B51</f>
        <v>27921</v>
      </c>
      <c r="U51" s="83" t="n">
        <f aca="false">C51+Tabla_Ministerio!C51</f>
        <v>83</v>
      </c>
      <c r="V51" s="83" t="n">
        <f aca="false">D51+Tabla_Ministerio!D51</f>
        <v>2270.9385664497</v>
      </c>
      <c r="W51" s="83" t="n">
        <f aca="false">E51+Tabla_Ministerio!E51</f>
        <v>1633.81691169996</v>
      </c>
      <c r="X51" s="83" t="n">
        <f aca="false">F51+Tabla_Ministerio!F51</f>
        <v>533</v>
      </c>
      <c r="Y51" s="83" t="n">
        <f aca="false">G51+Tabla_Ministerio!G51</f>
        <v>2356</v>
      </c>
      <c r="Z51" s="83" t="n">
        <f aca="false">H51+Tabla_Ministerio!H51</f>
        <v>265</v>
      </c>
      <c r="AA51" s="83" t="n">
        <f aca="false">Y51+0.33*Z51</f>
        <v>2443.45</v>
      </c>
      <c r="AD51" s="91" t="n">
        <f aca="false">IF(U51&gt;0,T51/U51,0)</f>
        <v>336.397590361446</v>
      </c>
      <c r="AE51" s="92" t="n">
        <f aca="false">EXP((((AD51-AD77)/AD78+2)/4-1.9)^3)</f>
        <v>0.415906678408282</v>
      </c>
      <c r="AF51" s="93" t="n">
        <f aca="false">T51/V51</f>
        <v>12.2949164774856</v>
      </c>
      <c r="AG51" s="92" t="n">
        <f aca="false">EXP((((AF51-AF77)/AF78+2)/4-1.9)^3)</f>
        <v>0.00375048638186953</v>
      </c>
      <c r="AH51" s="92" t="n">
        <f aca="false">W51/V51</f>
        <v>0.719445667019609</v>
      </c>
      <c r="AI51" s="92" t="n">
        <f aca="false">EXP((((AH51-AH77)/AH78+2)/4-1.9)^3)</f>
        <v>0.0528793479144388</v>
      </c>
      <c r="AJ51" s="92" t="n">
        <f aca="false">X51/V51</f>
        <v>0.234704719834527</v>
      </c>
      <c r="AK51" s="92" t="n">
        <f aca="false">EXP((((AJ51-AJ77)/AJ78+2)/4-1.9)^3)</f>
        <v>0.482393447732872</v>
      </c>
      <c r="AL51" s="92" t="n">
        <f aca="false">AA51/V51</f>
        <v>1.07596481741027</v>
      </c>
      <c r="AM51" s="92" t="n">
        <f aca="false">EXP((((AL51-AL77)/AL78+2)/4-1.9)^3)</f>
        <v>0.273130181334131</v>
      </c>
      <c r="AN51" s="92" t="n">
        <f aca="false">0.01*AE51+0.15*AG51+0.24*AI51+0.25*AK51+0.35*AM51</f>
        <v>0.233606608640992</v>
      </c>
      <c r="AP51" s="94" t="n">
        <f aca="false">0.01*AE51/$AN77</f>
        <v>0.00136127127465461</v>
      </c>
      <c r="AQ51" s="81" t="n">
        <f aca="false">AP51*$J77</f>
        <v>16954.5819975147</v>
      </c>
      <c r="AR51" s="94" t="n">
        <f aca="false">0.15*AG51/$AN77</f>
        <v>0.000184131307911235</v>
      </c>
      <c r="AS51" s="81" t="n">
        <f aca="false">AR51*$J77</f>
        <v>2293.34844304473</v>
      </c>
      <c r="AT51" s="94" t="n">
        <f aca="false">0.24*AI51/$AN77</f>
        <v>0.00415380513420249</v>
      </c>
      <c r="AU51" s="81" t="n">
        <f aca="false">AT51*$J77</f>
        <v>51735.485101897</v>
      </c>
      <c r="AV51" s="94" t="n">
        <f aca="false">0.25*AK51/$AN77</f>
        <v>0.0394720966007024</v>
      </c>
      <c r="AW51" s="81" t="n">
        <f aca="false">AV51*$J77</f>
        <v>491623.463222078</v>
      </c>
      <c r="AX51" s="94" t="n">
        <f aca="false">0.35*AM51/$AN77</f>
        <v>0.0312886282639178</v>
      </c>
      <c r="AY51" s="81" t="n">
        <f aca="false">AX51*$J77</f>
        <v>389698.676059222</v>
      </c>
    </row>
    <row r="52" customFormat="false" ht="12.8" hidden="false" customHeight="false" outlineLevel="0" collapsed="false">
      <c r="A52" s="89" t="s">
        <v>46</v>
      </c>
      <c r="B52" s="77"/>
      <c r="C52" s="77"/>
      <c r="D52" s="77"/>
      <c r="E52" s="77"/>
      <c r="F52" s="77"/>
      <c r="G52" s="77"/>
      <c r="H52" s="77"/>
      <c r="I52" s="82" t="n">
        <f aca="false">AP52+AR52+AT52+AV52+AX52</f>
        <v>0.0545975732350603</v>
      </c>
      <c r="J52" s="81" t="n">
        <f aca="false">ROUND(AQ52+AS52+AU52+AW52+AY52,0)</f>
        <v>680011</v>
      </c>
      <c r="K52" s="90" t="n">
        <f aca="false">I52-Tabla_Ministerio!J52</f>
        <v>5.62050406216486E-016</v>
      </c>
      <c r="L52" s="81" t="n">
        <f aca="false">J52-Tabla_Ministerio!K52</f>
        <v>0</v>
      </c>
      <c r="M52" s="82" t="n">
        <f aca="false">Q87/Q112</f>
        <v>0.0686766310680022</v>
      </c>
      <c r="N52" s="81" t="n">
        <f aca="false">ROUND(N77*M52,0)</f>
        <v>16251932</v>
      </c>
      <c r="O52" s="82" t="n">
        <f aca="false">Tabla_Ministerio!L52/Tabla_Ministerio!L77-M52</f>
        <v>-1.50070134074254E-005</v>
      </c>
      <c r="P52" s="117" t="n">
        <f aca="false">N52-Tabla_Ministerio!L52</f>
        <v>3551</v>
      </c>
      <c r="Q52" s="83" t="n">
        <f aca="false">N52+J52</f>
        <v>16931943</v>
      </c>
      <c r="R52" s="81" t="n">
        <f aca="false">Q52-Tabla_Ministerio!M52</f>
        <v>3551</v>
      </c>
      <c r="T52" s="83" t="n">
        <f aca="false">B52+Tabla_Ministerio!B52</f>
        <v>24933</v>
      </c>
      <c r="U52" s="83" t="n">
        <f aca="false">C52+Tabla_Ministerio!C52</f>
        <v>101</v>
      </c>
      <c r="V52" s="83" t="n">
        <f aca="false">D52+Tabla_Ministerio!D52</f>
        <v>1460.04953046346</v>
      </c>
      <c r="W52" s="83" t="n">
        <f aca="false">E52+Tabla_Ministerio!E52</f>
        <v>1195.66540754413</v>
      </c>
      <c r="X52" s="83" t="n">
        <f aca="false">F52+Tabla_Ministerio!F52</f>
        <v>235</v>
      </c>
      <c r="Y52" s="83" t="n">
        <f aca="false">G52+Tabla_Ministerio!G52</f>
        <v>1351</v>
      </c>
      <c r="Z52" s="83" t="n">
        <f aca="false">H52+Tabla_Ministerio!H52</f>
        <v>126</v>
      </c>
      <c r="AA52" s="83" t="n">
        <f aca="false">Y52+0.33*Z52</f>
        <v>1392.58</v>
      </c>
      <c r="AD52" s="91" t="n">
        <f aca="false">IF(U52&gt;0,T52/U52,0)</f>
        <v>246.861386138614</v>
      </c>
      <c r="AE52" s="92" t="n">
        <f aca="false">EXP((((AD52-AD77)/AD78+2)/4-1.9)^3)</f>
        <v>0.160317369591409</v>
      </c>
      <c r="AF52" s="93" t="n">
        <f aca="false">T52/V52</f>
        <v>17.0768179296531</v>
      </c>
      <c r="AG52" s="92" t="n">
        <f aca="false">EXP((((AF52-AF77)/AF78+2)/4-1.9)^3)</f>
        <v>0.0263153359064669</v>
      </c>
      <c r="AH52" s="92" t="n">
        <f aca="false">W52/V52</f>
        <v>0.81892112739805</v>
      </c>
      <c r="AI52" s="92" t="n">
        <f aca="false">EXP((((AH52-AH77)/AH78+2)/4-1.9)^3)</f>
        <v>0.203293483366764</v>
      </c>
      <c r="AJ52" s="92" t="n">
        <f aca="false">X52/V52</f>
        <v>0.160953443768037</v>
      </c>
      <c r="AK52" s="92" t="n">
        <f aca="false">EXP((((AJ52-AJ77)/AJ78+2)/4-1.9)^3)</f>
        <v>0.190714053064532</v>
      </c>
      <c r="AL52" s="92" t="n">
        <f aca="false">AA52/V52</f>
        <v>0.953789560521249</v>
      </c>
      <c r="AM52" s="92" t="n">
        <f aca="false">EXP((((AL52-AL77)/AL78+2)/4-1.9)^3)</f>
        <v>0.18511864503682</v>
      </c>
      <c r="AN52" s="92" t="n">
        <f aca="false">0.01*AE52+0.15*AG52+0.24*AI52+0.25*AK52+0.35*AM52</f>
        <v>0.166810949118928</v>
      </c>
      <c r="AP52" s="94" t="n">
        <f aca="false">0.01*AE52/$AN77</f>
        <v>0.000524722110470026</v>
      </c>
      <c r="AQ52" s="81" t="n">
        <f aca="false">AP52*$J77</f>
        <v>6535.39394646398</v>
      </c>
      <c r="AR52" s="94" t="n">
        <f aca="false">0.15*AG52/$AN77</f>
        <v>0.00129195968875</v>
      </c>
      <c r="AS52" s="81" t="n">
        <f aca="false">AR52*$J77</f>
        <v>16091.308828913</v>
      </c>
      <c r="AT52" s="94" t="n">
        <f aca="false">0.24*AI52/$AN77</f>
        <v>0.0159692119563411</v>
      </c>
      <c r="AU52" s="81" t="n">
        <f aca="false">AT52*$J77</f>
        <v>198895.928086174</v>
      </c>
      <c r="AV52" s="94" t="n">
        <f aca="false">0.25*AK52/$AN77</f>
        <v>0.0156052773126456</v>
      </c>
      <c r="AW52" s="81" t="n">
        <f aca="false">AV52*$J77</f>
        <v>194363.135928463</v>
      </c>
      <c r="AX52" s="94" t="n">
        <f aca="false">0.35*AM52/$AN77</f>
        <v>0.0212064021668535</v>
      </c>
      <c r="AY52" s="81" t="n">
        <f aca="false">AX52*$J77</f>
        <v>264124.933144879</v>
      </c>
    </row>
    <row r="53" customFormat="false" ht="12.8" hidden="false" customHeight="false" outlineLevel="0" collapsed="false">
      <c r="A53" s="89" t="s">
        <v>47</v>
      </c>
      <c r="B53" s="77"/>
      <c r="C53" s="77"/>
      <c r="D53" s="77"/>
      <c r="E53" s="77"/>
      <c r="F53" s="77"/>
      <c r="G53" s="77"/>
      <c r="H53" s="77"/>
      <c r="I53" s="82" t="n">
        <f aca="false">AP53+AR53+AT53+AV53+AX53</f>
        <v>0.0992996687297442</v>
      </c>
      <c r="J53" s="81" t="n">
        <f aca="false">ROUND(AQ53+AS53+AU53+AW53+AY53,0)</f>
        <v>1236774</v>
      </c>
      <c r="K53" s="90" t="n">
        <f aca="false">I53-Tabla_Ministerio!J53</f>
        <v>0</v>
      </c>
      <c r="L53" s="81" t="n">
        <f aca="false">J53-Tabla_Ministerio!K53</f>
        <v>1</v>
      </c>
      <c r="M53" s="82" t="n">
        <f aca="false">Q88/Q112</f>
        <v>0.0646293044367969</v>
      </c>
      <c r="N53" s="81" t="n">
        <f aca="false">ROUND(N77*M53,0)</f>
        <v>15294156</v>
      </c>
      <c r="O53" s="82" t="n">
        <f aca="false">Tabla_Ministerio!L53/Tabla_Ministerio!L77-M53</f>
        <v>-5.43263961347296E-006</v>
      </c>
      <c r="P53" s="117" t="n">
        <f aca="false">N53-Tabla_Ministerio!L53</f>
        <v>1286</v>
      </c>
      <c r="Q53" s="83" t="n">
        <f aca="false">N53+J53</f>
        <v>16530930</v>
      </c>
      <c r="R53" s="81" t="n">
        <f aca="false">Q53-Tabla_Ministerio!M53</f>
        <v>1287</v>
      </c>
      <c r="T53" s="83" t="n">
        <f aca="false">B53+Tabla_Ministerio!B53</f>
        <v>16214</v>
      </c>
      <c r="U53" s="83" t="n">
        <f aca="false">C53+Tabla_Ministerio!C53</f>
        <v>57</v>
      </c>
      <c r="V53" s="83" t="n">
        <f aca="false">D53+Tabla_Ministerio!D53</f>
        <v>662.706867775834</v>
      </c>
      <c r="W53" s="83" t="n">
        <f aca="false">E53+Tabla_Ministerio!E53</f>
        <v>572.017591502462</v>
      </c>
      <c r="X53" s="83" t="n">
        <f aca="false">F53+Tabla_Ministerio!F53</f>
        <v>141</v>
      </c>
      <c r="Y53" s="83" t="n">
        <f aca="false">G53+Tabla_Ministerio!G53</f>
        <v>693</v>
      </c>
      <c r="Z53" s="83" t="n">
        <f aca="false">H53+Tabla_Ministerio!H53</f>
        <v>87</v>
      </c>
      <c r="AA53" s="83" t="n">
        <f aca="false">Y53+0.33*Z53</f>
        <v>721.71</v>
      </c>
      <c r="AD53" s="91" t="n">
        <f aca="false">IF(U53&gt;0,T53/U53,0)</f>
        <v>284.456140350877</v>
      </c>
      <c r="AE53" s="92" t="n">
        <f aca="false">EXP((((AD53-AD77)/AD78+2)/4-1.9)^3)</f>
        <v>0.253197667339502</v>
      </c>
      <c r="AF53" s="93" t="n">
        <f aca="false">T53/V53</f>
        <v>24.4663225754958</v>
      </c>
      <c r="AG53" s="92" t="n">
        <f aca="false">EXP((((AF53-AF77)/AF78+2)/4-1.9)^3)</f>
        <v>0.199374176656351</v>
      </c>
      <c r="AH53" s="92" t="n">
        <f aca="false">W53/V53</f>
        <v>0.863153257219528</v>
      </c>
      <c r="AI53" s="92" t="n">
        <f aca="false">EXP((((AH53-AH77)/AH78+2)/4-1.9)^3)</f>
        <v>0.313953521896966</v>
      </c>
      <c r="AJ53" s="92" t="n">
        <f aca="false">X53/V53</f>
        <v>0.212763752506779</v>
      </c>
      <c r="AK53" s="92" t="n">
        <f aca="false">EXP((((AJ53-AJ77)/AJ78+2)/4-1.9)^3)</f>
        <v>0.385349796351298</v>
      </c>
      <c r="AL53" s="92" t="n">
        <f aca="false">AA53/V53</f>
        <v>1.08903353065012</v>
      </c>
      <c r="AM53" s="92" t="n">
        <f aca="false">EXP((((AL53-AL77)/AL78+2)/4-1.9)^3)</f>
        <v>0.283611519418689</v>
      </c>
      <c r="AN53" s="92" t="n">
        <f aca="false">0.01*AE53+0.15*AG53+0.24*AI53+0.25*AK53+0.35*AM53</f>
        <v>0.303388429311485</v>
      </c>
      <c r="AP53" s="94" t="n">
        <f aca="false">0.01*AE53/$AN77</f>
        <v>0.000828721271507129</v>
      </c>
      <c r="AQ53" s="81" t="n">
        <f aca="false">AP53*$J77</f>
        <v>10321.691945213</v>
      </c>
      <c r="AR53" s="94" t="n">
        <f aca="false">0.15*AG53/$AN77</f>
        <v>0.00978833787770214</v>
      </c>
      <c r="AS53" s="81" t="n">
        <f aca="false">AR53*$J77</f>
        <v>121913.376309941</v>
      </c>
      <c r="AT53" s="94" t="n">
        <f aca="false">0.24*AI53/$AN77</f>
        <v>0.0246618349618583</v>
      </c>
      <c r="AU53" s="81" t="n">
        <f aca="false">AT53*$J77</f>
        <v>307162.217300216</v>
      </c>
      <c r="AV53" s="94" t="n">
        <f aca="false">0.25*AK53/$AN77</f>
        <v>0.0315314489824132</v>
      </c>
      <c r="AW53" s="81" t="n">
        <f aca="false">AV53*$J77</f>
        <v>392722.998880895</v>
      </c>
      <c r="AX53" s="94" t="n">
        <f aca="false">0.35*AM53/$AN77</f>
        <v>0.0324893256362634</v>
      </c>
      <c r="AY53" s="81" t="n">
        <f aca="false">AX53*$J77</f>
        <v>404653.316205286</v>
      </c>
    </row>
    <row r="54" customFormat="false" ht="12.8" hidden="false" customHeight="false" outlineLevel="0" collapsed="false">
      <c r="A54" s="89" t="s">
        <v>48</v>
      </c>
      <c r="B54" s="77"/>
      <c r="C54" s="77"/>
      <c r="D54" s="77"/>
      <c r="E54" s="77"/>
      <c r="F54" s="77"/>
      <c r="G54" s="77"/>
      <c r="H54" s="77"/>
      <c r="I54" s="82" t="n">
        <f aca="false">AP54+AR54+AT54+AV54+AX54</f>
        <v>0.0672332337667145</v>
      </c>
      <c r="J54" s="81" t="n">
        <f aca="false">ROUND(AQ54+AS54+AU54+AW54+AY54,0)</f>
        <v>837387</v>
      </c>
      <c r="K54" s="90" t="n">
        <f aca="false">I54-Tabla_Ministerio!J54</f>
        <v>-3.19189119579732E-016</v>
      </c>
      <c r="L54" s="81" t="n">
        <f aca="false">J54-Tabla_Ministerio!K54</f>
        <v>0</v>
      </c>
      <c r="M54" s="82" t="n">
        <f aca="false">Q89/Q112</f>
        <v>0.0534657791307055</v>
      </c>
      <c r="N54" s="81" t="n">
        <f aca="false">ROUND(N77*M54,0)</f>
        <v>12652371</v>
      </c>
      <c r="O54" s="82" t="n">
        <f aca="false">Tabla_Ministerio!L54/Tabla_Ministerio!L77-M54</f>
        <v>2.56026541245458E-006</v>
      </c>
      <c r="P54" s="117" t="n">
        <f aca="false">N54-Tabla_Ministerio!L54</f>
        <v>-606</v>
      </c>
      <c r="Q54" s="83" t="n">
        <f aca="false">N54+J54</f>
        <v>13489758</v>
      </c>
      <c r="R54" s="81" t="n">
        <f aca="false">Q54-Tabla_Ministerio!M54</f>
        <v>-606</v>
      </c>
      <c r="T54" s="83" t="n">
        <f aca="false">B54+Tabla_Ministerio!B54</f>
        <v>18318</v>
      </c>
      <c r="U54" s="83" t="n">
        <f aca="false">C54+Tabla_Ministerio!C54</f>
        <v>110</v>
      </c>
      <c r="V54" s="83" t="n">
        <f aca="false">D54+Tabla_Ministerio!D54</f>
        <v>662.178680805308</v>
      </c>
      <c r="W54" s="83" t="n">
        <f aca="false">E54+Tabla_Ministerio!E54</f>
        <v>495.095494242773</v>
      </c>
      <c r="X54" s="83" t="n">
        <f aca="false">F54+Tabla_Ministerio!F54</f>
        <v>125</v>
      </c>
      <c r="Y54" s="83" t="n">
        <f aca="false">G54+Tabla_Ministerio!G54</f>
        <v>616</v>
      </c>
      <c r="Z54" s="83" t="n">
        <f aca="false">H54+Tabla_Ministerio!H54</f>
        <v>10</v>
      </c>
      <c r="AA54" s="83" t="n">
        <f aca="false">Y54+0.33*Z54</f>
        <v>619.3</v>
      </c>
      <c r="AD54" s="91" t="n">
        <f aca="false">IF(U54&gt;0,T54/U54,0)</f>
        <v>166.527272727273</v>
      </c>
      <c r="AE54" s="92" t="n">
        <f aca="false">EXP((((AD54-AD77)/AD78+2)/4-1.9)^3)</f>
        <v>0.0439531668561377</v>
      </c>
      <c r="AF54" s="93" t="n">
        <f aca="false">T54/V54</f>
        <v>27.6632282660061</v>
      </c>
      <c r="AG54" s="92" t="n">
        <f aca="false">EXP((((AF54-AF77)/AF78+2)/4-1.9)^3)</f>
        <v>0.351850203401931</v>
      </c>
      <c r="AH54" s="92" t="n">
        <f aca="false">W54/V54</f>
        <v>0.747676584272787</v>
      </c>
      <c r="AI54" s="92" t="n">
        <f aca="false">EXP((((AH54-AH77)/AH78+2)/4-1.9)^3)</f>
        <v>0.0819828779840995</v>
      </c>
      <c r="AJ54" s="92" t="n">
        <f aca="false">X54/V54</f>
        <v>0.188770801029084</v>
      </c>
      <c r="AK54" s="92" t="n">
        <f aca="false">EXP((((AJ54-AJ77)/AJ78+2)/4-1.9)^3)</f>
        <v>0.287257395651756</v>
      </c>
      <c r="AL54" s="92" t="n">
        <f aca="false">AA54/V54</f>
        <v>0.935246056618493</v>
      </c>
      <c r="AM54" s="92" t="n">
        <f aca="false">EXP((((AL54-AL77)/AL78+2)/4-1.9)^3)</f>
        <v>0.17345470202396</v>
      </c>
      <c r="AN54" s="92" t="n">
        <f aca="false">0.01*AE54+0.15*AG54+0.24*AI54+0.25*AK54+0.35*AM54</f>
        <v>0.20541644751636</v>
      </c>
      <c r="AP54" s="94" t="n">
        <f aca="false">0.01*AE54/$AN77</f>
        <v>0.000143859636253848</v>
      </c>
      <c r="AQ54" s="81" t="n">
        <f aca="false">AP54*$J77</f>
        <v>1791.7663028755</v>
      </c>
      <c r="AR54" s="94" t="n">
        <f aca="false">0.15*AG54/$AN77</f>
        <v>0.017274196342752</v>
      </c>
      <c r="AS54" s="81" t="n">
        <f aca="false">AR54*$J77</f>
        <v>215149.459029515</v>
      </c>
      <c r="AT54" s="94" t="n">
        <f aca="false">0.24*AI54/$AN77</f>
        <v>0.00643996026649308</v>
      </c>
      <c r="AU54" s="81" t="n">
        <f aca="false">AT54*$J77</f>
        <v>80209.4604006811</v>
      </c>
      <c r="AV54" s="94" t="n">
        <f aca="false">0.25*AK54/$AN77</f>
        <v>0.0235049869017109</v>
      </c>
      <c r="AW54" s="81" t="n">
        <f aca="false">AV54*$J77</f>
        <v>292753.718671307</v>
      </c>
      <c r="AX54" s="94" t="n">
        <f aca="false">0.35*AM54/$AN77</f>
        <v>0.0198702306195047</v>
      </c>
      <c r="AY54" s="81" t="n">
        <f aca="false">AX54*$J77</f>
        <v>247482.967297167</v>
      </c>
    </row>
    <row r="55" customFormat="false" ht="12.8" hidden="false" customHeight="false" outlineLevel="0" collapsed="false">
      <c r="A55" s="89" t="s">
        <v>49</v>
      </c>
      <c r="B55" s="77"/>
      <c r="C55" s="77"/>
      <c r="D55" s="77"/>
      <c r="E55" s="77"/>
      <c r="F55" s="77"/>
      <c r="G55" s="77"/>
      <c r="H55" s="77"/>
      <c r="I55" s="82" t="n">
        <f aca="false">AP55+AR55+AT55+AV55+AX55</f>
        <v>0.0193282699051947</v>
      </c>
      <c r="J55" s="81" t="n">
        <f aca="false">ROUND(AQ55+AS55+AU55+AW55+AY55,0)</f>
        <v>240733</v>
      </c>
      <c r="K55" s="90" t="n">
        <f aca="false">I55-Tabla_Ministerio!J55</f>
        <v>-3.50414142147315E-016</v>
      </c>
      <c r="L55" s="81" t="n">
        <f aca="false">J55-Tabla_Ministerio!K55</f>
        <v>0</v>
      </c>
      <c r="M55" s="82" t="n">
        <f aca="false">Q90/Q112</f>
        <v>0.0502192928418746</v>
      </c>
      <c r="N55" s="81" t="n">
        <f aca="false">ROUND(N77*M55,0)</f>
        <v>11884109</v>
      </c>
      <c r="O55" s="82" t="n">
        <f aca="false">Tabla_Ministerio!L55/Tabla_Ministerio!L77-M55</f>
        <v>-9.18973378603166E-006</v>
      </c>
      <c r="P55" s="117" t="n">
        <f aca="false">N55-Tabla_Ministerio!L55</f>
        <v>2175</v>
      </c>
      <c r="Q55" s="83" t="n">
        <f aca="false">N55+J55</f>
        <v>12124842</v>
      </c>
      <c r="R55" s="81" t="n">
        <f aca="false">Q55-Tabla_Ministerio!M55</f>
        <v>2175</v>
      </c>
      <c r="T55" s="83" t="n">
        <f aca="false">B55+Tabla_Ministerio!B55</f>
        <v>21141</v>
      </c>
      <c r="U55" s="83" t="n">
        <f aca="false">C55+Tabla_Ministerio!C55</f>
        <v>93</v>
      </c>
      <c r="V55" s="83" t="n">
        <f aca="false">D55+Tabla_Ministerio!D55</f>
        <v>1118.1950892807</v>
      </c>
      <c r="W55" s="83" t="n">
        <f aca="false">E55+Tabla_Ministerio!E55</f>
        <v>706.679466982528</v>
      </c>
      <c r="X55" s="83" t="n">
        <f aca="false">F55+Tabla_Ministerio!F55</f>
        <v>137</v>
      </c>
      <c r="Y55" s="83" t="n">
        <f aca="false">G55+Tabla_Ministerio!G55</f>
        <v>774</v>
      </c>
      <c r="Z55" s="83" t="n">
        <f aca="false">H55+Tabla_Ministerio!H55</f>
        <v>78</v>
      </c>
      <c r="AA55" s="83" t="n">
        <f aca="false">Y55+0.33*Z55</f>
        <v>799.74</v>
      </c>
      <c r="AD55" s="91" t="n">
        <f aca="false">IF(U55&gt;0,T55/U55,0)</f>
        <v>227.322580645161</v>
      </c>
      <c r="AE55" s="92" t="n">
        <f aca="false">EXP((((AD55-AD77)/AD78+2)/4-1.9)^3)</f>
        <v>0.12199824550477</v>
      </c>
      <c r="AF55" s="93" t="n">
        <f aca="false">T55/V55</f>
        <v>18.906360976419</v>
      </c>
      <c r="AG55" s="92" t="n">
        <f aca="false">EXP((((AF55-AF77)/AF78+2)/4-1.9)^3)</f>
        <v>0.0481766356827202</v>
      </c>
      <c r="AH55" s="92" t="n">
        <f aca="false">W55/V55</f>
        <v>0.63198226656237</v>
      </c>
      <c r="AI55" s="92" t="n">
        <f aca="false">EXP((((AH55-AH77)/AH78+2)/4-1.9)^3)</f>
        <v>0.00987995912176464</v>
      </c>
      <c r="AJ55" s="92" t="n">
        <f aca="false">X55/V55</f>
        <v>0.122518871092635</v>
      </c>
      <c r="AK55" s="92" t="n">
        <f aca="false">EXP((((AJ55-AJ77)/AJ78+2)/4-1.9)^3)</f>
        <v>0.0946219899621353</v>
      </c>
      <c r="AL55" s="92" t="n">
        <f aca="false">AA55/V55</f>
        <v>0.715206145749082</v>
      </c>
      <c r="AM55" s="92" t="n">
        <f aca="false">EXP((((AL55-AL77)/AL78+2)/4-1.9)^3)</f>
        <v>0.0702289649710276</v>
      </c>
      <c r="AN55" s="92" t="n">
        <f aca="false">0.01*AE55+0.15*AG55+0.24*AI55+0.25*AK55+0.35*AM55</f>
        <v>0.0590533032270728</v>
      </c>
      <c r="AP55" s="94" t="n">
        <f aca="false">0.01*AE55/$AN77</f>
        <v>0.000399302814274303</v>
      </c>
      <c r="AQ55" s="81" t="n">
        <f aca="false">AP55*$J77</f>
        <v>4973.3013782795</v>
      </c>
      <c r="AR55" s="94" t="n">
        <f aca="false">0.15*AG55/$AN77</f>
        <v>0.00236524707352769</v>
      </c>
      <c r="AS55" s="81" t="n">
        <f aca="false">AR55*$J77</f>
        <v>29459.0624213986</v>
      </c>
      <c r="AT55" s="94" t="n">
        <f aca="false">0.24*AI55/$AN77</f>
        <v>0.00077609551827493</v>
      </c>
      <c r="AU55" s="81" t="n">
        <f aca="false">AT55*$J77</f>
        <v>9666.24018848456</v>
      </c>
      <c r="AV55" s="94" t="n">
        <f aca="false">0.25*AK55/$AN77</f>
        <v>0.00774249390386484</v>
      </c>
      <c r="AW55" s="81" t="n">
        <f aca="false">AV55*$J77</f>
        <v>96432.4673578683</v>
      </c>
      <c r="AX55" s="94" t="n">
        <f aca="false">0.35*AM55/$AN77</f>
        <v>0.00804513059525288</v>
      </c>
      <c r="AY55" s="81" t="n">
        <f aca="false">AX55*$J77</f>
        <v>100201.795848912</v>
      </c>
    </row>
    <row r="56" customFormat="false" ht="12.8" hidden="false" customHeight="false" outlineLevel="0" collapsed="false">
      <c r="A56" s="89" t="s">
        <v>50</v>
      </c>
      <c r="B56" s="77"/>
      <c r="C56" s="77"/>
      <c r="D56" s="77"/>
      <c r="E56" s="77"/>
      <c r="F56" s="77"/>
      <c r="G56" s="77"/>
      <c r="H56" s="77"/>
      <c r="I56" s="82" t="n">
        <f aca="false">AP56+AR56+AT56+AV56+AX56</f>
        <v>0.0418045719100854</v>
      </c>
      <c r="J56" s="81" t="n">
        <f aca="false">ROUND(AQ56+AS56+AU56+AW56+AY56,0)</f>
        <v>520674</v>
      </c>
      <c r="K56" s="90" t="n">
        <f aca="false">I56-Tabla_Ministerio!J56</f>
        <v>0</v>
      </c>
      <c r="L56" s="81" t="n">
        <f aca="false">J56-Tabla_Ministerio!K56</f>
        <v>0</v>
      </c>
      <c r="M56" s="82" t="n">
        <f aca="false">Q91/Q112</f>
        <v>0.0408560995122824</v>
      </c>
      <c r="N56" s="81" t="n">
        <f aca="false">ROUND(N77*M56,0)</f>
        <v>9668362</v>
      </c>
      <c r="O56" s="82" t="n">
        <f aca="false">Tabla_Ministerio!L56/Tabla_Ministerio!L77-M56</f>
        <v>1.62903646434148E-006</v>
      </c>
      <c r="P56" s="117" t="n">
        <f aca="false">N56-Tabla_Ministerio!L56</f>
        <v>-386</v>
      </c>
      <c r="Q56" s="83" t="n">
        <f aca="false">N56+J56</f>
        <v>10189036</v>
      </c>
      <c r="R56" s="81" t="n">
        <f aca="false">Q56-Tabla_Ministerio!M56</f>
        <v>-386</v>
      </c>
      <c r="T56" s="83" t="n">
        <f aca="false">B56+Tabla_Ministerio!B56</f>
        <v>15855</v>
      </c>
      <c r="U56" s="83" t="n">
        <f aca="false">C56+Tabla_Ministerio!C56</f>
        <v>75</v>
      </c>
      <c r="V56" s="83" t="n">
        <f aca="false">D56+Tabla_Ministerio!D56</f>
        <v>918.870398469455</v>
      </c>
      <c r="W56" s="83" t="n">
        <f aca="false">E56+Tabla_Ministerio!E56</f>
        <v>746.484034833092</v>
      </c>
      <c r="X56" s="83" t="n">
        <f aca="false">F56+Tabla_Ministerio!F56</f>
        <v>125</v>
      </c>
      <c r="Y56" s="83" t="n">
        <f aca="false">G56+Tabla_Ministerio!G56</f>
        <v>771</v>
      </c>
      <c r="Z56" s="83" t="n">
        <f aca="false">H56+Tabla_Ministerio!H56</f>
        <v>66</v>
      </c>
      <c r="AA56" s="83" t="n">
        <f aca="false">Y56+0.33*Z56</f>
        <v>792.78</v>
      </c>
      <c r="AD56" s="91" t="n">
        <f aca="false">IF(U56&gt;0,T56/U56,0)</f>
        <v>211.4</v>
      </c>
      <c r="AE56" s="92" t="n">
        <f aca="false">EXP((((AD56-AD77)/AD78+2)/4-1.9)^3)</f>
        <v>0.0958045077168094</v>
      </c>
      <c r="AF56" s="93" t="n">
        <f aca="false">T56/V56</f>
        <v>17.2548816747273</v>
      </c>
      <c r="AG56" s="92" t="n">
        <f aca="false">EXP((((AF56-AF77)/AF78+2)/4-1.9)^3)</f>
        <v>0.0280013175094383</v>
      </c>
      <c r="AH56" s="92" t="n">
        <f aca="false">W56/V56</f>
        <v>0.812393168913153</v>
      </c>
      <c r="AI56" s="92" t="n">
        <f aca="false">EXP((((AH56-AH77)/AH78+2)/4-1.9)^3)</f>
        <v>0.189148391489049</v>
      </c>
      <c r="AJ56" s="92" t="n">
        <f aca="false">X56/V56</f>
        <v>0.136036594723489</v>
      </c>
      <c r="AK56" s="92" t="n">
        <f aca="false">EXP((((AJ56-AJ77)/AJ78+2)/4-1.9)^3)</f>
        <v>0.123378078983542</v>
      </c>
      <c r="AL56" s="92" t="n">
        <f aca="false">AA56/V56</f>
        <v>0.8627767325191</v>
      </c>
      <c r="AM56" s="92" t="n">
        <f aca="false">EXP((((AL56-AL77)/AL78+2)/4-1.9)^3)</f>
        <v>0.132361011193918</v>
      </c>
      <c r="AN56" s="92" t="n">
        <f aca="false">0.01*AE56+0.15*AG56+0.24*AI56+0.25*AK56+0.35*AM56</f>
        <v>0.127724730324713</v>
      </c>
      <c r="AP56" s="94" t="n">
        <f aca="false">0.01*AE56/$AN77</f>
        <v>0.00031357016154786</v>
      </c>
      <c r="AQ56" s="81" t="n">
        <f aca="false">AP56*$J77</f>
        <v>3905.50444641245</v>
      </c>
      <c r="AR56" s="94" t="n">
        <f aca="false">0.15*AG56/$AN77</f>
        <v>0.00137473348554876</v>
      </c>
      <c r="AS56" s="81" t="n">
        <f aca="false">AR56*$J77</f>
        <v>17122.2533226374</v>
      </c>
      <c r="AT56" s="94" t="n">
        <f aca="false">0.24*AI56/$AN77</f>
        <v>0.0148580795845787</v>
      </c>
      <c r="AU56" s="81" t="n">
        <f aca="false">AT56*$J77</f>
        <v>185056.816618903</v>
      </c>
      <c r="AV56" s="94" t="n">
        <f aca="false">0.25*AK56/$AN77</f>
        <v>0.010095475954193</v>
      </c>
      <c r="AW56" s="81" t="n">
        <f aca="false">AV56*$J77</f>
        <v>125738.769381388</v>
      </c>
      <c r="AX56" s="94" t="n">
        <f aca="false">0.35*AM56/$AN77</f>
        <v>0.0151627127242171</v>
      </c>
      <c r="AY56" s="81" t="n">
        <f aca="false">AX56*$J77</f>
        <v>188851.010797041</v>
      </c>
    </row>
    <row r="57" customFormat="false" ht="12.8" hidden="false" customHeight="false" outlineLevel="0" collapsed="false">
      <c r="A57" s="89" t="s">
        <v>51</v>
      </c>
      <c r="B57" s="77"/>
      <c r="C57" s="77"/>
      <c r="D57" s="77"/>
      <c r="E57" s="77"/>
      <c r="F57" s="77"/>
      <c r="G57" s="77"/>
      <c r="H57" s="77"/>
      <c r="I57" s="82" t="n">
        <f aca="false">AP57+AR57+AT57+AV57+AX57</f>
        <v>0.0277882429029002</v>
      </c>
      <c r="J57" s="81" t="n">
        <f aca="false">ROUND(AQ57+AS57+AU57+AW57+AY57,0)</f>
        <v>346102</v>
      </c>
      <c r="K57" s="90" t="n">
        <f aca="false">I57-Tabla_Ministerio!J57</f>
        <v>0</v>
      </c>
      <c r="L57" s="81" t="n">
        <f aca="false">J57-Tabla_Ministerio!K57</f>
        <v>0</v>
      </c>
      <c r="M57" s="82" t="n">
        <f aca="false">Q92/Q112</f>
        <v>0.0379265440269653</v>
      </c>
      <c r="N57" s="81" t="n">
        <f aca="false">ROUND(N77*M57,0)</f>
        <v>8975100</v>
      </c>
      <c r="O57" s="82" t="n">
        <f aca="false">Tabla_Ministerio!L57/Tabla_Ministerio!L77-M57</f>
        <v>-8.88224154616674E-006</v>
      </c>
      <c r="P57" s="117" t="n">
        <f aca="false">N57-Tabla_Ministerio!L57</f>
        <v>2102</v>
      </c>
      <c r="Q57" s="83" t="n">
        <f aca="false">N57+J57</f>
        <v>9321202</v>
      </c>
      <c r="R57" s="81" t="n">
        <f aca="false">Q57-Tabla_Ministerio!M57</f>
        <v>2102</v>
      </c>
      <c r="T57" s="83" t="n">
        <f aca="false">B57+Tabla_Ministerio!B57</f>
        <v>11124</v>
      </c>
      <c r="U57" s="83" t="n">
        <f aca="false">C57+Tabla_Ministerio!C57</f>
        <v>50</v>
      </c>
      <c r="V57" s="83" t="n">
        <f aca="false">D57+Tabla_Ministerio!D57</f>
        <v>537.030817733266</v>
      </c>
      <c r="W57" s="83" t="n">
        <f aca="false">E57+Tabla_Ministerio!E57</f>
        <v>383.712442491487</v>
      </c>
      <c r="X57" s="83" t="n">
        <f aca="false">F57+Tabla_Ministerio!F57</f>
        <v>43</v>
      </c>
      <c r="Y57" s="83" t="n">
        <f aca="false">G57+Tabla_Ministerio!G57</f>
        <v>462</v>
      </c>
      <c r="Z57" s="83" t="n">
        <f aca="false">H57+Tabla_Ministerio!H57</f>
        <v>44</v>
      </c>
      <c r="AA57" s="83" t="n">
        <f aca="false">Y57+0.33*Z57</f>
        <v>476.52</v>
      </c>
      <c r="AD57" s="91" t="n">
        <f aca="false">IF(U57&gt;0,T57/U57,0)</f>
        <v>222.48</v>
      </c>
      <c r="AE57" s="92" t="n">
        <f aca="false">EXP((((AD57-AD77)/AD78+2)/4-1.9)^3)</f>
        <v>0.113561917068943</v>
      </c>
      <c r="AF57" s="93" t="n">
        <f aca="false">T57/V57</f>
        <v>20.7138950553208</v>
      </c>
      <c r="AG57" s="92" t="n">
        <f aca="false">EXP((((AF57-AF77)/AF78+2)/4-1.9)^3)</f>
        <v>0.0816586371934409</v>
      </c>
      <c r="AH57" s="92" t="n">
        <f aca="false">W57/V57</f>
        <v>0.714507305392799</v>
      </c>
      <c r="AI57" s="92" t="n">
        <f aca="false">EXP((((AH57-AH77)/AH78+2)/4-1.9)^3)</f>
        <v>0.0487350550896381</v>
      </c>
      <c r="AJ57" s="92" t="n">
        <f aca="false">X57/V57</f>
        <v>0.080069892788457</v>
      </c>
      <c r="AK57" s="92" t="n">
        <f aca="false">EXP((((AJ57-AJ77)/AJ78+2)/4-1.9)^3)</f>
        <v>0.0356119530792632</v>
      </c>
      <c r="AL57" s="92" t="n">
        <f aca="false">AA57/V57</f>
        <v>0.887323379338501</v>
      </c>
      <c r="AM57" s="92" t="n">
        <f aca="false">EXP((((AL57-AL77)/AL78+2)/4-1.9)^3)</f>
        <v>0.145477385701208</v>
      </c>
      <c r="AN57" s="92" t="n">
        <f aca="false">0.01*AE57+0.15*AG57+0.24*AI57+0.25*AK57+0.35*AM57</f>
        <v>0.0849009012364572</v>
      </c>
      <c r="AP57" s="94" t="n">
        <f aca="false">0.01*AE57/$AN77</f>
        <v>0.000371690534502328</v>
      </c>
      <c r="AQ57" s="81" t="n">
        <f aca="false">AP57*$J77</f>
        <v>4629.39148298618</v>
      </c>
      <c r="AR57" s="94" t="n">
        <f aca="false">0.15*AG57/$AN77</f>
        <v>0.00400905646301328</v>
      </c>
      <c r="AS57" s="81" t="n">
        <f aca="false">AR57*$J77</f>
        <v>49932.6459026848</v>
      </c>
      <c r="AT57" s="94" t="n">
        <f aca="false">0.24*AI57/$AN77</f>
        <v>0.0038282605597658</v>
      </c>
      <c r="AU57" s="81" t="n">
        <f aca="false">AT57*$J77</f>
        <v>47680.8397979818</v>
      </c>
      <c r="AV57" s="94" t="n">
        <f aca="false">0.25*AK57/$AN77</f>
        <v>0.00291396671884889</v>
      </c>
      <c r="AW57" s="81" t="n">
        <f aca="false">AV57*$J77</f>
        <v>36293.3447525276</v>
      </c>
      <c r="AX57" s="94" t="n">
        <f aca="false">0.35*AM57/$AN77</f>
        <v>0.0166652686267699</v>
      </c>
      <c r="AY57" s="81" t="n">
        <f aca="false">AX57*$J77</f>
        <v>207565.287466212</v>
      </c>
    </row>
    <row r="58" customFormat="false" ht="12.8" hidden="false" customHeight="false" outlineLevel="0" collapsed="false">
      <c r="A58" s="89" t="s">
        <v>52</v>
      </c>
      <c r="B58" s="77"/>
      <c r="C58" s="77"/>
      <c r="D58" s="77"/>
      <c r="E58" s="77"/>
      <c r="F58" s="77"/>
      <c r="G58" s="77"/>
      <c r="H58" s="77"/>
      <c r="I58" s="82" t="n">
        <f aca="false">AP58+AR58+AT58+AV58+AX58</f>
        <v>0.0167418597736512</v>
      </c>
      <c r="J58" s="81" t="n">
        <f aca="false">ROUND(AQ58+AS58+AU58+AW58+AY58,0)</f>
        <v>208519</v>
      </c>
      <c r="K58" s="90" t="n">
        <f aca="false">I58-Tabla_Ministerio!J58</f>
        <v>-6.2450045135165E-017</v>
      </c>
      <c r="L58" s="81" t="n">
        <f aca="false">J58-Tabla_Ministerio!K58</f>
        <v>0</v>
      </c>
      <c r="M58" s="82" t="n">
        <f aca="false">Q93/Q112</f>
        <v>0.0181453208557417</v>
      </c>
      <c r="N58" s="81" t="n">
        <f aca="false">ROUND(N77*M58,0)</f>
        <v>4293986</v>
      </c>
      <c r="O58" s="82" t="n">
        <f aca="false">Tabla_Ministerio!L58/Tabla_Ministerio!L77-M58</f>
        <v>-3.32354590599354E-006</v>
      </c>
      <c r="P58" s="117" t="n">
        <f aca="false">N58-Tabla_Ministerio!L58</f>
        <v>786</v>
      </c>
      <c r="Q58" s="83" t="n">
        <f aca="false">N58+J58</f>
        <v>4502505</v>
      </c>
      <c r="R58" s="81" t="n">
        <f aca="false">Q58-Tabla_Ministerio!M58</f>
        <v>786</v>
      </c>
      <c r="T58" s="83" t="n">
        <f aca="false">B58+Tabla_Ministerio!B58</f>
        <v>15724</v>
      </c>
      <c r="U58" s="83" t="n">
        <f aca="false">C58+Tabla_Ministerio!C58</f>
        <v>61</v>
      </c>
      <c r="V58" s="83" t="n">
        <f aca="false">D58+Tabla_Ministerio!D58</f>
        <v>888.728707962565</v>
      </c>
      <c r="W58" s="83" t="n">
        <f aca="false">E58+Tabla_Ministerio!E58</f>
        <v>659.784802396598</v>
      </c>
      <c r="X58" s="83" t="n">
        <f aca="false">F58+Tabla_Ministerio!F58</f>
        <v>88</v>
      </c>
      <c r="Y58" s="83" t="n">
        <f aca="false">G58+Tabla_Ministerio!G58</f>
        <v>488</v>
      </c>
      <c r="Z58" s="83" t="n">
        <f aca="false">H58+Tabla_Ministerio!H58</f>
        <v>71</v>
      </c>
      <c r="AA58" s="83" t="n">
        <f aca="false">Y58+0.33*Z58</f>
        <v>511.43</v>
      </c>
      <c r="AD58" s="91" t="n">
        <f aca="false">IF(U58&gt;0,T58/U58,0)</f>
        <v>257.770491803279</v>
      </c>
      <c r="AE58" s="92" t="n">
        <f aca="false">EXP((((AD58-AD77)/AD78+2)/4-1.9)^3)</f>
        <v>0.184717774198172</v>
      </c>
      <c r="AF58" s="93" t="n">
        <f aca="false">T58/V58</f>
        <v>17.6926882850985</v>
      </c>
      <c r="AG58" s="92" t="n">
        <f aca="false">EXP((((AF58-AF77)/AF78+2)/4-1.9)^3)</f>
        <v>0.0325221889256439</v>
      </c>
      <c r="AH58" s="92" t="n">
        <f aca="false">W58/V58</f>
        <v>0.742391684307321</v>
      </c>
      <c r="AI58" s="92" t="n">
        <f aca="false">EXP((((AH58-AH77)/AH78+2)/4-1.9)^3)</f>
        <v>0.0757920353623436</v>
      </c>
      <c r="AJ58" s="92" t="n">
        <f aca="false">X58/V58</f>
        <v>0.0990178433661071</v>
      </c>
      <c r="AK58" s="92" t="n">
        <f aca="false">EXP((((AJ58-AJ77)/AJ78+2)/4-1.9)^3)</f>
        <v>0.056643932888706</v>
      </c>
      <c r="AL58" s="92" t="n">
        <f aca="false">AA58/V58</f>
        <v>0.575462450371911</v>
      </c>
      <c r="AM58" s="92" t="n">
        <f aca="false">EXP((((AL58-AL77)/AL78+2)/4-1.9)^3)</f>
        <v>0.0344986134591552</v>
      </c>
      <c r="AN58" s="92" t="n">
        <f aca="false">0.01*AE58+0.15*AG58+0.24*AI58+0.25*AK58+0.35*AM58</f>
        <v>0.0511510925006716</v>
      </c>
      <c r="AP58" s="94" t="n">
        <f aca="false">0.01*AE58/$AN77</f>
        <v>0.000604585146111231</v>
      </c>
      <c r="AQ58" s="81" t="n">
        <f aca="false">AP58*$J77</f>
        <v>7530.08502057983</v>
      </c>
      <c r="AR58" s="94" t="n">
        <f aca="false">0.15*AG58/$AN77</f>
        <v>0.001596687088897</v>
      </c>
      <c r="AS58" s="81" t="n">
        <f aca="false">AR58*$J77</f>
        <v>19886.6770181028</v>
      </c>
      <c r="AT58" s="94" t="n">
        <f aca="false">0.24*AI58/$AN77</f>
        <v>0.00595365408304886</v>
      </c>
      <c r="AU58" s="81" t="n">
        <f aca="false">AT58*$J77</f>
        <v>74152.5353655184</v>
      </c>
      <c r="AV58" s="94" t="n">
        <f aca="false">0.25*AK58/$AN77</f>
        <v>0.0046349194860226</v>
      </c>
      <c r="AW58" s="81" t="n">
        <f aca="false">AV58*$J77</f>
        <v>57727.746071471</v>
      </c>
      <c r="AX58" s="94" t="n">
        <f aca="false">0.35*AM58/$AN77</f>
        <v>0.00395201396957155</v>
      </c>
      <c r="AY58" s="81" t="n">
        <f aca="false">AX58*$J77</f>
        <v>49222.1838144828</v>
      </c>
    </row>
    <row r="59" customFormat="false" ht="12.8" hidden="false" customHeight="false" outlineLevel="0" collapsed="false">
      <c r="A59" s="89" t="s">
        <v>53</v>
      </c>
      <c r="B59" s="77"/>
      <c r="C59" s="77"/>
      <c r="D59" s="77"/>
      <c r="E59" s="77"/>
      <c r="F59" s="77"/>
      <c r="G59" s="77"/>
      <c r="H59" s="77"/>
      <c r="I59" s="82" t="n">
        <f aca="false">AP59+AR59+AT59+AV59+AX59</f>
        <v>0.0248617178652751</v>
      </c>
      <c r="J59" s="81" t="n">
        <f aca="false">ROUND(AQ59+AS59+AU59+AW59+AY59,0)</f>
        <v>309652</v>
      </c>
      <c r="K59" s="90" t="n">
        <f aca="false">I59-Tabla_Ministerio!J59</f>
        <v>0</v>
      </c>
      <c r="L59" s="81" t="n">
        <f aca="false">J59-Tabla_Ministerio!K59</f>
        <v>0</v>
      </c>
      <c r="M59" s="82" t="n">
        <f aca="false">Q94/Q112</f>
        <v>0.0178412914058796</v>
      </c>
      <c r="N59" s="81" t="n">
        <f aca="false">ROUND(N77*M59,0)</f>
        <v>4222040</v>
      </c>
      <c r="O59" s="82" t="n">
        <f aca="false">Tabla_Ministerio!L59/Tabla_Ministerio!L77-M59</f>
        <v>-1.27054013179112E-006</v>
      </c>
      <c r="P59" s="117" t="n">
        <f aca="false">N59-Tabla_Ministerio!L59</f>
        <v>301</v>
      </c>
      <c r="Q59" s="83" t="n">
        <f aca="false">N59+J59</f>
        <v>4531692</v>
      </c>
      <c r="R59" s="81" t="n">
        <f aca="false">Q59-Tabla_Ministerio!M59</f>
        <v>301</v>
      </c>
      <c r="T59" s="83" t="n">
        <f aca="false">B59+Tabla_Ministerio!B59</f>
        <v>8044</v>
      </c>
      <c r="U59" s="83" t="n">
        <f aca="false">C59+Tabla_Ministerio!C59</f>
        <v>64</v>
      </c>
      <c r="V59" s="83" t="n">
        <f aca="false">D59+Tabla_Ministerio!D59</f>
        <v>394.483569618512</v>
      </c>
      <c r="W59" s="83" t="n">
        <f aca="false">E59+Tabla_Ministerio!E59</f>
        <v>275.338990314837</v>
      </c>
      <c r="X59" s="83" t="n">
        <f aca="false">F59+Tabla_Ministerio!F59</f>
        <v>16</v>
      </c>
      <c r="Y59" s="83" t="n">
        <f aca="false">G59+Tabla_Ministerio!G59</f>
        <v>352</v>
      </c>
      <c r="Z59" s="83" t="n">
        <f aca="false">H59+Tabla_Ministerio!H59</f>
        <v>6</v>
      </c>
      <c r="AA59" s="83" t="n">
        <f aca="false">Y59+0.33*Z59</f>
        <v>353.98</v>
      </c>
      <c r="AD59" s="91" t="n">
        <f aca="false">IF(U59&gt;0,T59/U59,0)</f>
        <v>125.6875</v>
      </c>
      <c r="AE59" s="92" t="n">
        <f aca="false">EXP((((AD59-AD77)/AD78+2)/4-1.9)^3)</f>
        <v>0.0188939713788856</v>
      </c>
      <c r="AF59" s="93" t="n">
        <f aca="false">T59/V59</f>
        <v>20.3912168199527</v>
      </c>
      <c r="AG59" s="92" t="n">
        <f aca="false">EXP((((AF59-AF77)/AF78+2)/4-1.9)^3)</f>
        <v>0.0746821829720403</v>
      </c>
      <c r="AH59" s="92" t="n">
        <f aca="false">W59/V59</f>
        <v>0.69797327828154</v>
      </c>
      <c r="AI59" s="92" t="n">
        <f aca="false">EXP((((AH59-AH77)/AH78+2)/4-1.9)^3)</f>
        <v>0.0366779422204497</v>
      </c>
      <c r="AJ59" s="92" t="n">
        <f aca="false">X59/V59</f>
        <v>0.0405593571754406</v>
      </c>
      <c r="AK59" s="92" t="n">
        <f aca="false">EXP((((AJ59-AJ77)/AJ78+2)/4-1.9)^3)</f>
        <v>0.0115818696813024</v>
      </c>
      <c r="AL59" s="92" t="n">
        <f aca="false">AA59/V59</f>
        <v>0.897325078310153</v>
      </c>
      <c r="AM59" s="92" t="n">
        <f aca="false">EXP((((AL59-AL77)/AL78+2)/4-1.9)^3)</f>
        <v>0.151057437303546</v>
      </c>
      <c r="AN59" s="92" t="n">
        <f aca="false">0.01*AE59+0.15*AG59+0.24*AI59+0.25*AK59+0.35*AM59</f>
        <v>0.0759595437690694</v>
      </c>
      <c r="AP59" s="94" t="n">
        <f aca="false">0.01*AE59/$AN77</f>
        <v>6.18403642871419E-005</v>
      </c>
      <c r="AQ59" s="81" t="n">
        <f aca="false">AP59*$J77</f>
        <v>770.21938726251</v>
      </c>
      <c r="AR59" s="94" t="n">
        <f aca="false">0.15*AG59/$AN77</f>
        <v>0.00366654524991322</v>
      </c>
      <c r="AS59" s="81" t="n">
        <f aca="false">AR59*$J77</f>
        <v>45666.6817589497</v>
      </c>
      <c r="AT59" s="94" t="n">
        <f aca="false">0.24*AI59/$AN77</f>
        <v>0.00288114416527603</v>
      </c>
      <c r="AU59" s="81" t="n">
        <f aca="false">AT59*$J77</f>
        <v>35884.5410950346</v>
      </c>
      <c r="AV59" s="94" t="n">
        <f aca="false">0.25*AK59/$AN77</f>
        <v>0.000947692554751017</v>
      </c>
      <c r="AW59" s="81" t="n">
        <f aca="false">AV59*$J77</f>
        <v>11803.4747571068</v>
      </c>
      <c r="AX59" s="94" t="n">
        <f aca="false">0.35*AM59/$AN77</f>
        <v>0.0173044955310476</v>
      </c>
      <c r="AY59" s="81" t="n">
        <f aca="false">AX59*$J77</f>
        <v>215526.834268368</v>
      </c>
    </row>
    <row r="60" customFormat="false" ht="12.8" hidden="false" customHeight="false" outlineLevel="0" collapsed="false">
      <c r="A60" s="89" t="s">
        <v>54</v>
      </c>
      <c r="B60" s="77"/>
      <c r="C60" s="77"/>
      <c r="D60" s="77"/>
      <c r="E60" s="77"/>
      <c r="F60" s="77"/>
      <c r="G60" s="77"/>
      <c r="H60" s="77"/>
      <c r="I60" s="82" t="n">
        <f aca="false">AP60+AR60+AT60+AV60+AX60</f>
        <v>0.0246866475563213</v>
      </c>
      <c r="J60" s="81" t="n">
        <f aca="false">ROUND(AQ60+AS60+AU60+AW60+AY60,0)</f>
        <v>307471</v>
      </c>
      <c r="K60" s="90" t="n">
        <f aca="false">I60-Tabla_Ministerio!J60</f>
        <v>-2.77555756156289E-016</v>
      </c>
      <c r="L60" s="81" t="n">
        <f aca="false">J60-Tabla_Ministerio!K60</f>
        <v>0</v>
      </c>
      <c r="M60" s="82" t="n">
        <f aca="false">Q95/Q112</f>
        <v>0.0188930944784189</v>
      </c>
      <c r="N60" s="81" t="n">
        <f aca="false">ROUND(N77*M60,0)</f>
        <v>4470943</v>
      </c>
      <c r="O60" s="82" t="n">
        <f aca="false">Tabla_Ministerio!L60/Tabla_Ministerio!L77-M60</f>
        <v>6.90549876204358E-006</v>
      </c>
      <c r="P60" s="117" t="n">
        <f aca="false">N60-Tabla_Ministerio!L60</f>
        <v>-1634</v>
      </c>
      <c r="Q60" s="83" t="n">
        <f aca="false">N60+J60</f>
        <v>4778414</v>
      </c>
      <c r="R60" s="81" t="n">
        <f aca="false">Q60-Tabla_Ministerio!M60</f>
        <v>-1634</v>
      </c>
      <c r="T60" s="83" t="n">
        <f aca="false">B60+Tabla_Ministerio!B60</f>
        <v>7606</v>
      </c>
      <c r="U60" s="83" t="n">
        <f aca="false">C60+Tabla_Ministerio!C60</f>
        <v>45</v>
      </c>
      <c r="V60" s="83" t="n">
        <f aca="false">D60+Tabla_Ministerio!D60</f>
        <v>299.060417843027</v>
      </c>
      <c r="W60" s="83" t="n">
        <f aca="false">E60+Tabla_Ministerio!E60</f>
        <v>184.287690570299</v>
      </c>
      <c r="X60" s="83" t="n">
        <f aca="false">F60+Tabla_Ministerio!F60</f>
        <v>17</v>
      </c>
      <c r="Y60" s="83" t="n">
        <f aca="false">G60+Tabla_Ministerio!G60</f>
        <v>224</v>
      </c>
      <c r="Z60" s="83" t="n">
        <f aca="false">H60+Tabla_Ministerio!H60</f>
        <v>25</v>
      </c>
      <c r="AA60" s="83" t="n">
        <f aca="false">Y60+0.33*Z60</f>
        <v>232.25</v>
      </c>
      <c r="AD60" s="91" t="n">
        <f aca="false">IF(U60&gt;0,T60/U60,0)</f>
        <v>169.022222222222</v>
      </c>
      <c r="AE60" s="92" t="n">
        <f aca="false">EXP((((AD60-AD77)/AD78+2)/4-1.9)^3)</f>
        <v>0.0460813869391622</v>
      </c>
      <c r="AF60" s="93" t="n">
        <f aca="false">T60/V60</f>
        <v>25.4329879388863</v>
      </c>
      <c r="AG60" s="92" t="n">
        <f aca="false">EXP((((AF60-AF77)/AF78+2)/4-1.9)^3)</f>
        <v>0.240901309230136</v>
      </c>
      <c r="AH60" s="92" t="n">
        <f aca="false">W60/V60</f>
        <v>0.616222273410416</v>
      </c>
      <c r="AI60" s="92" t="n">
        <f aca="false">EXP((((AH60-AH77)/AH78+2)/4-1.9)^3)</f>
        <v>0.00690975331273055</v>
      </c>
      <c r="AJ60" s="92" t="n">
        <f aca="false">X60/V60</f>
        <v>0.0568447008889123</v>
      </c>
      <c r="AK60" s="92" t="n">
        <f aca="false">EXP((((AJ60-AJ77)/AJ78+2)/4-1.9)^3)</f>
        <v>0.0188928022339536</v>
      </c>
      <c r="AL60" s="92" t="n">
        <f aca="false">AA60/V60</f>
        <v>0.776598928320581</v>
      </c>
      <c r="AM60" s="92" t="n">
        <f aca="false">EXP((((AL60-AL77)/AL78+2)/4-1.9)^3)</f>
        <v>0.0927060088736254</v>
      </c>
      <c r="AN60" s="92" t="n">
        <f aca="false">0.01*AE60+0.15*AG60+0.24*AI60+0.25*AK60+0.35*AM60</f>
        <v>0.0754246547132246</v>
      </c>
      <c r="AP60" s="94" t="n">
        <f aca="false">0.01*AE60/$AN77</f>
        <v>0.000150825345187043</v>
      </c>
      <c r="AQ60" s="81" t="n">
        <f aca="false">AP60*$J77</f>
        <v>1878.52394294151</v>
      </c>
      <c r="AR60" s="94" t="n">
        <f aca="false">0.15*AG60/$AN77</f>
        <v>0.0118271255057758</v>
      </c>
      <c r="AS60" s="81" t="n">
        <f aca="false">AR60*$J77</f>
        <v>147306.398743668</v>
      </c>
      <c r="AT60" s="94" t="n">
        <f aca="false">0.24*AI60/$AN77</f>
        <v>0.000542778417633546</v>
      </c>
      <c r="AU60" s="81" t="n">
        <f aca="false">AT60*$J77</f>
        <v>6760.28456604595</v>
      </c>
      <c r="AV60" s="94" t="n">
        <f aca="false">0.25*AK60/$AN77</f>
        <v>0.00154591344128194</v>
      </c>
      <c r="AW60" s="81" t="n">
        <f aca="false">AV60*$J77</f>
        <v>19254.2931664558</v>
      </c>
      <c r="AX60" s="94" t="n">
        <f aca="false">0.35*AM60/$AN77</f>
        <v>0.010620004846443</v>
      </c>
      <c r="AY60" s="81" t="n">
        <f aca="false">AX60*$J77</f>
        <v>132271.756802263</v>
      </c>
    </row>
    <row r="61" customFormat="false" ht="12.8" hidden="false" customHeight="false" outlineLevel="0" collapsed="false">
      <c r="A61" s="89" t="s">
        <v>55</v>
      </c>
      <c r="B61" s="77"/>
      <c r="C61" s="77"/>
      <c r="D61" s="77"/>
      <c r="E61" s="77"/>
      <c r="F61" s="77"/>
      <c r="G61" s="77"/>
      <c r="H61" s="77"/>
      <c r="I61" s="82" t="n">
        <f aca="false">AP61+AR61+AT61+AV61+AX61</f>
        <v>0.0591299546882249</v>
      </c>
      <c r="J61" s="81" t="n">
        <f aca="false">ROUND(AQ61+AS61+AU61+AW61+AY61,0)</f>
        <v>736461</v>
      </c>
      <c r="K61" s="90" t="n">
        <f aca="false">I61-Tabla_Ministerio!J61</f>
        <v>0</v>
      </c>
      <c r="L61" s="81" t="n">
        <f aca="false">J61-Tabla_Ministerio!K61</f>
        <v>0</v>
      </c>
      <c r="M61" s="82" t="n">
        <f aca="false">Q96/Q112</f>
        <v>0.0314013283271484</v>
      </c>
      <c r="N61" s="81" t="n">
        <f aca="false">ROUND(N77*M61,0)</f>
        <v>7430945</v>
      </c>
      <c r="O61" s="82" t="n">
        <f aca="false">Tabla_Ministerio!L61/Tabla_Ministerio!L77-M61</f>
        <v>1.19254033896163E-005</v>
      </c>
      <c r="P61" s="117" t="n">
        <f aca="false">N61-Tabla_Ministerio!L61</f>
        <v>-2822</v>
      </c>
      <c r="Q61" s="83" t="n">
        <f aca="false">N61+J61</f>
        <v>8167406</v>
      </c>
      <c r="R61" s="81" t="n">
        <f aca="false">Q61-Tabla_Ministerio!M61</f>
        <v>-2822</v>
      </c>
      <c r="T61" s="83" t="n">
        <f aca="false">B61+Tabla_Ministerio!B61</f>
        <v>11885</v>
      </c>
      <c r="U61" s="83" t="n">
        <f aca="false">C61+Tabla_Ministerio!C61</f>
        <v>53</v>
      </c>
      <c r="V61" s="83" t="n">
        <f aca="false">D61+Tabla_Ministerio!D61</f>
        <v>490.355712346859</v>
      </c>
      <c r="W61" s="83" t="n">
        <f aca="false">E61+Tabla_Ministerio!E61</f>
        <v>450.474264111145</v>
      </c>
      <c r="X61" s="83" t="n">
        <f aca="false">F61+Tabla_Ministerio!F61</f>
        <v>51</v>
      </c>
      <c r="Y61" s="83" t="n">
        <f aca="false">G61+Tabla_Ministerio!G61</f>
        <v>318</v>
      </c>
      <c r="Z61" s="83" t="n">
        <f aca="false">H61+Tabla_Ministerio!H61</f>
        <v>36</v>
      </c>
      <c r="AA61" s="83" t="n">
        <f aca="false">Y61+0.33*Z61</f>
        <v>329.88</v>
      </c>
      <c r="AD61" s="91" t="n">
        <f aca="false">IF(U61&gt;0,T61/U61,0)</f>
        <v>224.245283018868</v>
      </c>
      <c r="AE61" s="92" t="n">
        <f aca="false">EXP((((AD61-AD77)/AD78+2)/4-1.9)^3)</f>
        <v>0.116589071722436</v>
      </c>
      <c r="AF61" s="93" t="n">
        <f aca="false">T61/V61</f>
        <v>24.2375069785931</v>
      </c>
      <c r="AG61" s="92" t="n">
        <f aca="false">EXP((((AF61-AF77)/AF78+2)/4-1.9)^3)</f>
        <v>0.190198937066811</v>
      </c>
      <c r="AH61" s="92" t="n">
        <f aca="false">W61/V61</f>
        <v>0.918668331516237</v>
      </c>
      <c r="AI61" s="92" t="n">
        <f aca="false">EXP((((AH61-AH77)/AH78+2)/4-1.9)^3)</f>
        <v>0.479346314012787</v>
      </c>
      <c r="AJ61" s="92" t="n">
        <f aca="false">X61/V61</f>
        <v>0.104006130072213</v>
      </c>
      <c r="AK61" s="92" t="n">
        <f aca="false">EXP((((AJ61-AJ77)/AJ78+2)/4-1.9)^3)</f>
        <v>0.0635201860654285</v>
      </c>
      <c r="AL61" s="92" t="n">
        <f aca="false">AA61/V61</f>
        <v>0.672736121337678</v>
      </c>
      <c r="AM61" s="92" t="n">
        <f aca="false">EXP((((AL61-AL77)/AL78+2)/4-1.9)^3)</f>
        <v>0.0572564475470999</v>
      </c>
      <c r="AN61" s="92" t="n">
        <f aca="false">0.01*AE61+0.15*AG61+0.24*AI61+0.25*AK61+0.35*AM61</f>
        <v>0.180658649798157</v>
      </c>
      <c r="AP61" s="94" t="n">
        <f aca="false">0.01*AE61/$AN77</f>
        <v>0.000381598475123786</v>
      </c>
      <c r="AQ61" s="81" t="n">
        <f aca="false">AP61*$J77</f>
        <v>4752.7945069247</v>
      </c>
      <c r="AR61" s="94" t="n">
        <f aca="false">0.15*AG61/$AN77</f>
        <v>0.00933787660574872</v>
      </c>
      <c r="AS61" s="81" t="n">
        <f aca="false">AR61*$J77</f>
        <v>116302.898285289</v>
      </c>
      <c r="AT61" s="94" t="n">
        <f aca="false">0.24*AI61/$AN77</f>
        <v>0.0376538527560716</v>
      </c>
      <c r="AU61" s="81" t="n">
        <f aca="false">AT61*$J77</f>
        <v>468977.305230466</v>
      </c>
      <c r="AV61" s="94" t="n">
        <f aca="false">0.25*AK61/$AN77</f>
        <v>0.00519757250487699</v>
      </c>
      <c r="AW61" s="81" t="n">
        <f aca="false">AV61*$J77</f>
        <v>64735.5680404877</v>
      </c>
      <c r="AX61" s="94" t="n">
        <f aca="false">0.35*AM61/$AN77</f>
        <v>0.00655905434640389</v>
      </c>
      <c r="AY61" s="81" t="n">
        <f aca="false">AX61*$J77</f>
        <v>81692.7726403953</v>
      </c>
    </row>
    <row r="62" customFormat="false" ht="12.8" hidden="false" customHeight="false" outlineLevel="0" collapsed="false">
      <c r="A62" s="89" t="s">
        <v>56</v>
      </c>
      <c r="B62" s="77"/>
      <c r="C62" s="77"/>
      <c r="D62" s="77"/>
      <c r="E62" s="77"/>
      <c r="F62" s="77"/>
      <c r="G62" s="77"/>
      <c r="H62" s="77"/>
      <c r="I62" s="82" t="n">
        <f aca="false">AP62+AR62+AT62+AV62+AX62</f>
        <v>0.0954291319037484</v>
      </c>
      <c r="J62" s="81" t="n">
        <f aca="false">ROUND(AQ62+AS62+AU62+AW62+AY62,0)</f>
        <v>1188566</v>
      </c>
      <c r="K62" s="90" t="n">
        <f aca="false">I62-Tabla_Ministerio!J62</f>
        <v>0</v>
      </c>
      <c r="L62" s="81" t="n">
        <f aca="false">J62-Tabla_Ministerio!K62</f>
        <v>0</v>
      </c>
      <c r="M62" s="82" t="n">
        <f aca="false">Q97/Q112</f>
        <v>0.0602298894793205</v>
      </c>
      <c r="N62" s="81" t="n">
        <f aca="false">ROUND(N77*M62,0)</f>
        <v>14253059</v>
      </c>
      <c r="O62" s="82" t="n">
        <f aca="false">Tabla_Ministerio!L62/Tabla_Ministerio!L77-M62</f>
        <v>-1.18824628075193E-006</v>
      </c>
      <c r="P62" s="117" t="n">
        <f aca="false">N62-Tabla_Ministerio!L62</f>
        <v>281</v>
      </c>
      <c r="Q62" s="83" t="n">
        <f aca="false">N62+J62</f>
        <v>15441625</v>
      </c>
      <c r="R62" s="81" t="n">
        <f aca="false">Q62-Tabla_Ministerio!M62</f>
        <v>281</v>
      </c>
      <c r="T62" s="83" t="n">
        <f aca="false">B62+Tabla_Ministerio!B62</f>
        <v>10235</v>
      </c>
      <c r="U62" s="83" t="n">
        <f aca="false">C62+Tabla_Ministerio!C62</f>
        <v>49</v>
      </c>
      <c r="V62" s="83" t="n">
        <f aca="false">D62+Tabla_Ministerio!D62</f>
        <v>503.385261121857</v>
      </c>
      <c r="W62" s="83" t="n">
        <f aca="false">E62+Tabla_Ministerio!E62</f>
        <v>373.85412475822</v>
      </c>
      <c r="X62" s="83" t="n">
        <f aca="false">F62+Tabla_Ministerio!F62</f>
        <v>94</v>
      </c>
      <c r="Y62" s="83" t="n">
        <f aca="false">G62+Tabla_Ministerio!G62</f>
        <v>672</v>
      </c>
      <c r="Z62" s="83" t="n">
        <f aca="false">H62+Tabla_Ministerio!H62</f>
        <v>65</v>
      </c>
      <c r="AA62" s="83" t="n">
        <f aca="false">Y62+0.33*Z62</f>
        <v>693.45</v>
      </c>
      <c r="AD62" s="91" t="n">
        <f aca="false">IF(U62&gt;0,T62/U62,0)</f>
        <v>208.877551020408</v>
      </c>
      <c r="AE62" s="92" t="n">
        <f aca="false">EXP((((AD62-AD77)/AD78+2)/4-1.9)^3)</f>
        <v>0.0920562514729255</v>
      </c>
      <c r="AF62" s="93" t="n">
        <f aca="false">T62/V62</f>
        <v>20.3323394435308</v>
      </c>
      <c r="AG62" s="92" t="n">
        <f aca="false">EXP((((AF62-AF77)/AF78+2)/4-1.9)^3)</f>
        <v>0.0734585119138031</v>
      </c>
      <c r="AH62" s="92" t="n">
        <f aca="false">W62/V62</f>
        <v>0.742679918607548</v>
      </c>
      <c r="AI62" s="92" t="n">
        <f aca="false">EXP((((AH62-AH77)/AH78+2)/4-1.9)^3)</f>
        <v>0.0761204729915475</v>
      </c>
      <c r="AJ62" s="92" t="n">
        <f aca="false">X62/V62</f>
        <v>0.18673570177742</v>
      </c>
      <c r="AK62" s="92" t="n">
        <f aca="false">EXP((((AJ62-AJ77)/AJ78+2)/4-1.9)^3)</f>
        <v>0.279499905114307</v>
      </c>
      <c r="AL62" s="92" t="n">
        <f aca="false">AA62/V62</f>
        <v>1.37757311061226</v>
      </c>
      <c r="AM62" s="92" t="n">
        <f aca="false">EXP((((AL62-AL77)/AL78+2)/4-1.9)^3)</f>
        <v>0.547084631721215</v>
      </c>
      <c r="AN62" s="92" t="n">
        <f aca="false">0.01*AE62+0.15*AG62+0.24*AI62+0.25*AK62+0.35*AM62</f>
        <v>0.291562850200773</v>
      </c>
      <c r="AP62" s="94" t="n">
        <f aca="false">0.01*AE62/$AN77</f>
        <v>0.000301302040308809</v>
      </c>
      <c r="AQ62" s="81" t="n">
        <f aca="false">AP62*$J77</f>
        <v>3752.70546256868</v>
      </c>
      <c r="AR62" s="94" t="n">
        <f aca="false">0.15*AG62/$AN77</f>
        <v>0.00360646873463895</v>
      </c>
      <c r="AS62" s="81" t="n">
        <f aca="false">AR62*$J77</f>
        <v>44918.4310441162</v>
      </c>
      <c r="AT62" s="94" t="n">
        <f aca="false">0.24*AI62/$AN77</f>
        <v>0.00597945368089299</v>
      </c>
      <c r="AU62" s="81" t="n">
        <f aca="false">AT62*$J77</f>
        <v>74473.8683762824</v>
      </c>
      <c r="AV62" s="94" t="n">
        <f aca="false">0.25*AK62/$AN77</f>
        <v>0.0228702261741092</v>
      </c>
      <c r="AW62" s="81" t="n">
        <f aca="false">AV62*$J77</f>
        <v>284847.797929936</v>
      </c>
      <c r="AX62" s="94" t="n">
        <f aca="false">0.35*AM62/$AN77</f>
        <v>0.0626716812737985</v>
      </c>
      <c r="AY62" s="81" t="n">
        <f aca="false">AX62*$J77</f>
        <v>780573.408741271</v>
      </c>
    </row>
    <row r="63" customFormat="false" ht="12.8" hidden="false" customHeight="false" outlineLevel="0" collapsed="false">
      <c r="A63" s="89" t="s">
        <v>57</v>
      </c>
      <c r="B63" s="77"/>
      <c r="C63" s="77"/>
      <c r="D63" s="77"/>
      <c r="E63" s="77"/>
      <c r="F63" s="77"/>
      <c r="G63" s="77"/>
      <c r="H63" s="77"/>
      <c r="I63" s="82" t="n">
        <f aca="false">AP63+AR63+AT63+AV63+AX63</f>
        <v>0.00563155351842722</v>
      </c>
      <c r="J63" s="81" t="n">
        <f aca="false">ROUND(AQ63+AS63+AU63+AW63+AY63,0)</f>
        <v>70141</v>
      </c>
      <c r="K63" s="90" t="n">
        <f aca="false">I63-Tabla_Ministerio!J63</f>
        <v>0</v>
      </c>
      <c r="L63" s="81" t="n">
        <f aca="false">J63-Tabla_Ministerio!K63</f>
        <v>0</v>
      </c>
      <c r="M63" s="82" t="n">
        <f aca="false">Q98/Q112</f>
        <v>0.0101347090552032</v>
      </c>
      <c r="N63" s="81" t="n">
        <f aca="false">ROUND(N77*M63,0)</f>
        <v>2398321</v>
      </c>
      <c r="O63" s="82" t="n">
        <f aca="false">Tabla_Ministerio!L63/Tabla_Ministerio!L77-M63</f>
        <v>1.0154531319263E-005</v>
      </c>
      <c r="P63" s="117" t="n">
        <f aca="false">N63-Tabla_Ministerio!L63</f>
        <v>-2403</v>
      </c>
      <c r="Q63" s="83" t="n">
        <f aca="false">N63+J63</f>
        <v>2468462</v>
      </c>
      <c r="R63" s="81" t="n">
        <f aca="false">Q63-Tabla_Ministerio!M63</f>
        <v>-2403</v>
      </c>
      <c r="T63" s="83" t="n">
        <f aca="false">B63+Tabla_Ministerio!B63</f>
        <v>4273</v>
      </c>
      <c r="U63" s="83" t="n">
        <f aca="false">C63+Tabla_Ministerio!C63</f>
        <v>67</v>
      </c>
      <c r="V63" s="83" t="n">
        <f aca="false">D63+Tabla_Ministerio!D63</f>
        <v>274.442713637261</v>
      </c>
      <c r="W63" s="83" t="n">
        <f aca="false">E63+Tabla_Ministerio!E63</f>
        <v>158.558238005976</v>
      </c>
      <c r="X63" s="83" t="n">
        <f aca="false">F63+Tabla_Ministerio!F63</f>
        <v>19</v>
      </c>
      <c r="Y63" s="83" t="n">
        <f aca="false">G63+Tabla_Ministerio!G63</f>
        <v>132</v>
      </c>
      <c r="Z63" s="83" t="n">
        <f aca="false">H63+Tabla_Ministerio!H63</f>
        <v>11</v>
      </c>
      <c r="AA63" s="83" t="n">
        <f aca="false">Y63+0.33*Z63</f>
        <v>135.63</v>
      </c>
      <c r="AD63" s="91" t="n">
        <f aca="false">IF(U63&gt;0,T63/U63,0)</f>
        <v>63.7761194029851</v>
      </c>
      <c r="AE63" s="92" t="n">
        <f aca="false">EXP((((AD63-AD77)/AD78+2)/4-1.9)^3)</f>
        <v>0.00400986609778285</v>
      </c>
      <c r="AF63" s="93" t="n">
        <f aca="false">T63/V63</f>
        <v>15.5697338193782</v>
      </c>
      <c r="AG63" s="92" t="n">
        <f aca="false">EXP((((AF63-AF77)/AF78+2)/4-1.9)^3)</f>
        <v>0.0151124312309088</v>
      </c>
      <c r="AH63" s="92" t="n">
        <f aca="false">W63/V63</f>
        <v>0.577746211238631</v>
      </c>
      <c r="AI63" s="92" t="n">
        <f aca="false">EXP((((AH63-AH77)/AH78+2)/4-1.9)^3)</f>
        <v>0.00267366849294474</v>
      </c>
      <c r="AJ63" s="92" t="n">
        <f aca="false">X63/V63</f>
        <v>0.0692312058432451</v>
      </c>
      <c r="AK63" s="92" t="n">
        <f aca="false">EXP((((AJ63-AJ77)/AJ78+2)/4-1.9)^3)</f>
        <v>0.0267355561390776</v>
      </c>
      <c r="AL63" s="92" t="n">
        <f aca="false">AA63/V63</f>
        <v>0.494201497290492</v>
      </c>
      <c r="AM63" s="92" t="n">
        <f aca="false">EXP((((AL63-AL77)/AL78+2)/4-1.9)^3)</f>
        <v>0.0216384223125554</v>
      </c>
      <c r="AN63" s="92" t="n">
        <f aca="false">0.01*AE63+0.15*AG63+0.24*AI63+0.25*AK63+0.35*AM63</f>
        <v>0.0172059806280847</v>
      </c>
      <c r="AP63" s="94" t="n">
        <f aca="false">0.01*AE63/$AN77</f>
        <v>1.31243757734631E-005</v>
      </c>
      <c r="AQ63" s="81" t="n">
        <f aca="false">AP63*$J77</f>
        <v>163.463601532204</v>
      </c>
      <c r="AR63" s="94" t="n">
        <f aca="false">0.15*AG63/$AN77</f>
        <v>0.000741949561986877</v>
      </c>
      <c r="AS63" s="81" t="n">
        <f aca="false">AR63*$J77</f>
        <v>9240.95360046319</v>
      </c>
      <c r="AT63" s="94" t="n">
        <f aca="false">0.24*AI63/$AN77</f>
        <v>0.000210023352237988</v>
      </c>
      <c r="AU63" s="81" t="n">
        <f aca="false">AT63*$J77</f>
        <v>2615.83287123676</v>
      </c>
      <c r="AV63" s="94" t="n">
        <f aca="false">0.25*AK63/$AN77</f>
        <v>0.00218765088861563</v>
      </c>
      <c r="AW63" s="81" t="n">
        <f aca="false">AV63*$J77</f>
        <v>27247.1086869739</v>
      </c>
      <c r="AX63" s="94" t="n">
        <f aca="false">0.35*AM63/$AN77</f>
        <v>0.00247880533981326</v>
      </c>
      <c r="AY63" s="81" t="n">
        <f aca="false">AX63*$J77</f>
        <v>30873.4263127713</v>
      </c>
    </row>
    <row r="64" customFormat="false" ht="12.8" hidden="false" customHeight="false" outlineLevel="0" collapsed="false">
      <c r="A64" s="89" t="s">
        <v>58</v>
      </c>
      <c r="B64" s="77"/>
      <c r="C64" s="77"/>
      <c r="D64" s="77"/>
      <c r="E64" s="77"/>
      <c r="F64" s="77"/>
      <c r="G64" s="77"/>
      <c r="H64" s="77"/>
      <c r="I64" s="82" t="n">
        <f aca="false">AP64+AR64+AT64+AV64+AX64</f>
        <v>0.0606379082513205</v>
      </c>
      <c r="J64" s="81" t="n">
        <f aca="false">ROUND(AQ64+AS64+AU64+AW64+AY64,0)</f>
        <v>755243</v>
      </c>
      <c r="K64" s="90" t="n">
        <f aca="false">I64-Tabla_Ministerio!J64</f>
        <v>0</v>
      </c>
      <c r="L64" s="81" t="n">
        <f aca="false">J64-Tabla_Ministerio!K64</f>
        <v>0</v>
      </c>
      <c r="M64" s="82" t="n">
        <f aca="false">Q99/Q112</f>
        <v>0.0683680329873369</v>
      </c>
      <c r="N64" s="81" t="n">
        <f aca="false">ROUND(N77*M64,0)</f>
        <v>16178904</v>
      </c>
      <c r="O64" s="82" t="n">
        <f aca="false">Tabla_Ministerio!L64/Tabla_Ministerio!L77-M64</f>
        <v>2.60157765738511E-006</v>
      </c>
      <c r="P64" s="117" t="n">
        <f aca="false">N64-Tabla_Ministerio!L64</f>
        <v>-616</v>
      </c>
      <c r="Q64" s="83" t="n">
        <f aca="false">N64+J64</f>
        <v>16934147</v>
      </c>
      <c r="R64" s="81" t="n">
        <f aca="false">Q64-Tabla_Ministerio!M64</f>
        <v>-616</v>
      </c>
      <c r="T64" s="83" t="n">
        <f aca="false">B64+Tabla_Ministerio!B64</f>
        <v>10571</v>
      </c>
      <c r="U64" s="83" t="n">
        <f aca="false">C64+Tabla_Ministerio!C64</f>
        <v>55</v>
      </c>
      <c r="V64" s="83" t="n">
        <f aca="false">D64+Tabla_Ministerio!D64</f>
        <v>612.64262962333</v>
      </c>
      <c r="W64" s="83" t="n">
        <f aca="false">E64+Tabla_Ministerio!E64</f>
        <v>561.028993259693</v>
      </c>
      <c r="X64" s="83" t="n">
        <f aca="false">F64+Tabla_Ministerio!F64</f>
        <v>98</v>
      </c>
      <c r="Y64" s="83" t="n">
        <f aca="false">G64+Tabla_Ministerio!G64</f>
        <v>397</v>
      </c>
      <c r="Z64" s="83" t="n">
        <f aca="false">H64+Tabla_Ministerio!H64</f>
        <v>56</v>
      </c>
      <c r="AA64" s="83" t="n">
        <f aca="false">Y64+0.33*Z64</f>
        <v>415.48</v>
      </c>
      <c r="AD64" s="91" t="n">
        <f aca="false">IF(U64&gt;0,T64/U64,0)</f>
        <v>192.2</v>
      </c>
      <c r="AE64" s="92" t="n">
        <f aca="false">EXP((((AD64-AD77)/AD78+2)/4-1.9)^3)</f>
        <v>0.06990118351492</v>
      </c>
      <c r="AF64" s="93" t="n">
        <f aca="false">T64/V64</f>
        <v>17.2547574864311</v>
      </c>
      <c r="AG64" s="92" t="n">
        <f aca="false">EXP((((AF64-AF77)/AF78+2)/4-1.9)^3)</f>
        <v>0.0280001117299016</v>
      </c>
      <c r="AH64" s="92" t="n">
        <f aca="false">W64/V64</f>
        <v>0.915752456868092</v>
      </c>
      <c r="AI64" s="92" t="n">
        <f aca="false">EXP((((AH64-AH77)/AH78+2)/4-1.9)^3)</f>
        <v>0.470268331013322</v>
      </c>
      <c r="AJ64" s="92" t="n">
        <f aca="false">X64/V64</f>
        <v>0.15996275032355</v>
      </c>
      <c r="AK64" s="92" t="n">
        <f aca="false">EXP((((AJ64-AJ77)/AJ78+2)/4-1.9)^3)</f>
        <v>0.187679476403597</v>
      </c>
      <c r="AL64" s="92" t="n">
        <f aca="false">AA64/V64</f>
        <v>0.678176770453354</v>
      </c>
      <c r="AM64" s="92" t="n">
        <f aca="false">EXP((((AL64-AL77)/AL78+2)/4-1.9)^3)</f>
        <v>0.0588073574535752</v>
      </c>
      <c r="AN64" s="92" t="n">
        <f aca="false">0.01*AE64+0.15*AG64+0.24*AI64+0.25*AK64+0.35*AM64</f>
        <v>0.185265872247482</v>
      </c>
      <c r="AP64" s="94" t="n">
        <f aca="false">0.01*AE64/$AN77</f>
        <v>0.000228788038574873</v>
      </c>
      <c r="AQ64" s="81" t="n">
        <f aca="false">AP64*$J77</f>
        <v>2849.54632650457</v>
      </c>
      <c r="AR64" s="94" t="n">
        <f aca="false">0.15*AG64/$AN77</f>
        <v>0.00137467428742336</v>
      </c>
      <c r="AS64" s="81" t="n">
        <f aca="false">AR64*$J77</f>
        <v>17121.516012235</v>
      </c>
      <c r="AT64" s="94" t="n">
        <f aca="false">0.24*AI64/$AN77</f>
        <v>0.036940754469527</v>
      </c>
      <c r="AU64" s="81" t="n">
        <f aca="false">AT64*$J77</f>
        <v>460095.693169289</v>
      </c>
      <c r="AV64" s="94" t="n">
        <f aca="false">0.25*AK64/$AN77</f>
        <v>0.0153569714874616</v>
      </c>
      <c r="AW64" s="81" t="n">
        <f aca="false">AV64*$J77</f>
        <v>191270.496311418</v>
      </c>
      <c r="AX64" s="94" t="n">
        <f aca="false">0.35*AM64/$AN77</f>
        <v>0.00673671996833371</v>
      </c>
      <c r="AY64" s="81" t="n">
        <f aca="false">AX64*$J77</f>
        <v>83905.5912102375</v>
      </c>
    </row>
    <row r="65" customFormat="false" ht="12.8" hidden="false" customHeight="false" outlineLevel="0" collapsed="false">
      <c r="A65" s="89" t="s">
        <v>59</v>
      </c>
      <c r="B65" s="77"/>
      <c r="C65" s="77"/>
      <c r="D65" s="77"/>
      <c r="E65" s="77"/>
      <c r="F65" s="77"/>
      <c r="G65" s="77"/>
      <c r="H65" s="77"/>
      <c r="I65" s="82" t="n">
        <f aca="false">AP65+AR65+AT65+AV65+AX65</f>
        <v>0.00508143167124381</v>
      </c>
      <c r="J65" s="81" t="n">
        <f aca="false">ROUND(AQ65+AS65+AU65+AW65+AY65,0)</f>
        <v>63289</v>
      </c>
      <c r="K65" s="90" t="n">
        <f aca="false">I65-Tabla_Ministerio!J65</f>
        <v>-2.86229373536173E-017</v>
      </c>
      <c r="L65" s="81" t="n">
        <f aca="false">J65-Tabla_Ministerio!K65</f>
        <v>0</v>
      </c>
      <c r="M65" s="82" t="n">
        <f aca="false">Q100/Q112</f>
        <v>0.00778371545168446</v>
      </c>
      <c r="N65" s="81" t="n">
        <f aca="false">ROUND(N77*M65,0)</f>
        <v>1841972</v>
      </c>
      <c r="O65" s="82" t="n">
        <f aca="false">Tabla_Ministerio!L65/Tabla_Ministerio!L77-M65</f>
        <v>-1.1294527901831E-005</v>
      </c>
      <c r="P65" s="117" t="n">
        <f aca="false">N65-Tabla_Ministerio!L65</f>
        <v>2673</v>
      </c>
      <c r="Q65" s="83" t="n">
        <f aca="false">N65+J65</f>
        <v>1905261</v>
      </c>
      <c r="R65" s="81" t="n">
        <f aca="false">Q65-Tabla_Ministerio!M65</f>
        <v>2673</v>
      </c>
      <c r="T65" s="83" t="n">
        <f aca="false">B65+Tabla_Ministerio!B65</f>
        <v>7342</v>
      </c>
      <c r="U65" s="83" t="n">
        <f aca="false">C65+Tabla_Ministerio!C65</f>
        <v>66</v>
      </c>
      <c r="V65" s="83" t="n">
        <f aca="false">D65+Tabla_Ministerio!D65</f>
        <v>382.097272727273</v>
      </c>
      <c r="W65" s="83" t="n">
        <f aca="false">E65+Tabla_Ministerio!E65</f>
        <v>211.62</v>
      </c>
      <c r="X65" s="83" t="n">
        <f aca="false">F65+Tabla_Ministerio!F65</f>
        <v>10</v>
      </c>
      <c r="Y65" s="83" t="n">
        <f aca="false">G65+Tabla_Ministerio!G65</f>
        <v>160</v>
      </c>
      <c r="Z65" s="83" t="n">
        <f aca="false">H65+Tabla_Ministerio!H65</f>
        <v>20</v>
      </c>
      <c r="AA65" s="83" t="n">
        <f aca="false">Y65+0.33*Z65</f>
        <v>166.6</v>
      </c>
      <c r="AD65" s="91" t="n">
        <f aca="false">IF(U65&gt;0,T65/U65,0)</f>
        <v>111.242424242424</v>
      </c>
      <c r="AE65" s="92" t="n">
        <f aca="false">EXP((((AD65-AD77)/AD78+2)/4-1.9)^3)</f>
        <v>0.0135623122126254</v>
      </c>
      <c r="AF65" s="93" t="n">
        <f aca="false">T65/V65</f>
        <v>19.2150023673172</v>
      </c>
      <c r="AG65" s="92" t="n">
        <f aca="false">EXP((((AF65-AF77)/AF78+2)/4-1.9)^3)</f>
        <v>0.0529721530700431</v>
      </c>
      <c r="AH65" s="92" t="n">
        <f aca="false">W65/V65</f>
        <v>0.553838027917688</v>
      </c>
      <c r="AI65" s="92" t="n">
        <f aca="false">EXP((((AH65-AH77)/AH78+2)/4-1.9)^3)</f>
        <v>0.0014001605994871</v>
      </c>
      <c r="AJ65" s="92" t="n">
        <f aca="false">X65/V65</f>
        <v>0.0261713461826712</v>
      </c>
      <c r="AK65" s="92" t="n">
        <f aca="false">EXP((((AJ65-AJ77)/AJ78+2)/4-1.9)^3)</f>
        <v>0.00727903638062486</v>
      </c>
      <c r="AL65" s="92" t="n">
        <f aca="false">AA65/V65</f>
        <v>0.436014627403303</v>
      </c>
      <c r="AM65" s="92" t="n">
        <f aca="false">EXP((((AL65-AL77)/AL78+2)/4-1.9)^3)</f>
        <v>0.0151084567650422</v>
      </c>
      <c r="AN65" s="92" t="n">
        <f aca="false">0.01*AE65+0.15*AG65+0.24*AI65+0.25*AK65+0.35*AM65</f>
        <v>0.0155252035894306</v>
      </c>
      <c r="AP65" s="94" t="n">
        <f aca="false">0.01*AE65/$AN77</f>
        <v>4.4389732099519E-005</v>
      </c>
      <c r="AQ65" s="81" t="n">
        <f aca="false">AP65*$J77</f>
        <v>552.872426489689</v>
      </c>
      <c r="AR65" s="94" t="n">
        <f aca="false">0.15*AG65/$AN77</f>
        <v>0.00260068450716495</v>
      </c>
      <c r="AS65" s="81" t="n">
        <f aca="false">AR65*$J77</f>
        <v>32391.4267107281</v>
      </c>
      <c r="AT65" s="94" t="n">
        <f aca="false">0.24*AI65/$AN77</f>
        <v>0.000109986119652385</v>
      </c>
      <c r="AU65" s="81" t="n">
        <f aca="false">AT65*$J77</f>
        <v>1369.8729407979</v>
      </c>
      <c r="AV65" s="94" t="n">
        <f aca="false">0.25*AK65/$AN77</f>
        <v>0.000595610965543538</v>
      </c>
      <c r="AW65" s="81" t="n">
        <f aca="false">AV65*$J77</f>
        <v>7418.31194262808</v>
      </c>
      <c r="AX65" s="94" t="n">
        <f aca="false">0.35*AM65/$AN77</f>
        <v>0.00173076034678342</v>
      </c>
      <c r="AY65" s="81" t="n">
        <f aca="false">AX65*$J77</f>
        <v>21556.5543502943</v>
      </c>
    </row>
    <row r="66" customFormat="false" ht="12.8" hidden="false" customHeight="false" outlineLevel="0" collapsed="false">
      <c r="A66" s="89" t="s">
        <v>60</v>
      </c>
      <c r="B66" s="77"/>
      <c r="C66" s="77"/>
      <c r="D66" s="77"/>
      <c r="E66" s="77"/>
      <c r="F66" s="77"/>
      <c r="G66" s="77"/>
      <c r="H66" s="77"/>
      <c r="I66" s="82" t="n">
        <f aca="false">AP66+AR66+AT66+AV66+AX66</f>
        <v>0.0783335890339002</v>
      </c>
      <c r="J66" s="81" t="n">
        <f aca="false">ROUND(AQ66+AS66+AU66+AW66+AY66,0)</f>
        <v>975642</v>
      </c>
      <c r="K66" s="90" t="n">
        <f aca="false">I66-Tabla_Ministerio!J66</f>
        <v>8.04911692853239E-016</v>
      </c>
      <c r="L66" s="81" t="n">
        <f aca="false">J66-Tabla_Ministerio!K66</f>
        <v>0</v>
      </c>
      <c r="M66" s="82" t="n">
        <f aca="false">Q101/Q112</f>
        <v>0.0459733559668147</v>
      </c>
      <c r="N66" s="81" t="n">
        <f aca="false">ROUND(N77*M66,0)</f>
        <v>10879332</v>
      </c>
      <c r="O66" s="82" t="n">
        <f aca="false">Tabla_Ministerio!L66/Tabla_Ministerio!L77-M66</f>
        <v>2.6913822078492E-005</v>
      </c>
      <c r="P66" s="117" t="n">
        <f aca="false">N66-Tabla_Ministerio!L66</f>
        <v>-6369</v>
      </c>
      <c r="Q66" s="83" t="n">
        <f aca="false">N66+J66</f>
        <v>11854974</v>
      </c>
      <c r="R66" s="81" t="n">
        <f aca="false">Q66-Tabla_Ministerio!M66</f>
        <v>-6369</v>
      </c>
      <c r="T66" s="83" t="n">
        <f aca="false">B66+Tabla_Ministerio!B66</f>
        <v>9171</v>
      </c>
      <c r="U66" s="83" t="n">
        <f aca="false">C66+Tabla_Ministerio!C66</f>
        <v>70</v>
      </c>
      <c r="V66" s="83" t="n">
        <f aca="false">D66+Tabla_Ministerio!D66</f>
        <v>334.704545454545</v>
      </c>
      <c r="W66" s="83" t="n">
        <f aca="false">E66+Tabla_Ministerio!E66</f>
        <v>293.886363636364</v>
      </c>
      <c r="X66" s="83" t="n">
        <f aca="false">F66+Tabla_Ministerio!F66</f>
        <v>40</v>
      </c>
      <c r="Y66" s="83" t="n">
        <f aca="false">G66+Tabla_Ministerio!G66</f>
        <v>322</v>
      </c>
      <c r="Z66" s="83" t="n">
        <f aca="false">H66+Tabla_Ministerio!H66</f>
        <v>59</v>
      </c>
      <c r="AA66" s="83" t="n">
        <f aca="false">Y66+0.33*Z66</f>
        <v>341.47</v>
      </c>
      <c r="AD66" s="91" t="n">
        <f aca="false">IF(U66&gt;0,T66/U66,0)</f>
        <v>131.014285714286</v>
      </c>
      <c r="AE66" s="92" t="n">
        <f aca="false">EXP((((AD66-AD77)/AD78+2)/4-1.9)^3)</f>
        <v>0.0212565435425636</v>
      </c>
      <c r="AF66" s="93" t="n">
        <f aca="false">T66/V66</f>
        <v>27.4002851904665</v>
      </c>
      <c r="AG66" s="92" t="n">
        <f aca="false">EXP((((AF66-AF77)/AF78+2)/4-1.9)^3)</f>
        <v>0.337831227702673</v>
      </c>
      <c r="AH66" s="92" t="n">
        <f aca="false">W66/V66</f>
        <v>0.878047124329465</v>
      </c>
      <c r="AI66" s="92" t="n">
        <f aca="false">EXP((((AH66-AH77)/AH78+2)/4-1.9)^3)</f>
        <v>0.35618970254742</v>
      </c>
      <c r="AJ66" s="92" t="n">
        <f aca="false">X66/V66</f>
        <v>0.119508385957765</v>
      </c>
      <c r="AK66" s="92" t="n">
        <f aca="false">EXP((((AJ66-AJ77)/AJ78+2)/4-1.9)^3)</f>
        <v>0.0889335140183602</v>
      </c>
      <c r="AL66" s="92" t="n">
        <f aca="false">AA66/V66</f>
        <v>1.02021321382495</v>
      </c>
      <c r="AM66" s="92" t="n">
        <f aca="false">EXP((((AL66-AL77)/AL78+2)/4-1.9)^3)</f>
        <v>0.230642856038981</v>
      </c>
      <c r="AN66" s="92" t="n">
        <f aca="false">0.01*AE66+0.15*AG66+0.24*AI66+0.25*AK66+0.35*AM66</f>
        <v>0.239331156320441</v>
      </c>
      <c r="AP66" s="94" t="n">
        <f aca="false">0.01*AE66/$AN77</f>
        <v>6.95731124916716E-005</v>
      </c>
      <c r="AQ66" s="81" t="n">
        <f aca="false">AP66*$J77</f>
        <v>866.530472305495</v>
      </c>
      <c r="AR66" s="94" t="n">
        <f aca="false">0.15*AG66/$AN77</f>
        <v>0.0165859303238274</v>
      </c>
      <c r="AS66" s="81" t="n">
        <f aca="false">AR66*$J77</f>
        <v>206577.131917918</v>
      </c>
      <c r="AT66" s="94" t="n">
        <f aca="false">0.24*AI66/$AN77</f>
        <v>0.0279795926679259</v>
      </c>
      <c r="AU66" s="81" t="n">
        <f aca="false">AT66*$J77</f>
        <v>348484.763454495</v>
      </c>
      <c r="AV66" s="94" t="n">
        <f aca="false">0.25*AK66/$AN77</f>
        <v>0.00727703137940741</v>
      </c>
      <c r="AW66" s="81" t="n">
        <f aca="false">AV66*$J77</f>
        <v>90635.1493033269</v>
      </c>
      <c r="AX66" s="94" t="n">
        <f aca="false">0.35*AM66/$AN77</f>
        <v>0.0264214615502478</v>
      </c>
      <c r="AY66" s="81" t="n">
        <f aca="false">AX66*$J77</f>
        <v>329078.299592798</v>
      </c>
    </row>
    <row r="67" customFormat="false" ht="12.8" hidden="false" customHeight="false" outlineLevel="0" collapsed="false">
      <c r="A67" s="89" t="s">
        <v>61</v>
      </c>
      <c r="B67" s="77"/>
      <c r="C67" s="77"/>
      <c r="D67" s="77"/>
      <c r="E67" s="77"/>
      <c r="F67" s="77"/>
      <c r="G67" s="77"/>
      <c r="H67" s="77"/>
      <c r="I67" s="82" t="n">
        <f aca="false">AP67+AR67+AT67+AV67+AX67</f>
        <v>0.0253087144635821</v>
      </c>
      <c r="J67" s="81" t="n">
        <f aca="false">ROUND(AQ67+AS67+AU67+AW67+AY67,0)</f>
        <v>315219</v>
      </c>
      <c r="K67" s="90" t="n">
        <f aca="false">I67-Tabla_Ministerio!J67</f>
        <v>-1.59594559789866E-016</v>
      </c>
      <c r="L67" s="81" t="n">
        <f aca="false">J67-Tabla_Ministerio!K67</f>
        <v>0</v>
      </c>
      <c r="M67" s="82" t="n">
        <f aca="false">Q102/Q112</f>
        <v>0.0106681962426176</v>
      </c>
      <c r="N67" s="81" t="n">
        <f aca="false">ROUND(N77*M67,0)</f>
        <v>2524568</v>
      </c>
      <c r="O67" s="82" t="n">
        <f aca="false">Tabla_Ministerio!L67/Tabla_Ministerio!L77-M67</f>
        <v>4.23554388236797E-006</v>
      </c>
      <c r="P67" s="117" t="n">
        <f aca="false">N67-Tabla_Ministerio!L67</f>
        <v>-1002</v>
      </c>
      <c r="Q67" s="83" t="n">
        <f aca="false">N67+J67</f>
        <v>2839787</v>
      </c>
      <c r="R67" s="81" t="n">
        <f aca="false">Q67-Tabla_Ministerio!M67</f>
        <v>-1002</v>
      </c>
      <c r="T67" s="83" t="n">
        <f aca="false">B67+Tabla_Ministerio!B67</f>
        <v>12942</v>
      </c>
      <c r="U67" s="83" t="n">
        <f aca="false">C67+Tabla_Ministerio!C67</f>
        <v>124</v>
      </c>
      <c r="V67" s="83" t="n">
        <f aca="false">D67+Tabla_Ministerio!D67</f>
        <v>434.114644878931</v>
      </c>
      <c r="W67" s="83" t="n">
        <f aca="false">E67+Tabla_Ministerio!E67</f>
        <v>279.841917606203</v>
      </c>
      <c r="X67" s="83" t="n">
        <f aca="false">F67+Tabla_Ministerio!F67</f>
        <v>11</v>
      </c>
      <c r="Y67" s="83" t="n">
        <f aca="false">G67+Tabla_Ministerio!G67</f>
        <v>100</v>
      </c>
      <c r="Z67" s="83" t="n">
        <f aca="false">H67+Tabla_Ministerio!H67</f>
        <v>25</v>
      </c>
      <c r="AA67" s="83" t="n">
        <f aca="false">Y67+0.33*Z67</f>
        <v>108.25</v>
      </c>
      <c r="AD67" s="91" t="n">
        <f aca="false">IF(U67&gt;0,T67/U67,0)</f>
        <v>104.370967741935</v>
      </c>
      <c r="AE67" s="92" t="n">
        <f aca="false">EXP((((AD67-AD77)/AD78+2)/4-1.9)^3)</f>
        <v>0.0115109783200239</v>
      </c>
      <c r="AF67" s="93" t="n">
        <f aca="false">T67/V67</f>
        <v>29.8124012923115</v>
      </c>
      <c r="AG67" s="92" t="n">
        <f aca="false">EXP((((AF67-AF77)/AF78+2)/4-1.9)^3)</f>
        <v>0.472556539604305</v>
      </c>
      <c r="AH67" s="92" t="n">
        <f aca="false">W67/V67</f>
        <v>0.644626761403655</v>
      </c>
      <c r="AI67" s="92" t="n">
        <f aca="false">EXP((((AH67-AH77)/AH78+2)/4-1.9)^3)</f>
        <v>0.0129965000901153</v>
      </c>
      <c r="AJ67" s="92" t="n">
        <f aca="false">X67/V67</f>
        <v>0.0253389286211889</v>
      </c>
      <c r="AK67" s="92" t="n">
        <f aca="false">EXP((((AJ67-AJ77)/AJ78+2)/4-1.9)^3)</f>
        <v>0.00707936103115016</v>
      </c>
      <c r="AL67" s="92" t="n">
        <f aca="false">AA67/V67</f>
        <v>0.249358093022154</v>
      </c>
      <c r="AM67" s="92" t="n">
        <f aca="false">EXP((((AL67-AL77)/AL78+2)/4-1.9)^3)</f>
        <v>0.00410758043241645</v>
      </c>
      <c r="AN67" s="92" t="n">
        <f aca="false">0.01*AE67+0.15*AG67+0.24*AI67+0.25*AK67+0.35*AM67</f>
        <v>0.077325244154607</v>
      </c>
      <c r="AP67" s="94" t="n">
        <f aca="false">0.01*AE67/$AN77</f>
        <v>3.7675673278894E-005</v>
      </c>
      <c r="AQ67" s="81" t="n">
        <f aca="false">AP67*$J77</f>
        <v>469.249079013041</v>
      </c>
      <c r="AR67" s="94" t="n">
        <f aca="false">0.15*AG67/$AN77</f>
        <v>0.0232003118635441</v>
      </c>
      <c r="AS67" s="81" t="n">
        <f aca="false">AR67*$J77</f>
        <v>288959.002648591</v>
      </c>
      <c r="AT67" s="94" t="n">
        <f aca="false">0.24*AI67/$AN77</f>
        <v>0.00102090761195343</v>
      </c>
      <c r="AU67" s="81" t="n">
        <f aca="false">AT67*$J77</f>
        <v>12715.3655123907</v>
      </c>
      <c r="AV67" s="94" t="n">
        <f aca="false">0.25*AK67/$AN77</f>
        <v>0.000579272425457046</v>
      </c>
      <c r="AW67" s="81" t="n">
        <f aca="false">AV67*$J77</f>
        <v>7214.81604671534</v>
      </c>
      <c r="AX67" s="94" t="n">
        <f aca="false">0.35*AM67/$AN77</f>
        <v>0.000470546889348697</v>
      </c>
      <c r="AY67" s="81" t="n">
        <f aca="false">AX67*$J77</f>
        <v>5860.64362605623</v>
      </c>
    </row>
    <row r="68" customFormat="false" ht="12.8" hidden="false" customHeight="false" outlineLevel="0" collapsed="false">
      <c r="A68" s="89" t="s">
        <v>62</v>
      </c>
      <c r="B68" s="77"/>
      <c r="C68" s="77"/>
      <c r="D68" s="77"/>
      <c r="E68" s="77"/>
      <c r="F68" s="77"/>
      <c r="G68" s="77"/>
      <c r="H68" s="77"/>
      <c r="I68" s="82" t="n">
        <f aca="false">AP68+AR68+AT68+AV68+AX68</f>
        <v>0.0121989359280551</v>
      </c>
      <c r="J68" s="81" t="n">
        <f aca="false">ROUND(AQ68+AS68+AU68+AW68+AY68,0)</f>
        <v>151937</v>
      </c>
      <c r="K68" s="90" t="n">
        <f aca="false">I68-Tabla_Ministerio!J68</f>
        <v>-1.78676518025611E-016</v>
      </c>
      <c r="L68" s="81" t="n">
        <f aca="false">J68-Tabla_Ministerio!K68</f>
        <v>0</v>
      </c>
      <c r="M68" s="82" t="n">
        <f aca="false">Q103/Q112</f>
        <v>0.0175401270991448</v>
      </c>
      <c r="N68" s="81" t="n">
        <f aca="false">ROUND(N77*M68,0)</f>
        <v>4150771</v>
      </c>
      <c r="O68" s="82" t="n">
        <f aca="false">Tabla_Ministerio!L68/Tabla_Ministerio!L77-M68</f>
        <v>-5.59850292079778E-006</v>
      </c>
      <c r="P68" s="117" t="n">
        <f aca="false">N68-Tabla_Ministerio!L68</f>
        <v>1325</v>
      </c>
      <c r="Q68" s="83" t="n">
        <f aca="false">N68+J68</f>
        <v>4302708</v>
      </c>
      <c r="R68" s="81" t="n">
        <f aca="false">Q68-Tabla_Ministerio!M68</f>
        <v>1325</v>
      </c>
      <c r="T68" s="83" t="n">
        <f aca="false">B68+Tabla_Ministerio!B68</f>
        <v>4806</v>
      </c>
      <c r="U68" s="83" t="n">
        <f aca="false">C68+Tabla_Ministerio!C68</f>
        <v>22</v>
      </c>
      <c r="V68" s="83" t="n">
        <f aca="false">D68+Tabla_Ministerio!D68</f>
        <v>286.054160270094</v>
      </c>
      <c r="W68" s="83" t="n">
        <f aca="false">E68+Tabla_Ministerio!E68</f>
        <v>222.921887542821</v>
      </c>
      <c r="X68" s="83" t="n">
        <f aca="false">F68+Tabla_Ministerio!F68</f>
        <v>4</v>
      </c>
      <c r="Y68" s="83" t="n">
        <f aca="false">G68+Tabla_Ministerio!G68</f>
        <v>52</v>
      </c>
      <c r="Z68" s="83" t="n">
        <f aca="false">H68+Tabla_Ministerio!H68</f>
        <v>15</v>
      </c>
      <c r="AA68" s="83" t="n">
        <f aca="false">Y68+0.33*Z68</f>
        <v>56.95</v>
      </c>
      <c r="AD68" s="91" t="n">
        <f aca="false">IF(U68&gt;0,T68/U68,0)</f>
        <v>218.454545454545</v>
      </c>
      <c r="AE68" s="92" t="n">
        <f aca="false">EXP((((AD68-AD77)/AD78+2)/4-1.9)^3)</f>
        <v>0.106864035485742</v>
      </c>
      <c r="AF68" s="93" t="n">
        <f aca="false">T68/V68</f>
        <v>16.8010141697018</v>
      </c>
      <c r="AG68" s="92" t="n">
        <f aca="false">EXP((((AF68-AF77)/AF78+2)/4-1.9)^3)</f>
        <v>0.0238683353450254</v>
      </c>
      <c r="AH68" s="92" t="n">
        <f aca="false">W68/V68</f>
        <v>0.779299582052353</v>
      </c>
      <c r="AI68" s="92" t="n">
        <f aca="false">EXP((((AH68-AH77)/AH78+2)/4-1.9)^3)</f>
        <v>0.12688472340872</v>
      </c>
      <c r="AJ68" s="92" t="n">
        <f aca="false">X68/V68</f>
        <v>0.0139833659340007</v>
      </c>
      <c r="AK68" s="92" t="n">
        <f aca="false">EXP((((AJ68-AJ77)/AJ78+2)/4-1.9)^3)</f>
        <v>0.00479328720246169</v>
      </c>
      <c r="AL68" s="92" t="n">
        <f aca="false">AA68/V68</f>
        <v>0.199088172485335</v>
      </c>
      <c r="AM68" s="92" t="n">
        <f aca="false">EXP((((AL68-AL77)/AL78+2)/4-1.9)^3)</f>
        <v>0.00277610220223907</v>
      </c>
      <c r="AN68" s="92" t="n">
        <f aca="false">0.01*AE68+0.15*AG68+0.24*AI68+0.25*AK68+0.35*AM68</f>
        <v>0.0372711818461031</v>
      </c>
      <c r="AP68" s="94" t="n">
        <f aca="false">0.01*AE68/$AN77</f>
        <v>0.000349768227711909</v>
      </c>
      <c r="AQ68" s="81" t="n">
        <f aca="false">AP68*$J77</f>
        <v>4356.34998495918</v>
      </c>
      <c r="AR68" s="94" t="n">
        <f aca="false">0.15*AG68/$AN77</f>
        <v>0.00117182342695315</v>
      </c>
      <c r="AS68" s="81" t="n">
        <f aca="false">AR68*$J77</f>
        <v>14595.0162534113</v>
      </c>
      <c r="AT68" s="94" t="n">
        <f aca="false">0.24*AI68/$AN77</f>
        <v>0.00996711261265555</v>
      </c>
      <c r="AU68" s="81" t="n">
        <f aca="false">AT68*$J77</f>
        <v>124140.008840346</v>
      </c>
      <c r="AV68" s="94" t="n">
        <f aca="false">0.25*AK68/$AN77</f>
        <v>0.000392213236684031</v>
      </c>
      <c r="AW68" s="81" t="n">
        <f aca="false">AV68*$J77</f>
        <v>4885.00095879661</v>
      </c>
      <c r="AX68" s="94" t="n">
        <f aca="false">0.35*AM68/$AN77</f>
        <v>0.000318018424050478</v>
      </c>
      <c r="AY68" s="81" t="n">
        <f aca="false">AX68*$J77</f>
        <v>3960.90738684859</v>
      </c>
    </row>
    <row r="69" customFormat="false" ht="12.8" hidden="false" customHeight="false" outlineLevel="0" collapsed="false">
      <c r="A69" s="89" t="s">
        <v>63</v>
      </c>
      <c r="B69" s="77"/>
      <c r="C69" s="77"/>
      <c r="D69" s="77"/>
      <c r="E69" s="77"/>
      <c r="F69" s="77"/>
      <c r="G69" s="77"/>
      <c r="H69" s="77"/>
      <c r="I69" s="82" t="n">
        <f aca="false">AP69+AR69+AT69+AV69+AX69</f>
        <v>0.0190028320390738</v>
      </c>
      <c r="J69" s="81" t="n">
        <f aca="false">ROUND(AQ69+AS69+AU69+AW69+AY69,0)</f>
        <v>236680</v>
      </c>
      <c r="K69" s="90" t="n">
        <f aca="false">I69-Tabla_Ministerio!J69</f>
        <v>0</v>
      </c>
      <c r="L69" s="81" t="n">
        <f aca="false">J69-Tabla_Ministerio!K69</f>
        <v>0</v>
      </c>
      <c r="M69" s="82" t="n">
        <f aca="false">Q104/Q112</f>
        <v>0.0140318783787626</v>
      </c>
      <c r="N69" s="81" t="n">
        <f aca="false">ROUND(N77*M69,0)</f>
        <v>3320564</v>
      </c>
      <c r="O69" s="82" t="n">
        <f aca="false">Tabla_Ministerio!L69/Tabla_Ministerio!L77-M69</f>
        <v>-2.50519541856835E-006</v>
      </c>
      <c r="P69" s="117" t="n">
        <f aca="false">N69-Tabla_Ministerio!L69</f>
        <v>593</v>
      </c>
      <c r="Q69" s="83" t="n">
        <f aca="false">N69+J69</f>
        <v>3557244</v>
      </c>
      <c r="R69" s="81" t="n">
        <f aca="false">Q69-Tabla_Ministerio!M69</f>
        <v>593</v>
      </c>
      <c r="T69" s="83" t="n">
        <f aca="false">B69+Tabla_Ministerio!B69</f>
        <v>7613</v>
      </c>
      <c r="U69" s="83" t="n">
        <f aca="false">C69+Tabla_Ministerio!C69</f>
        <v>72</v>
      </c>
      <c r="V69" s="83" t="n">
        <f aca="false">D69+Tabla_Ministerio!D69</f>
        <v>379.302169188803</v>
      </c>
      <c r="W69" s="83" t="n">
        <f aca="false">E69+Tabla_Ministerio!E69</f>
        <v>304.384514379844</v>
      </c>
      <c r="X69" s="83" t="n">
        <f aca="false">F69+Tabla_Ministerio!F69</f>
        <v>24</v>
      </c>
      <c r="Y69" s="83" t="n">
        <f aca="false">G69+Tabla_Ministerio!G69</f>
        <v>86</v>
      </c>
      <c r="Z69" s="83" t="n">
        <f aca="false">H69+Tabla_Ministerio!H69</f>
        <v>34</v>
      </c>
      <c r="AA69" s="83" t="n">
        <f aca="false">Y69+0.33*Z69</f>
        <v>97.22</v>
      </c>
      <c r="AD69" s="91" t="n">
        <f aca="false">IF(U69&gt;0,T69/U69,0)</f>
        <v>105.736111111111</v>
      </c>
      <c r="AE69" s="92" t="n">
        <f aca="false">EXP((((AD69-AD77)/AD78+2)/4-1.9)^3)</f>
        <v>0.0118960652961632</v>
      </c>
      <c r="AF69" s="93" t="n">
        <f aca="false">T69/V69</f>
        <v>20.0710689745898</v>
      </c>
      <c r="AG69" s="92" t="n">
        <f aca="false">EXP((((AF69-AF77)/AF78+2)/4-1.9)^3)</f>
        <v>0.0682080727271858</v>
      </c>
      <c r="AH69" s="92" t="n">
        <f aca="false">W69/V69</f>
        <v>0.802485561922353</v>
      </c>
      <c r="AI69" s="92" t="n">
        <f aca="false">EXP((((AH69-AH77)/AH78+2)/4-1.9)^3)</f>
        <v>0.168842860115521</v>
      </c>
      <c r="AJ69" s="92" t="n">
        <f aca="false">X69/V69</f>
        <v>0.0632740910797525</v>
      </c>
      <c r="AK69" s="92" t="n">
        <f aca="false">EXP((((AJ69-AJ77)/AJ78+2)/4-1.9)^3)</f>
        <v>0.0226838020682867</v>
      </c>
      <c r="AL69" s="92" t="n">
        <f aca="false">AA69/V69</f>
        <v>0.256312797282231</v>
      </c>
      <c r="AM69" s="92" t="n">
        <f aca="false">EXP((((AL69-AL77)/AL78+2)/4-1.9)^3)</f>
        <v>0.00433025847490119</v>
      </c>
      <c r="AN69" s="92" t="n">
        <f aca="false">0.01*AE69+0.15*AG69+0.24*AI69+0.25*AK69+0.35*AM69</f>
        <v>0.0580589989730516</v>
      </c>
      <c r="AP69" s="94" t="n">
        <f aca="false">0.01*AE69/$AN77</f>
        <v>3.89360710221289E-005</v>
      </c>
      <c r="AQ69" s="81" t="n">
        <f aca="false">AP69*$J77</f>
        <v>484.947285009917</v>
      </c>
      <c r="AR69" s="94" t="n">
        <f aca="false">0.15*AG69/$AN77</f>
        <v>0.00334869677225728</v>
      </c>
      <c r="AS69" s="81" t="n">
        <f aca="false">AR69*$J77</f>
        <v>41707.8910479871</v>
      </c>
      <c r="AT69" s="94" t="n">
        <f aca="false">0.24*AI69/$AN77</f>
        <v>0.013263029271013</v>
      </c>
      <c r="AU69" s="81" t="n">
        <f aca="false">AT69*$J77</f>
        <v>165190.525575355</v>
      </c>
      <c r="AV69" s="94" t="n">
        <f aca="false">0.25*AK69/$AN77</f>
        <v>0.00185611398894134</v>
      </c>
      <c r="AW69" s="81" t="n">
        <f aca="false">AV69*$J77</f>
        <v>23117.8291999328</v>
      </c>
      <c r="AX69" s="94" t="n">
        <f aca="false">0.35*AM69/$AN77</f>
        <v>0.000496055935840042</v>
      </c>
      <c r="AY69" s="81" t="n">
        <f aca="false">AX69*$J77</f>
        <v>6178.35783076217</v>
      </c>
    </row>
    <row r="70" customFormat="false" ht="12.8" hidden="false" customHeight="false" outlineLevel="0" collapsed="false">
      <c r="A70" s="89" t="s">
        <v>64</v>
      </c>
      <c r="B70" s="77"/>
      <c r="C70" s="77"/>
      <c r="D70" s="77"/>
      <c r="E70" s="77"/>
      <c r="F70" s="77"/>
      <c r="G70" s="77"/>
      <c r="H70" s="77"/>
      <c r="I70" s="82" t="n">
        <f aca="false">AP70+AR70+AT70+AV70+AX70</f>
        <v>0.0115269155247133</v>
      </c>
      <c r="J70" s="81" t="n">
        <f aca="false">ROUND(AQ70+AS70+AU70+AW70+AY70,0)</f>
        <v>143567</v>
      </c>
      <c r="K70" s="90" t="n">
        <f aca="false">I70-Tabla_Ministerio!J70</f>
        <v>-1.47451495458029E-016</v>
      </c>
      <c r="L70" s="81" t="n">
        <f aca="false">J70-Tabla_Ministerio!K70</f>
        <v>0</v>
      </c>
      <c r="M70" s="82" t="n">
        <f aca="false">Q105/Q112</f>
        <v>0.0189762123626353</v>
      </c>
      <c r="N70" s="81" t="n">
        <f aca="false">ROUND(N77*M70,0)</f>
        <v>4490612</v>
      </c>
      <c r="O70" s="82" t="n">
        <f aca="false">Tabla_Ministerio!L70/Tabla_Ministerio!L77-M70</f>
        <v>-2.8153037264049E-006</v>
      </c>
      <c r="P70" s="117" t="n">
        <f aca="false">N70-Tabla_Ministerio!L70</f>
        <v>666</v>
      </c>
      <c r="Q70" s="83" t="n">
        <f aca="false">N70+J70</f>
        <v>4634179</v>
      </c>
      <c r="R70" s="81" t="n">
        <f aca="false">Q70-Tabla_Ministerio!M70</f>
        <v>666</v>
      </c>
      <c r="T70" s="83" t="n">
        <f aca="false">B70+Tabla_Ministerio!B70</f>
        <v>8590</v>
      </c>
      <c r="U70" s="83" t="n">
        <f aca="false">C70+Tabla_Ministerio!C70</f>
        <v>41</v>
      </c>
      <c r="V70" s="83" t="n">
        <f aca="false">D70+Tabla_Ministerio!D70</f>
        <v>377.500758957355</v>
      </c>
      <c r="W70" s="83" t="n">
        <f aca="false">E70+Tabla_Ministerio!E70</f>
        <v>263.0253044119</v>
      </c>
      <c r="X70" s="83" t="n">
        <f aca="false">F70+Tabla_Ministerio!F70</f>
        <v>15</v>
      </c>
      <c r="Y70" s="83" t="n">
        <f aca="false">G70+Tabla_Ministerio!G70</f>
        <v>115</v>
      </c>
      <c r="Z70" s="83" t="n">
        <f aca="false">H70+Tabla_Ministerio!H70</f>
        <v>9</v>
      </c>
      <c r="AA70" s="83" t="n">
        <f aca="false">Y70+0.33*Z70</f>
        <v>117.97</v>
      </c>
      <c r="AD70" s="91" t="n">
        <f aca="false">IF(U70&gt;0,T70/U70,0)</f>
        <v>209.512195121951</v>
      </c>
      <c r="AE70" s="92" t="n">
        <f aca="false">EXP((((AD70-AD77)/AD78+2)/4-1.9)^3)</f>
        <v>0.0929892016925773</v>
      </c>
      <c r="AF70" s="93" t="n">
        <f aca="false">T70/V70</f>
        <v>22.7549211390337</v>
      </c>
      <c r="AG70" s="92" t="n">
        <f aca="false">EXP((((AF70-AF77)/AF78+2)/4-1.9)^3)</f>
        <v>0.13705782298127</v>
      </c>
      <c r="AH70" s="92" t="n">
        <f aca="false">W70/V70</f>
        <v>0.696754372463694</v>
      </c>
      <c r="AI70" s="92" t="n">
        <f aca="false">EXP((((AH70-AH77)/AH78+2)/4-1.9)^3)</f>
        <v>0.0358930732064867</v>
      </c>
      <c r="AJ70" s="92" t="n">
        <f aca="false">X70/V70</f>
        <v>0.0397350194511649</v>
      </c>
      <c r="AK70" s="92" t="n">
        <f aca="false">EXP((((AJ70-AJ77)/AJ78+2)/4-1.9)^3)</f>
        <v>0.011287048016163</v>
      </c>
      <c r="AL70" s="92" t="n">
        <f aca="false">AA70/V70</f>
        <v>0.312502682976928</v>
      </c>
      <c r="AM70" s="92" t="n">
        <f aca="false">EXP((((AL70-AL77)/AL78+2)/4-1.9)^3)</f>
        <v>0.00655230108675062</v>
      </c>
      <c r="AN70" s="92" t="n">
        <f aca="false">0.01*AE70+0.15*AG70+0.24*AI70+0.25*AK70+0.35*AM70</f>
        <v>0.0352179704180765</v>
      </c>
      <c r="AP70" s="94" t="n">
        <f aca="false">0.01*AE70/$AN77</f>
        <v>0.000304355605929719</v>
      </c>
      <c r="AQ70" s="81" t="n">
        <f aca="false">AP70*$J77</f>
        <v>3790.73750634163</v>
      </c>
      <c r="AR70" s="94" t="n">
        <f aca="false">0.15*AG70/$AN77</f>
        <v>0.00672889690441375</v>
      </c>
      <c r="AS70" s="81" t="n">
        <f aca="false">AR70*$J77</f>
        <v>83808.1552463909</v>
      </c>
      <c r="AT70" s="94" t="n">
        <f aca="false">0.24*AI70/$AN77</f>
        <v>0.00281949073972412</v>
      </c>
      <c r="AU70" s="81" t="n">
        <f aca="false">AT70*$J77</f>
        <v>35116.6500226158</v>
      </c>
      <c r="AV70" s="94" t="n">
        <f aca="false">0.25*AK70/$AN77</f>
        <v>0.000923568617535334</v>
      </c>
      <c r="AW70" s="81" t="n">
        <f aca="false">AV70*$J77</f>
        <v>11503.0120357951</v>
      </c>
      <c r="AX70" s="94" t="n">
        <f aca="false">0.35*AM70/$AN77</f>
        <v>0.000750603657110323</v>
      </c>
      <c r="AY70" s="81" t="n">
        <f aca="false">AX70*$J77</f>
        <v>9348.74002637011</v>
      </c>
    </row>
    <row r="71" customFormat="false" ht="12.8" hidden="false" customHeight="false" outlineLevel="0" collapsed="false">
      <c r="A71" s="89" t="s">
        <v>65</v>
      </c>
      <c r="B71" s="77"/>
      <c r="C71" s="77"/>
      <c r="D71" s="77"/>
      <c r="E71" s="77"/>
      <c r="F71" s="77"/>
      <c r="G71" s="77"/>
      <c r="H71" s="77"/>
      <c r="I71" s="82" t="n">
        <f aca="false">AP71+AR71+AT71+AV71+AX71</f>
        <v>0.0133333799143178</v>
      </c>
      <c r="J71" s="81" t="n">
        <f aca="false">ROUND(AQ71+AS71+AU71+AW71+AY71,0)</f>
        <v>166067</v>
      </c>
      <c r="K71" s="90" t="n">
        <f aca="false">I71-Tabla_Ministerio!J71</f>
        <v>-1.26634813746307E-016</v>
      </c>
      <c r="L71" s="81" t="n">
        <f aca="false">J71-Tabla_Ministerio!K71</f>
        <v>0</v>
      </c>
      <c r="M71" s="82" t="n">
        <f aca="false">Q106/Q112</f>
        <v>0.0111410926310337</v>
      </c>
      <c r="N71" s="81" t="n">
        <f aca="false">ROUND(N77*M71,0)</f>
        <v>2636476</v>
      </c>
      <c r="O71" s="82" t="n">
        <f aca="false">Tabla_Ministerio!L71/Tabla_Ministerio!L77-M71</f>
        <v>-7.19607880511272E-006</v>
      </c>
      <c r="P71" s="117" t="n">
        <f aca="false">N71-Tabla_Ministerio!L71</f>
        <v>1703</v>
      </c>
      <c r="Q71" s="83" t="n">
        <f aca="false">N71+J71</f>
        <v>2802543</v>
      </c>
      <c r="R71" s="81" t="n">
        <f aca="false">Q71-Tabla_Ministerio!M71</f>
        <v>1703</v>
      </c>
      <c r="T71" s="83" t="n">
        <f aca="false">B71+Tabla_Ministerio!B71</f>
        <v>9657</v>
      </c>
      <c r="U71" s="83" t="n">
        <f aca="false">C71+Tabla_Ministerio!C71</f>
        <v>112</v>
      </c>
      <c r="V71" s="83" t="n">
        <f aca="false">D71+Tabla_Ministerio!D71</f>
        <v>443.271635283223</v>
      </c>
      <c r="W71" s="83" t="n">
        <f aca="false">E71+Tabla_Ministerio!E71</f>
        <v>326.195857771261</v>
      </c>
      <c r="X71" s="83" t="n">
        <f aca="false">F71+Tabla_Ministerio!F71</f>
        <v>24</v>
      </c>
      <c r="Y71" s="83" t="n">
        <f aca="false">G71+Tabla_Ministerio!G71</f>
        <v>162</v>
      </c>
      <c r="Z71" s="83" t="n">
        <f aca="false">H71+Tabla_Ministerio!H71</f>
        <v>15</v>
      </c>
      <c r="AA71" s="83" t="n">
        <f aca="false">Y71+0.33*Z71</f>
        <v>166.95</v>
      </c>
      <c r="AD71" s="91" t="n">
        <f aca="false">IF(U71&gt;0,T71/U71,0)</f>
        <v>86.2232142857143</v>
      </c>
      <c r="AE71" s="92" t="n">
        <f aca="false">EXP((((AD71-AD77)/AD78+2)/4-1.9)^3)</f>
        <v>0.00731743169043817</v>
      </c>
      <c r="AF71" s="93" t="n">
        <f aca="false">T71/V71</f>
        <v>21.78573865623</v>
      </c>
      <c r="AG71" s="92" t="n">
        <f aca="false">EXP((((AF71-AF77)/AF78+2)/4-1.9)^3)</f>
        <v>0.108250785889874</v>
      </c>
      <c r="AH71" s="92" t="n">
        <f aca="false">W71/V71</f>
        <v>0.735882542005744</v>
      </c>
      <c r="AI71" s="92" t="n">
        <f aca="false">EXP((((AH71-AH77)/AH78+2)/4-1.9)^3)</f>
        <v>0.068652042639321</v>
      </c>
      <c r="AJ71" s="92" t="n">
        <f aca="false">X71/V71</f>
        <v>0.0541428733301771</v>
      </c>
      <c r="AK71" s="92" t="n">
        <f aca="false">EXP((((AJ71-AJ77)/AJ78+2)/4-1.9)^3)</f>
        <v>0.0174651785535237</v>
      </c>
      <c r="AL71" s="92" t="n">
        <f aca="false">AA71/V71</f>
        <v>0.376631362603044</v>
      </c>
      <c r="AM71" s="92" t="n">
        <f aca="false">EXP((((AL71-AL77)/AL78+2)/4-1.9)^3)</f>
        <v>0.0102390010467598</v>
      </c>
      <c r="AN71" s="92" t="n">
        <f aca="false">0.01*AE71+0.15*AG71+0.24*AI71+0.25*AK71+0.35*AM71</f>
        <v>0.0407372274385693</v>
      </c>
      <c r="AP71" s="94" t="n">
        <f aca="false">0.01*AE71/$AN77</f>
        <v>2.39501072754173E-005</v>
      </c>
      <c r="AQ71" s="81" t="n">
        <f aca="false">AP71*$J77</f>
        <v>298.297676011246</v>
      </c>
      <c r="AR71" s="94" t="n">
        <f aca="false">0.15*AG71/$AN77</f>
        <v>0.00531460636270481</v>
      </c>
      <c r="AS71" s="81" t="n">
        <f aca="false">AR71*$J77</f>
        <v>66193.2202924466</v>
      </c>
      <c r="AT71" s="94" t="n">
        <f aca="false">0.24*AI71/$AN77</f>
        <v>0.00539278978345409</v>
      </c>
      <c r="AU71" s="81" t="n">
        <f aca="false">AT71*$J77</f>
        <v>67166.991826909</v>
      </c>
      <c r="AV71" s="94" t="n">
        <f aca="false">0.25*AK71/$AN77</f>
        <v>0.00142909738565718</v>
      </c>
      <c r="AW71" s="81" t="n">
        <f aca="false">AV71*$J77</f>
        <v>17799.3536326596</v>
      </c>
      <c r="AX71" s="94" t="n">
        <f aca="false">0.35*AM71/$AN77</f>
        <v>0.00117293627522628</v>
      </c>
      <c r="AY71" s="81" t="n">
        <f aca="false">AX71*$J77</f>
        <v>14608.8767363648</v>
      </c>
    </row>
    <row r="72" customFormat="false" ht="12.8" hidden="false" customHeight="false" outlineLevel="0" collapsed="false">
      <c r="A72" s="89" t="s">
        <v>66</v>
      </c>
      <c r="B72" s="77"/>
      <c r="C72" s="77"/>
      <c r="D72" s="77"/>
      <c r="E72" s="77"/>
      <c r="F72" s="77"/>
      <c r="G72" s="77"/>
      <c r="H72" s="77"/>
      <c r="I72" s="82" t="n">
        <f aca="false">AP72+AR72+AT72+AV72+AX72</f>
        <v>0.00926870905300111</v>
      </c>
      <c r="J72" s="81" t="n">
        <f aca="false">ROUND(AQ72+AS72+AU72+AW72+AY72,0)</f>
        <v>115441</v>
      </c>
      <c r="K72" s="90" t="n">
        <f aca="false">I72-Tabla_Ministerio!J72</f>
        <v>0</v>
      </c>
      <c r="L72" s="81" t="n">
        <f aca="false">J72-Tabla_Ministerio!K72</f>
        <v>0</v>
      </c>
      <c r="M72" s="82" t="n">
        <f aca="false">Q107/Q112</f>
        <v>0.0108632147955893</v>
      </c>
      <c r="N72" s="81" t="n">
        <f aca="false">ROUND(N77*M72,0)</f>
        <v>2570718</v>
      </c>
      <c r="O72" s="82" t="n">
        <f aca="false">Tabla_Ministerio!L72/Tabla_Ministerio!L77-M72</f>
        <v>1.02402262657821E-005</v>
      </c>
      <c r="P72" s="117" t="n">
        <f aca="false">N72-Tabla_Ministerio!L72</f>
        <v>-2423</v>
      </c>
      <c r="Q72" s="83" t="n">
        <f aca="false">N72+J72</f>
        <v>2686159</v>
      </c>
      <c r="R72" s="81" t="n">
        <f aca="false">Q72-Tabla_Ministerio!M72</f>
        <v>-2423</v>
      </c>
      <c r="T72" s="83" t="n">
        <f aca="false">B72+Tabla_Ministerio!B72</f>
        <v>8924</v>
      </c>
      <c r="U72" s="83" t="n">
        <f aca="false">C72+Tabla_Ministerio!C72</f>
        <v>39</v>
      </c>
      <c r="V72" s="83" t="n">
        <f aca="false">D72+Tabla_Ministerio!D72</f>
        <v>483.698799029917</v>
      </c>
      <c r="W72" s="83" t="n">
        <f aca="false">E72+Tabla_Ministerio!E72</f>
        <v>312.615423788138</v>
      </c>
      <c r="X72" s="83" t="n">
        <f aca="false">F72+Tabla_Ministerio!F72</f>
        <v>29</v>
      </c>
      <c r="Y72" s="83" t="n">
        <f aca="false">G72+Tabla_Ministerio!G72</f>
        <v>265</v>
      </c>
      <c r="Z72" s="83" t="n">
        <f aca="false">H72+Tabla_Ministerio!H72</f>
        <v>48</v>
      </c>
      <c r="AA72" s="83" t="n">
        <f aca="false">Y72+0.33*Z72</f>
        <v>280.84</v>
      </c>
      <c r="AD72" s="91" t="n">
        <f aca="false">IF(U72&gt;0,T72/U72,0)</f>
        <v>228.820512820513</v>
      </c>
      <c r="AE72" s="92" t="n">
        <f aca="false">EXP((((AD72-AD77)/AD78+2)/4-1.9)^3)</f>
        <v>0.124692334250035</v>
      </c>
      <c r="AF72" s="93" t="n">
        <f aca="false">T72/V72</f>
        <v>18.4494979476847</v>
      </c>
      <c r="AG72" s="92" t="n">
        <f aca="false">EXP((((AF72-AF77)/AF78+2)/4-1.9)^3)</f>
        <v>0.0417080378162436</v>
      </c>
      <c r="AH72" s="92" t="n">
        <f aca="false">W72/V72</f>
        <v>0.646301839936556</v>
      </c>
      <c r="AI72" s="92" t="n">
        <f aca="false">EXP((((AH72-AH77)/AH78+2)/4-1.9)^3)</f>
        <v>0.0134659640920686</v>
      </c>
      <c r="AJ72" s="92" t="n">
        <f aca="false">X72/V72</f>
        <v>0.0599546661231349</v>
      </c>
      <c r="AK72" s="92" t="n">
        <f aca="false">EXP((((AJ72-AJ77)/AJ78+2)/4-1.9)^3)</f>
        <v>0.0206549571885099</v>
      </c>
      <c r="AL72" s="92" t="n">
        <f aca="false">AA72/V72</f>
        <v>0.580609256345559</v>
      </c>
      <c r="AM72" s="92" t="n">
        <f aca="false">EXP((((AL72-AL77)/AL78+2)/4-1.9)^3)</f>
        <v>0.0354851843702038</v>
      </c>
      <c r="AN72" s="92" t="n">
        <f aca="false">0.01*AE72+0.15*AG72+0.24*AI72+0.25*AK72+0.35*AM72</f>
        <v>0.0283185142237322</v>
      </c>
      <c r="AP72" s="94" t="n">
        <f aca="false">0.01*AE72/$AN77</f>
        <v>0.000408120623198013</v>
      </c>
      <c r="AQ72" s="81" t="n">
        <f aca="false">AP72*$J77</f>
        <v>5083.12685334757</v>
      </c>
      <c r="AR72" s="94" t="n">
        <f aca="false">0.15*AG72/$AN77</f>
        <v>0.00204766922782106</v>
      </c>
      <c r="AS72" s="81" t="n">
        <f aca="false">AR72*$J77</f>
        <v>25503.6424210807</v>
      </c>
      <c r="AT72" s="94" t="n">
        <f aca="false">0.24*AI72/$AN77</f>
        <v>0.00105778518436208</v>
      </c>
      <c r="AU72" s="81" t="n">
        <f aca="false">AT72*$J77</f>
        <v>13174.6742753927</v>
      </c>
      <c r="AV72" s="94" t="n">
        <f aca="false">0.25*AK72/$AN77</f>
        <v>0.00169010269368275</v>
      </c>
      <c r="AW72" s="81" t="n">
        <f aca="false">AV72*$J77</f>
        <v>21050.1648259163</v>
      </c>
      <c r="AX72" s="94" t="n">
        <f aca="false">0.35*AM72/$AN77</f>
        <v>0.00406503132393721</v>
      </c>
      <c r="AY72" s="81" t="n">
        <f aca="false">AX72*$J77</f>
        <v>50629.8106684476</v>
      </c>
    </row>
    <row r="73" customFormat="false" ht="12.8" hidden="false" customHeight="false" outlineLevel="0" collapsed="false">
      <c r="A73" s="89" t="s">
        <v>67</v>
      </c>
      <c r="B73" s="77"/>
      <c r="C73" s="77"/>
      <c r="D73" s="77"/>
      <c r="E73" s="77"/>
      <c r="F73" s="77"/>
      <c r="G73" s="77"/>
      <c r="H73" s="77"/>
      <c r="I73" s="82" t="n">
        <f aca="false">AP73+AR73+AT73+AV73+AX73</f>
        <v>0.0100423886722709</v>
      </c>
      <c r="J73" s="81" t="n">
        <f aca="false">ROUND(AQ73+AS73+AU73+AW73+AY73,0)</f>
        <v>125078</v>
      </c>
      <c r="K73" s="90" t="n">
        <f aca="false">I73-Tabla_Ministerio!J73</f>
        <v>0</v>
      </c>
      <c r="L73" s="81" t="n">
        <f aca="false">J73-Tabla_Ministerio!K73</f>
        <v>0</v>
      </c>
      <c r="M73" s="82" t="n">
        <f aca="false">Q108/Q112</f>
        <v>0.00907674879829309</v>
      </c>
      <c r="N73" s="81" t="n">
        <f aca="false">ROUND(N77*M73,0)</f>
        <v>2147961</v>
      </c>
      <c r="O73" s="82" t="n">
        <f aca="false">Tabla_Ministerio!L73/Tabla_Ministerio!L77-M73</f>
        <v>-1.15732292535736E-005</v>
      </c>
      <c r="P73" s="117" t="n">
        <f aca="false">N73-Tabla_Ministerio!L73</f>
        <v>2739</v>
      </c>
      <c r="Q73" s="83" t="n">
        <f aca="false">N73+J73</f>
        <v>2273039</v>
      </c>
      <c r="R73" s="81" t="n">
        <f aca="false">Q73-Tabla_Ministerio!M73</f>
        <v>2739</v>
      </c>
      <c r="T73" s="83" t="n">
        <f aca="false">B73+Tabla_Ministerio!B73</f>
        <v>11232</v>
      </c>
      <c r="U73" s="83" t="n">
        <f aca="false">C73+Tabla_Ministerio!C73</f>
        <v>55</v>
      </c>
      <c r="V73" s="83" t="n">
        <f aca="false">D73+Tabla_Ministerio!D73</f>
        <v>538.398574861681</v>
      </c>
      <c r="W73" s="83" t="n">
        <f aca="false">E73+Tabla_Ministerio!E73</f>
        <v>375.766432695337</v>
      </c>
      <c r="X73" s="83" t="n">
        <f aca="false">F73+Tabla_Ministerio!F73</f>
        <v>33</v>
      </c>
      <c r="Y73" s="83" t="n">
        <f aca="false">G73+Tabla_Ministerio!G73</f>
        <v>177</v>
      </c>
      <c r="Z73" s="83" t="n">
        <f aca="false">H73+Tabla_Ministerio!H73</f>
        <v>29</v>
      </c>
      <c r="AA73" s="83" t="n">
        <f aca="false">Y73+0.33*Z73</f>
        <v>186.57</v>
      </c>
      <c r="AD73" s="91" t="n">
        <f aca="false">IF(U73&gt;0,T73/U73,0)</f>
        <v>204.218181818182</v>
      </c>
      <c r="AE73" s="92" t="n">
        <f aca="false">EXP((((AD73-AD77)/AD78+2)/4-1.9)^3)</f>
        <v>0.085412639929416</v>
      </c>
      <c r="AF73" s="93" t="n">
        <f aca="false">T73/V73</f>
        <v>20.8618679997167</v>
      </c>
      <c r="AG73" s="92" t="n">
        <f aca="false">EXP((((AF73-AF77)/AF78+2)/4-1.9)^3)</f>
        <v>0.0850131970133028</v>
      </c>
      <c r="AH73" s="92" t="n">
        <f aca="false">W73/V73</f>
        <v>0.697933557479929</v>
      </c>
      <c r="AI73" s="92" t="n">
        <f aca="false">EXP((((AH73-AH77)/AH78+2)/4-1.9)^3)</f>
        <v>0.0366521512978059</v>
      </c>
      <c r="AJ73" s="92" t="n">
        <f aca="false">X73/V73</f>
        <v>0.0612928814094242</v>
      </c>
      <c r="AK73" s="92" t="n">
        <f aca="false">EXP((((AJ73-AJ77)/AJ78+2)/4-1.9)^3)</f>
        <v>0.0214540243548231</v>
      </c>
      <c r="AL73" s="92" t="n">
        <f aca="false">AA73/V73</f>
        <v>0.346527663168372</v>
      </c>
      <c r="AM73" s="92" t="n">
        <f aca="false">EXP((((AL73-AL77)/AL78+2)/4-1.9)^3)</f>
        <v>0.00833198517208771</v>
      </c>
      <c r="AN73" s="92" t="n">
        <f aca="false">0.01*AE73+0.15*AG73+0.24*AI73+0.25*AK73+0.35*AM73</f>
        <v>0.0306823231616995</v>
      </c>
      <c r="AP73" s="94" t="n">
        <f aca="false">0.01*AE73/$AN77</f>
        <v>0.000279557360495648</v>
      </c>
      <c r="AQ73" s="81" t="n">
        <f aca="false">AP73*$J77</f>
        <v>3481.87630179359</v>
      </c>
      <c r="AR73" s="94" t="n">
        <f aca="false">0.15*AG73/$AN77</f>
        <v>0.00417374963190028</v>
      </c>
      <c r="AS73" s="81" t="n">
        <f aca="false">AR73*$J77</f>
        <v>51983.893062832</v>
      </c>
      <c r="AT73" s="94" t="n">
        <f aca="false">0.24*AI73/$AN77</f>
        <v>0.0028791182237484</v>
      </c>
      <c r="AU73" s="81" t="n">
        <f aca="false">AT73*$J77</f>
        <v>35859.3080702938</v>
      </c>
      <c r="AV73" s="94" t="n">
        <f aca="false">0.25*AK73/$AN77</f>
        <v>0.00175548678322086</v>
      </c>
      <c r="AW73" s="81" t="n">
        <f aca="false">AV73*$J77</f>
        <v>21864.5211765181</v>
      </c>
      <c r="AX73" s="94" t="n">
        <f aca="false">0.35*AM73/$AN77</f>
        <v>0.000954476672905683</v>
      </c>
      <c r="AY73" s="81" t="n">
        <f aca="false">AX73*$J77</f>
        <v>11887.9706909267</v>
      </c>
    </row>
    <row r="74" customFormat="false" ht="12.8" hidden="false" customHeight="false" outlineLevel="0" collapsed="false">
      <c r="A74" s="89" t="s">
        <v>68</v>
      </c>
      <c r="B74" s="77"/>
      <c r="C74" s="77"/>
      <c r="D74" s="77"/>
      <c r="E74" s="77"/>
      <c r="F74" s="77"/>
      <c r="G74" s="77"/>
      <c r="H74" s="77"/>
      <c r="I74" s="82" t="n">
        <f aca="false">AP74+AR74+AT74+AV74+AX74</f>
        <v>0.0152565056061683</v>
      </c>
      <c r="J74" s="81" t="n">
        <f aca="false">ROUND(AQ74+AS74+AU74+AW74+AY74,0)</f>
        <v>190019</v>
      </c>
      <c r="K74" s="90" t="n">
        <f aca="false">I74-Tabla_Ministerio!J74</f>
        <v>0</v>
      </c>
      <c r="L74" s="81" t="n">
        <f aca="false">J74-Tabla_Ministerio!K74</f>
        <v>0</v>
      </c>
      <c r="M74" s="82" t="n">
        <f aca="false">Q109/Q112</f>
        <v>0.00767715511417355</v>
      </c>
      <c r="N74" s="81" t="n">
        <f aca="false">ROUND(N77*M74,0)</f>
        <v>1816755</v>
      </c>
      <c r="O74" s="82" t="n">
        <f aca="false">Tabla_Ministerio!L74/Tabla_Ministerio!L77-M74</f>
        <v>7.38285096455339E-006</v>
      </c>
      <c r="P74" s="117" t="n">
        <f aca="false">N74-Tabla_Ministerio!L74</f>
        <v>-1747</v>
      </c>
      <c r="Q74" s="83" t="n">
        <f aca="false">N74+J74</f>
        <v>2006774</v>
      </c>
      <c r="R74" s="81" t="n">
        <f aca="false">Q74-Tabla_Ministerio!M74</f>
        <v>-1747</v>
      </c>
      <c r="T74" s="83" t="n">
        <f aca="false">B74+Tabla_Ministerio!B74</f>
        <v>14215</v>
      </c>
      <c r="U74" s="83" t="n">
        <f aca="false">C74+Tabla_Ministerio!C74</f>
        <v>97</v>
      </c>
      <c r="V74" s="83" t="n">
        <f aca="false">D74+Tabla_Ministerio!D74</f>
        <v>586.868751929593</v>
      </c>
      <c r="W74" s="83" t="n">
        <f aca="false">E74+Tabla_Ministerio!E74</f>
        <v>368.615184635293</v>
      </c>
      <c r="X74" s="83" t="n">
        <f aca="false">F74+Tabla_Ministerio!F74</f>
        <v>38</v>
      </c>
      <c r="Y74" s="83" t="n">
        <f aca="false">G74+Tabla_Ministerio!G74</f>
        <v>299</v>
      </c>
      <c r="Z74" s="83" t="n">
        <f aca="false">H74+Tabla_Ministerio!H74</f>
        <v>51</v>
      </c>
      <c r="AA74" s="83" t="n">
        <f aca="false">Y74+0.33*Z74</f>
        <v>315.83</v>
      </c>
      <c r="AD74" s="91" t="n">
        <f aca="false">IF(U74&gt;0,T74/U74,0)</f>
        <v>146.546391752577</v>
      </c>
      <c r="AE74" s="92" t="n">
        <f aca="false">EXP((((AD74-AD77)/AD78+2)/4-1.9)^3)</f>
        <v>0.0295728482850712</v>
      </c>
      <c r="AF74" s="93" t="n">
        <f aca="false">T74/V74</f>
        <v>24.2217701202557</v>
      </c>
      <c r="AG74" s="92" t="n">
        <f aca="false">EXP((((AF74-AF77)/AF78+2)/4-1.9)^3)</f>
        <v>0.189577339342257</v>
      </c>
      <c r="AH74" s="92" t="n">
        <f aca="false">W74/V74</f>
        <v>0.628104978197094</v>
      </c>
      <c r="AI74" s="92" t="n">
        <f aca="false">EXP((((AH74-AH77)/AH78+2)/4-1.9)^3)</f>
        <v>0.00906284502159582</v>
      </c>
      <c r="AJ74" s="92" t="n">
        <f aca="false">X74/V74</f>
        <v>0.0647504231142961</v>
      </c>
      <c r="AK74" s="92" t="n">
        <f aca="false">EXP((((AJ74-AJ77)/AJ78+2)/4-1.9)^3)</f>
        <v>0.0236374770813766</v>
      </c>
      <c r="AL74" s="92" t="n">
        <f aca="false">AA74/V74</f>
        <v>0.538161214004951</v>
      </c>
      <c r="AM74" s="92" t="n">
        <f aca="false">EXP((((AL74-AL77)/AL78+2)/4-1.9)^3)</f>
        <v>0.0279889602981025</v>
      </c>
      <c r="AN74" s="92" t="n">
        <f aca="false">0.01*AE74+0.15*AG74+0.24*AI74+0.25*AK74+0.35*AM74</f>
        <v>0.0466129175640522</v>
      </c>
      <c r="AP74" s="94" t="n">
        <f aca="false">0.01*AE74/$AN77</f>
        <v>9.67925522000578E-005</v>
      </c>
      <c r="AQ74" s="81" t="n">
        <f aca="false">AP74*$J77</f>
        <v>1205.54755953474</v>
      </c>
      <c r="AR74" s="94" t="n">
        <f aca="false">0.15*AG74/$AN77</f>
        <v>0.00930735907005785</v>
      </c>
      <c r="AS74" s="81" t="n">
        <f aca="false">AR74*$J77</f>
        <v>115922.803537926</v>
      </c>
      <c r="AT74" s="94" t="n">
        <f aca="false">0.24*AI74/$AN77</f>
        <v>0.000711909160493016</v>
      </c>
      <c r="AU74" s="81" t="n">
        <f aca="false">AT74*$J77</f>
        <v>8866.80154139241</v>
      </c>
      <c r="AV74" s="94" t="n">
        <f aca="false">0.25*AK74/$AN77</f>
        <v>0.00193414894654551</v>
      </c>
      <c r="AW74" s="81" t="n">
        <f aca="false">AV74*$J77</f>
        <v>24089.7516315643</v>
      </c>
      <c r="AX74" s="94" t="n">
        <f aca="false">0.35*AM74/$AN77</f>
        <v>0.00320629587687184</v>
      </c>
      <c r="AY74" s="81" t="n">
        <f aca="false">AX74*$J77</f>
        <v>39934.2933071954</v>
      </c>
    </row>
    <row r="75" customFormat="false" ht="12.8" hidden="false" customHeight="false" outlineLevel="0" collapsed="false">
      <c r="A75" s="89" t="s">
        <v>69</v>
      </c>
      <c r="B75" s="77"/>
      <c r="C75" s="77"/>
      <c r="D75" s="77"/>
      <c r="E75" s="77"/>
      <c r="F75" s="77"/>
      <c r="G75" s="77"/>
      <c r="H75" s="77"/>
      <c r="I75" s="82" t="n">
        <f aca="false">AP75+AR75+AT75+AV75+AX75</f>
        <v>0.0329836787319884</v>
      </c>
      <c r="J75" s="81" t="n">
        <f aca="false">ROUND(AQ75+AS75+AU75+AW75+AY75,0)</f>
        <v>410810</v>
      </c>
      <c r="K75" s="90" t="n">
        <f aca="false">I75-Tabla_Ministerio!J75</f>
        <v>5.89805981832114E-016</v>
      </c>
      <c r="L75" s="81" t="n">
        <f aca="false">J75-Tabla_Ministerio!K75</f>
        <v>0</v>
      </c>
      <c r="M75" s="82" t="n">
        <f aca="false">Q110/Q112</f>
        <v>0.0171064478703812</v>
      </c>
      <c r="N75" s="81" t="n">
        <f aca="false">ROUND(N77*M75,0)</f>
        <v>4048143</v>
      </c>
      <c r="O75" s="82" t="n">
        <f aca="false">Tabla_Ministerio!L75/Tabla_Ministerio!L77-M75</f>
        <v>-6.01250844251E-010</v>
      </c>
      <c r="P75" s="117" t="n">
        <f aca="false">N75-Tabla_Ministerio!L75</f>
        <v>0</v>
      </c>
      <c r="Q75" s="83" t="n">
        <f aca="false">N75+J75</f>
        <v>4458953</v>
      </c>
      <c r="R75" s="81" t="n">
        <f aca="false">Q75-Tabla_Ministerio!M75</f>
        <v>0</v>
      </c>
      <c r="T75" s="83" t="n">
        <f aca="false">B75+Tabla_Ministerio!B75</f>
        <v>2280</v>
      </c>
      <c r="U75" s="83" t="n">
        <f aca="false">C75+Tabla_Ministerio!C75</f>
        <v>24</v>
      </c>
      <c r="V75" s="83" t="n">
        <f aca="false">D75+Tabla_Ministerio!D75</f>
        <v>142.591557059961</v>
      </c>
      <c r="W75" s="83" t="n">
        <f aca="false">E75+Tabla_Ministerio!E75</f>
        <v>106.364284332689</v>
      </c>
      <c r="X75" s="83" t="n">
        <f aca="false">F75+Tabla_Ministerio!F75</f>
        <v>22</v>
      </c>
      <c r="Y75" s="83" t="n">
        <f aca="false">G75+Tabla_Ministerio!G75</f>
        <v>112</v>
      </c>
      <c r="Z75" s="83" t="n">
        <f aca="false">H75+Tabla_Ministerio!H75</f>
        <v>7</v>
      </c>
      <c r="AA75" s="83" t="n">
        <f aca="false">Y75+0.33*Z75</f>
        <v>114.31</v>
      </c>
      <c r="AD75" s="91" t="n">
        <f aca="false">IF(U75&gt;0,T75/U75,0)</f>
        <v>95</v>
      </c>
      <c r="AE75" s="92" t="n">
        <f aca="false">EXP((((AD75-AD77)/AD78+2)/4-1.9)^3)</f>
        <v>0.00914318484656474</v>
      </c>
      <c r="AF75" s="93" t="n">
        <f aca="false">T75/V75</f>
        <v>15.9897265098328</v>
      </c>
      <c r="AG75" s="92" t="n">
        <f aca="false">EXP((((AF75-AF77)/AF78+2)/4-1.9)^3)</f>
        <v>0.0177320347761564</v>
      </c>
      <c r="AH75" s="92" t="n">
        <f aca="false">W75/V75</f>
        <v>0.745936761795524</v>
      </c>
      <c r="AI75" s="92" t="n">
        <f aca="false">EXP((((AH75-AH77)/AH78+2)/4-1.9)^3)</f>
        <v>0.0799051728333158</v>
      </c>
      <c r="AJ75" s="92" t="n">
        <f aca="false">X75/V75</f>
        <v>0.154286834744001</v>
      </c>
      <c r="AK75" s="92" t="n">
        <f aca="false">EXP((((AJ75-AJ77)/AJ78+2)/4-1.9)^3)</f>
        <v>0.170859565163968</v>
      </c>
      <c r="AL75" s="92" t="n">
        <f aca="false">AA75/V75</f>
        <v>0.801660367253944</v>
      </c>
      <c r="AM75" s="92" t="n">
        <f aca="false">EXP((((AL75-AL77)/AL78+2)/4-1.9)^3)</f>
        <v>0.103231570774789</v>
      </c>
      <c r="AN75" s="92" t="n">
        <f aca="false">0.01*AE75+0.15*AG75+0.24*AI75+0.25*AK75+0.35*AM75</f>
        <v>0.100774419607053</v>
      </c>
      <c r="AP75" s="94" t="n">
        <f aca="false">0.01*AE75/$AN77</f>
        <v>2.99258356180271E-005</v>
      </c>
      <c r="AQ75" s="81" t="n">
        <f aca="false">AP75*$J77</f>
        <v>372.725145440774</v>
      </c>
      <c r="AR75" s="94" t="n">
        <f aca="false">0.15*AG75/$AN77</f>
        <v>0.00087055982153271</v>
      </c>
      <c r="AS75" s="81" t="n">
        <f aca="false">AR75*$J77</f>
        <v>10842.7894959167</v>
      </c>
      <c r="AT75" s="94" t="n">
        <f aca="false">0.24*AI75/$AN77</f>
        <v>0.00627675132646135</v>
      </c>
      <c r="AU75" s="81" t="n">
        <f aca="false">AT75*$J77</f>
        <v>78176.6992545257</v>
      </c>
      <c r="AV75" s="94" t="n">
        <f aca="false">0.25*AK75/$AN77</f>
        <v>0.0139806734378382</v>
      </c>
      <c r="AW75" s="81" t="n">
        <f aca="false">AV75*$J77</f>
        <v>174128.756402684</v>
      </c>
      <c r="AX75" s="94" t="n">
        <f aca="false">0.35*AM75/$AN77</f>
        <v>0.0118257683105381</v>
      </c>
      <c r="AY75" s="81" t="n">
        <f aca="false">AX75*$J77</f>
        <v>147289.494928556</v>
      </c>
    </row>
    <row r="76" customFormat="false" ht="12.8" hidden="false" customHeight="false" outlineLevel="0" collapsed="false">
      <c r="A76" s="95" t="s">
        <v>70</v>
      </c>
      <c r="B76" s="77"/>
      <c r="C76" s="77"/>
      <c r="D76" s="77"/>
      <c r="E76" s="77"/>
      <c r="F76" s="77"/>
      <c r="G76" s="77"/>
      <c r="H76" s="77"/>
      <c r="I76" s="96" t="n">
        <f aca="false">AP76+AR76+AT76+AV76+AX76</f>
        <v>0.00851078795931723</v>
      </c>
      <c r="J76" s="97" t="n">
        <f aca="false">ROUND(AQ76+AS76+AU76+AW76+AY76,0)</f>
        <v>106002</v>
      </c>
      <c r="K76" s="98" t="n">
        <f aca="false">I76-Tabla_Ministerio!J76</f>
        <v>-3.12250225675825E-017</v>
      </c>
      <c r="L76" s="97" t="n">
        <f aca="false">J76-Tabla_Ministerio!K76</f>
        <v>0</v>
      </c>
      <c r="M76" s="96" t="n">
        <f aca="false">Q111/Q112</f>
        <v>0.0140338076298655</v>
      </c>
      <c r="N76" s="97" t="n">
        <f aca="false">ROUND(N77*M76,0)</f>
        <v>3321020</v>
      </c>
      <c r="O76" s="96" t="n">
        <f aca="false">Tabla_Ministerio!L76/Tabla_Ministerio!L77-M76</f>
        <v>-1.63296090538445E-009</v>
      </c>
      <c r="P76" s="118" t="n">
        <f aca="false">N76-Tabla_Ministerio!L76</f>
        <v>0</v>
      </c>
      <c r="Q76" s="99" t="n">
        <f aca="false">N76+J76</f>
        <v>3427022</v>
      </c>
      <c r="R76" s="97" t="n">
        <f aca="false">Q76-Tabla_Ministerio!M76</f>
        <v>0</v>
      </c>
      <c r="T76" s="99" t="n">
        <f aca="false">B76+Tabla_Ministerio!B76</f>
        <v>290</v>
      </c>
      <c r="U76" s="99" t="n">
        <f aca="false">C76+Tabla_Ministerio!C76</f>
        <v>6</v>
      </c>
      <c r="V76" s="99" t="n">
        <f aca="false">D76+Tabla_Ministerio!D76</f>
        <v>53.9255611265045</v>
      </c>
      <c r="W76" s="99" t="n">
        <f aca="false">E76+Tabla_Ministerio!E76</f>
        <v>38.6073793083227</v>
      </c>
      <c r="X76" s="99" t="n">
        <f aca="false">F76+Tabla_Ministerio!F76</f>
        <v>3</v>
      </c>
      <c r="Y76" s="99" t="n">
        <f aca="false">G76+Tabla_Ministerio!G76</f>
        <v>28</v>
      </c>
      <c r="Z76" s="99" t="n">
        <f aca="false">H76+Tabla_Ministerio!H76</f>
        <v>2</v>
      </c>
      <c r="AA76" s="99" t="n">
        <f aca="false">Y76+0.33*Z76</f>
        <v>28.66</v>
      </c>
      <c r="AD76" s="100" t="n">
        <f aca="false">IF(U76&gt;0,T76/U76,0)</f>
        <v>48.3333333333333</v>
      </c>
      <c r="AE76" s="101" t="n">
        <f aca="false">EXP((((AD76-AD77)/AD78+2)/4-1.9)^3)</f>
        <v>0.00257970742349845</v>
      </c>
      <c r="AF76" s="102" t="n">
        <f aca="false">T76/V76</f>
        <v>5.37778363250938</v>
      </c>
      <c r="AG76" s="101" t="n">
        <f aca="false">EXP((((AF76-AF77)/AF78+2)/4-1.9)^3)</f>
        <v>7.65562838005367E-005</v>
      </c>
      <c r="AH76" s="101" t="n">
        <f aca="false">W76/V76</f>
        <v>0.715938388063376</v>
      </c>
      <c r="AI76" s="101" t="n">
        <f aca="false">EXP((((AH76-AH77)/AH78+2)/4-1.9)^3)</f>
        <v>0.0499090787161171</v>
      </c>
      <c r="AJ76" s="101" t="n">
        <f aca="false">X76/V76</f>
        <v>0.055632244474235</v>
      </c>
      <c r="AK76" s="101" t="n">
        <f aca="false">EXP((((AJ76-AJ77)/AJ78+2)/4-1.9)^3)</f>
        <v>0.0182405754284789</v>
      </c>
      <c r="AL76" s="101" t="n">
        <f aca="false">AA76/V76</f>
        <v>0.531473375543858</v>
      </c>
      <c r="AM76" s="101" t="n">
        <f aca="false">EXP((((AL76-AL77)/AL78+2)/4-1.9)^3)</f>
        <v>0.0269349964280984</v>
      </c>
      <c r="AN76" s="101" t="n">
        <f aca="false">0.01*AE76+0.15*AG76+0.24*AI76+0.25*AK76+0.35*AM76</f>
        <v>0.0260028520156273</v>
      </c>
      <c r="AP76" s="103" t="n">
        <f aca="false">0.01*AE76/$AN77</f>
        <v>8.44343646046097E-006</v>
      </c>
      <c r="AQ76" s="97" t="n">
        <f aca="false">AP76*$J77</f>
        <v>105.162680264456</v>
      </c>
      <c r="AR76" s="103" t="n">
        <f aca="false">0.15*AG76/$AN77</f>
        <v>3.75855481922582E-006</v>
      </c>
      <c r="AS76" s="97" t="n">
        <f aca="false">AR76*$J77</f>
        <v>46.8126574483745</v>
      </c>
      <c r="AT76" s="103" t="n">
        <f aca="false">0.24*AI76/$AN77</f>
        <v>0.0039204830541739</v>
      </c>
      <c r="AU76" s="97" t="n">
        <f aca="false">AT76*$J77</f>
        <v>48829.4674613799</v>
      </c>
      <c r="AV76" s="103" t="n">
        <f aca="false">0.25*AK76/$AN77</f>
        <v>0.00149254464120338</v>
      </c>
      <c r="AW76" s="97" t="n">
        <f aca="false">AV76*$J77</f>
        <v>18589.5867894917</v>
      </c>
      <c r="AX76" s="103" t="n">
        <f aca="false">0.35*AM76/$AN77</f>
        <v>0.00308555827266026</v>
      </c>
      <c r="AY76" s="97" t="n">
        <f aca="false">AX76*$J77</f>
        <v>38430.5110347692</v>
      </c>
    </row>
    <row r="77" customFormat="false" ht="12.8" hidden="false" customHeight="false" outlineLevel="0" collapsed="false">
      <c r="A77" s="104" t="s">
        <v>71</v>
      </c>
      <c r="B77" s="77"/>
      <c r="C77" s="77"/>
      <c r="D77" s="77"/>
      <c r="E77" s="77"/>
      <c r="F77" s="77"/>
      <c r="G77" s="77"/>
      <c r="H77" s="77"/>
      <c r="I77" s="105" t="n">
        <f aca="false">SUM(I50:I76)</f>
        <v>1</v>
      </c>
      <c r="J77" s="106" t="n">
        <f aca="false">Tabla_Ministerio!K77</f>
        <v>12454962</v>
      </c>
      <c r="K77" s="107" t="n">
        <f aca="false">I77-Tabla_Ministerio!J77</f>
        <v>0</v>
      </c>
      <c r="L77" s="108" t="n">
        <f aca="false">SUM(L50:L76)</f>
        <v>1</v>
      </c>
      <c r="M77" s="105" t="n">
        <f aca="false">SUM(M50:M76)</f>
        <v>0.999999975371262</v>
      </c>
      <c r="N77" s="106" t="n">
        <f aca="false">Tabla_Ministerio!L77</f>
        <v>236644286</v>
      </c>
      <c r="O77" s="105" t="n">
        <f aca="false">SUM(O50:O76)</f>
        <v>2.46287374591758E-008</v>
      </c>
      <c r="P77" s="109" t="n">
        <f aca="false">SUM(P50:P76)</f>
        <v>-6</v>
      </c>
      <c r="Q77" s="110" t="n">
        <f aca="false">Tabla_Ministerio!M77</f>
        <v>249099248</v>
      </c>
      <c r="R77" s="108" t="n">
        <f aca="false">SUM(R50:R76)</f>
        <v>-5</v>
      </c>
      <c r="T77" s="111"/>
      <c r="U77" s="111"/>
      <c r="V77" s="111"/>
      <c r="W77" s="111"/>
      <c r="X77" s="111"/>
      <c r="Y77" s="111"/>
      <c r="Z77" s="111"/>
      <c r="AA77" s="111"/>
      <c r="AC77" s="112" t="s">
        <v>295</v>
      </c>
      <c r="AD77" s="112" t="n">
        <f aca="false">AVERAGE(AD50:AD76)</f>
        <v>187.380679717398</v>
      </c>
      <c r="AE77" s="111"/>
      <c r="AF77" s="113" t="n">
        <f aca="false">AVERAGE(AF50:AF76)</f>
        <v>19.8672796044395</v>
      </c>
      <c r="AG77" s="111"/>
      <c r="AH77" s="114" t="n">
        <f aca="false">AVERAGE(AH50:AH76)</f>
        <v>0.731674265684408</v>
      </c>
      <c r="AI77" s="111"/>
      <c r="AJ77" s="114" t="n">
        <f aca="false">AVERAGE(AJ50:AJ76)</f>
        <v>0.104554128688899</v>
      </c>
      <c r="AK77" s="111"/>
      <c r="AL77" s="114" t="n">
        <f aca="false">AVERAGE(AL50:AL76)</f>
        <v>0.696646523946882</v>
      </c>
      <c r="AM77" s="115"/>
      <c r="AN77" s="114" t="n">
        <f aca="false">SUM(AN50:AN76)</f>
        <v>3.0552813840416</v>
      </c>
      <c r="AP77" s="116" t="n">
        <f aca="false">SUM(AP50:AP76)</f>
        <v>0.00979641247978866</v>
      </c>
      <c r="AQ77" s="108" t="n">
        <f aca="false">SUM(AQ50:AQ76)</f>
        <v>122013.945172094</v>
      </c>
      <c r="AR77" s="116" t="n">
        <f aca="false">SUM(AR50:AR76)</f>
        <v>0.144255641006122</v>
      </c>
      <c r="AS77" s="108" t="n">
        <f aca="false">SUM(AS50:AS76)</f>
        <v>1796698.52701689</v>
      </c>
      <c r="AT77" s="116" t="n">
        <f aca="false">SUM(AT50:AT76)</f>
        <v>0.239829420333308</v>
      </c>
      <c r="AU77" s="108" t="n">
        <f aca="false">SUM(AU50:AU76)</f>
        <v>2987066.31673337</v>
      </c>
      <c r="AV77" s="116" t="n">
        <f aca="false">SUM(AV50:AV76)</f>
        <v>0.256251980451572</v>
      </c>
      <c r="AW77" s="108" t="n">
        <f aca="false">SUM(AW50:AW76)</f>
        <v>3191608.67894907</v>
      </c>
      <c r="AX77" s="116" t="n">
        <f aca="false">SUM(AX50:AX76)</f>
        <v>0.34986654572921</v>
      </c>
      <c r="AY77" s="108" t="n">
        <f aca="false">SUM(AY50:AY76)</f>
        <v>4357574.53212857</v>
      </c>
    </row>
    <row r="78" customFormat="false" ht="12.8" hidden="false" customHeight="false" outlineLevel="0" collapsed="false">
      <c r="A78" s="57" t="s">
        <v>72</v>
      </c>
      <c r="AC78" s="112" t="s">
        <v>296</v>
      </c>
      <c r="AD78" s="112" t="n">
        <f aca="false">_xlfn.STDEV.P(AD50:AD76)</f>
        <v>84.1524731675746</v>
      </c>
      <c r="AE78" s="111"/>
      <c r="AF78" s="113" t="n">
        <f aca="false">_xlfn.STDEV.P(AF50:AF76)</f>
        <v>5.05750558449526</v>
      </c>
      <c r="AG78" s="111"/>
      <c r="AH78" s="114" t="n">
        <f aca="false">_xlfn.STDEV.P(AH50:AH76)</f>
        <v>0.0939854248353404</v>
      </c>
      <c r="AI78" s="111"/>
      <c r="AJ78" s="114" t="n">
        <f aca="false">_xlfn.STDEV.P(AJ50:AJ76)</f>
        <v>0.0650750393589536</v>
      </c>
      <c r="AK78" s="111"/>
      <c r="AL78" s="114" t="n">
        <f aca="false">_xlfn.STDEV.P(AL50:AL76)</f>
        <v>0.306672256738079</v>
      </c>
      <c r="AM78" s="111"/>
      <c r="AN78" s="114"/>
    </row>
    <row r="79" customFormat="false" ht="12.8" hidden="false" customHeight="false" outlineLevel="0" collapsed="false">
      <c r="A79" s="57" t="s">
        <v>82</v>
      </c>
      <c r="AC79" s="8" t="n">
        <f aca="false">MIN(AD79:AM79)</f>
        <v>-2.86494908010589</v>
      </c>
      <c r="AD79" s="8" t="n">
        <f aca="false">(MIN(AD50:AD76)-AD77)/AD78</f>
        <v>-1.65232632090535</v>
      </c>
      <c r="AF79" s="8" t="n">
        <f aca="false">(MIN(AF50:AF76)-AF77)/AF78</f>
        <v>-2.86494908010589</v>
      </c>
      <c r="AH79" s="8" t="n">
        <f aca="false">(MIN(AH50:AH76)-AH77)/AH78</f>
        <v>-1.89216825990075</v>
      </c>
      <c r="AJ79" s="8" t="n">
        <f aca="false">(MIN(AJ50:AJ76)-AJ77)/AJ78</f>
        <v>-1.39178959624305</v>
      </c>
      <c r="AL79" s="8" t="n">
        <f aca="false">(MIN(AL50:AL76)-AL77)/AL78</f>
        <v>-1.62244331050297</v>
      </c>
    </row>
    <row r="80" customFormat="false" ht="12.8" hidden="false" customHeight="false" outlineLevel="0" collapsed="false">
      <c r="A80" s="64"/>
      <c r="B80" s="64"/>
      <c r="C80" s="64"/>
      <c r="D80" s="64"/>
      <c r="E80" s="64"/>
      <c r="F80" s="64"/>
      <c r="G80" s="64"/>
      <c r="H80" s="64"/>
      <c r="I80" s="65"/>
      <c r="J80" s="64"/>
    </row>
    <row r="81" customFormat="false" ht="12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2.8" hidden="false" customHeight="false" outlineLevel="0" collapsed="false">
      <c r="A82" s="16" t="s">
        <v>83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8" hidden="false" customHeight="true" outlineLevel="0" collapsed="false">
      <c r="A83" s="66" t="s">
        <v>30</v>
      </c>
      <c r="B83" s="67" t="s">
        <v>275</v>
      </c>
      <c r="C83" s="67"/>
      <c r="D83" s="67"/>
      <c r="E83" s="67"/>
      <c r="F83" s="67"/>
      <c r="G83" s="67"/>
      <c r="H83" s="67"/>
      <c r="I83" s="68" t="s">
        <v>32</v>
      </c>
      <c r="J83" s="69" t="s">
        <v>33</v>
      </c>
      <c r="K83" s="70" t="s">
        <v>276</v>
      </c>
      <c r="L83" s="69" t="s">
        <v>277</v>
      </c>
      <c r="M83" s="68" t="s">
        <v>278</v>
      </c>
      <c r="N83" s="69" t="s">
        <v>34</v>
      </c>
      <c r="O83" s="69" t="s">
        <v>279</v>
      </c>
      <c r="P83" s="71" t="s">
        <v>280</v>
      </c>
      <c r="Q83" s="66" t="s">
        <v>281</v>
      </c>
      <c r="R83" s="69" t="s">
        <v>282</v>
      </c>
      <c r="T83" s="72" t="s">
        <v>283</v>
      </c>
      <c r="U83" s="72"/>
      <c r="V83" s="72"/>
      <c r="W83" s="72"/>
      <c r="X83" s="72"/>
      <c r="Y83" s="72"/>
      <c r="Z83" s="72"/>
      <c r="AA83" s="72"/>
      <c r="AD83" s="73" t="s">
        <v>284</v>
      </c>
      <c r="AE83" s="73"/>
      <c r="AF83" s="73" t="s">
        <v>285</v>
      </c>
      <c r="AG83" s="73"/>
      <c r="AH83" s="73" t="s">
        <v>286</v>
      </c>
      <c r="AI83" s="73"/>
      <c r="AJ83" s="73" t="s">
        <v>287</v>
      </c>
      <c r="AK83" s="73"/>
      <c r="AL83" s="73" t="s">
        <v>288</v>
      </c>
      <c r="AM83" s="73"/>
      <c r="AN83" s="74" t="s">
        <v>289</v>
      </c>
      <c r="AP83" s="73" t="s">
        <v>284</v>
      </c>
      <c r="AQ83" s="73"/>
      <c r="AR83" s="73" t="s">
        <v>285</v>
      </c>
      <c r="AS83" s="73"/>
      <c r="AT83" s="73" t="s">
        <v>286</v>
      </c>
      <c r="AU83" s="73"/>
      <c r="AV83" s="73" t="s">
        <v>287</v>
      </c>
      <c r="AW83" s="73"/>
      <c r="AX83" s="74" t="s">
        <v>288</v>
      </c>
      <c r="AY83" s="74"/>
    </row>
    <row r="84" customFormat="false" ht="37.3" hidden="false" customHeight="false" outlineLevel="0" collapsed="false">
      <c r="A84" s="66"/>
      <c r="B84" s="21" t="s">
        <v>84</v>
      </c>
      <c r="C84" s="21" t="s">
        <v>85</v>
      </c>
      <c r="D84" s="21" t="s">
        <v>86</v>
      </c>
      <c r="E84" s="21" t="s">
        <v>87</v>
      </c>
      <c r="F84" s="21" t="s">
        <v>88</v>
      </c>
      <c r="G84" s="21" t="s">
        <v>89</v>
      </c>
      <c r="H84" s="21" t="s">
        <v>90</v>
      </c>
      <c r="I84" s="68"/>
      <c r="J84" s="69"/>
      <c r="K84" s="70"/>
      <c r="L84" s="69"/>
      <c r="M84" s="68"/>
      <c r="N84" s="69"/>
      <c r="O84" s="69"/>
      <c r="P84" s="71"/>
      <c r="Q84" s="66"/>
      <c r="R84" s="69"/>
      <c r="T84" s="73" t="str">
        <f aca="false">B84</f>
        <v>Alumnos Pregrado
(2018)</v>
      </c>
      <c r="U84" s="73" t="str">
        <f aca="false">C84</f>
        <v>N° Carreras Pregrado
(2018)</v>
      </c>
      <c r="V84" s="73" t="str">
        <f aca="false">D84</f>
        <v>JCE Totales
(2019)</v>
      </c>
      <c r="W84" s="73" t="str">
        <f aca="false">E84</f>
        <v>JCE              (Phd + Msc)
(2019)</v>
      </c>
      <c r="X84" s="73" t="str">
        <f aca="false">F84</f>
        <v>Total Proyectos 
(2019)</v>
      </c>
      <c r="Y84" s="73" t="str">
        <f aca="false">G84</f>
        <v>Publicaciones ISI
(2019)</v>
      </c>
      <c r="Z84" s="73" t="str">
        <f aca="false">H84</f>
        <v>Publicaciones Scielo
(2019)</v>
      </c>
      <c r="AA84" s="66" t="s">
        <v>43</v>
      </c>
      <c r="AD84" s="73" t="s">
        <v>290</v>
      </c>
      <c r="AE84" s="73" t="s">
        <v>291</v>
      </c>
      <c r="AF84" s="73" t="s">
        <v>290</v>
      </c>
      <c r="AG84" s="73" t="s">
        <v>291</v>
      </c>
      <c r="AH84" s="73" t="s">
        <v>290</v>
      </c>
      <c r="AI84" s="73" t="s">
        <v>291</v>
      </c>
      <c r="AJ84" s="73" t="s">
        <v>290</v>
      </c>
      <c r="AK84" s="73" t="s">
        <v>291</v>
      </c>
      <c r="AL84" s="73" t="s">
        <v>290</v>
      </c>
      <c r="AM84" s="73" t="s">
        <v>291</v>
      </c>
      <c r="AN84" s="75" t="s">
        <v>292</v>
      </c>
      <c r="AP84" s="73" t="s">
        <v>293</v>
      </c>
      <c r="AQ84" s="73" t="s">
        <v>294</v>
      </c>
      <c r="AR84" s="73" t="s">
        <v>293</v>
      </c>
      <c r="AS84" s="73" t="s">
        <v>294</v>
      </c>
      <c r="AT84" s="73" t="s">
        <v>293</v>
      </c>
      <c r="AU84" s="73" t="s">
        <v>294</v>
      </c>
      <c r="AV84" s="73" t="s">
        <v>293</v>
      </c>
      <c r="AW84" s="73" t="s">
        <v>294</v>
      </c>
      <c r="AX84" s="73" t="s">
        <v>293</v>
      </c>
      <c r="AY84" s="75" t="s">
        <v>294</v>
      </c>
    </row>
    <row r="85" customFormat="false" ht="12.8" hidden="false" customHeight="false" outlineLevel="0" collapsed="false">
      <c r="A85" s="76" t="s">
        <v>44</v>
      </c>
      <c r="B85" s="77" t="n">
        <v>0</v>
      </c>
      <c r="C85" s="77"/>
      <c r="D85" s="77"/>
      <c r="E85" s="77"/>
      <c r="F85" s="77"/>
      <c r="G85" s="77"/>
      <c r="H85" s="77"/>
      <c r="I85" s="78" t="n">
        <f aca="false">AP85+AR85+AT85+AV85+AX85</f>
        <v>0.0830191255229972</v>
      </c>
      <c r="J85" s="79" t="n">
        <f aca="false">ROUND(AQ85+AS85+AU85+AW85+AY85,0)</f>
        <v>1011247</v>
      </c>
      <c r="K85" s="80" t="n">
        <f aca="false">I85-Tabla_Ministerio!J85</f>
        <v>0</v>
      </c>
      <c r="L85" s="81" t="n">
        <f aca="false">J85-Tabla_Ministerio!K85</f>
        <v>0</v>
      </c>
      <c r="M85" s="82" t="n">
        <f aca="false">Q120/Q147</f>
        <v>0.168822719842024</v>
      </c>
      <c r="N85" s="81" t="n">
        <f aca="false">ROUND(N112*M85,0)</f>
        <v>39071816</v>
      </c>
      <c r="O85" s="82" t="n">
        <f aca="false">Tabla_Ministerio!L85/Tabla_Ministerio!L112-M85</f>
        <v>-1.49593679293902E-006</v>
      </c>
      <c r="P85" s="117" t="n">
        <f aca="false">N85-Tabla_Ministerio!L85</f>
        <v>346</v>
      </c>
      <c r="Q85" s="83" t="n">
        <f aca="false">N85+J85</f>
        <v>40083063</v>
      </c>
      <c r="R85" s="81" t="n">
        <f aca="false">Q85-Tabla_Ministerio!M85</f>
        <v>346</v>
      </c>
      <c r="T85" s="84" t="n">
        <f aca="false">B85+Tabla_Ministerio!B85</f>
        <v>32434</v>
      </c>
      <c r="U85" s="84" t="n">
        <f aca="false">C85+Tabla_Ministerio!C85</f>
        <v>78</v>
      </c>
      <c r="V85" s="84" t="n">
        <f aca="false">D85+Tabla_Ministerio!D85</f>
        <v>2346.14576479301</v>
      </c>
      <c r="W85" s="84" t="n">
        <f aca="false">E85+Tabla_Ministerio!E85</f>
        <v>1665.73769585944</v>
      </c>
      <c r="X85" s="84" t="n">
        <f aca="false">F85+Tabla_Ministerio!F85</f>
        <v>830.5</v>
      </c>
      <c r="Y85" s="84" t="n">
        <f aca="false">G85+Tabla_Ministerio!G85</f>
        <v>2432</v>
      </c>
      <c r="Z85" s="84" t="n">
        <f aca="false">H85+Tabla_Ministerio!H85</f>
        <v>290</v>
      </c>
      <c r="AA85" s="84" t="n">
        <f aca="false">Y85+0.33*Z85</f>
        <v>2527.7</v>
      </c>
      <c r="AD85" s="85" t="n">
        <f aca="false">IF(U85&gt;0,T85/U85,0)</f>
        <v>415.820512820513</v>
      </c>
      <c r="AE85" s="86" t="n">
        <f aca="false">EXP((((AD85-AD112)/AD113+2)/4-1.9)^3)</f>
        <v>0.702845181291228</v>
      </c>
      <c r="AF85" s="87" t="n">
        <f aca="false">T85/V85</f>
        <v>13.8243754871137</v>
      </c>
      <c r="AG85" s="86" t="n">
        <f aca="false">EXP((((AF85-AF112)/AF113+2)/4-1.9)^3)</f>
        <v>0.00569424270350804</v>
      </c>
      <c r="AH85" s="86" t="n">
        <f aca="false">W85/V85</f>
        <v>0.709989004458297</v>
      </c>
      <c r="AI85" s="86" t="n">
        <f aca="false">EXP((((AH85-AH112)/AH113+2)/4-1.9)^3)</f>
        <v>0.05423933613312</v>
      </c>
      <c r="AJ85" s="86" t="n">
        <f aca="false">X85/V85</f>
        <v>0.353984825863226</v>
      </c>
      <c r="AK85" s="86" t="n">
        <f aca="false">EXP((((AJ85-AJ112)/AJ113+2)/4-1.9)^3)</f>
        <v>0.39595639723266</v>
      </c>
      <c r="AL85" s="86" t="n">
        <f aca="false">AA85/V85</f>
        <v>1.07738403893375</v>
      </c>
      <c r="AM85" s="86" t="n">
        <f aca="false">EXP((((AL85-AL112)/AL113+2)/4-1.9)^3)</f>
        <v>0.381219450189434</v>
      </c>
      <c r="AN85" s="86" t="n">
        <f aca="false">0.01*AE85+0.15*AG85+0.24*AI85+0.25*AK85+0.35*AM85</f>
        <v>0.253315935764854</v>
      </c>
      <c r="AP85" s="88" t="n">
        <f aca="false">0.01*AE85/$AN$112</f>
        <v>0.00230343156867219</v>
      </c>
      <c r="AQ85" s="79" t="n">
        <f aca="false">AP85*$J$112</f>
        <v>28057.8511673865</v>
      </c>
      <c r="AR85" s="88" t="n">
        <f aca="false">0.15*AG85/$AN$112</f>
        <v>0.000279925766415126</v>
      </c>
      <c r="AS85" s="79" t="n">
        <f aca="false">AR85*$J$112</f>
        <v>3409.74552871988</v>
      </c>
      <c r="AT85" s="88" t="n">
        <f aca="false">0.24*AI85/$AN$112</f>
        <v>0.00426620037886548</v>
      </c>
      <c r="AU85" s="79" t="n">
        <f aca="false">AT85*$J$112</f>
        <v>51966.1260653196</v>
      </c>
      <c r="AV85" s="88" t="n">
        <f aca="false">0.25*AK85/$AN$112</f>
        <v>0.0324416560531806</v>
      </c>
      <c r="AW85" s="79" t="n">
        <f aca="false">AV85*$J$112</f>
        <v>395168.308684939</v>
      </c>
      <c r="AX85" s="88" t="n">
        <f aca="false">0.35*AM85/$AN$112</f>
        <v>0.0437279117558638</v>
      </c>
      <c r="AY85" s="79" t="n">
        <f aca="false">AX85*$J$112</f>
        <v>532644.970483708</v>
      </c>
    </row>
    <row r="86" customFormat="false" ht="12.8" hidden="false" customHeight="false" outlineLevel="0" collapsed="false">
      <c r="A86" s="89" t="s">
        <v>45</v>
      </c>
      <c r="B86" s="77"/>
      <c r="C86" s="77"/>
      <c r="D86" s="77"/>
      <c r="E86" s="77"/>
      <c r="F86" s="77"/>
      <c r="G86" s="77"/>
      <c r="H86" s="77"/>
      <c r="I86" s="82" t="n">
        <f aca="false">AP86+AR86+AT86+AV86+AX86</f>
        <v>0.071767001489533</v>
      </c>
      <c r="J86" s="81" t="n">
        <f aca="false">ROUND(AQ86+AS86+AU86+AW86+AY86,0)</f>
        <v>874186</v>
      </c>
      <c r="K86" s="90" t="n">
        <f aca="false">I86-Tabla_Ministerio!J86</f>
        <v>0</v>
      </c>
      <c r="L86" s="81" t="n">
        <f aca="false">J86-Tabla_Ministerio!K86</f>
        <v>0</v>
      </c>
      <c r="M86" s="82" t="n">
        <f aca="false">Q121/Q147</f>
        <v>0.111810333675163</v>
      </c>
      <c r="N86" s="81" t="n">
        <f aca="false">ROUND(N112*M86,0)</f>
        <v>25877043</v>
      </c>
      <c r="O86" s="82" t="n">
        <f aca="false">Tabla_Ministerio!L86/Tabla_Ministerio!L112-M86</f>
        <v>2.28933484862359E-006</v>
      </c>
      <c r="P86" s="117" t="n">
        <f aca="false">N86-Tabla_Ministerio!L86</f>
        <v>-530</v>
      </c>
      <c r="Q86" s="83" t="n">
        <f aca="false">N86+J86</f>
        <v>26751229</v>
      </c>
      <c r="R86" s="81" t="n">
        <f aca="false">Q86-Tabla_Ministerio!M86</f>
        <v>-530</v>
      </c>
      <c r="T86" s="83" t="n">
        <f aca="false">B86+Tabla_Ministerio!B86</f>
        <v>26579</v>
      </c>
      <c r="U86" s="83" t="n">
        <f aca="false">C86+Tabla_Ministerio!C86</f>
        <v>79</v>
      </c>
      <c r="V86" s="83" t="n">
        <f aca="false">D86+Tabla_Ministerio!D86</f>
        <v>2252.28195587828</v>
      </c>
      <c r="W86" s="83" t="n">
        <f aca="false">E86+Tabla_Ministerio!E86</f>
        <v>1588.93650133282</v>
      </c>
      <c r="X86" s="83" t="n">
        <f aca="false">F86+Tabla_Ministerio!F86</f>
        <v>768</v>
      </c>
      <c r="Y86" s="83" t="n">
        <f aca="false">G86+Tabla_Ministerio!G86</f>
        <v>2216</v>
      </c>
      <c r="Z86" s="83" t="n">
        <f aca="false">H86+Tabla_Ministerio!H86</f>
        <v>183</v>
      </c>
      <c r="AA86" s="83" t="n">
        <f aca="false">Y86+0.33*Z86</f>
        <v>2276.39</v>
      </c>
      <c r="AD86" s="91" t="n">
        <f aca="false">IF(U86&gt;0,T86/U86,0)</f>
        <v>336.443037974684</v>
      </c>
      <c r="AE86" s="92" t="n">
        <f aca="false">EXP((((AD86-AD112)/AD113+2)/4-1.9)^3)</f>
        <v>0.43578109228048</v>
      </c>
      <c r="AF86" s="93" t="n">
        <f aca="false">T86/V86</f>
        <v>11.8009203646244</v>
      </c>
      <c r="AG86" s="92" t="n">
        <f aca="false">EXP((((AF86-AF112)/AF113+2)/4-1.9)^3)</f>
        <v>0.00199208989312457</v>
      </c>
      <c r="AH86" s="92" t="n">
        <f aca="false">W86/V86</f>
        <v>0.705478502452066</v>
      </c>
      <c r="AI86" s="92" t="n">
        <f aca="false">EXP((((AH86-AH112)/AH113+2)/4-1.9)^3)</f>
        <v>0.050802111074292</v>
      </c>
      <c r="AJ86" s="92" t="n">
        <f aca="false">X86/V86</f>
        <v>0.340987502917022</v>
      </c>
      <c r="AK86" s="92" t="n">
        <f aca="false">EXP((((AJ86-AJ112)/AJ113+2)/4-1.9)^3)</f>
        <v>0.362607640367638</v>
      </c>
      <c r="AL86" s="92" t="n">
        <f aca="false">AA86/V86</f>
        <v>1.01070383042354</v>
      </c>
      <c r="AM86" s="92" t="n">
        <f aca="false">EXP((((AL86-AL112)/AL113+2)/4-1.9)^3)</f>
        <v>0.318518091943233</v>
      </c>
      <c r="AN86" s="92" t="n">
        <f aca="false">0.01*AE86+0.15*AG86+0.24*AI86+0.25*AK86+0.35*AM86</f>
        <v>0.218982373336644</v>
      </c>
      <c r="AP86" s="94" t="n">
        <f aca="false">0.01*AE86/$AN$112</f>
        <v>0.00142818354839567</v>
      </c>
      <c r="AQ86" s="81" t="n">
        <f aca="false">AP86*$J$112</f>
        <v>17396.5495591845</v>
      </c>
      <c r="AR86" s="94" t="n">
        <f aca="false">0.15*AG86/$AN$112</f>
        <v>9.79300179385012E-005</v>
      </c>
      <c r="AS86" s="81" t="n">
        <f aca="false">AR86*$J$112</f>
        <v>1192.87497206695</v>
      </c>
      <c r="AT86" s="94" t="n">
        <f aca="false">0.24*AI86/$AN$112</f>
        <v>0.00399584509995447</v>
      </c>
      <c r="AU86" s="81" t="n">
        <f aca="false">AT86*$J$112</f>
        <v>48672.9576112746</v>
      </c>
      <c r="AV86" s="94" t="n">
        <f aca="false">0.25*AK86/$AN$112</f>
        <v>0.0297093125234952</v>
      </c>
      <c r="AW86" s="81" t="n">
        <f aca="false">AV86*$J$112</f>
        <v>361885.927242942</v>
      </c>
      <c r="AX86" s="94" t="n">
        <f aca="false">0.35*AM86/$AN$112</f>
        <v>0.0365357302997491</v>
      </c>
      <c r="AY86" s="81" t="n">
        <f aca="false">AX86*$J$112</f>
        <v>445037.784922372</v>
      </c>
    </row>
    <row r="87" customFormat="false" ht="12.8" hidden="false" customHeight="false" outlineLevel="0" collapsed="false">
      <c r="A87" s="89" t="s">
        <v>46</v>
      </c>
      <c r="B87" s="77"/>
      <c r="C87" s="77"/>
      <c r="D87" s="77"/>
      <c r="E87" s="77"/>
      <c r="F87" s="77"/>
      <c r="G87" s="77"/>
      <c r="H87" s="77"/>
      <c r="I87" s="82" t="n">
        <f aca="false">AP87+AR87+AT87+AV87+AX87</f>
        <v>0.0529896079185312</v>
      </c>
      <c r="J87" s="81" t="n">
        <f aca="false">ROUND(AQ87+AS87+AU87+AW87+AY87,0)</f>
        <v>645461</v>
      </c>
      <c r="K87" s="90" t="n">
        <f aca="false">I87-Tabla_Ministerio!J87</f>
        <v>-2.56739074444567E-016</v>
      </c>
      <c r="L87" s="81" t="n">
        <f aca="false">J87-Tabla_Ministerio!K87</f>
        <v>0</v>
      </c>
      <c r="M87" s="82" t="n">
        <f aca="false">Q122/Q147</f>
        <v>0.0695022626577573</v>
      </c>
      <c r="N87" s="81" t="n">
        <f aca="false">ROUND(N112*M87,0)</f>
        <v>16085392</v>
      </c>
      <c r="O87" s="82" t="n">
        <f aca="false">Tabla_Ministerio!L87/Tabla_Ministerio!L112-M87</f>
        <v>-1.57971103688509E-005</v>
      </c>
      <c r="P87" s="117" t="n">
        <f aca="false">N87-Tabla_Ministerio!L87</f>
        <v>3656</v>
      </c>
      <c r="Q87" s="83" t="n">
        <f aca="false">N87+J87</f>
        <v>16730853</v>
      </c>
      <c r="R87" s="81" t="n">
        <f aca="false">Q87-Tabla_Ministerio!M87</f>
        <v>3656</v>
      </c>
      <c r="T87" s="83" t="n">
        <f aca="false">B87+Tabla_Ministerio!B87</f>
        <v>25023</v>
      </c>
      <c r="U87" s="83" t="n">
        <f aca="false">C87+Tabla_Ministerio!C87</f>
        <v>97</v>
      </c>
      <c r="V87" s="83" t="n">
        <f aca="false">D87+Tabla_Ministerio!D87</f>
        <v>1474.37764661018</v>
      </c>
      <c r="W87" s="83" t="n">
        <f aca="false">E87+Tabla_Ministerio!E87</f>
        <v>1208.6156653999</v>
      </c>
      <c r="X87" s="83" t="n">
        <f aca="false">F87+Tabla_Ministerio!F87</f>
        <v>418</v>
      </c>
      <c r="Y87" s="83" t="n">
        <f aca="false">G87+Tabla_Ministerio!G87</f>
        <v>1122</v>
      </c>
      <c r="Z87" s="83" t="n">
        <f aca="false">H87+Tabla_Ministerio!H87</f>
        <v>83</v>
      </c>
      <c r="AA87" s="83" t="n">
        <f aca="false">Y87+0.33*Z87</f>
        <v>1149.39</v>
      </c>
      <c r="AD87" s="91" t="n">
        <f aca="false">IF(U87&gt;0,T87/U87,0)</f>
        <v>257.969072164948</v>
      </c>
      <c r="AE87" s="92" t="n">
        <f aca="false">EXP((((AD87-AD112)/AD113+2)/4-1.9)^3)</f>
        <v>0.200841463146132</v>
      </c>
      <c r="AF87" s="93" t="n">
        <f aca="false">T87/V87</f>
        <v>16.9719067957465</v>
      </c>
      <c r="AG87" s="92" t="n">
        <f aca="false">EXP((((AF87-AF112)/AF113+2)/4-1.9)^3)</f>
        <v>0.0227998381978288</v>
      </c>
      <c r="AH87" s="92" t="n">
        <f aca="false">W87/V87</f>
        <v>0.8197463303779</v>
      </c>
      <c r="AI87" s="92" t="n">
        <f aca="false">EXP((((AH87-AH112)/AH113+2)/4-1.9)^3)</f>
        <v>0.201533500040934</v>
      </c>
      <c r="AJ87" s="92" t="n">
        <f aca="false">X87/V87</f>
        <v>0.283509452928187</v>
      </c>
      <c r="AK87" s="92" t="n">
        <f aca="false">EXP((((AJ87-AJ112)/AJ113+2)/4-1.9)^3)</f>
        <v>0.229815829352022</v>
      </c>
      <c r="AL87" s="92" t="n">
        <f aca="false">AA87/V87</f>
        <v>0.779576387801744</v>
      </c>
      <c r="AM87" s="92" t="n">
        <f aca="false">EXP((((AL87-AL112)/AL113+2)/4-1.9)^3)</f>
        <v>0.14410456412043</v>
      </c>
      <c r="AN87" s="92" t="n">
        <f aca="false">0.01*AE87+0.15*AG87+0.24*AI87+0.25*AK87+0.35*AM87</f>
        <v>0.161686985151116</v>
      </c>
      <c r="AP87" s="94" t="n">
        <f aca="false">0.01*AE87/$AN$112</f>
        <v>0.000658216885913913</v>
      </c>
      <c r="AQ87" s="81" t="n">
        <f aca="false">AP87*$J$112</f>
        <v>8017.6687998937</v>
      </c>
      <c r="AR87" s="94" t="n">
        <f aca="false">0.15*AG87/$AN$112</f>
        <v>0.00112082721337751</v>
      </c>
      <c r="AS87" s="81" t="n">
        <f aca="false">AR87*$J$112</f>
        <v>13652.6752368124</v>
      </c>
      <c r="AT87" s="94" t="n">
        <f aca="false">0.24*AI87/$AN$112</f>
        <v>0.0158516374927332</v>
      </c>
      <c r="AU87" s="81" t="n">
        <f aca="false">AT87*$J$112</f>
        <v>193087.084322133</v>
      </c>
      <c r="AV87" s="94" t="n">
        <f aca="false">0.25*AK87/$AN$112</f>
        <v>0.0188293613729239</v>
      </c>
      <c r="AW87" s="81" t="n">
        <f aca="false">AV87*$J$112</f>
        <v>229358.417312558</v>
      </c>
      <c r="AX87" s="94" t="n">
        <f aca="false">0.35*AM87/$AN$112</f>
        <v>0.0165295649535828</v>
      </c>
      <c r="AY87" s="81" t="n">
        <f aca="false">AX87*$J$112</f>
        <v>201344.845506577</v>
      </c>
    </row>
    <row r="88" customFormat="false" ht="12.8" hidden="false" customHeight="false" outlineLevel="0" collapsed="false">
      <c r="A88" s="89" t="s">
        <v>47</v>
      </c>
      <c r="B88" s="77"/>
      <c r="C88" s="77"/>
      <c r="D88" s="77"/>
      <c r="E88" s="77"/>
      <c r="F88" s="77"/>
      <c r="G88" s="77"/>
      <c r="H88" s="77"/>
      <c r="I88" s="82" t="n">
        <f aca="false">AP88+AR88+AT88+AV88+AX88</f>
        <v>0.0883722007042019</v>
      </c>
      <c r="J88" s="81" t="n">
        <f aca="false">ROUND(AQ88+AS88+AU88+AW88+AY88,0)</f>
        <v>1076452</v>
      </c>
      <c r="K88" s="90" t="n">
        <f aca="false">I88-Tabla_Ministerio!J88</f>
        <v>0</v>
      </c>
      <c r="L88" s="81" t="n">
        <f aca="false">J88-Tabla_Ministerio!K88</f>
        <v>0</v>
      </c>
      <c r="M88" s="82" t="n">
        <f aca="false">Q123/Q147</f>
        <v>0.0633796795936991</v>
      </c>
      <c r="N88" s="81" t="n">
        <f aca="false">ROUND(N112*M88,0)</f>
        <v>14668400</v>
      </c>
      <c r="O88" s="82" t="n">
        <f aca="false">Tabla_Ministerio!L88/Tabla_Ministerio!L112-M88</f>
        <v>-5.71669308971345E-006</v>
      </c>
      <c r="P88" s="117" t="n">
        <f aca="false">N88-Tabla_Ministerio!L88</f>
        <v>1323</v>
      </c>
      <c r="Q88" s="83" t="n">
        <f aca="false">N88+J88</f>
        <v>15744852</v>
      </c>
      <c r="R88" s="81" t="n">
        <f aca="false">Q88-Tabla_Ministerio!M88</f>
        <v>1323</v>
      </c>
      <c r="T88" s="83" t="n">
        <f aca="false">B88+Tabla_Ministerio!B88</f>
        <v>15411</v>
      </c>
      <c r="U88" s="83" t="n">
        <f aca="false">C88+Tabla_Ministerio!C88</f>
        <v>59</v>
      </c>
      <c r="V88" s="83" t="n">
        <f aca="false">D88+Tabla_Ministerio!D88</f>
        <v>658.482848130661</v>
      </c>
      <c r="W88" s="83" t="n">
        <f aca="false">E88+Tabla_Ministerio!E88</f>
        <v>564.917890039107</v>
      </c>
      <c r="X88" s="83" t="n">
        <f aca="false">F88+Tabla_Ministerio!F88</f>
        <v>206</v>
      </c>
      <c r="Y88" s="83" t="n">
        <f aca="false">G88+Tabla_Ministerio!G88</f>
        <v>621</v>
      </c>
      <c r="Z88" s="83" t="n">
        <f aca="false">H88+Tabla_Ministerio!H88</f>
        <v>63</v>
      </c>
      <c r="AA88" s="83" t="n">
        <f aca="false">Y88+0.33*Z88</f>
        <v>641.79</v>
      </c>
      <c r="AD88" s="91" t="n">
        <f aca="false">IF(U88&gt;0,T88/U88,0)</f>
        <v>261.203389830508</v>
      </c>
      <c r="AE88" s="92" t="n">
        <f aca="false">EXP((((AD88-AD112)/AD113+2)/4-1.9)^3)</f>
        <v>0.208791137505458</v>
      </c>
      <c r="AF88" s="93" t="n">
        <f aca="false">T88/V88</f>
        <v>23.403798661954</v>
      </c>
      <c r="AG88" s="92" t="n">
        <f aca="false">EXP((((AF88-AF112)/AF113+2)/4-1.9)^3)</f>
        <v>0.171325143358564</v>
      </c>
      <c r="AH88" s="92" t="n">
        <f aca="false">W88/V88</f>
        <v>0.857908283629298</v>
      </c>
      <c r="AI88" s="92" t="n">
        <f aca="false">EXP((((AH88-AH112)/AH113+2)/4-1.9)^3)</f>
        <v>0.283517153250649</v>
      </c>
      <c r="AJ88" s="92" t="n">
        <f aca="false">X88/V88</f>
        <v>0.312840342895498</v>
      </c>
      <c r="AK88" s="92" t="n">
        <f aca="false">EXP((((AJ88-AJ112)/AJ113+2)/4-1.9)^3)</f>
        <v>0.294140348093307</v>
      </c>
      <c r="AL88" s="92" t="n">
        <f aca="false">AA88/V88</f>
        <v>0.9746495323636</v>
      </c>
      <c r="AM88" s="92" t="n">
        <f aca="false">EXP((((AL88-AL112)/AL113+2)/4-1.9)^3)</f>
        <v>0.286525333211486</v>
      </c>
      <c r="AN88" s="92" t="n">
        <f aca="false">0.01*AE88+0.15*AG88+0.24*AI88+0.25*AK88+0.35*AM88</f>
        <v>0.269649753306342</v>
      </c>
      <c r="AP88" s="94" t="n">
        <f aca="false">0.01*AE88/$AN$112</f>
        <v>0.000684270320393318</v>
      </c>
      <c r="AQ88" s="81" t="n">
        <f aca="false">AP88*$J$112</f>
        <v>8335.02287151641</v>
      </c>
      <c r="AR88" s="94" t="n">
        <f aca="false">0.15*AG88/$AN$112</f>
        <v>0.00842224762061544</v>
      </c>
      <c r="AS88" s="81" t="n">
        <f aca="false">AR88*$J$112</f>
        <v>102590.488663974</v>
      </c>
      <c r="AT88" s="94" t="n">
        <f aca="false">0.24*AI88/$AN$112</f>
        <v>0.022300069891051</v>
      </c>
      <c r="AU88" s="81" t="n">
        <f aca="false">AT88*$J$112</f>
        <v>271634.742935344</v>
      </c>
      <c r="AV88" s="94" t="n">
        <f aca="false">0.25*AK88/$AN$112</f>
        <v>0.0240996232688693</v>
      </c>
      <c r="AW88" s="81" t="n">
        <f aca="false">AV88*$J$112</f>
        <v>293554.908278784</v>
      </c>
      <c r="AX88" s="94" t="n">
        <f aca="false">0.35*AM88/$AN$112</f>
        <v>0.0328659896032729</v>
      </c>
      <c r="AY88" s="81" t="n">
        <f aca="false">AX88*$J$112</f>
        <v>400337.06983059</v>
      </c>
    </row>
    <row r="89" customFormat="false" ht="12.8" hidden="false" customHeight="false" outlineLevel="0" collapsed="false">
      <c r="A89" s="89" t="s">
        <v>48</v>
      </c>
      <c r="B89" s="77"/>
      <c r="C89" s="77"/>
      <c r="D89" s="77"/>
      <c r="E89" s="77"/>
      <c r="F89" s="77"/>
      <c r="G89" s="77"/>
      <c r="H89" s="77"/>
      <c r="I89" s="82" t="n">
        <f aca="false">AP89+AR89+AT89+AV89+AX89</f>
        <v>0.0375872432338739</v>
      </c>
      <c r="J89" s="81" t="n">
        <f aca="false">ROUND(AQ89+AS89+AU89+AW89+AY89,0)</f>
        <v>457846</v>
      </c>
      <c r="K89" s="90" t="n">
        <f aca="false">I89-Tabla_Ministerio!J89</f>
        <v>0</v>
      </c>
      <c r="L89" s="81" t="n">
        <f aca="false">J89-Tabla_Ministerio!K89</f>
        <v>0</v>
      </c>
      <c r="M89" s="82" t="n">
        <f aca="false">Q124/Q147</f>
        <v>0.0543014930067255</v>
      </c>
      <c r="N89" s="81" t="n">
        <f aca="false">ROUND(N112*M89,0)</f>
        <v>12567372</v>
      </c>
      <c r="O89" s="82" t="n">
        <f aca="false">Tabla_Ministerio!L89/Tabla_Ministerio!L112-M89</f>
        <v>2.69536284579208E-006</v>
      </c>
      <c r="P89" s="117" t="n">
        <f aca="false">N89-Tabla_Ministerio!L89</f>
        <v>-624</v>
      </c>
      <c r="Q89" s="83" t="n">
        <f aca="false">N89+J89</f>
        <v>13025218</v>
      </c>
      <c r="R89" s="81" t="n">
        <f aca="false">Q89-Tabla_Ministerio!M89</f>
        <v>-624</v>
      </c>
      <c r="T89" s="83" t="n">
        <f aca="false">B89+Tabla_Ministerio!B89</f>
        <v>18275</v>
      </c>
      <c r="U89" s="83" t="n">
        <f aca="false">C89+Tabla_Ministerio!C89</f>
        <v>110</v>
      </c>
      <c r="V89" s="83" t="n">
        <f aca="false">D89+Tabla_Ministerio!D89</f>
        <v>748.605566680802</v>
      </c>
      <c r="W89" s="83" t="n">
        <f aca="false">E89+Tabla_Ministerio!E89</f>
        <v>524.796362135348</v>
      </c>
      <c r="X89" s="83" t="n">
        <f aca="false">F89+Tabla_Ministerio!F89</f>
        <v>169</v>
      </c>
      <c r="Y89" s="83" t="n">
        <f aca="false">G89+Tabla_Ministerio!G89</f>
        <v>533</v>
      </c>
      <c r="Z89" s="83" t="n">
        <f aca="false">H89+Tabla_Ministerio!H89</f>
        <v>5</v>
      </c>
      <c r="AA89" s="83" t="n">
        <f aca="false">Y89+0.33*Z89</f>
        <v>534.65</v>
      </c>
      <c r="AD89" s="91" t="n">
        <f aca="false">IF(U89&gt;0,T89/U89,0)</f>
        <v>166.136363636364</v>
      </c>
      <c r="AE89" s="92" t="n">
        <f aca="false">EXP((((AD89-AD112)/AD113+2)/4-1.9)^3)</f>
        <v>0.0501594552319383</v>
      </c>
      <c r="AF89" s="93" t="n">
        <f aca="false">T89/V89</f>
        <v>24.4120546431794</v>
      </c>
      <c r="AG89" s="92" t="n">
        <f aca="false">EXP((((AF89-AF112)/AF113+2)/4-1.9)^3)</f>
        <v>0.215478716586324</v>
      </c>
      <c r="AH89" s="92" t="n">
        <f aca="false">W89/V89</f>
        <v>0.701031872448146</v>
      </c>
      <c r="AI89" s="92" t="n">
        <f aca="false">EXP((((AH89-AH112)/AH113+2)/4-1.9)^3)</f>
        <v>0.0475814942902107</v>
      </c>
      <c r="AJ89" s="92" t="n">
        <f aca="false">X89/V89</f>
        <v>0.225753063458129</v>
      </c>
      <c r="AK89" s="92" t="n">
        <f aca="false">EXP((((AJ89-AJ112)/AJ113+2)/4-1.9)^3)</f>
        <v>0.128842600458978</v>
      </c>
      <c r="AL89" s="92" t="n">
        <f aca="false">AA89/V89</f>
        <v>0.714194528863248</v>
      </c>
      <c r="AM89" s="92" t="n">
        <f aca="false">EXP((((AL89-AL112)/AL113+2)/4-1.9)^3)</f>
        <v>0.109246282096159</v>
      </c>
      <c r="AN89" s="92" t="n">
        <f aca="false">0.01*AE89+0.15*AG89+0.24*AI89+0.25*AK89+0.35*AM89</f>
        <v>0.114689809518319</v>
      </c>
      <c r="AP89" s="94" t="n">
        <f aca="false">0.01*AE89/$AN$112</f>
        <v>0.000164387372531152</v>
      </c>
      <c r="AQ89" s="81" t="n">
        <f aca="false">AP89*$J$112</f>
        <v>2002.38483096573</v>
      </c>
      <c r="AR89" s="94" t="n">
        <f aca="false">0.15*AG89/$AN$112</f>
        <v>0.0105928124295465</v>
      </c>
      <c r="AS89" s="81" t="n">
        <f aca="false">AR89*$J$112</f>
        <v>129029.904180564</v>
      </c>
      <c r="AT89" s="94" t="n">
        <f aca="false">0.24*AI89/$AN$112</f>
        <v>0.00374252716644019</v>
      </c>
      <c r="AU89" s="81" t="n">
        <f aca="false">AT89*$J$112</f>
        <v>45587.319221474</v>
      </c>
      <c r="AV89" s="94" t="n">
        <f aca="false">0.25*AK89/$AN$112</f>
        <v>0.0105563828701863</v>
      </c>
      <c r="AW89" s="81" t="n">
        <f aca="false">AV89*$J$112</f>
        <v>128586.15965239</v>
      </c>
      <c r="AX89" s="94" t="n">
        <f aca="false">0.35*AM89/$AN$112</f>
        <v>0.0125311333951697</v>
      </c>
      <c r="AY89" s="81" t="n">
        <f aca="false">AX89*$J$112</f>
        <v>152640.382524155</v>
      </c>
    </row>
    <row r="90" customFormat="false" ht="12.8" hidden="false" customHeight="false" outlineLevel="0" collapsed="false">
      <c r="A90" s="89" t="s">
        <v>49</v>
      </c>
      <c r="B90" s="77"/>
      <c r="C90" s="77"/>
      <c r="D90" s="77"/>
      <c r="E90" s="77"/>
      <c r="F90" s="77"/>
      <c r="G90" s="77"/>
      <c r="H90" s="77"/>
      <c r="I90" s="82" t="n">
        <f aca="false">AP90+AR90+AT90+AV90+AX90</f>
        <v>0.0209205740870666</v>
      </c>
      <c r="J90" s="81" t="n">
        <f aca="false">ROUND(AQ90+AS90+AU90+AW90+AY90,0)</f>
        <v>254831</v>
      </c>
      <c r="K90" s="90" t="n">
        <f aca="false">I90-Tabla_Ministerio!J90</f>
        <v>1.52655665885959E-016</v>
      </c>
      <c r="L90" s="81" t="n">
        <f aca="false">J90-Tabla_Ministerio!K90</f>
        <v>0</v>
      </c>
      <c r="M90" s="82" t="n">
        <f aca="false">Q125/Q147</f>
        <v>0.051761332563918</v>
      </c>
      <c r="N90" s="81" t="n">
        <f aca="false">ROUND(N112*M90,0)</f>
        <v>11979485</v>
      </c>
      <c r="O90" s="82" t="n">
        <f aca="false">Tabla_Ministerio!L90/Tabla_Ministerio!L112-M90</f>
        <v>-9.67518491386266E-006</v>
      </c>
      <c r="P90" s="117" t="n">
        <f aca="false">N90-Tabla_Ministerio!L90</f>
        <v>2239</v>
      </c>
      <c r="Q90" s="83" t="n">
        <f aca="false">N90+J90</f>
        <v>12234316</v>
      </c>
      <c r="R90" s="81" t="n">
        <f aca="false">Q90-Tabla_Ministerio!M90</f>
        <v>2239</v>
      </c>
      <c r="T90" s="83" t="n">
        <f aca="false">B90+Tabla_Ministerio!B90</f>
        <v>21848</v>
      </c>
      <c r="U90" s="83" t="n">
        <f aca="false">C90+Tabla_Ministerio!C90</f>
        <v>100</v>
      </c>
      <c r="V90" s="83" t="n">
        <f aca="false">D90+Tabla_Ministerio!D90</f>
        <v>1082.89178310075</v>
      </c>
      <c r="W90" s="83" t="n">
        <f aca="false">E90+Tabla_Ministerio!E90</f>
        <v>706.970850251791</v>
      </c>
      <c r="X90" s="83" t="n">
        <f aca="false">F90+Tabla_Ministerio!F90</f>
        <v>226</v>
      </c>
      <c r="Y90" s="83" t="n">
        <f aca="false">G90+Tabla_Ministerio!G90</f>
        <v>618</v>
      </c>
      <c r="Z90" s="83" t="n">
        <f aca="false">H90+Tabla_Ministerio!H90</f>
        <v>40</v>
      </c>
      <c r="AA90" s="83" t="n">
        <f aca="false">Y90+0.33*Z90</f>
        <v>631.2</v>
      </c>
      <c r="AD90" s="91" t="n">
        <f aca="false">IF(U90&gt;0,T90/U90,0)</f>
        <v>218.48</v>
      </c>
      <c r="AE90" s="92" t="n">
        <f aca="false">EXP((((AD90-AD112)/AD113+2)/4-1.9)^3)</f>
        <v>0.118594906654537</v>
      </c>
      <c r="AF90" s="93" t="n">
        <f aca="false">T90/V90</f>
        <v>20.175607887097</v>
      </c>
      <c r="AG90" s="92" t="n">
        <f aca="false">EXP((((AF90-AF112)/AF113+2)/4-1.9)^3)</f>
        <v>0.0706752038379508</v>
      </c>
      <c r="AH90" s="92" t="n">
        <f aca="false">W90/V90</f>
        <v>0.652854570774794</v>
      </c>
      <c r="AI90" s="92" t="n">
        <f aca="false">EXP((((AH90-AH112)/AH113+2)/4-1.9)^3)</f>
        <v>0.021984109254921</v>
      </c>
      <c r="AJ90" s="92" t="n">
        <f aca="false">X90/V90</f>
        <v>0.208700447751919</v>
      </c>
      <c r="AK90" s="92" t="n">
        <f aca="false">EXP((((AJ90-AJ112)/AJ113+2)/4-1.9)^3)</f>
        <v>0.105909878603398</v>
      </c>
      <c r="AL90" s="92" t="n">
        <f aca="false">AA90/V90</f>
        <v>0.582883728411553</v>
      </c>
      <c r="AM90" s="92" t="n">
        <f aca="false">EXP((((AL90-AL112)/AL113+2)/4-1.9)^3)</f>
        <v>0.0579828030537029</v>
      </c>
      <c r="AN90" s="92" t="n">
        <f aca="false">0.01*AE90+0.15*AG90+0.24*AI90+0.25*AK90+0.35*AM90</f>
        <v>0.0638348665830646</v>
      </c>
      <c r="AP90" s="94" t="n">
        <f aca="false">0.01*AE90/$AN$112</f>
        <v>0.000388670590826175</v>
      </c>
      <c r="AQ90" s="81" t="n">
        <f aca="false">AP90*$J$112</f>
        <v>4734.35449042983</v>
      </c>
      <c r="AR90" s="94" t="n">
        <f aca="false">0.15*AG90/$AN$112</f>
        <v>0.00347435324256472</v>
      </c>
      <c r="AS90" s="81" t="n">
        <f aca="false">AR90*$J$112</f>
        <v>42320.7216175307</v>
      </c>
      <c r="AT90" s="94" t="n">
        <f aca="false">0.24*AI90/$AN$112</f>
        <v>0.00172916230025711</v>
      </c>
      <c r="AU90" s="81" t="n">
        <f aca="false">AT90*$J$112</f>
        <v>21062.7392299034</v>
      </c>
      <c r="AV90" s="94" t="n">
        <f aca="false">0.25*AK90/$AN$112</f>
        <v>0.00867745003818353</v>
      </c>
      <c r="AW90" s="81" t="n">
        <f aca="false">AV90*$J$112</f>
        <v>105699.081750509</v>
      </c>
      <c r="AX90" s="94" t="n">
        <f aca="false">0.35*AM90/$AN$112</f>
        <v>0.00665093791523501</v>
      </c>
      <c r="AY90" s="81" t="n">
        <f aca="false">AX90*$J$112</f>
        <v>81014.3564441828</v>
      </c>
    </row>
    <row r="91" customFormat="false" ht="12.8" hidden="false" customHeight="false" outlineLevel="0" collapsed="false">
      <c r="A91" s="89" t="s">
        <v>50</v>
      </c>
      <c r="B91" s="77"/>
      <c r="C91" s="77"/>
      <c r="D91" s="77"/>
      <c r="E91" s="77"/>
      <c r="F91" s="77"/>
      <c r="G91" s="77"/>
      <c r="H91" s="77"/>
      <c r="I91" s="82" t="n">
        <f aca="false">AP91+AR91+AT91+AV91+AX91</f>
        <v>0.0359114919030407</v>
      </c>
      <c r="J91" s="81" t="n">
        <f aca="false">ROUND(AQ91+AS91+AU91+AW91+AY91,0)</f>
        <v>437434</v>
      </c>
      <c r="K91" s="90" t="n">
        <f aca="false">I91-Tabla_Ministerio!J91</f>
        <v>0</v>
      </c>
      <c r="L91" s="81" t="n">
        <f aca="false">J91-Tabla_Ministerio!K91</f>
        <v>0</v>
      </c>
      <c r="M91" s="82" t="n">
        <f aca="false">Q126/Q147</f>
        <v>0.0411163400562445</v>
      </c>
      <c r="N91" s="81" t="n">
        <f aca="false">ROUND(N112*M91,0)</f>
        <v>9515841</v>
      </c>
      <c r="O91" s="82" t="n">
        <f aca="false">Tabla_Ministerio!L91/Tabla_Ministerio!L112-M91</f>
        <v>1.71734301567666E-006</v>
      </c>
      <c r="P91" s="117" t="n">
        <f aca="false">N91-Tabla_Ministerio!L91</f>
        <v>-397</v>
      </c>
      <c r="Q91" s="83" t="n">
        <f aca="false">N91+J91</f>
        <v>9953275</v>
      </c>
      <c r="R91" s="81" t="n">
        <f aca="false">Q91-Tabla_Ministerio!M91</f>
        <v>-397</v>
      </c>
      <c r="T91" s="83" t="n">
        <f aca="false">B91+Tabla_Ministerio!B91</f>
        <v>15313</v>
      </c>
      <c r="U91" s="83" t="n">
        <f aca="false">C91+Tabla_Ministerio!C91</f>
        <v>73</v>
      </c>
      <c r="V91" s="83" t="n">
        <f aca="false">D91+Tabla_Ministerio!D91</f>
        <v>889.528120219471</v>
      </c>
      <c r="W91" s="83" t="n">
        <f aca="false">E91+Tabla_Ministerio!E91</f>
        <v>688.759938401289</v>
      </c>
      <c r="X91" s="83" t="n">
        <f aca="false">F91+Tabla_Ministerio!F91</f>
        <v>186</v>
      </c>
      <c r="Y91" s="83" t="n">
        <f aca="false">G91+Tabla_Ministerio!G91</f>
        <v>669</v>
      </c>
      <c r="Z91" s="83" t="n">
        <f aca="false">H91+Tabla_Ministerio!H91</f>
        <v>45</v>
      </c>
      <c r="AA91" s="83" t="n">
        <f aca="false">Y91+0.33*Z91</f>
        <v>683.85</v>
      </c>
      <c r="AD91" s="91" t="n">
        <f aca="false">IF(U91&gt;0,T91/U91,0)</f>
        <v>209.767123287671</v>
      </c>
      <c r="AE91" s="92" t="n">
        <f aca="false">EXP((((AD91-AD112)/AD113+2)/4-1.9)^3)</f>
        <v>0.104143866018257</v>
      </c>
      <c r="AF91" s="93" t="n">
        <f aca="false">T91/V91</f>
        <v>17.2147452699099</v>
      </c>
      <c r="AG91" s="92" t="n">
        <f aca="false">EXP((((AF91-AF112)/AF113+2)/4-1.9)^3)</f>
        <v>0.0250791427645306</v>
      </c>
      <c r="AH91" s="92" t="n">
        <f aca="false">W91/V91</f>
        <v>0.774298105642071</v>
      </c>
      <c r="AI91" s="92" t="n">
        <f aca="false">EXP((((AH91-AH112)/AH113+2)/4-1.9)^3)</f>
        <v>0.124612793024542</v>
      </c>
      <c r="AJ91" s="92" t="n">
        <f aca="false">X91/V91</f>
        <v>0.209099629086609</v>
      </c>
      <c r="AK91" s="92" t="n">
        <f aca="false">EXP((((AJ91-AJ112)/AJ113+2)/4-1.9)^3)</f>
        <v>0.106411515742995</v>
      </c>
      <c r="AL91" s="92" t="n">
        <f aca="false">AA91/V91</f>
        <v>0.768778394359557</v>
      </c>
      <c r="AM91" s="92" t="n">
        <f aca="false">EXP((((AL91-AL112)/AL113+2)/4-1.9)^3)</f>
        <v>0.137895247555759</v>
      </c>
      <c r="AN91" s="92" t="n">
        <f aca="false">0.01*AE91+0.15*AG91+0.24*AI91+0.25*AK91+0.35*AM91</f>
        <v>0.109576595981016</v>
      </c>
      <c r="AP91" s="94" t="n">
        <f aca="false">0.01*AE91/$AN$112</f>
        <v>0.000341310255879268</v>
      </c>
      <c r="AQ91" s="81" t="n">
        <f aca="false">AP91*$J$112</f>
        <v>4157.46336535772</v>
      </c>
      <c r="AR91" s="94" t="n">
        <f aca="false">0.15*AG91/$AN$112</f>
        <v>0.00123287654301609</v>
      </c>
      <c r="AS91" s="81" t="n">
        <f aca="false">AR91*$J$112</f>
        <v>15017.5360198124</v>
      </c>
      <c r="AT91" s="94" t="n">
        <f aca="false">0.24*AI91/$AN$112</f>
        <v>0.00980143163087431</v>
      </c>
      <c r="AU91" s="81" t="n">
        <f aca="false">AT91*$J$112</f>
        <v>119390.180141064</v>
      </c>
      <c r="AV91" s="94" t="n">
        <f aca="false">0.25*AK91/$AN$112</f>
        <v>0.00871855037059393</v>
      </c>
      <c r="AW91" s="81" t="n">
        <f aca="false">AV91*$J$112</f>
        <v>106199.720460765</v>
      </c>
      <c r="AX91" s="94" t="n">
        <f aca="false">0.35*AM91/$AN$112</f>
        <v>0.0158173231026771</v>
      </c>
      <c r="AY91" s="81" t="n">
        <f aca="false">AX91*$J$112</f>
        <v>192669.104442815</v>
      </c>
    </row>
    <row r="92" customFormat="false" ht="12.8" hidden="false" customHeight="false" outlineLevel="0" collapsed="false">
      <c r="A92" s="89" t="s">
        <v>51</v>
      </c>
      <c r="B92" s="77"/>
      <c r="C92" s="77"/>
      <c r="D92" s="77"/>
      <c r="E92" s="77"/>
      <c r="F92" s="77"/>
      <c r="G92" s="77"/>
      <c r="H92" s="77"/>
      <c r="I92" s="82" t="n">
        <f aca="false">AP92+AR92+AT92+AV92+AX92</f>
        <v>0.0118116263520308</v>
      </c>
      <c r="J92" s="81" t="n">
        <f aca="false">ROUND(AQ92+AS92+AU92+AW92+AY92,0)</f>
        <v>143876</v>
      </c>
      <c r="K92" s="90" t="n">
        <f aca="false">I92-Tabla_Ministerio!J92</f>
        <v>0</v>
      </c>
      <c r="L92" s="81" t="n">
        <f aca="false">J92-Tabla_Ministerio!K92</f>
        <v>0</v>
      </c>
      <c r="M92" s="82" t="n">
        <f aca="false">Q127/Q147</f>
        <v>0.0393010129421312</v>
      </c>
      <c r="N92" s="81" t="n">
        <f aca="false">ROUND(N112*M92,0)</f>
        <v>9095707</v>
      </c>
      <c r="O92" s="82" t="n">
        <f aca="false">Tabla_Ministerio!L92/Tabla_Ministerio!L112-M92</f>
        <v>-9.34925773818374E-006</v>
      </c>
      <c r="P92" s="117" t="n">
        <f aca="false">N92-Tabla_Ministerio!L92</f>
        <v>2164</v>
      </c>
      <c r="Q92" s="83" t="n">
        <f aca="false">N92+J92</f>
        <v>9239583</v>
      </c>
      <c r="R92" s="81" t="n">
        <f aca="false">Q92-Tabla_Ministerio!M92</f>
        <v>2164</v>
      </c>
      <c r="T92" s="83" t="n">
        <f aca="false">B92+Tabla_Ministerio!B92</f>
        <v>10837</v>
      </c>
      <c r="U92" s="83" t="n">
        <f aca="false">C92+Tabla_Ministerio!C92</f>
        <v>51</v>
      </c>
      <c r="V92" s="83" t="n">
        <f aca="false">D92+Tabla_Ministerio!D92</f>
        <v>652.010401961088</v>
      </c>
      <c r="W92" s="83" t="n">
        <f aca="false">E92+Tabla_Ministerio!E92</f>
        <v>383.132730920712</v>
      </c>
      <c r="X92" s="83" t="n">
        <f aca="false">F92+Tabla_Ministerio!F92</f>
        <v>79</v>
      </c>
      <c r="Y92" s="83" t="n">
        <f aca="false">G92+Tabla_Ministerio!G92</f>
        <v>377</v>
      </c>
      <c r="Z92" s="83" t="n">
        <f aca="false">H92+Tabla_Ministerio!H92</f>
        <v>49</v>
      </c>
      <c r="AA92" s="83" t="n">
        <f aca="false">Y92+0.33*Z92</f>
        <v>393.17</v>
      </c>
      <c r="AD92" s="91" t="n">
        <f aca="false">IF(U92&gt;0,T92/U92,0)</f>
        <v>212.490196078431</v>
      </c>
      <c r="AE92" s="92" t="n">
        <f aca="false">EXP((((AD92-AD112)/AD113+2)/4-1.9)^3)</f>
        <v>0.108520084840783</v>
      </c>
      <c r="AF92" s="93" t="n">
        <f aca="false">T92/V92</f>
        <v>16.6209004755215</v>
      </c>
      <c r="AG92" s="92" t="n">
        <f aca="false">EXP((((AF92-AF112)/AF113+2)/4-1.9)^3)</f>
        <v>0.019809212138123</v>
      </c>
      <c r="AH92" s="92" t="n">
        <f aca="false">W92/V92</f>
        <v>0.587617513107678</v>
      </c>
      <c r="AI92" s="92" t="n">
        <f aca="false">EXP((((AH92-AH112)/AH113+2)/4-1.9)^3)</f>
        <v>0.00636581572640393</v>
      </c>
      <c r="AJ92" s="92" t="n">
        <f aca="false">X92/V92</f>
        <v>0.12116371113465</v>
      </c>
      <c r="AK92" s="92" t="n">
        <f aca="false">EXP((((AJ92-AJ112)/AJ113+2)/4-1.9)^3)</f>
        <v>0.0317478115812158</v>
      </c>
      <c r="AL92" s="92" t="n">
        <f aca="false">AA92/V92</f>
        <v>0.603011851984939</v>
      </c>
      <c r="AM92" s="92" t="n">
        <f aca="false">EXP((((AL92-AL112)/AL113+2)/4-1.9)^3)</f>
        <v>0.0643412524124753</v>
      </c>
      <c r="AN92" s="92" t="n">
        <f aca="false">0.01*AE92+0.15*AG92+0.24*AI92+0.25*AK92+0.35*AM92</f>
        <v>0.0360407696831335</v>
      </c>
      <c r="AP92" s="94" t="n">
        <f aca="false">0.01*AE92/$AN$112</f>
        <v>0.000355652419495877</v>
      </c>
      <c r="AQ92" s="81" t="n">
        <f aca="false">AP92*$J$112</f>
        <v>4332.16371141797</v>
      </c>
      <c r="AR92" s="94" t="n">
        <f aca="false">0.15*AG92/$AN$112</f>
        <v>0.000973809719495753</v>
      </c>
      <c r="AS92" s="81" t="n">
        <f aca="false">AR92*$J$112</f>
        <v>11861.8710217281</v>
      </c>
      <c r="AT92" s="94" t="n">
        <f aca="false">0.24*AI92/$AN$112</f>
        <v>0.000500703869183034</v>
      </c>
      <c r="AU92" s="81" t="n">
        <f aca="false">AT92*$J$112</f>
        <v>6099.01975450067</v>
      </c>
      <c r="AV92" s="94" t="n">
        <f aca="false">0.25*AK92/$AN$112</f>
        <v>0.00260117424786497</v>
      </c>
      <c r="AW92" s="81" t="n">
        <f aca="false">AV92*$J$112</f>
        <v>31684.6225864244</v>
      </c>
      <c r="AX92" s="94" t="n">
        <f aca="false">0.35*AM92/$AN$112</f>
        <v>0.00738028609599117</v>
      </c>
      <c r="AY92" s="81" t="n">
        <f aca="false">AX92*$J$112</f>
        <v>89898.4678643701</v>
      </c>
    </row>
    <row r="93" customFormat="false" ht="12.8" hidden="false" customHeight="false" outlineLevel="0" collapsed="false">
      <c r="A93" s="89" t="s">
        <v>52</v>
      </c>
      <c r="B93" s="77"/>
      <c r="C93" s="77"/>
      <c r="D93" s="77"/>
      <c r="E93" s="77"/>
      <c r="F93" s="77"/>
      <c r="G93" s="77"/>
      <c r="H93" s="77"/>
      <c r="I93" s="82" t="n">
        <f aca="false">AP93+AR93+AT93+AV93+AX93</f>
        <v>0.0134507398122111</v>
      </c>
      <c r="J93" s="81" t="n">
        <f aca="false">ROUND(AQ93+AS93+AU93+AW93+AY93,0)</f>
        <v>163842</v>
      </c>
      <c r="K93" s="90" t="n">
        <f aca="false">I93-Tabla_Ministerio!J93</f>
        <v>0</v>
      </c>
      <c r="L93" s="81" t="n">
        <f aca="false">J93-Tabla_Ministerio!K93</f>
        <v>0</v>
      </c>
      <c r="M93" s="82" t="n">
        <f aca="false">Q128/Q147</f>
        <v>0.0183924028481264</v>
      </c>
      <c r="N93" s="81" t="n">
        <f aca="false">ROUND(N112*M93,0)</f>
        <v>4256682</v>
      </c>
      <c r="O93" s="82" t="n">
        <f aca="false">Tabla_Ministerio!L93/Tabla_Ministerio!L112-M93</f>
        <v>-3.49862148725164E-006</v>
      </c>
      <c r="P93" s="117" t="n">
        <f aca="false">N93-Tabla_Ministerio!L93</f>
        <v>810</v>
      </c>
      <c r="Q93" s="83" t="n">
        <f aca="false">N93+J93</f>
        <v>4420524</v>
      </c>
      <c r="R93" s="81" t="n">
        <f aca="false">Q93-Tabla_Ministerio!M93</f>
        <v>810</v>
      </c>
      <c r="T93" s="83" t="n">
        <f aca="false">B93+Tabla_Ministerio!B93</f>
        <v>15481</v>
      </c>
      <c r="U93" s="83" t="n">
        <f aca="false">C93+Tabla_Ministerio!C93</f>
        <v>62</v>
      </c>
      <c r="V93" s="83" t="n">
        <f aca="false">D93+Tabla_Ministerio!D93</f>
        <v>893.040662911584</v>
      </c>
      <c r="W93" s="83" t="n">
        <f aca="false">E93+Tabla_Ministerio!E93</f>
        <v>630.77383060246</v>
      </c>
      <c r="X93" s="83" t="n">
        <f aca="false">F93+Tabla_Ministerio!F93</f>
        <v>131</v>
      </c>
      <c r="Y93" s="83" t="n">
        <f aca="false">G93+Tabla_Ministerio!G93</f>
        <v>411</v>
      </c>
      <c r="Z93" s="83" t="n">
        <f aca="false">H93+Tabla_Ministerio!H93</f>
        <v>46</v>
      </c>
      <c r="AA93" s="83" t="n">
        <f aca="false">Y93+0.33*Z93</f>
        <v>426.18</v>
      </c>
      <c r="AD93" s="91" t="n">
        <f aca="false">IF(U93&gt;0,T93/U93,0)</f>
        <v>249.693548387097</v>
      </c>
      <c r="AE93" s="92" t="n">
        <f aca="false">EXP((((AD93-AD112)/AD113+2)/4-1.9)^3)</f>
        <v>0.181323763318164</v>
      </c>
      <c r="AF93" s="93" t="n">
        <f aca="false">T93/V93</f>
        <v>17.3351568891916</v>
      </c>
      <c r="AG93" s="92" t="n">
        <f aca="false">EXP((((AF93-AF112)/AF113+2)/4-1.9)^3)</f>
        <v>0.0262767141077299</v>
      </c>
      <c r="AH93" s="92" t="n">
        <f aca="false">W93/V93</f>
        <v>0.706321511213101</v>
      </c>
      <c r="AI93" s="92" t="n">
        <f aca="false">EXP((((AH93-AH112)/AH113+2)/4-1.9)^3)</f>
        <v>0.0514313363930948</v>
      </c>
      <c r="AJ93" s="92" t="n">
        <f aca="false">X93/V93</f>
        <v>0.146689849007435</v>
      </c>
      <c r="AK93" s="92" t="n">
        <f aca="false">EXP((((AJ93-AJ112)/AJ113+2)/4-1.9)^3)</f>
        <v>0.0467589902579052</v>
      </c>
      <c r="AL93" s="92" t="n">
        <f aca="false">AA93/V93</f>
        <v>0.477223510305257</v>
      </c>
      <c r="AM93" s="92" t="n">
        <f aca="false">EXP((((AL93-AL112)/AL113+2)/4-1.9)^3)</f>
        <v>0.0321547919418067</v>
      </c>
      <c r="AN93" s="92" t="n">
        <f aca="false">0.01*AE93+0.15*AG93+0.24*AI93+0.25*AK93+0.35*AM93</f>
        <v>0.0410421902277926</v>
      </c>
      <c r="AP93" s="94" t="n">
        <f aca="false">0.01*AE93/$AN$112</f>
        <v>0.00059425161002056</v>
      </c>
      <c r="AQ93" s="81" t="n">
        <f aca="false">AP93*$J$112</f>
        <v>7238.51468248656</v>
      </c>
      <c r="AR93" s="94" t="n">
        <f aca="false">0.15*AG93/$AN$112</f>
        <v>0.00129174847621896</v>
      </c>
      <c r="AS93" s="81" t="n">
        <f aca="false">AR93*$J$112</f>
        <v>15734.6486799878</v>
      </c>
      <c r="AT93" s="94" t="n">
        <f aca="false">0.24*AI93/$AN$112</f>
        <v>0.00404533687999544</v>
      </c>
      <c r="AU93" s="81" t="n">
        <f aca="false">AT93*$J$112</f>
        <v>49275.8116388414</v>
      </c>
      <c r="AV93" s="94" t="n">
        <f aca="false">0.25*AK93/$AN$112</f>
        <v>0.00383107607287791</v>
      </c>
      <c r="AW93" s="81" t="n">
        <f aca="false">AV93*$J$112</f>
        <v>46665.9238875099</v>
      </c>
      <c r="AX93" s="94" t="n">
        <f aca="false">0.35*AM93/$AN$112</f>
        <v>0.00368832677309825</v>
      </c>
      <c r="AY93" s="81" t="n">
        <f aca="false">AX93*$J$112</f>
        <v>44927.1100838183</v>
      </c>
    </row>
    <row r="94" customFormat="false" ht="12.8" hidden="false" customHeight="false" outlineLevel="0" collapsed="false">
      <c r="A94" s="89" t="s">
        <v>53</v>
      </c>
      <c r="B94" s="77"/>
      <c r="C94" s="77"/>
      <c r="D94" s="77"/>
      <c r="E94" s="77"/>
      <c r="F94" s="77"/>
      <c r="G94" s="77"/>
      <c r="H94" s="77"/>
      <c r="I94" s="82" t="n">
        <f aca="false">AP94+AR94+AT94+AV94+AX94</f>
        <v>0.0201479908222657</v>
      </c>
      <c r="J94" s="81" t="n">
        <f aca="false">ROUND(AQ94+AS94+AU94+AW94+AY94,0)</f>
        <v>245421</v>
      </c>
      <c r="K94" s="90" t="n">
        <f aca="false">I94-Tabla_Ministerio!J94</f>
        <v>-7.28583859910259E-017</v>
      </c>
      <c r="L94" s="81" t="n">
        <f aca="false">J94-Tabla_Ministerio!K94</f>
        <v>0</v>
      </c>
      <c r="M94" s="82" t="n">
        <f aca="false">Q129/Q147</f>
        <v>0.0177198829679736</v>
      </c>
      <c r="N94" s="81" t="n">
        <f aca="false">ROUND(N112*M94,0)</f>
        <v>4101036</v>
      </c>
      <c r="O94" s="82" t="n">
        <f aca="false">Tabla_Ministerio!L94/Tabla_Ministerio!L112-M94</f>
        <v>-1.33840796591456E-006</v>
      </c>
      <c r="P94" s="117" t="n">
        <f aca="false">N94-Tabla_Ministerio!L94</f>
        <v>310</v>
      </c>
      <c r="Q94" s="83" t="n">
        <f aca="false">N94+J94</f>
        <v>4346457</v>
      </c>
      <c r="R94" s="81" t="n">
        <f aca="false">Q94-Tabla_Ministerio!M94</f>
        <v>310</v>
      </c>
      <c r="T94" s="83" t="n">
        <f aca="false">B94+Tabla_Ministerio!B94</f>
        <v>8050</v>
      </c>
      <c r="U94" s="83" t="n">
        <f aca="false">C94+Tabla_Ministerio!C94</f>
        <v>69</v>
      </c>
      <c r="V94" s="83" t="n">
        <f aca="false">D94+Tabla_Ministerio!D94</f>
        <v>420.67230767277</v>
      </c>
      <c r="W94" s="83" t="n">
        <f aca="false">E94+Tabla_Ministerio!E94</f>
        <v>281.567194036406</v>
      </c>
      <c r="X94" s="83" t="n">
        <f aca="false">F94+Tabla_Ministerio!F94</f>
        <v>47</v>
      </c>
      <c r="Y94" s="83" t="n">
        <f aca="false">G94+Tabla_Ministerio!G94</f>
        <v>301</v>
      </c>
      <c r="Z94" s="83" t="n">
        <f aca="false">H94+Tabla_Ministerio!H94</f>
        <v>11</v>
      </c>
      <c r="AA94" s="83" t="n">
        <f aca="false">Y94+0.33*Z94</f>
        <v>304.63</v>
      </c>
      <c r="AD94" s="91" t="n">
        <f aca="false">IF(U94&gt;0,T94/U94,0)</f>
        <v>116.666666666667</v>
      </c>
      <c r="AE94" s="92" t="n">
        <f aca="false">EXP((((AD94-AD112)/AD113+2)/4-1.9)^3)</f>
        <v>0.0184276093247087</v>
      </c>
      <c r="AF94" s="93" t="n">
        <f aca="false">T94/V94</f>
        <v>19.1360349924956</v>
      </c>
      <c r="AG94" s="92" t="n">
        <f aca="false">EXP((((AF94-AF112)/AF113+2)/4-1.9)^3)</f>
        <v>0.0504056813847155</v>
      </c>
      <c r="AH94" s="92" t="n">
        <f aca="false">W94/V94</f>
        <v>0.669326668052107</v>
      </c>
      <c r="AI94" s="92" t="n">
        <f aca="false">EXP((((AH94-AH112)/AH113+2)/4-1.9)^3)</f>
        <v>0.0290041670469627</v>
      </c>
      <c r="AJ94" s="92" t="n">
        <f aca="false">X94/V94</f>
        <v>0.111725918589726</v>
      </c>
      <c r="AK94" s="92" t="n">
        <f aca="false">EXP((((AJ94-AJ112)/AJ113+2)/4-1.9)^3)</f>
        <v>0.0272977005438956</v>
      </c>
      <c r="AL94" s="92" t="n">
        <f aca="false">AA94/V94</f>
        <v>0.724150352765706</v>
      </c>
      <c r="AM94" s="92" t="n">
        <f aca="false">EXP((((AL94-AL112)/AL113+2)/4-1.9)^3)</f>
        <v>0.114134093528608</v>
      </c>
      <c r="AN94" s="92" t="n">
        <f aca="false">0.01*AE94+0.15*AG94+0.24*AI94+0.25*AK94+0.35*AM94</f>
        <v>0.061477486263212</v>
      </c>
      <c r="AP94" s="94" t="n">
        <f aca="false">0.01*AE94/$AN$112</f>
        <v>6.03927268530337E-005</v>
      </c>
      <c r="AQ94" s="81" t="n">
        <f aca="false">AP94*$J$112</f>
        <v>735.637283382303</v>
      </c>
      <c r="AR94" s="94" t="n">
        <f aca="false">0.15*AG94/$AN$112</f>
        <v>0.00247791492705439</v>
      </c>
      <c r="AS94" s="81" t="n">
        <f aca="false">AR94*$J$112</f>
        <v>30183.2141116375</v>
      </c>
      <c r="AT94" s="94" t="n">
        <f aca="false">0.24*AI94/$AN$112</f>
        <v>0.00228132564419188</v>
      </c>
      <c r="AU94" s="81" t="n">
        <f aca="false">AT94*$J$112</f>
        <v>27788.5812887318</v>
      </c>
      <c r="AV94" s="94" t="n">
        <f aca="false">0.25*AK94/$AN$112</f>
        <v>0.00223656599129884</v>
      </c>
      <c r="AW94" s="81" t="n">
        <f aca="false">AV94*$J$112</f>
        <v>27243.3687908841</v>
      </c>
      <c r="AX94" s="94" t="n">
        <f aca="false">0.35*AM94/$AN$112</f>
        <v>0.0130917915328676</v>
      </c>
      <c r="AY94" s="81" t="n">
        <f aca="false">AX94*$J$112</f>
        <v>159469.698748374</v>
      </c>
    </row>
    <row r="95" customFormat="false" ht="12.8" hidden="false" customHeight="false" outlineLevel="0" collapsed="false">
      <c r="A95" s="89" t="s">
        <v>54</v>
      </c>
      <c r="B95" s="77"/>
      <c r="C95" s="77"/>
      <c r="D95" s="77"/>
      <c r="E95" s="77"/>
      <c r="F95" s="77"/>
      <c r="G95" s="77"/>
      <c r="H95" s="77"/>
      <c r="I95" s="82" t="n">
        <f aca="false">AP95+AR95+AT95+AV95+AX95</f>
        <v>0.0113992406575141</v>
      </c>
      <c r="J95" s="81" t="n">
        <f aca="false">ROUND(AQ95+AS95+AU95+AW95+AY95,0)</f>
        <v>138853</v>
      </c>
      <c r="K95" s="90" t="n">
        <f aca="false">I95-Tabla_Ministerio!J95</f>
        <v>-7.97972798949331E-017</v>
      </c>
      <c r="L95" s="81" t="n">
        <f aca="false">J95-Tabla_Ministerio!K95</f>
        <v>0</v>
      </c>
      <c r="M95" s="82" t="n">
        <f aca="false">Q130/Q147</f>
        <v>0.0192875060908664</v>
      </c>
      <c r="N95" s="81" t="n">
        <f aca="false">ROUND(N112*M95,0)</f>
        <v>4463842</v>
      </c>
      <c r="O95" s="82" t="n">
        <f aca="false">Tabla_Ministerio!L95/Tabla_Ministerio!L112-M95</f>
        <v>7.26902402391552E-006</v>
      </c>
      <c r="P95" s="117" t="n">
        <f aca="false">N95-Tabla_Ministerio!L95</f>
        <v>-1682</v>
      </c>
      <c r="Q95" s="83" t="n">
        <f aca="false">N95+J95</f>
        <v>4602695</v>
      </c>
      <c r="R95" s="81" t="n">
        <f aca="false">Q95-Tabla_Ministerio!M95</f>
        <v>-1682</v>
      </c>
      <c r="T95" s="83" t="n">
        <f aca="false">B95+Tabla_Ministerio!B95</f>
        <v>7517</v>
      </c>
      <c r="U95" s="83" t="n">
        <f aca="false">C95+Tabla_Ministerio!C95</f>
        <v>45</v>
      </c>
      <c r="V95" s="83" t="n">
        <f aca="false">D95+Tabla_Ministerio!D95</f>
        <v>357.634861427233</v>
      </c>
      <c r="W95" s="83" t="n">
        <f aca="false">E95+Tabla_Ministerio!E95</f>
        <v>200.814805194805</v>
      </c>
      <c r="X95" s="83" t="n">
        <f aca="false">F95+Tabla_Ministerio!F95</f>
        <v>32</v>
      </c>
      <c r="Y95" s="83" t="n">
        <f aca="false">G95+Tabla_Ministerio!G95</f>
        <v>184</v>
      </c>
      <c r="Z95" s="83" t="n">
        <f aca="false">H95+Tabla_Ministerio!H95</f>
        <v>14</v>
      </c>
      <c r="AA95" s="83" t="n">
        <f aca="false">Y95+0.33*Z95</f>
        <v>188.62</v>
      </c>
      <c r="AD95" s="91" t="n">
        <f aca="false">IF(U95&gt;0,T95/U95,0)</f>
        <v>167.044444444444</v>
      </c>
      <c r="AE95" s="92" t="n">
        <f aca="false">EXP((((AD95-AD112)/AD113+2)/4-1.9)^3)</f>
        <v>0.0509997069402313</v>
      </c>
      <c r="AF95" s="93" t="n">
        <f aca="false">T95/V95</f>
        <v>21.0186444632425</v>
      </c>
      <c r="AG95" s="92" t="n">
        <f aca="false">EXP((((AF95-AF112)/AF113+2)/4-1.9)^3)</f>
        <v>0.0911654038077166</v>
      </c>
      <c r="AH95" s="92" t="n">
        <f aca="false">W95/V95</f>
        <v>0.561507914506439</v>
      </c>
      <c r="AI95" s="92" t="n">
        <f aca="false">EXP((((AH95-AH112)/AH113+2)/4-1.9)^3)</f>
        <v>0.00362583963903852</v>
      </c>
      <c r="AJ95" s="92" t="n">
        <f aca="false">X95/V95</f>
        <v>0.0894767357754103</v>
      </c>
      <c r="AK95" s="92" t="n">
        <f aca="false">EXP((((AJ95-AJ112)/AJ113+2)/4-1.9)^3)</f>
        <v>0.0187927950427592</v>
      </c>
      <c r="AL95" s="92" t="n">
        <f aca="false">AA95/V95</f>
        <v>0.527409434436184</v>
      </c>
      <c r="AM95" s="92" t="n">
        <f aca="false">EXP((((AL95-AL112)/AL113+2)/4-1.9)^3)</f>
        <v>0.0429407168515551</v>
      </c>
      <c r="AN95" s="92" t="n">
        <f aca="false">0.01*AE95+0.15*AG95+0.24*AI95+0.25*AK95+0.35*AM95</f>
        <v>0.0347824588126631</v>
      </c>
      <c r="AP95" s="94" t="n">
        <f aca="false">0.01*AE95/$AN$112</f>
        <v>0.000167141125935219</v>
      </c>
      <c r="AQ95" s="81" t="n">
        <f aca="false">AP95*$J$112</f>
        <v>2035.9280037753</v>
      </c>
      <c r="AR95" s="94" t="n">
        <f aca="false">0.15*AG95/$AN$112</f>
        <v>0.00448163994058381</v>
      </c>
      <c r="AS95" s="81" t="n">
        <f aca="false">AR95*$J$112</f>
        <v>54590.3720991378</v>
      </c>
      <c r="AT95" s="94" t="n">
        <f aca="false">0.24*AI95/$AN$112</f>
        <v>0.000285190777479412</v>
      </c>
      <c r="AU95" s="81" t="n">
        <f aca="false">AT95*$J$112</f>
        <v>3473.87805987275</v>
      </c>
      <c r="AV95" s="94" t="n">
        <f aca="false">0.25*AK95/$AN$112</f>
        <v>0.00153973871192912</v>
      </c>
      <c r="AW95" s="81" t="n">
        <f aca="false">AV95*$J$112</f>
        <v>18755.3909582277</v>
      </c>
      <c r="AX95" s="94" t="n">
        <f aca="false">0.35*AM95/$AN$112</f>
        <v>0.00492553010158656</v>
      </c>
      <c r="AY95" s="81" t="n">
        <f aca="false">AX95*$J$112</f>
        <v>59997.3502101749</v>
      </c>
    </row>
    <row r="96" customFormat="false" ht="12.8" hidden="false" customHeight="false" outlineLevel="0" collapsed="false">
      <c r="A96" s="89" t="s">
        <v>55</v>
      </c>
      <c r="B96" s="77"/>
      <c r="C96" s="77"/>
      <c r="D96" s="77"/>
      <c r="E96" s="77"/>
      <c r="F96" s="77"/>
      <c r="G96" s="77"/>
      <c r="H96" s="77"/>
      <c r="I96" s="82" t="n">
        <f aca="false">AP96+AR96+AT96+AV96+AX96</f>
        <v>0.0515294744339867</v>
      </c>
      <c r="J96" s="81" t="n">
        <f aca="false">ROUND(AQ96+AS96+AU96+AW96+AY96,0)</f>
        <v>627675</v>
      </c>
      <c r="K96" s="90" t="n">
        <f aca="false">I96-Tabla_Ministerio!J96</f>
        <v>0</v>
      </c>
      <c r="L96" s="81" t="n">
        <f aca="false">J96-Tabla_Ministerio!K96</f>
        <v>0</v>
      </c>
      <c r="M96" s="82" t="n">
        <f aca="false">Q131/Q147</f>
        <v>0.0303419502523662</v>
      </c>
      <c r="N96" s="81" t="n">
        <f aca="false">ROUND(N112*M96,0)</f>
        <v>7022249</v>
      </c>
      <c r="O96" s="82" t="n">
        <f aca="false">Tabla_Ministerio!L96/Tabla_Ministerio!L112-M96</f>
        <v>1.25538500577067E-005</v>
      </c>
      <c r="P96" s="117" t="n">
        <f aca="false">N96-Tabla_Ministerio!L96</f>
        <v>-2905</v>
      </c>
      <c r="Q96" s="83" t="n">
        <f aca="false">N96+J96</f>
        <v>7649924</v>
      </c>
      <c r="R96" s="81" t="n">
        <f aca="false">Q96-Tabla_Ministerio!M96</f>
        <v>-2905</v>
      </c>
      <c r="T96" s="83" t="n">
        <f aca="false">B96+Tabla_Ministerio!B96</f>
        <v>12435</v>
      </c>
      <c r="U96" s="83" t="n">
        <f aca="false">C96+Tabla_Ministerio!C96</f>
        <v>55</v>
      </c>
      <c r="V96" s="83" t="n">
        <f aca="false">D96+Tabla_Ministerio!D96</f>
        <v>502.380168172182</v>
      </c>
      <c r="W96" s="83" t="n">
        <f aca="false">E96+Tabla_Ministerio!E96</f>
        <v>453.034014326028</v>
      </c>
      <c r="X96" s="83" t="n">
        <f aca="false">F96+Tabla_Ministerio!F96</f>
        <v>78</v>
      </c>
      <c r="Y96" s="83" t="n">
        <f aca="false">G96+Tabla_Ministerio!G96</f>
        <v>247</v>
      </c>
      <c r="Z96" s="83" t="n">
        <f aca="false">H96+Tabla_Ministerio!H96</f>
        <v>25</v>
      </c>
      <c r="AA96" s="83" t="n">
        <f aca="false">Y96+0.33*Z96</f>
        <v>255.25</v>
      </c>
      <c r="AD96" s="91" t="n">
        <f aca="false">IF(U96&gt;0,T96/U96,0)</f>
        <v>226.090909090909</v>
      </c>
      <c r="AE96" s="92" t="n">
        <f aca="false">EXP((((AD96-AD112)/AD113+2)/4-1.9)^3)</f>
        <v>0.132298928691</v>
      </c>
      <c r="AF96" s="93" t="n">
        <f aca="false">T96/V96</f>
        <v>24.7521713391722</v>
      </c>
      <c r="AG96" s="92" t="n">
        <f aca="false">EXP((((AF96-AF112)/AF113+2)/4-1.9)^3)</f>
        <v>0.231707313741346</v>
      </c>
      <c r="AH96" s="92" t="n">
        <f aca="false">W96/V96</f>
        <v>0.901775275035854</v>
      </c>
      <c r="AI96" s="92" t="n">
        <f aca="false">EXP((((AH96-AH112)/AH113+2)/4-1.9)^3)</f>
        <v>0.393576897879944</v>
      </c>
      <c r="AJ96" s="92" t="n">
        <f aca="false">X96/V96</f>
        <v>0.155260905866943</v>
      </c>
      <c r="AK96" s="92" t="n">
        <f aca="false">EXP((((AJ96-AJ112)/AJ113+2)/4-1.9)^3)</f>
        <v>0.0528892524307294</v>
      </c>
      <c r="AL96" s="92" t="n">
        <f aca="false">AA96/V96</f>
        <v>0.508081361827399</v>
      </c>
      <c r="AM96" s="92" t="n">
        <f aca="false">EXP((((AL96-AL112)/AL113+2)/4-1.9)^3)</f>
        <v>0.0384909444715977</v>
      </c>
      <c r="AN96" s="92" t="n">
        <f aca="false">0.01*AE96+0.15*AG96+0.24*AI96+0.25*AK96+0.35*AM96</f>
        <v>0.15723168551204</v>
      </c>
      <c r="AP96" s="94" t="n">
        <f aca="false">0.01*AE96/$AN$112</f>
        <v>0.000433582724844904</v>
      </c>
      <c r="AQ96" s="81" t="n">
        <f aca="false">AP96*$J$112</f>
        <v>5281.42434440149</v>
      </c>
      <c r="AR96" s="94" t="n">
        <f aca="false">0.15*AG96/$AN$112</f>
        <v>0.0113906011317498</v>
      </c>
      <c r="AS96" s="81" t="n">
        <f aca="false">AR96*$J$112</f>
        <v>138747.682200922</v>
      </c>
      <c r="AT96" s="94" t="n">
        <f aca="false">0.24*AI96/$AN$112</f>
        <v>0.0309568300527711</v>
      </c>
      <c r="AU96" s="81" t="n">
        <f aca="false">AT96*$J$112</f>
        <v>377081.803535159</v>
      </c>
      <c r="AV96" s="94" t="n">
        <f aca="false">0.25*AK96/$AN$112</f>
        <v>0.00433334313641452</v>
      </c>
      <c r="AW96" s="81" t="n">
        <f aca="false">AV96*$J$112</f>
        <v>52783.9847436065</v>
      </c>
      <c r="AX96" s="94" t="n">
        <f aca="false">0.35*AM96/$AN$112</f>
        <v>0.00441511738820647</v>
      </c>
      <c r="AY96" s="81" t="n">
        <f aca="false">AX96*$J$112</f>
        <v>53780.0680730651</v>
      </c>
    </row>
    <row r="97" customFormat="false" ht="12.8" hidden="false" customHeight="false" outlineLevel="0" collapsed="false">
      <c r="A97" s="89" t="s">
        <v>56</v>
      </c>
      <c r="B97" s="77"/>
      <c r="C97" s="77"/>
      <c r="D97" s="77"/>
      <c r="E97" s="77"/>
      <c r="F97" s="77"/>
      <c r="G97" s="77"/>
      <c r="H97" s="77"/>
      <c r="I97" s="82" t="n">
        <f aca="false">AP97+AR97+AT97+AV97+AX97</f>
        <v>0.136103799556171</v>
      </c>
      <c r="J97" s="81" t="n">
        <f aca="false">ROUND(AQ97+AS97+AU97+AW97+AY97,0)</f>
        <v>1657866</v>
      </c>
      <c r="K97" s="90" t="n">
        <f aca="false">I97-Tabla_Ministerio!J97</f>
        <v>0</v>
      </c>
      <c r="L97" s="81" t="n">
        <f aca="false">J97-Tabla_Ministerio!K97</f>
        <v>1</v>
      </c>
      <c r="M97" s="82" t="n">
        <f aca="false">Q132/Q147</f>
        <v>0.0562365235645005</v>
      </c>
      <c r="N97" s="81" t="n">
        <f aca="false">ROUND(N112*M97,0)</f>
        <v>13015210</v>
      </c>
      <c r="O97" s="82" t="n">
        <f aca="false">Tabla_Ministerio!L97/Tabla_Ministerio!L112-M97</f>
        <v>-1.24342092969187E-006</v>
      </c>
      <c r="P97" s="117" t="n">
        <f aca="false">N97-Tabla_Ministerio!L97</f>
        <v>288</v>
      </c>
      <c r="Q97" s="83" t="n">
        <f aca="false">N97+J97</f>
        <v>14673076</v>
      </c>
      <c r="R97" s="81" t="n">
        <f aca="false">Q97-Tabla_Ministerio!M97</f>
        <v>289</v>
      </c>
      <c r="T97" s="83" t="n">
        <f aca="false">B97+Tabla_Ministerio!B97</f>
        <v>10014</v>
      </c>
      <c r="U97" s="83" t="n">
        <f aca="false">C97+Tabla_Ministerio!C97</f>
        <v>53</v>
      </c>
      <c r="V97" s="83" t="n">
        <f aca="false">D97+Tabla_Ministerio!D97</f>
        <v>419.935214785215</v>
      </c>
      <c r="W97" s="83" t="n">
        <f aca="false">E97+Tabla_Ministerio!E97</f>
        <v>321.576123876124</v>
      </c>
      <c r="X97" s="83" t="n">
        <f aca="false">F97+Tabla_Ministerio!F97</f>
        <v>166</v>
      </c>
      <c r="Y97" s="83" t="n">
        <f aca="false">G97+Tabla_Ministerio!G97</f>
        <v>552</v>
      </c>
      <c r="Z97" s="83" t="n">
        <f aca="false">H97+Tabla_Ministerio!H97</f>
        <v>58</v>
      </c>
      <c r="AA97" s="83" t="n">
        <f aca="false">Y97+0.33*Z97</f>
        <v>571.14</v>
      </c>
      <c r="AD97" s="91" t="n">
        <f aca="false">IF(U97&gt;0,T97/U97,0)</f>
        <v>188.943396226415</v>
      </c>
      <c r="AE97" s="92" t="n">
        <f aca="false">EXP((((AD97-AD112)/AD113+2)/4-1.9)^3)</f>
        <v>0.0747435058405901</v>
      </c>
      <c r="AF97" s="93" t="n">
        <f aca="false">T97/V97</f>
        <v>23.8465354831504</v>
      </c>
      <c r="AG97" s="92" t="n">
        <f aca="false">EXP((((AF97-AF112)/AF113+2)/4-1.9)^3)</f>
        <v>0.189971402537573</v>
      </c>
      <c r="AH97" s="92" t="n">
        <f aca="false">W97/V97</f>
        <v>0.765775559071894</v>
      </c>
      <c r="AI97" s="92" t="n">
        <f aca="false">EXP((((AH97-AH112)/AH113+2)/4-1.9)^3)</f>
        <v>0.112789086294023</v>
      </c>
      <c r="AJ97" s="92" t="n">
        <f aca="false">X97/V97</f>
        <v>0.395299070321845</v>
      </c>
      <c r="AK97" s="92" t="n">
        <f aca="false">EXP((((AJ97-AJ112)/AJ113+2)/4-1.9)^3)</f>
        <v>0.506207435967703</v>
      </c>
      <c r="AL97" s="92" t="n">
        <f aca="false">AA97/V97</f>
        <v>1.36006693387722</v>
      </c>
      <c r="AM97" s="92" t="n">
        <f aca="false">EXP((((AL97-AL112)/AL113+2)/4-1.9)^3)</f>
        <v>0.664081744689666</v>
      </c>
      <c r="AN97" s="92" t="n">
        <f aca="false">0.01*AE97+0.15*AG97+0.24*AI97+0.25*AK97+0.35*AM97</f>
        <v>0.415292995782916</v>
      </c>
      <c r="AP97" s="94" t="n">
        <f aca="false">0.01*AE97/$AN$112</f>
        <v>0.000244956578616865</v>
      </c>
      <c r="AQ97" s="81" t="n">
        <f aca="false">AP97*$J$112</f>
        <v>2983.78962882154</v>
      </c>
      <c r="AR97" s="94" t="n">
        <f aca="false">0.15*AG97/$AN$112</f>
        <v>0.00933888722718572</v>
      </c>
      <c r="AS97" s="81" t="n">
        <f aca="false">AR97*$J$112</f>
        <v>113755.976714529</v>
      </c>
      <c r="AT97" s="94" t="n">
        <f aca="false">0.24*AI97/$AN$112</f>
        <v>0.0088714368018533</v>
      </c>
      <c r="AU97" s="81" t="n">
        <f aca="false">AT97*$J$112</f>
        <v>108062.0135682</v>
      </c>
      <c r="AV97" s="94" t="n">
        <f aca="false">0.25*AK97/$AN$112</f>
        <v>0.04147478773926</v>
      </c>
      <c r="AW97" s="81" t="n">
        <f aca="false">AV97*$J$112</f>
        <v>505199.91017485</v>
      </c>
      <c r="AX97" s="94" t="n">
        <f aca="false">0.35*AM97/$AN$112</f>
        <v>0.0761737312092547</v>
      </c>
      <c r="AY97" s="81" t="n">
        <f aca="false">AX97*$J$112</f>
        <v>927863.993096961</v>
      </c>
    </row>
    <row r="98" customFormat="false" ht="12.8" hidden="false" customHeight="false" outlineLevel="0" collapsed="false">
      <c r="A98" s="89" t="s">
        <v>57</v>
      </c>
      <c r="B98" s="77"/>
      <c r="C98" s="77"/>
      <c r="D98" s="77"/>
      <c r="E98" s="77"/>
      <c r="F98" s="77"/>
      <c r="G98" s="77"/>
      <c r="H98" s="77"/>
      <c r="I98" s="82" t="n">
        <f aca="false">AP98+AR98+AT98+AV98+AX98</f>
        <v>0.0160913350585107</v>
      </c>
      <c r="J98" s="81" t="n">
        <f aca="false">ROUND(AQ98+AS98+AU98+AW98+AY98,0)</f>
        <v>196007</v>
      </c>
      <c r="K98" s="90" t="n">
        <f aca="false">I98-Tabla_Ministerio!J98</f>
        <v>-1.35308431126191E-016</v>
      </c>
      <c r="L98" s="81" t="n">
        <f aca="false">J98-Tabla_Ministerio!K98</f>
        <v>0</v>
      </c>
      <c r="M98" s="82" t="n">
        <f aca="false">Q133/Q147</f>
        <v>0.0098212026644594</v>
      </c>
      <c r="N98" s="81" t="n">
        <f aca="false">ROUND(N112*M98,0)</f>
        <v>2272989</v>
      </c>
      <c r="O98" s="82" t="n">
        <f aca="false">Tabla_Ministerio!L98/Tabla_Ministerio!L112-M98</f>
        <v>1.06887031054749E-005</v>
      </c>
      <c r="P98" s="117" t="n">
        <f aca="false">N98-Tabla_Ministerio!L98</f>
        <v>-2474</v>
      </c>
      <c r="Q98" s="83" t="n">
        <f aca="false">N98+J98</f>
        <v>2468996</v>
      </c>
      <c r="R98" s="81" t="n">
        <f aca="false">Q98-Tabla_Ministerio!M98</f>
        <v>-2474</v>
      </c>
      <c r="T98" s="83" t="n">
        <f aca="false">B98+Tabla_Ministerio!B98</f>
        <v>4534</v>
      </c>
      <c r="U98" s="83" t="n">
        <f aca="false">C98+Tabla_Ministerio!C98</f>
        <v>74</v>
      </c>
      <c r="V98" s="83" t="n">
        <f aca="false">D98+Tabla_Ministerio!D98</f>
        <v>213.045454545455</v>
      </c>
      <c r="W98" s="83" t="n">
        <f aca="false">E98+Tabla_Ministerio!E98</f>
        <v>147.5</v>
      </c>
      <c r="X98" s="83" t="n">
        <f aca="false">F98+Tabla_Ministerio!F98</f>
        <v>20</v>
      </c>
      <c r="Y98" s="83" t="n">
        <f aca="false">G98+Tabla_Ministerio!G98</f>
        <v>118</v>
      </c>
      <c r="Z98" s="83" t="n">
        <f aca="false">H98+Tabla_Ministerio!H98</f>
        <v>12</v>
      </c>
      <c r="AA98" s="83" t="n">
        <f aca="false">Y98+0.33*Z98</f>
        <v>121.96</v>
      </c>
      <c r="AD98" s="91" t="n">
        <f aca="false">IF(U98&gt;0,T98/U98,0)</f>
        <v>61.2702702702703</v>
      </c>
      <c r="AE98" s="92" t="n">
        <f aca="false">EXP((((AD98-AD112)/AD113+2)/4-1.9)^3)</f>
        <v>0.00472242837203049</v>
      </c>
      <c r="AF98" s="93" t="n">
        <f aca="false">T98/V98</f>
        <v>21.2818433966289</v>
      </c>
      <c r="AG98" s="92" t="n">
        <f aca="false">EXP((((AF98-AF112)/AF113+2)/4-1.9)^3)</f>
        <v>0.0983642405769112</v>
      </c>
      <c r="AH98" s="92" t="n">
        <f aca="false">W98/V98</f>
        <v>0.69234051632174</v>
      </c>
      <c r="AI98" s="92" t="n">
        <f aca="false">EXP((((AH98-AH112)/AH113+2)/4-1.9)^3)</f>
        <v>0.041748872920865</v>
      </c>
      <c r="AJ98" s="92" t="n">
        <f aca="false">X98/V98</f>
        <v>0.0938766801792189</v>
      </c>
      <c r="AK98" s="92" t="n">
        <f aca="false">EXP((((AJ98-AJ112)/AJ113+2)/4-1.9)^3)</f>
        <v>0.020272307955895</v>
      </c>
      <c r="AL98" s="92" t="n">
        <f aca="false">AA98/V98</f>
        <v>0.572459995732877</v>
      </c>
      <c r="AM98" s="92" t="n">
        <f aca="false">EXP((((AL98-AL112)/AL113+2)/4-1.9)^3)</f>
        <v>0.0548850325785976</v>
      </c>
      <c r="AN98" s="92" t="n">
        <f aca="false">0.01*AE98+0.15*AG98+0.24*AI98+0.25*AK98+0.35*AM98</f>
        <v>0.0490994282627475</v>
      </c>
      <c r="AP98" s="94" t="n">
        <f aca="false">0.01*AE98/$AN$112</f>
        <v>1.54767947230487E-005</v>
      </c>
      <c r="AQ98" s="81" t="n">
        <f aca="false">AP98*$J$112</f>
        <v>188.521165027626</v>
      </c>
      <c r="AR98" s="94" t="n">
        <f aca="false">0.15*AG98/$AN$112</f>
        <v>0.00483553070443775</v>
      </c>
      <c r="AS98" s="81" t="n">
        <f aca="false">AR98*$J$112</f>
        <v>58901.0772734402</v>
      </c>
      <c r="AT98" s="94" t="n">
        <f aca="false">0.24*AI98/$AN$112</f>
        <v>0.00328376175244968</v>
      </c>
      <c r="AU98" s="81" t="n">
        <f aca="false">AT98*$J$112</f>
        <v>39999.1472603203</v>
      </c>
      <c r="AV98" s="94" t="n">
        <f aca="false">0.25*AK98/$AN$112</f>
        <v>0.00166095874875552</v>
      </c>
      <c r="AW98" s="81" t="n">
        <f aca="false">AV98*$J$112</f>
        <v>20231.9591350461</v>
      </c>
      <c r="AX98" s="94" t="n">
        <f aca="false">0.35*AM98/$AN$112</f>
        <v>0.00629560705814466</v>
      </c>
      <c r="AY98" s="81" t="n">
        <f aca="false">AX98*$J$112</f>
        <v>76686.1096496978</v>
      </c>
    </row>
    <row r="99" customFormat="false" ht="12.8" hidden="false" customHeight="false" outlineLevel="0" collapsed="false">
      <c r="A99" s="89" t="s">
        <v>58</v>
      </c>
      <c r="B99" s="77"/>
      <c r="C99" s="77"/>
      <c r="D99" s="77"/>
      <c r="E99" s="77"/>
      <c r="F99" s="77"/>
      <c r="G99" s="77"/>
      <c r="H99" s="77"/>
      <c r="I99" s="82" t="n">
        <f aca="false">AP99+AR99+AT99+AV99+AX99</f>
        <v>0.0585863536060248</v>
      </c>
      <c r="J99" s="81" t="n">
        <f aca="false">ROUND(AQ99+AS99+AU99+AW99+AY99,0)</f>
        <v>713634</v>
      </c>
      <c r="K99" s="90" t="n">
        <f aca="false">I99-Tabla_Ministerio!J99</f>
        <v>0</v>
      </c>
      <c r="L99" s="81" t="n">
        <f aca="false">J99-Tabla_Ministerio!K99</f>
        <v>0</v>
      </c>
      <c r="M99" s="82" t="n">
        <f aca="false">Q134/Q147</f>
        <v>0.068882856750743</v>
      </c>
      <c r="N99" s="81" t="n">
        <f aca="false">ROUND(N112*M99,0)</f>
        <v>15942039</v>
      </c>
      <c r="O99" s="82" t="n">
        <f aca="false">Tabla_Ministerio!L99/Tabla_Ministerio!L112-M99</f>
        <v>2.74105709192896E-006</v>
      </c>
      <c r="P99" s="117" t="n">
        <f aca="false">N99-Tabla_Ministerio!L99</f>
        <v>-634</v>
      </c>
      <c r="Q99" s="83" t="n">
        <f aca="false">N99+J99</f>
        <v>16655673</v>
      </c>
      <c r="R99" s="81" t="n">
        <f aca="false">Q99-Tabla_Ministerio!M99</f>
        <v>-634</v>
      </c>
      <c r="T99" s="83" t="n">
        <f aca="false">B99+Tabla_Ministerio!B99</f>
        <v>10521</v>
      </c>
      <c r="U99" s="83" t="n">
        <f aca="false">C99+Tabla_Ministerio!C99</f>
        <v>57</v>
      </c>
      <c r="V99" s="83" t="n">
        <f aca="false">D99+Tabla_Ministerio!D99</f>
        <v>572.827782356404</v>
      </c>
      <c r="W99" s="83" t="n">
        <f aca="false">E99+Tabla_Ministerio!E99</f>
        <v>528.236873265495</v>
      </c>
      <c r="X99" s="83" t="n">
        <f aca="false">F99+Tabla_Ministerio!F99</f>
        <v>126</v>
      </c>
      <c r="Y99" s="83" t="n">
        <f aca="false">G99+Tabla_Ministerio!G99</f>
        <v>381</v>
      </c>
      <c r="Z99" s="83" t="n">
        <f aca="false">H99+Tabla_Ministerio!H99</f>
        <v>45</v>
      </c>
      <c r="AA99" s="83" t="n">
        <f aca="false">Y99+0.33*Z99</f>
        <v>395.85</v>
      </c>
      <c r="AD99" s="91" t="n">
        <f aca="false">IF(U99&gt;0,T99/U99,0)</f>
        <v>184.578947368421</v>
      </c>
      <c r="AE99" s="92" t="n">
        <f aca="false">EXP((((AD99-AD112)/AD113+2)/4-1.9)^3)</f>
        <v>0.0694538885848077</v>
      </c>
      <c r="AF99" s="93" t="n">
        <f aca="false">T99/V99</f>
        <v>18.3667767591866</v>
      </c>
      <c r="AG99" s="92" t="n">
        <f aca="false">EXP((((AF99-AF112)/AF113+2)/4-1.9)^3)</f>
        <v>0.0385632791635595</v>
      </c>
      <c r="AH99" s="92" t="n">
        <f aca="false">W99/V99</f>
        <v>0.922156518129274</v>
      </c>
      <c r="AI99" s="92" t="n">
        <f aca="false">EXP((((AH99-AH112)/AH113+2)/4-1.9)^3)</f>
        <v>0.44854436004286</v>
      </c>
      <c r="AJ99" s="92" t="n">
        <f aca="false">X99/V99</f>
        <v>0.219961398313612</v>
      </c>
      <c r="AK99" s="92" t="n">
        <f aca="false">EXP((((AJ99-AJ112)/AJ113+2)/4-1.9)^3)</f>
        <v>0.120706044892867</v>
      </c>
      <c r="AL99" s="92" t="n">
        <f aca="false">AA99/V99</f>
        <v>0.691045393035264</v>
      </c>
      <c r="AM99" s="92" t="n">
        <f aca="false">EXP((((AL99-AL112)/AL113+2)/4-1.9)^3)</f>
        <v>0.0984517861989052</v>
      </c>
      <c r="AN99" s="92" t="n">
        <f aca="false">0.01*AE99+0.15*AG99+0.24*AI99+0.25*AK99+0.35*AM99</f>
        <v>0.178764313563502</v>
      </c>
      <c r="AP99" s="94" t="n">
        <f aca="false">0.01*AE99/$AN$112</f>
        <v>0.000227620938140853</v>
      </c>
      <c r="AQ99" s="81" t="n">
        <f aca="false">AP99*$J$112</f>
        <v>2772.62606443241</v>
      </c>
      <c r="AR99" s="94" t="n">
        <f aca="false">0.15*AG99/$AN$112</f>
        <v>0.00189574909911893</v>
      </c>
      <c r="AS99" s="81" t="n">
        <f aca="false">AR99*$J$112</f>
        <v>23091.9150354649</v>
      </c>
      <c r="AT99" s="94" t="n">
        <f aca="false">0.24*AI99/$AN$112</f>
        <v>0.0352803012569386</v>
      </c>
      <c r="AU99" s="81" t="n">
        <f aca="false">AT99*$J$112</f>
        <v>429745.539338233</v>
      </c>
      <c r="AV99" s="94" t="n">
        <f aca="false">0.25*AK99/$AN$112</f>
        <v>0.00988973538329584</v>
      </c>
      <c r="AW99" s="81" t="n">
        <f aca="false">AV99*$J$112</f>
        <v>120465.798612505</v>
      </c>
      <c r="AX99" s="94" t="n">
        <f aca="false">0.35*AM99/$AN$112</f>
        <v>0.0112929469285306</v>
      </c>
      <c r="AY99" s="81" t="n">
        <f aca="false">AX99*$J$112</f>
        <v>137558.166898163</v>
      </c>
    </row>
    <row r="100" customFormat="false" ht="12.8" hidden="false" customHeight="false" outlineLevel="0" collapsed="false">
      <c r="A100" s="89" t="s">
        <v>59</v>
      </c>
      <c r="B100" s="77"/>
      <c r="C100" s="77"/>
      <c r="D100" s="77"/>
      <c r="E100" s="77"/>
      <c r="F100" s="77"/>
      <c r="G100" s="77"/>
      <c r="H100" s="77"/>
      <c r="I100" s="82" t="n">
        <f aca="false">AP100+AR100+AT100+AV100+AX100</f>
        <v>0.00816525390781565</v>
      </c>
      <c r="J100" s="81" t="n">
        <f aca="false">ROUND(AQ100+AS100+AU100+AW100+AY100,0)</f>
        <v>99460</v>
      </c>
      <c r="K100" s="90" t="n">
        <f aca="false">I100-Tabla_Ministerio!J100</f>
        <v>0</v>
      </c>
      <c r="L100" s="81" t="n">
        <f aca="false">J100-Tabla_Ministerio!K100</f>
        <v>0</v>
      </c>
      <c r="M100" s="82" t="n">
        <f aca="false">Q135/Q147</f>
        <v>0.00776363347174126</v>
      </c>
      <c r="N100" s="81" t="n">
        <f aca="false">ROUND(N112*M100,0)</f>
        <v>1796792</v>
      </c>
      <c r="O100" s="82" t="n">
        <f aca="false">Tabla_Ministerio!L100/Tabla_Ministerio!L112-M100</f>
        <v>-1.18939105290036E-005</v>
      </c>
      <c r="P100" s="117" t="n">
        <f aca="false">N100-Tabla_Ministerio!L100</f>
        <v>2753</v>
      </c>
      <c r="Q100" s="83" t="n">
        <f aca="false">N100+J100</f>
        <v>1896252</v>
      </c>
      <c r="R100" s="81" t="n">
        <f aca="false">Q100-Tabla_Ministerio!M100</f>
        <v>2753</v>
      </c>
      <c r="T100" s="83" t="n">
        <f aca="false">B100+Tabla_Ministerio!B100</f>
        <v>7107</v>
      </c>
      <c r="U100" s="83" t="n">
        <f aca="false">C100+Tabla_Ministerio!C100</f>
        <v>71</v>
      </c>
      <c r="V100" s="83" t="n">
        <f aca="false">D100+Tabla_Ministerio!D100</f>
        <v>333.568181818182</v>
      </c>
      <c r="W100" s="83" t="n">
        <f aca="false">E100+Tabla_Ministerio!E100</f>
        <v>175.25</v>
      </c>
      <c r="X100" s="83" t="n">
        <f aca="false">F100+Tabla_Ministerio!F100</f>
        <v>16</v>
      </c>
      <c r="Y100" s="83" t="n">
        <f aca="false">G100+Tabla_Ministerio!G100</f>
        <v>133</v>
      </c>
      <c r="Z100" s="83" t="n">
        <f aca="false">H100+Tabla_Ministerio!H100</f>
        <v>10</v>
      </c>
      <c r="AA100" s="83" t="n">
        <f aca="false">Y100+0.33*Z100</f>
        <v>136.3</v>
      </c>
      <c r="AD100" s="91" t="n">
        <f aca="false">IF(U100&gt;0,T100/U100,0)</f>
        <v>100.098591549296</v>
      </c>
      <c r="AE100" s="92" t="n">
        <f aca="false">EXP((((AD100-AD112)/AD113+2)/4-1.9)^3)</f>
        <v>0.012607897686967</v>
      </c>
      <c r="AF100" s="93" t="n">
        <f aca="false">T100/V100</f>
        <v>21.305988962322</v>
      </c>
      <c r="AG100" s="92" t="n">
        <f aca="false">EXP((((AF100-AF112)/AF113+2)/4-1.9)^3)</f>
        <v>0.0990443773093629</v>
      </c>
      <c r="AH100" s="92" t="n">
        <f aca="false">W100/V100</f>
        <v>0.525379846017578</v>
      </c>
      <c r="AI100" s="92" t="n">
        <f aca="false">EXP((((AH100-AH112)/AH113+2)/4-1.9)^3)</f>
        <v>0.0015566225911206</v>
      </c>
      <c r="AJ100" s="92" t="n">
        <f aca="false">X100/V100</f>
        <v>0.0479662056278531</v>
      </c>
      <c r="AK100" s="92" t="n">
        <f aca="false">EXP((((AJ100-AJ112)/AJ113+2)/4-1.9)^3)</f>
        <v>0.00875501827739989</v>
      </c>
      <c r="AL100" s="92" t="n">
        <f aca="false">AA100/V100</f>
        <v>0.408612114192273</v>
      </c>
      <c r="AM100" s="92" t="n">
        <f aca="false">EXP((((AL100-AL112)/AL113+2)/4-1.9)^3)</f>
        <v>0.0210557943429504</v>
      </c>
      <c r="AN100" s="92" t="n">
        <f aca="false">0.01*AE100+0.15*AG100+0.24*AI100+0.25*AK100+0.35*AM100</f>
        <v>0.0249146075845256</v>
      </c>
      <c r="AP100" s="94" t="n">
        <f aca="false">0.01*AE100/$AN$112</f>
        <v>4.13198102794068E-005</v>
      </c>
      <c r="AQ100" s="81" t="n">
        <f aca="false">AP100*$J$112</f>
        <v>503.312146473944</v>
      </c>
      <c r="AR100" s="94" t="n">
        <f aca="false">0.15*AG100/$AN$112</f>
        <v>0.00486896584340387</v>
      </c>
      <c r="AS100" s="81" t="n">
        <f aca="false">AR100*$J$112</f>
        <v>59308.3470901915</v>
      </c>
      <c r="AT100" s="94" t="n">
        <f aca="false">0.24*AI100/$AN$112</f>
        <v>0.000122436304745518</v>
      </c>
      <c r="AU100" s="81" t="n">
        <f aca="false">AT100*$J$112</f>
        <v>1491.38340498425</v>
      </c>
      <c r="AV100" s="94" t="n">
        <f aca="false">0.25*AK100/$AN$112</f>
        <v>0.000717319618220046</v>
      </c>
      <c r="AW100" s="81" t="n">
        <f aca="false">AV100*$J$112</f>
        <v>8737.59279901962</v>
      </c>
      <c r="AX100" s="94" t="n">
        <f aca="false">0.35*AM100/$AN$112</f>
        <v>0.0024152123311668</v>
      </c>
      <c r="AY100" s="81" t="n">
        <f aca="false">AX100*$J$112</f>
        <v>29419.4405630111</v>
      </c>
    </row>
    <row r="101" customFormat="false" ht="12.8" hidden="false" customHeight="false" outlineLevel="0" collapsed="false">
      <c r="A101" s="89" t="s">
        <v>60</v>
      </c>
      <c r="B101" s="77"/>
      <c r="C101" s="77"/>
      <c r="D101" s="77"/>
      <c r="E101" s="77"/>
      <c r="F101" s="77"/>
      <c r="G101" s="77"/>
      <c r="H101" s="77"/>
      <c r="I101" s="82" t="n">
        <f aca="false">AP101+AR101+AT101+AV101+AX101</f>
        <v>0.050464923281386</v>
      </c>
      <c r="J101" s="81" t="n">
        <f aca="false">ROUND(AQ101+AS101+AU101+AW101+AY101,0)</f>
        <v>614708</v>
      </c>
      <c r="K101" s="90" t="n">
        <f aca="false">I101-Tabla_Ministerio!J101</f>
        <v>0</v>
      </c>
      <c r="L101" s="81" t="n">
        <f aca="false">J101-Tabla_Ministerio!K101</f>
        <v>0</v>
      </c>
      <c r="M101" s="82" t="n">
        <f aca="false">Q136/Q147</f>
        <v>0.0457369555225699</v>
      </c>
      <c r="N101" s="81" t="n">
        <f aca="false">ROUND(N112*M101,0)</f>
        <v>10585222</v>
      </c>
      <c r="O101" s="82" t="n">
        <f aca="false">Tabla_Ministerio!L101/Tabla_Ministerio!L112-M101</f>
        <v>2.83329120277995E-005</v>
      </c>
      <c r="P101" s="117" t="n">
        <f aca="false">N101-Tabla_Ministerio!L101</f>
        <v>-6557</v>
      </c>
      <c r="Q101" s="83" t="n">
        <f aca="false">N101+J101</f>
        <v>11199930</v>
      </c>
      <c r="R101" s="81" t="n">
        <f aca="false">Q101-Tabla_Ministerio!M101</f>
        <v>-6557</v>
      </c>
      <c r="T101" s="83" t="n">
        <f aca="false">B101+Tabla_Ministerio!B101</f>
        <v>8919</v>
      </c>
      <c r="U101" s="83" t="n">
        <f aca="false">C101+Tabla_Ministerio!C101</f>
        <v>67</v>
      </c>
      <c r="V101" s="83" t="n">
        <f aca="false">D101+Tabla_Ministerio!D101</f>
        <v>352.204545454545</v>
      </c>
      <c r="W101" s="83" t="n">
        <f aca="false">E101+Tabla_Ministerio!E101</f>
        <v>300.579545454545</v>
      </c>
      <c r="X101" s="83" t="n">
        <f aca="false">F101+Tabla_Ministerio!F101</f>
        <v>39</v>
      </c>
      <c r="Y101" s="83" t="n">
        <f aca="false">G101+Tabla_Ministerio!G101</f>
        <v>249</v>
      </c>
      <c r="Z101" s="83" t="n">
        <f aca="false">H101+Tabla_Ministerio!H101</f>
        <v>33</v>
      </c>
      <c r="AA101" s="83" t="n">
        <f aca="false">Y101+0.33*Z101</f>
        <v>259.89</v>
      </c>
      <c r="AD101" s="91" t="n">
        <f aca="false">IF(U101&gt;0,T101/U101,0)</f>
        <v>133.119402985075</v>
      </c>
      <c r="AE101" s="92" t="n">
        <f aca="false">EXP((((AD101-AD112)/AD113+2)/4-1.9)^3)</f>
        <v>0.0262679874537447</v>
      </c>
      <c r="AF101" s="93" t="n">
        <f aca="false">T101/V101</f>
        <v>25.3233529070143</v>
      </c>
      <c r="AG101" s="92" t="n">
        <f aca="false">EXP((((AF101-AF112)/AF113+2)/4-1.9)^3)</f>
        <v>0.260395791354124</v>
      </c>
      <c r="AH101" s="92" t="n">
        <f aca="false">W101/V101</f>
        <v>0.853423243208363</v>
      </c>
      <c r="AI101" s="92" t="n">
        <f aca="false">EXP((((AH101-AH112)/AH113+2)/4-1.9)^3)</f>
        <v>0.273131865768531</v>
      </c>
      <c r="AJ101" s="92" t="n">
        <f aca="false">X101/V101</f>
        <v>0.110731109246951</v>
      </c>
      <c r="AK101" s="92" t="n">
        <f aca="false">EXP((((AJ101-AJ112)/AJ113+2)/4-1.9)^3)</f>
        <v>0.0268598268711045</v>
      </c>
      <c r="AL101" s="92" t="n">
        <f aca="false">AA101/V101</f>
        <v>0.737895076466414</v>
      </c>
      <c r="AM101" s="92" t="n">
        <f aca="false">EXP((((AL101-AL112)/AL113+2)/4-1.9)^3)</f>
        <v>0.121127918938569</v>
      </c>
      <c r="AN101" s="92" t="n">
        <f aca="false">0.01*AE101+0.15*AG101+0.24*AI101+0.25*AK101+0.35*AM101</f>
        <v>0.153983424708379</v>
      </c>
      <c r="AP101" s="94" t="n">
        <f aca="false">0.01*AE101/$AN$112</f>
        <v>8.60879652547114E-005</v>
      </c>
      <c r="AQ101" s="81" t="n">
        <f aca="false">AP101*$J$112</f>
        <v>1048.62820726739</v>
      </c>
      <c r="AR101" s="94" t="n">
        <f aca="false">0.15*AG101/$AN$112</f>
        <v>0.0128009105444646</v>
      </c>
      <c r="AS101" s="81" t="n">
        <f aca="false">AR101*$J$112</f>
        <v>155926.508843784</v>
      </c>
      <c r="AT101" s="94" t="n">
        <f aca="false">0.24*AI101/$AN$112</f>
        <v>0.0214832140710959</v>
      </c>
      <c r="AU101" s="81" t="n">
        <f aca="false">AT101*$J$112</f>
        <v>261684.7104129</v>
      </c>
      <c r="AV101" s="94" t="n">
        <f aca="false">0.25*AK101/$AN$112</f>
        <v>0.00220068995245539</v>
      </c>
      <c r="AW101" s="81" t="n">
        <f aca="false">AV101*$J$112</f>
        <v>26806.3666363442</v>
      </c>
      <c r="AX101" s="94" t="n">
        <f aca="false">0.35*AM101/$AN$112</f>
        <v>0.0138940207481154</v>
      </c>
      <c r="AY101" s="81" t="n">
        <f aca="false">AX101*$J$112</f>
        <v>169241.566178553</v>
      </c>
    </row>
    <row r="102" customFormat="false" ht="12.8" hidden="false" customHeight="false" outlineLevel="0" collapsed="false">
      <c r="A102" s="89" t="s">
        <v>61</v>
      </c>
      <c r="B102" s="77"/>
      <c r="C102" s="77"/>
      <c r="D102" s="77"/>
      <c r="E102" s="77"/>
      <c r="F102" s="77"/>
      <c r="G102" s="77"/>
      <c r="H102" s="77"/>
      <c r="I102" s="82" t="n">
        <f aca="false">AP102+AR102+AT102+AV102+AX102</f>
        <v>0.0217758867841463</v>
      </c>
      <c r="J102" s="81" t="n">
        <f aca="false">ROUND(AQ102+AS102+AU102+AW102+AY102,0)</f>
        <v>265250</v>
      </c>
      <c r="K102" s="90" t="n">
        <f aca="false">I102-Tabla_Ministerio!J102</f>
        <v>1.35308431126191E-016</v>
      </c>
      <c r="L102" s="81" t="n">
        <f aca="false">J102-Tabla_Ministerio!K102</f>
        <v>0</v>
      </c>
      <c r="M102" s="82" t="n">
        <f aca="false">Q137/Q147</f>
        <v>0.0100835787705613</v>
      </c>
      <c r="N102" s="81" t="n">
        <f aca="false">ROUND(N112*M102,0)</f>
        <v>2333713</v>
      </c>
      <c r="O102" s="82" t="n">
        <f aca="false">Tabla_Ministerio!L102/Tabla_Ministerio!L112-M102</f>
        <v>4.46010810435486E-006</v>
      </c>
      <c r="P102" s="117" t="n">
        <f aca="false">N102-Tabla_Ministerio!L102</f>
        <v>-1032</v>
      </c>
      <c r="Q102" s="83" t="n">
        <f aca="false">N102+J102</f>
        <v>2598963</v>
      </c>
      <c r="R102" s="81" t="n">
        <f aca="false">Q102-Tabla_Ministerio!M102</f>
        <v>-1032</v>
      </c>
      <c r="T102" s="83" t="n">
        <f aca="false">B102+Tabla_Ministerio!B102</f>
        <v>13265</v>
      </c>
      <c r="U102" s="83" t="n">
        <f aca="false">C102+Tabla_Ministerio!C102</f>
        <v>134</v>
      </c>
      <c r="V102" s="83" t="n">
        <f aca="false">D102+Tabla_Ministerio!D102</f>
        <v>474.321236409767</v>
      </c>
      <c r="W102" s="83" t="n">
        <f aca="false">E102+Tabla_Ministerio!E102</f>
        <v>269.646993985525</v>
      </c>
      <c r="X102" s="83" t="n">
        <f aca="false">F102+Tabla_Ministerio!F102</f>
        <v>21</v>
      </c>
      <c r="Y102" s="83" t="n">
        <f aca="false">G102+Tabla_Ministerio!G102</f>
        <v>77</v>
      </c>
      <c r="Z102" s="83" t="n">
        <f aca="false">H102+Tabla_Ministerio!H102</f>
        <v>26</v>
      </c>
      <c r="AA102" s="83" t="n">
        <f aca="false">Y102+0.33*Z102</f>
        <v>85.58</v>
      </c>
      <c r="AD102" s="91" t="n">
        <f aca="false">IF(U102&gt;0,T102/U102,0)</f>
        <v>98.9925373134328</v>
      </c>
      <c r="AE102" s="92" t="n">
        <f aca="false">EXP((((AD102-AD112)/AD113+2)/4-1.9)^3)</f>
        <v>0.0122823652884129</v>
      </c>
      <c r="AF102" s="93" t="n">
        <f aca="false">T102/V102</f>
        <v>27.9662789302993</v>
      </c>
      <c r="AG102" s="92" t="n">
        <f aca="false">EXP((((AF102-AF112)/AF113+2)/4-1.9)^3)</f>
        <v>0.412418600950862</v>
      </c>
      <c r="AH102" s="92" t="n">
        <f aca="false">W102/V102</f>
        <v>0.568490240973686</v>
      </c>
      <c r="AI102" s="92" t="n">
        <f aca="false">EXP((((AH102-AH112)/AH113+2)/4-1.9)^3)</f>
        <v>0.00423124364467899</v>
      </c>
      <c r="AJ102" s="92" t="n">
        <f aca="false">X102/V102</f>
        <v>0.0442737925017932</v>
      </c>
      <c r="AK102" s="92" t="n">
        <f aca="false">EXP((((AJ102-AJ112)/AJ113+2)/4-1.9)^3)</f>
        <v>0.00814414204256013</v>
      </c>
      <c r="AL102" s="92" t="n">
        <f aca="false">AA102/V102</f>
        <v>0.180426245823974</v>
      </c>
      <c r="AM102" s="92" t="n">
        <f aca="false">EXP((((AL102-AL112)/AL113+2)/4-1.9)^3)</f>
        <v>0.00402151747981008</v>
      </c>
      <c r="AN102" s="92" t="n">
        <f aca="false">0.01*AE102+0.15*AG102+0.24*AI102+0.25*AK102+0.35*AM102</f>
        <v>0.06644467889881</v>
      </c>
      <c r="AP102" s="94" t="n">
        <f aca="false">0.01*AE102/$AN$112</f>
        <v>4.02529443131672E-005</v>
      </c>
      <c r="AQ102" s="81" t="n">
        <f aca="false">AP102*$J$112</f>
        <v>490.316767360704</v>
      </c>
      <c r="AR102" s="94" t="n">
        <f aca="false">0.15*AG102/$AN$112</f>
        <v>0.0202742663012768</v>
      </c>
      <c r="AS102" s="81" t="n">
        <f aca="false">AR102*$J$112</f>
        <v>246958.648195092</v>
      </c>
      <c r="AT102" s="94" t="n">
        <f aca="false">0.24*AI102/$AN$112</f>
        <v>0.00033280888976403</v>
      </c>
      <c r="AU102" s="81" t="n">
        <f aca="false">AT102*$J$112</f>
        <v>4053.90914285555</v>
      </c>
      <c r="AV102" s="94" t="n">
        <f aca="false">0.25*AK102/$AN$112</f>
        <v>0.00066726906507773</v>
      </c>
      <c r="AW102" s="81" t="n">
        <f aca="false">AV102*$J$112</f>
        <v>8127.9324166528</v>
      </c>
      <c r="AX102" s="94" t="n">
        <f aca="false">0.35*AM102/$AN$112</f>
        <v>0.000461289583714617</v>
      </c>
      <c r="AY102" s="81" t="n">
        <f aca="false">AX102*$J$112</f>
        <v>5618.91859995271</v>
      </c>
    </row>
    <row r="103" customFormat="false" ht="12.8" hidden="false" customHeight="false" outlineLevel="0" collapsed="false">
      <c r="A103" s="89" t="s">
        <v>62</v>
      </c>
      <c r="B103" s="77"/>
      <c r="C103" s="77"/>
      <c r="D103" s="77"/>
      <c r="E103" s="77"/>
      <c r="F103" s="77"/>
      <c r="G103" s="77"/>
      <c r="H103" s="77"/>
      <c r="I103" s="82" t="n">
        <f aca="false">AP103+AR103+AT103+AV103+AX103</f>
        <v>0.00468468394232448</v>
      </c>
      <c r="J103" s="81" t="n">
        <f aca="false">ROUND(AQ103+AS103+AU103+AW103+AY103,0)</f>
        <v>57064</v>
      </c>
      <c r="K103" s="90" t="n">
        <f aca="false">I103-Tabla_Ministerio!J103</f>
        <v>0</v>
      </c>
      <c r="L103" s="81" t="n">
        <f aca="false">J103-Tabla_Ministerio!K103</f>
        <v>0</v>
      </c>
      <c r="M103" s="82" t="n">
        <f aca="false">Q138/Q147</f>
        <v>0.0182167293930501</v>
      </c>
      <c r="N103" s="81" t="n">
        <f aca="false">ROUND(N112*M103,0)</f>
        <v>4216024</v>
      </c>
      <c r="O103" s="82" t="n">
        <f aca="false">Tabla_Ministerio!L103/Tabla_Ministerio!L112-M103</f>
        <v>-5.89525897673124E-006</v>
      </c>
      <c r="P103" s="117" t="n">
        <f aca="false">N103-Tabla_Ministerio!L103</f>
        <v>1364</v>
      </c>
      <c r="Q103" s="83" t="n">
        <f aca="false">N103+J103</f>
        <v>4273088</v>
      </c>
      <c r="R103" s="81" t="n">
        <f aca="false">Q103-Tabla_Ministerio!M103</f>
        <v>1364</v>
      </c>
      <c r="T103" s="83" t="n">
        <f aca="false">B103+Tabla_Ministerio!B103</f>
        <v>4853</v>
      </c>
      <c r="U103" s="83" t="n">
        <f aca="false">C103+Tabla_Ministerio!C103</f>
        <v>22</v>
      </c>
      <c r="V103" s="83" t="n">
        <f aca="false">D103+Tabla_Ministerio!D103</f>
        <v>322.686393146005</v>
      </c>
      <c r="W103" s="83" t="n">
        <f aca="false">E103+Tabla_Ministerio!E103</f>
        <v>223.147302236914</v>
      </c>
      <c r="X103" s="83" t="n">
        <f aca="false">F103+Tabla_Ministerio!F103</f>
        <v>2</v>
      </c>
      <c r="Y103" s="83" t="n">
        <f aca="false">G103+Tabla_Ministerio!G103</f>
        <v>32</v>
      </c>
      <c r="Z103" s="83" t="n">
        <f aca="false">H103+Tabla_Ministerio!H103</f>
        <v>5</v>
      </c>
      <c r="AA103" s="83" t="n">
        <f aca="false">Y103+0.33*Z103</f>
        <v>33.65</v>
      </c>
      <c r="AD103" s="91" t="n">
        <f aca="false">IF(U103&gt;0,T103/U103,0)</f>
        <v>220.590909090909</v>
      </c>
      <c r="AE103" s="92" t="n">
        <f aca="false">EXP((((AD103-AD112)/AD113+2)/4-1.9)^3)</f>
        <v>0.122293922895253</v>
      </c>
      <c r="AF103" s="93" t="n">
        <f aca="false">T103/V103</f>
        <v>15.0393698125479</v>
      </c>
      <c r="AG103" s="92" t="n">
        <f aca="false">EXP((((AF103-AF112)/AF113+2)/4-1.9)^3)</f>
        <v>0.0100674031234292</v>
      </c>
      <c r="AH103" s="92" t="n">
        <f aca="false">W103/V103</f>
        <v>0.691529940451958</v>
      </c>
      <c r="AI103" s="92" t="n">
        <f aca="false">EXP((((AH103-AH112)/AH113+2)/4-1.9)^3)</f>
        <v>0.0412350666102546</v>
      </c>
      <c r="AJ103" s="92" t="n">
        <f aca="false">X103/V103</f>
        <v>0.00619796818979927</v>
      </c>
      <c r="AK103" s="92" t="n">
        <f aca="false">EXP((((AJ103-AJ112)/AJ113+2)/4-1.9)^3)</f>
        <v>0.00369905256894576</v>
      </c>
      <c r="AL103" s="92" t="n">
        <f aca="false">AA103/V103</f>
        <v>0.104280814793373</v>
      </c>
      <c r="AM103" s="92" t="n">
        <f aca="false">EXP((((AL103-AL112)/AL113+2)/4-1.9)^3)</f>
        <v>0.00211465462888917</v>
      </c>
      <c r="AN103" s="92" t="n">
        <f aca="false">0.01*AE103+0.15*AG103+0.24*AI103+0.25*AK103+0.35*AM103</f>
        <v>0.0142943579462757</v>
      </c>
      <c r="AP103" s="94" t="n">
        <f aca="false">0.01*AE103/$AN$112</f>
        <v>0.000400793361257984</v>
      </c>
      <c r="AQ103" s="81" t="n">
        <f aca="false">AP103*$J$112</f>
        <v>4882.02064780049</v>
      </c>
      <c r="AR103" s="94" t="n">
        <f aca="false">0.15*AG103/$AN$112</f>
        <v>0.000494907871313562</v>
      </c>
      <c r="AS103" s="81" t="n">
        <f aca="false">AR103*$J$112</f>
        <v>6028.4193304204</v>
      </c>
      <c r="AT103" s="94" t="n">
        <f aca="false">0.24*AI103/$AN$112</f>
        <v>0.00324334826597909</v>
      </c>
      <c r="AU103" s="81" t="n">
        <f aca="false">AT103*$J$112</f>
        <v>39506.8749462786</v>
      </c>
      <c r="AV103" s="94" t="n">
        <f aca="false">0.25*AK103/$AN$112</f>
        <v>0.000303072237254092</v>
      </c>
      <c r="AW103" s="81" t="n">
        <f aca="false">AV103*$J$112</f>
        <v>3691.69019019047</v>
      </c>
      <c r="AX103" s="94" t="n">
        <f aca="false">0.35*AM103/$AN$112</f>
        <v>0.000242562206519748</v>
      </c>
      <c r="AY103" s="81" t="n">
        <f aca="false">AX103*$J$112</f>
        <v>2954.62404089875</v>
      </c>
    </row>
    <row r="104" customFormat="false" ht="12.8" hidden="false" customHeight="false" outlineLevel="0" collapsed="false">
      <c r="A104" s="89" t="s">
        <v>63</v>
      </c>
      <c r="B104" s="77"/>
      <c r="C104" s="77"/>
      <c r="D104" s="77"/>
      <c r="E104" s="77"/>
      <c r="F104" s="77"/>
      <c r="G104" s="77"/>
      <c r="H104" s="77"/>
      <c r="I104" s="82" t="n">
        <f aca="false">AP104+AR104+AT104+AV104+AX104</f>
        <v>0.024143815100431</v>
      </c>
      <c r="J104" s="81" t="n">
        <f aca="false">ROUND(AQ104+AS104+AU104+AW104+AY104,0)</f>
        <v>294093</v>
      </c>
      <c r="K104" s="90" t="n">
        <f aca="false">I104-Tabla_Ministerio!J104</f>
        <v>0</v>
      </c>
      <c r="L104" s="81" t="n">
        <f aca="false">J104-Tabla_Ministerio!K104</f>
        <v>0</v>
      </c>
      <c r="M104" s="82" t="n">
        <f aca="false">Q139/Q147</f>
        <v>0.0134996715597676</v>
      </c>
      <c r="N104" s="81" t="n">
        <f aca="false">ROUND(N112*M104,0)</f>
        <v>3124323</v>
      </c>
      <c r="O104" s="82" t="n">
        <f aca="false">Tabla_Ministerio!L104/Tabla_Ministerio!L112-M104</f>
        <v>-2.63518543407865E-006</v>
      </c>
      <c r="P104" s="117" t="n">
        <f aca="false">N104-Tabla_Ministerio!L104</f>
        <v>610</v>
      </c>
      <c r="Q104" s="83" t="n">
        <f aca="false">N104+J104</f>
        <v>3418416</v>
      </c>
      <c r="R104" s="81" t="n">
        <f aca="false">Q104-Tabla_Ministerio!M104</f>
        <v>610</v>
      </c>
      <c r="T104" s="83" t="n">
        <f aca="false">B104+Tabla_Ministerio!B104</f>
        <v>8273</v>
      </c>
      <c r="U104" s="83" t="n">
        <f aca="false">C104+Tabla_Ministerio!C104</f>
        <v>76</v>
      </c>
      <c r="V104" s="83" t="n">
        <f aca="false">D104+Tabla_Ministerio!D104</f>
        <v>374.756643124355</v>
      </c>
      <c r="W104" s="83" t="n">
        <f aca="false">E104+Tabla_Ministerio!E104</f>
        <v>306.954112321824</v>
      </c>
      <c r="X104" s="83" t="n">
        <f aca="false">F104+Tabla_Ministerio!F104</f>
        <v>34</v>
      </c>
      <c r="Y104" s="83" t="n">
        <f aca="false">G104+Tabla_Ministerio!G104</f>
        <v>85</v>
      </c>
      <c r="Z104" s="83" t="n">
        <f aca="false">H104+Tabla_Ministerio!H104</f>
        <v>17</v>
      </c>
      <c r="AA104" s="83" t="n">
        <f aca="false">Y104+0.33*Z104</f>
        <v>90.61</v>
      </c>
      <c r="AD104" s="91" t="n">
        <f aca="false">IF(U104&gt;0,T104/U104,0)</f>
        <v>108.855263157895</v>
      </c>
      <c r="AE104" s="92" t="n">
        <f aca="false">EXP((((AD104-AD112)/AD113+2)/4-1.9)^3)</f>
        <v>0.0154525475009991</v>
      </c>
      <c r="AF104" s="93" t="n">
        <f aca="false">T104/V104</f>
        <v>22.0756593693118</v>
      </c>
      <c r="AG104" s="92" t="n">
        <f aca="false">EXP((((AF104-AF112)/AF113+2)/4-1.9)^3)</f>
        <v>0.122502432385773</v>
      </c>
      <c r="AH104" s="92" t="n">
        <f aca="false">W104/V104</f>
        <v>0.81907584015787</v>
      </c>
      <c r="AI104" s="92" t="n">
        <f aca="false">EXP((((AH104-AH112)/AH113+2)/4-1.9)^3)</f>
        <v>0.200229698954666</v>
      </c>
      <c r="AJ104" s="92" t="n">
        <f aca="false">X104/V104</f>
        <v>0.0907255431592652</v>
      </c>
      <c r="AK104" s="92" t="n">
        <f aca="false">EXP((((AJ104-AJ112)/AJ113+2)/4-1.9)^3)</f>
        <v>0.0192032826567969</v>
      </c>
      <c r="AL104" s="92" t="n">
        <f aca="false">AA104/V104</f>
        <v>0.241783572519442</v>
      </c>
      <c r="AM104" s="92" t="n">
        <f aca="false">EXP((((AL104-AL112)/AL113+2)/4-1.9)^3)</f>
        <v>0.00652597326114981</v>
      </c>
      <c r="AN104" s="92" t="n">
        <f aca="false">0.01*AE104+0.15*AG104+0.24*AI104+0.25*AK104+0.35*AM104</f>
        <v>0.0736699293875974</v>
      </c>
      <c r="AP104" s="94" t="n">
        <f aca="false">0.01*AE104/$AN$112</f>
        <v>5.06425691996873E-005</v>
      </c>
      <c r="AQ104" s="81" t="n">
        <f aca="false">AP104*$J$112</f>
        <v>616.871666023918</v>
      </c>
      <c r="AR104" s="94" t="n">
        <f aca="false">0.15*AG104/$AN$112</f>
        <v>0.00602215062806838</v>
      </c>
      <c r="AS104" s="81" t="n">
        <f aca="false">AR104*$J$112</f>
        <v>73355.1664082331</v>
      </c>
      <c r="AT104" s="94" t="n">
        <f aca="false">0.24*AI104/$AN$112</f>
        <v>0.0157490868886005</v>
      </c>
      <c r="AU104" s="81" t="n">
        <f aca="false">AT104*$J$112</f>
        <v>191837.926488659</v>
      </c>
      <c r="AV104" s="94" t="n">
        <f aca="false">0.25*AK104/$AN$112</f>
        <v>0.00157337094538152</v>
      </c>
      <c r="AW104" s="81" t="n">
        <f aca="false">AV104*$J$112</f>
        <v>19165.0615616302</v>
      </c>
      <c r="AX104" s="94" t="n">
        <f aca="false">0.35*AM104/$AN$112</f>
        <v>0.000748564069180842</v>
      </c>
      <c r="AY104" s="81" t="n">
        <f aca="false">AX104*$J$112</f>
        <v>9118.17808177236</v>
      </c>
    </row>
    <row r="105" customFormat="false" ht="12.8" hidden="false" customHeight="false" outlineLevel="0" collapsed="false">
      <c r="A105" s="89" t="s">
        <v>64</v>
      </c>
      <c r="B105" s="77"/>
      <c r="C105" s="77"/>
      <c r="D105" s="77"/>
      <c r="E105" s="77"/>
      <c r="F105" s="77"/>
      <c r="G105" s="77"/>
      <c r="H105" s="77"/>
      <c r="I105" s="82" t="n">
        <f aca="false">AP105+AR105+AT105+AV105+AX105</f>
        <v>0.0177325008407746</v>
      </c>
      <c r="J105" s="81" t="n">
        <f aca="false">ROUND(AQ105+AS105+AU105+AW105+AY105,0)</f>
        <v>215998</v>
      </c>
      <c r="K105" s="90" t="n">
        <f aca="false">I105-Tabla_Ministerio!J105</f>
        <v>1.14491749414469E-016</v>
      </c>
      <c r="L105" s="81" t="n">
        <f aca="false">J105-Tabla_Ministerio!K105</f>
        <v>0</v>
      </c>
      <c r="M105" s="82" t="n">
        <f aca="false">Q140/Q147</f>
        <v>0.0190416699903725</v>
      </c>
      <c r="N105" s="81" t="n">
        <f aca="false">ROUND(N112*M105,0)</f>
        <v>4406946</v>
      </c>
      <c r="O105" s="82" t="n">
        <f aca="false">Tabla_Ministerio!L105/Tabla_Ministerio!L112-M105</f>
        <v>-2.96461162261827E-006</v>
      </c>
      <c r="P105" s="117" t="n">
        <f aca="false">N105-Tabla_Ministerio!L105</f>
        <v>686</v>
      </c>
      <c r="Q105" s="83" t="n">
        <f aca="false">N105+J105</f>
        <v>4622944</v>
      </c>
      <c r="R105" s="81" t="n">
        <f aca="false">Q105-Tabla_Ministerio!M105</f>
        <v>686</v>
      </c>
      <c r="T105" s="83" t="n">
        <f aca="false">B105+Tabla_Ministerio!B105</f>
        <v>8976</v>
      </c>
      <c r="U105" s="83" t="n">
        <f aca="false">C105+Tabla_Ministerio!C105</f>
        <v>44</v>
      </c>
      <c r="V105" s="83" t="n">
        <f aca="false">D105+Tabla_Ministerio!D105</f>
        <v>348.818592897527</v>
      </c>
      <c r="W105" s="83" t="n">
        <f aca="false">E105+Tabla_Ministerio!E105</f>
        <v>225.904956533891</v>
      </c>
      <c r="X105" s="83" t="n">
        <f aca="false">F105+Tabla_Ministerio!F105</f>
        <v>23</v>
      </c>
      <c r="Y105" s="83" t="n">
        <f aca="false">G105+Tabla_Ministerio!G105</f>
        <v>94</v>
      </c>
      <c r="Z105" s="83" t="n">
        <f aca="false">H105+Tabla_Ministerio!H105</f>
        <v>7</v>
      </c>
      <c r="AA105" s="83" t="n">
        <f aca="false">Y105+0.33*Z105</f>
        <v>96.31</v>
      </c>
      <c r="AD105" s="91" t="n">
        <f aca="false">IF(U105&gt;0,T105/U105,0)</f>
        <v>204</v>
      </c>
      <c r="AE105" s="92" t="n">
        <f aca="false">EXP((((AD105-AD112)/AD113+2)/4-1.9)^3)</f>
        <v>0.095289974752829</v>
      </c>
      <c r="AF105" s="93" t="n">
        <f aca="false">T105/V105</f>
        <v>25.7325732709348</v>
      </c>
      <c r="AG105" s="92" t="n">
        <f aca="false">EXP((((AF105-AF112)/AF113+2)/4-1.9)^3)</f>
        <v>0.281997006317271</v>
      </c>
      <c r="AH105" s="92" t="n">
        <f aca="false">W105/V105</f>
        <v>0.64762877075264</v>
      </c>
      <c r="AI105" s="92" t="n">
        <f aca="false">EXP((((AH105-AH112)/AH113+2)/4-1.9)^3)</f>
        <v>0.020074982929288</v>
      </c>
      <c r="AJ105" s="92" t="n">
        <f aca="false">X105/V105</f>
        <v>0.0659368521871102</v>
      </c>
      <c r="AK105" s="92" t="n">
        <f aca="false">EXP((((AJ105-AJ112)/AJ113+2)/4-1.9)^3)</f>
        <v>0.0123210193500252</v>
      </c>
      <c r="AL105" s="92" t="n">
        <f aca="false">AA105/V105</f>
        <v>0.276103401484373</v>
      </c>
      <c r="AM105" s="92" t="n">
        <f aca="false">EXP((((AL105-AL112)/AL113+2)/4-1.9)^3)</f>
        <v>0.00844688461190642</v>
      </c>
      <c r="AN105" s="92" t="n">
        <f aca="false">0.01*AE105+0.15*AG105+0.24*AI105+0.25*AK105+0.35*AM105</f>
        <v>0.0541071110498215</v>
      </c>
      <c r="AP105" s="94" t="n">
        <f aca="false">0.01*AE105/$AN$112</f>
        <v>0.000312293435120947</v>
      </c>
      <c r="AQ105" s="81" t="n">
        <f aca="false">AP105*$J$112</f>
        <v>3804.01260551726</v>
      </c>
      <c r="AR105" s="94" t="n">
        <f aca="false">0.15*AG105/$AN$112</f>
        <v>0.0138628141142459</v>
      </c>
      <c r="AS105" s="81" t="n">
        <f aca="false">AR105*$J$112</f>
        <v>168861.441541706</v>
      </c>
      <c r="AT105" s="94" t="n">
        <f aca="false">0.24*AI105/$AN$112</f>
        <v>0.00157899977920913</v>
      </c>
      <c r="AU105" s="81" t="n">
        <f aca="false">AT105*$J$112</f>
        <v>19233.6257785703</v>
      </c>
      <c r="AV105" s="94" t="n">
        <f aca="false">0.25*AK105/$AN$112</f>
        <v>0.00100949062768452</v>
      </c>
      <c r="AW105" s="81" t="n">
        <f aca="false">AV105*$J$112</f>
        <v>12296.4963108374</v>
      </c>
      <c r="AX105" s="94" t="n">
        <f aca="false">0.35*AM105/$AN$112</f>
        <v>0.000968902884514063</v>
      </c>
      <c r="AY105" s="81" t="n">
        <f aca="false">AX105*$J$112</f>
        <v>11802.1013947543</v>
      </c>
    </row>
    <row r="106" customFormat="false" ht="12.8" hidden="false" customHeight="false" outlineLevel="0" collapsed="false">
      <c r="A106" s="89" t="s">
        <v>65</v>
      </c>
      <c r="B106" s="77"/>
      <c r="C106" s="77"/>
      <c r="D106" s="77"/>
      <c r="E106" s="77"/>
      <c r="F106" s="77"/>
      <c r="G106" s="77"/>
      <c r="H106" s="77"/>
      <c r="I106" s="82" t="n">
        <f aca="false">AP106+AR106+AT106+AV106+AX106</f>
        <v>0.00872372864467968</v>
      </c>
      <c r="J106" s="81" t="n">
        <f aca="false">ROUND(AQ106+AS106+AU106+AW106+AY106,0)</f>
        <v>106263</v>
      </c>
      <c r="K106" s="90" t="n">
        <f aca="false">I106-Tabla_Ministerio!J106</f>
        <v>6.59194920871187E-017</v>
      </c>
      <c r="L106" s="81" t="n">
        <f aca="false">J106-Tabla_Ministerio!K106</f>
        <v>0</v>
      </c>
      <c r="M106" s="82" t="n">
        <f aca="false">Q141/Q147</f>
        <v>0.0112683218190934</v>
      </c>
      <c r="N106" s="81" t="n">
        <f aca="false">ROUND(N112*M106,0)</f>
        <v>2607906</v>
      </c>
      <c r="O106" s="82" t="n">
        <f aca="false">Tabla_Ministerio!L106/Tabla_Ministerio!L112-M106</f>
        <v>-7.57480485794049E-006</v>
      </c>
      <c r="P106" s="117" t="n">
        <f aca="false">N106-Tabla_Ministerio!L106</f>
        <v>1753</v>
      </c>
      <c r="Q106" s="83" t="n">
        <f aca="false">N106+J106</f>
        <v>2714169</v>
      </c>
      <c r="R106" s="81" t="n">
        <f aca="false">Q106-Tabla_Ministerio!M106</f>
        <v>1753</v>
      </c>
      <c r="T106" s="83" t="n">
        <f aca="false">B106+Tabla_Ministerio!B106</f>
        <v>9776</v>
      </c>
      <c r="U106" s="83" t="n">
        <f aca="false">C106+Tabla_Ministerio!C106</f>
        <v>125</v>
      </c>
      <c r="V106" s="83" t="n">
        <f aca="false">D106+Tabla_Ministerio!D106</f>
        <v>470.584581105169</v>
      </c>
      <c r="W106" s="83" t="n">
        <f aca="false">E106+Tabla_Ministerio!E106</f>
        <v>310.207575757576</v>
      </c>
      <c r="X106" s="83" t="n">
        <f aca="false">F106+Tabla_Ministerio!F106</f>
        <v>40</v>
      </c>
      <c r="Y106" s="83" t="n">
        <f aca="false">G106+Tabla_Ministerio!G106</f>
        <v>134</v>
      </c>
      <c r="Z106" s="83" t="n">
        <f aca="false">H106+Tabla_Ministerio!H106</f>
        <v>26</v>
      </c>
      <c r="AA106" s="83" t="n">
        <f aca="false">Y106+0.33*Z106</f>
        <v>142.58</v>
      </c>
      <c r="AD106" s="91" t="n">
        <f aca="false">IF(U106&gt;0,T106/U106,0)</f>
        <v>78.208</v>
      </c>
      <c r="AE106" s="92" t="n">
        <f aca="false">EXP((((AD106-AD112)/AD113+2)/4-1.9)^3)</f>
        <v>0.00736699606123873</v>
      </c>
      <c r="AF106" s="93" t="n">
        <f aca="false">T106/V106</f>
        <v>20.7741613145102</v>
      </c>
      <c r="AG106" s="92" t="n">
        <f aca="false">EXP((((AF106-AF112)/AF113+2)/4-1.9)^3)</f>
        <v>0.0848264018753784</v>
      </c>
      <c r="AH106" s="92" t="n">
        <f aca="false">W106/V106</f>
        <v>0.659196217243355</v>
      </c>
      <c r="AI106" s="92" t="n">
        <f aca="false">EXP((((AH106-AH112)/AH113+2)/4-1.9)^3)</f>
        <v>0.0244996489715565</v>
      </c>
      <c r="AJ106" s="92" t="n">
        <f aca="false">X106/V106</f>
        <v>0.0850006600430042</v>
      </c>
      <c r="AK106" s="92" t="n">
        <f aca="false">EXP((((AJ106-AJ112)/AJ113+2)/4-1.9)^3)</f>
        <v>0.0173810193753364</v>
      </c>
      <c r="AL106" s="92" t="n">
        <f aca="false">AA106/V106</f>
        <v>0.302984852723288</v>
      </c>
      <c r="AM106" s="92" t="n">
        <f aca="false">EXP((((AL106-AL112)/AL113+2)/4-1.9)^3)</f>
        <v>0.0102739386984533</v>
      </c>
      <c r="AN106" s="92" t="n">
        <f aca="false">0.01*AE106+0.15*AG106+0.24*AI106+0.25*AK106+0.35*AM106</f>
        <v>0.0266186793833855</v>
      </c>
      <c r="AP106" s="94" t="n">
        <f aca="false">0.01*AE106/$AN$112</f>
        <v>2.41438253337183E-005</v>
      </c>
      <c r="AQ106" s="81" t="n">
        <f aca="false">AP106*$J$112</f>
        <v>294.093328856886</v>
      </c>
      <c r="AR106" s="94" t="n">
        <f aca="false">0.15*AG106/$AN$112</f>
        <v>0.00417001817336908</v>
      </c>
      <c r="AS106" s="81" t="n">
        <f aca="false">AR106*$J$112</f>
        <v>50794.5410078461</v>
      </c>
      <c r="AT106" s="94" t="n">
        <f aca="false">0.24*AI106/$AN$112</f>
        <v>0.00192702232689575</v>
      </c>
      <c r="AU106" s="81" t="n">
        <f aca="false">AT106*$J$112</f>
        <v>23472.8508455058</v>
      </c>
      <c r="AV106" s="94" t="n">
        <f aca="false">0.25*AK106/$AN$112</f>
        <v>0.00142406854989391</v>
      </c>
      <c r="AW106" s="81" t="n">
        <f aca="false">AV106*$J$112</f>
        <v>17346.4252068543</v>
      </c>
      <c r="AX106" s="94" t="n">
        <f aca="false">0.35*AM106/$AN$112</f>
        <v>0.00117847576918721</v>
      </c>
      <c r="AY106" s="81" t="n">
        <f aca="false">AX106*$J$112</f>
        <v>14354.8860690864</v>
      </c>
    </row>
    <row r="107" customFormat="false" ht="12.8" hidden="false" customHeight="false" outlineLevel="0" collapsed="false">
      <c r="A107" s="89" t="s">
        <v>66</v>
      </c>
      <c r="B107" s="77"/>
      <c r="C107" s="77"/>
      <c r="D107" s="77"/>
      <c r="E107" s="77"/>
      <c r="F107" s="77"/>
      <c r="G107" s="77"/>
      <c r="H107" s="77"/>
      <c r="I107" s="82" t="n">
        <f aca="false">AP107+AR107+AT107+AV107+AX107</f>
        <v>0.0100101153449379</v>
      </c>
      <c r="J107" s="81" t="n">
        <f aca="false">ROUND(AQ107+AS107+AU107+AW107+AY107,0)</f>
        <v>121932</v>
      </c>
      <c r="K107" s="90" t="n">
        <f aca="false">I107-Tabla_Ministerio!J107</f>
        <v>4.33680868994202E-017</v>
      </c>
      <c r="L107" s="81" t="n">
        <f aca="false">J107-Tabla_Ministerio!K107</f>
        <v>0</v>
      </c>
      <c r="M107" s="82" t="n">
        <f aca="false">Q142/Q147</f>
        <v>0.0109081149361863</v>
      </c>
      <c r="N107" s="81" t="n">
        <f aca="false">ROUND(N112*M107,0)</f>
        <v>2524541</v>
      </c>
      <c r="O107" s="82" t="n">
        <f aca="false">Tabla_Ministerio!L107/Tabla_Ministerio!L112-M107</f>
        <v>1.0780881467401E-005</v>
      </c>
      <c r="P107" s="117" t="n">
        <f aca="false">N107-Tabla_Ministerio!L107</f>
        <v>-2495</v>
      </c>
      <c r="Q107" s="83" t="n">
        <f aca="false">N107+J107</f>
        <v>2646473</v>
      </c>
      <c r="R107" s="81" t="n">
        <f aca="false">Q107-Tabla_Ministerio!M107</f>
        <v>-2495</v>
      </c>
      <c r="T107" s="83" t="n">
        <f aca="false">B107+Tabla_Ministerio!B107</f>
        <v>8152</v>
      </c>
      <c r="U107" s="83" t="n">
        <f aca="false">C107+Tabla_Ministerio!C107</f>
        <v>34</v>
      </c>
      <c r="V107" s="83" t="n">
        <f aca="false">D107+Tabla_Ministerio!D107</f>
        <v>442.755103218379</v>
      </c>
      <c r="W107" s="83" t="n">
        <f aca="false">E107+Tabla_Ministerio!E107</f>
        <v>306.007982006258</v>
      </c>
      <c r="X107" s="83" t="n">
        <f aca="false">F107+Tabla_Ministerio!F107</f>
        <v>32</v>
      </c>
      <c r="Y107" s="83" t="n">
        <f aca="false">G107+Tabla_Ministerio!G107</f>
        <v>190</v>
      </c>
      <c r="Z107" s="83" t="n">
        <f aca="false">H107+Tabla_Ministerio!H107</f>
        <v>33</v>
      </c>
      <c r="AA107" s="83" t="n">
        <f aca="false">Y107+0.33*Z107</f>
        <v>200.89</v>
      </c>
      <c r="AD107" s="91" t="n">
        <f aca="false">IF(U107&gt;0,T107/U107,0)</f>
        <v>239.764705882353</v>
      </c>
      <c r="AE107" s="92" t="n">
        <f aca="false">EXP((((AD107-AD112)/AD113+2)/4-1.9)^3)</f>
        <v>0.159494751451463</v>
      </c>
      <c r="AF107" s="93" t="n">
        <f aca="false">T107/V107</f>
        <v>18.4119842792172</v>
      </c>
      <c r="AG107" s="92" t="n">
        <f aca="false">EXP((((AF107-AF112)/AF113+2)/4-1.9)^3)</f>
        <v>0.0391916727677197</v>
      </c>
      <c r="AH107" s="92" t="n">
        <f aca="false">W107/V107</f>
        <v>0.691145013986042</v>
      </c>
      <c r="AI107" s="92" t="n">
        <f aca="false">EXP((((AH107-AH112)/AH113+2)/4-1.9)^3)</f>
        <v>0.0409928280042631</v>
      </c>
      <c r="AJ107" s="92" t="n">
        <f aca="false">X107/V107</f>
        <v>0.0722747174846604</v>
      </c>
      <c r="AK107" s="92" t="n">
        <f aca="false">EXP((((AJ107-AJ112)/AJ113+2)/4-1.9)^3)</f>
        <v>0.0138428999800291</v>
      </c>
      <c r="AL107" s="92" t="n">
        <f aca="false">AA107/V107</f>
        <v>0.45372712485917</v>
      </c>
      <c r="AM107" s="92" t="n">
        <f aca="false">EXP((((AL107-AL112)/AL113+2)/4-1.9)^3)</f>
        <v>0.0279174971075592</v>
      </c>
      <c r="AN107" s="92" t="n">
        <f aca="false">0.01*AE107+0.15*AG107+0.24*AI107+0.25*AK107+0.35*AM107</f>
        <v>0.0305438261333487</v>
      </c>
      <c r="AP107" s="94" t="n">
        <f aca="false">0.01*AE107/$AN$112</f>
        <v>0.000522711480863944</v>
      </c>
      <c r="AQ107" s="81" t="n">
        <f aca="false">AP107*$J$112</f>
        <v>6367.09209556377</v>
      </c>
      <c r="AR107" s="94" t="n">
        <f aca="false">0.15*AG107/$AN$112</f>
        <v>0.00192664057502081</v>
      </c>
      <c r="AS107" s="81" t="n">
        <f aca="false">AR107*$J$112</f>
        <v>23468.2007671464</v>
      </c>
      <c r="AT107" s="94" t="n">
        <f aca="false">0.24*AI107/$AN$112</f>
        <v>0.00322429496432878</v>
      </c>
      <c r="AU107" s="81" t="n">
        <f aca="false">AT107*$J$112</f>
        <v>39274.7887366328</v>
      </c>
      <c r="AV107" s="94" t="n">
        <f aca="false">0.25*AK107/$AN$112</f>
        <v>0.00113418195303663</v>
      </c>
      <c r="AW107" s="81" t="n">
        <f aca="false">AV107*$J$112</f>
        <v>13815.3478782883</v>
      </c>
      <c r="AX107" s="94" t="n">
        <f aca="false">0.35*AM107/$AN$112</f>
        <v>0.00320228637168778</v>
      </c>
      <c r="AY107" s="81" t="n">
        <f aca="false">AX107*$J$112</f>
        <v>39006.7044466006</v>
      </c>
    </row>
    <row r="108" customFormat="false" ht="12.8" hidden="false" customHeight="false" outlineLevel="0" collapsed="false">
      <c r="A108" s="89" t="s">
        <v>67</v>
      </c>
      <c r="B108" s="77"/>
      <c r="C108" s="77"/>
      <c r="D108" s="77"/>
      <c r="E108" s="77"/>
      <c r="F108" s="77"/>
      <c r="G108" s="77"/>
      <c r="H108" s="77"/>
      <c r="I108" s="82" t="n">
        <f aca="false">AP108+AR108+AT108+AV108+AX108</f>
        <v>0.0108622613116411</v>
      </c>
      <c r="J108" s="81" t="n">
        <f aca="false">ROUND(AQ108+AS108+AU108+AW108+AY108,0)</f>
        <v>132312</v>
      </c>
      <c r="K108" s="90" t="n">
        <f aca="false">I108-Tabla_Ministerio!J108</f>
        <v>9.19403442267708E-017</v>
      </c>
      <c r="L108" s="81" t="n">
        <f aca="false">J108-Tabla_Ministerio!K108</f>
        <v>0</v>
      </c>
      <c r="M108" s="82" t="n">
        <f aca="false">Q143/Q147</f>
        <v>0.00898277406155544</v>
      </c>
      <c r="N108" s="81" t="n">
        <f aca="false">ROUND(N112*M108,0)</f>
        <v>2078946</v>
      </c>
      <c r="O108" s="82" t="n">
        <f aca="false">Tabla_Ministerio!L108/Tabla_Ministerio!L112-M108</f>
        <v>-1.21798882955979E-005</v>
      </c>
      <c r="P108" s="117" t="n">
        <f aca="false">N108-Tabla_Ministerio!L108</f>
        <v>2819</v>
      </c>
      <c r="Q108" s="83" t="n">
        <f aca="false">N108+J108</f>
        <v>2211258</v>
      </c>
      <c r="R108" s="81" t="n">
        <f aca="false">Q108-Tabla_Ministerio!M108</f>
        <v>2819</v>
      </c>
      <c r="T108" s="83" t="n">
        <f aca="false">B108+Tabla_Ministerio!B108</f>
        <v>11057</v>
      </c>
      <c r="U108" s="83" t="n">
        <f aca="false">C108+Tabla_Ministerio!C108</f>
        <v>63</v>
      </c>
      <c r="V108" s="83" t="n">
        <f aca="false">D108+Tabla_Ministerio!D108</f>
        <v>514.993097593895</v>
      </c>
      <c r="W108" s="83" t="n">
        <f aca="false">E108+Tabla_Ministerio!E108</f>
        <v>350.056830669331</v>
      </c>
      <c r="X108" s="83" t="n">
        <f aca="false">F108+Tabla_Ministerio!F108</f>
        <v>48</v>
      </c>
      <c r="Y108" s="83" t="n">
        <f aca="false">G108+Tabla_Ministerio!G108</f>
        <v>150</v>
      </c>
      <c r="Z108" s="83" t="n">
        <f aca="false">H108+Tabla_Ministerio!H108</f>
        <v>27</v>
      </c>
      <c r="AA108" s="83" t="n">
        <f aca="false">Y108+0.33*Z108</f>
        <v>158.91</v>
      </c>
      <c r="AD108" s="91" t="n">
        <f aca="false">IF(U108&gt;0,T108/U108,0)</f>
        <v>175.507936507937</v>
      </c>
      <c r="AE108" s="92" t="n">
        <f aca="false">EXP((((AD108-AD112)/AD113+2)/4-1.9)^3)</f>
        <v>0.0593651757554011</v>
      </c>
      <c r="AF108" s="93" t="n">
        <f aca="false">T108/V108</f>
        <v>21.4701906717964</v>
      </c>
      <c r="AG108" s="92" t="n">
        <f aca="false">EXP((((AF108-AF112)/AF113+2)/4-1.9)^3)</f>
        <v>0.103758521496966</v>
      </c>
      <c r="AH108" s="92" t="n">
        <f aca="false">W108/V108</f>
        <v>0.679731111552437</v>
      </c>
      <c r="AI108" s="92" t="n">
        <f aca="false">EXP((((AH108-AH112)/AH113+2)/4-1.9)^3)</f>
        <v>0.0343078300063042</v>
      </c>
      <c r="AJ108" s="92" t="n">
        <f aca="false">X108/V108</f>
        <v>0.0932051326984019</v>
      </c>
      <c r="AK108" s="92" t="n">
        <f aca="false">EXP((((AJ108-AJ112)/AJ113+2)/4-1.9)^3)</f>
        <v>0.0200404412556827</v>
      </c>
      <c r="AL108" s="92" t="n">
        <f aca="false">AA108/V108</f>
        <v>0.308567242439647</v>
      </c>
      <c r="AM108" s="92" t="n">
        <f aca="false">EXP((((AL108-AL112)/AL113+2)/4-1.9)^3)</f>
        <v>0.0106930180555534</v>
      </c>
      <c r="AN108" s="92" t="n">
        <f aca="false">0.01*AE108+0.15*AG108+0.24*AI108+0.25*AK108+0.35*AM108</f>
        <v>0.0331439758169762</v>
      </c>
      <c r="AP108" s="94" t="n">
        <f aca="false">0.01*AE108/$AN$112</f>
        <v>0.000194557241843141</v>
      </c>
      <c r="AQ108" s="81" t="n">
        <f aca="false">AP108*$J$112</f>
        <v>2369.88075070918</v>
      </c>
      <c r="AR108" s="94" t="n">
        <f aca="false">0.15*AG108/$AN$112</f>
        <v>0.00510071051840573</v>
      </c>
      <c r="AS108" s="81" t="n">
        <f aca="false">AR108*$J$112</f>
        <v>62131.2039479643</v>
      </c>
      <c r="AT108" s="94" t="n">
        <f aca="false">0.24*AI108/$AN$112</f>
        <v>0.00269848578182678</v>
      </c>
      <c r="AU108" s="81" t="n">
        <f aca="false">AT108*$J$112</f>
        <v>32869.9638719676</v>
      </c>
      <c r="AV108" s="94" t="n">
        <f aca="false">0.25*AK108/$AN$112</f>
        <v>0.00164196135462059</v>
      </c>
      <c r="AW108" s="81" t="n">
        <f aca="false">AV108*$J$112</f>
        <v>20000.5539288071</v>
      </c>
      <c r="AX108" s="94" t="n">
        <f aca="false">0.35*AM108/$AN$112</f>
        <v>0.00122654641494485</v>
      </c>
      <c r="AY108" s="81" t="n">
        <f aca="false">AX108*$J$112</f>
        <v>14940.4294134304</v>
      </c>
    </row>
    <row r="109" customFormat="false" ht="12.8" hidden="false" customHeight="false" outlineLevel="0" collapsed="false">
      <c r="A109" s="89" t="s">
        <v>68</v>
      </c>
      <c r="B109" s="77"/>
      <c r="C109" s="77"/>
      <c r="D109" s="77"/>
      <c r="E109" s="77"/>
      <c r="F109" s="77"/>
      <c r="G109" s="77"/>
      <c r="H109" s="77"/>
      <c r="I109" s="82" t="n">
        <f aca="false">AP109+AR109+AT109+AV109+AX109</f>
        <v>0.0161956403685109</v>
      </c>
      <c r="J109" s="81" t="n">
        <f aca="false">ROUND(AQ109+AS109+AU109+AW109+AY109,0)</f>
        <v>197277</v>
      </c>
      <c r="K109" s="90" t="n">
        <f aca="false">I109-Tabla_Ministerio!J109</f>
        <v>0</v>
      </c>
      <c r="L109" s="81" t="n">
        <f aca="false">J109-Tabla_Ministerio!K109</f>
        <v>0</v>
      </c>
      <c r="M109" s="82" t="n">
        <f aca="false">Q144/Q147</f>
        <v>0.00722881633048831</v>
      </c>
      <c r="N109" s="81" t="n">
        <f aca="false">ROUND(N112*M109,0)</f>
        <v>1673015</v>
      </c>
      <c r="O109" s="82" t="n">
        <f aca="false">Tabla_Ministerio!L109/Tabla_Ministerio!L112-M109</f>
        <v>7.76781831368471E-006</v>
      </c>
      <c r="P109" s="117" t="n">
        <f aca="false">N109-Tabla_Ministerio!L109</f>
        <v>-1798</v>
      </c>
      <c r="Q109" s="83" t="n">
        <f aca="false">N109+J109</f>
        <v>1870292</v>
      </c>
      <c r="R109" s="81" t="n">
        <f aca="false">Q109-Tabla_Ministerio!M109</f>
        <v>-1798</v>
      </c>
      <c r="T109" s="83" t="n">
        <f aca="false">B109+Tabla_Ministerio!B109</f>
        <v>13640</v>
      </c>
      <c r="U109" s="83" t="n">
        <f aca="false">C109+Tabla_Ministerio!C109</f>
        <v>104</v>
      </c>
      <c r="V109" s="83" t="n">
        <f aca="false">D109+Tabla_Ministerio!D109</f>
        <v>560.264224885289</v>
      </c>
      <c r="W109" s="83" t="n">
        <f aca="false">E109+Tabla_Ministerio!E109</f>
        <v>359.363172320832</v>
      </c>
      <c r="X109" s="83" t="n">
        <f aca="false">F109+Tabla_Ministerio!F109</f>
        <v>53</v>
      </c>
      <c r="Y109" s="83" t="n">
        <f aca="false">G109+Tabla_Ministerio!G109</f>
        <v>227</v>
      </c>
      <c r="Z109" s="83" t="n">
        <f aca="false">H109+Tabla_Ministerio!H109</f>
        <v>23</v>
      </c>
      <c r="AA109" s="83" t="n">
        <f aca="false">Y109+0.33*Z109</f>
        <v>234.59</v>
      </c>
      <c r="AD109" s="91" t="n">
        <f aca="false">IF(U109&gt;0,T109/U109,0)</f>
        <v>131.153846153846</v>
      </c>
      <c r="AE109" s="92" t="n">
        <f aca="false">EXP((((AD109-AD112)/AD113+2)/4-1.9)^3)</f>
        <v>0.0252077266421679</v>
      </c>
      <c r="AF109" s="93" t="n">
        <f aca="false">T109/V109</f>
        <v>24.3456558426387</v>
      </c>
      <c r="AG109" s="92" t="n">
        <f aca="false">EXP((((AF109-AF112)/AF113+2)/4-1.9)^3)</f>
        <v>0.212387338804341</v>
      </c>
      <c r="AH109" s="92" t="n">
        <f aca="false">W109/V109</f>
        <v>0.641417310545591</v>
      </c>
      <c r="AI109" s="92" t="n">
        <f aca="false">EXP((((AH109-AH112)/AH113+2)/4-1.9)^3)</f>
        <v>0.0179867130489158</v>
      </c>
      <c r="AJ109" s="92" t="n">
        <f aca="false">X109/V109</f>
        <v>0.0945982228489628</v>
      </c>
      <c r="AK109" s="92" t="n">
        <f aca="false">EXP((((AJ109-AJ112)/AJ113+2)/4-1.9)^3)</f>
        <v>0.0205239105870139</v>
      </c>
      <c r="AL109" s="92" t="n">
        <f aca="false">AA109/V109</f>
        <v>0.41871315279506</v>
      </c>
      <c r="AM109" s="92" t="n">
        <f aca="false">EXP((((AL109-AL112)/AL113+2)/4-1.9)^3)</f>
        <v>0.0224563651002715</v>
      </c>
      <c r="AN109" s="92" t="n">
        <f aca="false">0.01*AE109+0.15*AG109+0.24*AI109+0.25*AK109+0.35*AM109</f>
        <v>0.0494176946506611</v>
      </c>
      <c r="AP109" s="94" t="n">
        <f aca="false">0.01*AE109/$AN$112</f>
        <v>8.26131769379939E-005</v>
      </c>
      <c r="AQ109" s="81" t="n">
        <f aca="false">AP109*$J$112</f>
        <v>1006.30218605859</v>
      </c>
      <c r="AR109" s="94" t="n">
        <f aca="false">0.15*AG109/$AN$112</f>
        <v>0.0104408420377037</v>
      </c>
      <c r="AS109" s="81" t="n">
        <f aca="false">AR109*$J$112</f>
        <v>127178.769250328</v>
      </c>
      <c r="AT109" s="94" t="n">
        <f aca="false">0.24*AI109/$AN$112</f>
        <v>0.00141474670404332</v>
      </c>
      <c r="AU109" s="81" t="n">
        <f aca="false">AT109*$J$112</f>
        <v>17232.8768093077</v>
      </c>
      <c r="AV109" s="94" t="n">
        <f aca="false">0.25*AK109/$AN$112</f>
        <v>0.00168157315498277</v>
      </c>
      <c r="AW109" s="81" t="n">
        <f aca="false">AV109*$J$112</f>
        <v>20483.0609909444</v>
      </c>
      <c r="AX109" s="94" t="n">
        <f aca="false">0.35*AM109/$AN$112</f>
        <v>0.0025758652948431</v>
      </c>
      <c r="AY109" s="81" t="n">
        <f aca="false">AX109*$J$112</f>
        <v>31376.336963032</v>
      </c>
    </row>
    <row r="110" customFormat="false" ht="12.8" hidden="false" customHeight="false" outlineLevel="0" collapsed="false">
      <c r="A110" s="89" t="s">
        <v>69</v>
      </c>
      <c r="B110" s="77"/>
      <c r="C110" s="77"/>
      <c r="D110" s="77"/>
      <c r="E110" s="77"/>
      <c r="F110" s="77"/>
      <c r="G110" s="77"/>
      <c r="H110" s="77"/>
      <c r="I110" s="82" t="n">
        <f aca="false">AP110+AR110+AT110+AV110+AX110</f>
        <v>0.0844855283644516</v>
      </c>
      <c r="J110" s="81" t="n">
        <f aca="false">ROUND(AQ110+AS110+AU110+AW110+AY110,0)</f>
        <v>1029109</v>
      </c>
      <c r="K110" s="90" t="n">
        <f aca="false">I110-Tabla_Ministerio!J110</f>
        <v>0</v>
      </c>
      <c r="L110" s="81" t="n">
        <f aca="false">J110-Tabla_Ministerio!K110</f>
        <v>0</v>
      </c>
      <c r="M110" s="82" t="n">
        <f aca="false">Q145/Q147</f>
        <v>0.0135601820466315</v>
      </c>
      <c r="N110" s="81" t="n">
        <f aca="false">ROUND(N112*M110,0)</f>
        <v>3138327</v>
      </c>
      <c r="O110" s="82" t="n">
        <f aca="false">Tabla_Ministerio!L110/Tabla_Ministerio!L112-M110</f>
        <v>-1.04615128712626E-009</v>
      </c>
      <c r="P110" s="117" t="n">
        <f aca="false">N110-Tabla_Ministerio!L110</f>
        <v>0</v>
      </c>
      <c r="Q110" s="83" t="n">
        <f aca="false">N110+J110</f>
        <v>4167436</v>
      </c>
      <c r="R110" s="81" t="n">
        <f aca="false">Q110-Tabla_Ministerio!M110</f>
        <v>0</v>
      </c>
      <c r="T110" s="83" t="n">
        <f aca="false">B110+Tabla_Ministerio!B110</f>
        <v>1328</v>
      </c>
      <c r="U110" s="83" t="n">
        <f aca="false">C110+Tabla_Ministerio!C110</f>
        <v>20</v>
      </c>
      <c r="V110" s="83" t="n">
        <f aca="false">D110+Tabla_Ministerio!D110</f>
        <v>77.9494103935281</v>
      </c>
      <c r="W110" s="83" t="n">
        <f aca="false">E110+Tabla_Ministerio!E110</f>
        <v>70.5857740298917</v>
      </c>
      <c r="X110" s="83" t="n">
        <f aca="false">F110+Tabla_Ministerio!F110</f>
        <v>27</v>
      </c>
      <c r="Y110" s="83" t="n">
        <f aca="false">G110+Tabla_Ministerio!G110</f>
        <v>64</v>
      </c>
      <c r="Z110" s="83" t="n">
        <f aca="false">H110+Tabla_Ministerio!H110</f>
        <v>4</v>
      </c>
      <c r="AA110" s="83" t="n">
        <f aca="false">Y110+0.33*Z110</f>
        <v>65.32</v>
      </c>
      <c r="AD110" s="91" t="n">
        <f aca="false">IF(U110&gt;0,T110/U110,0)</f>
        <v>66.4</v>
      </c>
      <c r="AE110" s="92" t="n">
        <f aca="false">EXP((((AD110-AD112)/AD113+2)/4-1.9)^3)</f>
        <v>0.00541795220540828</v>
      </c>
      <c r="AF110" s="93" t="n">
        <f aca="false">T110/V110</f>
        <v>17.0366907625803</v>
      </c>
      <c r="AG110" s="92" t="n">
        <f aca="false">EXP((((AF110-AF112)/AF113+2)/4-1.9)^3)</f>
        <v>0.0233905371963364</v>
      </c>
      <c r="AH110" s="92" t="n">
        <f aca="false">W110/V110</f>
        <v>0.905533135831804</v>
      </c>
      <c r="AI110" s="92" t="n">
        <f aca="false">EXP((((AH110-AH112)/AH113+2)/4-1.9)^3)</f>
        <v>0.403580175410409</v>
      </c>
      <c r="AJ110" s="92" t="n">
        <f aca="false">X110/V110</f>
        <v>0.346378501950051</v>
      </c>
      <c r="AK110" s="92" t="n">
        <f aca="false">EXP((((AJ110-AJ112)/AJ113+2)/4-1.9)^3)</f>
        <v>0.3763279435179</v>
      </c>
      <c r="AL110" s="92" t="n">
        <f aca="false">AA110/V110</f>
        <v>0.837979398051012</v>
      </c>
      <c r="AM110" s="92" t="n">
        <f aca="false">EXP((((AL110-AL112)/AL113+2)/4-1.9)^3)</f>
        <v>0.180818219968225</v>
      </c>
      <c r="AN110" s="92" t="n">
        <f aca="false">0.01*AE110+0.15*AG110+0.24*AI110+0.25*AK110+0.35*AM110</f>
        <v>0.257790365068357</v>
      </c>
      <c r="AP110" s="94" t="n">
        <f aca="false">0.01*AE110/$AN$112</f>
        <v>1.77562320688707E-005</v>
      </c>
      <c r="AQ110" s="81" t="n">
        <f aca="false">AP110*$J$112</f>
        <v>216.286745157851</v>
      </c>
      <c r="AR110" s="94" t="n">
        <f aca="false">0.15*AG110/$AN$112</f>
        <v>0.00114986564368116</v>
      </c>
      <c r="AS110" s="81" t="n">
        <f aca="false">AR110*$J$112</f>
        <v>14006.3892201906</v>
      </c>
      <c r="AT110" s="94" t="n">
        <f aca="false">0.24*AI110/$AN$112</f>
        <v>0.0317436388419795</v>
      </c>
      <c r="AU110" s="81" t="n">
        <f aca="false">AT110*$J$112</f>
        <v>386665.836421157</v>
      </c>
      <c r="AV110" s="94" t="n">
        <f aca="false">0.25*AK110/$AN$112</f>
        <v>0.0308334498246149</v>
      </c>
      <c r="AW110" s="81" t="n">
        <f aca="false">AV110*$J$112</f>
        <v>375578.922301053</v>
      </c>
      <c r="AX110" s="94" t="n">
        <f aca="false">0.35*AM110/$AN$112</f>
        <v>0.0207408178221072</v>
      </c>
      <c r="AY110" s="81" t="n">
        <f aca="false">AX110*$J$112</f>
        <v>252641.661882763</v>
      </c>
    </row>
    <row r="111" customFormat="false" ht="12.8" hidden="false" customHeight="false" outlineLevel="0" collapsed="false">
      <c r="A111" s="95" t="s">
        <v>70</v>
      </c>
      <c r="B111" s="77"/>
      <c r="C111" s="77"/>
      <c r="D111" s="77"/>
      <c r="E111" s="77"/>
      <c r="F111" s="77"/>
      <c r="G111" s="77"/>
      <c r="H111" s="77"/>
      <c r="I111" s="96" t="n">
        <f aca="false">AP111+AR111+AT111+AV111+AX111</f>
        <v>0.0330678569509417</v>
      </c>
      <c r="J111" s="97" t="n">
        <f aca="false">ROUND(AQ111+AS111+AU111+AW111+AY111,0)</f>
        <v>402796</v>
      </c>
      <c r="K111" s="98" t="n">
        <f aca="false">I111-Tabla_Ministerio!J111</f>
        <v>0</v>
      </c>
      <c r="L111" s="97" t="n">
        <f aca="false">J111-Tabla_Ministerio!K111</f>
        <v>0</v>
      </c>
      <c r="M111" s="96" t="n">
        <f aca="false">Q146/Q147</f>
        <v>0.0130320150966931</v>
      </c>
      <c r="N111" s="97" t="n">
        <f aca="false">ROUND(N112*M111,0)</f>
        <v>3016090</v>
      </c>
      <c r="O111" s="96" t="n">
        <f aca="false">Tabla_Ministerio!L111/Tabla_Ministerio!L112-M111</f>
        <v>4.68841784839746E-010</v>
      </c>
      <c r="P111" s="118" t="n">
        <f aca="false">N111-Tabla_Ministerio!L111</f>
        <v>0</v>
      </c>
      <c r="Q111" s="99" t="n">
        <f aca="false">N111+J111</f>
        <v>3418886</v>
      </c>
      <c r="R111" s="97" t="n">
        <f aca="false">Q111-Tabla_Ministerio!M111</f>
        <v>0</v>
      </c>
      <c r="T111" s="99" t="n">
        <f aca="false">B111+Tabla_Ministerio!B111</f>
        <v>199</v>
      </c>
      <c r="U111" s="99" t="n">
        <f aca="false">C111+Tabla_Ministerio!C111</f>
        <v>6</v>
      </c>
      <c r="V111" s="99" t="n">
        <f aca="false">D111+Tabla_Ministerio!D111</f>
        <v>28.2898407148407</v>
      </c>
      <c r="W111" s="99" t="n">
        <f aca="false">E111+Tabla_Ministerio!E111</f>
        <v>22.1989316239316</v>
      </c>
      <c r="X111" s="99" t="n">
        <f aca="false">F111+Tabla_Ministerio!F111</f>
        <v>7</v>
      </c>
      <c r="Y111" s="99" t="n">
        <f aca="false">G111+Tabla_Ministerio!G111</f>
        <v>18</v>
      </c>
      <c r="Z111" s="99" t="n">
        <f aca="false">H111+Tabla_Ministerio!H111</f>
        <v>0</v>
      </c>
      <c r="AA111" s="99" t="n">
        <f aca="false">Y111+0.33*Z111</f>
        <v>18</v>
      </c>
      <c r="AD111" s="100" t="n">
        <f aca="false">IF(U111&gt;0,T111/U111,0)</f>
        <v>33.1666666666667</v>
      </c>
      <c r="AE111" s="101" t="n">
        <f aca="false">EXP((((AD111-AD112)/AD113+2)/4-1.9)^3)</f>
        <v>0.00213105934073449</v>
      </c>
      <c r="AF111" s="102" t="n">
        <f aca="false">T111/V111</f>
        <v>7.03432734054263</v>
      </c>
      <c r="AG111" s="101" t="n">
        <f aca="false">EXP((((AF111-AF112)/AF113+2)/4-1.9)^3)</f>
        <v>9.76301571262201E-005</v>
      </c>
      <c r="AH111" s="101" t="n">
        <f aca="false">W111/V111</f>
        <v>0.784696239462605</v>
      </c>
      <c r="AI111" s="101" t="n">
        <f aca="false">EXP((((AH111-AH112)/AH113+2)/4-1.9)^3)</f>
        <v>0.14014413268314</v>
      </c>
      <c r="AJ111" s="101" t="n">
        <f aca="false">X111/V111</f>
        <v>0.247438650169841</v>
      </c>
      <c r="AK111" s="101" t="n">
        <f aca="false">EXP((((AJ111-AJ112)/AJ113+2)/4-1.9)^3)</f>
        <v>0.162538886752717</v>
      </c>
      <c r="AL111" s="101" t="n">
        <f aca="false">AA111/V111</f>
        <v>0.636270814722449</v>
      </c>
      <c r="AM111" s="101" t="n">
        <f aca="false">EXP((((AL111-AL112)/AL113+2)/4-1.9)^3)</f>
        <v>0.0759844429429223</v>
      </c>
      <c r="AN111" s="101" t="n">
        <f aca="false">0.01*AE111+0.15*AG111+0.24*AI111+0.25*AK111+0.35*AM111</f>
        <v>0.100899823679132</v>
      </c>
      <c r="AP111" s="103" t="n">
        <f aca="false">0.01*AE111/$AN$112</f>
        <v>6.98411185112415E-006</v>
      </c>
      <c r="AQ111" s="97" t="n">
        <f aca="false">AP111*$J$112</f>
        <v>85.0727121744633</v>
      </c>
      <c r="AR111" s="103" t="n">
        <f aca="false">0.15*AG111/$AN$112</f>
        <v>4.7994435751658E-006</v>
      </c>
      <c r="AS111" s="97" t="n">
        <f aca="false">AR111*$J$112</f>
        <v>58.4615038491885</v>
      </c>
      <c r="AT111" s="103" t="n">
        <f aca="false">0.24*AI111/$AN$112</f>
        <v>0.0110230506966604</v>
      </c>
      <c r="AU111" s="97" t="n">
        <f aca="false">AT111*$J$112</f>
        <v>134270.590046545</v>
      </c>
      <c r="AV111" s="103" t="n">
        <f aca="false">0.25*AK111/$AN$112</f>
        <v>0.0133172003183981</v>
      </c>
      <c r="AW111" s="97" t="n">
        <f aca="false">AV111*$J$112</f>
        <v>162215.378820772</v>
      </c>
      <c r="AX111" s="103" t="n">
        <f aca="false">0.35*AM111/$AN$112</f>
        <v>0.00871582238045699</v>
      </c>
      <c r="AY111" s="97" t="n">
        <f aca="false">AX111*$J$112</f>
        <v>106166.491107529</v>
      </c>
    </row>
    <row r="112" customFormat="false" ht="12.8" hidden="false" customHeight="false" outlineLevel="0" collapsed="false">
      <c r="A112" s="104" t="s">
        <v>71</v>
      </c>
      <c r="B112" s="77"/>
      <c r="C112" s="77"/>
      <c r="D112" s="77"/>
      <c r="E112" s="77"/>
      <c r="F112" s="77"/>
      <c r="G112" s="77"/>
      <c r="H112" s="77"/>
      <c r="I112" s="105" t="n">
        <f aca="false">SUM(I85:I111)</f>
        <v>1</v>
      </c>
      <c r="J112" s="106" t="n">
        <f aca="false">Tabla_Ministerio!K112</f>
        <v>12180892</v>
      </c>
      <c r="K112" s="107" t="n">
        <f aca="false">I112-Tabla_Ministerio!J112</f>
        <v>0</v>
      </c>
      <c r="L112" s="108" t="n">
        <f aca="false">SUM(L85:L111)</f>
        <v>1</v>
      </c>
      <c r="M112" s="105" t="n">
        <f aca="false">SUM(M85:M111)</f>
        <v>0.999999962475409</v>
      </c>
      <c r="N112" s="106" t="n">
        <f aca="false">Tabla_Ministerio!L112</f>
        <v>231436955</v>
      </c>
      <c r="O112" s="105" t="n">
        <f aca="false">SUM(O85:O111)</f>
        <v>3.75245904783023E-008</v>
      </c>
      <c r="P112" s="109" t="n">
        <f aca="false">SUM(P85:P111)</f>
        <v>-7</v>
      </c>
      <c r="Q112" s="110" t="n">
        <f aca="false">Tabla_Ministerio!M112</f>
        <v>243617847</v>
      </c>
      <c r="R112" s="108" t="n">
        <f aca="false">SUM(R85:R111)</f>
        <v>-6</v>
      </c>
      <c r="T112" s="111"/>
      <c r="U112" s="111"/>
      <c r="V112" s="111"/>
      <c r="W112" s="111"/>
      <c r="X112" s="111"/>
      <c r="Y112" s="111"/>
      <c r="Z112" s="111"/>
      <c r="AA112" s="111"/>
      <c r="AC112" s="112" t="s">
        <v>295</v>
      </c>
      <c r="AD112" s="112" t="n">
        <f aca="false">AVERAGE(AD85:AD111)</f>
        <v>180.090953242769</v>
      </c>
      <c r="AE112" s="111"/>
      <c r="AF112" s="113" t="n">
        <f aca="false">AVERAGE(AF85:AF111)</f>
        <v>19.8769520878493</v>
      </c>
      <c r="AG112" s="111"/>
      <c r="AH112" s="114" t="n">
        <f aca="false">AVERAGE(AH85:AH111)</f>
        <v>0.722050927977948</v>
      </c>
      <c r="AI112" s="111"/>
      <c r="AJ112" s="114" t="n">
        <f aca="false">AVERAGE(AJ85:AJ111)</f>
        <v>0.169372477414708</v>
      </c>
      <c r="AK112" s="111"/>
      <c r="AL112" s="114" t="n">
        <f aca="false">AVERAGE(AL85:AL111)</f>
        <v>0.602924558740456</v>
      </c>
      <c r="AM112" s="115"/>
      <c r="AN112" s="114" t="n">
        <f aca="false">SUM(AN85:AN111)</f>
        <v>3.05129612205663</v>
      </c>
      <c r="AP112" s="116" t="n">
        <f aca="false">SUM(AP85:AP111)</f>
        <v>0.00984770161556675</v>
      </c>
      <c r="AQ112" s="108" t="n">
        <f aca="false">SUM(AQ85:AQ111)</f>
        <v>119953.789827444</v>
      </c>
      <c r="AR112" s="116" t="n">
        <f aca="false">SUM(AR85:AR111)</f>
        <v>0.143023745753848</v>
      </c>
      <c r="AS112" s="108" t="n">
        <f aca="false">SUM(AS85:AS111)</f>
        <v>1742156.80046308</v>
      </c>
      <c r="AT112" s="116" t="n">
        <f aca="false">SUM(AT85:AT111)</f>
        <v>0.241732894510167</v>
      </c>
      <c r="AU112" s="108" t="n">
        <f aca="false">SUM(AU85:AU111)</f>
        <v>2944522.28087573</v>
      </c>
      <c r="AV112" s="116" t="n">
        <f aca="false">SUM(AV85:AV111)</f>
        <v>0.25710336413075</v>
      </c>
      <c r="AW112" s="108" t="n">
        <f aca="false">SUM(AW85:AW111)</f>
        <v>3131748.31131333</v>
      </c>
      <c r="AX112" s="116" t="n">
        <f aca="false">SUM(AX85:AX111)</f>
        <v>0.348292293989669</v>
      </c>
      <c r="AY112" s="108" t="n">
        <f aca="false">SUM(AY85:AY111)</f>
        <v>4242510.81752041</v>
      </c>
    </row>
    <row r="113" customFormat="false" ht="12.8" hidden="false" customHeight="false" outlineLevel="0" collapsed="false">
      <c r="A113" s="57" t="s">
        <v>72</v>
      </c>
      <c r="AC113" s="112" t="s">
        <v>296</v>
      </c>
      <c r="AD113" s="112" t="n">
        <f aca="false">_xlfn.STDEV.P(AD85:AD111)</f>
        <v>84.9761363941811</v>
      </c>
      <c r="AE113" s="111"/>
      <c r="AF113" s="113" t="n">
        <f aca="false">_xlfn.STDEV.P(AF85:AF111)</f>
        <v>4.59991427430262</v>
      </c>
      <c r="AG113" s="111"/>
      <c r="AH113" s="114" t="n">
        <f aca="false">_xlfn.STDEV.P(AH85:AH111)</f>
        <v>0.106211643277894</v>
      </c>
      <c r="AI113" s="111"/>
      <c r="AJ113" s="114" t="n">
        <f aca="false">_xlfn.STDEV.P(AJ85:AJ111)</f>
        <v>0.108558933235547</v>
      </c>
      <c r="AK113" s="111"/>
      <c r="AL113" s="114" t="n">
        <f aca="false">_xlfn.STDEV.P(AL85:AL111)</f>
        <v>0.287888194595009</v>
      </c>
      <c r="AM113" s="111"/>
      <c r="AN113" s="114"/>
    </row>
    <row r="114" customFormat="false" ht="12.8" hidden="false" customHeight="false" outlineLevel="0" collapsed="false">
      <c r="A114" s="57" t="s">
        <v>82</v>
      </c>
      <c r="AC114" s="8" t="n">
        <f aca="false">MIN(AD114:AM114)</f>
        <v>-2.79192697547688</v>
      </c>
      <c r="AD114" s="8" t="n">
        <f aca="false">(MIN(AD85:AD111)-AD112)/AD113</f>
        <v>-1.72900643416594</v>
      </c>
      <c r="AF114" s="8" t="n">
        <f aca="false">(MIN(AF85:AF111)-AF112)/AF113</f>
        <v>-2.79192697547688</v>
      </c>
      <c r="AH114" s="8" t="n">
        <f aca="false">(MIN(AH85:AH111)-AH112)/AH113</f>
        <v>-1.8516904163303</v>
      </c>
      <c r="AJ114" s="8" t="n">
        <f aca="false">(MIN(AJ85:AJ111)-AJ112)/AJ113</f>
        <v>-1.50309610053794</v>
      </c>
      <c r="AL114" s="8" t="n">
        <f aca="false">(MIN(AL85:AL111)-AL112)/AL113</f>
        <v>-1.73207430283328</v>
      </c>
    </row>
    <row r="115" customFormat="false" ht="12.8" hidden="false" customHeight="false" outlineLevel="0" collapsed="false">
      <c r="A115" s="64"/>
      <c r="B115" s="64"/>
      <c r="C115" s="64"/>
      <c r="D115" s="64"/>
      <c r="E115" s="64"/>
      <c r="F115" s="64"/>
      <c r="G115" s="64"/>
      <c r="H115" s="64"/>
      <c r="I115" s="65"/>
      <c r="J115" s="64"/>
    </row>
    <row r="116" customFormat="false" ht="12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2.8" hidden="false" customHeight="false" outlineLevel="0" collapsed="false">
      <c r="A117" s="16" t="s">
        <v>91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67" t="s">
        <v>275</v>
      </c>
      <c r="C118" s="67"/>
      <c r="D118" s="67"/>
      <c r="E118" s="67"/>
      <c r="F118" s="67"/>
      <c r="G118" s="67"/>
      <c r="H118" s="67"/>
      <c r="I118" s="68" t="s">
        <v>32</v>
      </c>
      <c r="J118" s="69" t="s">
        <v>33</v>
      </c>
      <c r="K118" s="70" t="s">
        <v>276</v>
      </c>
      <c r="L118" s="69" t="s">
        <v>277</v>
      </c>
      <c r="M118" s="68" t="s">
        <v>278</v>
      </c>
      <c r="N118" s="69" t="s">
        <v>34</v>
      </c>
      <c r="O118" s="69" t="s">
        <v>279</v>
      </c>
      <c r="P118" s="71" t="s">
        <v>280</v>
      </c>
      <c r="Q118" s="66" t="s">
        <v>281</v>
      </c>
      <c r="R118" s="69" t="s">
        <v>282</v>
      </c>
      <c r="T118" s="72" t="s">
        <v>283</v>
      </c>
      <c r="U118" s="72"/>
      <c r="V118" s="72"/>
      <c r="W118" s="72"/>
      <c r="X118" s="72"/>
      <c r="Y118" s="72"/>
      <c r="Z118" s="72"/>
      <c r="AA118" s="72"/>
      <c r="AD118" s="73" t="s">
        <v>284</v>
      </c>
      <c r="AE118" s="73"/>
      <c r="AF118" s="73" t="s">
        <v>285</v>
      </c>
      <c r="AG118" s="73"/>
      <c r="AH118" s="73" t="s">
        <v>286</v>
      </c>
      <c r="AI118" s="73"/>
      <c r="AJ118" s="73" t="s">
        <v>287</v>
      </c>
      <c r="AK118" s="73"/>
      <c r="AL118" s="73" t="s">
        <v>288</v>
      </c>
      <c r="AM118" s="73"/>
      <c r="AN118" s="74" t="s">
        <v>289</v>
      </c>
      <c r="AP118" s="73" t="s">
        <v>284</v>
      </c>
      <c r="AQ118" s="73"/>
      <c r="AR118" s="73" t="s">
        <v>285</v>
      </c>
      <c r="AS118" s="73"/>
      <c r="AT118" s="73" t="s">
        <v>286</v>
      </c>
      <c r="AU118" s="73"/>
      <c r="AV118" s="73" t="s">
        <v>287</v>
      </c>
      <c r="AW118" s="73"/>
      <c r="AX118" s="74" t="s">
        <v>288</v>
      </c>
      <c r="AY118" s="74"/>
    </row>
    <row r="119" customFormat="false" ht="37.3" hidden="false" customHeight="false" outlineLevel="0" collapsed="false">
      <c r="A119" s="66"/>
      <c r="B119" s="21" t="s">
        <v>92</v>
      </c>
      <c r="C119" s="21" t="s">
        <v>93</v>
      </c>
      <c r="D119" s="21" t="s">
        <v>94</v>
      </c>
      <c r="E119" s="21" t="s">
        <v>95</v>
      </c>
      <c r="F119" s="21" t="s">
        <v>96</v>
      </c>
      <c r="G119" s="21" t="s">
        <v>97</v>
      </c>
      <c r="H119" s="21" t="s">
        <v>98</v>
      </c>
      <c r="I119" s="68"/>
      <c r="J119" s="69"/>
      <c r="K119" s="70"/>
      <c r="L119" s="69"/>
      <c r="M119" s="68"/>
      <c r="N119" s="69"/>
      <c r="O119" s="69"/>
      <c r="P119" s="71"/>
      <c r="Q119" s="66"/>
      <c r="R119" s="69"/>
      <c r="T119" s="73" t="str">
        <f aca="false">B119</f>
        <v>Alumnos Pregrado
(2017)</v>
      </c>
      <c r="U119" s="73" t="str">
        <f aca="false">C119</f>
        <v>N° Carreras Pregrado
(2017)</v>
      </c>
      <c r="V119" s="73" t="str">
        <f aca="false">D119</f>
        <v>JCE Totales
(2018)</v>
      </c>
      <c r="W119" s="73" t="str">
        <f aca="false">E119</f>
        <v>JCE              (Phd + Msc)
(2018)</v>
      </c>
      <c r="X119" s="73" t="str">
        <f aca="false">F119</f>
        <v>Total Proyectos 
(2018)</v>
      </c>
      <c r="Y119" s="73" t="str">
        <f aca="false">G119</f>
        <v>Publicaciones ISI
(2018)</v>
      </c>
      <c r="Z119" s="73" t="str">
        <f aca="false">H119</f>
        <v>Publicaciones Scielo
(2018)</v>
      </c>
      <c r="AA119" s="66" t="s">
        <v>43</v>
      </c>
      <c r="AD119" s="73" t="s">
        <v>290</v>
      </c>
      <c r="AE119" s="73" t="s">
        <v>291</v>
      </c>
      <c r="AF119" s="73" t="s">
        <v>290</v>
      </c>
      <c r="AG119" s="73" t="s">
        <v>291</v>
      </c>
      <c r="AH119" s="73" t="s">
        <v>290</v>
      </c>
      <c r="AI119" s="73" t="s">
        <v>291</v>
      </c>
      <c r="AJ119" s="73" t="s">
        <v>290</v>
      </c>
      <c r="AK119" s="73" t="s">
        <v>291</v>
      </c>
      <c r="AL119" s="73" t="s">
        <v>290</v>
      </c>
      <c r="AM119" s="73" t="s">
        <v>291</v>
      </c>
      <c r="AN119" s="75" t="s">
        <v>292</v>
      </c>
      <c r="AP119" s="73" t="s">
        <v>293</v>
      </c>
      <c r="AQ119" s="73" t="s">
        <v>294</v>
      </c>
      <c r="AR119" s="73" t="s">
        <v>293</v>
      </c>
      <c r="AS119" s="73" t="s">
        <v>294</v>
      </c>
      <c r="AT119" s="73" t="s">
        <v>293</v>
      </c>
      <c r="AU119" s="73" t="s">
        <v>294</v>
      </c>
      <c r="AV119" s="73" t="s">
        <v>293</v>
      </c>
      <c r="AW119" s="73" t="s">
        <v>294</v>
      </c>
      <c r="AX119" s="73" t="s">
        <v>293</v>
      </c>
      <c r="AY119" s="75" t="s">
        <v>294</v>
      </c>
    </row>
    <row r="120" customFormat="false" ht="12.8" hidden="false" customHeight="false" outlineLevel="0" collapsed="false">
      <c r="A120" s="76" t="s">
        <v>44</v>
      </c>
      <c r="B120" s="77" t="n">
        <v>0</v>
      </c>
      <c r="C120" s="77"/>
      <c r="D120" s="77"/>
      <c r="E120" s="77"/>
      <c r="F120" s="77"/>
      <c r="G120" s="77"/>
      <c r="H120" s="77"/>
      <c r="I120" s="78" t="n">
        <f aca="false">AP120+AR120+AT120+AV120+AX120</f>
        <v>0.0973242477728659</v>
      </c>
      <c r="J120" s="79" t="n">
        <f aca="false">ROUND(AQ120+AS120+AU120+AW120+AY120,0)</f>
        <v>1167126</v>
      </c>
      <c r="K120" s="80" t="n">
        <f aca="false">I120-Tabla_Ministerio!J120</f>
        <v>0</v>
      </c>
      <c r="L120" s="81" t="n">
        <f aca="false">J120-Tabla_Ministerio!K120</f>
        <v>0</v>
      </c>
      <c r="M120" s="82" t="n">
        <f aca="false">Q155/Q$182</f>
        <v>0.172585795640054</v>
      </c>
      <c r="N120" s="81" t="n">
        <f aca="false">ROUND(N$147*M120,0)</f>
        <v>39323775</v>
      </c>
      <c r="O120" s="82" t="n">
        <f aca="false">Tabla_Ministerio!L120/Tabla_Ministerio!L147-M120</f>
        <v>-1.57127983427263E-006</v>
      </c>
      <c r="P120" s="117" t="n">
        <f aca="false">N120-Tabla_Ministerio!L120</f>
        <v>358</v>
      </c>
      <c r="Q120" s="83" t="n">
        <f aca="false">N120+J120</f>
        <v>40490901</v>
      </c>
      <c r="R120" s="81" t="n">
        <f aca="false">Q120-Tabla_Ministerio!M120</f>
        <v>358</v>
      </c>
      <c r="T120" s="84" t="n">
        <f aca="false">B120+Tabla_Ministerio!B120</f>
        <v>31095</v>
      </c>
      <c r="U120" s="84" t="n">
        <f aca="false">C120+Tabla_Ministerio!C120</f>
        <v>77</v>
      </c>
      <c r="V120" s="84" t="n">
        <f aca="false">D120+Tabla_Ministerio!D120</f>
        <v>2297.19764758572</v>
      </c>
      <c r="W120" s="84" t="n">
        <f aca="false">E120+Tabla_Ministerio!E120</f>
        <v>1574.74565071734</v>
      </c>
      <c r="X120" s="84" t="n">
        <f aca="false">F120+Tabla_Ministerio!F120</f>
        <v>831.5</v>
      </c>
      <c r="Y120" s="84" t="n">
        <f aca="false">G120+Tabla_Ministerio!G120</f>
        <v>2407</v>
      </c>
      <c r="Z120" s="84" t="n">
        <f aca="false">H120+Tabla_Ministerio!H120</f>
        <v>284</v>
      </c>
      <c r="AA120" s="84" t="n">
        <f aca="false">Y120+0.33*Z120</f>
        <v>2500.72</v>
      </c>
      <c r="AD120" s="85" t="n">
        <f aca="false">IF(U120&gt;0,T120/U120,0)</f>
        <v>403.831168831169</v>
      </c>
      <c r="AE120" s="86" t="n">
        <f aca="false">EXP((((AD120-AD147)/AD148+2)/4-1.9)^3)</f>
        <v>0.591916193174701</v>
      </c>
      <c r="AF120" s="87" t="n">
        <f aca="false">T120/V120</f>
        <v>13.5360577409087</v>
      </c>
      <c r="AG120" s="86" t="n">
        <f aca="false">EXP((((AF120-AF147)/AF148+2)/4-1.9)^3)</f>
        <v>0.0224272999891907</v>
      </c>
      <c r="AH120" s="86" t="n">
        <f aca="false">W120/V120</f>
        <v>0.685507253749953</v>
      </c>
      <c r="AI120" s="86" t="n">
        <f aca="false">EXP((((AH120-AH147)/AH148+2)/4-1.9)^3)</f>
        <v>0.0545038380102171</v>
      </c>
      <c r="AJ120" s="86" t="n">
        <f aca="false">X120/V120</f>
        <v>0.361962759658003</v>
      </c>
      <c r="AK120" s="86" t="n">
        <f aca="false">EXP((((AJ120-AJ147)/AJ148+2)/4-1.9)^3)</f>
        <v>0.458294386216949</v>
      </c>
      <c r="AL120" s="86" t="n">
        <f aca="false">AA120/V120</f>
        <v>1.08859592583519</v>
      </c>
      <c r="AM120" s="86" t="n">
        <f aca="false">EXP((((AL120-AL147)/AL148+2)/4-1.9)^3)</f>
        <v>0.457941830182563</v>
      </c>
      <c r="AN120" s="86" t="n">
        <f aca="false">0.01*AE120+0.15*AG120+0.24*AI120+0.25*AK120+0.35*AM120</f>
        <v>0.297217415170712</v>
      </c>
      <c r="AP120" s="88" t="n">
        <f aca="false">0.01*AE120/$AN$147</f>
        <v>0.00193823764372011</v>
      </c>
      <c r="AQ120" s="79" t="n">
        <f aca="false">AP120*$J$147</f>
        <v>23243.609423811</v>
      </c>
      <c r="AR120" s="88" t="n">
        <f aca="false">0.15*AG120/$AN$147</f>
        <v>0.00110157749324886</v>
      </c>
      <c r="AS120" s="79" t="n">
        <f aca="false">AR120*$J$147</f>
        <v>13210.2671135794</v>
      </c>
      <c r="AT120" s="88" t="n">
        <f aca="false">0.24*AI120/$AN$147</f>
        <v>0.00428336545382989</v>
      </c>
      <c r="AU120" s="79" t="n">
        <f aca="false">AT120*$J$147</f>
        <v>51366.7010600298</v>
      </c>
      <c r="AV120" s="88" t="n">
        <f aca="false">0.25*AK120/$AN$147</f>
        <v>0.0375172803816637</v>
      </c>
      <c r="AW120" s="79" t="n">
        <f aca="false">AV120*$J$147</f>
        <v>449912.328687044</v>
      </c>
      <c r="AX120" s="88" t="n">
        <f aca="false">0.35*AM120/$AN$147</f>
        <v>0.0524837868004033</v>
      </c>
      <c r="AY120" s="79" t="n">
        <f aca="false">AX120*$J$147</f>
        <v>629392.709105441</v>
      </c>
    </row>
    <row r="121" customFormat="false" ht="12.8" hidden="false" customHeight="false" outlineLevel="0" collapsed="false">
      <c r="A121" s="89" t="s">
        <v>45</v>
      </c>
      <c r="B121" s="77"/>
      <c r="C121" s="77"/>
      <c r="D121" s="77"/>
      <c r="E121" s="77"/>
      <c r="F121" s="77"/>
      <c r="G121" s="77"/>
      <c r="H121" s="77"/>
      <c r="I121" s="82" t="n">
        <f aca="false">AP121+AR121+AT121+AV121+AX121</f>
        <v>0.0877940002349738</v>
      </c>
      <c r="J121" s="81" t="n">
        <f aca="false">ROUND(AQ121+AS121+AU121+AW121+AY121,0)</f>
        <v>1052838</v>
      </c>
      <c r="K121" s="90" t="n">
        <f aca="false">I121-Tabla_Ministerio!J121</f>
        <v>0</v>
      </c>
      <c r="L121" s="81" t="n">
        <f aca="false">J121-Tabla_Ministerio!K121</f>
        <v>0</v>
      </c>
      <c r="M121" s="82" t="n">
        <f aca="false">Q156/Q$182</f>
        <v>0.11307434843568</v>
      </c>
      <c r="N121" s="81" t="n">
        <f aca="false">ROUND(N$147*M121,0)</f>
        <v>25764057</v>
      </c>
      <c r="O121" s="82" t="n">
        <f aca="false">Tabla_Ministerio!L121/Tabla_Ministerio!L147-M121</f>
        <v>2.41044457406636E-006</v>
      </c>
      <c r="P121" s="117" t="n">
        <f aca="false">N121-Tabla_Ministerio!L121</f>
        <v>-549</v>
      </c>
      <c r="Q121" s="83" t="n">
        <f aca="false">N121+J121</f>
        <v>26816895</v>
      </c>
      <c r="R121" s="81" t="n">
        <f aca="false">Q121-Tabla_Ministerio!M121</f>
        <v>-549</v>
      </c>
      <c r="T121" s="83" t="n">
        <f aca="false">B121+Tabla_Ministerio!B121</f>
        <v>26624</v>
      </c>
      <c r="U121" s="83" t="n">
        <f aca="false">C121+Tabla_Ministerio!C121</f>
        <v>75</v>
      </c>
      <c r="V121" s="83" t="n">
        <f aca="false">D121+Tabla_Ministerio!D121</f>
        <v>2238.60421146454</v>
      </c>
      <c r="W121" s="83" t="n">
        <f aca="false">E121+Tabla_Ministerio!E121</f>
        <v>1548.25402593578</v>
      </c>
      <c r="X121" s="83" t="n">
        <f aca="false">F121+Tabla_Ministerio!F121</f>
        <v>786</v>
      </c>
      <c r="Y121" s="83" t="n">
        <f aca="false">G121+Tabla_Ministerio!G121</f>
        <v>2248</v>
      </c>
      <c r="Z121" s="83" t="n">
        <f aca="false">H121+Tabla_Ministerio!H121</f>
        <v>203</v>
      </c>
      <c r="AA121" s="83" t="n">
        <f aca="false">Y121+0.33*Z121</f>
        <v>2314.99</v>
      </c>
      <c r="AD121" s="91" t="n">
        <f aca="false">IF(U121&gt;0,T121/U121,0)</f>
        <v>354.986666666667</v>
      </c>
      <c r="AE121" s="92" t="n">
        <f aca="false">EXP((((AD121-AD147)/AD148+2)/4-1.9)^3)</f>
        <v>0.430970674917742</v>
      </c>
      <c r="AF121" s="93" t="n">
        <f aca="false">T121/V121</f>
        <v>11.8931251284398</v>
      </c>
      <c r="AG121" s="92" t="n">
        <f aca="false">EXP((((AF121-AF147)/AF148+2)/4-1.9)^3)</f>
        <v>0.0121553042090445</v>
      </c>
      <c r="AH121" s="92" t="n">
        <f aca="false">W121/V121</f>
        <v>0.691615792558025</v>
      </c>
      <c r="AI121" s="92" t="n">
        <f aca="false">EXP((((AH121-AH147)/AH148+2)/4-1.9)^3)</f>
        <v>0.0592208326102869</v>
      </c>
      <c r="AJ121" s="92" t="n">
        <f aca="false">X121/V121</f>
        <v>0.351111641787622</v>
      </c>
      <c r="AK121" s="92" t="n">
        <f aca="false">EXP((((AJ121-AJ147)/AJ148+2)/4-1.9)^3)</f>
        <v>0.429037420611064</v>
      </c>
      <c r="AL121" s="92" t="n">
        <f aca="false">AA121/V121</f>
        <v>1.03412206058769</v>
      </c>
      <c r="AM121" s="92" t="n">
        <f aca="false">EXP((((AL121-AL147)/AL148+2)/4-1.9)^3)</f>
        <v>0.401450694484472</v>
      </c>
      <c r="AN121" s="92" t="n">
        <f aca="false">0.01*AE121+0.15*AG121+0.24*AI121+0.25*AK121+0.35*AM121</f>
        <v>0.268113100429334</v>
      </c>
      <c r="AP121" s="94" t="n">
        <f aca="false">0.01*AE121/$AN$147</f>
        <v>0.00141121935013271</v>
      </c>
      <c r="AQ121" s="81" t="n">
        <f aca="false">AP121*$J$147</f>
        <v>16923.534372623</v>
      </c>
      <c r="AR121" s="94" t="n">
        <f aca="false">0.15*AG121/$AN$147</f>
        <v>0.000597040640056098</v>
      </c>
      <c r="AS121" s="81" t="n">
        <f aca="false">AR121*$J$147</f>
        <v>7159.79255307978</v>
      </c>
      <c r="AT121" s="94" t="n">
        <f aca="false">0.24*AI121/$AN$147</f>
        <v>0.00465406616874199</v>
      </c>
      <c r="AU121" s="81" t="n">
        <f aca="false">AT121*$J$147</f>
        <v>55812.194448553</v>
      </c>
      <c r="AV121" s="94" t="n">
        <f aca="false">0.25*AK121/$AN$147</f>
        <v>0.0351222220637705</v>
      </c>
      <c r="AW121" s="81" t="n">
        <f aca="false">AV121*$J$147</f>
        <v>421190.463610936</v>
      </c>
      <c r="AX121" s="94" t="n">
        <f aca="false">0.35*AM121/$AN$147</f>
        <v>0.0460094520122725</v>
      </c>
      <c r="AY121" s="81" t="n">
        <f aca="false">AX121*$J$147</f>
        <v>551751.605816646</v>
      </c>
    </row>
    <row r="122" customFormat="false" ht="12.8" hidden="false" customHeight="false" outlineLevel="0" collapsed="false">
      <c r="A122" s="89" t="s">
        <v>46</v>
      </c>
      <c r="B122" s="77"/>
      <c r="C122" s="77"/>
      <c r="D122" s="77"/>
      <c r="E122" s="77"/>
      <c r="F122" s="77"/>
      <c r="G122" s="77"/>
      <c r="H122" s="77"/>
      <c r="I122" s="82" t="n">
        <f aca="false">AP122+AR122+AT122+AV122+AX122</f>
        <v>0.0555654533607034</v>
      </c>
      <c r="J122" s="81" t="n">
        <f aca="false">ROUND(AQ122+AS122+AU122+AW122+AY122,0)</f>
        <v>666348</v>
      </c>
      <c r="K122" s="90" t="n">
        <f aca="false">I122-Tabla_Ministerio!J122</f>
        <v>0</v>
      </c>
      <c r="L122" s="81" t="n">
        <f aca="false">J122-Tabla_Ministerio!K122</f>
        <v>0</v>
      </c>
      <c r="M122" s="82" t="n">
        <f aca="false">Q157/Q$182</f>
        <v>0.070235782284561</v>
      </c>
      <c r="N122" s="81" t="n">
        <f aca="false">ROUND(N$147*M122,0)</f>
        <v>16003264</v>
      </c>
      <c r="O122" s="82" t="n">
        <f aca="false">Tabla_Ministerio!L122/Tabla_Ministerio!L147-M122</f>
        <v>-1.66306008269196E-005</v>
      </c>
      <c r="P122" s="117" t="n">
        <f aca="false">N122-Tabla_Ministerio!L122</f>
        <v>3789</v>
      </c>
      <c r="Q122" s="83" t="n">
        <f aca="false">N122+J122</f>
        <v>16669612</v>
      </c>
      <c r="R122" s="81" t="n">
        <f aca="false">Q122-Tabla_Ministerio!M122</f>
        <v>3789</v>
      </c>
      <c r="T122" s="83" t="n">
        <f aca="false">B122+Tabla_Ministerio!B122</f>
        <v>24547</v>
      </c>
      <c r="U122" s="83" t="n">
        <f aca="false">C122+Tabla_Ministerio!C122</f>
        <v>90</v>
      </c>
      <c r="V122" s="83" t="n">
        <f aca="false">D122+Tabla_Ministerio!D122</f>
        <v>1462.06886174944</v>
      </c>
      <c r="W122" s="83" t="n">
        <f aca="false">E122+Tabla_Ministerio!E122</f>
        <v>1165.81645382302</v>
      </c>
      <c r="X122" s="83" t="n">
        <f aca="false">F122+Tabla_Ministerio!F122</f>
        <v>349</v>
      </c>
      <c r="Y122" s="83" t="n">
        <f aca="false">G122+Tabla_Ministerio!G122</f>
        <v>1143</v>
      </c>
      <c r="Z122" s="83" t="n">
        <f aca="false">H122+Tabla_Ministerio!H122</f>
        <v>93</v>
      </c>
      <c r="AA122" s="83" t="n">
        <f aca="false">Y122+0.33*Z122</f>
        <v>1173.69</v>
      </c>
      <c r="AD122" s="91" t="n">
        <f aca="false">IF(U122&gt;0,T122/U122,0)</f>
        <v>272.744444444444</v>
      </c>
      <c r="AE122" s="92" t="n">
        <f aca="false">EXP((((AD122-AD147)/AD148+2)/4-1.9)^3)</f>
        <v>0.196504527945503</v>
      </c>
      <c r="AF122" s="93" t="n">
        <f aca="false">T122/V122</f>
        <v>16.7892228896991</v>
      </c>
      <c r="AG122" s="92" t="n">
        <f aca="false">EXP((((AF122-AF147)/AF148+2)/4-1.9)^3)</f>
        <v>0.0634625119606177</v>
      </c>
      <c r="AH122" s="92" t="n">
        <f aca="false">W122/V122</f>
        <v>0.797374517933486</v>
      </c>
      <c r="AI122" s="92" t="n">
        <f aca="false">EXP((((AH122-AH147)/AH148+2)/4-1.9)^3)</f>
        <v>0.196166690987859</v>
      </c>
      <c r="AJ122" s="92" t="n">
        <f aca="false">X122/V122</f>
        <v>0.238702847130199</v>
      </c>
      <c r="AK122" s="92" t="n">
        <f aca="false">EXP((((AJ122-AJ147)/AJ148+2)/4-1.9)^3)</f>
        <v>0.172022740949534</v>
      </c>
      <c r="AL122" s="92" t="n">
        <f aca="false">AA122/V122</f>
        <v>0.802759726785796</v>
      </c>
      <c r="AM122" s="92" t="n">
        <f aca="false">EXP((((AL122-AL147)/AL148+2)/4-1.9)^3)</f>
        <v>0.19463026837857</v>
      </c>
      <c r="AN122" s="92" t="n">
        <f aca="false">0.01*AE122+0.15*AG122+0.24*AI122+0.25*AK122+0.35*AM122</f>
        <v>0.169690707080517</v>
      </c>
      <c r="AP122" s="94" t="n">
        <f aca="false">0.01*AE122/$AN$147</f>
        <v>0.000643456755563048</v>
      </c>
      <c r="AQ122" s="81" t="n">
        <f aca="false">AP122*$J$147</f>
        <v>7716.42092283082</v>
      </c>
      <c r="AR122" s="94" t="n">
        <f aca="false">0.15*AG122/$AN$147</f>
        <v>0.00311713290831027</v>
      </c>
      <c r="AS122" s="81" t="n">
        <f aca="false">AR122*$J$147</f>
        <v>37381.0817665323</v>
      </c>
      <c r="AT122" s="94" t="n">
        <f aca="false">0.24*AI122/$AN$147</f>
        <v>0.0154164120921541</v>
      </c>
      <c r="AU122" s="81" t="n">
        <f aca="false">AT122*$J$147</f>
        <v>184875.710441156</v>
      </c>
      <c r="AV122" s="94" t="n">
        <f aca="false">0.25*AK122/$AN$147</f>
        <v>0.014082270257552</v>
      </c>
      <c r="AW122" s="81" t="n">
        <f aca="false">AV122*$J$147</f>
        <v>168876.500117318</v>
      </c>
      <c r="AX122" s="94" t="n">
        <f aca="false">0.35*AM122/$AN$147</f>
        <v>0.0223061813471241</v>
      </c>
      <c r="AY122" s="81" t="n">
        <f aca="false">AX122*$J$147</f>
        <v>267498.760355375</v>
      </c>
    </row>
    <row r="123" customFormat="false" ht="12.8" hidden="false" customHeight="false" outlineLevel="0" collapsed="false">
      <c r="A123" s="89" t="s">
        <v>47</v>
      </c>
      <c r="B123" s="77"/>
      <c r="C123" s="77"/>
      <c r="D123" s="77"/>
      <c r="E123" s="77"/>
      <c r="F123" s="77"/>
      <c r="G123" s="77"/>
      <c r="H123" s="77"/>
      <c r="I123" s="82" t="n">
        <f aca="false">AP123+AR123+AT123+AV123+AX123</f>
        <v>0.0985299576066262</v>
      </c>
      <c r="J123" s="81" t="n">
        <f aca="false">ROUND(AQ123+AS123+AU123+AW123+AY123,0)</f>
        <v>1181585</v>
      </c>
      <c r="K123" s="90" t="n">
        <f aca="false">I123-Tabla_Ministerio!J123</f>
        <v>0</v>
      </c>
      <c r="L123" s="81" t="n">
        <f aca="false">J123-Tabla_Ministerio!K123</f>
        <v>0</v>
      </c>
      <c r="M123" s="82" t="n">
        <f aca="false">Q158/Q$182</f>
        <v>0.0615296623592974</v>
      </c>
      <c r="N123" s="81" t="n">
        <f aca="false">ROUND(N$147*M123,0)</f>
        <v>14019570</v>
      </c>
      <c r="O123" s="82" t="n">
        <f aca="false">Tabla_Ministerio!L123/Tabla_Ministerio!L147-M123</f>
        <v>-6.01599504047867E-006</v>
      </c>
      <c r="P123" s="117" t="n">
        <f aca="false">N123-Tabla_Ministerio!L123</f>
        <v>1371</v>
      </c>
      <c r="Q123" s="83" t="n">
        <f aca="false">N123+J123</f>
        <v>15201155</v>
      </c>
      <c r="R123" s="81" t="n">
        <f aca="false">Q123-Tabla_Ministerio!M123</f>
        <v>1371</v>
      </c>
      <c r="T123" s="83" t="n">
        <f aca="false">B123+Tabla_Ministerio!B123</f>
        <v>14619</v>
      </c>
      <c r="U123" s="83" t="n">
        <f aca="false">C123+Tabla_Ministerio!C123</f>
        <v>52</v>
      </c>
      <c r="V123" s="83" t="n">
        <f aca="false">D123+Tabla_Ministerio!D123</f>
        <v>652.179955847292</v>
      </c>
      <c r="W123" s="83" t="n">
        <f aca="false">E123+Tabla_Ministerio!E123</f>
        <v>550.123213004177</v>
      </c>
      <c r="X123" s="83" t="n">
        <f aca="false">F123+Tabla_Ministerio!F123</f>
        <v>202</v>
      </c>
      <c r="Y123" s="83" t="n">
        <f aca="false">G123+Tabla_Ministerio!G123</f>
        <v>603</v>
      </c>
      <c r="Z123" s="83" t="n">
        <f aca="false">H123+Tabla_Ministerio!H123</f>
        <v>58</v>
      </c>
      <c r="AA123" s="83" t="n">
        <f aca="false">Y123+0.33*Z123</f>
        <v>622.14</v>
      </c>
      <c r="AD123" s="91" t="n">
        <f aca="false">IF(U123&gt;0,T123/U123,0)</f>
        <v>281.134615384615</v>
      </c>
      <c r="AE123" s="92" t="n">
        <f aca="false">EXP((((AD123-AD147)/AD148+2)/4-1.9)^3)</f>
        <v>0.216359520830118</v>
      </c>
      <c r="AF123" s="93" t="n">
        <f aca="false">T123/V123</f>
        <v>22.4155923053591</v>
      </c>
      <c r="AG123" s="92" t="n">
        <f aca="false">EXP((((AF123-AF147)/AF148+2)/4-1.9)^3)</f>
        <v>0.236971919683028</v>
      </c>
      <c r="AH123" s="92" t="n">
        <f aca="false">W123/V123</f>
        <v>0.843514444244877</v>
      </c>
      <c r="AI123" s="92" t="n">
        <f aca="false">EXP((((AH123-AH147)/AH148+2)/4-1.9)^3)</f>
        <v>0.290676317963942</v>
      </c>
      <c r="AJ123" s="92" t="n">
        <f aca="false">X123/V123</f>
        <v>0.30973046348468</v>
      </c>
      <c r="AK123" s="92" t="n">
        <f aca="false">EXP((((AJ123-AJ147)/AJ148+2)/4-1.9)^3)</f>
        <v>0.322448254761208</v>
      </c>
      <c r="AL123" s="92" t="n">
        <f aca="false">AA123/V123</f>
        <v>0.953939161150292</v>
      </c>
      <c r="AM123" s="92" t="n">
        <f aca="false">EXP((((AL123-AL147)/AL148+2)/4-1.9)^3)</f>
        <v>0.322330730225621</v>
      </c>
      <c r="AN123" s="92" t="n">
        <f aca="false">0.01*AE123+0.15*AG123+0.24*AI123+0.25*AK123+0.35*AM123</f>
        <v>0.300899518741371</v>
      </c>
      <c r="AP123" s="94" t="n">
        <f aca="false">0.01*AE123/$AN$147</f>
        <v>0.000708472200432619</v>
      </c>
      <c r="AQ123" s="81" t="n">
        <f aca="false">AP123*$J$147</f>
        <v>8496.09497980722</v>
      </c>
      <c r="AR123" s="94" t="n">
        <f aca="false">0.15*AG123/$AN$147</f>
        <v>0.0116395167220582</v>
      </c>
      <c r="AS123" s="81" t="n">
        <f aca="false">AR123*$J$147</f>
        <v>139582.667505196</v>
      </c>
      <c r="AT123" s="94" t="n">
        <f aca="false">0.24*AI123/$AN$147</f>
        <v>0.02284376557812</v>
      </c>
      <c r="AU123" s="81" t="n">
        <f aca="false">AT123*$J$147</f>
        <v>273945.543564933</v>
      </c>
      <c r="AV123" s="94" t="n">
        <f aca="false">0.25*AK123/$AN$147</f>
        <v>0.0263965301480426</v>
      </c>
      <c r="AW123" s="81" t="n">
        <f aca="false">AV123*$J$147</f>
        <v>316550.779463427</v>
      </c>
      <c r="AX123" s="94" t="n">
        <f aca="false">0.35*AM123/$AN$147</f>
        <v>0.0369416729579728</v>
      </c>
      <c r="AY123" s="81" t="n">
        <f aca="false">AX123*$J$147</f>
        <v>443009.566179533</v>
      </c>
    </row>
    <row r="124" customFormat="false" ht="12.8" hidden="false" customHeight="false" outlineLevel="0" collapsed="false">
      <c r="A124" s="89" t="s">
        <v>48</v>
      </c>
      <c r="B124" s="77"/>
      <c r="C124" s="77"/>
      <c r="D124" s="77"/>
      <c r="E124" s="77"/>
      <c r="F124" s="77"/>
      <c r="G124" s="77"/>
      <c r="H124" s="77"/>
      <c r="I124" s="82" t="n">
        <f aca="false">AP124+AR124+AT124+AV124+AX124</f>
        <v>0.0497525015056151</v>
      </c>
      <c r="J124" s="81" t="n">
        <f aca="false">ROUND(AQ124+AS124+AU124+AW124+AY124,0)</f>
        <v>596639</v>
      </c>
      <c r="K124" s="90" t="n">
        <f aca="false">I124-Tabla_Ministerio!J124</f>
        <v>0</v>
      </c>
      <c r="L124" s="81" t="n">
        <f aca="false">J124-Tabla_Ministerio!K124</f>
        <v>0</v>
      </c>
      <c r="M124" s="82" t="n">
        <f aca="false">Q159/Q$182</f>
        <v>0.0545409123028918</v>
      </c>
      <c r="N124" s="81" t="n">
        <f aca="false">ROUND(N$147*M124,0)</f>
        <v>12427179</v>
      </c>
      <c r="O124" s="82" t="n">
        <f aca="false">Tabla_Ministerio!L124/Tabla_Ministerio!L147-M124</f>
        <v>2.83546220060382E-006</v>
      </c>
      <c r="P124" s="117" t="n">
        <f aca="false">N124-Tabla_Ministerio!L124</f>
        <v>-646</v>
      </c>
      <c r="Q124" s="83" t="n">
        <f aca="false">N124+J124</f>
        <v>13023818</v>
      </c>
      <c r="R124" s="81" t="n">
        <f aca="false">Q124-Tabla_Ministerio!M124</f>
        <v>-646</v>
      </c>
      <c r="T124" s="83" t="n">
        <f aca="false">B124+Tabla_Ministerio!B124</f>
        <v>15151</v>
      </c>
      <c r="U124" s="83" t="n">
        <f aca="false">C124+Tabla_Ministerio!C124</f>
        <v>76</v>
      </c>
      <c r="V124" s="83" t="n">
        <f aca="false">D124+Tabla_Ministerio!D124</f>
        <v>672.210041999508</v>
      </c>
      <c r="W124" s="83" t="n">
        <f aca="false">E124+Tabla_Ministerio!E124</f>
        <v>421.298290461157</v>
      </c>
      <c r="X124" s="83" t="n">
        <f aca="false">F124+Tabla_Ministerio!F124</f>
        <v>160</v>
      </c>
      <c r="Y124" s="83" t="n">
        <f aca="false">G124+Tabla_Ministerio!G124</f>
        <v>535</v>
      </c>
      <c r="Z124" s="83" t="n">
        <f aca="false">H124+Tabla_Ministerio!H124</f>
        <v>3</v>
      </c>
      <c r="AA124" s="83" t="n">
        <f aca="false">Y124+0.33*Z124</f>
        <v>535.99</v>
      </c>
      <c r="AD124" s="91" t="n">
        <f aca="false">IF(U124&gt;0,T124/U124,0)</f>
        <v>199.355263157895</v>
      </c>
      <c r="AE124" s="92" t="n">
        <f aca="false">EXP((((AD124-AD147)/AD148+2)/4-1.9)^3)</f>
        <v>0.0709145194648848</v>
      </c>
      <c r="AF124" s="93" t="n">
        <f aca="false">T124/V124</f>
        <v>22.5390860793048</v>
      </c>
      <c r="AG124" s="92" t="n">
        <f aca="false">EXP((((AF124-AF147)/AF148+2)/4-1.9)^3)</f>
        <v>0.242438206716254</v>
      </c>
      <c r="AH124" s="92" t="n">
        <f aca="false">W124/V124</f>
        <v>0.626736085655598</v>
      </c>
      <c r="AI124" s="92" t="n">
        <f aca="false">EXP((((AH124-AH147)/AH148+2)/4-1.9)^3)</f>
        <v>0.0225379856811726</v>
      </c>
      <c r="AJ124" s="92" t="n">
        <f aca="false">X124/V124</f>
        <v>0.238020841706077</v>
      </c>
      <c r="AK124" s="92" t="n">
        <f aca="false">EXP((((AJ124-AJ147)/AJ148+2)/4-1.9)^3)</f>
        <v>0.170831554201603</v>
      </c>
      <c r="AL124" s="92" t="n">
        <f aca="false">AA124/V124</f>
        <v>0.79735494341275</v>
      </c>
      <c r="AM124" s="92" t="n">
        <f aca="false">EXP((((AL124-AL147)/AL148+2)/4-1.9)^3)</f>
        <v>0.190704908855788</v>
      </c>
      <c r="AN124" s="92" t="n">
        <f aca="false">0.01*AE124+0.15*AG124+0.24*AI124+0.25*AK124+0.35*AM124</f>
        <v>0.151938599415495</v>
      </c>
      <c r="AP124" s="94" t="n">
        <f aca="false">0.01*AE124/$AN$147</f>
        <v>0.000232210560714622</v>
      </c>
      <c r="AQ124" s="81" t="n">
        <f aca="false">AP124*$J$147</f>
        <v>2784.70062472601</v>
      </c>
      <c r="AR124" s="94" t="n">
        <f aca="false">0.15*AG124/$AN$147</f>
        <v>0.0119080081931823</v>
      </c>
      <c r="AS124" s="81" t="n">
        <f aca="false">AR124*$J$147</f>
        <v>142802.453741756</v>
      </c>
      <c r="AT124" s="94" t="n">
        <f aca="false">0.24*AI124/$AN$147</f>
        <v>0.00177122259257322</v>
      </c>
      <c r="AU124" s="81" t="n">
        <f aca="false">AT124*$J$147</f>
        <v>21240.7422164106</v>
      </c>
      <c r="AV124" s="94" t="n">
        <f aca="false">0.25*AK124/$AN$147</f>
        <v>0.0139847563264346</v>
      </c>
      <c r="AW124" s="81" t="n">
        <f aca="false">AV124*$J$147</f>
        <v>167707.099793464</v>
      </c>
      <c r="AX124" s="94" t="n">
        <f aca="false">0.35*AM124/$AN$147</f>
        <v>0.0218563038327103</v>
      </c>
      <c r="AY124" s="81" t="n">
        <f aca="false">AX124*$J$147</f>
        <v>262103.768019184</v>
      </c>
    </row>
    <row r="125" customFormat="false" ht="12.8" hidden="false" customHeight="false" outlineLevel="0" collapsed="false">
      <c r="A125" s="89" t="s">
        <v>49</v>
      </c>
      <c r="B125" s="77"/>
      <c r="C125" s="77"/>
      <c r="D125" s="77"/>
      <c r="E125" s="77"/>
      <c r="F125" s="77"/>
      <c r="G125" s="77"/>
      <c r="H125" s="77"/>
      <c r="I125" s="82" t="n">
        <f aca="false">AP125+AR125+AT125+AV125+AX125</f>
        <v>0.0210786772288061</v>
      </c>
      <c r="J125" s="81" t="n">
        <f aca="false">ROUND(AQ125+AS125+AU125+AW125+AY125,0)</f>
        <v>252778</v>
      </c>
      <c r="K125" s="90" t="n">
        <f aca="false">I125-Tabla_Ministerio!J125</f>
        <v>-2.4980018054066E-016</v>
      </c>
      <c r="L125" s="81" t="n">
        <f aca="false">J125-Tabla_Ministerio!K125</f>
        <v>0</v>
      </c>
      <c r="M125" s="82" t="n">
        <f aca="false">Q160/Q$182</f>
        <v>0.0533762110836887</v>
      </c>
      <c r="N125" s="81" t="n">
        <f aca="false">ROUND(N$147*M125,0)</f>
        <v>12161801</v>
      </c>
      <c r="O125" s="82" t="n">
        <f aca="false">Tabla_Ministerio!L125/Tabla_Ministerio!L147-M125</f>
        <v>-1.01868538105038E-005</v>
      </c>
      <c r="P125" s="117" t="n">
        <f aca="false">N125-Tabla_Ministerio!L125</f>
        <v>2321</v>
      </c>
      <c r="Q125" s="83" t="n">
        <f aca="false">N125+J125</f>
        <v>12414579</v>
      </c>
      <c r="R125" s="81" t="n">
        <f aca="false">Q125-Tabla_Ministerio!M125</f>
        <v>2321</v>
      </c>
      <c r="T125" s="83" t="n">
        <f aca="false">B125+Tabla_Ministerio!B125</f>
        <v>18895</v>
      </c>
      <c r="U125" s="83" t="n">
        <f aca="false">C125+Tabla_Ministerio!C125</f>
        <v>66</v>
      </c>
      <c r="V125" s="83" t="n">
        <f aca="false">D125+Tabla_Ministerio!D125</f>
        <v>1140.16026249561</v>
      </c>
      <c r="W125" s="83" t="n">
        <f aca="false">E125+Tabla_Ministerio!E125</f>
        <v>720.619873664664</v>
      </c>
      <c r="X125" s="83" t="n">
        <f aca="false">F125+Tabla_Ministerio!F125</f>
        <v>210</v>
      </c>
      <c r="Y125" s="83" t="n">
        <f aca="false">G125+Tabla_Ministerio!G125</f>
        <v>631</v>
      </c>
      <c r="Z125" s="83" t="n">
        <f aca="false">H125+Tabla_Ministerio!H125</f>
        <v>54</v>
      </c>
      <c r="AA125" s="83" t="n">
        <f aca="false">Y125+0.33*Z125</f>
        <v>648.82</v>
      </c>
      <c r="AD125" s="91" t="n">
        <f aca="false">IF(U125&gt;0,T125/U125,0)</f>
        <v>286.287878787879</v>
      </c>
      <c r="AE125" s="92" t="n">
        <f aca="false">EXP((((AD125-AD147)/AD148+2)/4-1.9)^3)</f>
        <v>0.229095065164296</v>
      </c>
      <c r="AF125" s="93" t="n">
        <f aca="false">T125/V125</f>
        <v>16.5722316603476</v>
      </c>
      <c r="AG125" s="92" t="n">
        <f aca="false">EXP((((AF125-AF147)/AF148+2)/4-1.9)^3)</f>
        <v>0.059612060934212</v>
      </c>
      <c r="AH125" s="92" t="n">
        <f aca="false">W125/V125</f>
        <v>0.632033844160955</v>
      </c>
      <c r="AI125" s="92" t="n">
        <f aca="false">EXP((((AH125-AH147)/AH148+2)/4-1.9)^3)</f>
        <v>0.0245637512919834</v>
      </c>
      <c r="AJ125" s="92" t="n">
        <f aca="false">X125/V125</f>
        <v>0.184184633430696</v>
      </c>
      <c r="AK125" s="92" t="n">
        <f aca="false">EXP((((AJ125-AJ147)/AJ148+2)/4-1.9)^3)</f>
        <v>0.0929975722412134</v>
      </c>
      <c r="AL125" s="92" t="n">
        <f aca="false">AA125/V125</f>
        <v>0.56906035172621</v>
      </c>
      <c r="AM125" s="92" t="n">
        <f aca="false">EXP((((AL125-AL147)/AL148+2)/4-1.9)^3)</f>
        <v>0.0685556568044203</v>
      </c>
      <c r="AN125" s="92" t="n">
        <f aca="false">0.01*AE125+0.15*AG125+0.24*AI125+0.25*AK125+0.35*AM125</f>
        <v>0.0643719330437012</v>
      </c>
      <c r="AP125" s="94" t="n">
        <f aca="false">0.01*AE125/$AN$147</f>
        <v>0.00075017491396944</v>
      </c>
      <c r="AQ125" s="81" t="n">
        <f aca="false">AP125*$J$147</f>
        <v>8996.19959210982</v>
      </c>
      <c r="AR125" s="94" t="n">
        <f aca="false">0.15*AG125/$AN$147</f>
        <v>0.00292800759266417</v>
      </c>
      <c r="AS125" s="81" t="n">
        <f aca="false">AR125*$J$147</f>
        <v>35113.0652602613</v>
      </c>
      <c r="AT125" s="94" t="n">
        <f aca="false">0.24*AI125/$AN$147</f>
        <v>0.0019304241231751</v>
      </c>
      <c r="AU125" s="81" t="n">
        <f aca="false">AT125*$J$147</f>
        <v>23149.9086227965</v>
      </c>
      <c r="AV125" s="94" t="n">
        <f aca="false">0.25*AK125/$AN$147</f>
        <v>0.00761304545182883</v>
      </c>
      <c r="AW125" s="81" t="n">
        <f aca="false">AV125*$J$147</f>
        <v>91296.6764325128</v>
      </c>
      <c r="AX125" s="94" t="n">
        <f aca="false">0.35*AM125/$AN$147</f>
        <v>0.00785702514716861</v>
      </c>
      <c r="AY125" s="81" t="n">
        <f aca="false">AX125*$J$147</f>
        <v>94222.514120266</v>
      </c>
    </row>
    <row r="126" customFormat="false" ht="12.8" hidden="false" customHeight="false" outlineLevel="0" collapsed="false">
      <c r="A126" s="89" t="s">
        <v>50</v>
      </c>
      <c r="B126" s="77"/>
      <c r="C126" s="77"/>
      <c r="D126" s="77"/>
      <c r="E126" s="77"/>
      <c r="F126" s="77"/>
      <c r="G126" s="77"/>
      <c r="H126" s="77"/>
      <c r="I126" s="82" t="n">
        <f aca="false">AP126+AR126+AT126+AV126+AX126</f>
        <v>0.0330027962923314</v>
      </c>
      <c r="J126" s="81" t="n">
        <f aca="false">ROUND(AQ126+AS126+AU126+AW126+AY126,0)</f>
        <v>395774</v>
      </c>
      <c r="K126" s="90" t="n">
        <f aca="false">I126-Tabla_Ministerio!J126</f>
        <v>0</v>
      </c>
      <c r="L126" s="81" t="n">
        <f aca="false">J126-Tabla_Ministerio!K126</f>
        <v>0</v>
      </c>
      <c r="M126" s="82" t="n">
        <f aca="false">Q161/Q$182</f>
        <v>0.0415433677281244</v>
      </c>
      <c r="N126" s="81" t="n">
        <f aca="false">ROUND(N$147*M126,0)</f>
        <v>9465681</v>
      </c>
      <c r="O126" s="82" t="n">
        <f aca="false">Tabla_Ministerio!L126/Tabla_Ministerio!L147-M126</f>
        <v>1.8092367030792E-006</v>
      </c>
      <c r="P126" s="117" t="n">
        <f aca="false">N126-Tabla_Ministerio!L126</f>
        <v>-412</v>
      </c>
      <c r="Q126" s="83" t="n">
        <f aca="false">N126+J126</f>
        <v>9861455</v>
      </c>
      <c r="R126" s="81" t="n">
        <f aca="false">Q126-Tabla_Ministerio!M126</f>
        <v>-412</v>
      </c>
      <c r="T126" s="83" t="n">
        <f aca="false">B126+Tabla_Ministerio!B126</f>
        <v>14330</v>
      </c>
      <c r="U126" s="83" t="n">
        <f aca="false">C126+Tabla_Ministerio!C126</f>
        <v>73</v>
      </c>
      <c r="V126" s="83" t="n">
        <f aca="false">D126+Tabla_Ministerio!D126</f>
        <v>917.480920338957</v>
      </c>
      <c r="W126" s="83" t="n">
        <f aca="false">E126+Tabla_Ministerio!E126</f>
        <v>669.144556702593</v>
      </c>
      <c r="X126" s="83" t="n">
        <f aca="false">F126+Tabla_Ministerio!F126</f>
        <v>177</v>
      </c>
      <c r="Y126" s="83" t="n">
        <f aca="false">G126+Tabla_Ministerio!G126</f>
        <v>628</v>
      </c>
      <c r="Z126" s="83" t="n">
        <f aca="false">H126+Tabla_Ministerio!H126</f>
        <v>39</v>
      </c>
      <c r="AA126" s="83" t="n">
        <f aca="false">Y126+0.33*Z126</f>
        <v>640.87</v>
      </c>
      <c r="AD126" s="91" t="n">
        <f aca="false">IF(U126&gt;0,T126/U126,0)</f>
        <v>196.301369863014</v>
      </c>
      <c r="AE126" s="92" t="n">
        <f aca="false">EXP((((AD126-AD147)/AD148+2)/4-1.9)^3)</f>
        <v>0.0674727850927902</v>
      </c>
      <c r="AF126" s="93" t="n">
        <f aca="false">T126/V126</f>
        <v>15.6188534086419</v>
      </c>
      <c r="AG126" s="92" t="n">
        <f aca="false">EXP((((AF126-AF147)/AF148+2)/4-1.9)^3)</f>
        <v>0.0447737116428839</v>
      </c>
      <c r="AH126" s="92" t="n">
        <f aca="false">W126/V126</f>
        <v>0.729328034914756</v>
      </c>
      <c r="AI126" s="92" t="n">
        <f aca="false">EXP((((AH126-AH147)/AH148+2)/4-1.9)^3)</f>
        <v>0.0954879928827461</v>
      </c>
      <c r="AJ126" s="92" t="n">
        <f aca="false">X126/V126</f>
        <v>0.19291954314931</v>
      </c>
      <c r="AK126" s="92" t="n">
        <f aca="false">EXP((((AJ126-AJ147)/AJ148+2)/4-1.9)^3)</f>
        <v>0.103488832684523</v>
      </c>
      <c r="AL126" s="92" t="n">
        <f aca="false">AA126/V126</f>
        <v>0.698510438520329</v>
      </c>
      <c r="AM126" s="92" t="n">
        <f aca="false">EXP((((AL126-AL147)/AL148+2)/4-1.9)^3)</f>
        <v>0.127447867985122</v>
      </c>
      <c r="AN126" s="92" t="n">
        <f aca="false">0.01*AE126+0.15*AG126+0.24*AI126+0.25*AK126+0.35*AM126</f>
        <v>0.100786864855143</v>
      </c>
      <c r="AP126" s="94" t="n">
        <f aca="false">0.01*AE126/$AN$147</f>
        <v>0.000220940554594498</v>
      </c>
      <c r="AQ126" s="81" t="n">
        <f aca="false">AP126*$J$147</f>
        <v>2649.54917861265</v>
      </c>
      <c r="AR126" s="94" t="n">
        <f aca="false">0.15*AG126/$AN$147</f>
        <v>0.00219918193713853</v>
      </c>
      <c r="AS126" s="81" t="n">
        <f aca="false">AR126*$J$147</f>
        <v>26372.8888789087</v>
      </c>
      <c r="AT126" s="94" t="n">
        <f aca="false">0.24*AI126/$AN$147</f>
        <v>0.00750424162593536</v>
      </c>
      <c r="AU126" s="81" t="n">
        <f aca="false">AT126*$J$147</f>
        <v>89991.8861550779</v>
      </c>
      <c r="AV126" s="94" t="n">
        <f aca="false">0.25*AK126/$AN$147</f>
        <v>0.00847188983536525</v>
      </c>
      <c r="AW126" s="81" t="n">
        <f aca="false">AV126*$J$147</f>
        <v>101596.055082718</v>
      </c>
      <c r="AX126" s="94" t="n">
        <f aca="false">0.35*AM126/$AN$147</f>
        <v>0.0146065423392977</v>
      </c>
      <c r="AY126" s="81" t="n">
        <f aca="false">AX126*$J$147</f>
        <v>175163.642222617</v>
      </c>
    </row>
    <row r="127" customFormat="false" ht="12.8" hidden="false" customHeight="false" outlineLevel="0" collapsed="false">
      <c r="A127" s="89" t="s">
        <v>51</v>
      </c>
      <c r="B127" s="77"/>
      <c r="C127" s="77"/>
      <c r="D127" s="77"/>
      <c r="E127" s="77"/>
      <c r="F127" s="77"/>
      <c r="G127" s="77"/>
      <c r="H127" s="77"/>
      <c r="I127" s="82" t="n">
        <f aca="false">AP127+AR127+AT127+AV127+AX127</f>
        <v>0.0182563387300751</v>
      </c>
      <c r="J127" s="81" t="n">
        <f aca="false">ROUND(AQ127+AS127+AU127+AW127+AY127,0)</f>
        <v>218932</v>
      </c>
      <c r="K127" s="90" t="n">
        <f aca="false">I127-Tabla_Ministerio!J127</f>
        <v>0</v>
      </c>
      <c r="L127" s="81" t="n">
        <f aca="false">J127-Tabla_Ministerio!K127</f>
        <v>0</v>
      </c>
      <c r="M127" s="82" t="n">
        <f aca="false">Q162/Q$182</f>
        <v>0.0404086283865667</v>
      </c>
      <c r="N127" s="81" t="n">
        <f aca="false">ROUND(N$147*M127,0)</f>
        <v>9207130</v>
      </c>
      <c r="O127" s="82" t="n">
        <f aca="false">Tabla_Ministerio!L127/Tabla_Ministerio!L147-M127</f>
        <v>-9.83863229136323E-006</v>
      </c>
      <c r="P127" s="117" t="n">
        <f aca="false">N127-Tabla_Ministerio!L127</f>
        <v>2242</v>
      </c>
      <c r="Q127" s="83" t="n">
        <f aca="false">N127+J127</f>
        <v>9426062</v>
      </c>
      <c r="R127" s="81" t="n">
        <f aca="false">Q127-Tabla_Ministerio!M127</f>
        <v>2242</v>
      </c>
      <c r="T127" s="83" t="n">
        <f aca="false">B127+Tabla_Ministerio!B127</f>
        <v>10643</v>
      </c>
      <c r="U127" s="83" t="n">
        <f aca="false">C127+Tabla_Ministerio!C127</f>
        <v>52</v>
      </c>
      <c r="V127" s="83" t="n">
        <f aca="false">D127+Tabla_Ministerio!D127</f>
        <v>633.137049544421</v>
      </c>
      <c r="W127" s="83" t="n">
        <f aca="false">E127+Tabla_Ministerio!E127</f>
        <v>373.113088909293</v>
      </c>
      <c r="X127" s="83" t="n">
        <f aca="false">F127+Tabla_Ministerio!F127</f>
        <v>72</v>
      </c>
      <c r="Y127" s="83" t="n">
        <f aca="false">G127+Tabla_Ministerio!G127</f>
        <v>394</v>
      </c>
      <c r="Z127" s="83" t="n">
        <f aca="false">H127+Tabla_Ministerio!H127</f>
        <v>31</v>
      </c>
      <c r="AA127" s="83" t="n">
        <f aca="false">Y127+0.33*Z127</f>
        <v>404.23</v>
      </c>
      <c r="AD127" s="91" t="n">
        <f aca="false">IF(U127&gt;0,T127/U127,0)</f>
        <v>204.673076923077</v>
      </c>
      <c r="AE127" s="92" t="n">
        <f aca="false">EXP((((AD127-AD147)/AD148+2)/4-1.9)^3)</f>
        <v>0.077218564868427</v>
      </c>
      <c r="AF127" s="93" t="n">
        <f aca="false">T127/V127</f>
        <v>16.8099466105455</v>
      </c>
      <c r="AG127" s="92" t="n">
        <f aca="false">EXP((((AF127-AF147)/AF148+2)/4-1.9)^3)</f>
        <v>0.0638398901587316</v>
      </c>
      <c r="AH127" s="92" t="n">
        <f aca="false">W127/V127</f>
        <v>0.589308569412846</v>
      </c>
      <c r="AI127" s="92" t="n">
        <f aca="false">EXP((((AH127-AH147)/AH148+2)/4-1.9)^3)</f>
        <v>0.0118093345283834</v>
      </c>
      <c r="AJ127" s="92" t="n">
        <f aca="false">X127/V127</f>
        <v>0.113719454661212</v>
      </c>
      <c r="AK127" s="92" t="n">
        <f aca="false">EXP((((AJ127-AJ147)/AJ148+2)/4-1.9)^3)</f>
        <v>0.0346403799076056</v>
      </c>
      <c r="AL127" s="92" t="n">
        <f aca="false">AA127/V127</f>
        <v>0.638455766079188</v>
      </c>
      <c r="AM127" s="92" t="n">
        <f aca="false">EXP((((AL127-AL147)/AL148+2)/4-1.9)^3)</f>
        <v>0.0968866317527626</v>
      </c>
      <c r="AN127" s="92" t="n">
        <f aca="false">0.01*AE127+0.15*AG127+0.24*AI127+0.25*AK127+0.35*AM127</f>
        <v>0.0557528255496743</v>
      </c>
      <c r="AP127" s="94" t="n">
        <f aca="false">0.01*AE127/$AN$147</f>
        <v>0.000252853243327057</v>
      </c>
      <c r="AQ127" s="81" t="n">
        <f aca="false">AP127*$J$147</f>
        <v>3032.25048201916</v>
      </c>
      <c r="AR127" s="94" t="n">
        <f aca="false">0.15*AG127/$AN$147</f>
        <v>0.00313566885912403</v>
      </c>
      <c r="AS127" s="81" t="n">
        <f aca="false">AR127*$J$147</f>
        <v>37603.3674095802</v>
      </c>
      <c r="AT127" s="94" t="n">
        <f aca="false">0.24*AI127/$AN$147</f>
        <v>0.000928075845633399</v>
      </c>
      <c r="AU127" s="81" t="n">
        <f aca="false">AT127*$J$147</f>
        <v>11129.6117591507</v>
      </c>
      <c r="AV127" s="94" t="n">
        <f aca="false">0.25*AK127/$AN$147</f>
        <v>0.00283575990587364</v>
      </c>
      <c r="AW127" s="81" t="n">
        <f aca="false">AV127*$J$147</f>
        <v>34006.8184545838</v>
      </c>
      <c r="AX127" s="94" t="n">
        <f aca="false">0.35*AM127/$AN$147</f>
        <v>0.011103980876117</v>
      </c>
      <c r="AY127" s="81" t="n">
        <f aca="false">AX127*$J$147</f>
        <v>133160.448807794</v>
      </c>
    </row>
    <row r="128" customFormat="false" ht="12.8" hidden="false" customHeight="false" outlineLevel="0" collapsed="false">
      <c r="A128" s="89" t="s">
        <v>52</v>
      </c>
      <c r="B128" s="77"/>
      <c r="C128" s="77"/>
      <c r="D128" s="77"/>
      <c r="E128" s="77"/>
      <c r="F128" s="77"/>
      <c r="G128" s="77"/>
      <c r="H128" s="77"/>
      <c r="I128" s="82" t="n">
        <f aca="false">AP128+AR128+AT128+AV128+AX128</f>
        <v>0.0175102295160787</v>
      </c>
      <c r="J128" s="81" t="n">
        <f aca="false">ROUND(AQ128+AS128+AU128+AW128+AY128,0)</f>
        <v>209985</v>
      </c>
      <c r="K128" s="90" t="n">
        <f aca="false">I128-Tabla_Ministerio!J128</f>
        <v>0</v>
      </c>
      <c r="L128" s="81" t="n">
        <f aca="false">J128-Tabla_Ministerio!K128</f>
        <v>0</v>
      </c>
      <c r="M128" s="82" t="n">
        <f aca="false">Q163/Q$182</f>
        <v>0.0184388326686656</v>
      </c>
      <c r="N128" s="81" t="n">
        <f aca="false">ROUND(N$147*M128,0)</f>
        <v>4201299</v>
      </c>
      <c r="O128" s="82" t="n">
        <f aca="false">Tabla_Ministerio!L128/Tabla_Ministerio!L147-M128</f>
        <v>-3.68164768157347E-006</v>
      </c>
      <c r="P128" s="117" t="n">
        <f aca="false">N128-Tabla_Ministerio!L128</f>
        <v>839</v>
      </c>
      <c r="Q128" s="83" t="n">
        <f aca="false">N128+J128</f>
        <v>4411284</v>
      </c>
      <c r="R128" s="81" t="n">
        <f aca="false">Q128-Tabla_Ministerio!M128</f>
        <v>839</v>
      </c>
      <c r="T128" s="83" t="n">
        <f aca="false">B128+Tabla_Ministerio!B128</f>
        <v>14936</v>
      </c>
      <c r="U128" s="83" t="n">
        <f aca="false">C128+Tabla_Ministerio!C128</f>
        <v>61</v>
      </c>
      <c r="V128" s="83" t="n">
        <f aca="false">D128+Tabla_Ministerio!D128</f>
        <v>881.328478412968</v>
      </c>
      <c r="W128" s="83" t="n">
        <f aca="false">E128+Tabla_Ministerio!E128</f>
        <v>590.575324082353</v>
      </c>
      <c r="X128" s="83" t="n">
        <f aca="false">F128+Tabla_Ministerio!F128</f>
        <v>143</v>
      </c>
      <c r="Y128" s="83" t="n">
        <f aca="false">G128+Tabla_Ministerio!G128</f>
        <v>400</v>
      </c>
      <c r="Z128" s="83" t="n">
        <f aca="false">H128+Tabla_Ministerio!H128</f>
        <v>51</v>
      </c>
      <c r="AA128" s="83" t="n">
        <f aca="false">Y128+0.33*Z128</f>
        <v>416.83</v>
      </c>
      <c r="AD128" s="91" t="n">
        <f aca="false">IF(U128&gt;0,T128/U128,0)</f>
        <v>244.852459016393</v>
      </c>
      <c r="AE128" s="92" t="n">
        <f aca="false">EXP((((AD128-AD147)/AD148+2)/4-1.9)^3)</f>
        <v>0.138634495967052</v>
      </c>
      <c r="AF128" s="93" t="n">
        <f aca="false">T128/V128</f>
        <v>16.947143279536</v>
      </c>
      <c r="AG128" s="92" t="n">
        <f aca="false">EXP((((AF128-AF147)/AF148+2)/4-1.9)^3)</f>
        <v>0.066381252787357</v>
      </c>
      <c r="AH128" s="92" t="n">
        <f aca="false">W128/V128</f>
        <v>0.67009672165118</v>
      </c>
      <c r="AI128" s="92" t="n">
        <f aca="false">EXP((((AH128-AH147)/AH148+2)/4-1.9)^3)</f>
        <v>0.043890086037233</v>
      </c>
      <c r="AJ128" s="92" t="n">
        <f aca="false">X128/V128</f>
        <v>0.16225505416267</v>
      </c>
      <c r="AK128" s="92" t="n">
        <f aca="false">EXP((((AJ128-AJ147)/AJ148+2)/4-1.9)^3)</f>
        <v>0.070072882549068</v>
      </c>
      <c r="AL128" s="92" t="n">
        <f aca="false">AA128/V128</f>
        <v>0.472956463123258</v>
      </c>
      <c r="AM128" s="92" t="n">
        <f aca="false">EXP((((AL128-AL147)/AL148+2)/4-1.9)^3)</f>
        <v>0.0402254769401051</v>
      </c>
      <c r="AN128" s="92" t="n">
        <f aca="false">0.01*AE128+0.15*AG128+0.24*AI128+0.25*AK128+0.35*AM128</f>
        <v>0.0534742910930138</v>
      </c>
      <c r="AP128" s="94" t="n">
        <f aca="false">0.01*AE128/$AN$147</f>
        <v>0.000453960546948911</v>
      </c>
      <c r="AQ128" s="81" t="n">
        <f aca="false">AP128*$J$147</f>
        <v>5443.95661764572</v>
      </c>
      <c r="AR128" s="94" t="n">
        <f aca="false">0.15*AG128/$AN$147</f>
        <v>0.00326049475770419</v>
      </c>
      <c r="AS128" s="81" t="n">
        <f aca="false">AR128*$J$147</f>
        <v>39100.2965616757</v>
      </c>
      <c r="AT128" s="94" t="n">
        <f aca="false">0.24*AI128/$AN$147</f>
        <v>0.00344924844122471</v>
      </c>
      <c r="AU128" s="81" t="n">
        <f aca="false">AT128*$J$147</f>
        <v>41363.8564049548</v>
      </c>
      <c r="AV128" s="94" t="n">
        <f aca="false">0.25*AK128/$AN$147</f>
        <v>0.00573636522900867</v>
      </c>
      <c r="AW128" s="81" t="n">
        <f aca="false">AV128*$J$147</f>
        <v>68791.2719719431</v>
      </c>
      <c r="AX128" s="94" t="n">
        <f aca="false">0.35*AM128/$AN$147</f>
        <v>0.00461016054119225</v>
      </c>
      <c r="AY128" s="81" t="n">
        <f aca="false">AX128*$J$147</f>
        <v>55285.672191811</v>
      </c>
    </row>
    <row r="129" customFormat="false" ht="12.8" hidden="false" customHeight="false" outlineLevel="0" collapsed="false">
      <c r="A129" s="89" t="s">
        <v>53</v>
      </c>
      <c r="B129" s="77"/>
      <c r="C129" s="77"/>
      <c r="D129" s="77"/>
      <c r="E129" s="77"/>
      <c r="F129" s="77"/>
      <c r="G129" s="77"/>
      <c r="H129" s="77"/>
      <c r="I129" s="82" t="n">
        <f aca="false">AP129+AR129+AT129+AV129+AX129</f>
        <v>0.0152648231100367</v>
      </c>
      <c r="J129" s="81" t="n">
        <f aca="false">ROUND(AQ129+AS129+AU129+AW129+AY129,0)</f>
        <v>183058</v>
      </c>
      <c r="K129" s="90" t="n">
        <f aca="false">I129-Tabla_Ministerio!J129</f>
        <v>-6.2450045135165E-017</v>
      </c>
      <c r="L129" s="81" t="n">
        <f aca="false">J129-Tabla_Ministerio!K129</f>
        <v>0</v>
      </c>
      <c r="M129" s="82" t="n">
        <f aca="false">Q164/Q$182</f>
        <v>0.0178490952233045</v>
      </c>
      <c r="N129" s="81" t="n">
        <f aca="false">ROUND(N$147*M129,0)</f>
        <v>4066927</v>
      </c>
      <c r="O129" s="82" t="n">
        <f aca="false">Tabla_Ministerio!L129/Tabla_Ministerio!L147-M129</f>
        <v>-1.40812407258342E-006</v>
      </c>
      <c r="P129" s="117" t="n">
        <f aca="false">N129-Tabla_Ministerio!L129</f>
        <v>321</v>
      </c>
      <c r="Q129" s="83" t="n">
        <f aca="false">N129+J129</f>
        <v>4249985</v>
      </c>
      <c r="R129" s="81" t="n">
        <f aca="false">Q129-Tabla_Ministerio!M129</f>
        <v>321</v>
      </c>
      <c r="T129" s="83" t="n">
        <f aca="false">B129+Tabla_Ministerio!B129</f>
        <v>6684</v>
      </c>
      <c r="U129" s="83" t="n">
        <f aca="false">C129+Tabla_Ministerio!C129</f>
        <v>54</v>
      </c>
      <c r="V129" s="83" t="n">
        <f aca="false">D129+Tabla_Ministerio!D129</f>
        <v>429.812662540667</v>
      </c>
      <c r="W129" s="83" t="n">
        <f aca="false">E129+Tabla_Ministerio!E129</f>
        <v>286.049675527679</v>
      </c>
      <c r="X129" s="83" t="n">
        <f aca="false">F129+Tabla_Ministerio!F129</f>
        <v>40</v>
      </c>
      <c r="Y129" s="83" t="n">
        <f aca="false">G129+Tabla_Ministerio!G129</f>
        <v>240</v>
      </c>
      <c r="Z129" s="83" t="n">
        <f aca="false">H129+Tabla_Ministerio!H129</f>
        <v>12</v>
      </c>
      <c r="AA129" s="83" t="n">
        <f aca="false">Y129+0.33*Z129</f>
        <v>243.96</v>
      </c>
      <c r="AD129" s="91" t="n">
        <f aca="false">IF(U129&gt;0,T129/U129,0)</f>
        <v>123.777777777778</v>
      </c>
      <c r="AE129" s="92" t="n">
        <f aca="false">EXP((((AD129-AD147)/AD148+2)/4-1.9)^3)</f>
        <v>0.0171089691164726</v>
      </c>
      <c r="AF129" s="93" t="n">
        <f aca="false">T129/V129</f>
        <v>15.5509611105689</v>
      </c>
      <c r="AG129" s="92" t="n">
        <f aca="false">EXP((((AF129-AF147)/AF148+2)/4-1.9)^3)</f>
        <v>0.0438392584318554</v>
      </c>
      <c r="AH129" s="92" t="n">
        <f aca="false">W129/V129</f>
        <v>0.665521750422172</v>
      </c>
      <c r="AI129" s="92" t="n">
        <f aca="false">EXP((((AH129-AH147)/AH148+2)/4-1.9)^3)</f>
        <v>0.0410743043445433</v>
      </c>
      <c r="AJ129" s="92" t="n">
        <f aca="false">X129/V129</f>
        <v>0.093063800781382</v>
      </c>
      <c r="AK129" s="92" t="n">
        <f aca="false">EXP((((AJ129-AJ147)/AJ148+2)/4-1.9)^3)</f>
        <v>0.0248019935723001</v>
      </c>
      <c r="AL129" s="92" t="n">
        <f aca="false">AA129/V129</f>
        <v>0.567596120965649</v>
      </c>
      <c r="AM129" s="92" t="n">
        <f aca="false">EXP((((AL129-AL147)/AL148+2)/4-1.9)^3)</f>
        <v>0.0680336002118876</v>
      </c>
      <c r="AN129" s="92" t="n">
        <f aca="false">0.01*AE129+0.15*AG129+0.24*AI129+0.25*AK129+0.35*AM129</f>
        <v>0.0466170699658691</v>
      </c>
      <c r="AP129" s="94" t="n">
        <f aca="false">0.01*AE129/$AN$147</f>
        <v>5.60235526062125E-005</v>
      </c>
      <c r="AQ129" s="81" t="n">
        <f aca="false">AP129*$J$147</f>
        <v>671.842062056854</v>
      </c>
      <c r="AR129" s="94" t="n">
        <f aca="false">0.15*AG129/$AN$147</f>
        <v>0.00215328374046486</v>
      </c>
      <c r="AS129" s="81" t="n">
        <f aca="false">AR129*$J$147</f>
        <v>25822.4714622433</v>
      </c>
      <c r="AT129" s="94" t="n">
        <f aca="false">0.24*AI129/$AN$147</f>
        <v>0.00322796086830676</v>
      </c>
      <c r="AU129" s="81" t="n">
        <f aca="false">AT129*$J$147</f>
        <v>38710.1457354128</v>
      </c>
      <c r="AV129" s="94" t="n">
        <f aca="false">0.25*AK129/$AN$147</f>
        <v>0.00203036165150781</v>
      </c>
      <c r="AW129" s="81" t="n">
        <f aca="false">AV129*$J$147</f>
        <v>24348.3730540663</v>
      </c>
      <c r="AX129" s="94" t="n">
        <f aca="false">0.35*AM129/$AN$147</f>
        <v>0.00779719329715109</v>
      </c>
      <c r="AY129" s="81" t="n">
        <f aca="false">AX129*$J$147</f>
        <v>93505.0024377242</v>
      </c>
    </row>
    <row r="130" customFormat="false" ht="12.8" hidden="false" customHeight="false" outlineLevel="0" collapsed="false">
      <c r="A130" s="89" t="s">
        <v>54</v>
      </c>
      <c r="B130" s="77"/>
      <c r="C130" s="77"/>
      <c r="D130" s="77"/>
      <c r="E130" s="77"/>
      <c r="F130" s="77"/>
      <c r="G130" s="77"/>
      <c r="H130" s="77"/>
      <c r="I130" s="82" t="n">
        <f aca="false">AP130+AR130+AT130+AV130+AX130</f>
        <v>0.0187833487284884</v>
      </c>
      <c r="J130" s="81" t="n">
        <f aca="false">ROUND(AQ130+AS130+AU130+AW130+AY130,0)</f>
        <v>225252</v>
      </c>
      <c r="K130" s="90" t="n">
        <f aca="false">I130-Tabla_Ministerio!J130</f>
        <v>0</v>
      </c>
      <c r="L130" s="81" t="n">
        <f aca="false">J130-Tabla_Ministerio!K130</f>
        <v>0</v>
      </c>
      <c r="M130" s="82" t="n">
        <f aca="false">Q165/Q$182</f>
        <v>0.0193140434312011</v>
      </c>
      <c r="N130" s="81" t="n">
        <f aca="false">ROUND(N$147*M130,0)</f>
        <v>4400716</v>
      </c>
      <c r="O130" s="82" t="n">
        <f aca="false">Tabla_Ministerio!L130/Tabla_Ministerio!L147-M130</f>
        <v>7.64908073574988E-006</v>
      </c>
      <c r="P130" s="117" t="n">
        <f aca="false">N130-Tabla_Ministerio!L130</f>
        <v>-1743</v>
      </c>
      <c r="Q130" s="83" t="n">
        <f aca="false">N130+J130</f>
        <v>4625968</v>
      </c>
      <c r="R130" s="81" t="n">
        <f aca="false">Q130-Tabla_Ministerio!M130</f>
        <v>-1743</v>
      </c>
      <c r="T130" s="83" t="n">
        <f aca="false">B130+Tabla_Ministerio!B130</f>
        <v>7404</v>
      </c>
      <c r="U130" s="83" t="n">
        <f aca="false">C130+Tabla_Ministerio!C130</f>
        <v>42</v>
      </c>
      <c r="V130" s="83" t="n">
        <f aca="false">D130+Tabla_Ministerio!D130</f>
        <v>357.951168831169</v>
      </c>
      <c r="W130" s="83" t="n">
        <f aca="false">E130+Tabla_Ministerio!E130</f>
        <v>194.126623376623</v>
      </c>
      <c r="X130" s="83" t="n">
        <f aca="false">F130+Tabla_Ministerio!F130</f>
        <v>31</v>
      </c>
      <c r="Y130" s="83" t="n">
        <f aca="false">G130+Tabla_Ministerio!G130</f>
        <v>201</v>
      </c>
      <c r="Z130" s="83" t="n">
        <f aca="false">H130+Tabla_Ministerio!H130</f>
        <v>17</v>
      </c>
      <c r="AA130" s="83" t="n">
        <f aca="false">Y130+0.33*Z130</f>
        <v>206.61</v>
      </c>
      <c r="AD130" s="91" t="n">
        <f aca="false">IF(U130&gt;0,T130/U130,0)</f>
        <v>176.285714285714</v>
      </c>
      <c r="AE130" s="92" t="n">
        <f aca="false">EXP((((AD130-AD147)/AD148+2)/4-1.9)^3)</f>
        <v>0.0479487995994468</v>
      </c>
      <c r="AF130" s="93" t="n">
        <f aca="false">T130/V130</f>
        <v>20.6843855942042</v>
      </c>
      <c r="AG130" s="92" t="n">
        <f aca="false">EXP((((AF130-AF147)/AF148+2)/4-1.9)^3)</f>
        <v>0.167676161880463</v>
      </c>
      <c r="AH130" s="92" t="n">
        <f aca="false">W130/V130</f>
        <v>0.542327111294291</v>
      </c>
      <c r="AI130" s="92" t="n">
        <f aca="false">EXP((((AH130-AH147)/AH148+2)/4-1.9)^3)</f>
        <v>0.00475276124145983</v>
      </c>
      <c r="AJ130" s="92" t="n">
        <f aca="false">X130/V130</f>
        <v>0.0866039915478567</v>
      </c>
      <c r="AK130" s="92" t="n">
        <f aca="false">EXP((((AJ130-AJ147)/AJ148+2)/4-1.9)^3)</f>
        <v>0.0222440041056295</v>
      </c>
      <c r="AL130" s="92" t="n">
        <f aca="false">AA130/V130</f>
        <v>0.577201635280732</v>
      </c>
      <c r="AM130" s="92" t="n">
        <f aca="false">EXP((((AL130-AL147)/AL148+2)/4-1.9)^3)</f>
        <v>0.0715133697065269</v>
      </c>
      <c r="AN130" s="92" t="n">
        <f aca="false">0.01*AE130+0.15*AG130+0.24*AI130+0.25*AK130+0.35*AM130</f>
        <v>0.0573622553997061</v>
      </c>
      <c r="AP130" s="94" t="n">
        <f aca="false">0.01*AE130/$AN$147</f>
        <v>0.000157008997940034</v>
      </c>
      <c r="AQ130" s="81" t="n">
        <f aca="false">AP130*$J$147</f>
        <v>1882.87325652061</v>
      </c>
      <c r="AR130" s="94" t="n">
        <f aca="false">0.15*AG130/$AN$147</f>
        <v>0.00823586816829911</v>
      </c>
      <c r="AS130" s="81" t="n">
        <f aca="false">AR130*$J$147</f>
        <v>98765.6511523138</v>
      </c>
      <c r="AT130" s="94" t="n">
        <f aca="false">0.24*AI130/$AN$147</f>
        <v>0.00037351155542761</v>
      </c>
      <c r="AU130" s="81" t="n">
        <f aca="false">AT130*$J$147</f>
        <v>4479.20137025944</v>
      </c>
      <c r="AV130" s="94" t="n">
        <f aca="false">0.25*AK130/$AN$147</f>
        <v>0.00182095736701153</v>
      </c>
      <c r="AW130" s="81" t="n">
        <f aca="false">AV130*$J$147</f>
        <v>21837.1683954042</v>
      </c>
      <c r="AX130" s="94" t="n">
        <f aca="false">0.35*AM130/$AN$147</f>
        <v>0.00819600263981015</v>
      </c>
      <c r="AY130" s="81" t="n">
        <f aca="false">AX130*$J$147</f>
        <v>98287.5783129624</v>
      </c>
    </row>
    <row r="131" customFormat="false" ht="12.8" hidden="false" customHeight="false" outlineLevel="0" collapsed="false">
      <c r="A131" s="89" t="s">
        <v>55</v>
      </c>
      <c r="B131" s="77"/>
      <c r="C131" s="77"/>
      <c r="D131" s="77"/>
      <c r="E131" s="77"/>
      <c r="F131" s="77"/>
      <c r="G131" s="77"/>
      <c r="H131" s="77"/>
      <c r="I131" s="82" t="n">
        <f aca="false">AP131+AR131+AT131+AV131+AX131</f>
        <v>0.0505701335048555</v>
      </c>
      <c r="J131" s="81" t="n">
        <f aca="false">ROUND(AQ131+AS131+AU131+AW131+AY131,0)</f>
        <v>606444</v>
      </c>
      <c r="K131" s="90" t="n">
        <f aca="false">I131-Tabla_Ministerio!J131</f>
        <v>-2.22044604925031E-016</v>
      </c>
      <c r="L131" s="81" t="n">
        <f aca="false">J131-Tabla_Ministerio!K131</f>
        <v>0</v>
      </c>
      <c r="M131" s="82" t="n">
        <f aca="false">Q166/Q$182</f>
        <v>0.0292773100666426</v>
      </c>
      <c r="N131" s="81" t="n">
        <f aca="false">ROUND(N$147*M131,0)</f>
        <v>6670852</v>
      </c>
      <c r="O131" s="82" t="n">
        <f aca="false">Tabla_Ministerio!L131/Tabla_Ministerio!L147-M131</f>
        <v>1.32134232507068E-005</v>
      </c>
      <c r="P131" s="117" t="n">
        <f aca="false">N131-Tabla_Ministerio!L131</f>
        <v>-3011</v>
      </c>
      <c r="Q131" s="83" t="n">
        <f aca="false">N131+J131</f>
        <v>7277296</v>
      </c>
      <c r="R131" s="81" t="n">
        <f aca="false">Q131-Tabla_Ministerio!M131</f>
        <v>-3011</v>
      </c>
      <c r="T131" s="83" t="n">
        <f aca="false">B131+Tabla_Ministerio!B131</f>
        <v>11445</v>
      </c>
      <c r="U131" s="83" t="n">
        <f aca="false">C131+Tabla_Ministerio!C131</f>
        <v>41</v>
      </c>
      <c r="V131" s="83" t="n">
        <f aca="false">D131+Tabla_Ministerio!D131</f>
        <v>499.116882063745</v>
      </c>
      <c r="W131" s="83" t="n">
        <f aca="false">E131+Tabla_Ministerio!E131</f>
        <v>437.889609336472</v>
      </c>
      <c r="X131" s="83" t="n">
        <f aca="false">F131+Tabla_Ministerio!F131</f>
        <v>59</v>
      </c>
      <c r="Y131" s="83" t="n">
        <f aca="false">G131+Tabla_Ministerio!G131</f>
        <v>234</v>
      </c>
      <c r="Z131" s="83" t="n">
        <f aca="false">H131+Tabla_Ministerio!H131</f>
        <v>22</v>
      </c>
      <c r="AA131" s="83" t="n">
        <f aca="false">Y131+0.33*Z131</f>
        <v>241.26</v>
      </c>
      <c r="AD131" s="91" t="n">
        <f aca="false">IF(U131&gt;0,T131/U131,0)</f>
        <v>279.146341463415</v>
      </c>
      <c r="AE131" s="92" t="n">
        <f aca="false">EXP((((AD131-AD147)/AD148+2)/4-1.9)^3)</f>
        <v>0.211554826473119</v>
      </c>
      <c r="AF131" s="93" t="n">
        <f aca="false">T131/V131</f>
        <v>22.930500672863</v>
      </c>
      <c r="AG131" s="92" t="n">
        <f aca="false">EXP((((AF131-AF147)/AF148+2)/4-1.9)^3)</f>
        <v>0.260195873445062</v>
      </c>
      <c r="AH131" s="92" t="n">
        <f aca="false">W131/V131</f>
        <v>0.877328788250738</v>
      </c>
      <c r="AI131" s="92" t="n">
        <f aca="false">EXP((((AH131-AH147)/AH148+2)/4-1.9)^3)</f>
        <v>0.371002687287216</v>
      </c>
      <c r="AJ131" s="92" t="n">
        <f aca="false">X131/V131</f>
        <v>0.118208784595799</v>
      </c>
      <c r="AK131" s="92" t="n">
        <f aca="false">EXP((((AJ131-AJ147)/AJ148+2)/4-1.9)^3)</f>
        <v>0.0371462766123074</v>
      </c>
      <c r="AL131" s="92" t="n">
        <f aca="false">AA131/V131</f>
        <v>0.483373752060719</v>
      </c>
      <c r="AM131" s="92" t="n">
        <f aca="false">EXP((((AL131-AL147)/AL148+2)/4-1.9)^3)</f>
        <v>0.0427526088868069</v>
      </c>
      <c r="AN131" s="92" t="n">
        <f aca="false">0.01*AE131+0.15*AG131+0.24*AI131+0.25*AK131+0.35*AM131</f>
        <v>0.154435556493882</v>
      </c>
      <c r="AP131" s="94" t="n">
        <f aca="false">0.01*AE131/$AN$147</f>
        <v>0.000692739163261667</v>
      </c>
      <c r="AQ131" s="81" t="n">
        <f aca="false">AP131*$J$147</f>
        <v>8307.42225836011</v>
      </c>
      <c r="AR131" s="94" t="n">
        <f aca="false">0.15*AG131/$AN$147</f>
        <v>0.0127802240198978</v>
      </c>
      <c r="AS131" s="81" t="n">
        <f aca="false">AR131*$J$147</f>
        <v>153262.184557081</v>
      </c>
      <c r="AT131" s="94" t="n">
        <f aca="false">0.24*AI131/$AN$147</f>
        <v>0.0291564805712622</v>
      </c>
      <c r="AU131" s="81" t="n">
        <f aca="false">AT131*$J$147</f>
        <v>349648.480291933</v>
      </c>
      <c r="AV131" s="94" t="n">
        <f aca="false">0.25*AK131/$AN$147</f>
        <v>0.00304089972888967</v>
      </c>
      <c r="AW131" s="81" t="n">
        <f aca="false">AV131*$J$147</f>
        <v>36466.883111208</v>
      </c>
      <c r="AX131" s="94" t="n">
        <f aca="false">0.35*AM131/$AN$147</f>
        <v>0.00489979002154418</v>
      </c>
      <c r="AY131" s="81" t="n">
        <f aca="false">AX131*$J$147</f>
        <v>58758.9483098007</v>
      </c>
    </row>
    <row r="132" customFormat="false" ht="12.8" hidden="false" customHeight="false" outlineLevel="0" collapsed="false">
      <c r="A132" s="89" t="s">
        <v>56</v>
      </c>
      <c r="B132" s="77"/>
      <c r="C132" s="77"/>
      <c r="D132" s="77"/>
      <c r="E132" s="77"/>
      <c r="F132" s="77"/>
      <c r="G132" s="77"/>
      <c r="H132" s="77"/>
      <c r="I132" s="82" t="n">
        <f aca="false">AP132+AR132+AT132+AV132+AX132</f>
        <v>0.122063804227711</v>
      </c>
      <c r="J132" s="81" t="n">
        <f aca="false">ROUND(AQ132+AS132+AU132+AW132+AY132,0)</f>
        <v>1463806</v>
      </c>
      <c r="K132" s="90" t="n">
        <f aca="false">I132-Tabla_Ministerio!J132</f>
        <v>5.68989300120393E-016</v>
      </c>
      <c r="L132" s="81" t="n">
        <f aca="false">J132-Tabla_Ministerio!K132</f>
        <v>0</v>
      </c>
      <c r="M132" s="82" t="n">
        <f aca="false">Q167/Q$182</f>
        <v>0.0527719307386518</v>
      </c>
      <c r="N132" s="81" t="n">
        <f aca="false">ROUND(N$147*M132,0)</f>
        <v>12024115</v>
      </c>
      <c r="O132" s="82" t="n">
        <f aca="false">Tabla_Ministerio!L132/Tabla_Ministerio!L147-M132</f>
        <v>-1.30984387493316E-006</v>
      </c>
      <c r="P132" s="117" t="n">
        <f aca="false">N132-Tabla_Ministerio!L132</f>
        <v>298</v>
      </c>
      <c r="Q132" s="83" t="n">
        <f aca="false">N132+J132</f>
        <v>13487921</v>
      </c>
      <c r="R132" s="81" t="n">
        <f aca="false">Q132-Tabla_Ministerio!M132</f>
        <v>298</v>
      </c>
      <c r="T132" s="83" t="n">
        <f aca="false">B132+Tabla_Ministerio!B132</f>
        <v>9484</v>
      </c>
      <c r="U132" s="83" t="n">
        <f aca="false">C132+Tabla_Ministerio!C132</f>
        <v>49</v>
      </c>
      <c r="V132" s="83" t="n">
        <f aca="false">D132+Tabla_Ministerio!D132</f>
        <v>425.510938690939</v>
      </c>
      <c r="W132" s="83" t="n">
        <f aca="false">E132+Tabla_Ministerio!E132</f>
        <v>308.47002960003</v>
      </c>
      <c r="X132" s="83" t="n">
        <f aca="false">F132+Tabla_Ministerio!F132</f>
        <v>176</v>
      </c>
      <c r="Y132" s="83" t="n">
        <f aca="false">G132+Tabla_Ministerio!G132</f>
        <v>448</v>
      </c>
      <c r="Z132" s="83" t="n">
        <f aca="false">H132+Tabla_Ministerio!H132</f>
        <v>66</v>
      </c>
      <c r="AA132" s="83" t="n">
        <f aca="false">Y132+0.33*Z132</f>
        <v>469.78</v>
      </c>
      <c r="AD132" s="91" t="n">
        <f aca="false">IF(U132&gt;0,T132/U132,0)</f>
        <v>193.551020408163</v>
      </c>
      <c r="AE132" s="92" t="n">
        <f aca="false">EXP((((AD132-AD147)/AD148+2)/4-1.9)^3)</f>
        <v>0.0644821373976543</v>
      </c>
      <c r="AF132" s="93" t="n">
        <f aca="false">T132/V132</f>
        <v>22.2884986909549</v>
      </c>
      <c r="AG132" s="92" t="n">
        <f aca="false">EXP((((AF132-AF147)/AF148+2)/4-1.9)^3)</f>
        <v>0.231416133528991</v>
      </c>
      <c r="AH132" s="92" t="n">
        <f aca="false">W132/V132</f>
        <v>0.724940304822765</v>
      </c>
      <c r="AI132" s="92" t="n">
        <f aca="false">EXP((((AH132-AH147)/AH148+2)/4-1.9)^3)</f>
        <v>0.0905972149999302</v>
      </c>
      <c r="AJ132" s="92" t="n">
        <f aca="false">X132/V132</f>
        <v>0.413620389035014</v>
      </c>
      <c r="AK132" s="92" t="n">
        <f aca="false">EXP((((AJ132-AJ147)/AJ148+2)/4-1.9)^3)</f>
        <v>0.598807425743394</v>
      </c>
      <c r="AL132" s="92" t="n">
        <f aca="false">AA132/V132</f>
        <v>1.10403742250494</v>
      </c>
      <c r="AM132" s="92" t="n">
        <f aca="false">EXP((((AL132-AL147)/AL148+2)/4-1.9)^3)</f>
        <v>0.474190960785423</v>
      </c>
      <c r="AN132" s="92" t="n">
        <f aca="false">0.01*AE132+0.15*AG132+0.24*AI132+0.25*AK132+0.35*AM132</f>
        <v>0.372769265714055</v>
      </c>
      <c r="AP132" s="94" t="n">
        <f aca="false">0.01*AE132/$AN$147</f>
        <v>0.000211147637947418</v>
      </c>
      <c r="AQ132" s="81" t="n">
        <f aca="false">AP132*$J$147</f>
        <v>2532.1111903442</v>
      </c>
      <c r="AR132" s="94" t="n">
        <f aca="false">0.15*AG132/$AN$147</f>
        <v>0.0113666292595664</v>
      </c>
      <c r="AS132" s="81" t="n">
        <f aca="false">AR132*$J$147</f>
        <v>136310.1639423</v>
      </c>
      <c r="AT132" s="94" t="n">
        <f aca="false">0.24*AI132/$AN$147</f>
        <v>0.00711988357354129</v>
      </c>
      <c r="AU132" s="81" t="n">
        <f aca="false">AT132*$J$147</f>
        <v>85382.6121180732</v>
      </c>
      <c r="AV132" s="94" t="n">
        <f aca="false">0.25*AK132/$AN$147</f>
        <v>0.0490200769677382</v>
      </c>
      <c r="AW132" s="81" t="n">
        <f aca="false">AV132*$J$147</f>
        <v>587855.429727584</v>
      </c>
      <c r="AX132" s="94" t="n">
        <f aca="false">0.35*AM132/$AN$147</f>
        <v>0.0543460667889172</v>
      </c>
      <c r="AY132" s="81" t="n">
        <f aca="false">AX132*$J$147</f>
        <v>651725.423997778</v>
      </c>
    </row>
    <row r="133" customFormat="false" ht="12.8" hidden="false" customHeight="false" outlineLevel="0" collapsed="false">
      <c r="A133" s="89" t="s">
        <v>57</v>
      </c>
      <c r="B133" s="77"/>
      <c r="C133" s="77"/>
      <c r="D133" s="77"/>
      <c r="E133" s="77"/>
      <c r="F133" s="77"/>
      <c r="G133" s="77"/>
      <c r="H133" s="77"/>
      <c r="I133" s="82" t="n">
        <f aca="false">AP133+AR133+AT133+AV133+AX133</f>
        <v>0.0207399427547328</v>
      </c>
      <c r="J133" s="81" t="n">
        <f aca="false">ROUND(AQ133+AS133+AU133+AW133+AY133,0)</f>
        <v>248716</v>
      </c>
      <c r="K133" s="90" t="n">
        <f aca="false">I133-Tabla_Ministerio!J133</f>
        <v>-1.6306400674182E-016</v>
      </c>
      <c r="L133" s="81" t="n">
        <f aca="false">J133-Tabla_Ministerio!K133</f>
        <v>0</v>
      </c>
      <c r="M133" s="82" t="n">
        <f aca="false">Q168/Q$182</f>
        <v>0.00924653202591169</v>
      </c>
      <c r="N133" s="81" t="n">
        <f aca="false">ROUND(N$147*M133,0)</f>
        <v>2106828</v>
      </c>
      <c r="O133" s="82" t="n">
        <f aca="false">Tabla_Ministerio!L133/Tabla_Ministerio!L147-M133</f>
        <v>1.12540457222303E-005</v>
      </c>
      <c r="P133" s="117" t="n">
        <f aca="false">N133-Tabla_Ministerio!L133</f>
        <v>-2564</v>
      </c>
      <c r="Q133" s="83" t="n">
        <f aca="false">N133+J133</f>
        <v>2355544</v>
      </c>
      <c r="R133" s="81" t="n">
        <f aca="false">Q133-Tabla_Ministerio!M133</f>
        <v>-2564</v>
      </c>
      <c r="T133" s="83" t="n">
        <f aca="false">B133+Tabla_Ministerio!B133</f>
        <v>3084</v>
      </c>
      <c r="U133" s="83" t="n">
        <f aca="false">C133+Tabla_Ministerio!C133</f>
        <v>27</v>
      </c>
      <c r="V133" s="83" t="n">
        <f aca="false">D133+Tabla_Ministerio!D133</f>
        <v>212.045454545455</v>
      </c>
      <c r="W133" s="83" t="n">
        <f aca="false">E133+Tabla_Ministerio!E133</f>
        <v>142.5</v>
      </c>
      <c r="X133" s="83" t="n">
        <f aca="false">F133+Tabla_Ministerio!F133</f>
        <v>28</v>
      </c>
      <c r="Y133" s="83" t="n">
        <f aca="false">G133+Tabla_Ministerio!G133</f>
        <v>133</v>
      </c>
      <c r="Z133" s="83" t="n">
        <f aca="false">H133+Tabla_Ministerio!H133</f>
        <v>16</v>
      </c>
      <c r="AA133" s="83" t="n">
        <f aca="false">Y133+0.33*Z133</f>
        <v>138.28</v>
      </c>
      <c r="AD133" s="91" t="n">
        <f aca="false">IF(U133&gt;0,T133/U133,0)</f>
        <v>114.222222222222</v>
      </c>
      <c r="AE133" s="92" t="n">
        <f aca="false">EXP((((AD133-AD147)/AD148+2)/4-1.9)^3)</f>
        <v>0.0138742820899853</v>
      </c>
      <c r="AF133" s="93" t="n">
        <f aca="false">T133/V133</f>
        <v>14.5440514469453</v>
      </c>
      <c r="AG133" s="92" t="n">
        <f aca="false">EXP((((AF133-AF147)/AF148+2)/4-1.9)^3)</f>
        <v>0.0317033824231113</v>
      </c>
      <c r="AH133" s="92" t="n">
        <f aca="false">W133/V133</f>
        <v>0.672025723472667</v>
      </c>
      <c r="AI133" s="92" t="n">
        <f aca="false">EXP((((AH133-AH147)/AH148+2)/4-1.9)^3)</f>
        <v>0.0451219265628461</v>
      </c>
      <c r="AJ133" s="92" t="n">
        <f aca="false">X133/V133</f>
        <v>0.132047159699893</v>
      </c>
      <c r="AK133" s="92" t="n">
        <f aca="false">EXP((((AJ133-AJ147)/AJ148+2)/4-1.9)^3)</f>
        <v>0.0457896725498146</v>
      </c>
      <c r="AL133" s="92" t="n">
        <f aca="false">AA133/V133</f>
        <v>0.652124330117898</v>
      </c>
      <c r="AM133" s="92" t="n">
        <f aca="false">EXP((((AL133-AL147)/AL148+2)/4-1.9)^3)</f>
        <v>0.103332985664876</v>
      </c>
      <c r="AN133" s="92" t="n">
        <f aca="false">0.01*AE133+0.15*AG133+0.24*AI133+0.25*AK133+0.35*AM133</f>
        <v>0.06333747567961</v>
      </c>
      <c r="AP133" s="94" t="n">
        <f aca="false">0.01*AE133/$AN$147</f>
        <v>4.54315258418084E-005</v>
      </c>
      <c r="AQ133" s="81" t="n">
        <f aca="false">AP133*$J$147</f>
        <v>544.82103658248</v>
      </c>
      <c r="AR133" s="94" t="n">
        <f aca="false">0.15*AG133/$AN$147</f>
        <v>0.00155719736900978</v>
      </c>
      <c r="AS133" s="81" t="n">
        <f aca="false">AR133*$J$147</f>
        <v>18674.1226280075</v>
      </c>
      <c r="AT133" s="94" t="n">
        <f aca="false">0.24*AI133/$AN$147</f>
        <v>0.00354605672747878</v>
      </c>
      <c r="AU133" s="81" t="n">
        <f aca="false">AT133*$J$147</f>
        <v>42524.7945396405</v>
      </c>
      <c r="AV133" s="94" t="n">
        <f aca="false">0.25*AK133/$AN$147</f>
        <v>0.00374847267455451</v>
      </c>
      <c r="AW133" s="81" t="n">
        <f aca="false">AV133*$J$147</f>
        <v>44952.1941055414</v>
      </c>
      <c r="AX133" s="94" t="n">
        <f aca="false">0.35*AM133/$AN$147</f>
        <v>0.011842784457848</v>
      </c>
      <c r="AY133" s="81" t="n">
        <f aca="false">AX133*$J$147</f>
        <v>142020.281837199</v>
      </c>
    </row>
    <row r="134" customFormat="false" ht="12.8" hidden="false" customHeight="false" outlineLevel="0" collapsed="false">
      <c r="A134" s="89" t="s">
        <v>58</v>
      </c>
      <c r="B134" s="77"/>
      <c r="C134" s="77"/>
      <c r="D134" s="77"/>
      <c r="E134" s="77"/>
      <c r="F134" s="77"/>
      <c r="G134" s="77"/>
      <c r="H134" s="77"/>
      <c r="I134" s="82" t="n">
        <f aca="false">AP134+AR134+AT134+AV134+AX134</f>
        <v>0.067405773520098</v>
      </c>
      <c r="J134" s="81" t="n">
        <f aca="false">ROUND(AQ134+AS134+AU134+AW134+AY134,0)</f>
        <v>808339</v>
      </c>
      <c r="K134" s="90" t="n">
        <f aca="false">I134-Tabla_Ministerio!J134</f>
        <v>0</v>
      </c>
      <c r="L134" s="81" t="n">
        <f aca="false">J134-Tabla_Ministerio!K134</f>
        <v>0</v>
      </c>
      <c r="M134" s="82" t="n">
        <f aca="false">Q169/Q$182</f>
        <v>0.0689605969086376</v>
      </c>
      <c r="N134" s="81" t="n">
        <f aca="false">ROUND(N$147*M134,0)</f>
        <v>15712713</v>
      </c>
      <c r="O134" s="82" t="n">
        <f aca="false">Tabla_Ministerio!L134/Tabla_Ministerio!L147-M134</f>
        <v>2.88542391617408E-006</v>
      </c>
      <c r="P134" s="117" t="n">
        <f aca="false">N134-Tabla_Ministerio!L134</f>
        <v>-657</v>
      </c>
      <c r="Q134" s="83" t="n">
        <f aca="false">N134+J134</f>
        <v>16521052</v>
      </c>
      <c r="R134" s="81" t="n">
        <f aca="false">Q134-Tabla_Ministerio!M134</f>
        <v>-657</v>
      </c>
      <c r="T134" s="83" t="n">
        <f aca="false">B134+Tabla_Ministerio!B134</f>
        <v>9680</v>
      </c>
      <c r="U134" s="83" t="n">
        <f aca="false">C134+Tabla_Ministerio!C134</f>
        <v>43</v>
      </c>
      <c r="V134" s="83" t="n">
        <f aca="false">D134+Tabla_Ministerio!D134</f>
        <v>526.627676065913</v>
      </c>
      <c r="W134" s="83" t="n">
        <f aca="false">E134+Tabla_Ministerio!E134</f>
        <v>484.195857884095</v>
      </c>
      <c r="X134" s="83" t="n">
        <f aca="false">F134+Tabla_Ministerio!F134</f>
        <v>129</v>
      </c>
      <c r="Y134" s="83" t="n">
        <f aca="false">G134+Tabla_Ministerio!G134</f>
        <v>306</v>
      </c>
      <c r="Z134" s="83" t="n">
        <f aca="false">H134+Tabla_Ministerio!H134</f>
        <v>44</v>
      </c>
      <c r="AA134" s="83" t="n">
        <f aca="false">Y134+0.33*Z134</f>
        <v>320.52</v>
      </c>
      <c r="AD134" s="91" t="n">
        <f aca="false">IF(U134&gt;0,T134/U134,0)</f>
        <v>225.116279069767</v>
      </c>
      <c r="AE134" s="92" t="n">
        <f aca="false">EXP((((AD134-AD147)/AD148+2)/4-1.9)^3)</f>
        <v>0.105321441403472</v>
      </c>
      <c r="AF134" s="93" t="n">
        <f aca="false">T134/V134</f>
        <v>18.3811076400558</v>
      </c>
      <c r="AG134" s="92" t="n">
        <f aca="false">EXP((((AF134-AF147)/AF148+2)/4-1.9)^3)</f>
        <v>0.0976657280906428</v>
      </c>
      <c r="AH134" s="92" t="n">
        <f aca="false">W134/V134</f>
        <v>0.919427291594703</v>
      </c>
      <c r="AI134" s="92" t="n">
        <f aca="false">EXP((((AH134-AH147)/AH148+2)/4-1.9)^3)</f>
        <v>0.479214709105888</v>
      </c>
      <c r="AJ134" s="92" t="n">
        <f aca="false">X134/V134</f>
        <v>0.244954843550331</v>
      </c>
      <c r="AK134" s="92" t="n">
        <f aca="false">EXP((((AJ134-AJ147)/AJ148+2)/4-1.9)^3)</f>
        <v>0.183181736349902</v>
      </c>
      <c r="AL134" s="92" t="n">
        <f aca="false">AA134/V134</f>
        <v>0.608627336858543</v>
      </c>
      <c r="AM134" s="92" t="n">
        <f aca="false">EXP((((AL134-AL147)/AL148+2)/4-1.9)^3)</f>
        <v>0.0838276813418248</v>
      </c>
      <c r="AN134" s="92" t="n">
        <f aca="false">0.01*AE134+0.15*AG134+0.24*AI134+0.25*AK134+0.35*AM134</f>
        <v>0.205849726370159</v>
      </c>
      <c r="AP134" s="94" t="n">
        <f aca="false">0.01*AE134/$AN$147</f>
        <v>0.000344876495647452</v>
      </c>
      <c r="AQ134" s="81" t="n">
        <f aca="false">AP134*$J$147</f>
        <v>4135.80583900766</v>
      </c>
      <c r="AR134" s="94" t="n">
        <f aca="false">0.15*AG134/$AN$147</f>
        <v>0.00479711637059603</v>
      </c>
      <c r="AS134" s="81" t="n">
        <f aca="false">AR134*$J$147</f>
        <v>57527.671924014</v>
      </c>
      <c r="AT134" s="94" t="n">
        <f aca="false">0.24*AI134/$AN$147</f>
        <v>0.0376606823461958</v>
      </c>
      <c r="AU134" s="81" t="n">
        <f aca="false">AT134*$J$147</f>
        <v>451632.02454838</v>
      </c>
      <c r="AV134" s="94" t="n">
        <f aca="false">0.25*AK134/$AN$147</f>
        <v>0.0149957773215794</v>
      </c>
      <c r="AW134" s="81" t="n">
        <f aca="false">AV134*$J$147</f>
        <v>179831.401066096</v>
      </c>
      <c r="AX134" s="94" t="n">
        <f aca="false">0.35*AM134/$AN$147</f>
        <v>0.00960732098607925</v>
      </c>
      <c r="AY134" s="81" t="n">
        <f aca="false">AX134*$J$147</f>
        <v>115212.299860716</v>
      </c>
    </row>
    <row r="135" customFormat="false" ht="12.8" hidden="false" customHeight="false" outlineLevel="0" collapsed="false">
      <c r="A135" s="89" t="s">
        <v>59</v>
      </c>
      <c r="B135" s="77"/>
      <c r="C135" s="77"/>
      <c r="D135" s="77"/>
      <c r="E135" s="77"/>
      <c r="F135" s="77"/>
      <c r="G135" s="77"/>
      <c r="H135" s="77"/>
      <c r="I135" s="82" t="n">
        <f aca="false">AP135+AR135+AT135+AV135+AX135</f>
        <v>0.0108606589206587</v>
      </c>
      <c r="J135" s="81" t="n">
        <f aca="false">ROUND(AQ135+AS135+AU135+AW135+AY135,0)</f>
        <v>130242</v>
      </c>
      <c r="K135" s="90" t="n">
        <f aca="false">I135-Tabla_Ministerio!J135</f>
        <v>0</v>
      </c>
      <c r="L135" s="81" t="n">
        <f aca="false">J135-Tabla_Ministerio!K135</f>
        <v>0</v>
      </c>
      <c r="M135" s="82" t="n">
        <f aca="false">Q170/Q$182</f>
        <v>0.00760063305161091</v>
      </c>
      <c r="N135" s="81" t="n">
        <f aca="false">ROUND(N$147*M135,0)</f>
        <v>1731809</v>
      </c>
      <c r="O135" s="82" t="n">
        <f aca="false">Tabla_Ministerio!L135/Tabla_Ministerio!L147-M135</f>
        <v>-1.2520090497993E-005</v>
      </c>
      <c r="P135" s="117" t="n">
        <f aca="false">N135-Tabla_Ministerio!L135</f>
        <v>2853</v>
      </c>
      <c r="Q135" s="83" t="n">
        <f aca="false">N135+J135</f>
        <v>1862051</v>
      </c>
      <c r="R135" s="81" t="n">
        <f aca="false">Q135-Tabla_Ministerio!M135</f>
        <v>2853</v>
      </c>
      <c r="T135" s="83" t="n">
        <f aca="false">B135+Tabla_Ministerio!B135</f>
        <v>6928</v>
      </c>
      <c r="U135" s="83" t="n">
        <f aca="false">C135+Tabla_Ministerio!C135</f>
        <v>70</v>
      </c>
      <c r="V135" s="83" t="n">
        <f aca="false">D135+Tabla_Ministerio!D135</f>
        <v>330.545454545455</v>
      </c>
      <c r="W135" s="83" t="n">
        <f aca="false">E135+Tabla_Ministerio!E135</f>
        <v>151.5</v>
      </c>
      <c r="X135" s="83" t="n">
        <f aca="false">F135+Tabla_Ministerio!F135</f>
        <v>5</v>
      </c>
      <c r="Y135" s="83" t="n">
        <f aca="false">G135+Tabla_Ministerio!G135</f>
        <v>98</v>
      </c>
      <c r="Z135" s="83" t="n">
        <f aca="false">H135+Tabla_Ministerio!H135</f>
        <v>11</v>
      </c>
      <c r="AA135" s="83" t="n">
        <f aca="false">Y135+0.33*Z135</f>
        <v>101.63</v>
      </c>
      <c r="AD135" s="91" t="n">
        <f aca="false">IF(U135&gt;0,T135/U135,0)</f>
        <v>98.9714285714286</v>
      </c>
      <c r="AE135" s="92" t="n">
        <f aca="false">EXP((((AD135-AD147)/AD148+2)/4-1.9)^3)</f>
        <v>0.00978508474437293</v>
      </c>
      <c r="AF135" s="93" t="n">
        <f aca="false">T135/V135</f>
        <v>20.9592959295929</v>
      </c>
      <c r="AG135" s="92" t="n">
        <f aca="false">EXP((((AF135-AF147)/AF148+2)/4-1.9)^3)</f>
        <v>0.177736818960495</v>
      </c>
      <c r="AH135" s="92" t="n">
        <f aca="false">W135/V135</f>
        <v>0.458333333333333</v>
      </c>
      <c r="AI135" s="92" t="n">
        <f aca="false">EXP((((AH135-AH147)/AH148+2)/4-1.9)^3)</f>
        <v>0.000695111797005449</v>
      </c>
      <c r="AJ135" s="92" t="n">
        <f aca="false">X135/V135</f>
        <v>0.0151265126512651</v>
      </c>
      <c r="AK135" s="92" t="n">
        <f aca="false">EXP((((AJ135-AJ147)/AJ148+2)/4-1.9)^3)</f>
        <v>0.00576515047839198</v>
      </c>
      <c r="AL135" s="92" t="n">
        <f aca="false">AA135/V135</f>
        <v>0.307461496149614</v>
      </c>
      <c r="AM135" s="92" t="n">
        <f aca="false">EXP((((AL135-AL147)/AL148+2)/4-1.9)^3)</f>
        <v>0.0137164423262327</v>
      </c>
      <c r="AN135" s="92" t="n">
        <f aca="false">0.01*AE135+0.15*AG135+0.24*AI135+0.25*AK135+0.35*AM135</f>
        <v>0.0331672429565787</v>
      </c>
      <c r="AP135" s="94" t="n">
        <f aca="false">0.01*AE135/$AN$147</f>
        <v>3.20413933885017E-005</v>
      </c>
      <c r="AQ135" s="81" t="n">
        <f aca="false">AP135*$J$147</f>
        <v>384.244747144413</v>
      </c>
      <c r="AR135" s="94" t="n">
        <f aca="false">0.15*AG135/$AN$147</f>
        <v>0.00873002454967356</v>
      </c>
      <c r="AS135" s="81" t="n">
        <f aca="false">AR135*$J$147</f>
        <v>104691.641683024</v>
      </c>
      <c r="AT135" s="94" t="n">
        <f aca="false">0.24*AI135/$AN$147</f>
        <v>5.46276733261356E-005</v>
      </c>
      <c r="AU135" s="81" t="n">
        <f aca="false">AT135*$J$147</f>
        <v>655.102487890591</v>
      </c>
      <c r="AV135" s="94" t="n">
        <f aca="false">0.25*AK135/$AN$147</f>
        <v>0.000471951595841554</v>
      </c>
      <c r="AW135" s="81" t="n">
        <f aca="false">AV135*$J$147</f>
        <v>5659.70772274895</v>
      </c>
      <c r="AX135" s="94" t="n">
        <f aca="false">0.35*AM135/$AN$147</f>
        <v>0.00157201370842894</v>
      </c>
      <c r="AY135" s="81" t="n">
        <f aca="false">AX135*$J$147</f>
        <v>18851.8021853442</v>
      </c>
    </row>
    <row r="136" customFormat="false" ht="12.8" hidden="false" customHeight="false" outlineLevel="0" collapsed="false">
      <c r="A136" s="89" t="s">
        <v>60</v>
      </c>
      <c r="B136" s="77"/>
      <c r="C136" s="77"/>
      <c r="D136" s="77"/>
      <c r="E136" s="77"/>
      <c r="F136" s="77"/>
      <c r="G136" s="77"/>
      <c r="H136" s="77"/>
      <c r="I136" s="82" t="n">
        <f aca="false">AP136+AR136+AT136+AV136+AX136</f>
        <v>0.0613337485283699</v>
      </c>
      <c r="J136" s="81" t="n">
        <f aca="false">ROUND(AQ136+AS136+AU136+AW136+AY136,0)</f>
        <v>735523</v>
      </c>
      <c r="K136" s="90" t="n">
        <f aca="false">I136-Tabla_Ministerio!J136</f>
        <v>0</v>
      </c>
      <c r="L136" s="81" t="n">
        <f aca="false">J136-Tabla_Ministerio!K136</f>
        <v>0</v>
      </c>
      <c r="M136" s="82" t="n">
        <f aca="false">Q171/Q$182</f>
        <v>0.0449160683019869</v>
      </c>
      <c r="N136" s="81" t="n">
        <f aca="false">ROUND(N$147*M136,0)</f>
        <v>10234153</v>
      </c>
      <c r="O136" s="82" t="n">
        <f aca="false">Tabla_Ministerio!L136/Tabla_Ministerio!L147-M136</f>
        <v>2.98240474328956E-005</v>
      </c>
      <c r="P136" s="117" t="n">
        <f aca="false">N136-Tabla_Ministerio!L136</f>
        <v>-6795</v>
      </c>
      <c r="Q136" s="83" t="n">
        <f aca="false">N136+J136</f>
        <v>10969676</v>
      </c>
      <c r="R136" s="81" t="n">
        <f aca="false">Q136-Tabla_Ministerio!M136</f>
        <v>-6795</v>
      </c>
      <c r="T136" s="83" t="n">
        <f aca="false">B136+Tabla_Ministerio!B136</f>
        <v>8452</v>
      </c>
      <c r="U136" s="83" t="n">
        <f aca="false">C136+Tabla_Ministerio!C136</f>
        <v>72</v>
      </c>
      <c r="V136" s="83" t="n">
        <f aca="false">D136+Tabla_Ministerio!D136</f>
        <v>358</v>
      </c>
      <c r="W136" s="83" t="n">
        <f aca="false">E136+Tabla_Ministerio!E136</f>
        <v>311.840909090909</v>
      </c>
      <c r="X136" s="83" t="n">
        <f aca="false">F136+Tabla_Ministerio!F136</f>
        <v>41</v>
      </c>
      <c r="Y136" s="83" t="n">
        <f aca="false">G136+Tabla_Ministerio!G136</f>
        <v>244</v>
      </c>
      <c r="Z136" s="83" t="n">
        <f aca="false">H136+Tabla_Ministerio!H136</f>
        <v>43</v>
      </c>
      <c r="AA136" s="83" t="n">
        <f aca="false">Y136+0.33*Z136</f>
        <v>258.19</v>
      </c>
      <c r="AD136" s="91" t="n">
        <f aca="false">IF(U136&gt;0,T136/U136,0)</f>
        <v>117.388888888889</v>
      </c>
      <c r="AE136" s="92" t="n">
        <f aca="false">EXP((((AD136-AD147)/AD148+2)/4-1.9)^3)</f>
        <v>0.0148836643077777</v>
      </c>
      <c r="AF136" s="93" t="n">
        <f aca="false">T136/V136</f>
        <v>23.608938547486</v>
      </c>
      <c r="AG136" s="92" t="n">
        <f aca="false">EXP((((AF136-AF147)/AF148+2)/4-1.9)^3)</f>
        <v>0.292457146821343</v>
      </c>
      <c r="AH136" s="92" t="n">
        <f aca="false">W136/V136</f>
        <v>0.871063991874047</v>
      </c>
      <c r="AI136" s="92" t="n">
        <f aca="false">EXP((((AH136-AH147)/AH148+2)/4-1.9)^3)</f>
        <v>0.355555474309996</v>
      </c>
      <c r="AJ136" s="92" t="n">
        <f aca="false">X136/V136</f>
        <v>0.114525139664804</v>
      </c>
      <c r="AK136" s="92" t="n">
        <f aca="false">EXP((((AJ136-AJ147)/AJ148+2)/4-1.9)^3)</f>
        <v>0.0350798410806864</v>
      </c>
      <c r="AL136" s="92" t="n">
        <f aca="false">AA136/V136</f>
        <v>0.721201117318436</v>
      </c>
      <c r="AM136" s="92" t="n">
        <f aca="false">EXP((((AL136-AL147)/AL148+2)/4-1.9)^3)</f>
        <v>0.140530729782975</v>
      </c>
      <c r="AN136" s="92" t="n">
        <f aca="false">0.01*AE136+0.15*AG136+0.24*AI136+0.25*AK136+0.35*AM136</f>
        <v>0.187306438194891</v>
      </c>
      <c r="AP136" s="94" t="n">
        <f aca="false">0.01*AE136/$AN$147</f>
        <v>4.87367616741545E-005</v>
      </c>
      <c r="AQ136" s="81" t="n">
        <f aca="false">AP136*$J$147</f>
        <v>584.457874196048</v>
      </c>
      <c r="AR136" s="94" t="n">
        <f aca="false">0.15*AG136/$AN$147</f>
        <v>0.0143648237118798</v>
      </c>
      <c r="AS136" s="81" t="n">
        <f aca="false">AR136*$J$147</f>
        <v>172264.919568887</v>
      </c>
      <c r="AT136" s="94" t="n">
        <f aca="false">0.24*AI136/$AN$147</f>
        <v>0.0279425099438694</v>
      </c>
      <c r="AU136" s="81" t="n">
        <f aca="false">AT136*$J$147</f>
        <v>335090.379428234</v>
      </c>
      <c r="AV136" s="94" t="n">
        <f aca="false">0.25*AK136/$AN$147</f>
        <v>0.00287173544592644</v>
      </c>
      <c r="AW136" s="81" t="n">
        <f aca="false">AV136*$J$147</f>
        <v>34438.2420235706</v>
      </c>
      <c r="AX136" s="94" t="n">
        <f aca="false">0.35*AM136/$AN$147</f>
        <v>0.0161059426650201</v>
      </c>
      <c r="AY136" s="81" t="n">
        <f aca="false">AX136*$J$147</f>
        <v>193144.654847124</v>
      </c>
    </row>
    <row r="137" customFormat="false" ht="12.8" hidden="false" customHeight="false" outlineLevel="0" collapsed="false">
      <c r="A137" s="89" t="s">
        <v>61</v>
      </c>
      <c r="B137" s="77"/>
      <c r="C137" s="77"/>
      <c r="D137" s="77"/>
      <c r="E137" s="77"/>
      <c r="F137" s="77"/>
      <c r="G137" s="77"/>
      <c r="H137" s="77"/>
      <c r="I137" s="82" t="n">
        <f aca="false">AP137+AR137+AT137+AV137+AX137</f>
        <v>0.0019537755283872</v>
      </c>
      <c r="J137" s="81" t="n">
        <f aca="false">ROUND(AQ137+AS137+AU137+AW137+AY137,0)</f>
        <v>23430</v>
      </c>
      <c r="K137" s="90" t="n">
        <f aca="false">I137-Tabla_Ministerio!J137</f>
        <v>1.17093834628434E-017</v>
      </c>
      <c r="L137" s="81" t="n">
        <f aca="false">J137-Tabla_Ministerio!K137</f>
        <v>0</v>
      </c>
      <c r="M137" s="82" t="n">
        <f aca="false">Q172/Q$182</f>
        <v>0.0105114608754695</v>
      </c>
      <c r="N137" s="81" t="n">
        <f aca="false">ROUND(N$147*M137,0)</f>
        <v>2395043</v>
      </c>
      <c r="O137" s="82" t="n">
        <f aca="false">Tabla_Ministerio!L137/Tabla_Ministerio!L147-M137</f>
        <v>4.69807339397062E-006</v>
      </c>
      <c r="P137" s="117" t="n">
        <f aca="false">N137-Tabla_Ministerio!L137</f>
        <v>-1070</v>
      </c>
      <c r="Q137" s="83" t="n">
        <f aca="false">N137+J137</f>
        <v>2418473</v>
      </c>
      <c r="R137" s="81" t="n">
        <f aca="false">Q137-Tabla_Ministerio!M137</f>
        <v>-1070</v>
      </c>
      <c r="T137" s="83" t="n">
        <f aca="false">B137+Tabla_Ministerio!B137</f>
        <v>4089</v>
      </c>
      <c r="U137" s="83" t="n">
        <f aca="false">C137+Tabla_Ministerio!C137</f>
        <v>38</v>
      </c>
      <c r="V137" s="83" t="n">
        <f aca="false">D137+Tabla_Ministerio!D137</f>
        <v>468.664552114552</v>
      </c>
      <c r="W137" s="83" t="n">
        <f aca="false">E137+Tabla_Ministerio!E137</f>
        <v>247.882084582085</v>
      </c>
      <c r="X137" s="83" t="n">
        <f aca="false">F137+Tabla_Ministerio!F137</f>
        <v>24</v>
      </c>
      <c r="Y137" s="83" t="n">
        <f aca="false">G137+Tabla_Ministerio!G137</f>
        <v>70</v>
      </c>
      <c r="Z137" s="83" t="n">
        <f aca="false">H137+Tabla_Ministerio!H137</f>
        <v>19</v>
      </c>
      <c r="AA137" s="83" t="n">
        <f aca="false">Y137+0.33*Z137</f>
        <v>76.27</v>
      </c>
      <c r="AD137" s="91" t="n">
        <f aca="false">IF(U137&gt;0,T137/U137,0)</f>
        <v>107.605263157895</v>
      </c>
      <c r="AE137" s="92" t="n">
        <f aca="false">EXP((((AD137-AD147)/AD148+2)/4-1.9)^3)</f>
        <v>0.0119505670441578</v>
      </c>
      <c r="AF137" s="93" t="n">
        <f aca="false">T137/V137</f>
        <v>8.72479043177253</v>
      </c>
      <c r="AG137" s="92" t="n">
        <f aca="false">EXP((((AF137-AF147)/AF148+2)/4-1.9)^3)</f>
        <v>0.00311819427864708</v>
      </c>
      <c r="AH137" s="92" t="n">
        <f aca="false">W137/V137</f>
        <v>0.528911528434728</v>
      </c>
      <c r="AI137" s="92" t="n">
        <f aca="false">EXP((((AH137-AH147)/AH148+2)/4-1.9)^3)</f>
        <v>0.00358848754441704</v>
      </c>
      <c r="AJ137" s="92" t="n">
        <f aca="false">X137/V137</f>
        <v>0.0512093348893472</v>
      </c>
      <c r="AK137" s="92" t="n">
        <f aca="false">EXP((((AJ137-AJ147)/AJ148+2)/4-1.9)^3)</f>
        <v>0.0117935371097112</v>
      </c>
      <c r="AL137" s="92" t="n">
        <f aca="false">AA137/V137</f>
        <v>0.162738998833771</v>
      </c>
      <c r="AM137" s="92" t="n">
        <f aca="false">EXP((((AL137-AL147)/AL148+2)/4-1.9)^3)</f>
        <v>0.00448501943135679</v>
      </c>
      <c r="AN137" s="92" t="n">
        <f aca="false">0.01*AE137+0.15*AG137+0.24*AI137+0.25*AK137+0.35*AM137</f>
        <v>0.0059666129013014</v>
      </c>
      <c r="AP137" s="94" t="n">
        <f aca="false">0.01*AE137/$AN$147</f>
        <v>3.91322946996165E-005</v>
      </c>
      <c r="AQ137" s="81" t="n">
        <f aca="false">AP137*$J$147</f>
        <v>469.279800029881</v>
      </c>
      <c r="AR137" s="94" t="n">
        <f aca="false">0.15*AG137/$AN$147</f>
        <v>0.00015315854510309</v>
      </c>
      <c r="AS137" s="81" t="n">
        <f aca="false">AR137*$J$147</f>
        <v>1836.69810243839</v>
      </c>
      <c r="AT137" s="94" t="n">
        <f aca="false">0.24*AI137/$AN$147</f>
        <v>0.000282013233203383</v>
      </c>
      <c r="AU137" s="81" t="n">
        <f aca="false">AT137*$J$147</f>
        <v>3381.94104637469</v>
      </c>
      <c r="AV137" s="94" t="n">
        <f aca="false">0.25*AK137/$AN$147</f>
        <v>0.000965452450964864</v>
      </c>
      <c r="AW137" s="81" t="n">
        <f aca="false">AV137*$J$147</f>
        <v>11577.837093504</v>
      </c>
      <c r="AX137" s="94" t="n">
        <f aca="false">0.35*AM137/$AN$147</f>
        <v>0.000514019004416248</v>
      </c>
      <c r="AY137" s="81" t="n">
        <f aca="false">AX137*$J$147</f>
        <v>6164.18580754425</v>
      </c>
    </row>
    <row r="138" customFormat="false" ht="12.8" hidden="false" customHeight="false" outlineLevel="0" collapsed="false">
      <c r="A138" s="89" t="s">
        <v>62</v>
      </c>
      <c r="B138" s="77"/>
      <c r="C138" s="77"/>
      <c r="D138" s="77"/>
      <c r="E138" s="77"/>
      <c r="F138" s="77"/>
      <c r="G138" s="77"/>
      <c r="H138" s="77"/>
      <c r="I138" s="82" t="n">
        <f aca="false">AP138+AR138+AT138+AV138+AX138</f>
        <v>0.00644744706673823</v>
      </c>
      <c r="J138" s="81" t="n">
        <f aca="false">ROUND(AQ138+AS138+AU138+AW138+AY138,0)</f>
        <v>77319</v>
      </c>
      <c r="K138" s="90" t="n">
        <f aca="false">I138-Tabla_Ministerio!J138</f>
        <v>0</v>
      </c>
      <c r="L138" s="81" t="n">
        <f aca="false">J138-Tabla_Ministerio!K138</f>
        <v>0</v>
      </c>
      <c r="M138" s="82" t="n">
        <f aca="false">Q173/Q$182</f>
        <v>0.0188361619529616</v>
      </c>
      <c r="N138" s="81" t="n">
        <f aca="false">ROUND(N$147*M138,0)</f>
        <v>4291831</v>
      </c>
      <c r="O138" s="82" t="n">
        <f aca="false">Tabla_Ministerio!L138/Tabla_Ministerio!L147-M138</f>
        <v>-6.2039631230984E-006</v>
      </c>
      <c r="P138" s="117" t="n">
        <f aca="false">N138-Tabla_Ministerio!L138</f>
        <v>1414</v>
      </c>
      <c r="Q138" s="83" t="n">
        <f aca="false">N138+J138</f>
        <v>4369150</v>
      </c>
      <c r="R138" s="81" t="n">
        <f aca="false">Q138-Tabla_Ministerio!M138</f>
        <v>1414</v>
      </c>
      <c r="T138" s="83" t="n">
        <f aca="false">B138+Tabla_Ministerio!B138</f>
        <v>4699</v>
      </c>
      <c r="U138" s="83" t="n">
        <f aca="false">C138+Tabla_Ministerio!C138</f>
        <v>23</v>
      </c>
      <c r="V138" s="83" t="n">
        <f aca="false">D138+Tabla_Ministerio!D138</f>
        <v>311.528039371521</v>
      </c>
      <c r="W138" s="83" t="n">
        <f aca="false">E138+Tabla_Ministerio!E138</f>
        <v>210.022794616276</v>
      </c>
      <c r="X138" s="83" t="n">
        <f aca="false">F138+Tabla_Ministerio!F138</f>
        <v>1</v>
      </c>
      <c r="Y138" s="83" t="n">
        <f aca="false">G138+Tabla_Ministerio!G138</f>
        <v>31</v>
      </c>
      <c r="Z138" s="83" t="n">
        <f aca="false">H138+Tabla_Ministerio!H138</f>
        <v>6</v>
      </c>
      <c r="AA138" s="83" t="n">
        <f aca="false">Y138+0.33*Z138</f>
        <v>32.98</v>
      </c>
      <c r="AD138" s="91" t="n">
        <f aca="false">IF(U138&gt;0,T138/U138,0)</f>
        <v>204.304347826087</v>
      </c>
      <c r="AE138" s="92" t="n">
        <f aca="false">EXP((((AD138-AD147)/AD148+2)/4-1.9)^3)</f>
        <v>0.0767685111877542</v>
      </c>
      <c r="AF138" s="93" t="n">
        <f aca="false">T138/V138</f>
        <v>15.0837144851545</v>
      </c>
      <c r="AG138" s="92" t="n">
        <f aca="false">EXP((((AF138-AF147)/AF148+2)/4-1.9)^3)</f>
        <v>0.0378177846628525</v>
      </c>
      <c r="AH138" s="92" t="n">
        <f aca="false">W138/V138</f>
        <v>0.674169795566324</v>
      </c>
      <c r="AI138" s="92" t="n">
        <f aca="false">EXP((((AH138-AH147)/AH148+2)/4-1.9)^3)</f>
        <v>0.0465227747512203</v>
      </c>
      <c r="AJ138" s="92" t="n">
        <f aca="false">X138/V138</f>
        <v>0.00320998392959236</v>
      </c>
      <c r="AK138" s="92" t="n">
        <f aca="false">EXP((((AJ138-AJ147)/AJ148+2)/4-1.9)^3)</f>
        <v>0.00447984374733585</v>
      </c>
      <c r="AL138" s="92" t="n">
        <f aca="false">AA138/V138</f>
        <v>0.105865269997956</v>
      </c>
      <c r="AM138" s="92" t="n">
        <f aca="false">EXP((((AL138-AL147)/AL148+2)/4-1.9)^3)</f>
        <v>0.00275430199670001</v>
      </c>
      <c r="AN138" s="92" t="n">
        <f aca="false">0.01*AE138+0.15*AG138+0.24*AI138+0.25*AK138+0.35*AM138</f>
        <v>0.0196897853872772</v>
      </c>
      <c r="AP138" s="94" t="n">
        <f aca="false">0.01*AE138/$AN$147</f>
        <v>0.000251379536414435</v>
      </c>
      <c r="AQ138" s="81" t="n">
        <f aca="false">AP138*$J$147</f>
        <v>3014.57758829885</v>
      </c>
      <c r="AR138" s="94" t="n">
        <f aca="false">0.15*AG138/$AN$147</f>
        <v>0.00185752277131927</v>
      </c>
      <c r="AS138" s="81" t="n">
        <f aca="false">AR138*$J$147</f>
        <v>22275.6656967576</v>
      </c>
      <c r="AT138" s="94" t="n">
        <f aca="false">0.24*AI138/$AN$147</f>
        <v>0.00365614704322898</v>
      </c>
      <c r="AU138" s="81" t="n">
        <f aca="false">AT138*$J$147</f>
        <v>43845.0125783998</v>
      </c>
      <c r="AV138" s="94" t="n">
        <f aca="false">0.25*AK138/$AN$147</f>
        <v>0.000366732735528818</v>
      </c>
      <c r="AW138" s="81" t="n">
        <f aca="false">AV138*$J$147</f>
        <v>4397.90884011362</v>
      </c>
      <c r="AX138" s="94" t="n">
        <f aca="false">0.35*AM138/$AN$147</f>
        <v>0.000315664980246727</v>
      </c>
      <c r="AY138" s="81" t="n">
        <f aca="false">AX138*$J$147</f>
        <v>3785.49737355606</v>
      </c>
    </row>
    <row r="139" customFormat="false" ht="12.8" hidden="false" customHeight="false" outlineLevel="0" collapsed="false">
      <c r="A139" s="89" t="s">
        <v>63</v>
      </c>
      <c r="B139" s="77"/>
      <c r="C139" s="77"/>
      <c r="D139" s="77"/>
      <c r="E139" s="77"/>
      <c r="F139" s="77"/>
      <c r="G139" s="77"/>
      <c r="H139" s="77"/>
      <c r="I139" s="82" t="n">
        <f aca="false">AP139+AR139+AT139+AV139+AX139</f>
        <v>0.0205396323002226</v>
      </c>
      <c r="J139" s="81" t="n">
        <f aca="false">ROUND(AQ139+AS139+AU139+AW139+AY139,0)</f>
        <v>246314</v>
      </c>
      <c r="K139" s="90" t="n">
        <f aca="false">I139-Tabla_Ministerio!J139</f>
        <v>-1.21430643318377E-016</v>
      </c>
      <c r="L139" s="81" t="n">
        <f aca="false">J139-Tabla_Ministerio!K139</f>
        <v>0</v>
      </c>
      <c r="M139" s="82" t="n">
        <f aca="false">Q174/Q$182</f>
        <v>0.0131291486286954</v>
      </c>
      <c r="N139" s="81" t="n">
        <f aca="false">ROUND(N$147*M139,0)</f>
        <v>2991484</v>
      </c>
      <c r="O139" s="82" t="n">
        <f aca="false">Tabla_Ministerio!L139/Tabla_Ministerio!L147-M139</f>
        <v>-2.77477882846058E-006</v>
      </c>
      <c r="P139" s="117" t="n">
        <f aca="false">N139-Tabla_Ministerio!L139</f>
        <v>632</v>
      </c>
      <c r="Q139" s="83" t="n">
        <f aca="false">N139+J139</f>
        <v>3237798</v>
      </c>
      <c r="R139" s="81" t="n">
        <f aca="false">Q139-Tabla_Ministerio!M139</f>
        <v>632</v>
      </c>
      <c r="T139" s="83" t="n">
        <f aca="false">B139+Tabla_Ministerio!B139</f>
        <v>6951</v>
      </c>
      <c r="U139" s="83" t="n">
        <f aca="false">C139+Tabla_Ministerio!C139</f>
        <v>76</v>
      </c>
      <c r="V139" s="83" t="n">
        <f aca="false">D139+Tabla_Ministerio!D139</f>
        <v>391.904728051949</v>
      </c>
      <c r="W139" s="83" t="n">
        <f aca="false">E139+Tabla_Ministerio!E139</f>
        <v>305.652444502165</v>
      </c>
      <c r="X139" s="83" t="n">
        <f aca="false">F139+Tabla_Ministerio!F139</f>
        <v>41</v>
      </c>
      <c r="Y139" s="83" t="n">
        <f aca="false">G139+Tabla_Ministerio!G139</f>
        <v>88</v>
      </c>
      <c r="Z139" s="83" t="n">
        <f aca="false">H139+Tabla_Ministerio!H139</f>
        <v>22</v>
      </c>
      <c r="AA139" s="83" t="n">
        <f aca="false">Y139+0.33*Z139</f>
        <v>95.26</v>
      </c>
      <c r="AD139" s="91" t="n">
        <f aca="false">IF(U139&gt;0,T139/U139,0)</f>
        <v>91.4605263157895</v>
      </c>
      <c r="AE139" s="92" t="n">
        <f aca="false">EXP((((AD139-AD147)/AD148+2)/4-1.9)^3)</f>
        <v>0.0081835127123022</v>
      </c>
      <c r="AF139" s="93" t="n">
        <f aca="false">T139/V139</f>
        <v>17.7364535369387</v>
      </c>
      <c r="AG139" s="92" t="n">
        <f aca="false">EXP((((AF139-AF147)/AF148+2)/4-1.9)^3)</f>
        <v>0.0825037853654992</v>
      </c>
      <c r="AH139" s="92" t="n">
        <f aca="false">W139/V139</f>
        <v>0.779915174847416</v>
      </c>
      <c r="AI139" s="92" t="n">
        <f aca="false">EXP((((AH139-AH147)/AH148+2)/4-1.9)^3)</f>
        <v>0.165800685943949</v>
      </c>
      <c r="AJ139" s="92" t="n">
        <f aca="false">X139/V139</f>
        <v>0.104617262985828</v>
      </c>
      <c r="AK139" s="92" t="n">
        <f aca="false">EXP((((AJ139-AJ147)/AJ148+2)/4-1.9)^3)</f>
        <v>0.0299759118807036</v>
      </c>
      <c r="AL139" s="92" t="n">
        <f aca="false">AA139/V139</f>
        <v>0.243069279805608</v>
      </c>
      <c r="AM139" s="92" t="n">
        <f aca="false">EXP((((AL139-AL147)/AL148+2)/4-1.9)^3)</f>
        <v>0.00852058379544568</v>
      </c>
      <c r="AN139" s="92" t="n">
        <f aca="false">0.01*AE139+0.15*AG139+0.24*AI139+0.25*AK139+0.35*AM139</f>
        <v>0.0627257498570775</v>
      </c>
      <c r="AP139" s="94" t="n">
        <f aca="false">0.01*AE139/$AN$147</f>
        <v>2.67970239364016E-005</v>
      </c>
      <c r="AQ139" s="81" t="n">
        <f aca="false">AP139*$J$147</f>
        <v>321.353555440583</v>
      </c>
      <c r="AR139" s="94" t="n">
        <f aca="false">0.15*AG139/$AN$147</f>
        <v>0.00405239654841519</v>
      </c>
      <c r="AS139" s="81" t="n">
        <f aca="false">AR139*$J$147</f>
        <v>48596.8905345256</v>
      </c>
      <c r="AT139" s="94" t="n">
        <f aca="false">0.24*AI139/$AN$147</f>
        <v>0.0130299985527713</v>
      </c>
      <c r="AU139" s="81" t="n">
        <f aca="false">AT139*$J$147</f>
        <v>156257.514724636</v>
      </c>
      <c r="AV139" s="94" t="n">
        <f aca="false">0.25*AK139/$AN$147</f>
        <v>0.00245391330233757</v>
      </c>
      <c r="AW139" s="81" t="n">
        <f aca="false">AV139*$J$147</f>
        <v>29427.6620538412</v>
      </c>
      <c r="AX139" s="94" t="n">
        <f aca="false">0.35*AM139/$AN$147</f>
        <v>0.000976526872762125</v>
      </c>
      <c r="AY139" s="81" t="n">
        <f aca="false">AX139*$J$147</f>
        <v>11710.6430658181</v>
      </c>
    </row>
    <row r="140" customFormat="false" ht="12.8" hidden="false" customHeight="false" outlineLevel="0" collapsed="false">
      <c r="A140" s="89" t="s">
        <v>64</v>
      </c>
      <c r="B140" s="77"/>
      <c r="C140" s="77"/>
      <c r="D140" s="77"/>
      <c r="E140" s="77"/>
      <c r="F140" s="77"/>
      <c r="G140" s="77"/>
      <c r="H140" s="77"/>
      <c r="I140" s="82" t="n">
        <f aca="false">AP140+AR140+AT140+AV140+AX140</f>
        <v>0.0185681957223412</v>
      </c>
      <c r="J140" s="81" t="n">
        <f aca="false">ROUND(AQ140+AS140+AU140+AW140+AY140,0)</f>
        <v>222672</v>
      </c>
      <c r="K140" s="90" t="n">
        <f aca="false">I140-Tabla_Ministerio!J140</f>
        <v>6.93889390390723E-017</v>
      </c>
      <c r="L140" s="81" t="n">
        <f aca="false">J140-Tabla_Ministerio!K140</f>
        <v>0</v>
      </c>
      <c r="M140" s="82" t="n">
        <f aca="false">Q175/Q$182</f>
        <v>0.0190665919119743</v>
      </c>
      <c r="N140" s="81" t="n">
        <f aca="false">ROUND(N$147*M140,0)</f>
        <v>4344334</v>
      </c>
      <c r="O140" s="82" t="n">
        <f aca="false">Tabla_Ministerio!L140/Tabla_Ministerio!L147-M140</f>
        <v>-3.12124847084982E-006</v>
      </c>
      <c r="P140" s="117" t="n">
        <f aca="false">N140-Tabla_Ministerio!L140</f>
        <v>711</v>
      </c>
      <c r="Q140" s="83" t="n">
        <f aca="false">N140+J140</f>
        <v>4567006</v>
      </c>
      <c r="R140" s="81" t="n">
        <f aca="false">Q140-Tabla_Ministerio!M140</f>
        <v>711</v>
      </c>
      <c r="T140" s="83" t="n">
        <f aca="false">B140+Tabla_Ministerio!B140</f>
        <v>8132</v>
      </c>
      <c r="U140" s="83" t="n">
        <f aca="false">C140+Tabla_Ministerio!C140</f>
        <v>36</v>
      </c>
      <c r="V140" s="83" t="n">
        <f aca="false">D140+Tabla_Ministerio!D140</f>
        <v>336.670815706672</v>
      </c>
      <c r="W140" s="83" t="n">
        <f aca="false">E140+Tabla_Ministerio!E140</f>
        <v>193.630546346402</v>
      </c>
      <c r="X140" s="83" t="n">
        <f aca="false">F140+Tabla_Ministerio!F140</f>
        <v>14</v>
      </c>
      <c r="Y140" s="83" t="n">
        <f aca="false">G140+Tabla_Ministerio!G140</f>
        <v>83</v>
      </c>
      <c r="Z140" s="83" t="n">
        <f aca="false">H140+Tabla_Ministerio!H140</f>
        <v>0</v>
      </c>
      <c r="AA140" s="83" t="n">
        <f aca="false">Y140+0.33*Z140</f>
        <v>83</v>
      </c>
      <c r="AD140" s="91" t="n">
        <f aca="false">IF(U140&gt;0,T140/U140,0)</f>
        <v>225.888888888889</v>
      </c>
      <c r="AE140" s="92" t="n">
        <f aca="false">EXP((((AD140-AD147)/AD148+2)/4-1.9)^3)</f>
        <v>0.106508745866144</v>
      </c>
      <c r="AF140" s="93" t="n">
        <f aca="false">T140/V140</f>
        <v>24.1541577725736</v>
      </c>
      <c r="AG140" s="92" t="n">
        <f aca="false">EXP((((AF140-AF147)/AF148+2)/4-1.9)^3)</f>
        <v>0.319638177067578</v>
      </c>
      <c r="AH140" s="92" t="n">
        <f aca="false">W140/V140</f>
        <v>0.575133148799879</v>
      </c>
      <c r="AI140" s="92" t="n">
        <f aca="false">EXP((((AH140-AH147)/AH148+2)/4-1.9)^3)</f>
        <v>0.00908057510055377</v>
      </c>
      <c r="AJ140" s="92" t="n">
        <f aca="false">X140/V140</f>
        <v>0.0415836459439289</v>
      </c>
      <c r="AK140" s="92" t="n">
        <f aca="false">EXP((((AJ140-AJ147)/AJ148+2)/4-1.9)^3)</f>
        <v>0.009811601692021</v>
      </c>
      <c r="AL140" s="92" t="n">
        <f aca="false">AA140/V140</f>
        <v>0.246531615239007</v>
      </c>
      <c r="AM140" s="92" t="n">
        <f aca="false">EXP((((AL140-AL147)/AL148+2)/4-1.9)^3)</f>
        <v>0.00874899888950887</v>
      </c>
      <c r="AN140" s="92" t="n">
        <f aca="false">0.01*AE140+0.15*AG140+0.24*AI140+0.25*AK140+0.35*AM140</f>
        <v>0.0567052020772645</v>
      </c>
      <c r="AP140" s="94" t="n">
        <f aca="false">0.01*AE140/$AN$147</f>
        <v>0.000348764340296143</v>
      </c>
      <c r="AQ140" s="81" t="n">
        <f aca="false">AP140*$J$147</f>
        <v>4182.42940078162</v>
      </c>
      <c r="AR140" s="94" t="n">
        <f aca="false">0.15*AG140/$AN$147</f>
        <v>0.0156998935230921</v>
      </c>
      <c r="AS140" s="81" t="n">
        <f aca="false">AR140*$J$147</f>
        <v>188275.258314439</v>
      </c>
      <c r="AT140" s="94" t="n">
        <f aca="false">0.24*AI140/$AN$147</f>
        <v>0.00071362720693777</v>
      </c>
      <c r="AU140" s="81" t="n">
        <f aca="false">AT140*$J$147</f>
        <v>8557.91451889788</v>
      </c>
      <c r="AV140" s="94" t="n">
        <f aca="false">0.25*AK140/$AN$147</f>
        <v>0.000803205587376546</v>
      </c>
      <c r="AW140" s="81" t="n">
        <f aca="false">AV140*$J$147</f>
        <v>9632.15063977942</v>
      </c>
      <c r="AX140" s="94" t="n">
        <f aca="false">0.35*AM140/$AN$147</f>
        <v>0.00100270506463865</v>
      </c>
      <c r="AY140" s="81" t="n">
        <f aca="false">AX140*$J$147</f>
        <v>12024.5755030355</v>
      </c>
    </row>
    <row r="141" customFormat="false" ht="12.8" hidden="false" customHeight="false" outlineLevel="0" collapsed="false">
      <c r="A141" s="89" t="s">
        <v>65</v>
      </c>
      <c r="B141" s="77"/>
      <c r="C141" s="77"/>
      <c r="D141" s="77"/>
      <c r="E141" s="77"/>
      <c r="F141" s="77"/>
      <c r="G141" s="77"/>
      <c r="H141" s="77"/>
      <c r="I141" s="82" t="n">
        <f aca="false">AP141+AR141+AT141+AV141+AX141</f>
        <v>0.0054304539104988</v>
      </c>
      <c r="J141" s="81" t="n">
        <f aca="false">ROUND(AQ141+AS141+AU141+AW141+AY141,0)</f>
        <v>65123</v>
      </c>
      <c r="K141" s="90" t="n">
        <f aca="false">I141-Tabla_Ministerio!J141</f>
        <v>0</v>
      </c>
      <c r="L141" s="81" t="n">
        <f aca="false">J141-Tabla_Ministerio!K141</f>
        <v>0</v>
      </c>
      <c r="M141" s="82" t="n">
        <f aca="false">Q176/Q$182</f>
        <v>0.0115755754858951</v>
      </c>
      <c r="N141" s="81" t="n">
        <f aca="false">ROUND(N$147*M141,0)</f>
        <v>2637502</v>
      </c>
      <c r="O141" s="82" t="n">
        <f aca="false">Tabla_Ministerio!L141/Tabla_Ministerio!L147-M141</f>
        <v>-7.97312359620932E-006</v>
      </c>
      <c r="P141" s="117" t="n">
        <f aca="false">N141-Tabla_Ministerio!L141</f>
        <v>1817</v>
      </c>
      <c r="Q141" s="83" t="n">
        <f aca="false">N141+J141</f>
        <v>2702625</v>
      </c>
      <c r="R141" s="81" t="n">
        <f aca="false">Q141-Tabla_Ministerio!M141</f>
        <v>1817</v>
      </c>
      <c r="T141" s="83" t="n">
        <f aca="false">B141+Tabla_Ministerio!B141</f>
        <v>4482</v>
      </c>
      <c r="U141" s="83" t="n">
        <f aca="false">C141+Tabla_Ministerio!C141</f>
        <v>38</v>
      </c>
      <c r="V141" s="83" t="n">
        <f aca="false">D141+Tabla_Ministerio!D141</f>
        <v>456.251532634033</v>
      </c>
      <c r="W141" s="83" t="n">
        <f aca="false">E141+Tabla_Ministerio!E141</f>
        <v>292.288578088578</v>
      </c>
      <c r="X141" s="83" t="n">
        <f aca="false">F141+Tabla_Ministerio!F141</f>
        <v>37</v>
      </c>
      <c r="Y141" s="83" t="n">
        <f aca="false">G141+Tabla_Ministerio!G141</f>
        <v>122</v>
      </c>
      <c r="Z141" s="83" t="n">
        <f aca="false">H141+Tabla_Ministerio!H141</f>
        <v>13</v>
      </c>
      <c r="AA141" s="83" t="n">
        <f aca="false">Y141+0.33*Z141</f>
        <v>126.29</v>
      </c>
      <c r="AD141" s="91" t="n">
        <f aca="false">IF(U141&gt;0,T141/U141,0)</f>
        <v>117.947368421053</v>
      </c>
      <c r="AE141" s="92" t="n">
        <f aca="false">EXP((((AD141-AD147)/AD148+2)/4-1.9)^3)</f>
        <v>0.0150679413201521</v>
      </c>
      <c r="AF141" s="93" t="n">
        <f aca="false">T141/V141</f>
        <v>9.82352864465901</v>
      </c>
      <c r="AG141" s="92" t="n">
        <f aca="false">EXP((((AF141-AF147)/AF148+2)/4-1.9)^3)</f>
        <v>0.00513856717662242</v>
      </c>
      <c r="AH141" s="92" t="n">
        <f aca="false">W141/V141</f>
        <v>0.640630347916064</v>
      </c>
      <c r="AI141" s="92" t="n">
        <f aca="false">EXP((((AH141-AH147)/AH148+2)/4-1.9)^3)</f>
        <v>0.028166878191974</v>
      </c>
      <c r="AJ141" s="92" t="n">
        <f aca="false">X141/V141</f>
        <v>0.0810956179947308</v>
      </c>
      <c r="AK141" s="92" t="n">
        <f aca="false">EXP((((AJ141-AJ147)/AJ148+2)/4-1.9)^3)</f>
        <v>0.0202384144024262</v>
      </c>
      <c r="AL141" s="92" t="n">
        <f aca="false">AA141/V141</f>
        <v>0.27679907017715</v>
      </c>
      <c r="AM141" s="92" t="n">
        <f aca="false">EXP((((AL141-AL147)/AL148+2)/4-1.9)^3)</f>
        <v>0.0109796647967816</v>
      </c>
      <c r="AN141" s="92" t="n">
        <f aca="false">0.01*AE141+0.15*AG141+0.24*AI141+0.25*AK141+0.35*AM141</f>
        <v>0.0165840015352488</v>
      </c>
      <c r="AP141" s="94" t="n">
        <f aca="false">0.01*AE141/$AN$147</f>
        <v>4.93401792632907E-005</v>
      </c>
      <c r="AQ141" s="81" t="n">
        <f aca="false">AP141*$J$147</f>
        <v>591.694139989762</v>
      </c>
      <c r="AR141" s="94" t="n">
        <f aca="false">0.15*AG141/$AN$147</f>
        <v>0.000252394624053845</v>
      </c>
      <c r="AS141" s="81" t="n">
        <f aca="false">AR141*$J$147</f>
        <v>3026.75065732258</v>
      </c>
      <c r="AT141" s="94" t="n">
        <f aca="false">0.24*AI141/$AN$147</f>
        <v>0.00221358783884393</v>
      </c>
      <c r="AU141" s="81" t="n">
        <f aca="false">AT141*$J$147</f>
        <v>26545.6464113625</v>
      </c>
      <c r="AV141" s="94" t="n">
        <f aca="false">0.25*AK141/$AN$147</f>
        <v>0.00165677409641385</v>
      </c>
      <c r="AW141" s="81" t="n">
        <f aca="false">AV141*$J$147</f>
        <v>19868.260285472</v>
      </c>
      <c r="AX141" s="94" t="n">
        <f aca="false">0.35*AM141/$AN$147</f>
        <v>0.00125835717192389</v>
      </c>
      <c r="AY141" s="81" t="n">
        <f aca="false">AX141*$J$147</f>
        <v>15090.3903422867</v>
      </c>
    </row>
    <row r="142" customFormat="false" ht="12.8" hidden="false" customHeight="false" outlineLevel="0" collapsed="false">
      <c r="A142" s="89" t="s">
        <v>66</v>
      </c>
      <c r="B142" s="77"/>
      <c r="C142" s="77"/>
      <c r="D142" s="77"/>
      <c r="E142" s="77"/>
      <c r="F142" s="77"/>
      <c r="G142" s="77"/>
      <c r="H142" s="77"/>
      <c r="I142" s="82" t="n">
        <f aca="false">AP142+AR142+AT142+AV142+AX142</f>
        <v>0.012530285910279</v>
      </c>
      <c r="J142" s="81" t="n">
        <f aca="false">ROUND(AQ142+AS142+AU142+AW142+AY142,0)</f>
        <v>150265</v>
      </c>
      <c r="K142" s="90" t="n">
        <f aca="false">I142-Tabla_Ministerio!J142</f>
        <v>6.41847686111419E-017</v>
      </c>
      <c r="L142" s="81" t="n">
        <f aca="false">J142-Tabla_Ministerio!K142</f>
        <v>0</v>
      </c>
      <c r="M142" s="82" t="n">
        <f aca="false">Q177/Q$182</f>
        <v>0.0108227379035586</v>
      </c>
      <c r="N142" s="81" t="n">
        <f aca="false">ROUND(N$147*M142,0)</f>
        <v>2465967</v>
      </c>
      <c r="O142" s="82" t="n">
        <f aca="false">Tabla_Ministerio!L142/Tabla_Ministerio!L147-M142</f>
        <v>1.13486865537145E-005</v>
      </c>
      <c r="P142" s="117" t="n">
        <f aca="false">N142-Tabla_Ministerio!L142</f>
        <v>-2586</v>
      </c>
      <c r="Q142" s="83" t="n">
        <f aca="false">N142+J142</f>
        <v>2616232</v>
      </c>
      <c r="R142" s="81" t="n">
        <f aca="false">Q142-Tabla_Ministerio!M142</f>
        <v>-2586</v>
      </c>
      <c r="T142" s="83" t="n">
        <f aca="false">B142+Tabla_Ministerio!B142</f>
        <v>7332</v>
      </c>
      <c r="U142" s="83" t="n">
        <f aca="false">C142+Tabla_Ministerio!C142</f>
        <v>31</v>
      </c>
      <c r="V142" s="83" t="n">
        <f aca="false">D142+Tabla_Ministerio!D142</f>
        <v>410.595888810015</v>
      </c>
      <c r="W142" s="83" t="n">
        <f aca="false">E142+Tabla_Ministerio!E142</f>
        <v>286.857387470085</v>
      </c>
      <c r="X142" s="83" t="n">
        <f aca="false">F142+Tabla_Ministerio!F142</f>
        <v>23</v>
      </c>
      <c r="Y142" s="83" t="n">
        <f aca="false">G142+Tabla_Ministerio!G142</f>
        <v>126</v>
      </c>
      <c r="Z142" s="83" t="n">
        <f aca="false">H142+Tabla_Ministerio!H142</f>
        <v>22</v>
      </c>
      <c r="AA142" s="83" t="n">
        <f aca="false">Y142+0.33*Z142</f>
        <v>133.26</v>
      </c>
      <c r="AD142" s="91" t="n">
        <f aca="false">IF(U142&gt;0,T142/U142,0)</f>
        <v>236.516129032258</v>
      </c>
      <c r="AE142" s="92" t="n">
        <f aca="false">EXP((((AD142-AD147)/AD148+2)/4-1.9)^3)</f>
        <v>0.123799704442798</v>
      </c>
      <c r="AF142" s="93" t="n">
        <f aca="false">T142/V142</f>
        <v>17.8569737296921</v>
      </c>
      <c r="AG142" s="92" t="n">
        <f aca="false">EXP((((AF142-AF147)/AF148+2)/4-1.9)^3)</f>
        <v>0.0851985400958493</v>
      </c>
      <c r="AH142" s="92" t="n">
        <f aca="false">W142/V142</f>
        <v>0.698636774716503</v>
      </c>
      <c r="AI142" s="92" t="n">
        <f aca="false">EXP((((AH142-AH147)/AH148+2)/4-1.9)^3)</f>
        <v>0.0650207271140527</v>
      </c>
      <c r="AJ142" s="92" t="n">
        <f aca="false">X142/V142</f>
        <v>0.0560161478154552</v>
      </c>
      <c r="AK142" s="92" t="n">
        <f aca="false">EXP((((AJ142-AJ147)/AJ148+2)/4-1.9)^3)</f>
        <v>0.0129044671754845</v>
      </c>
      <c r="AL142" s="92" t="n">
        <f aca="false">AA142/V142</f>
        <v>0.324552689473372</v>
      </c>
      <c r="AM142" s="92" t="n">
        <f aca="false">EXP((((AL142-AL147)/AL148+2)/4-1.9)^3)</f>
        <v>0.0154777957193043</v>
      </c>
      <c r="AN142" s="92" t="n">
        <f aca="false">0.01*AE142+0.15*AG142+0.24*AI142+0.25*AK142+0.35*AM142</f>
        <v>0.0382660978618056</v>
      </c>
      <c r="AP142" s="94" t="n">
        <f aca="false">0.01*AE142/$AN$147</f>
        <v>0.00040538381987065</v>
      </c>
      <c r="AQ142" s="81" t="n">
        <f aca="false">AP142*$J$147</f>
        <v>4861.41790008834</v>
      </c>
      <c r="AR142" s="94" t="n">
        <f aca="false">0.15*AG142/$AN$147</f>
        <v>0.00418475671491808</v>
      </c>
      <c r="AS142" s="81" t="n">
        <f aca="false">AR142*$J$147</f>
        <v>50184.1716522109</v>
      </c>
      <c r="AT142" s="94" t="n">
        <f aca="false">0.24*AI142/$AN$147</f>
        <v>0.00510987017558334</v>
      </c>
      <c r="AU142" s="81" t="n">
        <f aca="false">AT142*$J$147</f>
        <v>61278.2580879393</v>
      </c>
      <c r="AV142" s="94" t="n">
        <f aca="false">0.25*AK142/$AN$147</f>
        <v>0.00105639634208708</v>
      </c>
      <c r="AW142" s="81" t="n">
        <f aca="false">AV142*$J$147</f>
        <v>12668.4486042108</v>
      </c>
      <c r="AX142" s="94" t="n">
        <f aca="false">0.35*AM142/$AN$147</f>
        <v>0.00177387885781981</v>
      </c>
      <c r="AY142" s="81" t="n">
        <f aca="false">AX142*$J$147</f>
        <v>21272.5965104999</v>
      </c>
    </row>
    <row r="143" customFormat="false" ht="12.8" hidden="false" customHeight="false" outlineLevel="0" collapsed="false">
      <c r="A143" s="89" t="s">
        <v>67</v>
      </c>
      <c r="B143" s="77"/>
      <c r="C143" s="77"/>
      <c r="D143" s="77"/>
      <c r="E143" s="77"/>
      <c r="F143" s="77"/>
      <c r="G143" s="77"/>
      <c r="H143" s="77"/>
      <c r="I143" s="82" t="n">
        <f aca="false">AP143+AR143+AT143+AV143+AX143</f>
        <v>0.0154225529000388</v>
      </c>
      <c r="J143" s="81" t="n">
        <f aca="false">ROUND(AQ143+AS143+AU143+AW143+AY143,0)</f>
        <v>184949</v>
      </c>
      <c r="K143" s="90" t="n">
        <f aca="false">I143-Tabla_Ministerio!J143</f>
        <v>6.93889390390723E-017</v>
      </c>
      <c r="L143" s="81" t="n">
        <f aca="false">J143-Tabla_Ministerio!K143</f>
        <v>0</v>
      </c>
      <c r="M143" s="82" t="n">
        <f aca="false">Q178/Q$182</f>
        <v>0.00864384144246146</v>
      </c>
      <c r="N143" s="81" t="n">
        <f aca="false">ROUND(N$147*M143,0)</f>
        <v>1969504</v>
      </c>
      <c r="O143" s="82" t="n">
        <f aca="false">Tabla_Ministerio!L143/Tabla_Ministerio!L147-M143</f>
        <v>-1.282136363682E-005</v>
      </c>
      <c r="P143" s="117" t="n">
        <f aca="false">N143-Tabla_Ministerio!L143</f>
        <v>2921</v>
      </c>
      <c r="Q143" s="83" t="n">
        <f aca="false">N143+J143</f>
        <v>2154453</v>
      </c>
      <c r="R143" s="81" t="n">
        <f aca="false">Q143-Tabla_Ministerio!M143</f>
        <v>2921</v>
      </c>
      <c r="T143" s="83" t="n">
        <f aca="false">B143+Tabla_Ministerio!B143</f>
        <v>9938</v>
      </c>
      <c r="U143" s="83" t="n">
        <f aca="false">C143+Tabla_Ministerio!C143</f>
        <v>55</v>
      </c>
      <c r="V143" s="83" t="n">
        <f aca="false">D143+Tabla_Ministerio!D143</f>
        <v>486.251614076376</v>
      </c>
      <c r="W143" s="83" t="n">
        <f aca="false">E143+Tabla_Ministerio!E143</f>
        <v>338.649665333629</v>
      </c>
      <c r="X143" s="83" t="n">
        <f aca="false">F143+Tabla_Ministerio!F143</f>
        <v>34</v>
      </c>
      <c r="Y143" s="83" t="n">
        <f aca="false">G143+Tabla_Ministerio!G143</f>
        <v>120</v>
      </c>
      <c r="Z143" s="83" t="n">
        <f aca="false">H143+Tabla_Ministerio!H143</f>
        <v>21</v>
      </c>
      <c r="AA143" s="83" t="n">
        <f aca="false">Y143+0.33*Z143</f>
        <v>126.93</v>
      </c>
      <c r="AD143" s="91" t="n">
        <f aca="false">IF(U143&gt;0,T143/U143,0)</f>
        <v>180.690909090909</v>
      </c>
      <c r="AE143" s="92" t="n">
        <f aca="false">EXP((((AD143-AD147)/AD148+2)/4-1.9)^3)</f>
        <v>0.0518136252685917</v>
      </c>
      <c r="AF143" s="93" t="n">
        <f aca="false">T143/V143</f>
        <v>20.4379784299061</v>
      </c>
      <c r="AG143" s="92" t="n">
        <f aca="false">EXP((((AF143-AF147)/AF148+2)/4-1.9)^3)</f>
        <v>0.158968447880547</v>
      </c>
      <c r="AH143" s="92" t="n">
        <f aca="false">W143/V143</f>
        <v>0.696449442079254</v>
      </c>
      <c r="AI143" s="92" t="n">
        <f aca="false">EXP((((AH143-AH147)/AH148+2)/4-1.9)^3)</f>
        <v>0.0631695411361782</v>
      </c>
      <c r="AJ143" s="92" t="n">
        <f aca="false">X143/V143</f>
        <v>0.0699226470735367</v>
      </c>
      <c r="AK143" s="92" t="n">
        <f aca="false">EXP((((AJ143-AJ147)/AJ148+2)/4-1.9)^3)</f>
        <v>0.0166289483757423</v>
      </c>
      <c r="AL143" s="92" t="n">
        <f aca="false">AA143/V143</f>
        <v>0.261037693913059</v>
      </c>
      <c r="AM143" s="92" t="n">
        <f aca="false">EXP((((AL143-AL147)/AL148+2)/4-1.9)^3)</f>
        <v>0.00976408222620262</v>
      </c>
      <c r="AN143" s="92" t="n">
        <f aca="false">0.01*AE143+0.15*AG143+0.24*AI143+0.25*AK143+0.35*AM143</f>
        <v>0.0470987591805572</v>
      </c>
      <c r="AP143" s="94" t="n">
        <f aca="false">0.01*AE143/$AN$147</f>
        <v>0.000169664422280049</v>
      </c>
      <c r="AQ143" s="81" t="n">
        <f aca="false">AP143*$J$147</f>
        <v>2034.63882634378</v>
      </c>
      <c r="AR143" s="94" t="n">
        <f aca="false">0.15*AG143/$AN$147</f>
        <v>0.00780816524531778</v>
      </c>
      <c r="AS143" s="81" t="n">
        <f aca="false">AR143*$J$147</f>
        <v>93636.5795323242</v>
      </c>
      <c r="AT143" s="94" t="n">
        <f aca="false">0.24*AI143/$AN$147</f>
        <v>0.00496438856629271</v>
      </c>
      <c r="AU143" s="81" t="n">
        <f aca="false">AT143*$J$147</f>
        <v>59533.6228438272</v>
      </c>
      <c r="AV143" s="94" t="n">
        <f aca="false">0.25*AK143/$AN$147</f>
        <v>0.00136129295367281</v>
      </c>
      <c r="AW143" s="81" t="n">
        <f aca="false">AV143*$J$147</f>
        <v>16324.810236286</v>
      </c>
      <c r="AX143" s="94" t="n">
        <f aca="false">0.35*AM143/$AN$147</f>
        <v>0.00111904171247543</v>
      </c>
      <c r="AY143" s="81" t="n">
        <f aca="false">AX143*$J$147</f>
        <v>13419.7004056782</v>
      </c>
    </row>
    <row r="144" customFormat="false" ht="12.8" hidden="false" customHeight="false" outlineLevel="0" collapsed="false">
      <c r="A144" s="89" t="s">
        <v>68</v>
      </c>
      <c r="B144" s="77"/>
      <c r="C144" s="77"/>
      <c r="D144" s="77"/>
      <c r="E144" s="77"/>
      <c r="F144" s="77"/>
      <c r="G144" s="77"/>
      <c r="H144" s="77"/>
      <c r="I144" s="82" t="n">
        <f aca="false">AP144+AR144+AT144+AV144+AX144</f>
        <v>0.01031857158236</v>
      </c>
      <c r="J144" s="81" t="n">
        <f aca="false">ROUND(AQ144+AS144+AU144+AW144+AY144,0)</f>
        <v>123742</v>
      </c>
      <c r="K144" s="90" t="n">
        <f aca="false">I144-Tabla_Ministerio!J144</f>
        <v>9.19403442267708E-017</v>
      </c>
      <c r="L144" s="81" t="n">
        <f aca="false">J144-Tabla_Ministerio!K144</f>
        <v>0</v>
      </c>
      <c r="M144" s="82" t="n">
        <f aca="false">Q179/Q$182</f>
        <v>0.00706619537757075</v>
      </c>
      <c r="N144" s="81" t="n">
        <f aca="false">ROUND(N$147*M144,0)</f>
        <v>1610037</v>
      </c>
      <c r="O144" s="82" t="n">
        <f aca="false">Tabla_Ministerio!L144/Tabla_Ministerio!L147-M144</f>
        <v>8.17741272461821E-006</v>
      </c>
      <c r="P144" s="117" t="n">
        <f aca="false">N144-Tabla_Ministerio!L144</f>
        <v>-1863</v>
      </c>
      <c r="Q144" s="83" t="n">
        <f aca="false">N144+J144</f>
        <v>1733779</v>
      </c>
      <c r="R144" s="81" t="n">
        <f aca="false">Q144-Tabla_Ministerio!M144</f>
        <v>-1863</v>
      </c>
      <c r="T144" s="83" t="n">
        <f aca="false">B144+Tabla_Ministerio!B144</f>
        <v>9022</v>
      </c>
      <c r="U144" s="83" t="n">
        <f aca="false">C144+Tabla_Ministerio!C144</f>
        <v>40</v>
      </c>
      <c r="V144" s="83" t="n">
        <f aca="false">D144+Tabla_Ministerio!D144</f>
        <v>494.119856039039</v>
      </c>
      <c r="W144" s="83" t="n">
        <f aca="false">E144+Tabla_Ministerio!E144</f>
        <v>311.385694676621</v>
      </c>
      <c r="X144" s="83" t="n">
        <f aca="false">F144+Tabla_Ministerio!F144</f>
        <v>35</v>
      </c>
      <c r="Y144" s="83" t="n">
        <f aca="false">G144+Tabla_Ministerio!G144</f>
        <v>163</v>
      </c>
      <c r="Z144" s="83" t="n">
        <f aca="false">H144+Tabla_Ministerio!H144</f>
        <v>25</v>
      </c>
      <c r="AA144" s="83" t="n">
        <f aca="false">Y144+0.33*Z144</f>
        <v>171.25</v>
      </c>
      <c r="AD144" s="91" t="n">
        <f aca="false">IF(U144&gt;0,T144/U144,0)</f>
        <v>225.55</v>
      </c>
      <c r="AE144" s="92" t="n">
        <f aca="false">EXP((((AD144-AD147)/AD148+2)/4-1.9)^3)</f>
        <v>0.105986807848215</v>
      </c>
      <c r="AF144" s="93" t="n">
        <f aca="false">T144/V144</f>
        <v>18.2587278971586</v>
      </c>
      <c r="AG144" s="92" t="n">
        <f aca="false">EXP((((AF144-AF147)/AF148+2)/4-1.9)^3)</f>
        <v>0.0946445097358838</v>
      </c>
      <c r="AH144" s="92" t="n">
        <f aca="false">W144/V144</f>
        <v>0.630182517198862</v>
      </c>
      <c r="AI144" s="92" t="n">
        <f aca="false">EXP((((AH144-AH147)/AH148+2)/4-1.9)^3)</f>
        <v>0.0238395038886702</v>
      </c>
      <c r="AJ144" s="92" t="n">
        <f aca="false">X144/V144</f>
        <v>0.0708330166704225</v>
      </c>
      <c r="AK144" s="92" t="n">
        <f aca="false">EXP((((AJ144-AJ147)/AJ148+2)/4-1.9)^3)</f>
        <v>0.0169013255133967</v>
      </c>
      <c r="AL144" s="92" t="n">
        <f aca="false">AA144/V144</f>
        <v>0.346575831565996</v>
      </c>
      <c r="AM144" s="92" t="n">
        <f aca="false">EXP((((AL144-AL147)/AL148+2)/4-1.9)^3)</f>
        <v>0.0180240335399355</v>
      </c>
      <c r="AN144" s="92" t="n">
        <f aca="false">0.01*AE144+0.15*AG144+0.24*AI144+0.25*AK144+0.35*AM144</f>
        <v>0.0315117685894722</v>
      </c>
      <c r="AP144" s="94" t="n">
        <f aca="false">0.01*AE144/$AN$147</f>
        <v>0.000347055247141226</v>
      </c>
      <c r="AQ144" s="81" t="n">
        <f aca="false">AP144*$J$147</f>
        <v>4161.9337232312</v>
      </c>
      <c r="AR144" s="94" t="n">
        <f aca="false">0.15*AG144/$AN$147</f>
        <v>0.00464872106026457</v>
      </c>
      <c r="AS144" s="81" t="n">
        <f aca="false">AR144*$J$147</f>
        <v>55748.0951807569</v>
      </c>
      <c r="AT144" s="94" t="n">
        <f aca="false">0.24*AI144/$AN$147</f>
        <v>0.00187350673128801</v>
      </c>
      <c r="AU144" s="81" t="n">
        <f aca="false">AT144*$J$147</f>
        <v>22467.3475185213</v>
      </c>
      <c r="AV144" s="94" t="n">
        <f aca="false">0.25*AK144/$AN$147</f>
        <v>0.0013835905199321</v>
      </c>
      <c r="AW144" s="81" t="n">
        <f aca="false">AV144*$J$147</f>
        <v>16592.2056833364</v>
      </c>
      <c r="AX144" s="94" t="n">
        <f aca="false">0.35*AM144/$AN$147</f>
        <v>0.00206569802373409</v>
      </c>
      <c r="AY144" s="81" t="n">
        <f aca="false">AX144*$J$147</f>
        <v>24772.1316355504</v>
      </c>
    </row>
    <row r="145" customFormat="false" ht="12.8" hidden="false" customHeight="false" outlineLevel="0" collapsed="false">
      <c r="A145" s="89" t="s">
        <v>69</v>
      </c>
      <c r="B145" s="77"/>
      <c r="C145" s="77"/>
      <c r="D145" s="77"/>
      <c r="E145" s="77"/>
      <c r="F145" s="77"/>
      <c r="G145" s="77"/>
      <c r="H145" s="77"/>
      <c r="I145" s="82" t="n">
        <f aca="false">AP145+AR145+AT145+AV145+AX145</f>
        <v>0.0278323344342573</v>
      </c>
      <c r="J145" s="81" t="n">
        <f aca="false">ROUND(AQ145+AS145+AU145+AW145+AY145,0)</f>
        <v>333769</v>
      </c>
      <c r="K145" s="90" t="n">
        <f aca="false">I145-Tabla_Ministerio!J145</f>
        <v>0</v>
      </c>
      <c r="L145" s="81" t="n">
        <f aca="false">J145-Tabla_Ministerio!K145</f>
        <v>0</v>
      </c>
      <c r="M145" s="82" t="n">
        <f aca="false">Q180/Q$182</f>
        <v>0.0128090167995107</v>
      </c>
      <c r="N145" s="81" t="n">
        <f aca="false">ROUND(N$147*M145,0)</f>
        <v>2918542</v>
      </c>
      <c r="O145" s="82" t="n">
        <f aca="false">Tabla_Ministerio!L145/Tabla_Ministerio!L147-M145</f>
        <v>-4.1564031730279E-011</v>
      </c>
      <c r="P145" s="117" t="n">
        <f aca="false">N145-Tabla_Ministerio!L145</f>
        <v>0</v>
      </c>
      <c r="Q145" s="83" t="n">
        <f aca="false">N145+J145</f>
        <v>3252311</v>
      </c>
      <c r="R145" s="81" t="n">
        <f aca="false">Q145-Tabla_Ministerio!M145</f>
        <v>0</v>
      </c>
      <c r="T145" s="83" t="n">
        <f aca="false">B145+Tabla_Ministerio!B145</f>
        <v>435</v>
      </c>
      <c r="U145" s="83" t="n">
        <f aca="false">C145+Tabla_Ministerio!C145</f>
        <v>10</v>
      </c>
      <c r="V145" s="83" t="n">
        <f aca="false">D145+Tabla_Ministerio!D145</f>
        <v>67.0369163226917</v>
      </c>
      <c r="W145" s="83" t="n">
        <f aca="false">E145+Tabla_Ministerio!E145</f>
        <v>52.3891890499644</v>
      </c>
      <c r="X145" s="83" t="n">
        <f aca="false">F145+Tabla_Ministerio!F145</f>
        <v>10</v>
      </c>
      <c r="Y145" s="83" t="n">
        <f aca="false">G145+Tabla_Ministerio!G145</f>
        <v>40</v>
      </c>
      <c r="Z145" s="83" t="n">
        <f aca="false">H145+Tabla_Ministerio!H145</f>
        <v>3</v>
      </c>
      <c r="AA145" s="83" t="n">
        <f aca="false">Y145+0.33*Z145</f>
        <v>40.99</v>
      </c>
      <c r="AD145" s="91" t="n">
        <f aca="false">IF(U145&gt;0,T145/U145,0)</f>
        <v>43.5</v>
      </c>
      <c r="AE145" s="92" t="n">
        <f aca="false">EXP((((AD145-AD147)/AD148+2)/4-1.9)^3)</f>
        <v>0.00234249849360844</v>
      </c>
      <c r="AF145" s="93" t="n">
        <f aca="false">T145/V145</f>
        <v>6.48896196098976</v>
      </c>
      <c r="AG145" s="92" t="n">
        <f aca="false">EXP((((AF145-AF147)/AF148+2)/4-1.9)^3)</f>
        <v>0.00102563596391331</v>
      </c>
      <c r="AH145" s="92" t="n">
        <f aca="false">W145/V145</f>
        <v>0.781497597499587</v>
      </c>
      <c r="AI145" s="92" t="n">
        <f aca="false">EXP((((AH145-AH147)/AH148+2)/4-1.9)^3)</f>
        <v>0.16842409057118</v>
      </c>
      <c r="AJ145" s="92" t="n">
        <f aca="false">X145/V145</f>
        <v>0.149171539333098</v>
      </c>
      <c r="AK145" s="92" t="n">
        <f aca="false">EXP((((AJ145-AJ147)/AJ148+2)/4-1.9)^3)</f>
        <v>0.0585814010868033</v>
      </c>
      <c r="AL145" s="92" t="n">
        <f aca="false">AA145/V145</f>
        <v>0.611454139726369</v>
      </c>
      <c r="AM145" s="92" t="n">
        <f aca="false">EXP((((AL145-AL147)/AL148+2)/4-1.9)^3)</f>
        <v>0.0850069934523272</v>
      </c>
      <c r="AN145" s="92" t="n">
        <f aca="false">0.01*AE145+0.15*AG145+0.24*AI145+0.25*AK145+0.35*AM145</f>
        <v>0.0849968500966217</v>
      </c>
      <c r="AP145" s="94" t="n">
        <f aca="false">0.01*AE145/$AN$147</f>
        <v>7.67054325092518E-006</v>
      </c>
      <c r="AQ145" s="81" t="n">
        <f aca="false">AP145*$J$147</f>
        <v>91.9861978589769</v>
      </c>
      <c r="AR145" s="94" t="n">
        <f aca="false">0.15*AG145/$AN$147</f>
        <v>5.03768841839206E-005</v>
      </c>
      <c r="AS145" s="81" t="n">
        <f aca="false">AR145*$J$147</f>
        <v>604.126446389825</v>
      </c>
      <c r="AT145" s="94" t="n">
        <f aca="false">0.24*AI145/$AN$147</f>
        <v>0.0132361675339281</v>
      </c>
      <c r="AU145" s="81" t="n">
        <f aca="false">AT145*$J$147</f>
        <v>158729.92118565</v>
      </c>
      <c r="AV145" s="94" t="n">
        <f aca="false">0.25*AK145/$AN$147</f>
        <v>0.00479563991142561</v>
      </c>
      <c r="AW145" s="81" t="n">
        <f aca="false">AV145*$J$147</f>
        <v>57509.9660248438</v>
      </c>
      <c r="AX145" s="94" t="n">
        <f aca="false">0.35*AM145/$AN$147</f>
        <v>0.00974247956146876</v>
      </c>
      <c r="AY145" s="81" t="n">
        <f aca="false">AX145*$J$147</f>
        <v>116833.139878354</v>
      </c>
    </row>
    <row r="146" customFormat="false" ht="12.8" hidden="false" customHeight="false" outlineLevel="0" collapsed="false">
      <c r="A146" s="95" t="s">
        <v>70</v>
      </c>
      <c r="B146" s="77"/>
      <c r="C146" s="77"/>
      <c r="D146" s="77"/>
      <c r="E146" s="77"/>
      <c r="F146" s="77"/>
      <c r="G146" s="77"/>
      <c r="H146" s="77"/>
      <c r="I146" s="96" t="n">
        <f aca="false">AP146+AR146+AT146+AV146+AX146</f>
        <v>0.0351203151018505</v>
      </c>
      <c r="J146" s="97" t="n">
        <f aca="false">ROUND(AQ146+AS146+AU146+AW146+AY146,0)</f>
        <v>421168</v>
      </c>
      <c r="K146" s="98" t="n">
        <f aca="false">I146-Tabla_Ministerio!J146</f>
        <v>0</v>
      </c>
      <c r="L146" s="97" t="n">
        <f aca="false">J146-Tabla_Ministerio!K146</f>
        <v>0</v>
      </c>
      <c r="M146" s="96" t="n">
        <f aca="false">Q181/Q$182</f>
        <v>0.0118694719753473</v>
      </c>
      <c r="N146" s="97" t="n">
        <f aca="false">ROUND(N$147*M146,0)</f>
        <v>2704466</v>
      </c>
      <c r="O146" s="96" t="n">
        <f aca="false">Tabla_Ministerio!L146/Tabla_Ministerio!L147-M146</f>
        <v>-7.40978551086458E-010</v>
      </c>
      <c r="P146" s="118" t="n">
        <f aca="false">N146-Tabla_Ministerio!L146</f>
        <v>0</v>
      </c>
      <c r="Q146" s="99" t="n">
        <f aca="false">N146+J146</f>
        <v>3125634</v>
      </c>
      <c r="R146" s="97" t="n">
        <f aca="false">Q146-Tabla_Ministerio!M146</f>
        <v>0</v>
      </c>
      <c r="T146" s="99" t="n">
        <f aca="false">B146+Tabla_Ministerio!B146</f>
        <v>93</v>
      </c>
      <c r="U146" s="99" t="n">
        <f aca="false">C146+Tabla_Ministerio!C146</f>
        <v>6</v>
      </c>
      <c r="V146" s="99" t="n">
        <f aca="false">D146+Tabla_Ministerio!D146</f>
        <v>23.6544318181818</v>
      </c>
      <c r="W146" s="99" t="n">
        <f aca="false">E146+Tabla_Ministerio!E146</f>
        <v>19.84</v>
      </c>
      <c r="X146" s="99" t="n">
        <f aca="false">F146+Tabla_Ministerio!F146</f>
        <v>5</v>
      </c>
      <c r="Y146" s="99" t="n">
        <f aca="false">G146+Tabla_Ministerio!G146</f>
        <v>9</v>
      </c>
      <c r="Z146" s="99" t="n">
        <f aca="false">H146+Tabla_Ministerio!H146</f>
        <v>0</v>
      </c>
      <c r="AA146" s="99" t="n">
        <f aca="false">Y146+0.33*Z146</f>
        <v>9</v>
      </c>
      <c r="AD146" s="100" t="n">
        <f aca="false">IF(U146&gt;0,T146/U146,0)</f>
        <v>15.5</v>
      </c>
      <c r="AE146" s="101" t="n">
        <f aca="false">EXP((((AD146-AD147)/AD148+2)/4-1.9)^3)</f>
        <v>0.00102976862917889</v>
      </c>
      <c r="AF146" s="102" t="n">
        <f aca="false">T146/V146</f>
        <v>3.93160997122392</v>
      </c>
      <c r="AG146" s="101" t="n">
        <f aca="false">EXP((((AF146-AF147)/AF148+2)/4-1.9)^3)</f>
        <v>0.000243717871007788</v>
      </c>
      <c r="AH146" s="101" t="n">
        <f aca="false">W146/V146</f>
        <v>0.83874346052777</v>
      </c>
      <c r="AI146" s="101" t="n">
        <f aca="false">EXP((((AH146-AH147)/AH148+2)/4-1.9)^3)</f>
        <v>0.280019798409818</v>
      </c>
      <c r="AJ146" s="101" t="n">
        <f aca="false">X146/V146</f>
        <v>0.211376880173329</v>
      </c>
      <c r="AK146" s="101" t="n">
        <f aca="false">EXP((((AJ146-AJ147)/AJ148+2)/4-1.9)^3)</f>
        <v>0.128339755136897</v>
      </c>
      <c r="AL146" s="101" t="n">
        <f aca="false">AA146/V146</f>
        <v>0.380478384311993</v>
      </c>
      <c r="AM146" s="101" t="n">
        <f aca="false">EXP((((AL146-AL147)/AL148+2)/4-1.9)^3)</f>
        <v>0.0226199592396807</v>
      </c>
      <c r="AN146" s="101" t="n">
        <f aca="false">0.01*AE146+0.15*AG146+0.24*AI146+0.25*AK146+0.35*AM146</f>
        <v>0.107253531503412</v>
      </c>
      <c r="AP146" s="103" t="n">
        <f aca="false">0.01*AE146/$AN$147</f>
        <v>3.37199141434451E-006</v>
      </c>
      <c r="AQ146" s="97" t="n">
        <f aca="false">AP146*$J$147</f>
        <v>40.4373796316518</v>
      </c>
      <c r="AR146" s="103" t="n">
        <f aca="false">0.15*AG146/$AN$147</f>
        <v>1.19708623656929E-005</v>
      </c>
      <c r="AS146" s="97" t="n">
        <f aca="false">AR146*$J$147</f>
        <v>143.556209526671</v>
      </c>
      <c r="AT146" s="103" t="n">
        <f aca="false">0.24*AI146/$AN$147</f>
        <v>0.0220062875328557</v>
      </c>
      <c r="AU146" s="97" t="n">
        <f aca="false">AT146*$J$147</f>
        <v>263902.39294911</v>
      </c>
      <c r="AV146" s="103" t="n">
        <f aca="false">0.25*AK146/$AN$147</f>
        <v>0.0105062569439935</v>
      </c>
      <c r="AW146" s="97" t="n">
        <f aca="false">AV146*$J$147</f>
        <v>125992.462123314</v>
      </c>
      <c r="AX146" s="103" t="n">
        <f aca="false">0.35*AM146/$AN$147</f>
        <v>0.00259242777122137</v>
      </c>
      <c r="AY146" s="97" t="n">
        <f aca="false">AX146*$J$147</f>
        <v>31088.7464026635</v>
      </c>
    </row>
    <row r="147" customFormat="false" ht="12.8" hidden="false" customHeight="false" outlineLevel="0" collapsed="false">
      <c r="A147" s="104" t="s">
        <v>71</v>
      </c>
      <c r="B147" s="77"/>
      <c r="C147" s="77"/>
      <c r="D147" s="77"/>
      <c r="E147" s="77"/>
      <c r="F147" s="77"/>
      <c r="G147" s="77"/>
      <c r="H147" s="77"/>
      <c r="I147" s="105" t="n">
        <f aca="false">SUM(I120:I146)</f>
        <v>1</v>
      </c>
      <c r="J147" s="106" t="n">
        <f aca="false">Tabla_Ministerio!K147</f>
        <v>11992136</v>
      </c>
      <c r="K147" s="107" t="n">
        <f aca="false">I147-Tabla_Ministerio!J147</f>
        <v>0</v>
      </c>
      <c r="L147" s="108" t="n">
        <f aca="false">SUM(L120:L146)</f>
        <v>0</v>
      </c>
      <c r="M147" s="105" t="n">
        <f aca="false">SUM(M120:M146)</f>
        <v>0.999999952990921</v>
      </c>
      <c r="N147" s="106" t="n">
        <f aca="false">Tabla_Ministerio!L147</f>
        <v>227850588</v>
      </c>
      <c r="O147" s="105" t="n">
        <f aca="false">SUM(O120:O146)</f>
        <v>4.70090791675204E-008</v>
      </c>
      <c r="P147" s="109" t="n">
        <f aca="false">SUM(P120:P146)</f>
        <v>-9</v>
      </c>
      <c r="Q147" s="110" t="n">
        <f aca="false">Tabla_Ministerio!M147</f>
        <v>239842724</v>
      </c>
      <c r="R147" s="108" t="n">
        <f aca="false">SUM(R120:R146)</f>
        <v>-9</v>
      </c>
      <c r="T147" s="111"/>
      <c r="U147" s="111"/>
      <c r="V147" s="111"/>
      <c r="W147" s="111"/>
      <c r="X147" s="111"/>
      <c r="Y147" s="111"/>
      <c r="Z147" s="111"/>
      <c r="AA147" s="111"/>
      <c r="AC147" s="112" t="s">
        <v>295</v>
      </c>
      <c r="AD147" s="112" t="n">
        <f aca="false">AVERAGE(AD120:AD146)</f>
        <v>193.392224018349</v>
      </c>
      <c r="AE147" s="111"/>
      <c r="AF147" s="113" t="n">
        <f aca="false">AVERAGE(AF120:AF146)</f>
        <v>16.8357739109453</v>
      </c>
      <c r="AG147" s="111"/>
      <c r="AH147" s="114" t="n">
        <f aca="false">AVERAGE(AH120:AH146)</f>
        <v>0.697805679516029</v>
      </c>
      <c r="AI147" s="111"/>
      <c r="AJ147" s="114" t="n">
        <f aca="false">AVERAGE(AJ120:AJ146)</f>
        <v>0.155918293981707</v>
      </c>
      <c r="AK147" s="111"/>
      <c r="AL147" s="114" t="n">
        <f aca="false">AVERAGE(AL120:AL146)</f>
        <v>0.556906704500797</v>
      </c>
      <c r="AM147" s="115"/>
      <c r="AN147" s="114" t="n">
        <f aca="false">SUM(AN120:AN146)</f>
        <v>3.05388864514375</v>
      </c>
      <c r="AP147" s="116" t="n">
        <f aca="false">SUM(AP120:AP146)</f>
        <v>0.00984809069627734</v>
      </c>
      <c r="AQ147" s="108" t="n">
        <f aca="false">SUM(AQ120:AQ146)</f>
        <v>118099.642970093</v>
      </c>
      <c r="AR147" s="116" t="n">
        <f aca="false">SUM(AR120:AR146)</f>
        <v>0.142591153071907</v>
      </c>
      <c r="AS147" s="108" t="n">
        <f aca="false">SUM(AS120:AS146)</f>
        <v>1709972.50003513</v>
      </c>
      <c r="AT147" s="116" t="n">
        <f aca="false">SUM(AT120:AT146)</f>
        <v>0.238948129595729</v>
      </c>
      <c r="AU147" s="108" t="n">
        <f aca="false">SUM(AU120:AU146)</f>
        <v>2865498.46705761</v>
      </c>
      <c r="AV147" s="116" t="n">
        <f aca="false">SUM(AV120:AV146)</f>
        <v>0.255109607196322</v>
      </c>
      <c r="AW147" s="108" t="n">
        <f aca="false">SUM(AW120:AW146)</f>
        <v>3059309.10440487</v>
      </c>
      <c r="AX147" s="116" t="n">
        <f aca="false">SUM(AX120:AX146)</f>
        <v>0.353503019439765</v>
      </c>
      <c r="AY147" s="108" t="n">
        <f aca="false">SUM(AY120:AY146)</f>
        <v>4239256.2855323</v>
      </c>
    </row>
    <row r="148" customFormat="false" ht="12.8" hidden="false" customHeight="false" outlineLevel="0" collapsed="false">
      <c r="A148" s="57" t="s">
        <v>72</v>
      </c>
      <c r="AC148" s="112" t="s">
        <v>296</v>
      </c>
      <c r="AD148" s="112" t="n">
        <f aca="false">_xlfn.STDEV.P(AD120:AD146)</f>
        <v>88.6285414206037</v>
      </c>
      <c r="AE148" s="111"/>
      <c r="AF148" s="113" t="n">
        <f aca="false">_xlfn.STDEV.P(AF120:AF146)</f>
        <v>5.15113125632359</v>
      </c>
      <c r="AG148" s="111"/>
      <c r="AH148" s="114" t="n">
        <f aca="false">_xlfn.STDEV.P(AH120:AH146)</f>
        <v>0.111414800825642</v>
      </c>
      <c r="AI148" s="111"/>
      <c r="AJ148" s="114" t="n">
        <f aca="false">_xlfn.STDEV.P(AJ120:AJ146)</f>
        <v>0.107451872116217</v>
      </c>
      <c r="AK148" s="111"/>
      <c r="AL148" s="114" t="n">
        <f aca="false">_xlfn.STDEV.P(AL120:AL146)</f>
        <v>0.277450229849355</v>
      </c>
      <c r="AM148" s="111"/>
      <c r="AN148" s="114"/>
    </row>
    <row r="149" customFormat="false" ht="12.8" hidden="false" customHeight="false" outlineLevel="0" collapsed="false">
      <c r="A149" s="57" t="s">
        <v>82</v>
      </c>
      <c r="AC149" s="8" t="n">
        <f aca="false">MIN(AD149:AM149)</f>
        <v>-2.5051126243153</v>
      </c>
      <c r="AD149" s="8" t="n">
        <f aca="false">(MIN(AD120:AD146)-AD147)/AD148</f>
        <v>-2.00716632776486</v>
      </c>
      <c r="AF149" s="8" t="n">
        <f aca="false">(MIN(AF120:AF146)-AF147)/AF148</f>
        <v>-2.5051126243153</v>
      </c>
      <c r="AH149" s="8" t="n">
        <f aca="false">(MIN(AH120:AH146)-AH147)/AH148</f>
        <v>-2.14937642403056</v>
      </c>
      <c r="AJ149" s="8" t="n">
        <f aca="false">(MIN(AJ120:AJ146)-AJ147)/AJ148</f>
        <v>-1.42117868255426</v>
      </c>
      <c r="AL149" s="8" t="n">
        <f aca="false">(MIN(AL120:AL146)-AL147)/AL148</f>
        <v>-1.62566610504428</v>
      </c>
    </row>
    <row r="150" customFormat="false" ht="12.8" hidden="false" customHeight="false" outlineLevel="0" collapsed="false">
      <c r="A150" s="57"/>
    </row>
    <row r="151" customFormat="false" ht="12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2.8" hidden="false" customHeight="false" outlineLevel="0" collapsed="false">
      <c r="A152" s="16" t="s">
        <v>99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67" t="s">
        <v>275</v>
      </c>
      <c r="C153" s="67"/>
      <c r="D153" s="67"/>
      <c r="E153" s="67"/>
      <c r="F153" s="67"/>
      <c r="G153" s="67"/>
      <c r="H153" s="67"/>
      <c r="I153" s="68" t="s">
        <v>32</v>
      </c>
      <c r="J153" s="69" t="s">
        <v>33</v>
      </c>
      <c r="K153" s="70" t="s">
        <v>276</v>
      </c>
      <c r="L153" s="69" t="s">
        <v>277</v>
      </c>
      <c r="M153" s="68" t="s">
        <v>278</v>
      </c>
      <c r="N153" s="69" t="s">
        <v>34</v>
      </c>
      <c r="O153" s="69" t="s">
        <v>279</v>
      </c>
      <c r="P153" s="71" t="s">
        <v>280</v>
      </c>
      <c r="Q153" s="66" t="s">
        <v>281</v>
      </c>
      <c r="R153" s="69" t="s">
        <v>282</v>
      </c>
      <c r="T153" s="72" t="s">
        <v>283</v>
      </c>
      <c r="U153" s="72"/>
      <c r="V153" s="72"/>
      <c r="W153" s="72"/>
      <c r="X153" s="72"/>
      <c r="Y153" s="72"/>
      <c r="Z153" s="72"/>
      <c r="AA153" s="72"/>
      <c r="AD153" s="73" t="s">
        <v>284</v>
      </c>
      <c r="AE153" s="73"/>
      <c r="AF153" s="73" t="s">
        <v>285</v>
      </c>
      <c r="AG153" s="73"/>
      <c r="AH153" s="73" t="s">
        <v>286</v>
      </c>
      <c r="AI153" s="73"/>
      <c r="AJ153" s="73" t="s">
        <v>287</v>
      </c>
      <c r="AK153" s="73"/>
      <c r="AL153" s="73" t="s">
        <v>288</v>
      </c>
      <c r="AM153" s="73"/>
      <c r="AN153" s="74" t="s">
        <v>289</v>
      </c>
      <c r="AP153" s="73" t="s">
        <v>284</v>
      </c>
      <c r="AQ153" s="73"/>
      <c r="AR153" s="73" t="s">
        <v>285</v>
      </c>
      <c r="AS153" s="73"/>
      <c r="AT153" s="73" t="s">
        <v>286</v>
      </c>
      <c r="AU153" s="73"/>
      <c r="AV153" s="73" t="s">
        <v>287</v>
      </c>
      <c r="AW153" s="73"/>
      <c r="AX153" s="74" t="s">
        <v>288</v>
      </c>
      <c r="AY153" s="74"/>
    </row>
    <row r="154" customFormat="false" ht="37.3" hidden="false" customHeight="false" outlineLevel="0" collapsed="false">
      <c r="A154" s="66"/>
      <c r="B154" s="73" t="s">
        <v>100</v>
      </c>
      <c r="C154" s="73" t="s">
        <v>101</v>
      </c>
      <c r="D154" s="73" t="s">
        <v>102</v>
      </c>
      <c r="E154" s="73" t="s">
        <v>103</v>
      </c>
      <c r="F154" s="73" t="s">
        <v>104</v>
      </c>
      <c r="G154" s="73" t="s">
        <v>105</v>
      </c>
      <c r="H154" s="73" t="s">
        <v>106</v>
      </c>
      <c r="I154" s="68"/>
      <c r="J154" s="69"/>
      <c r="K154" s="70"/>
      <c r="L154" s="69"/>
      <c r="M154" s="68"/>
      <c r="N154" s="69"/>
      <c r="O154" s="69"/>
      <c r="P154" s="71"/>
      <c r="Q154" s="66"/>
      <c r="R154" s="69"/>
      <c r="T154" s="73" t="s">
        <v>100</v>
      </c>
      <c r="U154" s="73" t="s">
        <v>101</v>
      </c>
      <c r="V154" s="73" t="s">
        <v>102</v>
      </c>
      <c r="W154" s="73" t="s">
        <v>103</v>
      </c>
      <c r="X154" s="73" t="s">
        <v>104</v>
      </c>
      <c r="Y154" s="73" t="s">
        <v>105</v>
      </c>
      <c r="Z154" s="73" t="s">
        <v>106</v>
      </c>
      <c r="AA154" s="66" t="s">
        <v>43</v>
      </c>
      <c r="AD154" s="73" t="s">
        <v>290</v>
      </c>
      <c r="AE154" s="73" t="s">
        <v>291</v>
      </c>
      <c r="AF154" s="73" t="s">
        <v>290</v>
      </c>
      <c r="AG154" s="73" t="s">
        <v>291</v>
      </c>
      <c r="AH154" s="73" t="s">
        <v>290</v>
      </c>
      <c r="AI154" s="73" t="s">
        <v>291</v>
      </c>
      <c r="AJ154" s="73" t="s">
        <v>290</v>
      </c>
      <c r="AK154" s="73" t="s">
        <v>291</v>
      </c>
      <c r="AL154" s="73" t="s">
        <v>290</v>
      </c>
      <c r="AM154" s="73" t="s">
        <v>291</v>
      </c>
      <c r="AN154" s="75" t="s">
        <v>292</v>
      </c>
      <c r="AP154" s="73" t="s">
        <v>293</v>
      </c>
      <c r="AQ154" s="73" t="s">
        <v>294</v>
      </c>
      <c r="AR154" s="73" t="s">
        <v>293</v>
      </c>
      <c r="AS154" s="73" t="s">
        <v>294</v>
      </c>
      <c r="AT154" s="73" t="s">
        <v>293</v>
      </c>
      <c r="AU154" s="73" t="s">
        <v>294</v>
      </c>
      <c r="AV154" s="73" t="s">
        <v>293</v>
      </c>
      <c r="AW154" s="73" t="s">
        <v>294</v>
      </c>
      <c r="AX154" s="73" t="s">
        <v>293</v>
      </c>
      <c r="AY154" s="75" t="s">
        <v>294</v>
      </c>
    </row>
    <row r="155" customFormat="false" ht="12.8" hidden="false" customHeight="false" outlineLevel="0" collapsed="false">
      <c r="A155" s="76" t="s">
        <v>44</v>
      </c>
      <c r="B155" s="77" t="n">
        <v>0</v>
      </c>
      <c r="C155" s="77"/>
      <c r="D155" s="77"/>
      <c r="E155" s="77"/>
      <c r="F155" s="77"/>
      <c r="G155" s="77"/>
      <c r="H155" s="77"/>
      <c r="I155" s="78" t="n">
        <f aca="false">AP155+AR155+AT155+AV155+AX155</f>
        <v>0.104304483167813</v>
      </c>
      <c r="J155" s="79" t="n">
        <f aca="false">ROUND(AQ155+AS155+AU155+AW155+AY155,0)</f>
        <v>1220349</v>
      </c>
      <c r="K155" s="80" t="n">
        <f aca="false">I155-Tabla_Ministerio!J155</f>
        <v>5.68989300120393E-016</v>
      </c>
      <c r="L155" s="81" t="n">
        <f aca="false">J155-Tabla_Ministerio!K155</f>
        <v>0</v>
      </c>
      <c r="M155" s="82" t="n">
        <f aca="false">Q190/Q$215</f>
        <v>0.180443441423176</v>
      </c>
      <c r="N155" s="81" t="n">
        <f aca="false">ROUND((N$182-N$181-N$180)*M155,0)</f>
        <v>39164270</v>
      </c>
      <c r="O155" s="82" t="n">
        <f aca="false">Tabla_Ministerio!L155/(Tabla_Ministerio!L$182-SUM(N$180:N$181))-M155</f>
        <v>-1.69742143543705E-006</v>
      </c>
      <c r="P155" s="117" t="n">
        <f aca="false">N155-Tabla_Ministerio!L155</f>
        <v>368</v>
      </c>
      <c r="Q155" s="83" t="n">
        <f aca="false">N155+J155</f>
        <v>40384619</v>
      </c>
      <c r="R155" s="81" t="n">
        <f aca="false">Q155-Tabla_Ministerio!M155</f>
        <v>368</v>
      </c>
      <c r="T155" s="84" t="n">
        <f aca="false">B155+Tabla_Ministerio!B155</f>
        <v>30480</v>
      </c>
      <c r="U155" s="84" t="n">
        <f aca="false">C155+Tabla_Ministerio!C155</f>
        <v>77</v>
      </c>
      <c r="V155" s="84" t="n">
        <f aca="false">D155+Tabla_Ministerio!D155</f>
        <v>2236.63707702301</v>
      </c>
      <c r="W155" s="84" t="n">
        <f aca="false">E155+Tabla_Ministerio!E155</f>
        <v>1499.84219932412</v>
      </c>
      <c r="X155" s="84" t="n">
        <f aca="false">F155+Tabla_Ministerio!F155</f>
        <v>855.5</v>
      </c>
      <c r="Y155" s="84" t="n">
        <f aca="false">G155+Tabla_Ministerio!G155</f>
        <v>2305</v>
      </c>
      <c r="Z155" s="84" t="n">
        <f aca="false">H155+Tabla_Ministerio!H155</f>
        <v>279</v>
      </c>
      <c r="AA155" s="84" t="n">
        <f aca="false">Y155+0.33*Z155</f>
        <v>2397.07</v>
      </c>
      <c r="AD155" s="85" t="n">
        <f aca="false">IF(U155&gt;0,T155/U155,0)</f>
        <v>395.844155844156</v>
      </c>
      <c r="AE155" s="86" t="n">
        <f aca="false">EXP((((AD155-AD182)/AD183+2)/4-1.9)^3)</f>
        <v>0.560728418623798</v>
      </c>
      <c r="AF155" s="87" t="n">
        <f aca="false">T155/V155</f>
        <v>13.6276020428711</v>
      </c>
      <c r="AG155" s="86" t="n">
        <f aca="false">EXP((((AF155-AF182)/AF183+2)/4-1.9)^3)</f>
        <v>0.0331773313769304</v>
      </c>
      <c r="AH155" s="86" t="n">
        <f aca="false">W155/V155</f>
        <v>0.670579154182863</v>
      </c>
      <c r="AI155" s="86" t="n">
        <f aca="false">EXP((((AH155-AH182)/AH183+2)/4-1.9)^3)</f>
        <v>0.0618994361910885</v>
      </c>
      <c r="AJ155" s="86" t="n">
        <f aca="false">X155/V155</f>
        <v>0.382493882797776</v>
      </c>
      <c r="AK155" s="86" t="n">
        <f aca="false">EXP((((AJ155-AJ182)/AJ183+2)/4-1.9)^3)</f>
        <v>0.512006008430854</v>
      </c>
      <c r="AL155" s="86" t="n">
        <f aca="false">AA155/V155</f>
        <v>1.07172952850738</v>
      </c>
      <c r="AM155" s="86" t="n">
        <f aca="false">EXP((((AL155-AL182)/AL183+2)/4-1.9)^3)</f>
        <v>0.475038132963378</v>
      </c>
      <c r="AN155" s="86" t="n">
        <f aca="false">0.01*AE155+0.15*AG155+0.24*AI155+0.25*AK155+0.35*AM155</f>
        <v>0.319704597223534</v>
      </c>
      <c r="AP155" s="88" t="n">
        <f aca="false">0.01*AE155/$AN$182</f>
        <v>0.00182939151985878</v>
      </c>
      <c r="AQ155" s="79" t="n">
        <f aca="false">AP155*$J$182</f>
        <v>21403.6393026671</v>
      </c>
      <c r="AR155" s="88" t="n">
        <f aca="false">0.15*AG155/$AN$182</f>
        <v>0.00162362901513349</v>
      </c>
      <c r="AS155" s="79" t="n">
        <f aca="false">AR155*$J$182</f>
        <v>18996.2451580318</v>
      </c>
      <c r="AT155" s="88" t="n">
        <f aca="false">0.24*AI155/$AN$182</f>
        <v>0.00484676573789239</v>
      </c>
      <c r="AU155" s="79" t="n">
        <f aca="false">AT155*$J$182</f>
        <v>56706.5193602636</v>
      </c>
      <c r="AV155" s="88" t="n">
        <f aca="false">0.25*AK155/$AN$182</f>
        <v>0.0417608337133599</v>
      </c>
      <c r="AW155" s="79" t="n">
        <f aca="false">AV155*$J$182</f>
        <v>488596.24201626</v>
      </c>
      <c r="AX155" s="88" t="n">
        <f aca="false">0.35*AM155/$AN$182</f>
        <v>0.054243863181568</v>
      </c>
      <c r="AY155" s="79" t="n">
        <f aca="false">AX155*$J$182</f>
        <v>634646.039034406</v>
      </c>
    </row>
    <row r="156" customFormat="false" ht="12.8" hidden="false" customHeight="false" outlineLevel="0" collapsed="false">
      <c r="A156" s="89" t="s">
        <v>45</v>
      </c>
      <c r="B156" s="77"/>
      <c r="C156" s="77"/>
      <c r="D156" s="77"/>
      <c r="E156" s="77"/>
      <c r="F156" s="77"/>
      <c r="G156" s="77"/>
      <c r="H156" s="77"/>
      <c r="I156" s="82" t="n">
        <f aca="false">AP156+AR156+AT156+AV156+AX156</f>
        <v>0.0876135463888688</v>
      </c>
      <c r="J156" s="81" t="n">
        <f aca="false">ROUND(AQ156+AS156+AU156+AW156+AY156,0)</f>
        <v>1025067</v>
      </c>
      <c r="K156" s="90" t="n">
        <f aca="false">I156-Tabla_Ministerio!J156</f>
        <v>0</v>
      </c>
      <c r="L156" s="81" t="n">
        <f aca="false">J156-Tabla_Ministerio!K156</f>
        <v>0</v>
      </c>
      <c r="M156" s="82" t="n">
        <f aca="false">Q191/Q$215</f>
        <v>0.117183444963709</v>
      </c>
      <c r="N156" s="81" t="n">
        <f aca="false">ROUND((N$182-N$181-N$180)*M156,0)</f>
        <v>25434031</v>
      </c>
      <c r="O156" s="82" t="n">
        <f aca="false">Tabla_Ministerio!L156/(Tabla_Ministerio!L$182-SUM(N$180:N$181))-M156</f>
        <v>2.59742241373595E-006</v>
      </c>
      <c r="P156" s="117" t="n">
        <f aca="false">N156-Tabla_Ministerio!L156</f>
        <v>-564</v>
      </c>
      <c r="Q156" s="83" t="n">
        <f aca="false">N156+J156</f>
        <v>26459098</v>
      </c>
      <c r="R156" s="81" t="n">
        <f aca="false">Q156-Tabla_Ministerio!M156</f>
        <v>-564</v>
      </c>
      <c r="T156" s="83" t="n">
        <f aca="false">B156+Tabla_Ministerio!B156</f>
        <v>26767</v>
      </c>
      <c r="U156" s="83" t="n">
        <f aca="false">C156+Tabla_Ministerio!C156</f>
        <v>76</v>
      </c>
      <c r="V156" s="83" t="n">
        <f aca="false">D156+Tabla_Ministerio!D156</f>
        <v>2232.59710255467</v>
      </c>
      <c r="W156" s="83" t="n">
        <f aca="false">E156+Tabla_Ministerio!E156</f>
        <v>1508.93801164558</v>
      </c>
      <c r="X156" s="83" t="n">
        <f aca="false">F156+Tabla_Ministerio!F156</f>
        <v>763</v>
      </c>
      <c r="Y156" s="83" t="n">
        <f aca="false">G156+Tabla_Ministerio!G156</f>
        <v>2171</v>
      </c>
      <c r="Z156" s="83" t="n">
        <f aca="false">H156+Tabla_Ministerio!H156</f>
        <v>237</v>
      </c>
      <c r="AA156" s="83" t="n">
        <f aca="false">Y156+0.33*Z156</f>
        <v>2249.21</v>
      </c>
      <c r="AD156" s="91" t="n">
        <f aca="false">IF(U156&gt;0,T156/U156,0)</f>
        <v>352.197368421053</v>
      </c>
      <c r="AE156" s="92" t="n">
        <f aca="false">EXP((((AD156-AD182)/AD183+2)/4-1.9)^3)</f>
        <v>0.421090807090519</v>
      </c>
      <c r="AF156" s="93" t="n">
        <f aca="false">T156/V156</f>
        <v>11.9891761793346</v>
      </c>
      <c r="AG156" s="92" t="n">
        <f aca="false">EXP((((AF156-AF182)/AF183+2)/4-1.9)^3)</f>
        <v>0.0207365954782126</v>
      </c>
      <c r="AH156" s="92" t="n">
        <f aca="false">W156/V156</f>
        <v>0.675866689031784</v>
      </c>
      <c r="AI156" s="92" t="n">
        <f aca="false">EXP((((AH156-AH182)/AH183+2)/4-1.9)^3)</f>
        <v>0.0661886510022742</v>
      </c>
      <c r="AJ156" s="92" t="n">
        <f aca="false">X156/V156</f>
        <v>0.341754452304417</v>
      </c>
      <c r="AK156" s="92" t="n">
        <f aca="false">EXP((((AJ156-AJ182)/AJ183+2)/4-1.9)^3)</f>
        <v>0.40611976379211</v>
      </c>
      <c r="AL156" s="92" t="n">
        <f aca="false">AA156/V156</f>
        <v>1.00744106378456</v>
      </c>
      <c r="AM156" s="92" t="n">
        <f aca="false">EXP((((AL156-AL182)/AL183+2)/4-1.9)^3)</f>
        <v>0.410881269036979</v>
      </c>
      <c r="AN156" s="92" t="n">
        <f aca="false">0.01*AE156+0.15*AG156+0.24*AI156+0.25*AK156+0.35*AM156</f>
        <v>0.268545058744153</v>
      </c>
      <c r="AP156" s="94" t="n">
        <f aca="false">0.01*AE156/$AN$182</f>
        <v>0.00137382006332502</v>
      </c>
      <c r="AQ156" s="81" t="n">
        <f aca="false">AP156*$J$182</f>
        <v>16073.5133966544</v>
      </c>
      <c r="AR156" s="94" t="n">
        <f aca="false">0.15*AG156/$AN$182</f>
        <v>0.00101480549206929</v>
      </c>
      <c r="AS156" s="81" t="n">
        <f aca="false">AR156*$J$182</f>
        <v>11873.0903028858</v>
      </c>
      <c r="AT156" s="94" t="n">
        <f aca="false">0.24*AI156/$AN$182</f>
        <v>0.00518261402131033</v>
      </c>
      <c r="AU156" s="81" t="n">
        <f aca="false">AT156*$J$182</f>
        <v>60635.8999442801</v>
      </c>
      <c r="AV156" s="94" t="n">
        <f aca="false">0.25*AK156/$AN$182</f>
        <v>0.0331244158157604</v>
      </c>
      <c r="AW156" s="81" t="n">
        <f aca="false">AV156*$J$182</f>
        <v>387551.292621509</v>
      </c>
      <c r="AX156" s="94" t="n">
        <f aca="false">0.35*AM156/$AN$182</f>
        <v>0.0469178909964038</v>
      </c>
      <c r="AY156" s="81" t="n">
        <f aca="false">AX156*$J$182</f>
        <v>548933.131496312</v>
      </c>
    </row>
    <row r="157" customFormat="false" ht="12.8" hidden="false" customHeight="false" outlineLevel="0" collapsed="false">
      <c r="A157" s="89" t="s">
        <v>46</v>
      </c>
      <c r="B157" s="77"/>
      <c r="C157" s="77"/>
      <c r="D157" s="77"/>
      <c r="E157" s="77"/>
      <c r="F157" s="77"/>
      <c r="G157" s="77"/>
      <c r="H157" s="77"/>
      <c r="I157" s="82" t="n">
        <f aca="false">AP157+AR157+AT157+AV157+AX157</f>
        <v>0.0639331676705094</v>
      </c>
      <c r="J157" s="81" t="n">
        <f aca="false">ROUND(AQ157+AS157+AU157+AW157+AY157,0)</f>
        <v>748010</v>
      </c>
      <c r="K157" s="90" t="n">
        <f aca="false">I157-Tabla_Ministerio!J157</f>
        <v>-2.91433543964104E-016</v>
      </c>
      <c r="L157" s="81" t="n">
        <f aca="false">J157-Tabla_Ministerio!K157</f>
        <v>0</v>
      </c>
      <c r="M157" s="82" t="n">
        <f aca="false">Q192/Q$215</f>
        <v>0.0722753681386344</v>
      </c>
      <c r="N157" s="81" t="n">
        <f aca="false">ROUND((N$182-N$181-N$180)*M157,0)</f>
        <v>15686977</v>
      </c>
      <c r="O157" s="82" t="n">
        <f aca="false">Tabla_Ministerio!L157/(Tabla_Ministerio!L$182-SUM(N$180:N$181))-M157</f>
        <v>-1.7925834512697E-005</v>
      </c>
      <c r="P157" s="117" t="n">
        <f aca="false">N157-Tabla_Ministerio!L157</f>
        <v>3891</v>
      </c>
      <c r="Q157" s="83" t="n">
        <f aca="false">N157+J157</f>
        <v>16434987</v>
      </c>
      <c r="R157" s="81" t="n">
        <f aca="false">Q157-Tabla_Ministerio!M157</f>
        <v>3891</v>
      </c>
      <c r="T157" s="83" t="n">
        <f aca="false">B157+Tabla_Ministerio!B157</f>
        <v>24666</v>
      </c>
      <c r="U157" s="83" t="n">
        <f aca="false">C157+Tabla_Ministerio!C157</f>
        <v>90</v>
      </c>
      <c r="V157" s="83" t="n">
        <f aca="false">D157+Tabla_Ministerio!D157</f>
        <v>1432.1590251547</v>
      </c>
      <c r="W157" s="83" t="n">
        <f aca="false">E157+Tabla_Ministerio!E157</f>
        <v>1129.66821277559</v>
      </c>
      <c r="X157" s="83" t="n">
        <f aca="false">F157+Tabla_Ministerio!F157</f>
        <v>388</v>
      </c>
      <c r="Y157" s="83" t="n">
        <f aca="false">G157+Tabla_Ministerio!G157</f>
        <v>1050</v>
      </c>
      <c r="Z157" s="83" t="n">
        <f aca="false">H157+Tabla_Ministerio!H157</f>
        <v>121</v>
      </c>
      <c r="AA157" s="83" t="n">
        <f aca="false">Y157+0.33*Z157</f>
        <v>1089.93</v>
      </c>
      <c r="AD157" s="91" t="n">
        <f aca="false">IF(U157&gt;0,T157/U157,0)</f>
        <v>274.066666666667</v>
      </c>
      <c r="AE157" s="92" t="n">
        <f aca="false">EXP((((AD157-AD182)/AD183+2)/4-1.9)^3)</f>
        <v>0.204280972424082</v>
      </c>
      <c r="AF157" s="93" t="n">
        <f aca="false">T157/V157</f>
        <v>17.2229477081539</v>
      </c>
      <c r="AG157" s="92" t="n">
        <f aca="false">EXP((((AF157-AF182)/AF183+2)/4-1.9)^3)</f>
        <v>0.0811864801810657</v>
      </c>
      <c r="AH157" s="92" t="n">
        <f aca="false">W157/V157</f>
        <v>0.788786854625704</v>
      </c>
      <c r="AI157" s="92" t="n">
        <f aca="false">EXP((((AH157-AH182)/AH183+2)/4-1.9)^3)</f>
        <v>0.216762545836565</v>
      </c>
      <c r="AJ157" s="92" t="n">
        <f aca="false">X157/V157</f>
        <v>0.270919634750819</v>
      </c>
      <c r="AK157" s="92" t="n">
        <f aca="false">EXP((((AJ157-AJ182)/AJ183+2)/4-1.9)^3)</f>
        <v>0.241439540038553</v>
      </c>
      <c r="AL157" s="92" t="n">
        <f aca="false">AA157/V157</f>
        <v>0.76103978738134</v>
      </c>
      <c r="AM157" s="92" t="n">
        <f aca="false">EXP((((AL157-AL182)/AL183+2)/4-1.9)^3)</f>
        <v>0.198166977063415</v>
      </c>
      <c r="AN157" s="92" t="n">
        <f aca="false">0.01*AE157+0.15*AG157+0.24*AI157+0.25*AK157+0.35*AM157</f>
        <v>0.19596211973401</v>
      </c>
      <c r="AP157" s="94" t="n">
        <f aca="false">0.01*AE157/$AN$182</f>
        <v>0.000666472156945997</v>
      </c>
      <c r="AQ157" s="81" t="n">
        <f aca="false">AP157*$J$182</f>
        <v>7797.63626194345</v>
      </c>
      <c r="AR157" s="94" t="n">
        <f aca="false">0.15*AG157/$AN$182</f>
        <v>0.00397309606854625</v>
      </c>
      <c r="AS157" s="81" t="n">
        <f aca="false">AR157*$J$182</f>
        <v>46484.6995533101</v>
      </c>
      <c r="AT157" s="94" t="n">
        <f aca="false">0.24*AI157/$AN$182</f>
        <v>0.0169726470072476</v>
      </c>
      <c r="AU157" s="81" t="n">
        <f aca="false">AT157*$J$182</f>
        <v>198577.729595393</v>
      </c>
      <c r="AV157" s="94" t="n">
        <f aca="false">0.25*AK157/$AN$182</f>
        <v>0.019692574534976</v>
      </c>
      <c r="AW157" s="81" t="n">
        <f aca="false">AV157*$J$182</f>
        <v>230400.52263938</v>
      </c>
      <c r="AX157" s="94" t="n">
        <f aca="false">0.35*AM157/$AN$182</f>
        <v>0.0226283779027935</v>
      </c>
      <c r="AY157" s="81" t="n">
        <f aca="false">AX157*$J$182</f>
        <v>264749.034516801</v>
      </c>
    </row>
    <row r="158" customFormat="false" ht="12.8" hidden="false" customHeight="false" outlineLevel="0" collapsed="false">
      <c r="A158" s="89" t="s">
        <v>47</v>
      </c>
      <c r="B158" s="77"/>
      <c r="C158" s="77"/>
      <c r="D158" s="77"/>
      <c r="E158" s="77"/>
      <c r="F158" s="77"/>
      <c r="G158" s="77"/>
      <c r="H158" s="77"/>
      <c r="I158" s="82" t="n">
        <f aca="false">AP158+AR158+AT158+AV158+AX158</f>
        <v>0.09878846122084</v>
      </c>
      <c r="J158" s="81" t="n">
        <f aca="false">ROUND(AQ158+AS158+AU158+AW158+AY158,0)</f>
        <v>1155812</v>
      </c>
      <c r="K158" s="90" t="n">
        <f aca="false">I158-Tabla_Ministerio!J158</f>
        <v>0</v>
      </c>
      <c r="L158" s="81" t="n">
        <f aca="false">J158-Tabla_Ministerio!K158</f>
        <v>0</v>
      </c>
      <c r="M158" s="82" t="n">
        <f aca="false">Q193/Q$215</f>
        <v>0.0610103524213446</v>
      </c>
      <c r="N158" s="81" t="n">
        <f aca="false">ROUND((N$182-N$181-N$180)*M158,0)</f>
        <v>13241966</v>
      </c>
      <c r="O158" s="82" t="n">
        <f aca="false">Tabla_Ministerio!L158/(Tabla_Ministerio!L$182-SUM(N$180:N$181))-M158</f>
        <v>-6.48776362501685E-006</v>
      </c>
      <c r="P158" s="117" t="n">
        <f aca="false">N158-Tabla_Ministerio!L158</f>
        <v>1408</v>
      </c>
      <c r="Q158" s="83" t="n">
        <f aca="false">N158+J158</f>
        <v>14397778</v>
      </c>
      <c r="R158" s="81" t="n">
        <f aca="false">Q158-Tabla_Ministerio!M158</f>
        <v>1408</v>
      </c>
      <c r="T158" s="83" t="n">
        <f aca="false">B158+Tabla_Ministerio!B158</f>
        <v>14121</v>
      </c>
      <c r="U158" s="83" t="n">
        <f aca="false">C158+Tabla_Ministerio!C158</f>
        <v>52</v>
      </c>
      <c r="V158" s="83" t="n">
        <f aca="false">D158+Tabla_Ministerio!D158</f>
        <v>633.0425414256</v>
      </c>
      <c r="W158" s="83" t="n">
        <f aca="false">E158+Tabla_Ministerio!E158</f>
        <v>518.952093917781</v>
      </c>
      <c r="X158" s="83" t="n">
        <f aca="false">F158+Tabla_Ministerio!F158</f>
        <v>209</v>
      </c>
      <c r="Y158" s="83" t="n">
        <f aca="false">G158+Tabla_Ministerio!G158</f>
        <v>545</v>
      </c>
      <c r="Z158" s="83" t="n">
        <f aca="false">H158+Tabla_Ministerio!H158</f>
        <v>69</v>
      </c>
      <c r="AA158" s="83" t="n">
        <f aca="false">Y158+0.33*Z158</f>
        <v>567.77</v>
      </c>
      <c r="AD158" s="91" t="n">
        <f aca="false">IF(U158&gt;0,T158/U158,0)</f>
        <v>271.557692307692</v>
      </c>
      <c r="AE158" s="92" t="n">
        <f aca="false">EXP((((AD158-AD182)/AD183+2)/4-1.9)^3)</f>
        <v>0.198595648686664</v>
      </c>
      <c r="AF158" s="93" t="n">
        <f aca="false">T158/V158</f>
        <v>22.3065577365461</v>
      </c>
      <c r="AG158" s="92" t="n">
        <f aca="false">EXP((((AF158-AF182)/AF183+2)/4-1.9)^3)</f>
        <v>0.21535985137541</v>
      </c>
      <c r="AH158" s="92" t="n">
        <f aca="false">W158/V158</f>
        <v>0.819774438458923</v>
      </c>
      <c r="AI158" s="92" t="n">
        <f aca="false">EXP((((AH158-AH182)/AH183+2)/4-1.9)^3)</f>
        <v>0.27846553763668</v>
      </c>
      <c r="AJ158" s="92" t="n">
        <f aca="false">X158/V158</f>
        <v>0.330151587489422</v>
      </c>
      <c r="AK158" s="92" t="n">
        <f aca="false">EXP((((AJ158-AJ182)/AJ183+2)/4-1.9)^3)</f>
        <v>0.376929825767806</v>
      </c>
      <c r="AL158" s="92" t="n">
        <f aca="false">AA158/V158</f>
        <v>0.896890750377364</v>
      </c>
      <c r="AM158" s="92" t="n">
        <f aca="false">EXP((((AL158-AL182)/AL183+2)/4-1.9)^3)</f>
        <v>0.306980770635972</v>
      </c>
      <c r="AN158" s="92" t="n">
        <f aca="false">0.01*AE158+0.15*AG158+0.24*AI158+0.25*AK158+0.35*AM158</f>
        <v>0.302797389390523</v>
      </c>
      <c r="AP158" s="94" t="n">
        <f aca="false">0.01*AE158/$AN$182</f>
        <v>0.000647923635616526</v>
      </c>
      <c r="AQ158" s="81" t="n">
        <f aca="false">AP158*$J$182</f>
        <v>7580.62101079346</v>
      </c>
      <c r="AR158" s="94" t="n">
        <f aca="false">0.15*AG158/$AN$182</f>
        <v>0.0105392594544566</v>
      </c>
      <c r="AS158" s="81" t="n">
        <f aca="false">AR158*$J$182</f>
        <v>123307.944434894</v>
      </c>
      <c r="AT158" s="94" t="n">
        <f aca="false">0.24*AI158/$AN$182</f>
        <v>0.0218040310227503</v>
      </c>
      <c r="AU158" s="81" t="n">
        <f aca="false">AT158*$J$182</f>
        <v>255104.284834083</v>
      </c>
      <c r="AV158" s="94" t="n">
        <f aca="false">0.25*AK158/$AN$182</f>
        <v>0.0307435919038065</v>
      </c>
      <c r="AW158" s="81" t="n">
        <f aca="false">AV158*$J$182</f>
        <v>359695.967120405</v>
      </c>
      <c r="AX158" s="94" t="n">
        <f aca="false">0.35*AM158/$AN$182</f>
        <v>0.0350536552042101</v>
      </c>
      <c r="AY158" s="81" t="n">
        <f aca="false">AX158*$J$182</f>
        <v>410123.138806771</v>
      </c>
    </row>
    <row r="159" customFormat="false" ht="12.8" hidden="false" customHeight="false" outlineLevel="0" collapsed="false">
      <c r="A159" s="89" t="s">
        <v>48</v>
      </c>
      <c r="B159" s="77"/>
      <c r="C159" s="77"/>
      <c r="D159" s="77"/>
      <c r="E159" s="77"/>
      <c r="F159" s="77"/>
      <c r="G159" s="77"/>
      <c r="H159" s="77"/>
      <c r="I159" s="82" t="n">
        <f aca="false">AP159+AR159+AT159+AV159+AX159</f>
        <v>0.0525436935573474</v>
      </c>
      <c r="J159" s="81" t="n">
        <f aca="false">ROUND(AQ159+AS159+AU159+AW159+AY159,0)</f>
        <v>614754</v>
      </c>
      <c r="K159" s="90" t="n">
        <f aca="false">I159-Tabla_Ministerio!J159</f>
        <v>0</v>
      </c>
      <c r="L159" s="81" t="n">
        <f aca="false">J159-Tabla_Ministerio!K159</f>
        <v>0</v>
      </c>
      <c r="M159" s="82" t="n">
        <f aca="false">Q194/Q$215</f>
        <v>0.0559685733241949</v>
      </c>
      <c r="N159" s="81" t="n">
        <f aca="false">ROUND((N$182-N$181-N$180)*M159,0)</f>
        <v>12147675</v>
      </c>
      <c r="O159" s="82" t="n">
        <f aca="false">Tabla_Ministerio!L159/(Tabla_Ministerio!L$182-SUM(N$180:N$181))-M159</f>
        <v>3.05318642739721E-006</v>
      </c>
      <c r="P159" s="117" t="n">
        <f aca="false">N159-Tabla_Ministerio!L159</f>
        <v>-663</v>
      </c>
      <c r="Q159" s="83" t="n">
        <f aca="false">N159+J159</f>
        <v>12762429</v>
      </c>
      <c r="R159" s="81" t="n">
        <f aca="false">Q159-Tabla_Ministerio!M159</f>
        <v>-663</v>
      </c>
      <c r="T159" s="83" t="n">
        <f aca="false">B159+Tabla_Ministerio!B159</f>
        <v>15105</v>
      </c>
      <c r="U159" s="83" t="n">
        <f aca="false">C159+Tabla_Ministerio!C159</f>
        <v>77</v>
      </c>
      <c r="V159" s="83" t="n">
        <f aca="false">D159+Tabla_Ministerio!D159</f>
        <v>677.026002904433</v>
      </c>
      <c r="W159" s="83" t="n">
        <f aca="false">E159+Tabla_Ministerio!E159</f>
        <v>405.924592615271</v>
      </c>
      <c r="X159" s="83" t="n">
        <f aca="false">F159+Tabla_Ministerio!F159</f>
        <v>169</v>
      </c>
      <c r="Y159" s="83" t="n">
        <f aca="false">G159+Tabla_Ministerio!G159</f>
        <v>522</v>
      </c>
      <c r="Z159" s="83" t="n">
        <f aca="false">H159+Tabla_Ministerio!H159</f>
        <v>6</v>
      </c>
      <c r="AA159" s="83" t="n">
        <f aca="false">Y159+0.33*Z159</f>
        <v>523.98</v>
      </c>
      <c r="AD159" s="91" t="n">
        <f aca="false">IF(U159&gt;0,T159/U159,0)</f>
        <v>196.168831168831</v>
      </c>
      <c r="AE159" s="92" t="n">
        <f aca="false">EXP((((AD159-AD182)/AD183+2)/4-1.9)^3)</f>
        <v>0.0721899851810148</v>
      </c>
      <c r="AF159" s="93" t="n">
        <f aca="false">T159/V159</f>
        <v>22.3108121921459</v>
      </c>
      <c r="AG159" s="92" t="n">
        <f aca="false">EXP((((AF159-AF182)/AF183+2)/4-1.9)^3)</f>
        <v>0.215507792291441</v>
      </c>
      <c r="AH159" s="92" t="n">
        <f aca="false">W159/V159</f>
        <v>0.599570165508946</v>
      </c>
      <c r="AI159" s="92" t="n">
        <f aca="false">EXP((((AH159-AH182)/AH183+2)/4-1.9)^3)</f>
        <v>0.0225626523655545</v>
      </c>
      <c r="AJ159" s="92" t="n">
        <f aca="false">X159/V159</f>
        <v>0.249621136078957</v>
      </c>
      <c r="AK159" s="92" t="n">
        <f aca="false">EXP((((AJ159-AJ182)/AJ183+2)/4-1.9)^3)</f>
        <v>0.199985705843094</v>
      </c>
      <c r="AL159" s="92" t="n">
        <f aca="false">AA159/V159</f>
        <v>0.773943685696166</v>
      </c>
      <c r="AM159" s="92" t="n">
        <f aca="false">EXP((((AL159-AL182)/AL183+2)/4-1.9)^3)</f>
        <v>0.207407456589368</v>
      </c>
      <c r="AN159" s="92" t="n">
        <f aca="false">0.01*AE159+0.15*AG159+0.24*AI159+0.25*AK159+0.35*AM159</f>
        <v>0.161052141530312</v>
      </c>
      <c r="AP159" s="94" t="n">
        <f aca="false">0.01*AE159/$AN$182</f>
        <v>0.000235521764766275</v>
      </c>
      <c r="AQ159" s="81" t="n">
        <f aca="false">AP159*$J$182</f>
        <v>2755.57355889247</v>
      </c>
      <c r="AR159" s="94" t="n">
        <f aca="false">0.15*AG159/$AN$182</f>
        <v>0.0105464993726123</v>
      </c>
      <c r="AS159" s="81" t="n">
        <f aca="false">AR159*$J$182</f>
        <v>123392.650521646</v>
      </c>
      <c r="AT159" s="94" t="n">
        <f aca="false">0.24*AI159/$AN$182</f>
        <v>0.00176667021818674</v>
      </c>
      <c r="AU159" s="81" t="n">
        <f aca="false">AT159*$J$182</f>
        <v>20669.8083523161</v>
      </c>
      <c r="AV159" s="94" t="n">
        <f aca="false">0.25*AK159/$AN$182</f>
        <v>0.0163114683602199</v>
      </c>
      <c r="AW159" s="81" t="n">
        <f aca="false">AV159*$J$182</f>
        <v>190842.026700749</v>
      </c>
      <c r="AX159" s="94" t="n">
        <f aca="false">0.35*AM159/$AN$182</f>
        <v>0.0236835338415622</v>
      </c>
      <c r="AY159" s="81" t="n">
        <f aca="false">AX159*$J$182</f>
        <v>277094.219719811</v>
      </c>
    </row>
    <row r="160" customFormat="false" ht="12.8" hidden="false" customHeight="false" outlineLevel="0" collapsed="false">
      <c r="A160" s="89" t="s">
        <v>49</v>
      </c>
      <c r="B160" s="77"/>
      <c r="C160" s="77"/>
      <c r="D160" s="77"/>
      <c r="E160" s="77"/>
      <c r="F160" s="77"/>
      <c r="G160" s="77"/>
      <c r="H160" s="77"/>
      <c r="I160" s="82" t="n">
        <f aca="false">AP160+AR160+AT160+AV160+AX160</f>
        <v>0.0232106358239347</v>
      </c>
      <c r="J160" s="81" t="n">
        <f aca="false">ROUND(AQ160+AS160+AU160+AW160+AY160,0)</f>
        <v>271561</v>
      </c>
      <c r="K160" s="90" t="n">
        <f aca="false">I160-Tabla_Ministerio!J160</f>
        <v>0</v>
      </c>
      <c r="L160" s="81" t="n">
        <f aca="false">J160-Tabla_Ministerio!K160</f>
        <v>0</v>
      </c>
      <c r="M160" s="82" t="n">
        <f aca="false">Q195/Q$215</f>
        <v>0.0562941101500936</v>
      </c>
      <c r="N160" s="81" t="n">
        <f aca="false">ROUND((N$182-N$181-N$180)*M160,0)</f>
        <v>12218331</v>
      </c>
      <c r="O160" s="82" t="n">
        <f aca="false">Tabla_Ministerio!L160/(Tabla_Ministerio!L$182-SUM(N$180:N$181))-M160</f>
        <v>-1.0985416689209E-005</v>
      </c>
      <c r="P160" s="117" t="n">
        <f aca="false">N160-Tabla_Ministerio!L160</f>
        <v>2384</v>
      </c>
      <c r="Q160" s="83" t="n">
        <f aca="false">N160+J160</f>
        <v>12489892</v>
      </c>
      <c r="R160" s="81" t="n">
        <f aca="false">Q160-Tabla_Ministerio!M160</f>
        <v>2384</v>
      </c>
      <c r="T160" s="83" t="n">
        <f aca="false">B160+Tabla_Ministerio!B160</f>
        <v>18645</v>
      </c>
      <c r="U160" s="83" t="n">
        <f aca="false">C160+Tabla_Ministerio!C160</f>
        <v>68</v>
      </c>
      <c r="V160" s="83" t="n">
        <f aca="false">D160+Tabla_Ministerio!D160</f>
        <v>1122.57020204709</v>
      </c>
      <c r="W160" s="83" t="n">
        <f aca="false">E160+Tabla_Ministerio!E160</f>
        <v>695.137648514908</v>
      </c>
      <c r="X160" s="83" t="n">
        <f aca="false">F160+Tabla_Ministerio!F160</f>
        <v>210</v>
      </c>
      <c r="Y160" s="83" t="n">
        <f aca="false">G160+Tabla_Ministerio!G160</f>
        <v>565</v>
      </c>
      <c r="Z160" s="83" t="n">
        <f aca="false">H160+Tabla_Ministerio!H160</f>
        <v>58</v>
      </c>
      <c r="AA160" s="83" t="n">
        <f aca="false">Y160+0.33*Z160</f>
        <v>584.14</v>
      </c>
      <c r="AD160" s="91" t="n">
        <f aca="false">IF(U160&gt;0,T160/U160,0)</f>
        <v>274.191176470588</v>
      </c>
      <c r="AE160" s="92" t="n">
        <f aca="false">EXP((((AD160-AD182)/AD183+2)/4-1.9)^3)</f>
        <v>0.204565547940582</v>
      </c>
      <c r="AF160" s="93" t="n">
        <f aca="false">T160/V160</f>
        <v>16.6092062358323</v>
      </c>
      <c r="AG160" s="92" t="n">
        <f aca="false">EXP((((AF160-AF182)/AF183+2)/4-1.9)^3)</f>
        <v>0.0705763501726187</v>
      </c>
      <c r="AH160" s="92" t="n">
        <f aca="false">W160/V160</f>
        <v>0.619237573959538</v>
      </c>
      <c r="AI160" s="92" t="n">
        <f aca="false">EXP((((AH160-AH182)/AH183+2)/4-1.9)^3)</f>
        <v>0.0304714881789448</v>
      </c>
      <c r="AJ160" s="92" t="n">
        <f aca="false">X160/V160</f>
        <v>0.187070705793766</v>
      </c>
      <c r="AK160" s="92" t="n">
        <f aca="false">EXP((((AJ160-AJ182)/AJ183+2)/4-1.9)^3)</f>
        <v>0.104625758406958</v>
      </c>
      <c r="AL160" s="92" t="n">
        <f aca="false">AA160/V160</f>
        <v>0.520359438487479</v>
      </c>
      <c r="AM160" s="92" t="n">
        <f aca="false">EXP((((AL160-AL182)/AL183+2)/4-1.9)^3)</f>
        <v>0.0715469174992926</v>
      </c>
      <c r="AN160" s="92" t="n">
        <f aca="false">0.01*AE160+0.15*AG160+0.24*AI160+0.25*AK160+0.35*AM160</f>
        <v>0.0711431258947372</v>
      </c>
      <c r="AP160" s="94" t="n">
        <f aca="false">0.01*AE160/$AN$182</f>
        <v>0.00066740059220869</v>
      </c>
      <c r="AQ160" s="81" t="n">
        <f aca="false">AP160*$J$182</f>
        <v>7808.4988319635</v>
      </c>
      <c r="AR160" s="94" t="n">
        <f aca="false">0.15*AG160/$AN$182</f>
        <v>0.00345385855844224</v>
      </c>
      <c r="AS160" s="81" t="n">
        <f aca="false">AR160*$J$182</f>
        <v>40409.6892244445</v>
      </c>
      <c r="AT160" s="94" t="n">
        <f aca="false">0.24*AI160/$AN$182</f>
        <v>0.00238593715833497</v>
      </c>
      <c r="AU160" s="81" t="n">
        <f aca="false">AT160*$J$182</f>
        <v>27915.1498088143</v>
      </c>
      <c r="AV160" s="94" t="n">
        <f aca="false">0.25*AK160/$AN$182</f>
        <v>0.00853360864330012</v>
      </c>
      <c r="AW160" s="81" t="n">
        <f aca="false">AV160*$J$182</f>
        <v>99842.0946902705</v>
      </c>
      <c r="AX160" s="94" t="n">
        <f aca="false">0.35*AM160/$AN$182</f>
        <v>0.0081698308716487</v>
      </c>
      <c r="AY160" s="81" t="n">
        <f aca="false">AX160*$J$182</f>
        <v>95585.9427806147</v>
      </c>
    </row>
    <row r="161" customFormat="false" ht="12.8" hidden="false" customHeight="false" outlineLevel="0" collapsed="false">
      <c r="A161" s="89" t="s">
        <v>50</v>
      </c>
      <c r="B161" s="77"/>
      <c r="C161" s="77"/>
      <c r="D161" s="77"/>
      <c r="E161" s="77"/>
      <c r="F161" s="77"/>
      <c r="G161" s="77"/>
      <c r="H161" s="77"/>
      <c r="I161" s="82" t="n">
        <f aca="false">AP161+AR161+AT161+AV161+AX161</f>
        <v>0.0309450064661969</v>
      </c>
      <c r="J161" s="81" t="n">
        <f aca="false">ROUND(AQ161+AS161+AU161+AW161+AY161,0)</f>
        <v>362052</v>
      </c>
      <c r="K161" s="90" t="n">
        <f aca="false">I161-Tabla_Ministerio!J161</f>
        <v>0</v>
      </c>
      <c r="L161" s="81" t="n">
        <f aca="false">J161-Tabla_Ministerio!K161</f>
        <v>0</v>
      </c>
      <c r="M161" s="82" t="n">
        <f aca="false">Q196/Q$215</f>
        <v>0.0431201076853725</v>
      </c>
      <c r="N161" s="81" t="n">
        <f aca="false">ROUND((N$182-N$181-N$180)*M161,0)</f>
        <v>9358986</v>
      </c>
      <c r="O161" s="82" t="n">
        <f aca="false">Tabla_Ministerio!L161/(Tabla_Ministerio!L$182-SUM(N$180:N$181))-M161</f>
        <v>1.95106111251786E-006</v>
      </c>
      <c r="P161" s="117" t="n">
        <f aca="false">N161-Tabla_Ministerio!L161</f>
        <v>-423</v>
      </c>
      <c r="Q161" s="83" t="n">
        <f aca="false">N161+J161</f>
        <v>9721038</v>
      </c>
      <c r="R161" s="81" t="n">
        <f aca="false">Q161-Tabla_Ministerio!M161</f>
        <v>-423</v>
      </c>
      <c r="T161" s="83" t="n">
        <f aca="false">B161+Tabla_Ministerio!B161</f>
        <v>13218</v>
      </c>
      <c r="U161" s="83" t="n">
        <f aca="false">C161+Tabla_Ministerio!C161</f>
        <v>60</v>
      </c>
      <c r="V161" s="83" t="n">
        <f aca="false">D161+Tabla_Ministerio!D161</f>
        <v>911.623530178029</v>
      </c>
      <c r="W161" s="83" t="n">
        <f aca="false">E161+Tabla_Ministerio!E161</f>
        <v>628.018791299886</v>
      </c>
      <c r="X161" s="83" t="n">
        <f aca="false">F161+Tabla_Ministerio!F161</f>
        <v>184</v>
      </c>
      <c r="Y161" s="83" t="n">
        <f aca="false">G161+Tabla_Ministerio!G161</f>
        <v>534</v>
      </c>
      <c r="Z161" s="83" t="n">
        <f aca="false">H161+Tabla_Ministerio!H161</f>
        <v>66</v>
      </c>
      <c r="AA161" s="83" t="n">
        <f aca="false">Y161+0.33*Z161</f>
        <v>555.78</v>
      </c>
      <c r="AD161" s="91" t="n">
        <f aca="false">IF(U161&gt;0,T161/U161,0)</f>
        <v>220.3</v>
      </c>
      <c r="AE161" s="92" t="n">
        <f aca="false">EXP((((AD161-AD182)/AD183+2)/4-1.9)^3)</f>
        <v>0.103451204678407</v>
      </c>
      <c r="AF161" s="93" t="n">
        <f aca="false">T161/V161</f>
        <v>14.4994063475069</v>
      </c>
      <c r="AG161" s="92" t="n">
        <f aca="false">EXP((((AF161-AF182)/AF183+2)/4-1.9)^3)</f>
        <v>0.0419164112057894</v>
      </c>
      <c r="AH161" s="92" t="n">
        <f aca="false">W161/V161</f>
        <v>0.688901471397125</v>
      </c>
      <c r="AI161" s="92" t="n">
        <f aca="false">EXP((((AH161-AH182)/AH183+2)/4-1.9)^3)</f>
        <v>0.0777158305361177</v>
      </c>
      <c r="AJ161" s="92" t="n">
        <f aca="false">X161/V161</f>
        <v>0.201837703732885</v>
      </c>
      <c r="AK161" s="92" t="n">
        <f aca="false">EXP((((AJ161-AJ182)/AJ183+2)/4-1.9)^3)</f>
        <v>0.123545976155801</v>
      </c>
      <c r="AL161" s="92" t="n">
        <f aca="false">AA161/V161</f>
        <v>0.609659559677516</v>
      </c>
      <c r="AM161" s="92" t="n">
        <f aca="false">EXP((((AL161-AL182)/AL183+2)/4-1.9)^3)</f>
        <v>0.108541562599239</v>
      </c>
      <c r="AN161" s="92" t="n">
        <f aca="false">0.01*AE161+0.15*AG161+0.24*AI161+0.25*AK161+0.35*AM161</f>
        <v>0.0948498140050046</v>
      </c>
      <c r="AP161" s="94" t="n">
        <f aca="false">0.01*AE161/$AN$182</f>
        <v>0.000337512332658898</v>
      </c>
      <c r="AQ161" s="81" t="n">
        <f aca="false">AP161*$J$182</f>
        <v>3948.8497404812</v>
      </c>
      <c r="AR161" s="94" t="n">
        <f aca="false">0.15*AG161/$AN$182</f>
        <v>0.0020513012535815</v>
      </c>
      <c r="AS161" s="81" t="n">
        <f aca="false">AR161*$J$182</f>
        <v>23999.9538951381</v>
      </c>
      <c r="AT161" s="94" t="n">
        <f aca="false">0.24*AI161/$AN$182</f>
        <v>0.00608519960620473</v>
      </c>
      <c r="AU161" s="81" t="n">
        <f aca="false">AT161*$J$182</f>
        <v>71196.0321462474</v>
      </c>
      <c r="AV161" s="94" t="n">
        <f aca="false">0.25*AK161/$AN$182</f>
        <v>0.0100768016024052</v>
      </c>
      <c r="AW161" s="81" t="n">
        <f aca="false">AV161*$J$182</f>
        <v>117897.248610329</v>
      </c>
      <c r="AX161" s="94" t="n">
        <f aca="false">0.35*AM161/$AN$182</f>
        <v>0.0123941916713466</v>
      </c>
      <c r="AY161" s="81" t="n">
        <f aca="false">AX161*$J$182</f>
        <v>145010.406521454</v>
      </c>
    </row>
    <row r="162" customFormat="false" ht="12.8" hidden="false" customHeight="false" outlineLevel="0" collapsed="false">
      <c r="A162" s="89" t="s">
        <v>51</v>
      </c>
      <c r="B162" s="77"/>
      <c r="C162" s="77"/>
      <c r="D162" s="77"/>
      <c r="E162" s="77"/>
      <c r="F162" s="77"/>
      <c r="G162" s="77"/>
      <c r="H162" s="77"/>
      <c r="I162" s="82" t="n">
        <f aca="false">AP162+AR162+AT162+AV162+AX162</f>
        <v>0.0202870625452547</v>
      </c>
      <c r="J162" s="81" t="n">
        <f aca="false">ROUND(AQ162+AS162+AU162+AW162+AY162,0)</f>
        <v>237356</v>
      </c>
      <c r="K162" s="90" t="n">
        <f aca="false">I162-Tabla_Ministerio!J162</f>
        <v>0</v>
      </c>
      <c r="L162" s="81" t="n">
        <f aca="false">J162-Tabla_Ministerio!K162</f>
        <v>0</v>
      </c>
      <c r="M162" s="82" t="n">
        <f aca="false">Q197/Q$215</f>
        <v>0.0424712569709295</v>
      </c>
      <c r="N162" s="81" t="n">
        <f aca="false">ROUND((N$182-N$181-N$180)*M162,0)</f>
        <v>9218156</v>
      </c>
      <c r="O162" s="82" t="n">
        <f aca="false">Tabla_Ministerio!L162/(Tabla_Ministerio!L$182-SUM(N$180:N$181))-M162</f>
        <v>-1.06061342121724E-005</v>
      </c>
      <c r="P162" s="117" t="n">
        <f aca="false">N162-Tabla_Ministerio!L162</f>
        <v>2302</v>
      </c>
      <c r="Q162" s="83" t="n">
        <f aca="false">N162+J162</f>
        <v>9455512</v>
      </c>
      <c r="R162" s="81" t="n">
        <f aca="false">Q162-Tabla_Ministerio!M162</f>
        <v>2302</v>
      </c>
      <c r="T162" s="83" t="n">
        <f aca="false">B162+Tabla_Ministerio!B162</f>
        <v>10407</v>
      </c>
      <c r="U162" s="83" t="n">
        <f aca="false">C162+Tabla_Ministerio!C162</f>
        <v>52</v>
      </c>
      <c r="V162" s="83" t="n">
        <f aca="false">D162+Tabla_Ministerio!D162</f>
        <v>590.900453486354</v>
      </c>
      <c r="W162" s="83" t="n">
        <f aca="false">E162+Tabla_Ministerio!E162</f>
        <v>362.663479007765</v>
      </c>
      <c r="X162" s="83" t="n">
        <f aca="false">F162+Tabla_Ministerio!F162</f>
        <v>63</v>
      </c>
      <c r="Y162" s="83" t="n">
        <f aca="false">G162+Tabla_Ministerio!G162</f>
        <v>328</v>
      </c>
      <c r="Z162" s="83" t="n">
        <f aca="false">H162+Tabla_Ministerio!H162</f>
        <v>34</v>
      </c>
      <c r="AA162" s="83" t="n">
        <f aca="false">Y162+0.33*Z162</f>
        <v>339.22</v>
      </c>
      <c r="AD162" s="91" t="n">
        <f aca="false">IF(U162&gt;0,T162/U162,0)</f>
        <v>200.134615384615</v>
      </c>
      <c r="AE162" s="92" t="n">
        <f aca="false">EXP((((AD162-AD182)/AD183+2)/4-1.9)^3)</f>
        <v>0.0767742003080477</v>
      </c>
      <c r="AF162" s="93" t="n">
        <f aca="false">T162/V162</f>
        <v>17.6121035930807</v>
      </c>
      <c r="AG162" s="92" t="n">
        <f aca="false">EXP((((AF162-AF182)/AF183+2)/4-1.9)^3)</f>
        <v>0.0884949474146897</v>
      </c>
      <c r="AH162" s="92" t="n">
        <f aca="false">W162/V162</f>
        <v>0.613747166494839</v>
      </c>
      <c r="AI162" s="92" t="n">
        <f aca="false">EXP((((AH162-AH182)/AH183+2)/4-1.9)^3)</f>
        <v>0.028066174374985</v>
      </c>
      <c r="AJ162" s="92" t="n">
        <f aca="false">X162/V162</f>
        <v>0.106616943054106</v>
      </c>
      <c r="AK162" s="92" t="n">
        <f aca="false">EXP((((AJ162-AJ182)/AJ183+2)/4-1.9)^3)</f>
        <v>0.0361751034678844</v>
      </c>
      <c r="AL162" s="92" t="n">
        <f aca="false">AA162/V162</f>
        <v>0.574073006711331</v>
      </c>
      <c r="AM162" s="92" t="n">
        <f aca="false">EXP((((AL162-AL182)/AL183+2)/4-1.9)^3)</f>
        <v>0.0924583247277304</v>
      </c>
      <c r="AN162" s="92" t="n">
        <f aca="false">0.01*AE162+0.15*AG162+0.24*AI162+0.25*AK162+0.35*AM162</f>
        <v>0.0621820554869571</v>
      </c>
      <c r="AP162" s="94" t="n">
        <f aca="false">0.01*AE162/$AN$182</f>
        <v>0.000250477889692465</v>
      </c>
      <c r="AQ162" s="81" t="n">
        <f aca="false">AP162*$J$182</f>
        <v>2930.5582463204</v>
      </c>
      <c r="AR162" s="94" t="n">
        <f aca="false">0.15*AG162/$AN$182</f>
        <v>0.00433075712699158</v>
      </c>
      <c r="AS162" s="81" t="n">
        <f aca="false">AR162*$J$182</f>
        <v>50669.2867258607</v>
      </c>
      <c r="AT162" s="94" t="n">
        <f aca="false">0.24*AI162/$AN$182</f>
        <v>0.00219759953765096</v>
      </c>
      <c r="AU162" s="81" t="n">
        <f aca="false">AT162*$J$182</f>
        <v>25711.6245073772</v>
      </c>
      <c r="AV162" s="94" t="n">
        <f aca="false">0.25*AK162/$AN$182</f>
        <v>0.00295055615678371</v>
      </c>
      <c r="AW162" s="81" t="n">
        <f aca="false">AV162*$J$182</f>
        <v>34521.1175609567</v>
      </c>
      <c r="AX162" s="94" t="n">
        <f aca="false">0.35*AM162/$AN$182</f>
        <v>0.010557671834136</v>
      </c>
      <c r="AY162" s="81" t="n">
        <f aca="false">AX162*$J$182</f>
        <v>123523.366846709</v>
      </c>
    </row>
    <row r="163" customFormat="false" ht="12.8" hidden="false" customHeight="false" outlineLevel="0" collapsed="false">
      <c r="A163" s="89" t="s">
        <v>52</v>
      </c>
      <c r="B163" s="77"/>
      <c r="C163" s="77"/>
      <c r="D163" s="77"/>
      <c r="E163" s="77"/>
      <c r="F163" s="77"/>
      <c r="G163" s="77"/>
      <c r="H163" s="77"/>
      <c r="I163" s="82" t="n">
        <f aca="false">AP163+AR163+AT163+AV163+AX163</f>
        <v>0.0187009610205234</v>
      </c>
      <c r="J163" s="81" t="n">
        <f aca="false">ROUND(AQ163+AS163+AU163+AW163+AY163,0)</f>
        <v>218799</v>
      </c>
      <c r="K163" s="90" t="n">
        <f aca="false">I163-Tabla_Ministerio!J163</f>
        <v>-1.17961196366423E-016</v>
      </c>
      <c r="L163" s="81" t="n">
        <f aca="false">J163-Tabla_Ministerio!K163</f>
        <v>0</v>
      </c>
      <c r="M163" s="82" t="n">
        <f aca="false">Q198/Q$215</f>
        <v>0.0188709552981219</v>
      </c>
      <c r="N163" s="81" t="n">
        <f aca="false">ROUND((N$182-N$181-N$180)*M163,0)</f>
        <v>4095839</v>
      </c>
      <c r="O163" s="82" t="n">
        <f aca="false">Tabla_Ministerio!L163/(Tabla_Ministerio!L$182-SUM(N$180:N$181))-M163</f>
        <v>-3.96927801050995E-006</v>
      </c>
      <c r="P163" s="117" t="n">
        <f aca="false">N163-Tabla_Ministerio!L163</f>
        <v>862</v>
      </c>
      <c r="Q163" s="83" t="n">
        <f aca="false">N163+J163</f>
        <v>4314638</v>
      </c>
      <c r="R163" s="81" t="n">
        <f aca="false">Q163-Tabla_Ministerio!M163</f>
        <v>862</v>
      </c>
      <c r="T163" s="83" t="n">
        <f aca="false">B163+Tabla_Ministerio!B163</f>
        <v>14737</v>
      </c>
      <c r="U163" s="83" t="n">
        <f aca="false">C163+Tabla_Ministerio!C163</f>
        <v>60</v>
      </c>
      <c r="V163" s="83" t="n">
        <f aca="false">D163+Tabla_Ministerio!D163</f>
        <v>873.127188768983</v>
      </c>
      <c r="W163" s="83" t="n">
        <f aca="false">E163+Tabla_Ministerio!E163</f>
        <v>557.723307022633</v>
      </c>
      <c r="X163" s="83" t="n">
        <f aca="false">F163+Tabla_Ministerio!F163</f>
        <v>120</v>
      </c>
      <c r="Y163" s="83" t="n">
        <f aca="false">G163+Tabla_Ministerio!G163</f>
        <v>409</v>
      </c>
      <c r="Z163" s="83" t="n">
        <f aca="false">H163+Tabla_Ministerio!H163</f>
        <v>42</v>
      </c>
      <c r="AA163" s="83" t="n">
        <f aca="false">Y163+0.33*Z163</f>
        <v>422.86</v>
      </c>
      <c r="AD163" s="91" t="n">
        <f aca="false">IF(U163&gt;0,T163/U163,0)</f>
        <v>245.616666666667</v>
      </c>
      <c r="AE163" s="92" t="n">
        <f aca="false">EXP((((AD163-AD182)/AD183+2)/4-1.9)^3)</f>
        <v>0.145415634724799</v>
      </c>
      <c r="AF163" s="93" t="n">
        <f aca="false">T163/V163</f>
        <v>16.8784115184611</v>
      </c>
      <c r="AG163" s="92" t="n">
        <f aca="false">EXP((((AF163-AF182)/AF183+2)/4-1.9)^3)</f>
        <v>0.0750947696745891</v>
      </c>
      <c r="AH163" s="92" t="n">
        <f aca="false">W163/V163</f>
        <v>0.638765250007807</v>
      </c>
      <c r="AI163" s="92" t="n">
        <f aca="false">EXP((((AH163-AH182)/AH183+2)/4-1.9)^3)</f>
        <v>0.0404073658278324</v>
      </c>
      <c r="AJ163" s="92" t="n">
        <f aca="false">X163/V163</f>
        <v>0.13743702125367</v>
      </c>
      <c r="AK163" s="92" t="n">
        <f aca="false">EXP((((AJ163-AJ182)/AJ183+2)/4-1.9)^3)</f>
        <v>0.0561225767960591</v>
      </c>
      <c r="AL163" s="92" t="n">
        <f aca="false">AA163/V163</f>
        <v>0.484305156727725</v>
      </c>
      <c r="AM163" s="92" t="n">
        <f aca="false">EXP((((AL163-AL182)/AL183+2)/4-1.9)^3)</f>
        <v>0.0596391366520963</v>
      </c>
      <c r="AN163" s="92" t="n">
        <f aca="false">0.01*AE163+0.15*AG163+0.24*AI163+0.25*AK163+0.35*AM163</f>
        <v>0.0573204816243646</v>
      </c>
      <c r="AP163" s="94" t="n">
        <f aca="false">0.01*AE163/$AN$182</f>
        <v>0.000474422412320978</v>
      </c>
      <c r="AQ163" s="81" t="n">
        <f aca="false">AP163*$J$182</f>
        <v>5550.67960039702</v>
      </c>
      <c r="AR163" s="94" t="n">
        <f aca="false">0.15*AG163/$AN$182</f>
        <v>0.00367498053243697</v>
      </c>
      <c r="AS163" s="81" t="n">
        <f aca="false">AR163*$J$182</f>
        <v>42996.7871320822</v>
      </c>
      <c r="AT163" s="94" t="n">
        <f aca="false">0.24*AI163/$AN$182</f>
        <v>0.00316392278030179</v>
      </c>
      <c r="AU163" s="81" t="n">
        <f aca="false">AT163*$J$182</f>
        <v>37017.4788917239</v>
      </c>
      <c r="AV163" s="94" t="n">
        <f aca="false">0.25*AK163/$AN$182</f>
        <v>0.00457753533855651</v>
      </c>
      <c r="AW163" s="81" t="n">
        <f aca="false">AV163*$J$182</f>
        <v>53556.5592264465</v>
      </c>
      <c r="AX163" s="94" t="n">
        <f aca="false">0.35*AM163/$AN$182</f>
        <v>0.00681009995690714</v>
      </c>
      <c r="AY163" s="81" t="n">
        <f aca="false">AX163*$J$182</f>
        <v>79677.2705626193</v>
      </c>
    </row>
    <row r="164" customFormat="false" ht="12.8" hidden="false" customHeight="false" outlineLevel="0" collapsed="false">
      <c r="A164" s="89" t="s">
        <v>53</v>
      </c>
      <c r="B164" s="77"/>
      <c r="C164" s="77"/>
      <c r="D164" s="77"/>
      <c r="E164" s="77"/>
      <c r="F164" s="77"/>
      <c r="G164" s="77"/>
      <c r="H164" s="77"/>
      <c r="I164" s="82" t="n">
        <f aca="false">AP164+AR164+AT164+AV164+AX164</f>
        <v>0.0173311294064696</v>
      </c>
      <c r="J164" s="81" t="n">
        <f aca="false">ROUND(AQ164+AS164+AU164+AW164+AY164,0)</f>
        <v>202772</v>
      </c>
      <c r="K164" s="90" t="n">
        <f aca="false">I164-Tabla_Ministerio!J164</f>
        <v>0</v>
      </c>
      <c r="L164" s="81" t="n">
        <f aca="false">J164-Tabla_Ministerio!K164</f>
        <v>0</v>
      </c>
      <c r="M164" s="82" t="n">
        <f aca="false">Q199/Q$215</f>
        <v>0.0183090012257142</v>
      </c>
      <c r="N164" s="81" t="n">
        <f aca="false">ROUND((N$182-N$181-N$180)*M164,0)</f>
        <v>3973869</v>
      </c>
      <c r="O164" s="82" t="n">
        <f aca="false">Tabla_Ministerio!L164/(Tabla_Ministerio!L$182-SUM(N$180:N$181))-M164</f>
        <v>-1.51778188688459E-006</v>
      </c>
      <c r="P164" s="117" t="n">
        <f aca="false">N164-Tabla_Ministerio!L164</f>
        <v>329</v>
      </c>
      <c r="Q164" s="83" t="n">
        <f aca="false">N164+J164</f>
        <v>4176641</v>
      </c>
      <c r="R164" s="81" t="n">
        <f aca="false">Q164-Tabla_Ministerio!M164</f>
        <v>329</v>
      </c>
      <c r="T164" s="83" t="n">
        <f aca="false">B164+Tabla_Ministerio!B164</f>
        <v>6369</v>
      </c>
      <c r="U164" s="83" t="n">
        <f aca="false">C164+Tabla_Ministerio!C164</f>
        <v>56</v>
      </c>
      <c r="V164" s="83" t="n">
        <f aca="false">D164+Tabla_Ministerio!D164</f>
        <v>399.74839743611</v>
      </c>
      <c r="W164" s="83" t="n">
        <f aca="false">E164+Tabla_Ministerio!E164</f>
        <v>256.785057515162</v>
      </c>
      <c r="X164" s="83" t="n">
        <f aca="false">F164+Tabla_Ministerio!F164</f>
        <v>39</v>
      </c>
      <c r="Y164" s="83" t="n">
        <f aca="false">G164+Tabla_Ministerio!G164</f>
        <v>207</v>
      </c>
      <c r="Z164" s="83" t="n">
        <f aca="false">H164+Tabla_Ministerio!H164</f>
        <v>11</v>
      </c>
      <c r="AA164" s="83" t="n">
        <f aca="false">Y164+0.33*Z164</f>
        <v>210.63</v>
      </c>
      <c r="AD164" s="91" t="n">
        <f aca="false">IF(U164&gt;0,T164/U164,0)</f>
        <v>113.732142857143</v>
      </c>
      <c r="AE164" s="92" t="n">
        <f aca="false">EXP((((AD164-AD182)/AD183+2)/4-1.9)^3)</f>
        <v>0.0159086073199684</v>
      </c>
      <c r="AF164" s="93" t="n">
        <f aca="false">T164/V164</f>
        <v>15.9325216582461</v>
      </c>
      <c r="AG164" s="92" t="n">
        <f aca="false">EXP((((AF164-AF182)/AF183+2)/4-1.9)^3)</f>
        <v>0.0601203092117074</v>
      </c>
      <c r="AH164" s="92" t="n">
        <f aca="false">W164/V164</f>
        <v>0.642366696557434</v>
      </c>
      <c r="AI164" s="92" t="n">
        <f aca="false">EXP((((AH164-AH182)/AH183+2)/4-1.9)^3)</f>
        <v>0.0424930469765029</v>
      </c>
      <c r="AJ164" s="92" t="n">
        <f aca="false">X164/V164</f>
        <v>0.0975613667250116</v>
      </c>
      <c r="AK164" s="92" t="n">
        <f aca="false">EXP((((AJ164-AJ182)/AJ183+2)/4-1.9)^3)</f>
        <v>0.0315426763552327</v>
      </c>
      <c r="AL164" s="92" t="n">
        <f aca="false">AA164/V164</f>
        <v>0.526906427520236</v>
      </c>
      <c r="AM164" s="92" t="n">
        <f aca="false">EXP((((AL164-AL182)/AL183+2)/4-1.9)^3)</f>
        <v>0.0738876164759996</v>
      </c>
      <c r="AN164" s="92" t="n">
        <f aca="false">0.01*AE164+0.15*AG164+0.24*AI164+0.25*AK164+0.35*AM164</f>
        <v>0.0531217985847245</v>
      </c>
      <c r="AP164" s="94" t="n">
        <f aca="false">0.01*AE164/$AN$182</f>
        <v>5.19022584860984E-005</v>
      </c>
      <c r="AQ164" s="81" t="n">
        <f aca="false">AP164*$J$182</f>
        <v>607.249573189231</v>
      </c>
      <c r="AR164" s="94" t="n">
        <f aca="false">0.15*AG164/$AN$182</f>
        <v>0.00294216184315535</v>
      </c>
      <c r="AS164" s="81" t="n">
        <f aca="false">AR164*$J$182</f>
        <v>34422.9051995543</v>
      </c>
      <c r="AT164" s="94" t="n">
        <f aca="false">0.24*AI164/$AN$182</f>
        <v>0.00332723295812534</v>
      </c>
      <c r="AU164" s="81" t="n">
        <f aca="false">AT164*$J$182</f>
        <v>38928.186415316</v>
      </c>
      <c r="AV164" s="94" t="n">
        <f aca="false">0.25*AK164/$AN$182</f>
        <v>0.00257272071119278</v>
      </c>
      <c r="AW164" s="81" t="n">
        <f aca="false">AV164*$J$182</f>
        <v>30100.4927218216</v>
      </c>
      <c r="AX164" s="94" t="n">
        <f aca="false">0.35*AM164/$AN$182</f>
        <v>0.00843711163551006</v>
      </c>
      <c r="AY164" s="81" t="n">
        <f aca="false">AX164*$J$182</f>
        <v>98713.0924367318</v>
      </c>
    </row>
    <row r="165" customFormat="false" ht="12.8" hidden="false" customHeight="false" outlineLevel="0" collapsed="false">
      <c r="A165" s="89" t="s">
        <v>54</v>
      </c>
      <c r="B165" s="77"/>
      <c r="C165" s="77"/>
      <c r="D165" s="77"/>
      <c r="E165" s="77"/>
      <c r="F165" s="77"/>
      <c r="G165" s="77"/>
      <c r="H165" s="77"/>
      <c r="I165" s="82" t="n">
        <f aca="false">AP165+AR165+AT165+AV165+AX165</f>
        <v>0.0148614762290975</v>
      </c>
      <c r="J165" s="81" t="n">
        <f aca="false">ROUND(AQ165+AS165+AU165+AW165+AY165,0)</f>
        <v>173877</v>
      </c>
      <c r="K165" s="90" t="n">
        <f aca="false">I165-Tabla_Ministerio!J165</f>
        <v>0</v>
      </c>
      <c r="L165" s="81" t="n">
        <f aca="false">J165-Tabla_Ministerio!K165</f>
        <v>0</v>
      </c>
      <c r="M165" s="82" t="n">
        <f aca="false">Q200/Q$215</f>
        <v>0.0200214982741474</v>
      </c>
      <c r="N165" s="81" t="n">
        <f aca="false">ROUND((N$182-N$181-N$180)*M165,0)</f>
        <v>4345558</v>
      </c>
      <c r="O165" s="82" t="n">
        <f aca="false">Tabla_Ministerio!L165/(Tabla_Ministerio!L$182-SUM(N$180:N$181))-M165</f>
        <v>8.24888696231152E-006</v>
      </c>
      <c r="P165" s="117" t="n">
        <f aca="false">N165-Tabla_Ministerio!L165</f>
        <v>-1790</v>
      </c>
      <c r="Q165" s="83" t="n">
        <f aca="false">N165+J165</f>
        <v>4519435</v>
      </c>
      <c r="R165" s="81" t="n">
        <f aca="false">Q165-Tabla_Ministerio!M165</f>
        <v>-1790</v>
      </c>
      <c r="T165" s="83" t="n">
        <f aca="false">B165+Tabla_Ministerio!B165</f>
        <v>7084</v>
      </c>
      <c r="U165" s="83" t="n">
        <f aca="false">C165+Tabla_Ministerio!C165</f>
        <v>41</v>
      </c>
      <c r="V165" s="83" t="n">
        <f aca="false">D165+Tabla_Ministerio!D165</f>
        <v>370.415040543213</v>
      </c>
      <c r="W165" s="83" t="n">
        <f aca="false">E165+Tabla_Ministerio!E165</f>
        <v>209.558441558442</v>
      </c>
      <c r="X165" s="83" t="n">
        <f aca="false">F165+Tabla_Ministerio!F165</f>
        <v>28</v>
      </c>
      <c r="Y165" s="83" t="n">
        <f aca="false">G165+Tabla_Ministerio!G165</f>
        <v>165</v>
      </c>
      <c r="Z165" s="83" t="n">
        <f aca="false">H165+Tabla_Ministerio!H165</f>
        <v>14</v>
      </c>
      <c r="AA165" s="83" t="n">
        <f aca="false">Y165+0.33*Z165</f>
        <v>169.62</v>
      </c>
      <c r="AD165" s="91" t="n">
        <f aca="false">IF(U165&gt;0,T165/U165,0)</f>
        <v>172.780487804878</v>
      </c>
      <c r="AE165" s="92" t="n">
        <f aca="false">EXP((((AD165-AD182)/AD183+2)/4-1.9)^3)</f>
        <v>0.049209458282852</v>
      </c>
      <c r="AF165" s="93" t="n">
        <f aca="false">T165/V165</f>
        <v>19.12449340505</v>
      </c>
      <c r="AG165" s="92" t="n">
        <f aca="false">EXP((((AF165-AF182)/AF183+2)/4-1.9)^3)</f>
        <v>0.121413330817281</v>
      </c>
      <c r="AH165" s="92" t="n">
        <f aca="false">W165/V165</f>
        <v>0.565739558661346</v>
      </c>
      <c r="AI165" s="92" t="n">
        <f aca="false">EXP((((AH165-AH182)/AH183+2)/4-1.9)^3)</f>
        <v>0.0129347836568332</v>
      </c>
      <c r="AJ165" s="92" t="n">
        <f aca="false">X165/V165</f>
        <v>0.075590883023913</v>
      </c>
      <c r="AK165" s="92" t="n">
        <f aca="false">EXP((((AJ165-AJ182)/AJ183+2)/4-1.9)^3)</f>
        <v>0.0222718046533006</v>
      </c>
      <c r="AL165" s="92" t="n">
        <f aca="false">AA165/V165</f>
        <v>0.45791877066129</v>
      </c>
      <c r="AM165" s="92" t="n">
        <f aca="false">EXP((((AL165-AL182)/AL183+2)/4-1.9)^3)</f>
        <v>0.0519304264638008</v>
      </c>
      <c r="AN165" s="92" t="n">
        <f aca="false">0.01*AE165+0.15*AG165+0.24*AI165+0.25*AK165+0.35*AM165</f>
        <v>0.0455520427087161</v>
      </c>
      <c r="AP165" s="94" t="n">
        <f aca="false">0.01*AE165/$AN$182</f>
        <v>0.000160547178793683</v>
      </c>
      <c r="AQ165" s="81" t="n">
        <f aca="false">AP165*$J$182</f>
        <v>1878.38079965849</v>
      </c>
      <c r="AR165" s="94" t="n">
        <f aca="false">0.15*AG165/$AN$182</f>
        <v>0.00594171377134966</v>
      </c>
      <c r="AS165" s="81" t="n">
        <f aca="false">AR165*$J$182</f>
        <v>69517.2668185733</v>
      </c>
      <c r="AT165" s="94" t="n">
        <f aca="false">0.24*AI165/$AN$182</f>
        <v>0.00101280189469667</v>
      </c>
      <c r="AU165" s="81" t="n">
        <f aca="false">AT165*$J$182</f>
        <v>11849.6484781009</v>
      </c>
      <c r="AV165" s="94" t="n">
        <f aca="false">0.25*AK165/$AN$182</f>
        <v>0.00181655901553454</v>
      </c>
      <c r="AW165" s="81" t="n">
        <f aca="false">AV165*$J$182</f>
        <v>21253.5006959641</v>
      </c>
      <c r="AX165" s="94" t="n">
        <f aca="false">0.35*AM165/$AN$182</f>
        <v>0.00592985436872297</v>
      </c>
      <c r="AY165" s="81" t="n">
        <f aca="false">AX165*$J$182</f>
        <v>69378.5133732821</v>
      </c>
    </row>
    <row r="166" customFormat="false" ht="12.8" hidden="false" customHeight="false" outlineLevel="0" collapsed="false">
      <c r="A166" s="89" t="s">
        <v>55</v>
      </c>
      <c r="B166" s="77"/>
      <c r="C166" s="77"/>
      <c r="D166" s="77"/>
      <c r="E166" s="77"/>
      <c r="F166" s="77"/>
      <c r="G166" s="77"/>
      <c r="H166" s="77"/>
      <c r="I166" s="82" t="n">
        <f aca="false">AP166+AR166+AT166+AV166+AX166</f>
        <v>0.0474535778076462</v>
      </c>
      <c r="J166" s="81" t="n">
        <f aca="false">ROUND(AQ166+AS166+AU166+AW166+AY166,0)</f>
        <v>555201</v>
      </c>
      <c r="K166" s="90" t="n">
        <f aca="false">I166-Tabla_Ministerio!J166</f>
        <v>4.09394740330527E-016</v>
      </c>
      <c r="L166" s="81" t="n">
        <f aca="false">J166-Tabla_Ministerio!K166</f>
        <v>0</v>
      </c>
      <c r="M166" s="82" t="n">
        <f aca="false">Q201/Q$215</f>
        <v>0.0290060766574782</v>
      </c>
      <c r="N166" s="81" t="n">
        <f aca="false">ROUND((N$182-N$181-N$180)*M166,0)</f>
        <v>6295612</v>
      </c>
      <c r="O166" s="82" t="n">
        <f aca="false">Tabla_Ministerio!L166/(Tabla_Ministerio!L$182-SUM(N$180:N$181))-M166</f>
        <v>1.42475867898062E-005</v>
      </c>
      <c r="P166" s="117" t="n">
        <f aca="false">N166-Tabla_Ministerio!L166</f>
        <v>-3092</v>
      </c>
      <c r="Q166" s="83" t="n">
        <f aca="false">N166+J166</f>
        <v>6850813</v>
      </c>
      <c r="R166" s="81" t="n">
        <f aca="false">Q166-Tabla_Ministerio!M166</f>
        <v>-3092</v>
      </c>
      <c r="T166" s="83" t="n">
        <f aca="false">B166+Tabla_Ministerio!B166</f>
        <v>11028</v>
      </c>
      <c r="U166" s="83" t="n">
        <f aca="false">C166+Tabla_Ministerio!C166</f>
        <v>62</v>
      </c>
      <c r="V166" s="83" t="n">
        <f aca="false">D166+Tabla_Ministerio!D166</f>
        <v>498.667793161615</v>
      </c>
      <c r="W166" s="83" t="n">
        <f aca="false">E166+Tabla_Ministerio!E166</f>
        <v>426.726378193605</v>
      </c>
      <c r="X166" s="83" t="n">
        <f aca="false">F166+Tabla_Ministerio!F166</f>
        <v>66</v>
      </c>
      <c r="Y166" s="83" t="n">
        <f aca="false">G166+Tabla_Ministerio!G166</f>
        <v>198</v>
      </c>
      <c r="Z166" s="83" t="n">
        <f aca="false">H166+Tabla_Ministerio!H166</f>
        <v>26</v>
      </c>
      <c r="AA166" s="83" t="n">
        <f aca="false">Y166+0.33*Z166</f>
        <v>206.58</v>
      </c>
      <c r="AD166" s="91" t="n">
        <f aca="false">IF(U166&gt;0,T166/U166,0)</f>
        <v>177.870967741935</v>
      </c>
      <c r="AE166" s="92" t="n">
        <f aca="false">EXP((((AD166-AD182)/AD183+2)/4-1.9)^3)</f>
        <v>0.0536491020108029</v>
      </c>
      <c r="AF166" s="93" t="n">
        <f aca="false">T166/V166</f>
        <v>22.1149233041122</v>
      </c>
      <c r="AG166" s="92" t="n">
        <f aca="false">EXP((((AF166-AF182)/AF183+2)/4-1.9)^3)</f>
        <v>0.208755935181747</v>
      </c>
      <c r="AH166" s="92" t="n">
        <f aca="false">W166/V166</f>
        <v>0.855732782516608</v>
      </c>
      <c r="AI166" s="92" t="n">
        <f aca="false">EXP((((AH166-AH182)/AH183+2)/4-1.9)^3)</f>
        <v>0.359161313261544</v>
      </c>
      <c r="AJ166" s="92" t="n">
        <f aca="false">X166/V166</f>
        <v>0.132352642190008</v>
      </c>
      <c r="AK166" s="92" t="n">
        <f aca="false">EXP((((AJ166-AJ182)/AJ183+2)/4-1.9)^3)</f>
        <v>0.0523490890609412</v>
      </c>
      <c r="AL166" s="92" t="n">
        <f aca="false">AA166/V166</f>
        <v>0.414263770054724</v>
      </c>
      <c r="AM166" s="92" t="n">
        <f aca="false">EXP((((AL166-AL182)/AL183+2)/4-1.9)^3)</f>
        <v>0.0408986109079041</v>
      </c>
      <c r="AN166" s="92" t="n">
        <f aca="false">0.01*AE166+0.15*AG166+0.24*AI166+0.25*AK166+0.35*AM166</f>
        <v>0.145450382563142</v>
      </c>
      <c r="AP166" s="94" t="n">
        <f aca="false">0.01*AE166/$AN$182</f>
        <v>0.000175031635649002</v>
      </c>
      <c r="AQ166" s="81" t="n">
        <f aca="false">AP166*$J$182</f>
        <v>2047.84703291741</v>
      </c>
      <c r="AR166" s="94" t="n">
        <f aca="false">0.15*AG166/$AN$182</f>
        <v>0.0102160776462597</v>
      </c>
      <c r="AS166" s="81" t="n">
        <f aca="false">AR166*$J$182</f>
        <v>119526.75993899</v>
      </c>
      <c r="AT166" s="94" t="n">
        <f aca="false">0.24*AI166/$AN$182</f>
        <v>0.0281225622494944</v>
      </c>
      <c r="AU166" s="81" t="n">
        <f aca="false">AT166*$J$182</f>
        <v>329030.266140867</v>
      </c>
      <c r="AV166" s="94" t="n">
        <f aca="false">0.25*AK166/$AN$182</f>
        <v>0.00426975771245284</v>
      </c>
      <c r="AW166" s="81" t="n">
        <f aca="false">AV166*$J$182</f>
        <v>49955.6016276802</v>
      </c>
      <c r="AX166" s="94" t="n">
        <f aca="false">0.35*AM166/$AN$182</f>
        <v>0.00467014856379028</v>
      </c>
      <c r="AY166" s="81" t="n">
        <f aca="false">AX166*$J$182</f>
        <v>54640.1217367359</v>
      </c>
    </row>
    <row r="167" customFormat="false" ht="12.8" hidden="false" customHeight="false" outlineLevel="0" collapsed="false">
      <c r="A167" s="89" t="s">
        <v>56</v>
      </c>
      <c r="B167" s="77"/>
      <c r="C167" s="77"/>
      <c r="D167" s="77"/>
      <c r="E167" s="77"/>
      <c r="F167" s="77"/>
      <c r="G167" s="77"/>
      <c r="H167" s="77"/>
      <c r="I167" s="82" t="n">
        <f aca="false">AP167+AR167+AT167+AV167+AX167</f>
        <v>0.115224781259667</v>
      </c>
      <c r="J167" s="81" t="n">
        <f aca="false">ROUND(AQ167+AS167+AU167+AW167+AY167,0)</f>
        <v>1348115</v>
      </c>
      <c r="K167" s="90" t="n">
        <f aca="false">I167-Tabla_Ministerio!J167</f>
        <v>0</v>
      </c>
      <c r="L167" s="81" t="n">
        <f aca="false">J167-Tabla_Ministerio!K167</f>
        <v>0</v>
      </c>
      <c r="M167" s="82" t="n">
        <f aca="false">Q202/Q$215</f>
        <v>0.0506825720004918</v>
      </c>
      <c r="N167" s="81" t="n">
        <f aca="false">ROUND((N$182-N$181-N$180)*M167,0)</f>
        <v>11000377</v>
      </c>
      <c r="O167" s="82" t="n">
        <f aca="false">Tabla_Ministerio!L167/(Tabla_Ministerio!L$182-SUM(N$180:N$181))-M167</f>
        <v>-1.41169672621122E-006</v>
      </c>
      <c r="P167" s="117" t="n">
        <f aca="false">N167-Tabla_Ministerio!L167</f>
        <v>306</v>
      </c>
      <c r="Q167" s="83" t="n">
        <f aca="false">N167+J167</f>
        <v>12348492</v>
      </c>
      <c r="R167" s="81" t="n">
        <f aca="false">Q167-Tabla_Ministerio!M167</f>
        <v>306</v>
      </c>
      <c r="T167" s="83" t="n">
        <f aca="false">B167+Tabla_Ministerio!B167</f>
        <v>9346</v>
      </c>
      <c r="U167" s="83" t="n">
        <f aca="false">C167+Tabla_Ministerio!C167</f>
        <v>48</v>
      </c>
      <c r="V167" s="83" t="n">
        <f aca="false">D167+Tabla_Ministerio!D167</f>
        <v>423.957992007992</v>
      </c>
      <c r="W167" s="83" t="n">
        <f aca="false">E167+Tabla_Ministerio!E167</f>
        <v>300.007992007992</v>
      </c>
      <c r="X167" s="83" t="n">
        <f aca="false">F167+Tabla_Ministerio!F167</f>
        <v>160</v>
      </c>
      <c r="Y167" s="83" t="n">
        <f aca="false">G167+Tabla_Ministerio!G167</f>
        <v>450</v>
      </c>
      <c r="Z167" s="83" t="n">
        <f aca="false">H167+Tabla_Ministerio!H167</f>
        <v>40</v>
      </c>
      <c r="AA167" s="83" t="n">
        <f aca="false">Y167+0.33*Z167</f>
        <v>463.2</v>
      </c>
      <c r="AD167" s="91" t="n">
        <f aca="false">IF(U167&gt;0,T167/U167,0)</f>
        <v>194.708333333333</v>
      </c>
      <c r="AE167" s="92" t="n">
        <f aca="false">EXP((((AD167-AD182)/AD183+2)/4-1.9)^3)</f>
        <v>0.0705542539916422</v>
      </c>
      <c r="AF167" s="93" t="n">
        <f aca="false">T167/V167</f>
        <v>22.0446369125737</v>
      </c>
      <c r="AG167" s="92" t="n">
        <f aca="false">EXP((((AF167-AF182)/AF183+2)/4-1.9)^3)</f>
        <v>0.206363277003024</v>
      </c>
      <c r="AH167" s="92" t="n">
        <f aca="false">W167/V167</f>
        <v>0.707636128256633</v>
      </c>
      <c r="AI167" s="92" t="n">
        <f aca="false">EXP((((AH167-AH182)/AH183+2)/4-1.9)^3)</f>
        <v>0.0967895386023499</v>
      </c>
      <c r="AJ167" s="92" t="n">
        <f aca="false">X167/V167</f>
        <v>0.377395881233874</v>
      </c>
      <c r="AK167" s="92" t="n">
        <f aca="false">EXP((((AJ167-AJ182)/AJ183+2)/4-1.9)^3)</f>
        <v>0.498608597231518</v>
      </c>
      <c r="AL167" s="92" t="n">
        <f aca="false">AA167/V167</f>
        <v>1.09256107617207</v>
      </c>
      <c r="AM167" s="92" t="n">
        <f aca="false">EXP((((AL167-AL182)/AL183+2)/4-1.9)^3)</f>
        <v>0.496099506219534</v>
      </c>
      <c r="AN167" s="92" t="n">
        <f aca="false">0.01*AE167+0.15*AG167+0.24*AI167+0.25*AK167+0.35*AM167</f>
        <v>0.35317649983965</v>
      </c>
      <c r="AP167" s="94" t="n">
        <f aca="false">0.01*AE167/$AN$182</f>
        <v>0.000230185147845822</v>
      </c>
      <c r="AQ167" s="81" t="n">
        <f aca="false">AP167*$J$182</f>
        <v>2693.1358453566</v>
      </c>
      <c r="AR167" s="94" t="n">
        <f aca="false">0.15*AG167/$AN$182</f>
        <v>0.0100989859730888</v>
      </c>
      <c r="AS167" s="81" t="n">
        <f aca="false">AR167*$J$182</f>
        <v>118156.802818991</v>
      </c>
      <c r="AT167" s="94" t="n">
        <f aca="false">0.24*AI167/$AN$182</f>
        <v>0.00757868323769676</v>
      </c>
      <c r="AU167" s="81" t="n">
        <f aca="false">AT167*$J$182</f>
        <v>88669.5934948648</v>
      </c>
      <c r="AV167" s="94" t="n">
        <f aca="false">0.25*AK167/$AN$182</f>
        <v>0.0406680983702735</v>
      </c>
      <c r="AW167" s="81" t="n">
        <f aca="false">AV167*$J$182</f>
        <v>475811.382743215</v>
      </c>
      <c r="AX167" s="94" t="n">
        <f aca="false">0.35*AM167/$AN$182</f>
        <v>0.0566488285307622</v>
      </c>
      <c r="AY167" s="81" t="n">
        <f aca="false">AX167*$J$182</f>
        <v>662783.816164552</v>
      </c>
    </row>
    <row r="168" customFormat="false" ht="12.8" hidden="false" customHeight="false" outlineLevel="0" collapsed="false">
      <c r="A168" s="89" t="s">
        <v>57</v>
      </c>
      <c r="B168" s="77"/>
      <c r="C168" s="77"/>
      <c r="D168" s="77"/>
      <c r="E168" s="77"/>
      <c r="F168" s="77"/>
      <c r="G168" s="77"/>
      <c r="H168" s="77"/>
      <c r="I168" s="82" t="n">
        <f aca="false">AP168+AR168+AT168+AV168+AX168</f>
        <v>0.0083698992537501</v>
      </c>
      <c r="J168" s="81" t="n">
        <f aca="false">ROUND(AQ168+AS168+AU168+AW168+AY168,0)</f>
        <v>97927</v>
      </c>
      <c r="K168" s="90" t="n">
        <f aca="false">I168-Tabla_Ministerio!J168</f>
        <v>0</v>
      </c>
      <c r="L168" s="81" t="n">
        <f aca="false">J168-Tabla_Ministerio!K168</f>
        <v>0</v>
      </c>
      <c r="M168" s="82" t="n">
        <f aca="false">Q203/Q$215</f>
        <v>0.00951757139917605</v>
      </c>
      <c r="N168" s="81" t="n">
        <f aca="false">ROUND((N$182-N$181-N$180)*M168,0)</f>
        <v>2065737</v>
      </c>
      <c r="O168" s="82" t="n">
        <f aca="false">Tabla_Ministerio!L168/(Tabla_Ministerio!L$182-SUM(N$180:N$181))-M168</f>
        <v>1.21299579788001E-005</v>
      </c>
      <c r="P168" s="117" t="n">
        <f aca="false">N168-Tabla_Ministerio!L168</f>
        <v>-2633</v>
      </c>
      <c r="Q168" s="83" t="n">
        <f aca="false">N168+J168</f>
        <v>2163664</v>
      </c>
      <c r="R168" s="81" t="n">
        <f aca="false">Q168-Tabla_Ministerio!M168</f>
        <v>-2633</v>
      </c>
      <c r="T168" s="83" t="n">
        <f aca="false">B168+Tabla_Ministerio!B168</f>
        <v>2962</v>
      </c>
      <c r="U168" s="83" t="n">
        <f aca="false">C168+Tabla_Ministerio!C168</f>
        <v>27</v>
      </c>
      <c r="V168" s="83" t="n">
        <f aca="false">D168+Tabla_Ministerio!D168</f>
        <v>268.07780907203</v>
      </c>
      <c r="W168" s="83" t="n">
        <f aca="false">E168+Tabla_Ministerio!E168</f>
        <v>129.128011363636</v>
      </c>
      <c r="X168" s="83" t="n">
        <f aca="false">F168+Tabla_Ministerio!F168</f>
        <v>27</v>
      </c>
      <c r="Y168" s="83" t="n">
        <f aca="false">G168+Tabla_Ministerio!G168</f>
        <v>106</v>
      </c>
      <c r="Z168" s="83" t="n">
        <f aca="false">H168+Tabla_Ministerio!H168</f>
        <v>15</v>
      </c>
      <c r="AA168" s="83" t="n">
        <f aca="false">Y168+0.33*Z168</f>
        <v>110.95</v>
      </c>
      <c r="AD168" s="91" t="n">
        <f aca="false">IF(U168&gt;0,T168/U168,0)</f>
        <v>109.703703703704</v>
      </c>
      <c r="AE168" s="92" t="n">
        <f aca="false">EXP((((AD168-AD182)/AD183+2)/4-1.9)^3)</f>
        <v>0.0145986349840463</v>
      </c>
      <c r="AF168" s="93" t="n">
        <f aca="false">T168/V168</f>
        <v>11.0490309147675</v>
      </c>
      <c r="AG168" s="92" t="n">
        <f aca="false">EXP((((AF168-AF182)/AF183+2)/4-1.9)^3)</f>
        <v>0.015543857350701</v>
      </c>
      <c r="AH168" s="92" t="n">
        <f aca="false">W168/V168</f>
        <v>0.481681090317105</v>
      </c>
      <c r="AI168" s="92" t="n">
        <f aca="false">EXP((((AH168-AH182)/AH183+2)/4-1.9)^3)</f>
        <v>0.00257983221638492</v>
      </c>
      <c r="AJ168" s="92" t="n">
        <f aca="false">X168/V168</f>
        <v>0.100717027244673</v>
      </c>
      <c r="AK168" s="92" t="n">
        <f aca="false">EXP((((AJ168-AJ182)/AJ183+2)/4-1.9)^3)</f>
        <v>0.0330993260289542</v>
      </c>
      <c r="AL168" s="92" t="n">
        <f aca="false">AA168/V168</f>
        <v>0.413872376770241</v>
      </c>
      <c r="AM168" s="92" t="n">
        <f aca="false">EXP((((AL168-AL182)/AL183+2)/4-1.9)^3)</f>
        <v>0.0408088465915301</v>
      </c>
      <c r="AN168" s="92" t="n">
        <f aca="false">0.01*AE168+0.15*AG168+0.24*AI168+0.25*AK168+0.35*AM168</f>
        <v>0.0256546524986521</v>
      </c>
      <c r="AP168" s="94" t="n">
        <f aca="false">0.01*AE168/$AN$182</f>
        <v>4.76284385708048E-005</v>
      </c>
      <c r="AQ168" s="81" t="n">
        <f aca="false">AP168*$J$182</f>
        <v>557.246444324525</v>
      </c>
      <c r="AR168" s="94" t="n">
        <f aca="false">0.15*AG168/$AN$182</f>
        <v>0.000760683778781641</v>
      </c>
      <c r="AS168" s="81" t="n">
        <f aca="false">AR168*$J$182</f>
        <v>8899.8998014864</v>
      </c>
      <c r="AT168" s="94" t="n">
        <f aca="false">0.24*AI168/$AN$182</f>
        <v>0.000202002524825672</v>
      </c>
      <c r="AU168" s="81" t="n">
        <f aca="false">AT168*$J$182</f>
        <v>2363.40287612708</v>
      </c>
      <c r="AV168" s="94" t="n">
        <f aca="false">0.25*AK168/$AN$182</f>
        <v>0.00269968599500549</v>
      </c>
      <c r="AW168" s="81" t="n">
        <f aca="false">AV168*$J$182</f>
        <v>31585.9697830129</v>
      </c>
      <c r="AX168" s="94" t="n">
        <f aca="false">0.35*AM168/$AN$182</f>
        <v>0.00465989851656649</v>
      </c>
      <c r="AY168" s="81" t="n">
        <f aca="false">AX168*$J$182</f>
        <v>54520.1975372237</v>
      </c>
    </row>
    <row r="169" customFormat="false" ht="12.8" hidden="false" customHeight="false" outlineLevel="0" collapsed="false">
      <c r="A169" s="89" t="s">
        <v>58</v>
      </c>
      <c r="B169" s="77"/>
      <c r="C169" s="77"/>
      <c r="D169" s="77"/>
      <c r="E169" s="77"/>
      <c r="F169" s="77"/>
      <c r="G169" s="77"/>
      <c r="H169" s="77"/>
      <c r="I169" s="82" t="n">
        <f aca="false">AP169+AR169+AT169+AV169+AX169</f>
        <v>0.0852199426688166</v>
      </c>
      <c r="J169" s="81" t="n">
        <f aca="false">ROUND(AQ169+AS169+AU169+AW169+AY169,0)</f>
        <v>997062</v>
      </c>
      <c r="K169" s="90" t="n">
        <f aca="false">I169-Tabla_Ministerio!J169</f>
        <v>4.44089209850063E-016</v>
      </c>
      <c r="L169" s="81" t="n">
        <f aca="false">J169-Tabla_Ministerio!K169</f>
        <v>0</v>
      </c>
      <c r="M169" s="82" t="n">
        <f aca="false">Q204/Q$215</f>
        <v>0.0697531111467779</v>
      </c>
      <c r="N169" s="81" t="n">
        <f aca="false">ROUND((N$182-N$181-N$180)*M169,0)</f>
        <v>15139535</v>
      </c>
      <c r="O169" s="82" t="n">
        <f aca="false">Tabla_Ministerio!L169/(Tabla_Ministerio!L$182-SUM(N$180:N$181))-M169</f>
        <v>3.11224875065852E-006</v>
      </c>
      <c r="P169" s="117" t="n">
        <f aca="false">N169-Tabla_Ministerio!L169</f>
        <v>-675</v>
      </c>
      <c r="Q169" s="83" t="n">
        <f aca="false">N169+J169</f>
        <v>16136597</v>
      </c>
      <c r="R169" s="81" t="n">
        <f aca="false">Q169-Tabla_Ministerio!M169</f>
        <v>-675</v>
      </c>
      <c r="T169" s="83" t="n">
        <f aca="false">B169+Tabla_Ministerio!B169</f>
        <v>9342</v>
      </c>
      <c r="U169" s="83" t="n">
        <f aca="false">C169+Tabla_Ministerio!C169</f>
        <v>41</v>
      </c>
      <c r="V169" s="83" t="n">
        <f aca="false">D169+Tabla_Ministerio!D169</f>
        <v>464.999993629302</v>
      </c>
      <c r="W169" s="83" t="n">
        <f aca="false">E169+Tabla_Ministerio!E169</f>
        <v>427.796129992939</v>
      </c>
      <c r="X169" s="83" t="n">
        <f aca="false">F169+Tabla_Ministerio!F169</f>
        <v>124</v>
      </c>
      <c r="Y169" s="83" t="n">
        <f aca="false">G169+Tabla_Ministerio!G169</f>
        <v>312</v>
      </c>
      <c r="Z169" s="83" t="n">
        <f aca="false">H169+Tabla_Ministerio!H169</f>
        <v>43</v>
      </c>
      <c r="AA169" s="83" t="n">
        <f aca="false">Y169+0.33*Z169</f>
        <v>326.19</v>
      </c>
      <c r="AD169" s="91" t="n">
        <f aca="false">IF(U169&gt;0,T169/U169,0)</f>
        <v>227.853658536585</v>
      </c>
      <c r="AE169" s="92" t="n">
        <f aca="false">EXP((((AD169-AD182)/AD183+2)/4-1.9)^3)</f>
        <v>0.114958241892138</v>
      </c>
      <c r="AF169" s="93" t="n">
        <f aca="false">T169/V169</f>
        <v>20.0903228558911</v>
      </c>
      <c r="AG169" s="92" t="n">
        <f aca="false">EXP((((AF169-AF182)/AF183+2)/4-1.9)^3)</f>
        <v>0.146353730566937</v>
      </c>
      <c r="AH169" s="92" t="n">
        <f aca="false">W169/V169</f>
        <v>0.919991690008448</v>
      </c>
      <c r="AI169" s="92" t="n">
        <f aca="false">EXP((((AH169-AH182)/AH183+2)/4-1.9)^3)</f>
        <v>0.518078907577576</v>
      </c>
      <c r="AJ169" s="92" t="n">
        <f aca="false">X169/V169</f>
        <v>0.266666670320114</v>
      </c>
      <c r="AK169" s="92" t="n">
        <f aca="false">EXP((((AJ169-AJ182)/AJ183+2)/4-1.9)^3)</f>
        <v>0.232815784617329</v>
      </c>
      <c r="AL169" s="92" t="n">
        <f aca="false">AA169/V169</f>
        <v>0.70148388057837</v>
      </c>
      <c r="AM169" s="92" t="n">
        <f aca="false">EXP((((AL169-AL182)/AL183+2)/4-1.9)^3)</f>
        <v>0.158751076451204</v>
      </c>
      <c r="AN169" s="92" t="n">
        <f aca="false">0.01*AE169+0.15*AG169+0.24*AI169+0.25*AK169+0.35*AM169</f>
        <v>0.261208402734834</v>
      </c>
      <c r="AP169" s="94" t="n">
        <f aca="false">0.01*AE169/$AN$182</f>
        <v>0.000375054350502695</v>
      </c>
      <c r="AQ169" s="81" t="n">
        <f aca="false">AP169*$J$182</f>
        <v>4388.08639370727</v>
      </c>
      <c r="AR169" s="94" t="n">
        <f aca="false">0.15*AG169/$AN$182</f>
        <v>0.00716224462787078</v>
      </c>
      <c r="AS169" s="81" t="n">
        <f aca="false">AR169*$J$182</f>
        <v>83797.3167297972</v>
      </c>
      <c r="AT169" s="94" t="n">
        <f aca="false">0.24*AI169/$AN$182</f>
        <v>0.0405659122810107</v>
      </c>
      <c r="AU169" s="81" t="n">
        <f aca="false">AT169*$J$182</f>
        <v>474615.818987405</v>
      </c>
      <c r="AV169" s="94" t="n">
        <f aca="false">0.25*AK169/$AN$182</f>
        <v>0.0189891936952976</v>
      </c>
      <c r="AW169" s="81" t="n">
        <f aca="false">AV169*$J$182</f>
        <v>222171.059661415</v>
      </c>
      <c r="AX169" s="94" t="n">
        <f aca="false">0.35*AM169/$AN$182</f>
        <v>0.0181275377141347</v>
      </c>
      <c r="AY169" s="81" t="n">
        <f aca="false">AX169*$J$182</f>
        <v>212089.798420398</v>
      </c>
    </row>
    <row r="170" customFormat="false" ht="12.8" hidden="false" customHeight="false" outlineLevel="0" collapsed="false">
      <c r="A170" s="89" t="s">
        <v>59</v>
      </c>
      <c r="B170" s="77"/>
      <c r="C170" s="77"/>
      <c r="D170" s="77"/>
      <c r="E170" s="77"/>
      <c r="F170" s="77"/>
      <c r="G170" s="77"/>
      <c r="H170" s="77"/>
      <c r="I170" s="82" t="n">
        <f aca="false">AP170+AR170+AT170+AV170+AX170</f>
        <v>0.00946637444002655</v>
      </c>
      <c r="J170" s="81" t="n">
        <f aca="false">ROUND(AQ170+AS170+AU170+AW170+AY170,0)</f>
        <v>110755</v>
      </c>
      <c r="K170" s="90" t="n">
        <f aca="false">I170-Tabla_Ministerio!J170</f>
        <v>-3.46944695195361E-017</v>
      </c>
      <c r="L170" s="81" t="n">
        <f aca="false">J170-Tabla_Ministerio!K170</f>
        <v>0</v>
      </c>
      <c r="M170" s="82" t="n">
        <f aca="false">Q205/Q$215</f>
        <v>0.00768401183518792</v>
      </c>
      <c r="N170" s="81" t="n">
        <f aca="false">ROUND((N$182-N$181-N$180)*M170,0)</f>
        <v>1667773</v>
      </c>
      <c r="O170" s="82" t="n">
        <f aca="false">Tabla_Ministerio!L170/(Tabla_Ministerio!L$182-SUM(N$180:N$181))-M170</f>
        <v>-1.34999845278613E-005</v>
      </c>
      <c r="P170" s="117" t="n">
        <f aca="false">N170-Tabla_Ministerio!L170</f>
        <v>2930</v>
      </c>
      <c r="Q170" s="83" t="n">
        <f aca="false">N170+J170</f>
        <v>1778528</v>
      </c>
      <c r="R170" s="81" t="n">
        <f aca="false">Q170-Tabla_Ministerio!M170</f>
        <v>2930</v>
      </c>
      <c r="T170" s="83" t="n">
        <f aca="false">B170+Tabla_Ministerio!B170</f>
        <v>6359</v>
      </c>
      <c r="U170" s="83" t="n">
        <f aca="false">C170+Tabla_Ministerio!C170</f>
        <v>71</v>
      </c>
      <c r="V170" s="83" t="n">
        <f aca="false">D170+Tabla_Ministerio!D170</f>
        <v>317.727272727273</v>
      </c>
      <c r="W170" s="83" t="n">
        <f aca="false">E170+Tabla_Ministerio!E170</f>
        <v>138.045454545455</v>
      </c>
      <c r="X170" s="83" t="n">
        <f aca="false">F170+Tabla_Ministerio!F170</f>
        <v>5</v>
      </c>
      <c r="Y170" s="83" t="n">
        <f aca="false">G170+Tabla_Ministerio!G170</f>
        <v>78</v>
      </c>
      <c r="Z170" s="83" t="n">
        <f aca="false">H170+Tabla_Ministerio!H170</f>
        <v>3</v>
      </c>
      <c r="AA170" s="83" t="n">
        <f aca="false">Y170+0.33*Z170</f>
        <v>78.99</v>
      </c>
      <c r="AD170" s="91" t="n">
        <f aca="false">IF(U170&gt;0,T170/U170,0)</f>
        <v>89.5633802816901</v>
      </c>
      <c r="AE170" s="92" t="n">
        <f aca="false">EXP((((AD170-AD182)/AD183+2)/4-1.9)^3)</f>
        <v>0.00933189423425115</v>
      </c>
      <c r="AF170" s="93" t="n">
        <f aca="false">T170/V170</f>
        <v>20.0140200286123</v>
      </c>
      <c r="AG170" s="92" t="n">
        <f aca="false">EXP((((AF170-AF182)/AF183+2)/4-1.9)^3)</f>
        <v>0.144269823713473</v>
      </c>
      <c r="AH170" s="92" t="n">
        <f aca="false">W170/V170</f>
        <v>0.434477825464951</v>
      </c>
      <c r="AI170" s="92" t="n">
        <f aca="false">EXP((((AH170-AH182)/AH183+2)/4-1.9)^3)</f>
        <v>0.000894511167324484</v>
      </c>
      <c r="AJ170" s="92" t="n">
        <f aca="false">X170/V170</f>
        <v>0.0157367668097282</v>
      </c>
      <c r="AK170" s="92" t="n">
        <f aca="false">EXP((((AJ170-AJ182)/AJ183+2)/4-1.9)^3)</f>
        <v>0.0076785738032509</v>
      </c>
      <c r="AL170" s="92" t="n">
        <f aca="false">AA170/V170</f>
        <v>0.248609442060086</v>
      </c>
      <c r="AM170" s="92" t="n">
        <f aca="false">EXP((((AL170-AL182)/AL183+2)/4-1.9)^3)</f>
        <v>0.0147067134134598</v>
      </c>
      <c r="AN170" s="92" t="n">
        <f aca="false">0.01*AE170+0.15*AG170+0.24*AI170+0.25*AK170+0.35*AM170</f>
        <v>0.0290154683250449</v>
      </c>
      <c r="AP170" s="94" t="n">
        <f aca="false">0.01*AE170/$AN$182</f>
        <v>3.04455554763166E-005</v>
      </c>
      <c r="AQ170" s="81" t="n">
        <f aca="false">AP170*$J$182</f>
        <v>356.208980259581</v>
      </c>
      <c r="AR170" s="94" t="n">
        <f aca="false">0.15*AG170/$AN$182</f>
        <v>0.00706026259701723</v>
      </c>
      <c r="AS170" s="81" t="n">
        <f aca="false">AR170*$J$182</f>
        <v>82604.1404304388</v>
      </c>
      <c r="AT170" s="94" t="n">
        <f aca="false">0.24*AI170/$AN$182</f>
        <v>7.00408007686281E-005</v>
      </c>
      <c r="AU170" s="81" t="n">
        <f aca="false">AT170*$J$182</f>
        <v>819.468123607248</v>
      </c>
      <c r="AV170" s="94" t="n">
        <f aca="false">0.25*AK170/$AN$182</f>
        <v>0.000626288829570694</v>
      </c>
      <c r="AW170" s="81" t="n">
        <f aca="false">AV170*$J$182</f>
        <v>7327.49663585161</v>
      </c>
      <c r="AX170" s="94" t="n">
        <f aca="false">0.35*AM170/$AN$182</f>
        <v>0.00167933665719368</v>
      </c>
      <c r="AY170" s="81" t="n">
        <f aca="false">AX170*$J$182</f>
        <v>19648.0172167273</v>
      </c>
    </row>
    <row r="171" customFormat="false" ht="12.8" hidden="false" customHeight="false" outlineLevel="0" collapsed="false">
      <c r="A171" s="89" t="s">
        <v>60</v>
      </c>
      <c r="B171" s="77"/>
      <c r="C171" s="77"/>
      <c r="D171" s="77"/>
      <c r="E171" s="77"/>
      <c r="F171" s="77"/>
      <c r="G171" s="77"/>
      <c r="H171" s="77"/>
      <c r="I171" s="82" t="n">
        <f aca="false">AP171+AR171+AT171+AV171+AX171</f>
        <v>0.063110454444994</v>
      </c>
      <c r="J171" s="81" t="n">
        <f aca="false">ROUND(AQ171+AS171+AU171+AW171+AY171,0)</f>
        <v>738384</v>
      </c>
      <c r="K171" s="90" t="n">
        <f aca="false">I171-Tabla_Ministerio!J171</f>
        <v>0</v>
      </c>
      <c r="L171" s="81" t="n">
        <f aca="false">J171-Tabla_Ministerio!K171</f>
        <v>0</v>
      </c>
      <c r="M171" s="82" t="n">
        <f aca="false">Q206/Q$215</f>
        <v>0.0450223492774376</v>
      </c>
      <c r="N171" s="81" t="n">
        <f aca="false">ROUND((N$182-N$181-N$180)*M171,0)</f>
        <v>9771857</v>
      </c>
      <c r="O171" s="82" t="n">
        <f aca="false">Tabla_Ministerio!L171/(Tabla_Ministerio!L$182-SUM(N$180:N$181))-M171</f>
        <v>3.2155816232643E-005</v>
      </c>
      <c r="P171" s="117" t="n">
        <f aca="false">N171-Tabla_Ministerio!L171</f>
        <v>-6979</v>
      </c>
      <c r="Q171" s="83" t="n">
        <f aca="false">N171+J171</f>
        <v>10510241</v>
      </c>
      <c r="R171" s="81" t="n">
        <f aca="false">Q171-Tabla_Ministerio!M171</f>
        <v>-6979</v>
      </c>
      <c r="T171" s="83" t="n">
        <f aca="false">B171+Tabla_Ministerio!B171</f>
        <v>8525</v>
      </c>
      <c r="U171" s="83" t="n">
        <f aca="false">C171+Tabla_Ministerio!C171</f>
        <v>63</v>
      </c>
      <c r="V171" s="83" t="n">
        <f aca="false">D171+Tabla_Ministerio!D171</f>
        <v>358.227272727273</v>
      </c>
      <c r="W171" s="83" t="n">
        <f aca="false">E171+Tabla_Ministerio!E171</f>
        <v>305.340909090909</v>
      </c>
      <c r="X171" s="83" t="n">
        <f aca="false">F171+Tabla_Ministerio!F171</f>
        <v>36</v>
      </c>
      <c r="Y171" s="83" t="n">
        <f aca="false">G171+Tabla_Ministerio!G171</f>
        <v>248</v>
      </c>
      <c r="Z171" s="83" t="n">
        <f aca="false">H171+Tabla_Ministerio!H171</f>
        <v>32</v>
      </c>
      <c r="AA171" s="83" t="n">
        <f aca="false">Y171+0.33*Z171</f>
        <v>258.56</v>
      </c>
      <c r="AD171" s="91" t="n">
        <f aca="false">IF(U171&gt;0,T171/U171,0)</f>
        <v>135.31746031746</v>
      </c>
      <c r="AE171" s="92" t="n">
        <f aca="false">EXP((((AD171-AD182)/AD183+2)/4-1.9)^3)</f>
        <v>0.0247179445787105</v>
      </c>
      <c r="AF171" s="93" t="n">
        <f aca="false">T171/V171</f>
        <v>23.7977414033752</v>
      </c>
      <c r="AG171" s="92" t="n">
        <f aca="false">EXP((((AF171-AF182)/AF183+2)/4-1.9)^3)</f>
        <v>0.270609515056182</v>
      </c>
      <c r="AH171" s="92" t="n">
        <f aca="false">W171/V171</f>
        <v>0.852366450957999</v>
      </c>
      <c r="AI171" s="92" t="n">
        <f aca="false">EXP((((AH171-AH182)/AH183+2)/4-1.9)^3)</f>
        <v>0.351260540776771</v>
      </c>
      <c r="AJ171" s="92" t="n">
        <f aca="false">X171/V171</f>
        <v>0.100494861058241</v>
      </c>
      <c r="AK171" s="92" t="n">
        <f aca="false">EXP((((AJ171-AJ182)/AJ183+2)/4-1.9)^3)</f>
        <v>0.0329877496394191</v>
      </c>
      <c r="AL171" s="92" t="n">
        <f aca="false">AA171/V171</f>
        <v>0.721776424311635</v>
      </c>
      <c r="AM171" s="92" t="n">
        <f aca="false">EXP((((AL171-AL182)/AL183+2)/4-1.9)^3)</f>
        <v>0.171578114923196</v>
      </c>
      <c r="AN171" s="92" t="n">
        <f aca="false">0.01*AE171+0.15*AG171+0.24*AI171+0.25*AK171+0.35*AM171</f>
        <v>0.193440414123613</v>
      </c>
      <c r="AP171" s="94" t="n">
        <f aca="false">0.01*AE171/$AN$182</f>
        <v>8.06429578005218E-005</v>
      </c>
      <c r="AQ171" s="81" t="n">
        <f aca="false">AP171*$J$182</f>
        <v>943.511961395676</v>
      </c>
      <c r="AR171" s="94" t="n">
        <f aca="false">0.15*AG171/$AN$182</f>
        <v>0.0132430621204794</v>
      </c>
      <c r="AS171" s="81" t="n">
        <f aca="false">AR171*$J$182</f>
        <v>154942.078725409</v>
      </c>
      <c r="AT171" s="94" t="n">
        <f aca="false">0.24*AI171/$AN$182</f>
        <v>0.0275039266731723</v>
      </c>
      <c r="AU171" s="81" t="n">
        <f aca="false">AT171*$J$182</f>
        <v>321792.311557795</v>
      </c>
      <c r="AV171" s="94" t="n">
        <f aca="false">0.25*AK171/$AN$182</f>
        <v>0.00269058547084565</v>
      </c>
      <c r="AW171" s="81" t="n">
        <f aca="false">AV171*$J$182</f>
        <v>31479.4948516119</v>
      </c>
      <c r="AX171" s="94" t="n">
        <f aca="false">0.35*AM171/$AN$182</f>
        <v>0.0195922372226962</v>
      </c>
      <c r="AY171" s="81" t="n">
        <f aca="false">AX171*$J$182</f>
        <v>229226.589330232</v>
      </c>
    </row>
    <row r="172" customFormat="false" ht="12.8" hidden="false" customHeight="false" outlineLevel="0" collapsed="false">
      <c r="A172" s="89" t="s">
        <v>61</v>
      </c>
      <c r="B172" s="77"/>
      <c r="C172" s="77"/>
      <c r="D172" s="77"/>
      <c r="E172" s="77"/>
      <c r="F172" s="77"/>
      <c r="G172" s="77"/>
      <c r="H172" s="77"/>
      <c r="I172" s="82" t="n">
        <f aca="false">AP172+AR172+AT172+AV172+AX172</f>
        <v>0.00260270710548616</v>
      </c>
      <c r="J172" s="81" t="n">
        <f aca="false">ROUND(AQ172+AS172+AU172+AW172+AY172,0)</f>
        <v>30451</v>
      </c>
      <c r="K172" s="90" t="n">
        <f aca="false">I172-Tabla_Ministerio!J172</f>
        <v>-1.95156391047391E-017</v>
      </c>
      <c r="L172" s="81" t="n">
        <f aca="false">J172-Tabla_Ministerio!K172</f>
        <v>0</v>
      </c>
      <c r="M172" s="82" t="n">
        <f aca="false">Q207/Q$215</f>
        <v>0.0111921842061513</v>
      </c>
      <c r="N172" s="81" t="n">
        <f aca="false">ROUND((N$182-N$181-N$180)*M172,0)</f>
        <v>2429203</v>
      </c>
      <c r="O172" s="82" t="n">
        <f aca="false">Tabla_Ministerio!L172/(Tabla_Ministerio!L$182-SUM(N$180:N$181))-M172</f>
        <v>5.06399784317053E-006</v>
      </c>
      <c r="P172" s="117" t="n">
        <f aca="false">N172-Tabla_Ministerio!L172</f>
        <v>-1099</v>
      </c>
      <c r="Q172" s="83" t="n">
        <f aca="false">N172+J172</f>
        <v>2459654</v>
      </c>
      <c r="R172" s="81" t="n">
        <f aca="false">Q172-Tabla_Ministerio!M172</f>
        <v>-1099</v>
      </c>
      <c r="T172" s="83" t="n">
        <f aca="false">B172+Tabla_Ministerio!B172</f>
        <v>4326</v>
      </c>
      <c r="U172" s="83" t="n">
        <f aca="false">C172+Tabla_Ministerio!C172</f>
        <v>39</v>
      </c>
      <c r="V172" s="83" t="n">
        <f aca="false">D172+Tabla_Ministerio!D172</f>
        <v>441.078692556321</v>
      </c>
      <c r="W172" s="83" t="n">
        <f aca="false">E172+Tabla_Ministerio!E172</f>
        <v>227.296225023853</v>
      </c>
      <c r="X172" s="83" t="n">
        <f aca="false">F172+Tabla_Ministerio!F172</f>
        <v>16</v>
      </c>
      <c r="Y172" s="83" t="n">
        <f aca="false">G172+Tabla_Ministerio!G172</f>
        <v>52</v>
      </c>
      <c r="Z172" s="83" t="n">
        <f aca="false">H172+Tabla_Ministerio!H172</f>
        <v>18</v>
      </c>
      <c r="AA172" s="83" t="n">
        <f aca="false">Y172+0.33*Z172</f>
        <v>57.94</v>
      </c>
      <c r="AD172" s="91" t="n">
        <f aca="false">IF(U172&gt;0,T172/U172,0)</f>
        <v>110.923076923077</v>
      </c>
      <c r="AE172" s="92" t="n">
        <f aca="false">EXP((((AD172-AD182)/AD183+2)/4-1.9)^3)</f>
        <v>0.0149852024633788</v>
      </c>
      <c r="AF172" s="93" t="n">
        <f aca="false">T172/V172</f>
        <v>9.80777369890208</v>
      </c>
      <c r="AG172" s="92" t="n">
        <f aca="false">EXP((((AF172-AF182)/AF183+2)/4-1.9)^3)</f>
        <v>0.0103988765287837</v>
      </c>
      <c r="AH172" s="92" t="n">
        <f aca="false">W172/V172</f>
        <v>0.515318986973803</v>
      </c>
      <c r="AI172" s="92" t="n">
        <f aca="false">EXP((((AH172-AH182)/AH183+2)/4-1.9)^3)</f>
        <v>0.00512244858928063</v>
      </c>
      <c r="AJ172" s="92" t="n">
        <f aca="false">X172/V172</f>
        <v>0.0362747062372707</v>
      </c>
      <c r="AK172" s="92" t="n">
        <f aca="false">EXP((((AJ172-AJ182)/AJ183+2)/4-1.9)^3)</f>
        <v>0.0112868605303014</v>
      </c>
      <c r="AL172" s="92" t="n">
        <f aca="false">AA172/V172</f>
        <v>0.131359779961717</v>
      </c>
      <c r="AM172" s="92" t="n">
        <f aca="false">EXP((((AL172-AL182)/AL183+2)/4-1.9)^3)</f>
        <v>0.00633369815479726</v>
      </c>
      <c r="AN172" s="92" t="n">
        <f aca="false">0.01*AE172+0.15*AG172+0.24*AI172+0.25*AK172+0.35*AM172</f>
        <v>0.0079775806521331</v>
      </c>
      <c r="AP172" s="94" t="n">
        <f aca="false">0.01*AE172/$AN$182</f>
        <v>4.88896253504577E-005</v>
      </c>
      <c r="AQ172" s="81" t="n">
        <f aca="false">AP172*$J$182</f>
        <v>572.002163169809</v>
      </c>
      <c r="AR172" s="94" t="n">
        <f aca="false">0.15*AG172/$AN$182</f>
        <v>0.000508899207868901</v>
      </c>
      <c r="AS172" s="81" t="n">
        <f aca="false">AR172*$J$182</f>
        <v>5954.0535573707</v>
      </c>
      <c r="AT172" s="94" t="n">
        <f aca="false">0.24*AI172/$AN$182</f>
        <v>0.000401091025126573</v>
      </c>
      <c r="AU172" s="81" t="n">
        <f aca="false">AT172*$J$182</f>
        <v>4692.71204996559</v>
      </c>
      <c r="AV172" s="94" t="n">
        <f aca="false">0.25*AK172/$AN$182</f>
        <v>0.000920592137573439</v>
      </c>
      <c r="AW172" s="81" t="n">
        <f aca="false">AV172*$J$182</f>
        <v>10770.8064914471</v>
      </c>
      <c r="AX172" s="94" t="n">
        <f aca="false">0.35*AM172/$AN$182</f>
        <v>0.00072323510956679</v>
      </c>
      <c r="AY172" s="81" t="n">
        <f aca="false">AX172*$J$182</f>
        <v>8461.75531489698</v>
      </c>
    </row>
    <row r="173" customFormat="false" ht="12.8" hidden="false" customHeight="false" outlineLevel="0" collapsed="false">
      <c r="A173" s="89" t="s">
        <v>62</v>
      </c>
      <c r="B173" s="77"/>
      <c r="C173" s="77"/>
      <c r="D173" s="77"/>
      <c r="E173" s="77"/>
      <c r="F173" s="77"/>
      <c r="G173" s="77"/>
      <c r="H173" s="77"/>
      <c r="I173" s="82" t="n">
        <f aca="false">AP173+AR173+AT173+AV173+AX173</f>
        <v>0.00699187273380499</v>
      </c>
      <c r="J173" s="81" t="n">
        <f aca="false">ROUND(AQ173+AS173+AU173+AW173+AY173,0)</f>
        <v>81804</v>
      </c>
      <c r="K173" s="90" t="n">
        <f aca="false">I173-Tabla_Ministerio!J173</f>
        <v>-1.11889664200504E-016</v>
      </c>
      <c r="L173" s="81" t="n">
        <f aca="false">J173-Tabla_Ministerio!K173</f>
        <v>0</v>
      </c>
      <c r="M173" s="82" t="n">
        <f aca="false">Q208/Q$215</f>
        <v>0.0199305060384409</v>
      </c>
      <c r="N173" s="81" t="n">
        <f aca="false">ROUND((N$182-N$181-N$180)*M173,0)</f>
        <v>4325808</v>
      </c>
      <c r="O173" s="82" t="n">
        <f aca="false">Tabla_Ministerio!L173/(Tabla_Ministerio!L$182-SUM(N$180:N$181))-M173</f>
        <v>-6.69103337861549E-006</v>
      </c>
      <c r="P173" s="117" t="n">
        <f aca="false">N173-Tabla_Ministerio!L173</f>
        <v>1452</v>
      </c>
      <c r="Q173" s="83" t="n">
        <f aca="false">N173+J173</f>
        <v>4407612</v>
      </c>
      <c r="R173" s="81" t="n">
        <f aca="false">Q173-Tabla_Ministerio!M173</f>
        <v>1452</v>
      </c>
      <c r="T173" s="83" t="n">
        <f aca="false">B173+Tabla_Ministerio!B173</f>
        <v>4548</v>
      </c>
      <c r="U173" s="83" t="n">
        <f aca="false">C173+Tabla_Ministerio!C173</f>
        <v>24</v>
      </c>
      <c r="V173" s="83" t="n">
        <f aca="false">D173+Tabla_Ministerio!D173</f>
        <v>325.96198488263</v>
      </c>
      <c r="W173" s="83" t="n">
        <f aca="false">E173+Tabla_Ministerio!E173</f>
        <v>212.827439428084</v>
      </c>
      <c r="X173" s="83" t="n">
        <f aca="false">F173+Tabla_Ministerio!F173</f>
        <v>3</v>
      </c>
      <c r="Y173" s="83" t="n">
        <f aca="false">G173+Tabla_Ministerio!G173</f>
        <v>33</v>
      </c>
      <c r="Z173" s="83" t="n">
        <f aca="false">H173+Tabla_Ministerio!H173</f>
        <v>8</v>
      </c>
      <c r="AA173" s="83" t="n">
        <f aca="false">Y173+0.33*Z173</f>
        <v>35.64</v>
      </c>
      <c r="AD173" s="91" t="n">
        <f aca="false">IF(U173&gt;0,T173/U173,0)</f>
        <v>189.5</v>
      </c>
      <c r="AE173" s="92" t="n">
        <f aca="false">EXP((((AD173-AD182)/AD183+2)/4-1.9)^3)</f>
        <v>0.0649465205665518</v>
      </c>
      <c r="AF173" s="93" t="n">
        <f aca="false">T173/V173</f>
        <v>13.9525472629503</v>
      </c>
      <c r="AG173" s="92" t="n">
        <f aca="false">EXP((((AF173-AF182)/AF183+2)/4-1.9)^3)</f>
        <v>0.0362453653091992</v>
      </c>
      <c r="AH173" s="92" t="n">
        <f aca="false">W173/V173</f>
        <v>0.652921043859508</v>
      </c>
      <c r="AI173" s="92" t="n">
        <f aca="false">EXP((((AH173-AH182)/AH183+2)/4-1.9)^3)</f>
        <v>0.0490968803215554</v>
      </c>
      <c r="AJ173" s="92" t="n">
        <f aca="false">X173/V173</f>
        <v>0.00920352721830497</v>
      </c>
      <c r="AK173" s="92" t="n">
        <f aca="false">EXP((((AJ173-AJ182)/AJ183+2)/4-1.9)^3)</f>
        <v>0.00676273927163122</v>
      </c>
      <c r="AL173" s="92" t="n">
        <f aca="false">AA173/V173</f>
        <v>0.109337903353463</v>
      </c>
      <c r="AM173" s="92" t="n">
        <f aca="false">EXP((((AL173-AL182)/AL183+2)/4-1.9)^3)</f>
        <v>0.00534470023741507</v>
      </c>
      <c r="AN173" s="92" t="n">
        <f aca="false">0.01*AE173+0.15*AG173+0.24*AI173+0.25*AK173+0.35*AM173</f>
        <v>0.0214308511802218</v>
      </c>
      <c r="AP173" s="94" t="n">
        <f aca="false">0.01*AE173/$AN$182</f>
        <v>0.000211889766993417</v>
      </c>
      <c r="AQ173" s="81" t="n">
        <f aca="false">AP173*$J$182</f>
        <v>2479.08230437374</v>
      </c>
      <c r="AR173" s="94" t="n">
        <f aca="false">0.15*AG173/$AN$182</f>
        <v>0.00177377216122478</v>
      </c>
      <c r="AS173" s="81" t="n">
        <f aca="false">AR173*$J$182</f>
        <v>20752.9001484047</v>
      </c>
      <c r="AT173" s="94" t="n">
        <f aca="false">0.24*AI173/$AN$182</f>
        <v>0.00384431736414065</v>
      </c>
      <c r="AU173" s="81" t="n">
        <f aca="false">AT173*$J$182</f>
        <v>44978.0057105536</v>
      </c>
      <c r="AV173" s="94" t="n">
        <f aca="false">0.25*AK173/$AN$182</f>
        <v>0.000551590460891125</v>
      </c>
      <c r="AW173" s="81" t="n">
        <f aca="false">AV173*$J$182</f>
        <v>6453.53558248533</v>
      </c>
      <c r="AX173" s="94" t="n">
        <f aca="false">0.35*AM173/$AN$182</f>
        <v>0.000610302980555011</v>
      </c>
      <c r="AY173" s="81" t="n">
        <f aca="false">AX173*$J$182</f>
        <v>7140.4643125002</v>
      </c>
    </row>
    <row r="174" customFormat="false" ht="12.8" hidden="false" customHeight="false" outlineLevel="0" collapsed="false">
      <c r="A174" s="89" t="s">
        <v>63</v>
      </c>
      <c r="B174" s="77"/>
      <c r="C174" s="77"/>
      <c r="D174" s="77"/>
      <c r="E174" s="77"/>
      <c r="F174" s="77"/>
      <c r="G174" s="77"/>
      <c r="H174" s="77"/>
      <c r="I174" s="82" t="n">
        <f aca="false">AP174+AR174+AT174+AV174+AX174</f>
        <v>0.01782880746471</v>
      </c>
      <c r="J174" s="81" t="n">
        <f aca="false">ROUND(AQ174+AS174+AU174+AW174+AY174,0)</f>
        <v>208595</v>
      </c>
      <c r="K174" s="90" t="n">
        <f aca="false">I174-Tabla_Ministerio!J174</f>
        <v>9.0205620750794E-017</v>
      </c>
      <c r="L174" s="81" t="n">
        <f aca="false">J174-Tabla_Ministerio!K174</f>
        <v>0</v>
      </c>
      <c r="M174" s="82" t="n">
        <f aca="false">Q209/Q$215</f>
        <v>0.0131935598226572</v>
      </c>
      <c r="N174" s="81" t="n">
        <f aca="false">ROUND((N$182-N$181-N$180)*M174,0)</f>
        <v>2863591</v>
      </c>
      <c r="O174" s="82" t="n">
        <f aca="false">Tabla_Ministerio!L174/(Tabla_Ministerio!L$182-SUM(N$180:N$181))-M174</f>
        <v>-2.98837612896195E-006</v>
      </c>
      <c r="P174" s="117" t="n">
        <f aca="false">N174-Tabla_Ministerio!L174</f>
        <v>649</v>
      </c>
      <c r="Q174" s="83" t="n">
        <f aca="false">N174+J174</f>
        <v>3072186</v>
      </c>
      <c r="R174" s="81" t="n">
        <f aca="false">Q174-Tabla_Ministerio!M174</f>
        <v>649</v>
      </c>
      <c r="T174" s="83" t="n">
        <f aca="false">B174+Tabla_Ministerio!B174</f>
        <v>7747</v>
      </c>
      <c r="U174" s="83" t="n">
        <f aca="false">C174+Tabla_Ministerio!C174</f>
        <v>52</v>
      </c>
      <c r="V174" s="83" t="n">
        <f aca="false">D174+Tabla_Ministerio!D174</f>
        <v>421.979979467411</v>
      </c>
      <c r="W174" s="83" t="n">
        <f aca="false">E174+Tabla_Ministerio!E174</f>
        <v>309.352322895154</v>
      </c>
      <c r="X174" s="83" t="n">
        <f aca="false">F174+Tabla_Ministerio!F174</f>
        <v>30</v>
      </c>
      <c r="Y174" s="83" t="n">
        <f aca="false">G174+Tabla_Ministerio!G174</f>
        <v>65</v>
      </c>
      <c r="Z174" s="83" t="n">
        <f aca="false">H174+Tabla_Ministerio!H174</f>
        <v>18</v>
      </c>
      <c r="AA174" s="83" t="n">
        <f aca="false">Y174+0.33*Z174</f>
        <v>70.94</v>
      </c>
      <c r="AD174" s="91" t="n">
        <f aca="false">IF(U174&gt;0,T174/U174,0)</f>
        <v>148.980769230769</v>
      </c>
      <c r="AE174" s="92" t="n">
        <f aca="false">EXP((((AD174-AD182)/AD183+2)/4-1.9)^3)</f>
        <v>0.0321248779779025</v>
      </c>
      <c r="AF174" s="93" t="n">
        <f aca="false">T174/V174</f>
        <v>18.3586908785996</v>
      </c>
      <c r="AG174" s="92" t="n">
        <f aca="false">EXP((((AF174-AF182)/AF183+2)/4-1.9)^3)</f>
        <v>0.10382902214124</v>
      </c>
      <c r="AH174" s="92" t="n">
        <f aca="false">W174/V174</f>
        <v>0.733097156139003</v>
      </c>
      <c r="AI174" s="92" t="n">
        <f aca="false">EXP((((AH174-AH182)/AH183+2)/4-1.9)^3)</f>
        <v>0.127758794035551</v>
      </c>
      <c r="AJ174" s="92" t="n">
        <f aca="false">X174/V174</f>
        <v>0.0710934202088535</v>
      </c>
      <c r="AK174" s="92" t="n">
        <f aca="false">EXP((((AJ174-AJ182)/AJ183+2)/4-1.9)^3)</f>
        <v>0.0206830698052863</v>
      </c>
      <c r="AL174" s="92" t="n">
        <f aca="false">AA174/V174</f>
        <v>0.168112240987202</v>
      </c>
      <c r="AM174" s="92" t="n">
        <f aca="false">EXP((((AL174-AL182)/AL183+2)/4-1.9)^3)</f>
        <v>0.00833930256540413</v>
      </c>
      <c r="AN174" s="92" t="n">
        <f aca="false">0.01*AE174+0.15*AG174+0.24*AI174+0.25*AK174+0.35*AM174</f>
        <v>0.0546472360187103</v>
      </c>
      <c r="AP174" s="94" t="n">
        <f aca="false">0.01*AE174/$AN$182</f>
        <v>0.00010480827687227</v>
      </c>
      <c r="AQ174" s="81" t="n">
        <f aca="false">AP174*$J$182</f>
        <v>1226.24300471301</v>
      </c>
      <c r="AR174" s="94" t="n">
        <f aca="false">0.15*AG174/$AN$182</f>
        <v>0.00508117458412207</v>
      </c>
      <c r="AS174" s="81" t="n">
        <f aca="false">AR174*$J$182</f>
        <v>59449.0719191832</v>
      </c>
      <c r="AT174" s="94" t="n">
        <f aca="false">0.24*AI174/$AN$182</f>
        <v>0.0100035958927702</v>
      </c>
      <c r="AU174" s="81" t="n">
        <f aca="false">AT174*$J$182</f>
        <v>117040.751470753</v>
      </c>
      <c r="AV174" s="94" t="n">
        <f aca="false">0.25*AK174/$AN$182</f>
        <v>0.00168697676315849</v>
      </c>
      <c r="AW174" s="81" t="n">
        <f aca="false">AV174*$J$182</f>
        <v>19737.4054480215</v>
      </c>
      <c r="AX174" s="94" t="n">
        <f aca="false">0.35*AM174/$AN$182</f>
        <v>0.000952251947787008</v>
      </c>
      <c r="AY174" s="81" t="n">
        <f aca="false">AX174*$J$182</f>
        <v>11141.2220918509</v>
      </c>
    </row>
    <row r="175" customFormat="false" ht="12.8" hidden="false" customHeight="false" outlineLevel="0" collapsed="false">
      <c r="A175" s="89" t="s">
        <v>64</v>
      </c>
      <c r="B175" s="77"/>
      <c r="C175" s="77"/>
      <c r="D175" s="77"/>
      <c r="E175" s="77"/>
      <c r="F175" s="77"/>
      <c r="G175" s="77"/>
      <c r="H175" s="77"/>
      <c r="I175" s="82" t="n">
        <f aca="false">AP175+AR175+AT175+AV175+AX175</f>
        <v>0.0237867168570178</v>
      </c>
      <c r="J175" s="81" t="n">
        <f aca="false">ROUND(AQ175+AS175+AU175+AW175+AY175,0)</f>
        <v>278301</v>
      </c>
      <c r="K175" s="90" t="n">
        <f aca="false">I175-Tabla_Ministerio!J175</f>
        <v>0</v>
      </c>
      <c r="L175" s="81" t="n">
        <f aca="false">J175-Tabla_Ministerio!K175</f>
        <v>0</v>
      </c>
      <c r="M175" s="82" t="n">
        <f aca="false">Q210/Q$215</f>
        <v>0.0192736033509141</v>
      </c>
      <c r="N175" s="81" t="n">
        <f aca="false">ROUND((N$182-N$181-N$180)*M175,0)</f>
        <v>4183231</v>
      </c>
      <c r="O175" s="82" t="n">
        <f aca="false">Tabla_Ministerio!L175/(Tabla_Ministerio!L$182-SUM(N$180:N$181))-M175</f>
        <v>-3.36376321876178E-006</v>
      </c>
      <c r="P175" s="117" t="n">
        <f aca="false">N175-Tabla_Ministerio!L175</f>
        <v>730</v>
      </c>
      <c r="Q175" s="83" t="n">
        <f aca="false">N175+J175</f>
        <v>4461532</v>
      </c>
      <c r="R175" s="81" t="n">
        <f aca="false">Q175-Tabla_Ministerio!M175</f>
        <v>730</v>
      </c>
      <c r="T175" s="83" t="n">
        <f aca="false">B175+Tabla_Ministerio!B175</f>
        <v>7970</v>
      </c>
      <c r="U175" s="83" t="n">
        <f aca="false">C175+Tabla_Ministerio!C175</f>
        <v>36</v>
      </c>
      <c r="V175" s="83" t="n">
        <f aca="false">D175+Tabla_Ministerio!D175</f>
        <v>297.300837347872</v>
      </c>
      <c r="W175" s="83" t="n">
        <f aca="false">E175+Tabla_Ministerio!E175</f>
        <v>175.72560295201</v>
      </c>
      <c r="X175" s="83" t="n">
        <f aca="false">F175+Tabla_Ministerio!F175</f>
        <v>13</v>
      </c>
      <c r="Y175" s="83" t="n">
        <f aca="false">G175+Tabla_Ministerio!G175</f>
        <v>61</v>
      </c>
      <c r="Z175" s="83" t="n">
        <f aca="false">H175+Tabla_Ministerio!H175</f>
        <v>5</v>
      </c>
      <c r="AA175" s="83" t="n">
        <f aca="false">Y175+0.33*Z175</f>
        <v>62.65</v>
      </c>
      <c r="AD175" s="91" t="n">
        <f aca="false">IF(U175&gt;0,T175/U175,0)</f>
        <v>221.388888888889</v>
      </c>
      <c r="AE175" s="92" t="n">
        <f aca="false">EXP((((AD175-AD182)/AD183+2)/4-1.9)^3)</f>
        <v>0.10505779798002</v>
      </c>
      <c r="AF175" s="93" t="n">
        <f aca="false">T175/V175</f>
        <v>26.8078626050901</v>
      </c>
      <c r="AG175" s="92" t="n">
        <f aca="false">EXP((((AF175-AF182)/AF183+2)/4-1.9)^3)</f>
        <v>0.39956190256595</v>
      </c>
      <c r="AH175" s="92" t="n">
        <f aca="false">W175/V175</f>
        <v>0.591069989979185</v>
      </c>
      <c r="AI175" s="92" t="n">
        <f aca="false">EXP((((AH175-AH182)/AH183+2)/4-1.9)^3)</f>
        <v>0.0197126447482274</v>
      </c>
      <c r="AJ175" s="92" t="n">
        <f aca="false">X175/V175</f>
        <v>0.043726752053472</v>
      </c>
      <c r="AK175" s="92" t="n">
        <f aca="false">EXP((((AJ175-AJ182)/AJ183+2)/4-1.9)^3)</f>
        <v>0.012912780313369</v>
      </c>
      <c r="AL175" s="92" t="n">
        <f aca="false">AA175/V175</f>
        <v>0.210729308934617</v>
      </c>
      <c r="AM175" s="92" t="n">
        <f aca="false">EXP((((AL175-AL182)/AL183+2)/4-1.9)^3)</f>
        <v>0.0113279537150098</v>
      </c>
      <c r="AN175" s="92" t="n">
        <f aca="false">0.01*AE175+0.15*AG175+0.24*AI175+0.25*AK175+0.35*AM175</f>
        <v>0.072908876982863</v>
      </c>
      <c r="AP175" s="94" t="n">
        <f aca="false">0.01*AE175/$AN$182</f>
        <v>0.000342753886438258</v>
      </c>
      <c r="AQ175" s="81" t="n">
        <f aca="false">AP175*$J$182</f>
        <v>4010.17522781461</v>
      </c>
      <c r="AR175" s="94" t="n">
        <f aca="false">0.15*AG175/$AN$182</f>
        <v>0.0195537215147784</v>
      </c>
      <c r="AS175" s="81" t="n">
        <f aca="false">AR175*$J$182</f>
        <v>228775.960631668</v>
      </c>
      <c r="AT175" s="94" t="n">
        <f aca="false">0.24*AI175/$AN$182</f>
        <v>0.00154351278538314</v>
      </c>
      <c r="AU175" s="81" t="n">
        <f aca="false">AT175*$J$182</f>
        <v>18058.8958452951</v>
      </c>
      <c r="AV175" s="94" t="n">
        <f aca="false">0.25*AK175/$AN$182</f>
        <v>0.00105320731117275</v>
      </c>
      <c r="AW175" s="81" t="n">
        <f aca="false">AV175*$J$182</f>
        <v>12322.3865173561</v>
      </c>
      <c r="AX175" s="94" t="n">
        <f aca="false">0.35*AM175/$AN$182</f>
        <v>0.00129352135924527</v>
      </c>
      <c r="AY175" s="81" t="n">
        <f aca="false">AX175*$J$182</f>
        <v>15134.0291583503</v>
      </c>
    </row>
    <row r="176" customFormat="false" ht="12.8" hidden="false" customHeight="false" outlineLevel="0" collapsed="false">
      <c r="A176" s="89" t="s">
        <v>65</v>
      </c>
      <c r="B176" s="77"/>
      <c r="C176" s="77"/>
      <c r="D176" s="77"/>
      <c r="E176" s="77"/>
      <c r="F176" s="77"/>
      <c r="G176" s="77"/>
      <c r="H176" s="77"/>
      <c r="I176" s="82" t="n">
        <f aca="false">AP176+AR176+AT176+AV176+AX176</f>
        <v>0.00564587295741439</v>
      </c>
      <c r="J176" s="81" t="n">
        <f aca="false">ROUND(AQ176+AS176+AU176+AW176+AY176,0)</f>
        <v>66056</v>
      </c>
      <c r="K176" s="90" t="n">
        <f aca="false">I176-Tabla_Ministerio!J176</f>
        <v>0</v>
      </c>
      <c r="L176" s="81" t="n">
        <f aca="false">J176-Tabla_Ministerio!K176</f>
        <v>0</v>
      </c>
      <c r="M176" s="82" t="n">
        <f aca="false">Q211/Q$215</f>
        <v>0.0121753691894775</v>
      </c>
      <c r="N176" s="81" t="n">
        <f aca="false">ROUND((N$182-N$181-N$180)*M176,0)</f>
        <v>2642598</v>
      </c>
      <c r="O176" s="82" t="n">
        <f aca="false">Tabla_Ministerio!L176/(Tabla_Ministerio!L$182-SUM(N$180:N$181))-M176</f>
        <v>-8.59664671088063E-006</v>
      </c>
      <c r="P176" s="117" t="n">
        <f aca="false">N176-Tabla_Ministerio!L176</f>
        <v>1866</v>
      </c>
      <c r="Q176" s="83" t="n">
        <f aca="false">N176+J176</f>
        <v>2708654</v>
      </c>
      <c r="R176" s="81" t="n">
        <f aca="false">Q176-Tabla_Ministerio!M176</f>
        <v>1866</v>
      </c>
      <c r="T176" s="83" t="n">
        <f aca="false">B176+Tabla_Ministerio!B176</f>
        <v>4150</v>
      </c>
      <c r="U176" s="83" t="n">
        <f aca="false">C176+Tabla_Ministerio!C176</f>
        <v>43</v>
      </c>
      <c r="V176" s="83" t="n">
        <f aca="false">D176+Tabla_Ministerio!D176</f>
        <v>430.322988394584</v>
      </c>
      <c r="W176" s="83" t="n">
        <f aca="false">E176+Tabla_Ministerio!E176</f>
        <v>254.293442940039</v>
      </c>
      <c r="X176" s="83" t="n">
        <f aca="false">F176+Tabla_Ministerio!F176</f>
        <v>36</v>
      </c>
      <c r="Y176" s="83" t="n">
        <f aca="false">G176+Tabla_Ministerio!G176</f>
        <v>97</v>
      </c>
      <c r="Z176" s="83" t="n">
        <f aca="false">H176+Tabla_Ministerio!H176</f>
        <v>11</v>
      </c>
      <c r="AA176" s="83" t="n">
        <f aca="false">Y176+0.33*Z176</f>
        <v>100.63</v>
      </c>
      <c r="AD176" s="91" t="n">
        <f aca="false">IF(U176&gt;0,T176/U176,0)</f>
        <v>96.5116279069767</v>
      </c>
      <c r="AE176" s="92" t="n">
        <f aca="false">EXP((((AD176-AD182)/AD183+2)/4-1.9)^3)</f>
        <v>0.0109267688631026</v>
      </c>
      <c r="AF176" s="93" t="n">
        <f aca="false">T176/V176</f>
        <v>9.64391889794803</v>
      </c>
      <c r="AG176" s="92" t="n">
        <f aca="false">EXP((((AF176-AF182)/AF183+2)/4-1.9)^3)</f>
        <v>0.0098431757961393</v>
      </c>
      <c r="AH176" s="92" t="n">
        <f aca="false">W176/V176</f>
        <v>0.590936226504509</v>
      </c>
      <c r="AI176" s="92" t="n">
        <f aca="false">EXP((((AH176-AH182)/AH183+2)/4-1.9)^3)</f>
        <v>0.0196703036549514</v>
      </c>
      <c r="AJ176" s="92" t="n">
        <f aca="false">X176/V176</f>
        <v>0.0836580916448504</v>
      </c>
      <c r="AK176" s="92" t="n">
        <f aca="false">EXP((((AJ176-AJ182)/AJ183+2)/4-1.9)^3)</f>
        <v>0.0253733149013114</v>
      </c>
      <c r="AL176" s="92" t="n">
        <f aca="false">AA176/V176</f>
        <v>0.233847604506147</v>
      </c>
      <c r="AM176" s="92" t="n">
        <f aca="false">EXP((((AL176-AL182)/AL183+2)/4-1.9)^3)</f>
        <v>0.0133007704490852</v>
      </c>
      <c r="AN176" s="92" t="n">
        <f aca="false">0.01*AE176+0.15*AG176+0.24*AI176+0.25*AK176+0.35*AM176</f>
        <v>0.0173052153177479</v>
      </c>
      <c r="AP176" s="94" t="n">
        <f aca="false">0.01*AE176/$AN$182</f>
        <v>3.56488767711772E-005</v>
      </c>
      <c r="AQ176" s="81" t="n">
        <f aca="false">AP176*$J$182</f>
        <v>417.087152571039</v>
      </c>
      <c r="AR176" s="94" t="n">
        <f aca="false">0.15*AG176/$AN$182</f>
        <v>0.000481704379478338</v>
      </c>
      <c r="AS176" s="81" t="n">
        <f aca="false">AR176*$J$182</f>
        <v>5635.87765491847</v>
      </c>
      <c r="AT176" s="94" t="n">
        <f aca="false">0.24*AI176/$AN$182</f>
        <v>0.00154019745049767</v>
      </c>
      <c r="AU176" s="81" t="n">
        <f aca="false">AT176*$J$182</f>
        <v>18020.1068647593</v>
      </c>
      <c r="AV176" s="94" t="n">
        <f aca="false">0.25*AK176/$AN$182</f>
        <v>0.00206952802682487</v>
      </c>
      <c r="AW176" s="81" t="n">
        <f aca="false">AV176*$J$182</f>
        <v>24213.2047361514</v>
      </c>
      <c r="AX176" s="94" t="n">
        <f aca="false">0.35*AM176/$AN$182</f>
        <v>0.00151879422384233</v>
      </c>
      <c r="AY176" s="81" t="n">
        <f aca="false">AX176*$J$182</f>
        <v>17769.6919381177</v>
      </c>
    </row>
    <row r="177" customFormat="false" ht="12.8" hidden="false" customHeight="false" outlineLevel="0" collapsed="false">
      <c r="A177" s="89" t="s">
        <v>66</v>
      </c>
      <c r="B177" s="77"/>
      <c r="C177" s="77"/>
      <c r="D177" s="77"/>
      <c r="E177" s="77"/>
      <c r="F177" s="77"/>
      <c r="G177" s="77"/>
      <c r="H177" s="77"/>
      <c r="I177" s="82" t="n">
        <f aca="false">AP177+AR177+AT177+AV177+AX177</f>
        <v>0.0139071564182123</v>
      </c>
      <c r="J177" s="81" t="n">
        <f aca="false">ROUND(AQ177+AS177+AU177+AW177+AY177,0)</f>
        <v>162712</v>
      </c>
      <c r="K177" s="90" t="n">
        <f aca="false">I177-Tabla_Ministerio!J177</f>
        <v>-1.00613961606655E-016</v>
      </c>
      <c r="L177" s="81" t="n">
        <f aca="false">J177-Tabla_Ministerio!K177</f>
        <v>0</v>
      </c>
      <c r="M177" s="82" t="n">
        <f aca="false">Q212/Q$215</f>
        <v>0.0109184036489584</v>
      </c>
      <c r="N177" s="81" t="n">
        <f aca="false">ROUND((N$182-N$181-N$180)*M177,0)</f>
        <v>2369780</v>
      </c>
      <c r="O177" s="82" t="n">
        <f aca="false">Tabla_Ministerio!L177/(Tabla_Ministerio!L$182-SUM(N$180:N$181))-M177</f>
        <v>1.22357284078421E-005</v>
      </c>
      <c r="P177" s="117" t="n">
        <f aca="false">N177-Tabla_Ministerio!L177</f>
        <v>-2656</v>
      </c>
      <c r="Q177" s="83" t="n">
        <f aca="false">N177+J177</f>
        <v>2532492</v>
      </c>
      <c r="R177" s="81" t="n">
        <f aca="false">Q177-Tabla_Ministerio!M177</f>
        <v>-2656</v>
      </c>
      <c r="T177" s="83" t="n">
        <f aca="false">B177+Tabla_Ministerio!B177</f>
        <v>6955</v>
      </c>
      <c r="U177" s="83" t="n">
        <f aca="false">C177+Tabla_Ministerio!C177</f>
        <v>28</v>
      </c>
      <c r="V177" s="83" t="n">
        <f aca="false">D177+Tabla_Ministerio!D177</f>
        <v>405.875247376136</v>
      </c>
      <c r="W177" s="83" t="n">
        <f aca="false">E177+Tabla_Ministerio!E177</f>
        <v>281.932065557954</v>
      </c>
      <c r="X177" s="83" t="n">
        <f aca="false">F177+Tabla_Ministerio!F177</f>
        <v>22</v>
      </c>
      <c r="Y177" s="83" t="n">
        <f aca="false">G177+Tabla_Ministerio!G177</f>
        <v>95</v>
      </c>
      <c r="Z177" s="83" t="n">
        <f aca="false">H177+Tabla_Ministerio!H177</f>
        <v>24</v>
      </c>
      <c r="AA177" s="83" t="n">
        <f aca="false">Y177+0.33*Z177</f>
        <v>102.92</v>
      </c>
      <c r="AD177" s="91" t="n">
        <f aca="false">IF(U177&gt;0,T177/U177,0)</f>
        <v>248.392857142857</v>
      </c>
      <c r="AE177" s="92" t="n">
        <f aca="false">EXP((((AD177-AD182)/AD183+2)/4-1.9)^3)</f>
        <v>0.15061309731202</v>
      </c>
      <c r="AF177" s="93" t="n">
        <f aca="false">T177/V177</f>
        <v>17.1358072337794</v>
      </c>
      <c r="AG177" s="92" t="n">
        <f aca="false">EXP((((AF177-AF182)/AF183+2)/4-1.9)^3)</f>
        <v>0.0796125373117837</v>
      </c>
      <c r="AH177" s="92" t="n">
        <f aca="false">W177/V177</f>
        <v>0.694627394453251</v>
      </c>
      <c r="AI177" s="92" t="n">
        <f aca="false">EXP((((AH177-AH182)/AH183+2)/4-1.9)^3)</f>
        <v>0.083224052853853</v>
      </c>
      <c r="AJ177" s="92" t="n">
        <f aca="false">X177/V177</f>
        <v>0.0542038474684611</v>
      </c>
      <c r="AK177" s="92" t="n">
        <f aca="false">EXP((((AJ177-AJ182)/AJ183+2)/4-1.9)^3)</f>
        <v>0.0155309065395603</v>
      </c>
      <c r="AL177" s="92" t="n">
        <f aca="false">AA177/V177</f>
        <v>0.253575453702455</v>
      </c>
      <c r="AM177" s="92" t="n">
        <f aca="false">EXP((((AL177-AL182)/AL183+2)/4-1.9)^3)</f>
        <v>0.0152069648445264</v>
      </c>
      <c r="AN177" s="92" t="n">
        <f aca="false">0.01*AE177+0.15*AG177+0.24*AI177+0.25*AK177+0.35*AM177</f>
        <v>0.0426269485852868</v>
      </c>
      <c r="AP177" s="94" t="n">
        <f aca="false">0.01*AE177/$AN$182</f>
        <v>0.000491379273550129</v>
      </c>
      <c r="AQ177" s="81" t="n">
        <f aca="false">AP177*$J$182</f>
        <v>5749.0726384724</v>
      </c>
      <c r="AR177" s="94" t="n">
        <f aca="false">0.15*AG177/$AN$182</f>
        <v>0.00389607060553672</v>
      </c>
      <c r="AS177" s="81" t="n">
        <f aca="false">AR177*$J$182</f>
        <v>45583.5118034597</v>
      </c>
      <c r="AT177" s="94" t="n">
        <f aca="false">0.24*AI177/$AN$182</f>
        <v>0.0065164969628378</v>
      </c>
      <c r="AU177" s="81" t="n">
        <f aca="false">AT177*$J$182</f>
        <v>76242.1542876031</v>
      </c>
      <c r="AV177" s="94" t="n">
        <f aca="false">0.25*AK177/$AN$182</f>
        <v>0.00126674998874335</v>
      </c>
      <c r="AW177" s="81" t="n">
        <f aca="false">AV177*$J$182</f>
        <v>14820.8076572987</v>
      </c>
      <c r="AX177" s="94" t="n">
        <f aca="false">0.35*AM177/$AN$182</f>
        <v>0.00173645958754431</v>
      </c>
      <c r="AY177" s="81" t="n">
        <f aca="false">AX177*$J$182</f>
        <v>20316.3479616029</v>
      </c>
    </row>
    <row r="178" customFormat="false" ht="12.8" hidden="false" customHeight="false" outlineLevel="0" collapsed="false">
      <c r="A178" s="89" t="s">
        <v>67</v>
      </c>
      <c r="B178" s="77"/>
      <c r="C178" s="77"/>
      <c r="D178" s="77"/>
      <c r="E178" s="77"/>
      <c r="F178" s="77"/>
      <c r="G178" s="77"/>
      <c r="H178" s="77"/>
      <c r="I178" s="82" t="n">
        <f aca="false">AP178+AR178+AT178+AV178+AX178</f>
        <v>0.0143306671360642</v>
      </c>
      <c r="J178" s="81" t="n">
        <f aca="false">ROUND(AQ178+AS178+AU178+AW178+AY178,0)</f>
        <v>167667</v>
      </c>
      <c r="K178" s="90" t="n">
        <f aca="false">I178-Tabla_Ministerio!J178</f>
        <v>0</v>
      </c>
      <c r="L178" s="81" t="n">
        <f aca="false">J178-Tabla_Ministerio!K178</f>
        <v>0</v>
      </c>
      <c r="M178" s="82" t="n">
        <f aca="false">Q213/Q$215</f>
        <v>0.00854648907477934</v>
      </c>
      <c r="N178" s="81" t="n">
        <f aca="false">ROUND((N$182-N$181-N$180)*M178,0)</f>
        <v>1854969</v>
      </c>
      <c r="O178" s="82" t="n">
        <f aca="false">Tabla_Ministerio!L178/(Tabla_Ministerio!L$182-SUM(N$180:N$181))-M178</f>
        <v>-1.38225341175142E-005</v>
      </c>
      <c r="P178" s="117" t="n">
        <f aca="false">N178-Tabla_Ministerio!L178</f>
        <v>3000</v>
      </c>
      <c r="Q178" s="83" t="n">
        <f aca="false">N178+J178</f>
        <v>2022636</v>
      </c>
      <c r="R178" s="81" t="n">
        <f aca="false">Q178-Tabla_Ministerio!M178</f>
        <v>3000</v>
      </c>
      <c r="T178" s="83" t="n">
        <f aca="false">B178+Tabla_Ministerio!B178</f>
        <v>8404</v>
      </c>
      <c r="U178" s="83" t="n">
        <f aca="false">C178+Tabla_Ministerio!C178</f>
        <v>57</v>
      </c>
      <c r="V178" s="83" t="n">
        <f aca="false">D178+Tabla_Ministerio!D178</f>
        <v>492.287854220248</v>
      </c>
      <c r="W178" s="83" t="n">
        <f aca="false">E178+Tabla_Ministerio!E178</f>
        <v>340.622950932047</v>
      </c>
      <c r="X178" s="83" t="n">
        <f aca="false">F178+Tabla_Ministerio!F178</f>
        <v>42</v>
      </c>
      <c r="Y178" s="83" t="n">
        <f aca="false">G178+Tabla_Ministerio!G178</f>
        <v>125</v>
      </c>
      <c r="Z178" s="83" t="n">
        <f aca="false">H178+Tabla_Ministerio!H178</f>
        <v>26</v>
      </c>
      <c r="AA178" s="83" t="n">
        <f aca="false">Y178+0.33*Z178</f>
        <v>133.58</v>
      </c>
      <c r="AD178" s="91" t="n">
        <f aca="false">IF(U178&gt;0,T178/U178,0)</f>
        <v>147.438596491228</v>
      </c>
      <c r="AE178" s="92" t="n">
        <f aca="false">EXP((((AD178-AD182)/AD183+2)/4-1.9)^3)</f>
        <v>0.0312084245482418</v>
      </c>
      <c r="AF178" s="93" t="n">
        <f aca="false">T178/V178</f>
        <v>17.0713129075902</v>
      </c>
      <c r="AG178" s="92" t="n">
        <f aca="false">EXP((((AF178-AF182)/AF183+2)/4-1.9)^3)</f>
        <v>0.0784621876114226</v>
      </c>
      <c r="AH178" s="92" t="n">
        <f aca="false">W178/V178</f>
        <v>0.691918250698205</v>
      </c>
      <c r="AI178" s="92" t="n">
        <f aca="false">EXP((((AH178-AH182)/AH183+2)/4-1.9)^3)</f>
        <v>0.0805833304528924</v>
      </c>
      <c r="AJ178" s="92" t="n">
        <f aca="false">X178/V178</f>
        <v>0.0853159379008553</v>
      </c>
      <c r="AK178" s="92" t="n">
        <f aca="false">EXP((((AJ178-AJ182)/AJ183+2)/4-1.9)^3)</f>
        <v>0.0260525739378608</v>
      </c>
      <c r="AL178" s="92" t="n">
        <f aca="false">AA178/V178</f>
        <v>0.271345309161816</v>
      </c>
      <c r="AM178" s="92" t="n">
        <f aca="false">EXP((((AL178-AL182)/AL183+2)/4-1.9)^3)</f>
        <v>0.0171157139015468</v>
      </c>
      <c r="AN178" s="92" t="n">
        <f aca="false">0.01*AE178+0.15*AG178+0.24*AI178+0.25*AK178+0.35*AM178</f>
        <v>0.0439250550458966</v>
      </c>
      <c r="AP178" s="94" t="n">
        <f aca="false">0.01*AE178/$AN$182</f>
        <v>0.000101818322953612</v>
      </c>
      <c r="AQ178" s="81" t="n">
        <f aca="false">AP178*$J$182</f>
        <v>1191.26093853863</v>
      </c>
      <c r="AR178" s="94" t="n">
        <f aca="false">0.15*AG178/$AN$182</f>
        <v>0.00383977490381687</v>
      </c>
      <c r="AS178" s="81" t="n">
        <f aca="false">AR178*$J$182</f>
        <v>44924.85952437</v>
      </c>
      <c r="AT178" s="94" t="n">
        <f aca="false">0.24*AI178/$AN$182</f>
        <v>0.00630972669732602</v>
      </c>
      <c r="AU178" s="81" t="n">
        <f aca="false">AT178*$J$182</f>
        <v>73822.9694747904</v>
      </c>
      <c r="AV178" s="94" t="n">
        <f aca="false">0.25*AK178/$AN$182</f>
        <v>0.00212493054790186</v>
      </c>
      <c r="AW178" s="81" t="n">
        <f aca="false">AV178*$J$182</f>
        <v>24861.4069196195</v>
      </c>
      <c r="AX178" s="94" t="n">
        <f aca="false">0.35*AM178/$AN$182</f>
        <v>0.00195441666406588</v>
      </c>
      <c r="AY178" s="81" t="n">
        <f aca="false">AX178*$J$182</f>
        <v>22866.4169865711</v>
      </c>
    </row>
    <row r="179" customFormat="false" ht="12.8" hidden="false" customHeight="false" outlineLevel="0" collapsed="false">
      <c r="A179" s="89" t="s">
        <v>68</v>
      </c>
      <c r="B179" s="77"/>
      <c r="C179" s="77"/>
      <c r="D179" s="77"/>
      <c r="E179" s="77"/>
      <c r="F179" s="77"/>
      <c r="G179" s="77"/>
      <c r="H179" s="77"/>
      <c r="I179" s="82" t="n">
        <f aca="false">AP179+AR179+AT179+AV179+AX179</f>
        <v>0.00894314373743506</v>
      </c>
      <c r="J179" s="81" t="n">
        <f aca="false">ROUND(AQ179+AS179+AU179+AW179+AY179,0)</f>
        <v>104634</v>
      </c>
      <c r="K179" s="90" t="n">
        <f aca="false">I179-Tabla_Ministerio!J179</f>
        <v>0</v>
      </c>
      <c r="L179" s="81" t="n">
        <f aca="false">J179-Tabla_Ministerio!K179</f>
        <v>0</v>
      </c>
      <c r="M179" s="82" t="n">
        <f aca="false">Q214/Q$215</f>
        <v>0.00713603307802636</v>
      </c>
      <c r="N179" s="81" t="n">
        <f aca="false">ROUND((N$182-N$181-N$180)*M179,0)</f>
        <v>1548837</v>
      </c>
      <c r="O179" s="82" t="n">
        <f aca="false">Tabla_Ministerio!L179/(Tabla_Ministerio!L$182-SUM(N$180:N$181))-M179</f>
        <v>8.81717086974668E-006</v>
      </c>
      <c r="P179" s="117" t="n">
        <f aca="false">N179-Tabla_Ministerio!L179</f>
        <v>-1914</v>
      </c>
      <c r="Q179" s="83" t="n">
        <f aca="false">N179+J179</f>
        <v>1653471</v>
      </c>
      <c r="R179" s="81" t="n">
        <f aca="false">Q179-Tabla_Ministerio!M179</f>
        <v>-1914</v>
      </c>
      <c r="T179" s="83" t="n">
        <f aca="false">B179+Tabla_Ministerio!B179</f>
        <v>8844</v>
      </c>
      <c r="U179" s="83" t="n">
        <f aca="false">C179+Tabla_Ministerio!C179</f>
        <v>31</v>
      </c>
      <c r="V179" s="83" t="n">
        <f aca="false">D179+Tabla_Ministerio!D179</f>
        <v>497.693353453634</v>
      </c>
      <c r="W179" s="83" t="n">
        <f aca="false">E179+Tabla_Ministerio!E179</f>
        <v>285.649839454619</v>
      </c>
      <c r="X179" s="83" t="n">
        <f aca="false">F179+Tabla_Ministerio!F179</f>
        <v>24</v>
      </c>
      <c r="Y179" s="83" t="n">
        <f aca="false">G179+Tabla_Ministerio!G179</f>
        <v>107</v>
      </c>
      <c r="Z179" s="83" t="n">
        <f aca="false">H179+Tabla_Ministerio!H179</f>
        <v>11</v>
      </c>
      <c r="AA179" s="83" t="n">
        <f aca="false">Y179+0.33*Z179</f>
        <v>110.63</v>
      </c>
      <c r="AD179" s="91" t="n">
        <f aca="false">IF(U179&gt;0,T179/U179,0)</f>
        <v>285.290322580645</v>
      </c>
      <c r="AE179" s="92" t="n">
        <f aca="false">EXP((((AD179-AD182)/AD183+2)/4-1.9)^3)</f>
        <v>0.230843985849761</v>
      </c>
      <c r="AF179" s="93" t="n">
        <f aca="false">T179/V179</f>
        <v>17.7699781173066</v>
      </c>
      <c r="AG179" s="92" t="n">
        <f aca="false">EXP((((AF179-AF182)/AF183+2)/4-1.9)^3)</f>
        <v>0.0915919902792166</v>
      </c>
      <c r="AH179" s="92" t="n">
        <f aca="false">W179/V179</f>
        <v>0.573947466793387</v>
      </c>
      <c r="AI179" s="92" t="n">
        <f aca="false">EXP((((AH179-AH182)/AH183+2)/4-1.9)^3)</f>
        <v>0.014873628696111</v>
      </c>
      <c r="AJ179" s="92" t="n">
        <f aca="false">X179/V179</f>
        <v>0.0482224643617546</v>
      </c>
      <c r="AK179" s="92" t="n">
        <f aca="false">EXP((((AJ179-AJ182)/AJ183+2)/4-1.9)^3)</f>
        <v>0.0139864567067881</v>
      </c>
      <c r="AL179" s="92" t="n">
        <f aca="false">AA179/V179</f>
        <v>0.222285468014205</v>
      </c>
      <c r="AM179" s="92" t="n">
        <f aca="false">EXP((((AL179-AL182)/AL183+2)/4-1.9)^3)</f>
        <v>0.0122805308282712</v>
      </c>
      <c r="AN179" s="92" t="n">
        <f aca="false">0.01*AE179+0.15*AG179+0.24*AI179+0.25*AK179+0.35*AM179</f>
        <v>0.0274117092540387</v>
      </c>
      <c r="AP179" s="94" t="n">
        <f aca="false">0.01*AE179/$AN$182</f>
        <v>0.00075313470139505</v>
      </c>
      <c r="AQ179" s="81" t="n">
        <f aca="false">AP179*$J$182</f>
        <v>8811.57659254151</v>
      </c>
      <c r="AR179" s="94" t="n">
        <f aca="false">0.15*AG179/$AN$182</f>
        <v>0.00448231990938747</v>
      </c>
      <c r="AS179" s="81" t="n">
        <f aca="false">AR179*$J$182</f>
        <v>52442.5512736054</v>
      </c>
      <c r="AT179" s="94" t="n">
        <f aca="false">0.24*AI179/$AN$182</f>
        <v>0.00116461471054275</v>
      </c>
      <c r="AU179" s="81" t="n">
        <f aca="false">AT179*$J$182</f>
        <v>13625.8383842084</v>
      </c>
      <c r="AV179" s="94" t="n">
        <f aca="false">0.25*AK179/$AN$182</f>
        <v>0.00114077976264641</v>
      </c>
      <c r="AW179" s="81" t="n">
        <f aca="false">AV179*$J$182</f>
        <v>13346.9726400344</v>
      </c>
      <c r="AX179" s="94" t="n">
        <f aca="false">0.35*AM179/$AN$182</f>
        <v>0.00140229465346338</v>
      </c>
      <c r="AY179" s="81" t="n">
        <f aca="false">AX179*$J$182</f>
        <v>16406.6623426273</v>
      </c>
    </row>
    <row r="180" customFormat="false" ht="12.8" hidden="false" customHeight="false" outlineLevel="0" collapsed="false">
      <c r="A180" s="89" t="s">
        <v>69</v>
      </c>
      <c r="B180" s="77"/>
      <c r="C180" s="77"/>
      <c r="D180" s="77"/>
      <c r="E180" s="77"/>
      <c r="F180" s="77"/>
      <c r="G180" s="77"/>
      <c r="H180" s="77"/>
      <c r="I180" s="82" t="n">
        <f aca="false">AP180+AR180+AT180+AV180+AX180</f>
        <v>0.0316946317861652</v>
      </c>
      <c r="J180" s="81" t="n">
        <f aca="false">ROUND(AQ180+AS180+AU180+AW180+AY180,0)</f>
        <v>370823</v>
      </c>
      <c r="K180" s="90" t="n">
        <f aca="false">I180-Tabla_Ministerio!J180</f>
        <v>0</v>
      </c>
      <c r="L180" s="81" t="n">
        <f aca="false">J180-Tabla_Ministerio!K180</f>
        <v>0</v>
      </c>
      <c r="M180" s="119" t="s">
        <v>297</v>
      </c>
      <c r="N180" s="81" t="n">
        <f aca="false">Tabla_Ministerio!L180</f>
        <v>2626453</v>
      </c>
      <c r="O180" s="120" t="s">
        <v>297</v>
      </c>
      <c r="P180" s="117" t="n">
        <v>0</v>
      </c>
      <c r="Q180" s="83" t="n">
        <f aca="false">N180+J180</f>
        <v>2997276</v>
      </c>
      <c r="R180" s="81" t="n">
        <f aca="false">Q180-Tabla_Ministerio!M180</f>
        <v>0</v>
      </c>
      <c r="T180" s="83" t="n">
        <f aca="false">B180+Tabla_Ministerio!B180</f>
        <v>0</v>
      </c>
      <c r="U180" s="83" t="n">
        <f aca="false">C180+Tabla_Ministerio!C180</f>
        <v>0</v>
      </c>
      <c r="V180" s="83" t="n">
        <f aca="false">D180+Tabla_Ministerio!D180</f>
        <v>34.8609674534894</v>
      </c>
      <c r="W180" s="83" t="n">
        <f aca="false">E180+Tabla_Ministerio!E180</f>
        <v>29.0314219989439</v>
      </c>
      <c r="X180" s="83" t="n">
        <f aca="false">F180+Tabla_Ministerio!F180</f>
        <v>4</v>
      </c>
      <c r="Y180" s="83" t="n">
        <f aca="false">G180+Tabla_Ministerio!G180</f>
        <v>14</v>
      </c>
      <c r="Z180" s="83" t="n">
        <f aca="false">H180+Tabla_Ministerio!H180</f>
        <v>0</v>
      </c>
      <c r="AA180" s="83" t="n">
        <f aca="false">Y180+0.33*Z180</f>
        <v>14</v>
      </c>
      <c r="AD180" s="91" t="n">
        <f aca="false">IF(U180&gt;0,T180/U180,0)</f>
        <v>0</v>
      </c>
      <c r="AE180" s="92" t="n">
        <f aca="false">EXP((((AD180-AD182)/AD183+2)/4-1.9)^3)</f>
        <v>0.0008692139861122</v>
      </c>
      <c r="AF180" s="93" t="n">
        <f aca="false">T180/V180</f>
        <v>0</v>
      </c>
      <c r="AG180" s="92" t="n">
        <f aca="false">EXP((((AF180-AF182)/AF183+2)/4-1.9)^3)</f>
        <v>0.000169068040733733</v>
      </c>
      <c r="AH180" s="92" t="n">
        <f aca="false">W180/V180</f>
        <v>0.832777289892395</v>
      </c>
      <c r="AI180" s="92" t="n">
        <f aca="false">EXP((((AH180-AH182)/AH183+2)/4-1.9)^3)</f>
        <v>0.306639472703143</v>
      </c>
      <c r="AJ180" s="92" t="n">
        <f aca="false">X180/V180</f>
        <v>0.114741508689818</v>
      </c>
      <c r="AK180" s="92" t="n">
        <f aca="false">EXP((((AJ180-AJ182)/AJ183+2)/4-1.9)^3)</f>
        <v>0.0407798248384232</v>
      </c>
      <c r="AL180" s="92" t="n">
        <f aca="false">AA180/V180</f>
        <v>0.401595280414361</v>
      </c>
      <c r="AM180" s="92" t="n">
        <f aca="false">EXP((((AL180-AL182)/AL183+2)/4-1.9)^3)</f>
        <v>0.0380714720657382</v>
      </c>
      <c r="AN180" s="92" t="n">
        <f aca="false">0.01*AE180+0.15*AG180+0.24*AI180+0.25*AK180+0.35*AM180</f>
        <v>0.0971474972273398</v>
      </c>
      <c r="AP180" s="94" t="n">
        <f aca="false">0.01*AE180/$AN$182</f>
        <v>2.83583396582429E-006</v>
      </c>
      <c r="AQ180" s="81" t="n">
        <f aca="false">AP180*$J$182</f>
        <v>33.1788830700607</v>
      </c>
      <c r="AR180" s="94" t="n">
        <f aca="false">0.15*AG180/$AN$182</f>
        <v>8.27383532896E-006</v>
      </c>
      <c r="AS180" s="81" t="n">
        <f aca="false">AR180*$J$182</f>
        <v>96.8027812025686</v>
      </c>
      <c r="AT180" s="94" t="n">
        <f aca="false">0.24*AI180/$AN$182</f>
        <v>0.0240100682919783</v>
      </c>
      <c r="AU180" s="81" t="n">
        <f aca="false">AT180*$J$182</f>
        <v>280914.629687131</v>
      </c>
      <c r="AV180" s="94" t="n">
        <f aca="false">0.25*AK180/$AN$182</f>
        <v>0.00332613183418789</v>
      </c>
      <c r="AW180" s="81" t="n">
        <f aca="false">AV180*$J$182</f>
        <v>38915.3034105962</v>
      </c>
      <c r="AX180" s="94" t="n">
        <f aca="false">0.35*AM180/$AN$182</f>
        <v>0.00434732199070426</v>
      </c>
      <c r="AY180" s="81" t="n">
        <f aca="false">AX180*$J$182</f>
        <v>50863.0934447371</v>
      </c>
    </row>
    <row r="181" customFormat="false" ht="12.8" hidden="false" customHeight="false" outlineLevel="0" collapsed="false">
      <c r="A181" s="95" t="s">
        <v>70</v>
      </c>
      <c r="B181" s="77"/>
      <c r="C181" s="77"/>
      <c r="D181" s="77"/>
      <c r="E181" s="77"/>
      <c r="F181" s="77"/>
      <c r="G181" s="77"/>
      <c r="H181" s="77"/>
      <c r="I181" s="96" t="n">
        <f aca="false">AP181+AR181+AT181+AV181+AX181</f>
        <v>0.0129037704319343</v>
      </c>
      <c r="J181" s="97" t="n">
        <f aca="false">ROUND(AQ181+AS181+AU181+AW181+AY181,0)</f>
        <v>150972</v>
      </c>
      <c r="K181" s="98" t="n">
        <f aca="false">I181-Tabla_Ministerio!J181</f>
        <v>1.04083408558608E-016</v>
      </c>
      <c r="L181" s="97" t="n">
        <f aca="false">J181-Tabla_Ministerio!K181</f>
        <v>0</v>
      </c>
      <c r="M181" s="121" t="s">
        <v>297</v>
      </c>
      <c r="N181" s="97" t="n">
        <f aca="false">Tabla_Ministerio!L181</f>
        <v>2626453</v>
      </c>
      <c r="O181" s="122" t="s">
        <v>297</v>
      </c>
      <c r="P181" s="118" t="n">
        <v>0</v>
      </c>
      <c r="Q181" s="99" t="n">
        <f aca="false">N181+J181</f>
        <v>2777425</v>
      </c>
      <c r="R181" s="97" t="n">
        <f aca="false">Q181-Tabla_Ministerio!M181</f>
        <v>0</v>
      </c>
      <c r="T181" s="99" t="n">
        <f aca="false">B181+Tabla_Ministerio!B181</f>
        <v>0</v>
      </c>
      <c r="U181" s="99" t="n">
        <f aca="false">C181+Tabla_Ministerio!C181</f>
        <v>0</v>
      </c>
      <c r="V181" s="99" t="n">
        <f aca="false">D181+Tabla_Ministerio!D181</f>
        <v>15.3522727272727</v>
      </c>
      <c r="W181" s="99" t="n">
        <f aca="false">E181+Tabla_Ministerio!E181</f>
        <v>11.2840909090909</v>
      </c>
      <c r="X181" s="99" t="n">
        <f aca="false">F181+Tabla_Ministerio!F181</f>
        <v>1</v>
      </c>
      <c r="Y181" s="99" t="n">
        <f aca="false">G181+Tabla_Ministerio!G181</f>
        <v>3</v>
      </c>
      <c r="Z181" s="99" t="n">
        <f aca="false">H181+Tabla_Ministerio!H181</f>
        <v>0</v>
      </c>
      <c r="AA181" s="99" t="n">
        <f aca="false">Y181+0.33*Z181</f>
        <v>3</v>
      </c>
      <c r="AD181" s="100" t="n">
        <f aca="false">IF(U181&gt;0,T181/U181,0)</f>
        <v>0</v>
      </c>
      <c r="AE181" s="101" t="n">
        <f aca="false">EXP((((AD181-AD182)/AD183+2)/4-1.9)^3)</f>
        <v>0.0008692139861122</v>
      </c>
      <c r="AF181" s="102" t="n">
        <f aca="false">T181/V181</f>
        <v>0</v>
      </c>
      <c r="AG181" s="101" t="n">
        <f aca="false">EXP((((AF181-AF182)/AF183+2)/4-1.9)^3)</f>
        <v>0.000169068040733733</v>
      </c>
      <c r="AH181" s="101" t="n">
        <f aca="false">W181/V181</f>
        <v>0.735011102886751</v>
      </c>
      <c r="AI181" s="101" t="n">
        <f aca="false">EXP((((AH181-AH182)/AH183+2)/4-1.9)^3)</f>
        <v>0.130330496491173</v>
      </c>
      <c r="AJ181" s="101" t="n">
        <f aca="false">X181/V181</f>
        <v>0.065136935603257</v>
      </c>
      <c r="AK181" s="101" t="n">
        <f aca="false">EXP((((AJ181-AJ182)/AJ183+2)/4-1.9)^3)</f>
        <v>0.0187244914967556</v>
      </c>
      <c r="AL181" s="101" t="n">
        <f aca="false">AA181/V181</f>
        <v>0.195410806809771</v>
      </c>
      <c r="AM181" s="101" t="n">
        <f aca="false">EXP((((AL181-AL182)/AL183+2)/4-1.9)^3)</f>
        <v>0.010162762611658</v>
      </c>
      <c r="AN181" s="101" t="n">
        <f aca="false">0.01*AE181+0.15*AG181+0.24*AI181+0.25*AK181+0.35*AM181</f>
        <v>0.0395514612921218</v>
      </c>
      <c r="AP181" s="103" t="n">
        <f aca="false">0.01*AE181/$AN$182</f>
        <v>2.83583396582429E-006</v>
      </c>
      <c r="AQ181" s="97" t="n">
        <f aca="false">AP181*$J$182</f>
        <v>33.1788830700607</v>
      </c>
      <c r="AR181" s="103" t="n">
        <f aca="false">0.15*AG181/$AN$182</f>
        <v>8.27383532896E-006</v>
      </c>
      <c r="AS181" s="97" t="n">
        <f aca="false">AR181*$J$182</f>
        <v>96.8027812025686</v>
      </c>
      <c r="AT181" s="103" t="n">
        <f aca="false">0.24*AI181/$AN$182</f>
        <v>0.0102049618520897</v>
      </c>
      <c r="AU181" s="97" t="n">
        <f aca="false">AT181*$J$182</f>
        <v>119396.706614485</v>
      </c>
      <c r="AV181" s="103" t="n">
        <f aca="false">0.25*AK181/$AN$182</f>
        <v>0.0015272289053007</v>
      </c>
      <c r="AW181" s="97" t="n">
        <f aca="false">AV181*$J$182</f>
        <v>17868.3765978026</v>
      </c>
      <c r="AX181" s="103" t="n">
        <f aca="false">0.35*AM181/$AN$182</f>
        <v>0.00116047000524909</v>
      </c>
      <c r="AY181" s="97" t="n">
        <f aca="false">AX181*$J$182</f>
        <v>13577.3458793737</v>
      </c>
    </row>
    <row r="182" customFormat="false" ht="12.8" hidden="false" customHeight="false" outlineLevel="0" collapsed="false">
      <c r="A182" s="104" t="s">
        <v>71</v>
      </c>
      <c r="B182" s="77"/>
      <c r="C182" s="77"/>
      <c r="D182" s="77"/>
      <c r="E182" s="77"/>
      <c r="F182" s="77"/>
      <c r="G182" s="77"/>
      <c r="H182" s="77"/>
      <c r="I182" s="105" t="n">
        <f aca="false">SUM(I155:I181)</f>
        <v>1</v>
      </c>
      <c r="J182" s="106" t="n">
        <f aca="false">Tabla_Ministerio!K182</f>
        <v>11699868</v>
      </c>
      <c r="K182" s="107" t="n">
        <f aca="false">I182-Tabla_Ministerio!J182</f>
        <v>0</v>
      </c>
      <c r="L182" s="108" t="n">
        <f aca="false">SUM(L155:L181)</f>
        <v>0</v>
      </c>
      <c r="M182" s="105" t="n">
        <f aca="false">SUM(M155:M181)</f>
        <v>0.999999950601392</v>
      </c>
      <c r="N182" s="106" t="n">
        <f aca="false">Tabla_Ministerio!L182</f>
        <v>222297483</v>
      </c>
      <c r="O182" s="105" t="n">
        <f aca="false">SUM(O155:O181)</f>
        <v>4.93986078960521E-008</v>
      </c>
      <c r="P182" s="109" t="n">
        <f aca="false">SUM(P155:P181)</f>
        <v>-11</v>
      </c>
      <c r="Q182" s="110" t="n">
        <f aca="false">Tabla_Ministerio!M182</f>
        <v>233997351</v>
      </c>
      <c r="R182" s="108" t="n">
        <f aca="false">SUM(R155:R181)</f>
        <v>-11</v>
      </c>
      <c r="T182" s="111"/>
      <c r="U182" s="111"/>
      <c r="V182" s="111"/>
      <c r="W182" s="111"/>
      <c r="X182" s="111"/>
      <c r="Y182" s="111"/>
      <c r="Z182" s="111"/>
      <c r="AA182" s="111"/>
      <c r="AC182" s="112" t="s">
        <v>295</v>
      </c>
      <c r="AD182" s="112" t="n">
        <f aca="false">AVERAGE(AD155:AD181)</f>
        <v>188.890127654498</v>
      </c>
      <c r="AE182" s="111"/>
      <c r="AF182" s="113" t="n">
        <f aca="false">AVERAGE(AF155:AF181)</f>
        <v>16.2137705792121</v>
      </c>
      <c r="AG182" s="111"/>
      <c r="AH182" s="114" t="n">
        <f aca="false">AVERAGE(AH155:AH181)</f>
        <v>0.673586884984743</v>
      </c>
      <c r="AI182" s="111"/>
      <c r="AJ182" s="114" t="n">
        <f aca="false">AVERAGE(AJ155:AJ181)</f>
        <v>0.147629494712899</v>
      </c>
      <c r="AK182" s="111"/>
      <c r="AL182" s="114" t="n">
        <f aca="false">AVERAGE(AL155:AL181)</f>
        <v>0.499053085234269</v>
      </c>
      <c r="AM182" s="115"/>
      <c r="AN182" s="114" t="n">
        <f aca="false">SUM(AN155:AN181)</f>
        <v>3.06510887656833</v>
      </c>
      <c r="AP182" s="116" t="n">
        <f aca="false">SUM(AP155:AP181)</f>
        <v>0.0097303742887746</v>
      </c>
      <c r="AQ182" s="108" t="n">
        <f aca="false">SUM(AQ155:AQ181)</f>
        <v>113844.094769257</v>
      </c>
      <c r="AR182" s="116" t="n">
        <f aca="false">SUM(AR155:AR181)</f>
        <v>0.138267364169144</v>
      </c>
      <c r="AS182" s="108" t="n">
        <f aca="false">SUM(AS155:AS181)</f>
        <v>1617709.90948692</v>
      </c>
      <c r="AT182" s="116" t="n">
        <f aca="false">SUM(AT155:AT181)</f>
        <v>0.238327132742363</v>
      </c>
      <c r="AU182" s="108" t="n">
        <f aca="false">SUM(AU155:AU181)</f>
        <v>2788395.99390413</v>
      </c>
      <c r="AV182" s="116" t="n">
        <f aca="false">SUM(AV155:AV181)</f>
        <v>0.257771991607742</v>
      </c>
      <c r="AW182" s="108" t="n">
        <f aca="false">SUM(AW155:AW181)</f>
        <v>3015898.27590769</v>
      </c>
      <c r="AX182" s="116" t="n">
        <f aca="false">SUM(AX155:AX181)</f>
        <v>0.355903137191976</v>
      </c>
      <c r="AY182" s="108" t="n">
        <f aca="false">SUM(AY155:AY181)</f>
        <v>4164019.72593201</v>
      </c>
    </row>
    <row r="183" customFormat="false" ht="12.8" hidden="false" customHeight="false" outlineLevel="0" collapsed="false">
      <c r="A183" s="57" t="s">
        <v>72</v>
      </c>
      <c r="AC183" s="112" t="s">
        <v>296</v>
      </c>
      <c r="AD183" s="112" t="n">
        <f aca="false">_xlfn.STDEV.P(AD155:AD181)</f>
        <v>91.2889321272915</v>
      </c>
      <c r="AE183" s="111"/>
      <c r="AF183" s="113" t="n">
        <f aca="false">_xlfn.STDEV.P(AF155:AF181)</f>
        <v>6.18332722811864</v>
      </c>
      <c r="AG183" s="111"/>
      <c r="AH183" s="114" t="n">
        <f aca="false">_xlfn.STDEV.P(AH155:AH181)</f>
        <v>0.116144172653698</v>
      </c>
      <c r="AI183" s="111"/>
      <c r="AJ183" s="114" t="n">
        <f aca="false">_xlfn.STDEV.P(AJ155:AJ181)</f>
        <v>0.111793544758489</v>
      </c>
      <c r="AK183" s="111"/>
      <c r="AL183" s="114" t="n">
        <f aca="false">_xlfn.STDEV.P(AL155:AL181)</f>
        <v>0.289978722545285</v>
      </c>
      <c r="AM183" s="111"/>
      <c r="AN183" s="114"/>
    </row>
    <row r="184" customFormat="false" ht="12.8" hidden="false" customHeight="false" outlineLevel="0" collapsed="false">
      <c r="A184" s="57" t="s">
        <v>82</v>
      </c>
      <c r="AC184" s="8" t="n">
        <f aca="false">MIN(AD184:AM184)</f>
        <v>-2.62217572854306</v>
      </c>
      <c r="AD184" s="8" t="n">
        <f aca="false">(MIN(AD155:AD181)-AD182)/AD183</f>
        <v>-2.06914598793984</v>
      </c>
      <c r="AF184" s="8" t="n">
        <f aca="false">(MIN(AF155:AF181)-AF182)/AF183</f>
        <v>-2.62217572854306</v>
      </c>
      <c r="AH184" s="8" t="n">
        <f aca="false">(MIN(AH155:AH181)-AH182)/AH183</f>
        <v>-2.05872627146549</v>
      </c>
      <c r="AJ184" s="8" t="n">
        <f aca="false">(MIN(AJ155:AJ181)-AJ182)/AJ183</f>
        <v>-1.2382286275441</v>
      </c>
      <c r="AL184" s="8" t="n">
        <f aca="false">(MIN(AL155:AL181)-AL182)/AL183</f>
        <v>-1.34394406065412</v>
      </c>
    </row>
    <row r="185" customFormat="false" ht="12.8" hidden="false" customHeight="false" outlineLevel="0" collapsed="false">
      <c r="AC185" s="8" t="n">
        <f aca="false">MAX(AD185:AN185)</f>
        <v>2.26702211721664</v>
      </c>
      <c r="AD185" s="8" t="n">
        <f aca="false">(MAX(AD155:AD181)-AD182)/AD183</f>
        <v>2.26702211721664</v>
      </c>
      <c r="AF185" s="8" t="n">
        <f aca="false">(MAX(AF155:AF181)-AF182)/AF183</f>
        <v>1.71333193845887</v>
      </c>
      <c r="AH185" s="8" t="n">
        <f aca="false">(MAX(AH155:AH181)-AH182)/AH183</f>
        <v>2.12154255692534</v>
      </c>
      <c r="AJ185" s="8" t="n">
        <f aca="false">(MAX(AJ155:AJ181)-AJ182)/AJ183</f>
        <v>2.10087611581028</v>
      </c>
      <c r="AL185" s="8" t="n">
        <f aca="false">(MAX(AL155:AL181)-AL182)/AL183</f>
        <v>2.04672944872743</v>
      </c>
    </row>
    <row r="186" customFormat="false" ht="12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</row>
    <row r="187" customFormat="false" ht="12.8" hidden="false" customHeight="false" outlineLevel="0" collapsed="false">
      <c r="A187" s="16" t="s">
        <v>107</v>
      </c>
      <c r="B187" s="16"/>
      <c r="C187" s="16"/>
      <c r="D187" s="16"/>
      <c r="E187" s="16"/>
      <c r="F187" s="16"/>
      <c r="G187" s="16"/>
      <c r="H187" s="16"/>
      <c r="I187" s="16"/>
      <c r="J187" s="16"/>
    </row>
    <row r="188" customFormat="false" ht="12.75" hidden="false" customHeight="true" outlineLevel="0" collapsed="false">
      <c r="A188" s="66" t="s">
        <v>30</v>
      </c>
      <c r="B188" s="67" t="s">
        <v>275</v>
      </c>
      <c r="C188" s="67"/>
      <c r="D188" s="67"/>
      <c r="E188" s="67"/>
      <c r="F188" s="67"/>
      <c r="G188" s="67"/>
      <c r="H188" s="67"/>
      <c r="I188" s="68" t="s">
        <v>32</v>
      </c>
      <c r="J188" s="69" t="s">
        <v>33</v>
      </c>
      <c r="K188" s="70" t="s">
        <v>276</v>
      </c>
      <c r="L188" s="69" t="s">
        <v>277</v>
      </c>
      <c r="M188" s="68" t="s">
        <v>278</v>
      </c>
      <c r="N188" s="69" t="s">
        <v>34</v>
      </c>
      <c r="O188" s="69" t="s">
        <v>279</v>
      </c>
      <c r="P188" s="71" t="s">
        <v>280</v>
      </c>
      <c r="Q188" s="66" t="s">
        <v>281</v>
      </c>
      <c r="R188" s="69" t="s">
        <v>282</v>
      </c>
      <c r="T188" s="72" t="s">
        <v>275</v>
      </c>
      <c r="U188" s="72"/>
      <c r="V188" s="72"/>
      <c r="W188" s="72"/>
      <c r="X188" s="72"/>
      <c r="Y188" s="72"/>
      <c r="Z188" s="72"/>
      <c r="AA188" s="72"/>
      <c r="AD188" s="73" t="s">
        <v>284</v>
      </c>
      <c r="AE188" s="73"/>
      <c r="AF188" s="73" t="s">
        <v>285</v>
      </c>
      <c r="AG188" s="73"/>
      <c r="AH188" s="73" t="s">
        <v>286</v>
      </c>
      <c r="AI188" s="73"/>
      <c r="AJ188" s="73" t="s">
        <v>287</v>
      </c>
      <c r="AK188" s="73"/>
      <c r="AL188" s="73" t="s">
        <v>288</v>
      </c>
      <c r="AM188" s="73"/>
      <c r="AN188" s="74" t="s">
        <v>289</v>
      </c>
      <c r="AP188" s="73" t="s">
        <v>284</v>
      </c>
      <c r="AQ188" s="73"/>
      <c r="AR188" s="73" t="s">
        <v>285</v>
      </c>
      <c r="AS188" s="73"/>
      <c r="AT188" s="73" t="s">
        <v>286</v>
      </c>
      <c r="AU188" s="73"/>
      <c r="AV188" s="73" t="s">
        <v>287</v>
      </c>
      <c r="AW188" s="73"/>
      <c r="AX188" s="74" t="s">
        <v>288</v>
      </c>
      <c r="AY188" s="74"/>
    </row>
    <row r="189" customFormat="false" ht="37.3" hidden="false" customHeight="false" outlineLevel="0" collapsed="false">
      <c r="A189" s="66"/>
      <c r="B189" s="73" t="s">
        <v>108</v>
      </c>
      <c r="C189" s="73" t="s">
        <v>109</v>
      </c>
      <c r="D189" s="73" t="s">
        <v>110</v>
      </c>
      <c r="E189" s="73" t="s">
        <v>111</v>
      </c>
      <c r="F189" s="73" t="s">
        <v>112</v>
      </c>
      <c r="G189" s="73" t="s">
        <v>113</v>
      </c>
      <c r="H189" s="73" t="s">
        <v>114</v>
      </c>
      <c r="I189" s="68"/>
      <c r="J189" s="69"/>
      <c r="K189" s="70"/>
      <c r="L189" s="69"/>
      <c r="M189" s="68"/>
      <c r="N189" s="69"/>
      <c r="O189" s="69"/>
      <c r="P189" s="71"/>
      <c r="Q189" s="66"/>
      <c r="R189" s="69"/>
      <c r="T189" s="73" t="s">
        <v>108</v>
      </c>
      <c r="U189" s="73" t="s">
        <v>109</v>
      </c>
      <c r="V189" s="73" t="s">
        <v>110</v>
      </c>
      <c r="W189" s="73" t="s">
        <v>111</v>
      </c>
      <c r="X189" s="73" t="s">
        <v>112</v>
      </c>
      <c r="Y189" s="73" t="s">
        <v>113</v>
      </c>
      <c r="Z189" s="73" t="s">
        <v>114</v>
      </c>
      <c r="AA189" s="66" t="s">
        <v>43</v>
      </c>
      <c r="AD189" s="73" t="s">
        <v>290</v>
      </c>
      <c r="AE189" s="73" t="s">
        <v>291</v>
      </c>
      <c r="AF189" s="73" t="s">
        <v>290</v>
      </c>
      <c r="AG189" s="73" t="s">
        <v>291</v>
      </c>
      <c r="AH189" s="73" t="s">
        <v>290</v>
      </c>
      <c r="AI189" s="73" t="s">
        <v>291</v>
      </c>
      <c r="AJ189" s="73" t="s">
        <v>290</v>
      </c>
      <c r="AK189" s="73" t="s">
        <v>291</v>
      </c>
      <c r="AL189" s="73" t="s">
        <v>290</v>
      </c>
      <c r="AM189" s="73" t="s">
        <v>291</v>
      </c>
      <c r="AN189" s="75" t="s">
        <v>292</v>
      </c>
      <c r="AP189" s="73" t="s">
        <v>293</v>
      </c>
      <c r="AQ189" s="73" t="s">
        <v>294</v>
      </c>
      <c r="AR189" s="73" t="s">
        <v>293</v>
      </c>
      <c r="AS189" s="73" t="s">
        <v>294</v>
      </c>
      <c r="AT189" s="73" t="s">
        <v>293</v>
      </c>
      <c r="AU189" s="73" t="s">
        <v>294</v>
      </c>
      <c r="AV189" s="73" t="s">
        <v>293</v>
      </c>
      <c r="AW189" s="73" t="s">
        <v>294</v>
      </c>
      <c r="AX189" s="73" t="s">
        <v>293</v>
      </c>
      <c r="AY189" s="75" t="s">
        <v>294</v>
      </c>
    </row>
    <row r="190" customFormat="false" ht="12.8" hidden="false" customHeight="false" outlineLevel="0" collapsed="false">
      <c r="A190" s="76" t="s">
        <v>115</v>
      </c>
      <c r="B190" s="77" t="n">
        <v>0</v>
      </c>
      <c r="C190" s="77"/>
      <c r="D190" s="77"/>
      <c r="E190" s="77"/>
      <c r="F190" s="77"/>
      <c r="G190" s="77"/>
      <c r="H190" s="77"/>
      <c r="I190" s="78" t="n">
        <f aca="false">AP190+AR190+AT190+AV190+AX190</f>
        <v>0.123935867368533</v>
      </c>
      <c r="J190" s="79" t="n">
        <f aca="false">ROUND(I190*J$215,0)</f>
        <v>1379892</v>
      </c>
      <c r="K190" s="80" t="n">
        <f aca="false">I190-Tabla_Ministerio!J190</f>
        <v>0</v>
      </c>
      <c r="L190" s="81" t="n">
        <f aca="false">J190-Tabla_Ministerio!K190</f>
        <v>0</v>
      </c>
      <c r="M190" s="82" t="n">
        <f aca="false">Q225/Q$250</f>
        <v>0.183417521166073</v>
      </c>
      <c r="N190" s="81" t="n">
        <f aca="false">ROUND(N$215*M190,0)</f>
        <v>38800954</v>
      </c>
      <c r="O190" s="82" t="n">
        <f aca="false">Tabla_Ministerio!L190/Tabla_Ministerio!L215-M190</f>
        <v>-1.78536102146687E-006</v>
      </c>
      <c r="P190" s="117" t="n">
        <f aca="false">N190-Tabla_Ministerio!L190</f>
        <v>378</v>
      </c>
      <c r="Q190" s="83" t="n">
        <f aca="false">N190+J190</f>
        <v>40180846</v>
      </c>
      <c r="R190" s="81" t="n">
        <f aca="false">Q190-Tabla_Ministerio!M190</f>
        <v>378</v>
      </c>
      <c r="T190" s="84" t="n">
        <f aca="false">B190+Tabla_Ministerio!B190</f>
        <v>29492</v>
      </c>
      <c r="U190" s="84" t="n">
        <f aca="false">C190+Tabla_Ministerio!C190</f>
        <v>72</v>
      </c>
      <c r="V190" s="84" t="n">
        <f aca="false">D190+Tabla_Ministerio!D190</f>
        <v>2170.0114342041</v>
      </c>
      <c r="W190" s="84" t="n">
        <f aca="false">E190+Tabla_Ministerio!E190</f>
        <v>1465.02392254146</v>
      </c>
      <c r="X190" s="84" t="n">
        <f aca="false">F190+Tabla_Ministerio!F190</f>
        <v>875.5</v>
      </c>
      <c r="Y190" s="84" t="n">
        <f aca="false">G190+Tabla_Ministerio!G190</f>
        <v>2257</v>
      </c>
      <c r="Z190" s="84" t="n">
        <f aca="false">H190+Tabla_Ministerio!H190</f>
        <v>256</v>
      </c>
      <c r="AA190" s="84" t="n">
        <f aca="false">Y190+0.33*Z190</f>
        <v>2341.48</v>
      </c>
      <c r="AD190" s="85" t="n">
        <f aca="false">IF(U190&gt;0,T190/U190,0)</f>
        <v>409.611111111111</v>
      </c>
      <c r="AE190" s="86" t="n">
        <f aca="false">EXP((((AD190-AD$215)/AD$216+2)/4-1.9)^3)</f>
        <v>0.666604438763056</v>
      </c>
      <c r="AF190" s="87" t="n">
        <f aca="false">T190/V190</f>
        <v>13.5907117977085</v>
      </c>
      <c r="AG190" s="86" t="n">
        <f aca="false">EXP((((AF190-AF$215)/AF$216+2)/4-1.9)^3)</f>
        <v>0.0161973846915818</v>
      </c>
      <c r="AH190" s="86" t="n">
        <f aca="false">W190/V190</f>
        <v>0.675122674217056</v>
      </c>
      <c r="AI190" s="86" t="n">
        <f aca="false">EXP((((AH190-AH$215)/AH$216+2)/4-1.9)^3)</f>
        <v>0.0835286098923529</v>
      </c>
      <c r="AJ190" s="86" t="n">
        <f aca="false">X190/V190</f>
        <v>0.403454095310382</v>
      </c>
      <c r="AK190" s="86" t="n">
        <f aca="false">EXP((((AJ190-AJ$215)/AJ$216+2)/4-1.9)^3)</f>
        <v>0.5709785363095</v>
      </c>
      <c r="AL190" s="86" t="n">
        <f aca="false">AA190/V190</f>
        <v>1.07901735589646</v>
      </c>
      <c r="AM190" s="86" t="n">
        <f aca="false">EXP((((AL190-AL$215)/AL$216+2)/4-1.9)^3)</f>
        <v>0.524532227515222</v>
      </c>
      <c r="AN190" s="86" t="n">
        <f aca="false">0.01*AE190+0.15*AG190+0.24*AI190+0.25*AK190+0.35*AM190</f>
        <v>0.355473432173235</v>
      </c>
      <c r="AP190" s="88" t="n">
        <f aca="false">0.01*AE190/$AN$215</f>
        <v>0.00232411741166501</v>
      </c>
      <c r="AQ190" s="79" t="n">
        <f aca="false">AP190*$J$215</f>
        <v>25876.530359733</v>
      </c>
      <c r="AR190" s="88" t="n">
        <f aca="false">0.15*AG190/$AN$215</f>
        <v>0.000847083103474253</v>
      </c>
      <c r="AS190" s="79" t="n">
        <f aca="false">AR190*$J$215</f>
        <v>9431.35296618474</v>
      </c>
      <c r="AT190" s="88" t="n">
        <f aca="false">0.24*AI190/$AN$215</f>
        <v>0.00698934307667859</v>
      </c>
      <c r="AU190" s="79" t="n">
        <f aca="false">AT190*$J$215</f>
        <v>77818.7657002641</v>
      </c>
      <c r="AV190" s="88" t="n">
        <f aca="false">0.25*AK190/$AN$215</f>
        <v>0.0497679388538994</v>
      </c>
      <c r="AW190" s="79" t="n">
        <f aca="false">AV190*$J$215</f>
        <v>554112.100460391</v>
      </c>
      <c r="AX190" s="88" t="n">
        <f aca="false">0.35*AM190/$AN$215</f>
        <v>0.0640073849228157</v>
      </c>
      <c r="AY190" s="79" t="n">
        <f aca="false">AX190*$J$215</f>
        <v>712652.911117681</v>
      </c>
    </row>
    <row r="191" customFormat="false" ht="12.8" hidden="false" customHeight="false" outlineLevel="0" collapsed="false">
      <c r="A191" s="89" t="s">
        <v>116</v>
      </c>
      <c r="B191" s="77"/>
      <c r="C191" s="77"/>
      <c r="D191" s="77"/>
      <c r="E191" s="77"/>
      <c r="F191" s="77"/>
      <c r="G191" s="77"/>
      <c r="H191" s="77"/>
      <c r="I191" s="82" t="n">
        <f aca="false">AP191+AR191+AT191+AV191+AX191</f>
        <v>0.0925893195555447</v>
      </c>
      <c r="J191" s="81" t="n">
        <f aca="false">ROUND(I191*J$215,0)</f>
        <v>1030882</v>
      </c>
      <c r="K191" s="90" t="n">
        <f aca="false">I191-Tabla_Ministerio!J191</f>
        <v>0</v>
      </c>
      <c r="L191" s="81" t="n">
        <f aca="false">J191-Tabla_Ministerio!K191</f>
        <v>0</v>
      </c>
      <c r="M191" s="82" t="n">
        <f aca="false">Q226/Q$250</f>
        <v>0.118477872895193</v>
      </c>
      <c r="N191" s="81" t="n">
        <f aca="false">ROUND(N$215*M191,0)</f>
        <v>25063333</v>
      </c>
      <c r="O191" s="82" t="n">
        <f aca="false">Tabla_Ministerio!L191/Tabla_Ministerio!L215-M191</f>
        <v>2.73105814310726E-006</v>
      </c>
      <c r="P191" s="117" t="n">
        <f aca="false">N191-Tabla_Ministerio!L191</f>
        <v>-578</v>
      </c>
      <c r="Q191" s="83" t="n">
        <f aca="false">N191+J191</f>
        <v>26094215</v>
      </c>
      <c r="R191" s="81" t="n">
        <f aca="false">Q191-Tabla_Ministerio!M191</f>
        <v>-578</v>
      </c>
      <c r="T191" s="83" t="n">
        <f aca="false">B191+Tabla_Ministerio!B191</f>
        <v>25271</v>
      </c>
      <c r="U191" s="83" t="n">
        <f aca="false">C191+Tabla_Ministerio!C191</f>
        <v>75</v>
      </c>
      <c r="V191" s="83" t="n">
        <f aca="false">D191+Tabla_Ministerio!D191</f>
        <v>2191.49447809381</v>
      </c>
      <c r="W191" s="83" t="n">
        <f aca="false">E191+Tabla_Ministerio!E191</f>
        <v>1495.96098270745</v>
      </c>
      <c r="X191" s="83" t="n">
        <f aca="false">F191+Tabla_Ministerio!F191</f>
        <v>758</v>
      </c>
      <c r="Y191" s="83" t="n">
        <f aca="false">G191+Tabla_Ministerio!G191</f>
        <v>1984</v>
      </c>
      <c r="Z191" s="83" t="n">
        <f aca="false">H191+Tabla_Ministerio!H191</f>
        <v>188</v>
      </c>
      <c r="AA191" s="83" t="n">
        <f aca="false">Y191+0.33*Z191</f>
        <v>2046.04</v>
      </c>
      <c r="AD191" s="91" t="n">
        <f aca="false">IF(U191&gt;0,T191/U191,0)</f>
        <v>336.946666666667</v>
      </c>
      <c r="AE191" s="92" t="n">
        <f aca="false">EXP((((AD191-AD$215)/AD$216+2)/4-1.9)^3)</f>
        <v>0.398935320685812</v>
      </c>
      <c r="AF191" s="93" t="n">
        <f aca="false">T191/V191</f>
        <v>11.531400262519</v>
      </c>
      <c r="AG191" s="92" t="n">
        <f aca="false">EXP((((AF191-AF$215)/AF$216+2)/4-1.9)^3)</f>
        <v>0.00611298791701088</v>
      </c>
      <c r="AH191" s="92" t="n">
        <f aca="false">W191/V191</f>
        <v>0.682621379000077</v>
      </c>
      <c r="AI191" s="92" t="n">
        <f aca="false">EXP((((AH191-AH$215)/AH$216+2)/4-1.9)^3)</f>
        <v>0.0910170612301065</v>
      </c>
      <c r="AJ191" s="92" t="n">
        <f aca="false">X191/V191</f>
        <v>0.345882687625715</v>
      </c>
      <c r="AK191" s="92" t="n">
        <f aca="false">EXP((((AJ191-AJ$215)/AJ$216+2)/4-1.9)^3)</f>
        <v>0.423785822289064</v>
      </c>
      <c r="AL191" s="92" t="n">
        <f aca="false">AA191/V191</f>
        <v>0.933627723205432</v>
      </c>
      <c r="AM191" s="92" t="n">
        <f aca="false">EXP((((AL191-AL$215)/AL$216+2)/4-1.9)^3)</f>
        <v>0.379623617252123</v>
      </c>
      <c r="AN191" s="92" t="n">
        <f aca="false">0.01*AE191+0.15*AG191+0.24*AI191+0.25*AK191+0.35*AM191</f>
        <v>0.265565117700144</v>
      </c>
      <c r="AP191" s="94" t="n">
        <f aca="false">0.01*AE191/$AN$215</f>
        <v>0.00139088861552514</v>
      </c>
      <c r="AQ191" s="81" t="n">
        <f aca="false">AP191*$J$215</f>
        <v>15486.0384015018</v>
      </c>
      <c r="AR191" s="94" t="n">
        <f aca="false">0.15*AG191/$AN$215</f>
        <v>0.000319694128085593</v>
      </c>
      <c r="AS191" s="81" t="n">
        <f aca="false">AR191*$J$215</f>
        <v>3559.44788749236</v>
      </c>
      <c r="AT191" s="94" t="n">
        <f aca="false">0.24*AI191/$AN$215</f>
        <v>0.0076159470101096</v>
      </c>
      <c r="AU191" s="81" t="n">
        <f aca="false">AT191*$J$215</f>
        <v>84795.3218869585</v>
      </c>
      <c r="AV191" s="94" t="n">
        <f aca="false">0.25*AK191/$AN$215</f>
        <v>0.0369382481995772</v>
      </c>
      <c r="AW191" s="81" t="n">
        <f aca="false">AV191*$J$215</f>
        <v>411267.389579492</v>
      </c>
      <c r="AX191" s="94" t="n">
        <f aca="false">0.35*AM191/$AN$215</f>
        <v>0.0463245416022472</v>
      </c>
      <c r="AY191" s="81" t="n">
        <f aca="false">AX191*$J$215</f>
        <v>515773.601262467</v>
      </c>
    </row>
    <row r="192" customFormat="false" ht="12.8" hidden="false" customHeight="false" outlineLevel="0" collapsed="false">
      <c r="A192" s="89" t="s">
        <v>117</v>
      </c>
      <c r="B192" s="77"/>
      <c r="C192" s="77"/>
      <c r="D192" s="77"/>
      <c r="E192" s="77"/>
      <c r="F192" s="77"/>
      <c r="G192" s="77"/>
      <c r="H192" s="77"/>
      <c r="I192" s="82" t="n">
        <f aca="false">AP192+AR192+AT192+AV192+AX192</f>
        <v>0.0650763063576156</v>
      </c>
      <c r="J192" s="81" t="n">
        <f aca="false">ROUND(I192*J$215,0)</f>
        <v>724554</v>
      </c>
      <c r="K192" s="90" t="n">
        <f aca="false">I192-Tabla_Ministerio!J192</f>
        <v>1.06858966120171E-015</v>
      </c>
      <c r="L192" s="81" t="n">
        <f aca="false">J192-Tabla_Ministerio!K192</f>
        <v>0</v>
      </c>
      <c r="M192" s="82" t="n">
        <f aca="false">Q227/Q$250</f>
        <v>0.0726542660951755</v>
      </c>
      <c r="N192" s="81" t="n">
        <f aca="false">ROUND(N$215*M192,0)</f>
        <v>15369605</v>
      </c>
      <c r="O192" s="82" t="n">
        <f aca="false">Tabla_Ministerio!L192/Tabla_Ministerio!L215-M192</f>
        <v>-1.88697935675219E-005</v>
      </c>
      <c r="P192" s="117" t="n">
        <f aca="false">N192-Tabla_Ministerio!L192</f>
        <v>3992</v>
      </c>
      <c r="Q192" s="83" t="n">
        <f aca="false">N192+J192</f>
        <v>16094159</v>
      </c>
      <c r="R192" s="81" t="n">
        <f aca="false">Q192-Tabla_Ministerio!M192</f>
        <v>3992</v>
      </c>
      <c r="T192" s="83" t="n">
        <f aca="false">B192+Tabla_Ministerio!B192</f>
        <v>24210</v>
      </c>
      <c r="U192" s="83" t="n">
        <f aca="false">C192+Tabla_Ministerio!C192</f>
        <v>92</v>
      </c>
      <c r="V192" s="83" t="n">
        <f aca="false">D192+Tabla_Ministerio!D192</f>
        <v>1403.58364973843</v>
      </c>
      <c r="W192" s="83" t="n">
        <f aca="false">E192+Tabla_Ministerio!E192</f>
        <v>1103.6348107071</v>
      </c>
      <c r="X192" s="83" t="n">
        <f aca="false">F192+Tabla_Ministerio!F192</f>
        <v>337</v>
      </c>
      <c r="Y192" s="83" t="n">
        <f aca="false">G192+Tabla_Ministerio!G192</f>
        <v>977</v>
      </c>
      <c r="Z192" s="83" t="n">
        <f aca="false">H192+Tabla_Ministerio!H192</f>
        <v>77</v>
      </c>
      <c r="AA192" s="83" t="n">
        <f aca="false">Y192+0.33*Z192</f>
        <v>1002.41</v>
      </c>
      <c r="AD192" s="91" t="n">
        <f aca="false">IF(U192&gt;0,T192/U192,0)</f>
        <v>263.152173913043</v>
      </c>
      <c r="AE192" s="92" t="n">
        <f aca="false">EXP((((AD192-AD$215)/AD$216+2)/4-1.9)^3)</f>
        <v>0.171680849656123</v>
      </c>
      <c r="AF192" s="93" t="n">
        <f aca="false">T192/V192</f>
        <v>17.2487047740345</v>
      </c>
      <c r="AG192" s="92" t="n">
        <f aca="false">EXP((((AF192-AF$215)/AF$216+2)/4-1.9)^3)</f>
        <v>0.0663141074890967</v>
      </c>
      <c r="AH192" s="92" t="n">
        <f aca="false">W192/V192</f>
        <v>0.786297853293441</v>
      </c>
      <c r="AI192" s="92" t="n">
        <f aca="false">EXP((((AH192-AH$215)/AH$216+2)/4-1.9)^3)</f>
        <v>0.24547716321856</v>
      </c>
      <c r="AJ192" s="92" t="n">
        <f aca="false">X192/V192</f>
        <v>0.240099690576192</v>
      </c>
      <c r="AK192" s="92" t="n">
        <f aca="false">EXP((((AJ192-AJ$215)/AJ$216+2)/4-1.9)^3)</f>
        <v>0.191872828712152</v>
      </c>
      <c r="AL192" s="92" t="n">
        <f aca="false">AA192/V192</f>
        <v>0.714179023235849</v>
      </c>
      <c r="AM192" s="92" t="n">
        <f aca="false">EXP((((AL192-AL$215)/AL$216+2)/4-1.9)^3)</f>
        <v>0.19458718314013</v>
      </c>
      <c r="AN192" s="92" t="n">
        <f aca="false">0.01*AE192+0.15*AG192+0.24*AI192+0.25*AK192+0.35*AM192</f>
        <v>0.186652165069463</v>
      </c>
      <c r="AP192" s="94" t="n">
        <f aca="false">0.01*AE192/$AN$215</f>
        <v>0.0005985655491218</v>
      </c>
      <c r="AQ192" s="81" t="n">
        <f aca="false">AP192*$J$215</f>
        <v>6664.37914298154</v>
      </c>
      <c r="AR192" s="94" t="n">
        <f aca="false">0.15*AG192/$AN$215</f>
        <v>0.00346806358221423</v>
      </c>
      <c r="AS192" s="81" t="n">
        <f aca="false">AR192*$J$215</f>
        <v>38613.132075096</v>
      </c>
      <c r="AT192" s="94" t="n">
        <f aca="false">0.24*AI192/$AN$215</f>
        <v>0.020540556264919</v>
      </c>
      <c r="AU192" s="81" t="n">
        <f aca="false">AT192*$J$215</f>
        <v>228696.848587438</v>
      </c>
      <c r="AV192" s="94" t="n">
        <f aca="false">0.25*AK192/$AN$215</f>
        <v>0.0167241228869853</v>
      </c>
      <c r="AW192" s="81" t="n">
        <f aca="false">AV192*$J$215</f>
        <v>186204.996121495</v>
      </c>
      <c r="AX192" s="94" t="n">
        <f aca="false">0.35*AM192/$AN$215</f>
        <v>0.0237449980743753</v>
      </c>
      <c r="AY192" s="81" t="n">
        <f aca="false">AX192*$J$215</f>
        <v>264374.837725254</v>
      </c>
    </row>
    <row r="193" customFormat="false" ht="12.8" hidden="false" customHeight="false" outlineLevel="0" collapsed="false">
      <c r="A193" s="89" t="s">
        <v>118</v>
      </c>
      <c r="B193" s="77"/>
      <c r="C193" s="77"/>
      <c r="D193" s="77"/>
      <c r="E193" s="77"/>
      <c r="F193" s="77"/>
      <c r="G193" s="77"/>
      <c r="H193" s="77"/>
      <c r="I193" s="82" t="n">
        <f aca="false">AP193+AR193+AT193+AV193+AX193</f>
        <v>0.0968118738602447</v>
      </c>
      <c r="J193" s="81" t="n">
        <f aca="false">ROUND(I193*J$215,0)</f>
        <v>1077895</v>
      </c>
      <c r="K193" s="90" t="n">
        <f aca="false">I193-Tabla_Ministerio!J193</f>
        <v>-4.02455846426619E-016</v>
      </c>
      <c r="L193" s="81" t="n">
        <f aca="false">J193-Tabla_Ministerio!K193</f>
        <v>0</v>
      </c>
      <c r="M193" s="82" t="n">
        <f aca="false">Q228/Q$250</f>
        <v>0.0591260625371281</v>
      </c>
      <c r="N193" s="81" t="n">
        <f aca="false">ROUND(N$215*M193,0)</f>
        <v>12507789</v>
      </c>
      <c r="O193" s="82" t="n">
        <f aca="false">Tabla_Ministerio!L193/Tabla_Ministerio!L215-M193</f>
        <v>-6.82969401029354E-006</v>
      </c>
      <c r="P193" s="117" t="n">
        <f aca="false">N193-Tabla_Ministerio!L193</f>
        <v>1445</v>
      </c>
      <c r="Q193" s="83" t="n">
        <f aca="false">N193+J193</f>
        <v>13585684</v>
      </c>
      <c r="R193" s="81" t="n">
        <f aca="false">Q193-Tabla_Ministerio!M193</f>
        <v>1445</v>
      </c>
      <c r="T193" s="83" t="n">
        <f aca="false">B193+Tabla_Ministerio!B193</f>
        <v>13806</v>
      </c>
      <c r="U193" s="83" t="n">
        <f aca="false">C193+Tabla_Ministerio!C193</f>
        <v>53</v>
      </c>
      <c r="V193" s="83" t="n">
        <f aca="false">D193+Tabla_Ministerio!D193</f>
        <v>623.992958044321</v>
      </c>
      <c r="W193" s="83" t="n">
        <f aca="false">E193+Tabla_Ministerio!E193</f>
        <v>506.390536731368</v>
      </c>
      <c r="X193" s="83" t="n">
        <f aca="false">F193+Tabla_Ministerio!F193</f>
        <v>201</v>
      </c>
      <c r="Y193" s="83" t="n">
        <f aca="false">G193+Tabla_Ministerio!G193</f>
        <v>447</v>
      </c>
      <c r="Z193" s="83" t="n">
        <f aca="false">H193+Tabla_Ministerio!H193</f>
        <v>56</v>
      </c>
      <c r="AA193" s="83" t="n">
        <f aca="false">Y193+0.33*Z193</f>
        <v>465.48</v>
      </c>
      <c r="AD193" s="91" t="n">
        <f aca="false">IF(U193&gt;0,T193/U193,0)</f>
        <v>260.490566037736</v>
      </c>
      <c r="AE193" s="92" t="n">
        <f aca="false">EXP((((AD193-AD$215)/AD$216+2)/4-1.9)^3)</f>
        <v>0.165369059103064</v>
      </c>
      <c r="AF193" s="93" t="n">
        <f aca="false">T193/V193</f>
        <v>22.1252496875444</v>
      </c>
      <c r="AG193" s="92" t="n">
        <f aca="false">EXP((((AF193-AF$215)/AF$216+2)/4-1.9)^3)</f>
        <v>0.248618901869866</v>
      </c>
      <c r="AH193" s="92" t="n">
        <f aca="false">W193/V193</f>
        <v>0.81153245433805</v>
      </c>
      <c r="AI193" s="92" t="n">
        <f aca="false">EXP((((AH193-AH$215)/AH$216+2)/4-1.9)^3)</f>
        <v>0.297029174719144</v>
      </c>
      <c r="AJ193" s="92" t="n">
        <f aca="false">X193/V193</f>
        <v>0.322119019788238</v>
      </c>
      <c r="AK193" s="92" t="n">
        <f aca="false">EXP((((AJ193-AJ$215)/AJ$216+2)/4-1.9)^3)</f>
        <v>0.365209801056573</v>
      </c>
      <c r="AL193" s="92" t="n">
        <f aca="false">AA193/V193</f>
        <v>0.745969956870792</v>
      </c>
      <c r="AM193" s="92" t="n">
        <f aca="false">EXP((((AL193-AL$215)/AL$216+2)/4-1.9)^3)</f>
        <v>0.217543684458518</v>
      </c>
      <c r="AN193" s="92" t="n">
        <f aca="false">0.01*AE193+0.15*AG193+0.24*AI193+0.25*AK193+0.35*AM193</f>
        <v>0.27767626762873</v>
      </c>
      <c r="AP193" s="94" t="n">
        <f aca="false">0.01*AE193/$AN$215</f>
        <v>0.000576559481549902</v>
      </c>
      <c r="AQ193" s="81" t="n">
        <f aca="false">AP193*$J$215</f>
        <v>6419.36541313965</v>
      </c>
      <c r="AR193" s="94" t="n">
        <f aca="false">0.15*AG193/$AN$215</f>
        <v>0.013002152815926</v>
      </c>
      <c r="AS193" s="81" t="n">
        <f aca="false">AR193*$J$215</f>
        <v>144764.890273836</v>
      </c>
      <c r="AT193" s="94" t="n">
        <f aca="false">0.24*AI193/$AN$215</f>
        <v>0.0248542243019522</v>
      </c>
      <c r="AU193" s="81" t="n">
        <f aca="false">AT193*$J$215</f>
        <v>276724.870477319</v>
      </c>
      <c r="AV193" s="94" t="n">
        <f aca="false">0.25*AK193/$AN$215</f>
        <v>0.0318326134731903</v>
      </c>
      <c r="AW193" s="81" t="n">
        <f aca="false">AV193*$J$215</f>
        <v>354421.676303583</v>
      </c>
      <c r="AX193" s="94" t="n">
        <f aca="false">0.35*AM193/$AN$215</f>
        <v>0.0265463237876263</v>
      </c>
      <c r="AY193" s="81" t="n">
        <f aca="false">AX193*$J$215</f>
        <v>295564.565706556</v>
      </c>
    </row>
    <row r="194" customFormat="false" ht="12.8" hidden="false" customHeight="false" outlineLevel="0" collapsed="false">
      <c r="A194" s="89" t="s">
        <v>119</v>
      </c>
      <c r="B194" s="77"/>
      <c r="C194" s="77"/>
      <c r="D194" s="77"/>
      <c r="E194" s="77"/>
      <c r="F194" s="77"/>
      <c r="G194" s="77"/>
      <c r="H194" s="77"/>
      <c r="I194" s="82" t="n">
        <f aca="false">AP194+AR194+AT194+AV194+AX194</f>
        <v>0.0483237348045894</v>
      </c>
      <c r="J194" s="81" t="n">
        <f aca="false">ROUND(I194*J$215,0)</f>
        <v>538032</v>
      </c>
      <c r="K194" s="90" t="n">
        <f aca="false">I194-Tabla_Ministerio!J194</f>
        <v>0</v>
      </c>
      <c r="L194" s="81" t="n">
        <f aca="false">J194-Tabla_Ministerio!K194</f>
        <v>0</v>
      </c>
      <c r="M194" s="82" t="n">
        <f aca="false">Q229/Q$250</f>
        <v>0.056370935386894</v>
      </c>
      <c r="N194" s="81" t="n">
        <f aca="false">ROUND(N$215*M194,0)</f>
        <v>11924957</v>
      </c>
      <c r="O194" s="82" t="n">
        <f aca="false">Tabla_Ministerio!L194/Tabla_Ministerio!L215-M194</f>
        <v>3.2144530193387E-006</v>
      </c>
      <c r="P194" s="117" t="n">
        <f aca="false">N194-Tabla_Ministerio!L194</f>
        <v>-680</v>
      </c>
      <c r="Q194" s="83" t="n">
        <f aca="false">N194+J194</f>
        <v>12462989</v>
      </c>
      <c r="R194" s="81" t="n">
        <f aca="false">Q194-Tabla_Ministerio!M194</f>
        <v>-680</v>
      </c>
      <c r="T194" s="83" t="n">
        <f aca="false">B194+Tabla_Ministerio!B194</f>
        <v>14988</v>
      </c>
      <c r="U194" s="83" t="n">
        <f aca="false">C194+Tabla_Ministerio!C194</f>
        <v>80</v>
      </c>
      <c r="V194" s="83" t="n">
        <f aca="false">D194+Tabla_Ministerio!D194</f>
        <v>671.216677022115</v>
      </c>
      <c r="W194" s="83" t="n">
        <f aca="false">E194+Tabla_Ministerio!E194</f>
        <v>386.090462373489</v>
      </c>
      <c r="X194" s="83" t="n">
        <f aca="false">F194+Tabla_Ministerio!F194</f>
        <v>142</v>
      </c>
      <c r="Y194" s="83" t="n">
        <f aca="false">G194+Tabla_Ministerio!G194</f>
        <v>446</v>
      </c>
      <c r="Z194" s="83" t="n">
        <f aca="false">H194+Tabla_Ministerio!H194</f>
        <v>9</v>
      </c>
      <c r="AA194" s="83" t="n">
        <f aca="false">Y194+0.33*Z194</f>
        <v>448.97</v>
      </c>
      <c r="AD194" s="91" t="n">
        <f aca="false">IF(U194&gt;0,T194/U194,0)</f>
        <v>187.35</v>
      </c>
      <c r="AE194" s="92" t="n">
        <f aca="false">EXP((((AD194-AD$215)/AD$216+2)/4-1.9)^3)</f>
        <v>0.047459307160032</v>
      </c>
      <c r="AF194" s="93" t="n">
        <f aca="false">T194/V194</f>
        <v>22.3296001322479</v>
      </c>
      <c r="AG194" s="92" t="n">
        <f aca="false">EXP((((AF194-AF$215)/AF$216+2)/4-1.9)^3)</f>
        <v>0.259582504423635</v>
      </c>
      <c r="AH194" s="92" t="n">
        <f aca="false">W194/V194</f>
        <v>0.575209877213418</v>
      </c>
      <c r="AI194" s="92" t="n">
        <f aca="false">EXP((((AH194-AH$215)/AH$216+2)/4-1.9)^3)</f>
        <v>0.021727646065041</v>
      </c>
      <c r="AJ194" s="92" t="n">
        <f aca="false">X194/V194</f>
        <v>0.211556126152869</v>
      </c>
      <c r="AK194" s="92" t="n">
        <f aca="false">EXP((((AJ194-AJ$215)/AJ$216+2)/4-1.9)^3)</f>
        <v>0.145625145236759</v>
      </c>
      <c r="AL194" s="92" t="n">
        <f aca="false">AA194/V194</f>
        <v>0.668889816611645</v>
      </c>
      <c r="AM194" s="92" t="n">
        <f aca="false">EXP((((AL194-AL$215)/AL$216+2)/4-1.9)^3)</f>
        <v>0.164484203414304</v>
      </c>
      <c r="AN194" s="92" t="n">
        <f aca="false">0.01*AE194+0.15*AG194+0.24*AI194+0.25*AK194+0.35*AM194</f>
        <v>0.138602361294952</v>
      </c>
      <c r="AP194" s="94" t="n">
        <f aca="false">0.01*AE194/$AN$215</f>
        <v>0.000165466948166234</v>
      </c>
      <c r="AQ194" s="81" t="n">
        <f aca="false">AP194*$J$215</f>
        <v>1842.29526712615</v>
      </c>
      <c r="AR194" s="94" t="n">
        <f aca="false">0.15*AG194/$AN$215</f>
        <v>0.0135755220760469</v>
      </c>
      <c r="AS194" s="81" t="n">
        <f aca="false">AR194*$J$215</f>
        <v>151148.736026373</v>
      </c>
      <c r="AT194" s="94" t="n">
        <f aca="false">0.24*AI194/$AN$215</f>
        <v>0.00181808332250385</v>
      </c>
      <c r="AU194" s="81" t="n">
        <f aca="false">AT194*$J$215</f>
        <v>20242.3888118421</v>
      </c>
      <c r="AV194" s="94" t="n">
        <f aca="false">0.25*AK194/$AN$215</f>
        <v>0.0126930573793141</v>
      </c>
      <c r="AW194" s="81" t="n">
        <f aca="false">AV194*$J$215</f>
        <v>141323.44733752</v>
      </c>
      <c r="AX194" s="94" t="n">
        <f aca="false">0.35*AM194/$AN$215</f>
        <v>0.0200716050785584</v>
      </c>
      <c r="AY194" s="81" t="n">
        <f aca="false">AX194*$J$215</f>
        <v>223475.585001448</v>
      </c>
    </row>
    <row r="195" customFormat="false" ht="12.8" hidden="false" customHeight="false" outlineLevel="0" collapsed="false">
      <c r="A195" s="89" t="s">
        <v>120</v>
      </c>
      <c r="B195" s="77"/>
      <c r="C195" s="77"/>
      <c r="D195" s="77"/>
      <c r="E195" s="77"/>
      <c r="F195" s="77"/>
      <c r="G195" s="77"/>
      <c r="H195" s="77"/>
      <c r="I195" s="82" t="n">
        <f aca="false">AP195+AR195+AT195+AV195+AX195</f>
        <v>0.0284609916261833</v>
      </c>
      <c r="J195" s="81" t="n">
        <f aca="false">ROUND(I195*J$215,0)</f>
        <v>316882</v>
      </c>
      <c r="K195" s="90" t="n">
        <f aca="false">I195-Tabla_Ministerio!J195</f>
        <v>0</v>
      </c>
      <c r="L195" s="81" t="n">
        <f aca="false">J195-Tabla_Ministerio!K195</f>
        <v>0</v>
      </c>
      <c r="M195" s="82" t="n">
        <f aca="false">Q230/Q$250</f>
        <v>0.0577590127371773</v>
      </c>
      <c r="N195" s="81" t="n">
        <f aca="false">ROUND(N$215*M195,0)</f>
        <v>12218597</v>
      </c>
      <c r="O195" s="82" t="n">
        <f aca="false">Tabla_Ministerio!L195/Tabla_Ministerio!L215-M195</f>
        <v>-1.15626897704488E-005</v>
      </c>
      <c r="P195" s="117" t="n">
        <f aca="false">N195-Tabla_Ministerio!L195</f>
        <v>2446</v>
      </c>
      <c r="Q195" s="83" t="n">
        <f aca="false">N195+J195</f>
        <v>12535479</v>
      </c>
      <c r="R195" s="81" t="n">
        <f aca="false">Q195-Tabla_Ministerio!M195</f>
        <v>2446</v>
      </c>
      <c r="T195" s="83" t="n">
        <f aca="false">B195+Tabla_Ministerio!B195</f>
        <v>19186</v>
      </c>
      <c r="U195" s="83" t="n">
        <f aca="false">C195+Tabla_Ministerio!C195</f>
        <v>66</v>
      </c>
      <c r="V195" s="83" t="n">
        <f aca="false">D195+Tabla_Ministerio!D195</f>
        <v>1054.52049654736</v>
      </c>
      <c r="W195" s="83" t="n">
        <f aca="false">E195+Tabla_Ministerio!E195</f>
        <v>650.250050858559</v>
      </c>
      <c r="X195" s="83" t="n">
        <f aca="false">F195+Tabla_Ministerio!F195</f>
        <v>205</v>
      </c>
      <c r="Y195" s="83" t="n">
        <f aca="false">G195+Tabla_Ministerio!G195</f>
        <v>491</v>
      </c>
      <c r="Z195" s="83" t="n">
        <f aca="false">H195+Tabla_Ministerio!H195</f>
        <v>59</v>
      </c>
      <c r="AA195" s="83" t="n">
        <f aca="false">Y195+0.33*Z195</f>
        <v>510.47</v>
      </c>
      <c r="AD195" s="91" t="n">
        <f aca="false">IF(U195&gt;0,T195/U195,0)</f>
        <v>290.69696969697</v>
      </c>
      <c r="AE195" s="92" t="n">
        <f aca="false">EXP((((AD195-AD$215)/AD$216+2)/4-1.9)^3)</f>
        <v>0.245480891709992</v>
      </c>
      <c r="AF195" s="93" t="n">
        <f aca="false">T195/V195</f>
        <v>18.1940512894889</v>
      </c>
      <c r="AG195" s="92" t="n">
        <f aca="false">EXP((((AF195-AF$215)/AF$216+2)/4-1.9)^3)</f>
        <v>0.0897652148583135</v>
      </c>
      <c r="AH195" s="92" t="n">
        <f aca="false">W195/V195</f>
        <v>0.616631021386084</v>
      </c>
      <c r="AI195" s="92" t="n">
        <f aca="false">EXP((((AH195-AH$215)/AH$216+2)/4-1.9)^3)</f>
        <v>0.0398089183719461</v>
      </c>
      <c r="AJ195" s="92" t="n">
        <f aca="false">X195/V195</f>
        <v>0.194401152629273</v>
      </c>
      <c r="AK195" s="92" t="n">
        <f aca="false">EXP((((AJ195-AJ$215)/AJ$216+2)/4-1.9)^3)</f>
        <v>0.121675947754778</v>
      </c>
      <c r="AL195" s="92" t="n">
        <f aca="false">AA195/V195</f>
        <v>0.484077836013</v>
      </c>
      <c r="AM195" s="92" t="n">
        <f aca="false">EXP((((AL195-AL$215)/AL$216+2)/4-1.9)^3)</f>
        <v>0.0735406579462575</v>
      </c>
      <c r="AN195" s="92" t="n">
        <f aca="false">0.01*AE195+0.15*AG195+0.24*AI195+0.25*AK195+0.35*AM195</f>
        <v>0.0816319487749986</v>
      </c>
      <c r="AP195" s="94" t="n">
        <f aca="false">0.01*AE195/$AN$215</f>
        <v>0.000855869510429464</v>
      </c>
      <c r="AQ195" s="81" t="n">
        <f aca="false">AP195*$J$215</f>
        <v>9529.18009195229</v>
      </c>
      <c r="AR195" s="94" t="n">
        <f aca="false">0.15*AG195/$AN$215</f>
        <v>0.00469449841650872</v>
      </c>
      <c r="AS195" s="81" t="n">
        <f aca="false">AR195*$J$215</f>
        <v>52268.1557260395</v>
      </c>
      <c r="AT195" s="94" t="n">
        <f aca="false">0.24*AI195/$AN$215</f>
        <v>0.00333105253842489</v>
      </c>
      <c r="AU195" s="81" t="n">
        <f aca="false">AT195*$J$215</f>
        <v>37087.6624854621</v>
      </c>
      <c r="AV195" s="94" t="n">
        <f aca="false">0.25*AK195/$AN$215</f>
        <v>0.0106055845233517</v>
      </c>
      <c r="AW195" s="81" t="n">
        <f aca="false">AV195*$J$215</f>
        <v>118081.697819482</v>
      </c>
      <c r="AX195" s="94" t="n">
        <f aca="false">0.35*AM195/$AN$215</f>
        <v>0.00897398663746858</v>
      </c>
      <c r="AY195" s="81" t="n">
        <f aca="false">AX195*$J$215</f>
        <v>99915.6223806843</v>
      </c>
    </row>
    <row r="196" customFormat="false" ht="12.8" hidden="false" customHeight="false" outlineLevel="0" collapsed="false">
      <c r="A196" s="89" t="s">
        <v>121</v>
      </c>
      <c r="B196" s="77"/>
      <c r="C196" s="77"/>
      <c r="D196" s="77"/>
      <c r="E196" s="77"/>
      <c r="F196" s="77"/>
      <c r="G196" s="77"/>
      <c r="H196" s="77"/>
      <c r="I196" s="82" t="n">
        <f aca="false">AP196+AR196+AT196+AV196+AX196</f>
        <v>0.0243590505474636</v>
      </c>
      <c r="J196" s="81" t="n">
        <f aca="false">ROUND(I196*J$215,0)</f>
        <v>271212</v>
      </c>
      <c r="K196" s="90" t="n">
        <f aca="false">I196-Tabla_Ministerio!J196</f>
        <v>0</v>
      </c>
      <c r="L196" s="81" t="n">
        <f aca="false">J196-Tabla_Ministerio!K196</f>
        <v>0</v>
      </c>
      <c r="M196" s="82" t="n">
        <f aca="false">Q231/Q$250</f>
        <v>0.0441075301928864</v>
      </c>
      <c r="N196" s="81" t="n">
        <f aca="false">ROUND(N$215*M196,0)</f>
        <v>9330702</v>
      </c>
      <c r="O196" s="82" t="n">
        <f aca="false">Tabla_Ministerio!L196/Tabla_Ministerio!L215-M196</f>
        <v>2.05146221587266E-006</v>
      </c>
      <c r="P196" s="117" t="n">
        <f aca="false">N196-Tabla_Ministerio!L196</f>
        <v>-434</v>
      </c>
      <c r="Q196" s="83" t="n">
        <f aca="false">N196+J196</f>
        <v>9601914</v>
      </c>
      <c r="R196" s="81" t="n">
        <f aca="false">Q196-Tabla_Ministerio!M196</f>
        <v>-434</v>
      </c>
      <c r="T196" s="83" t="n">
        <f aca="false">B196+Tabla_Ministerio!B196</f>
        <v>12795</v>
      </c>
      <c r="U196" s="83" t="n">
        <f aca="false">C196+Tabla_Ministerio!C196</f>
        <v>61</v>
      </c>
      <c r="V196" s="83" t="n">
        <f aca="false">D196+Tabla_Ministerio!D196</f>
        <v>981.603232663224</v>
      </c>
      <c r="W196" s="83" t="n">
        <f aca="false">E196+Tabla_Ministerio!E196</f>
        <v>626.069518132141</v>
      </c>
      <c r="X196" s="83" t="n">
        <f aca="false">F196+Tabla_Ministerio!F196</f>
        <v>168</v>
      </c>
      <c r="Y196" s="83" t="n">
        <f aca="false">G196+Tabla_Ministerio!G196</f>
        <v>503</v>
      </c>
      <c r="Z196" s="83" t="n">
        <f aca="false">H196+Tabla_Ministerio!H196</f>
        <v>34</v>
      </c>
      <c r="AA196" s="83" t="n">
        <f aca="false">Y196+0.33*Z196</f>
        <v>514.22</v>
      </c>
      <c r="AD196" s="91" t="n">
        <f aca="false">IF(U196&gt;0,T196/U196,0)</f>
        <v>209.754098360656</v>
      </c>
      <c r="AE196" s="92" t="n">
        <f aca="false">EXP((((AD196-AD$215)/AD$216+2)/4-1.9)^3)</f>
        <v>0.0729023586413539</v>
      </c>
      <c r="AF196" s="93" t="n">
        <f aca="false">T196/V196</f>
        <v>13.0347981488258</v>
      </c>
      <c r="AG196" s="92" t="n">
        <f aca="false">EXP((((AF196-AF$215)/AF$216+2)/4-1.9)^3)</f>
        <v>0.012620169599007</v>
      </c>
      <c r="AH196" s="92" t="n">
        <f aca="false">W196/V196</f>
        <v>0.637803032120757</v>
      </c>
      <c r="AI196" s="92" t="n">
        <f aca="false">EXP((((AH196-AH$215)/AH$216+2)/4-1.9)^3)</f>
        <v>0.0528410156878324</v>
      </c>
      <c r="AJ196" s="92" t="n">
        <f aca="false">X196/V196</f>
        <v>0.171148580617642</v>
      </c>
      <c r="AK196" s="92" t="n">
        <f aca="false">EXP((((AJ196-AJ$215)/AJ$216+2)/4-1.9)^3)</f>
        <v>0.0937342720146598</v>
      </c>
      <c r="AL196" s="92" t="n">
        <f aca="false">AA196/V196</f>
        <v>0.523857280507167</v>
      </c>
      <c r="AM196" s="92" t="n">
        <f aca="false">EXP((((AL196-AL$215)/AL$216+2)/4-1.9)^3)</f>
        <v>0.0889408041944793</v>
      </c>
      <c r="AN196" s="92" t="n">
        <f aca="false">0.01*AE196+0.15*AG196+0.24*AI196+0.25*AK196+0.35*AM196</f>
        <v>0.0698667422630771</v>
      </c>
      <c r="AP196" s="94" t="n">
        <f aca="false">0.01*AE196/$AN$215</f>
        <v>0.000254174186694911</v>
      </c>
      <c r="AQ196" s="81" t="n">
        <f aca="false">AP196*$J$215</f>
        <v>2829.95429820364</v>
      </c>
      <c r="AR196" s="94" t="n">
        <f aca="false">0.15*AG196/$AN$215</f>
        <v>0.000660003613784284</v>
      </c>
      <c r="AS196" s="81" t="n">
        <f aca="false">AR196*$J$215</f>
        <v>7348.42545557427</v>
      </c>
      <c r="AT196" s="94" t="n">
        <f aca="false">0.24*AI196/$AN$215</f>
        <v>0.00442152679948081</v>
      </c>
      <c r="AU196" s="81" t="n">
        <f aca="false">AT196*$J$215</f>
        <v>49228.912398695</v>
      </c>
      <c r="AV196" s="94" t="n">
        <f aca="false">0.25*AK196/$AN$215</f>
        <v>0.00817011712610456</v>
      </c>
      <c r="AW196" s="81" t="n">
        <f aca="false">AV196*$J$215</f>
        <v>90965.4059623267</v>
      </c>
      <c r="AX196" s="94" t="n">
        <f aca="false">0.35*AM196/$AN$215</f>
        <v>0.010853228821399</v>
      </c>
      <c r="AY196" s="81" t="n">
        <f aca="false">AX196*$J$215</f>
        <v>120838.948879464</v>
      </c>
    </row>
    <row r="197" customFormat="false" ht="12.8" hidden="false" customHeight="false" outlineLevel="0" collapsed="false">
      <c r="A197" s="89" t="s">
        <v>122</v>
      </c>
      <c r="B197" s="77"/>
      <c r="C197" s="77"/>
      <c r="D197" s="77"/>
      <c r="E197" s="77"/>
      <c r="F197" s="77"/>
      <c r="G197" s="77"/>
      <c r="H197" s="77"/>
      <c r="I197" s="82" t="n">
        <f aca="false">AP197+AR197+AT197+AV197+AX197</f>
        <v>0.0204749074979799</v>
      </c>
      <c r="J197" s="81" t="n">
        <f aca="false">ROUND(I197*J$215,0)</f>
        <v>227966</v>
      </c>
      <c r="K197" s="90" t="n">
        <f aca="false">I197-Tabla_Ministerio!J197</f>
        <v>0</v>
      </c>
      <c r="L197" s="81" t="n">
        <f aca="false">J197-Tabla_Ministerio!K197</f>
        <v>0</v>
      </c>
      <c r="M197" s="82" t="n">
        <f aca="false">Q232/Q$250</f>
        <v>0.043628961464322</v>
      </c>
      <c r="N197" s="81" t="n">
        <f aca="false">ROUND(N$215*M197,0)</f>
        <v>9229463</v>
      </c>
      <c r="O197" s="82" t="n">
        <f aca="false">Tabla_Ministerio!L197/Tabla_Ministerio!L215-M197</f>
        <v>-1.11677681014846E-005</v>
      </c>
      <c r="P197" s="117" t="n">
        <f aca="false">N197-Tabla_Ministerio!L197</f>
        <v>2362</v>
      </c>
      <c r="Q197" s="83" t="n">
        <f aca="false">N197+J197</f>
        <v>9457429</v>
      </c>
      <c r="R197" s="81" t="n">
        <f aca="false">Q197-Tabla_Ministerio!M197</f>
        <v>2362</v>
      </c>
      <c r="T197" s="83" t="n">
        <f aca="false">B197+Tabla_Ministerio!B197</f>
        <v>10131</v>
      </c>
      <c r="U197" s="83" t="n">
        <f aca="false">C197+Tabla_Ministerio!C197</f>
        <v>48</v>
      </c>
      <c r="V197" s="83" t="n">
        <f aca="false">D197+Tabla_Ministerio!D197</f>
        <v>568.195538220483</v>
      </c>
      <c r="W197" s="83" t="n">
        <f aca="false">E197+Tabla_Ministerio!E197</f>
        <v>348.597142929121</v>
      </c>
      <c r="X197" s="83" t="n">
        <f aca="false">F197+Tabla_Ministerio!F197</f>
        <v>51</v>
      </c>
      <c r="Y197" s="83" t="n">
        <f aca="false">G197+Tabla_Ministerio!G197</f>
        <v>276</v>
      </c>
      <c r="Z197" s="83" t="n">
        <f aca="false">H197+Tabla_Ministerio!H197</f>
        <v>38</v>
      </c>
      <c r="AA197" s="83" t="n">
        <f aca="false">Y197+0.33*Z197</f>
        <v>288.54</v>
      </c>
      <c r="AD197" s="91" t="n">
        <f aca="false">IF(U197&gt;0,T197/U197,0)</f>
        <v>211.0625</v>
      </c>
      <c r="AE197" s="92" t="n">
        <f aca="false">EXP((((AD197-AD$215)/AD$216+2)/4-1.9)^3)</f>
        <v>0.0746536840171687</v>
      </c>
      <c r="AF197" s="93" t="n">
        <f aca="false">T197/V197</f>
        <v>17.8301294510848</v>
      </c>
      <c r="AG197" s="92" t="n">
        <f aca="false">EXP((((AF197-AF$215)/AF$216+2)/4-1.9)^3)</f>
        <v>0.0801144224317766</v>
      </c>
      <c r="AH197" s="92" t="n">
        <f aca="false">W197/V197</f>
        <v>0.613516156816161</v>
      </c>
      <c r="AI197" s="92" t="n">
        <f aca="false">EXP((((AH197-AH$215)/AH$216+2)/4-1.9)^3)</f>
        <v>0.0381281252148824</v>
      </c>
      <c r="AJ197" s="92" t="n">
        <f aca="false">X197/V197</f>
        <v>0.0897578325935568</v>
      </c>
      <c r="AK197" s="92" t="n">
        <f aca="false">EXP((((AJ197-AJ$215)/AJ$216+2)/4-1.9)^3)</f>
        <v>0.0317859678384812</v>
      </c>
      <c r="AL197" s="92" t="n">
        <f aca="false">AA197/V197</f>
        <v>0.507818137579311</v>
      </c>
      <c r="AM197" s="92" t="n">
        <f aca="false">EXP((((AL197-AL$215)/AL$216+2)/4-1.9)^3)</f>
        <v>0.0824722367347086</v>
      </c>
      <c r="AN197" s="92" t="n">
        <f aca="false">0.01*AE197+0.15*AG197+0.24*AI197+0.25*AK197+0.35*AM197</f>
        <v>0.0587262250732783</v>
      </c>
      <c r="AP197" s="94" t="n">
        <f aca="false">0.01*AE197/$AN$215</f>
        <v>0.000260280185339286</v>
      </c>
      <c r="AQ197" s="81" t="n">
        <f aca="false">AP197*$J$215</f>
        <v>2897.93798031223</v>
      </c>
      <c r="AR197" s="94" t="n">
        <f aca="false">0.15*AG197/$AN$215</f>
        <v>0.00418978587461882</v>
      </c>
      <c r="AS197" s="81" t="n">
        <f aca="false">AR197*$J$215</f>
        <v>46648.7281757784</v>
      </c>
      <c r="AT197" s="94" t="n">
        <f aca="false">0.24*AI197/$AN$215</f>
        <v>0.0031904104275267</v>
      </c>
      <c r="AU197" s="81" t="n">
        <f aca="false">AT197*$J$215</f>
        <v>35521.7648960168</v>
      </c>
      <c r="AV197" s="94" t="n">
        <f aca="false">0.25*AK197/$AN$215</f>
        <v>0.00277054565662353</v>
      </c>
      <c r="AW197" s="81" t="n">
        <f aca="false">AV197*$J$215</f>
        <v>30847.0253855569</v>
      </c>
      <c r="AX197" s="94" t="n">
        <f aca="false">0.35*AM197/$AN$215</f>
        <v>0.0100638853538716</v>
      </c>
      <c r="AY197" s="81" t="n">
        <f aca="false">AX197*$J$215</f>
        <v>112050.464227522</v>
      </c>
    </row>
    <row r="198" customFormat="false" ht="12.8" hidden="false" customHeight="false" outlineLevel="0" collapsed="false">
      <c r="A198" s="89" t="s">
        <v>123</v>
      </c>
      <c r="B198" s="77"/>
      <c r="C198" s="77"/>
      <c r="D198" s="77"/>
      <c r="E198" s="77"/>
      <c r="F198" s="77"/>
      <c r="G198" s="77"/>
      <c r="H198" s="77"/>
      <c r="I198" s="82" t="n">
        <f aca="false">AP198+AR198+AT198+AV198+AX198</f>
        <v>0.014097634445503</v>
      </c>
      <c r="J198" s="81" t="n">
        <f aca="false">ROUND(I198*J$215,0)</f>
        <v>156962</v>
      </c>
      <c r="K198" s="90" t="n">
        <f aca="false">I198-Tabla_Ministerio!J198</f>
        <v>0</v>
      </c>
      <c r="L198" s="81" t="n">
        <f aca="false">J198-Tabla_Ministerio!K198</f>
        <v>0</v>
      </c>
      <c r="M198" s="82" t="n">
        <f aca="false">Q233/Q$250</f>
        <v>0.0191221841428468</v>
      </c>
      <c r="N198" s="81" t="n">
        <f aca="false">ROUND(N$215*M198,0)</f>
        <v>4045191</v>
      </c>
      <c r="O198" s="82" t="n">
        <f aca="false">Tabla_Ministerio!L198/Tabla_Ministerio!L215-M198</f>
        <v>-4.18073417264228E-006</v>
      </c>
      <c r="P198" s="117" t="n">
        <f aca="false">N198-Tabla_Ministerio!L198</f>
        <v>884</v>
      </c>
      <c r="Q198" s="83" t="n">
        <f aca="false">N198+J198</f>
        <v>4202153</v>
      </c>
      <c r="R198" s="81" t="n">
        <f aca="false">Q198-Tabla_Ministerio!M198</f>
        <v>884</v>
      </c>
      <c r="T198" s="83" t="n">
        <f aca="false">B198+Tabla_Ministerio!B198</f>
        <v>14158</v>
      </c>
      <c r="U198" s="83" t="n">
        <f aca="false">C198+Tabla_Ministerio!C198</f>
        <v>60</v>
      </c>
      <c r="V198" s="83" t="n">
        <f aca="false">D198+Tabla_Ministerio!D198</f>
        <v>916.558630722538</v>
      </c>
      <c r="W198" s="83" t="n">
        <f aca="false">E198+Tabla_Ministerio!E198</f>
        <v>535.788453426594</v>
      </c>
      <c r="X198" s="83" t="n">
        <f aca="false">F198+Tabla_Ministerio!F198</f>
        <v>102</v>
      </c>
      <c r="Y198" s="83" t="n">
        <f aca="false">G198+Tabla_Ministerio!G198</f>
        <v>357</v>
      </c>
      <c r="Z198" s="83" t="n">
        <f aca="false">H198+Tabla_Ministerio!H198</f>
        <v>45</v>
      </c>
      <c r="AA198" s="83" t="n">
        <f aca="false">Y198+0.33*Z198</f>
        <v>371.85</v>
      </c>
      <c r="AD198" s="91" t="n">
        <f aca="false">IF(U198&gt;0,T198/U198,0)</f>
        <v>235.966666666667</v>
      </c>
      <c r="AE198" s="92" t="n">
        <f aca="false">EXP((((AD198-AD$215)/AD$216+2)/4-1.9)^3)</f>
        <v>0.114179397977062</v>
      </c>
      <c r="AF198" s="93" t="n">
        <f aca="false">T198/V198</f>
        <v>15.4469114418125</v>
      </c>
      <c r="AG198" s="92" t="n">
        <f aca="false">EXP((((AF198-AF$215)/AF$216+2)/4-1.9)^3)</f>
        <v>0.0347807976491076</v>
      </c>
      <c r="AH198" s="92" t="n">
        <f aca="false">W198/V198</f>
        <v>0.584565390000445</v>
      </c>
      <c r="AI198" s="92" t="n">
        <f aca="false">EXP((((AH198-AH$215)/AH$216+2)/4-1.9)^3)</f>
        <v>0.0250644356562149</v>
      </c>
      <c r="AJ198" s="92" t="n">
        <f aca="false">X198/V198</f>
        <v>0.111285843132143</v>
      </c>
      <c r="AK198" s="92" t="n">
        <f aca="false">EXP((((AJ198-AJ$215)/AJ$216+2)/4-1.9)^3)</f>
        <v>0.0434514305445982</v>
      </c>
      <c r="AL198" s="92" t="n">
        <f aca="false">AA198/V198</f>
        <v>0.405702360477327</v>
      </c>
      <c r="AM198" s="92" t="n">
        <f aca="false">EXP((((AL198-AL$215)/AL$216+2)/4-1.9)^3)</f>
        <v>0.0491361856378144</v>
      </c>
      <c r="AN198" s="92" t="n">
        <f aca="false">0.01*AE198+0.15*AG198+0.24*AI198+0.25*AK198+0.35*AM198</f>
        <v>0.0404349007940129</v>
      </c>
      <c r="AP198" s="94" t="n">
        <f aca="false">0.01*AE198/$AN$215</f>
        <v>0.000398086648484262</v>
      </c>
      <c r="AQ198" s="81" t="n">
        <f aca="false">AP198*$J$215</f>
        <v>4432.26370303195</v>
      </c>
      <c r="AR198" s="94" t="n">
        <f aca="false">0.15*AG198/$AN$215</f>
        <v>0.0018189495758058</v>
      </c>
      <c r="AS198" s="81" t="n">
        <f aca="false">AR198*$J$215</f>
        <v>20252.033604207</v>
      </c>
      <c r="AT198" s="94" t="n">
        <f aca="false">0.24*AI198/$AN$215</f>
        <v>0.00209729265278554</v>
      </c>
      <c r="AU198" s="81" t="n">
        <f aca="false">AT198*$J$215</f>
        <v>23351.0823208241</v>
      </c>
      <c r="AV198" s="94" t="n">
        <f aca="false">0.25*AK198/$AN$215</f>
        <v>0.00378733700295494</v>
      </c>
      <c r="AW198" s="81" t="n">
        <f aca="false">AV198*$J$215</f>
        <v>42167.8958419291</v>
      </c>
      <c r="AX198" s="94" t="n">
        <f aca="false">0.35*AM198/$AN$215</f>
        <v>0.00599596856547246</v>
      </c>
      <c r="AY198" s="81" t="n">
        <f aca="false">AX198*$J$215</f>
        <v>66758.6163425794</v>
      </c>
    </row>
    <row r="199" customFormat="false" ht="12.8" hidden="false" customHeight="false" outlineLevel="0" collapsed="false">
      <c r="A199" s="89" t="s">
        <v>124</v>
      </c>
      <c r="B199" s="77"/>
      <c r="C199" s="77"/>
      <c r="D199" s="77"/>
      <c r="E199" s="77"/>
      <c r="F199" s="77"/>
      <c r="G199" s="77"/>
      <c r="H199" s="77"/>
      <c r="I199" s="82" t="n">
        <f aca="false">AP199+AR199+AT199+AV199+AX199</f>
        <v>0.018467909732396</v>
      </c>
      <c r="J199" s="81" t="n">
        <f aca="false">ROUND(I199*J$215,0)</f>
        <v>205620</v>
      </c>
      <c r="K199" s="90" t="n">
        <f aca="false">I199-Tabla_Ministerio!J199</f>
        <v>0</v>
      </c>
      <c r="L199" s="81" t="n">
        <f aca="false">J199-Tabla_Ministerio!K199</f>
        <v>0</v>
      </c>
      <c r="M199" s="82" t="n">
        <f aca="false">Q234/Q$250</f>
        <v>0.0183006387689663</v>
      </c>
      <c r="N199" s="81" t="n">
        <f aca="false">ROUND(N$215*M199,0)</f>
        <v>3871398</v>
      </c>
      <c r="O199" s="82" t="n">
        <f aca="false">Tabla_Ministerio!L199/Tabla_Ministerio!L215-M199</f>
        <v>-1.59809891285556E-006</v>
      </c>
      <c r="P199" s="117" t="n">
        <f aca="false">N199-Tabla_Ministerio!L199</f>
        <v>338</v>
      </c>
      <c r="Q199" s="83" t="n">
        <f aca="false">N199+J199</f>
        <v>4077018</v>
      </c>
      <c r="R199" s="81" t="n">
        <f aca="false">Q199-Tabla_Ministerio!M199</f>
        <v>338</v>
      </c>
      <c r="T199" s="83" t="n">
        <f aca="false">B199+Tabla_Ministerio!B199</f>
        <v>6442</v>
      </c>
      <c r="U199" s="83" t="n">
        <f aca="false">C199+Tabla_Ministerio!C199</f>
        <v>58</v>
      </c>
      <c r="V199" s="83" t="n">
        <f aca="false">D199+Tabla_Ministerio!D199</f>
        <v>379.020137334597</v>
      </c>
      <c r="W199" s="83" t="n">
        <f aca="false">E199+Tabla_Ministerio!E199</f>
        <v>241.967637334597</v>
      </c>
      <c r="X199" s="83" t="n">
        <f aca="false">F199+Tabla_Ministerio!F199</f>
        <v>32</v>
      </c>
      <c r="Y199" s="83" t="n">
        <f aca="false">G199+Tabla_Ministerio!G199</f>
        <v>174</v>
      </c>
      <c r="Z199" s="83" t="n">
        <f aca="false">H199+Tabla_Ministerio!H199</f>
        <v>9</v>
      </c>
      <c r="AA199" s="83" t="n">
        <f aca="false">Y199+0.33*Z199</f>
        <v>176.97</v>
      </c>
      <c r="AD199" s="91" t="n">
        <f aca="false">IF(U199&gt;0,T199/U199,0)</f>
        <v>111.068965517241</v>
      </c>
      <c r="AE199" s="92" t="n">
        <f aca="false">EXP((((AD199-AD$215)/AD$216+2)/4-1.9)^3)</f>
        <v>0.00777838274679781</v>
      </c>
      <c r="AF199" s="93" t="n">
        <f aca="false">T199/V199</f>
        <v>16.9964584079949</v>
      </c>
      <c r="AG199" s="92" t="n">
        <f aca="false">EXP((((AF199-AF$215)/AF$216+2)/4-1.9)^3)</f>
        <v>0.0609181626064531</v>
      </c>
      <c r="AH199" s="92" t="n">
        <f aca="false">W199/V199</f>
        <v>0.638403117671263</v>
      </c>
      <c r="AI199" s="92" t="n">
        <f aca="false">EXP((((AH199-AH$215)/AH$216+2)/4-1.9)^3)</f>
        <v>0.0532534640712504</v>
      </c>
      <c r="AJ199" s="92" t="n">
        <f aca="false">X199/V199</f>
        <v>0.0844282317689906</v>
      </c>
      <c r="AK199" s="92" t="n">
        <f aca="false">EXP((((AJ199-AJ$215)/AJ$216+2)/4-1.9)^3)</f>
        <v>0.0293281934812751</v>
      </c>
      <c r="AL199" s="92" t="n">
        <f aca="false">AA199/V199</f>
        <v>0.466914505504946</v>
      </c>
      <c r="AM199" s="92" t="n">
        <f aca="false">EXP((((AL199-AL$215)/AL$216+2)/4-1.9)^3)</f>
        <v>0.0675467336173293</v>
      </c>
      <c r="AN199" s="92" t="n">
        <f aca="false">0.01*AE199+0.15*AG199+0.24*AI199+0.25*AK199+0.35*AM199</f>
        <v>0.0529697447319201</v>
      </c>
      <c r="AP199" s="94" t="n">
        <f aca="false">0.01*AE199/$AN$215</f>
        <v>2.71193435344843E-005</v>
      </c>
      <c r="AQ199" s="81" t="n">
        <f aca="false">AP199*$J$215</f>
        <v>301.944520007435</v>
      </c>
      <c r="AR199" s="94" t="n">
        <f aca="false">0.15*AG199/$AN$215</f>
        <v>0.00318586902893297</v>
      </c>
      <c r="AS199" s="81" t="n">
        <f aca="false">AR199*$J$215</f>
        <v>35471.2013410103</v>
      </c>
      <c r="AT199" s="94" t="n">
        <f aca="false">0.24*AI199/$AN$215</f>
        <v>0.00445603884579458</v>
      </c>
      <c r="AU199" s="81" t="n">
        <f aca="false">AT199*$J$215</f>
        <v>49613.1666578527</v>
      </c>
      <c r="AV199" s="94" t="n">
        <f aca="false">0.25*AK199/$AN$215</f>
        <v>0.0025563198037277</v>
      </c>
      <c r="AW199" s="81" t="n">
        <f aca="false">AV199*$J$215</f>
        <v>28461.8525201605</v>
      </c>
      <c r="AX199" s="94" t="n">
        <f aca="false">0.35*AM199/$AN$215</f>
        <v>0.00824256271040624</v>
      </c>
      <c r="AY199" s="81" t="n">
        <f aca="false">AX199*$J$215</f>
        <v>91772.0090849581</v>
      </c>
    </row>
    <row r="200" customFormat="false" ht="12.8" hidden="false" customHeight="false" outlineLevel="0" collapsed="false">
      <c r="A200" s="89" t="s">
        <v>125</v>
      </c>
      <c r="B200" s="77"/>
      <c r="C200" s="77"/>
      <c r="D200" s="77"/>
      <c r="E200" s="77"/>
      <c r="F200" s="77"/>
      <c r="G200" s="77"/>
      <c r="H200" s="77"/>
      <c r="I200" s="82" t="n">
        <f aca="false">AP200+AR200+AT200+AV200+AX200</f>
        <v>0.0151001744093879</v>
      </c>
      <c r="J200" s="81" t="n">
        <f aca="false">ROUND(I200*J$215,0)</f>
        <v>168124</v>
      </c>
      <c r="K200" s="90" t="n">
        <f aca="false">I200-Tabla_Ministerio!J200</f>
        <v>8.84708972748172E-017</v>
      </c>
      <c r="L200" s="81" t="n">
        <f aca="false">J200-Tabla_Ministerio!K200</f>
        <v>0</v>
      </c>
      <c r="M200" s="82" t="n">
        <f aca="false">Q235/Q$250</f>
        <v>0.0202805172349985</v>
      </c>
      <c r="N200" s="81" t="n">
        <f aca="false">ROUND(N$215*M200,0)</f>
        <v>4290230</v>
      </c>
      <c r="O200" s="82" t="n">
        <f aca="false">Tabla_Ministerio!L200/Tabla_Ministerio!L215-M200</f>
        <v>8.68225857547644E-006</v>
      </c>
      <c r="P200" s="117" t="n">
        <f aca="false">N200-Tabla_Ministerio!L200</f>
        <v>-1837</v>
      </c>
      <c r="Q200" s="83" t="n">
        <f aca="false">N200+J200</f>
        <v>4458354</v>
      </c>
      <c r="R200" s="81" t="n">
        <f aca="false">Q200-Tabla_Ministerio!M200</f>
        <v>-1837</v>
      </c>
      <c r="T200" s="83" t="n">
        <f aca="false">B200+Tabla_Ministerio!B200</f>
        <v>6988</v>
      </c>
      <c r="U200" s="83" t="n">
        <f aca="false">C200+Tabla_Ministerio!C200</f>
        <v>41</v>
      </c>
      <c r="V200" s="83" t="n">
        <f aca="false">D200+Tabla_Ministerio!D200</f>
        <v>349.694373706004</v>
      </c>
      <c r="W200" s="83" t="n">
        <f aca="false">E200+Tabla_Ministerio!E200</f>
        <v>192.808668831169</v>
      </c>
      <c r="X200" s="83" t="n">
        <f aca="false">F200+Tabla_Ministerio!F200</f>
        <v>24</v>
      </c>
      <c r="Y200" s="83" t="n">
        <f aca="false">G200+Tabla_Ministerio!G200</f>
        <v>111</v>
      </c>
      <c r="Z200" s="83" t="n">
        <f aca="false">H200+Tabla_Ministerio!H200</f>
        <v>14</v>
      </c>
      <c r="AA200" s="83" t="n">
        <f aca="false">Y200+0.33*Z200</f>
        <v>115.62</v>
      </c>
      <c r="AD200" s="91" t="n">
        <f aca="false">IF(U200&gt;0,T200/U200,0)</f>
        <v>170.439024390244</v>
      </c>
      <c r="AE200" s="92" t="n">
        <f aca="false">EXP((((AD200-AD$215)/AD$216+2)/4-1.9)^3)</f>
        <v>0.0333315533886475</v>
      </c>
      <c r="AF200" s="93" t="n">
        <f aca="false">T200/V200</f>
        <v>19.9831639438242</v>
      </c>
      <c r="AG200" s="92" t="n">
        <f aca="false">EXP((((AF200-AF$215)/AF$216+2)/4-1.9)^3)</f>
        <v>0.149447453580032</v>
      </c>
      <c r="AH200" s="92" t="n">
        <f aca="false">W200/V200</f>
        <v>0.551363371357149</v>
      </c>
      <c r="AI200" s="92" t="n">
        <f aca="false">EXP((((AH200-AH$215)/AH$216+2)/4-1.9)^3)</f>
        <v>0.0148476894828431</v>
      </c>
      <c r="AJ200" s="92" t="n">
        <f aca="false">X200/V200</f>
        <v>0.0686313587080396</v>
      </c>
      <c r="AK200" s="92" t="n">
        <f aca="false">EXP((((AJ200-AJ$215)/AJ$216+2)/4-1.9)^3)</f>
        <v>0.0229354995190511</v>
      </c>
      <c r="AL200" s="92" t="n">
        <f aca="false">AA200/V200</f>
        <v>0.330631570575981</v>
      </c>
      <c r="AM200" s="92" t="n">
        <f aca="false">EXP((((AL200-AL$215)/AL$216+2)/4-1.9)^3)</f>
        <v>0.0321789618927971</v>
      </c>
      <c r="AN200" s="92" t="n">
        <f aca="false">0.01*AE200+0.15*AG200+0.24*AI200+0.25*AK200+0.35*AM200</f>
        <v>0.0433103905890154</v>
      </c>
      <c r="AP200" s="94" t="n">
        <f aca="false">0.01*AE200/$AN$215</f>
        <v>0.000116210512687469</v>
      </c>
      <c r="AQ200" s="81" t="n">
        <f aca="false">AP200*$J$215</f>
        <v>1293.87820278973</v>
      </c>
      <c r="AR200" s="94" t="n">
        <f aca="false">0.15*AG200/$AN$215</f>
        <v>0.00781573168726999</v>
      </c>
      <c r="AS200" s="81" t="n">
        <f aca="false">AR200*$J$215</f>
        <v>87019.707900334</v>
      </c>
      <c r="AT200" s="94" t="n">
        <f aca="false">0.24*AI200/$AN$215</f>
        <v>0.00124239581893346</v>
      </c>
      <c r="AU200" s="81" t="n">
        <f aca="false">AT200*$J$215</f>
        <v>13832.7319291522</v>
      </c>
      <c r="AV200" s="94" t="n">
        <f aca="false">0.25*AK200/$AN$215</f>
        <v>0.00199911636788575</v>
      </c>
      <c r="AW200" s="81" t="n">
        <f aca="false">AV200*$J$215</f>
        <v>22257.9957133815</v>
      </c>
      <c r="AX200" s="94" t="n">
        <f aca="false">0.35*AM200/$AN$215</f>
        <v>0.00392672002261122</v>
      </c>
      <c r="AY200" s="81" t="n">
        <f aca="false">AX200*$J$215</f>
        <v>43719.7748139915</v>
      </c>
    </row>
    <row r="201" customFormat="false" ht="12.8" hidden="false" customHeight="false" outlineLevel="0" collapsed="false">
      <c r="A201" s="89" t="s">
        <v>126</v>
      </c>
      <c r="B201" s="77"/>
      <c r="C201" s="77"/>
      <c r="D201" s="77"/>
      <c r="E201" s="77"/>
      <c r="F201" s="77"/>
      <c r="G201" s="77"/>
      <c r="H201" s="77"/>
      <c r="I201" s="82" t="n">
        <f aca="false">AP201+AR201+AT201+AV201+AX201</f>
        <v>0.055015211053604</v>
      </c>
      <c r="J201" s="81" t="n">
        <f aca="false">ROUND(I201*J$215,0)</f>
        <v>612535</v>
      </c>
      <c r="K201" s="90" t="n">
        <f aca="false">I201-Tabla_Ministerio!J201</f>
        <v>-2.15105711021124E-016</v>
      </c>
      <c r="L201" s="81" t="n">
        <f aca="false">J201-Tabla_Ministerio!K201</f>
        <v>0</v>
      </c>
      <c r="M201" s="82" t="n">
        <f aca="false">Q236/Q$250</f>
        <v>0.0276371717744981</v>
      </c>
      <c r="N201" s="81" t="n">
        <f aca="false">ROUND(N$215*M201,0)</f>
        <v>5846490</v>
      </c>
      <c r="O201" s="82" t="n">
        <f aca="false">Tabla_Ministerio!L201/Tabla_Ministerio!L215-M201</f>
        <v>1.50013106793925E-005</v>
      </c>
      <c r="P201" s="117" t="n">
        <f aca="false">N201-Tabla_Ministerio!L201</f>
        <v>-3173</v>
      </c>
      <c r="Q201" s="83" t="n">
        <f aca="false">N201+J201</f>
        <v>6459025</v>
      </c>
      <c r="R201" s="81" t="n">
        <f aca="false">Q201-Tabla_Ministerio!M201</f>
        <v>-3173</v>
      </c>
      <c r="T201" s="83" t="n">
        <f aca="false">B201+Tabla_Ministerio!B201</f>
        <v>11149</v>
      </c>
      <c r="U201" s="83" t="n">
        <f aca="false">C201+Tabla_Ministerio!C201</f>
        <v>61</v>
      </c>
      <c r="V201" s="83" t="n">
        <f aca="false">D201+Tabla_Ministerio!D201</f>
        <v>494.311610045939</v>
      </c>
      <c r="W201" s="83" t="n">
        <f aca="false">E201+Tabla_Ministerio!E201</f>
        <v>416.186482956717</v>
      </c>
      <c r="X201" s="83" t="n">
        <f aca="false">F201+Tabla_Ministerio!F201</f>
        <v>68</v>
      </c>
      <c r="Y201" s="83" t="n">
        <f aca="false">G201+Tabla_Ministerio!G201</f>
        <v>169</v>
      </c>
      <c r="Z201" s="83" t="n">
        <f aca="false">H201+Tabla_Ministerio!H201</f>
        <v>30</v>
      </c>
      <c r="AA201" s="83" t="n">
        <f aca="false">Y201+0.33*Z201</f>
        <v>178.9</v>
      </c>
      <c r="AD201" s="91" t="n">
        <f aca="false">IF(U201&gt;0,T201/U201,0)</f>
        <v>182.770491803279</v>
      </c>
      <c r="AE201" s="92" t="n">
        <f aca="false">EXP((((AD201-AD$215)/AD$216+2)/4-1.9)^3)</f>
        <v>0.0432381849947308</v>
      </c>
      <c r="AF201" s="93" t="n">
        <f aca="false">T201/V201</f>
        <v>22.5545987053872</v>
      </c>
      <c r="AG201" s="92" t="n">
        <f aca="false">EXP((((AF201-AF$215)/AF$216+2)/4-1.9)^3)</f>
        <v>0.271930398488978</v>
      </c>
      <c r="AH201" s="92" t="n">
        <f aca="false">W201/V201</f>
        <v>0.841951664695957</v>
      </c>
      <c r="AI201" s="92" t="n">
        <f aca="false">EXP((((AH201-AH$215)/AH$216+2)/4-1.9)^3)</f>
        <v>0.364917867570381</v>
      </c>
      <c r="AJ201" s="92" t="n">
        <f aca="false">X201/V201</f>
        <v>0.137565047265793</v>
      </c>
      <c r="AK201" s="92" t="n">
        <f aca="false">EXP((((AJ201-AJ$215)/AJ$216+2)/4-1.9)^3)</f>
        <v>0.0619858946260416</v>
      </c>
      <c r="AL201" s="92" t="n">
        <f aca="false">AA201/V201</f>
        <v>0.361917455233094</v>
      </c>
      <c r="AM201" s="92" t="n">
        <f aca="false">EXP((((AL201-AL$215)/AL$216+2)/4-1.9)^3)</f>
        <v>0.0385605175703601</v>
      </c>
      <c r="AN201" s="92" t="n">
        <f aca="false">0.01*AE201+0.15*AG201+0.24*AI201+0.25*AK201+0.35*AM201</f>
        <v>0.157794884646322</v>
      </c>
      <c r="AP201" s="94" t="n">
        <f aca="false">0.01*AE201/$AN$215</f>
        <v>0.000150749999177197</v>
      </c>
      <c r="AQ201" s="81" t="n">
        <f aca="false">AP201*$J$215</f>
        <v>1678.43797858897</v>
      </c>
      <c r="AR201" s="94" t="n">
        <f aca="false">0.15*AG201/$AN$215</f>
        <v>0.0142212863537625</v>
      </c>
      <c r="AS201" s="81" t="n">
        <f aca="false">AR201*$J$215</f>
        <v>158338.621896024</v>
      </c>
      <c r="AT201" s="94" t="n">
        <f aca="false">0.24*AI201/$AN$215</f>
        <v>0.030534881096984</v>
      </c>
      <c r="AU201" s="81" t="n">
        <f aca="false">AT201*$J$215</f>
        <v>339972.831738689</v>
      </c>
      <c r="AV201" s="94" t="n">
        <f aca="false">0.25*AK201/$AN$215</f>
        <v>0.00540284794852763</v>
      </c>
      <c r="AW201" s="81" t="n">
        <f aca="false">AV201*$J$215</f>
        <v>60154.8606225269</v>
      </c>
      <c r="AX201" s="94" t="n">
        <f aca="false">0.35*AM201/$AN$215</f>
        <v>0.00470544565515264</v>
      </c>
      <c r="AY201" s="81" t="n">
        <f aca="false">AX201*$J$215</f>
        <v>52390.0413724801</v>
      </c>
    </row>
    <row r="202" customFormat="false" ht="12.8" hidden="false" customHeight="false" outlineLevel="0" collapsed="false">
      <c r="A202" s="89" t="s">
        <v>127</v>
      </c>
      <c r="B202" s="77"/>
      <c r="C202" s="77"/>
      <c r="D202" s="77"/>
      <c r="E202" s="77"/>
      <c r="F202" s="77"/>
      <c r="G202" s="77"/>
      <c r="H202" s="77"/>
      <c r="I202" s="82" t="n">
        <f aca="false">AP202+AR202+AT202+AV202+AX202</f>
        <v>0.127692469357621</v>
      </c>
      <c r="J202" s="81" t="n">
        <f aca="false">ROUND(I202*J$215,0)</f>
        <v>1421717</v>
      </c>
      <c r="K202" s="90" t="n">
        <f aca="false">I202-Tabla_Ministerio!J202</f>
        <v>0</v>
      </c>
      <c r="L202" s="81" t="n">
        <f aca="false">J202-Tabla_Ministerio!K202</f>
        <v>0</v>
      </c>
      <c r="M202" s="82" t="n">
        <f aca="false">Q237/Q$250</f>
        <v>0.0466294208279496</v>
      </c>
      <c r="N202" s="81" t="n">
        <f aca="false">ROUND(N$215*M202,0)</f>
        <v>9864194</v>
      </c>
      <c r="O202" s="82" t="n">
        <f aca="false">Tabla_Ministerio!L202/Tabla_Ministerio!L215-M202</f>
        <v>-1.48396194200179E-006</v>
      </c>
      <c r="P202" s="117" t="n">
        <f aca="false">N202-Tabla_Ministerio!L202</f>
        <v>314</v>
      </c>
      <c r="Q202" s="83" t="n">
        <f aca="false">N202+J202</f>
        <v>11285911</v>
      </c>
      <c r="R202" s="81" t="n">
        <f aca="false">Q202-Tabla_Ministerio!M202</f>
        <v>314</v>
      </c>
      <c r="T202" s="83" t="n">
        <f aca="false">B202+Tabla_Ministerio!B202</f>
        <v>9143</v>
      </c>
      <c r="U202" s="83" t="n">
        <f aca="false">C202+Tabla_Ministerio!C202</f>
        <v>49</v>
      </c>
      <c r="V202" s="83" t="n">
        <f aca="false">D202+Tabla_Ministerio!D202</f>
        <v>388.672781507483</v>
      </c>
      <c r="W202" s="83" t="n">
        <f aca="false">E202+Tabla_Ministerio!E202</f>
        <v>276.063463325665</v>
      </c>
      <c r="X202" s="83" t="n">
        <f aca="false">F202+Tabla_Ministerio!F202</f>
        <v>130</v>
      </c>
      <c r="Y202" s="83" t="n">
        <f aca="false">G202+Tabla_Ministerio!G202</f>
        <v>408</v>
      </c>
      <c r="Z202" s="83" t="n">
        <f aca="false">H202+Tabla_Ministerio!H202</f>
        <v>50</v>
      </c>
      <c r="AA202" s="83" t="n">
        <f aca="false">Y202+0.33*Z202</f>
        <v>424.5</v>
      </c>
      <c r="AD202" s="91" t="n">
        <f aca="false">IF(U202&gt;0,T202/U202,0)</f>
        <v>186.591836734694</v>
      </c>
      <c r="AE202" s="92" t="n">
        <f aca="false">EXP((((AD202-AD$215)/AD$216+2)/4-1.9)^3)</f>
        <v>0.0467390664248652</v>
      </c>
      <c r="AF202" s="93" t="n">
        <f aca="false">T202/V202</f>
        <v>23.5236436277799</v>
      </c>
      <c r="AG202" s="92" t="n">
        <f aca="false">EXP((((AF202-AF$215)/AF$216+2)/4-1.9)^3)</f>
        <v>0.328163564768217</v>
      </c>
      <c r="AH202" s="92" t="n">
        <f aca="false">W202/V202</f>
        <v>0.710272178707605</v>
      </c>
      <c r="AI202" s="92" t="n">
        <f aca="false">EXP((((AH202-AH$215)/AH$216+2)/4-1.9)^3)</f>
        <v>0.122794809943508</v>
      </c>
      <c r="AJ202" s="92" t="n">
        <f aca="false">X202/V202</f>
        <v>0.334471581714031</v>
      </c>
      <c r="AK202" s="92" t="n">
        <f aca="false">EXP((((AJ202-AJ$215)/AJ$216+2)/4-1.9)^3)</f>
        <v>0.39535056701939</v>
      </c>
      <c r="AL202" s="92" t="n">
        <f aca="false">AA202/V202</f>
        <v>1.09217835721236</v>
      </c>
      <c r="AM202" s="92" t="n">
        <f aca="false">EXP((((AL202-AL$215)/AL$216+2)/4-1.9)^3)</f>
        <v>0.537850897081867</v>
      </c>
      <c r="AN202" s="92" t="n">
        <f aca="false">0.01*AE202+0.15*AG202+0.24*AI202+0.25*AK202+0.35*AM202</f>
        <v>0.366248135499424</v>
      </c>
      <c r="AP202" s="94" t="n">
        <f aca="false">0.01*AE202/$AN$215</f>
        <v>0.000162955827723805</v>
      </c>
      <c r="AQ202" s="81" t="n">
        <f aca="false">AP202*$J$215</f>
        <v>1814.33666054315</v>
      </c>
      <c r="AR202" s="94" t="n">
        <f aca="false">0.15*AG202/$AN$215</f>
        <v>0.0171621416780642</v>
      </c>
      <c r="AS202" s="81" t="n">
        <f aca="false">AR202*$J$215</f>
        <v>191081.860985808</v>
      </c>
      <c r="AT202" s="94" t="n">
        <f aca="false">0.24*AI202/$AN$215</f>
        <v>0.0102749830966515</v>
      </c>
      <c r="AU202" s="81" t="n">
        <f aca="false">AT202*$J$215</f>
        <v>114400.80897452</v>
      </c>
      <c r="AV202" s="94" t="n">
        <f aca="false">0.25*AK202/$AN$215</f>
        <v>0.0344597591574093</v>
      </c>
      <c r="AW202" s="81" t="n">
        <f aca="false">AV202*$J$215</f>
        <v>383672.098298585</v>
      </c>
      <c r="AX202" s="94" t="n">
        <f aca="false">0.35*AM202/$AN$215</f>
        <v>0.065632629597772</v>
      </c>
      <c r="AY202" s="81" t="n">
        <f aca="false">AX202*$J$215</f>
        <v>730748.250433337</v>
      </c>
    </row>
    <row r="203" customFormat="false" ht="12.8" hidden="false" customHeight="false" outlineLevel="0" collapsed="false">
      <c r="A203" s="89" t="s">
        <v>128</v>
      </c>
      <c r="B203" s="77"/>
      <c r="C203" s="77"/>
      <c r="D203" s="77"/>
      <c r="E203" s="77"/>
      <c r="F203" s="77"/>
      <c r="G203" s="77"/>
      <c r="H203" s="77"/>
      <c r="I203" s="82" t="n">
        <f aca="false">AP203+AR203+AT203+AV203+AX203</f>
        <v>0.0120497950505915</v>
      </c>
      <c r="J203" s="81" t="n">
        <f aca="false">ROUND(I203*J$215,0)</f>
        <v>134161</v>
      </c>
      <c r="K203" s="90" t="n">
        <f aca="false">I203-Tabla_Ministerio!J203</f>
        <v>7.28583859910259E-017</v>
      </c>
      <c r="L203" s="81" t="n">
        <f aca="false">J203-Tabla_Ministerio!K203</f>
        <v>0</v>
      </c>
      <c r="M203" s="82" t="n">
        <f aca="false">Q238/Q$250</f>
        <v>0.00938430060612215</v>
      </c>
      <c r="N203" s="81" t="n">
        <f aca="false">ROUND(N$215*M203,0)</f>
        <v>1985196</v>
      </c>
      <c r="O203" s="82" t="n">
        <f aca="false">Tabla_Ministerio!L203/Tabla_Ministerio!L215-M203</f>
        <v>1.27658436041133E-005</v>
      </c>
      <c r="P203" s="117" t="n">
        <f aca="false">N203-Tabla_Ministerio!L203</f>
        <v>-2701</v>
      </c>
      <c r="Q203" s="83" t="n">
        <f aca="false">N203+J203</f>
        <v>2119357</v>
      </c>
      <c r="R203" s="81" t="n">
        <f aca="false">Q203-Tabla_Ministerio!M203</f>
        <v>-2701</v>
      </c>
      <c r="T203" s="83" t="n">
        <f aca="false">B203+Tabla_Ministerio!B203</f>
        <v>2783</v>
      </c>
      <c r="U203" s="83" t="n">
        <f aca="false">C203+Tabla_Ministerio!C203</f>
        <v>27</v>
      </c>
      <c r="V203" s="83" t="n">
        <f aca="false">D203+Tabla_Ministerio!D203</f>
        <v>260.478725330885</v>
      </c>
      <c r="W203" s="83" t="n">
        <f aca="false">E203+Tabla_Ministerio!E203</f>
        <v>120.081535160064</v>
      </c>
      <c r="X203" s="83" t="n">
        <f aca="false">F203+Tabla_Ministerio!F203</f>
        <v>24</v>
      </c>
      <c r="Y203" s="83" t="n">
        <f aca="false">G203+Tabla_Ministerio!G203</f>
        <v>114</v>
      </c>
      <c r="Z203" s="83" t="n">
        <f aca="false">H203+Tabla_Ministerio!H203</f>
        <v>32</v>
      </c>
      <c r="AA203" s="83" t="n">
        <f aca="false">Y203+0.33*Z203</f>
        <v>124.56</v>
      </c>
      <c r="AD203" s="91" t="n">
        <f aca="false">IF(U203&gt;0,T203/U203,0)</f>
        <v>103.074074074074</v>
      </c>
      <c r="AE203" s="92" t="n">
        <f aca="false">EXP((((AD203-AD$215)/AD$216+2)/4-1.9)^3)</f>
        <v>0.00622391609512031</v>
      </c>
      <c r="AF203" s="93" t="n">
        <f aca="false">T203/V203</f>
        <v>10.6841739050464</v>
      </c>
      <c r="AG203" s="92" t="n">
        <f aca="false">EXP((((AF203-AF$215)/AF$216+2)/4-1.9)^3)</f>
        <v>0.00393016185348549</v>
      </c>
      <c r="AH203" s="92" t="n">
        <f aca="false">W203/V203</f>
        <v>0.46100323551386</v>
      </c>
      <c r="AI203" s="92" t="n">
        <f aca="false">EXP((((AH203-AH$215)/AH$216+2)/4-1.9)^3)</f>
        <v>0.00279260187151958</v>
      </c>
      <c r="AJ203" s="92" t="n">
        <f aca="false">X203/V203</f>
        <v>0.092138043018726</v>
      </c>
      <c r="AK203" s="92" t="n">
        <f aca="false">EXP((((AJ203-AJ$215)/AJ$216+2)/4-1.9)^3)</f>
        <v>0.0329360145385088</v>
      </c>
      <c r="AL203" s="92" t="n">
        <f aca="false">AA203/V203</f>
        <v>0.478196443267188</v>
      </c>
      <c r="AM203" s="92" t="n">
        <f aca="false">EXP((((AL203-AL$215)/AL$216+2)/4-1.9)^3)</f>
        <v>0.0714436765096579</v>
      </c>
      <c r="AN203" s="92" t="n">
        <f aca="false">0.01*AE203+0.15*AG203+0.24*AI203+0.25*AK203+0.35*AM203</f>
        <v>0.0345612783011462</v>
      </c>
      <c r="AP203" s="94" t="n">
        <f aca="false">0.01*AE203/$AN$215</f>
        <v>2.16996931377362E-005</v>
      </c>
      <c r="AQ203" s="81" t="n">
        <f aca="false">AP203*$J$215</f>
        <v>241.602582321024</v>
      </c>
      <c r="AR203" s="94" t="n">
        <f aca="false">0.15*AG203/$AN$215</f>
        <v>0.000205537731145996</v>
      </c>
      <c r="AS203" s="81" t="n">
        <f aca="false">AR203*$J$215</f>
        <v>2288.44003894784</v>
      </c>
      <c r="AT203" s="94" t="n">
        <f aca="false">0.24*AI203/$AN$215</f>
        <v>0.000233673858355591</v>
      </c>
      <c r="AU203" s="81" t="n">
        <f aca="false">AT203*$J$215</f>
        <v>2601.7053440009</v>
      </c>
      <c r="AV203" s="94" t="n">
        <f aca="false">0.25*AK203/$AN$215</f>
        <v>0.00287078664679462</v>
      </c>
      <c r="AW203" s="81" t="n">
        <f aca="false">AV203*$J$215</f>
        <v>31963.1002501196</v>
      </c>
      <c r="AX203" s="94" t="n">
        <f aca="false">0.35*AM203/$AN$215</f>
        <v>0.00871809712115753</v>
      </c>
      <c r="AY203" s="81" t="n">
        <f aca="false">AX203*$J$215</f>
        <v>97066.5697449069</v>
      </c>
    </row>
    <row r="204" customFormat="false" ht="12.8" hidden="false" customHeight="false" outlineLevel="0" collapsed="false">
      <c r="A204" s="89" t="s">
        <v>129</v>
      </c>
      <c r="B204" s="77"/>
      <c r="C204" s="77"/>
      <c r="D204" s="77"/>
      <c r="E204" s="77"/>
      <c r="F204" s="77"/>
      <c r="G204" s="77"/>
      <c r="H204" s="77"/>
      <c r="I204" s="82" t="n">
        <f aca="false">AP204+AR204+AT204+AV204+AX204</f>
        <v>0.0950134454742436</v>
      </c>
      <c r="J204" s="81" t="n">
        <f aca="false">ROUND(I204*J$215,0)</f>
        <v>1057872</v>
      </c>
      <c r="K204" s="90" t="n">
        <f aca="false">I204-Tabla_Ministerio!J204</f>
        <v>-5.27355936696949E-016</v>
      </c>
      <c r="L204" s="81" t="n">
        <f aca="false">J204-Tabla_Ministerio!K204</f>
        <v>0</v>
      </c>
      <c r="M204" s="82" t="n">
        <f aca="false">Q239/Q$250</f>
        <v>0.068423621028999</v>
      </c>
      <c r="N204" s="81" t="n">
        <f aca="false">ROUND(N$215*M204,0)</f>
        <v>14474635</v>
      </c>
      <c r="O204" s="82" t="n">
        <f aca="false">Tabla_Ministerio!L204/Tabla_Ministerio!L215-M204</f>
        <v>3.27387429982506E-006</v>
      </c>
      <c r="P204" s="117" t="n">
        <f aca="false">N204-Tabla_Ministerio!L204</f>
        <v>-693</v>
      </c>
      <c r="Q204" s="83" t="n">
        <f aca="false">N204+J204</f>
        <v>15532507</v>
      </c>
      <c r="R204" s="81" t="n">
        <f aca="false">Q204-Tabla_Ministerio!M204</f>
        <v>-693</v>
      </c>
      <c r="T204" s="83" t="n">
        <f aca="false">B204+Tabla_Ministerio!B204</f>
        <v>9069</v>
      </c>
      <c r="U204" s="83" t="n">
        <f aca="false">C204+Tabla_Ministerio!C204</f>
        <v>32</v>
      </c>
      <c r="V204" s="83" t="n">
        <f aca="false">D204+Tabla_Ministerio!D204</f>
        <v>449.37199890788</v>
      </c>
      <c r="W204" s="83" t="n">
        <f aca="false">E204+Tabla_Ministerio!E204</f>
        <v>413.712680726062</v>
      </c>
      <c r="X204" s="83" t="n">
        <f aca="false">F204+Tabla_Ministerio!F204</f>
        <v>117</v>
      </c>
      <c r="Y204" s="83" t="n">
        <f aca="false">G204+Tabla_Ministerio!G204</f>
        <v>284</v>
      </c>
      <c r="Z204" s="83" t="n">
        <f aca="false">H204+Tabla_Ministerio!H204</f>
        <v>39</v>
      </c>
      <c r="AA204" s="83" t="n">
        <f aca="false">Y204+0.33*Z204</f>
        <v>296.87</v>
      </c>
      <c r="AD204" s="91" t="n">
        <f aca="false">IF(U204&gt;0,T204/U204,0)</f>
        <v>283.40625</v>
      </c>
      <c r="AE204" s="92" t="n">
        <f aca="false">EXP((((AD204-AD$215)/AD$216+2)/4-1.9)^3)</f>
        <v>0.224482481379207</v>
      </c>
      <c r="AF204" s="93" t="n">
        <f aca="false">T204/V204</f>
        <v>20.1814977836639</v>
      </c>
      <c r="AG204" s="92" t="n">
        <f aca="false">EXP((((AF204-AF$215)/AF$216+2)/4-1.9)^3)</f>
        <v>0.157364924347524</v>
      </c>
      <c r="AH204" s="92" t="n">
        <f aca="false">W204/V204</f>
        <v>0.920646328056751</v>
      </c>
      <c r="AI204" s="92" t="n">
        <f aca="false">EXP((((AH204-AH$215)/AH$216+2)/4-1.9)^3)</f>
        <v>0.556400683676591</v>
      </c>
      <c r="AJ204" s="92" t="n">
        <f aca="false">X204/V204</f>
        <v>0.260363352154447</v>
      </c>
      <c r="AK204" s="92" t="n">
        <f aca="false">EXP((((AJ204-AJ$215)/AJ$216+2)/4-1.9)^3)</f>
        <v>0.229465361015577</v>
      </c>
      <c r="AL204" s="92" t="n">
        <f aca="false">AA204/V204</f>
        <v>0.660633062855475</v>
      </c>
      <c r="AM204" s="92" t="n">
        <f aca="false">EXP((((AL204-AL$215)/AL$216+2)/4-1.9)^3)</f>
        <v>0.159331254718193</v>
      </c>
      <c r="AN204" s="92" t="n">
        <f aca="false">0.01*AE204+0.15*AG204+0.24*AI204+0.25*AK204+0.35*AM204</f>
        <v>0.272518006953564</v>
      </c>
      <c r="AP204" s="94" t="n">
        <f aca="false">0.01*AE204/$AN$215</f>
        <v>0.000782658520179201</v>
      </c>
      <c r="AQ204" s="81" t="n">
        <f aca="false">AP204*$J$215</f>
        <v>8714.05500301806</v>
      </c>
      <c r="AR204" s="94" t="n">
        <f aca="false">0.15*AG204/$AN$215</f>
        <v>0.00822979579929168</v>
      </c>
      <c r="AS204" s="81" t="n">
        <f aca="false">AR204*$J$215</f>
        <v>91629.8633562622</v>
      </c>
      <c r="AT204" s="94" t="n">
        <f aca="false">0.24*AI204/$AN$215</f>
        <v>0.0465574043591291</v>
      </c>
      <c r="AU204" s="81" t="n">
        <f aca="false">AT204*$J$215</f>
        <v>518366.275869981</v>
      </c>
      <c r="AV204" s="94" t="n">
        <f aca="false">0.25*AK204/$AN$215</f>
        <v>0.0200007834443727</v>
      </c>
      <c r="AW204" s="81" t="n">
        <f aca="false">AV204*$J$215</f>
        <v>222687.062804619</v>
      </c>
      <c r="AX204" s="94" t="n">
        <f aca="false">0.35*AM204/$AN$215</f>
        <v>0.019442803351271</v>
      </c>
      <c r="AY204" s="81" t="n">
        <f aca="false">AX204*$J$215</f>
        <v>216474.558760373</v>
      </c>
    </row>
    <row r="205" customFormat="false" ht="12.8" hidden="false" customHeight="false" outlineLevel="0" collapsed="false">
      <c r="A205" s="89" t="s">
        <v>130</v>
      </c>
      <c r="B205" s="77"/>
      <c r="C205" s="77"/>
      <c r="D205" s="77"/>
      <c r="E205" s="77"/>
      <c r="F205" s="77"/>
      <c r="G205" s="77"/>
      <c r="H205" s="77"/>
      <c r="I205" s="82" t="n">
        <f aca="false">AP205+AR205+AT205+AV205+AX205</f>
        <v>0.00341159969097477</v>
      </c>
      <c r="J205" s="81" t="n">
        <f aca="false">ROUND(I205*J$215,0)</f>
        <v>37984</v>
      </c>
      <c r="K205" s="90" t="n">
        <f aca="false">I205-Tabla_Ministerio!J205</f>
        <v>0</v>
      </c>
      <c r="L205" s="81" t="n">
        <f aca="false">J205-Tabla_Ministerio!K205</f>
        <v>-1</v>
      </c>
      <c r="M205" s="82" t="n">
        <f aca="false">Q240/Q$250</f>
        <v>0.00790887982580603</v>
      </c>
      <c r="N205" s="81" t="n">
        <f aca="false">ROUND(N$215*M205,0)</f>
        <v>1673079</v>
      </c>
      <c r="O205" s="82" t="n">
        <f aca="false">Tabla_Ministerio!L205/Tabla_Ministerio!L215-M205</f>
        <v>-1.42164907201443E-005</v>
      </c>
      <c r="P205" s="117" t="n">
        <f aca="false">N205-Tabla_Ministerio!L205</f>
        <v>3007</v>
      </c>
      <c r="Q205" s="83" t="n">
        <f aca="false">N205+J205</f>
        <v>1711063</v>
      </c>
      <c r="R205" s="81" t="n">
        <f aca="false">Q205-Tabla_Ministerio!M205</f>
        <v>3006</v>
      </c>
      <c r="T205" s="83" t="n">
        <f aca="false">B205+Tabla_Ministerio!B205</f>
        <v>3416</v>
      </c>
      <c r="U205" s="83" t="n">
        <f aca="false">C205+Tabla_Ministerio!C205</f>
        <v>30</v>
      </c>
      <c r="V205" s="83" t="n">
        <f aca="false">D205+Tabla_Ministerio!D205</f>
        <v>261.068181818182</v>
      </c>
      <c r="W205" s="83" t="n">
        <f aca="false">E205+Tabla_Ministerio!E205</f>
        <v>116.454545454545</v>
      </c>
      <c r="X205" s="83" t="n">
        <f aca="false">F205+Tabla_Ministerio!F205</f>
        <v>7</v>
      </c>
      <c r="Y205" s="83" t="n">
        <f aca="false">G205+Tabla_Ministerio!G205</f>
        <v>46</v>
      </c>
      <c r="Z205" s="83" t="n">
        <f aca="false">H205+Tabla_Ministerio!H205</f>
        <v>7</v>
      </c>
      <c r="AA205" s="83" t="n">
        <f aca="false">Y205+0.33*Z205</f>
        <v>48.31</v>
      </c>
      <c r="AD205" s="91" t="n">
        <f aca="false">IF(U205&gt;0,T205/U205,0)</f>
        <v>113.866666666667</v>
      </c>
      <c r="AE205" s="92" t="n">
        <f aca="false">EXP((((AD205-AD$215)/AD$216+2)/4-1.9)^3)</f>
        <v>0.00839635228138534</v>
      </c>
      <c r="AF205" s="93" t="n">
        <f aca="false">T205/V205</f>
        <v>13.084704448507</v>
      </c>
      <c r="AG205" s="92" t="n">
        <f aca="false">EXP((((AF205-AF$215)/AF$216+2)/4-1.9)^3)</f>
        <v>0.0129112637267664</v>
      </c>
      <c r="AH205" s="92" t="n">
        <f aca="false">W205/V205</f>
        <v>0.446069469835464</v>
      </c>
      <c r="AI205" s="92" t="n">
        <f aca="false">EXP((((AH205-AH$215)/AH$216+2)/4-1.9)^3)</f>
        <v>0.00204248909741162</v>
      </c>
      <c r="AJ205" s="92" t="n">
        <f aca="false">X205/V205</f>
        <v>0.0268129189518586</v>
      </c>
      <c r="AK205" s="92" t="n">
        <f aca="false">EXP((((AJ205-AJ$215)/AJ$216+2)/4-1.9)^3)</f>
        <v>0.0113280385807647</v>
      </c>
      <c r="AL205" s="92" t="n">
        <f aca="false">AA205/V205</f>
        <v>0.185047444937756</v>
      </c>
      <c r="AM205" s="92" t="n">
        <f aca="false">EXP((((AL205-AL$215)/AL$216+2)/4-1.9)^3)</f>
        <v>0.0126923029058894</v>
      </c>
      <c r="AN205" s="92" t="n">
        <f aca="false">0.01*AE205+0.15*AG205+0.24*AI205+0.25*AK205+0.35*AM205</f>
        <v>0.00978516612746004</v>
      </c>
      <c r="AP205" s="94" t="n">
        <f aca="false">0.01*AE205/$AN$215</f>
        <v>2.92738952771617E-005</v>
      </c>
      <c r="AQ205" s="81" t="n">
        <f aca="false">AP205*$J$215</f>
        <v>325.93312028261</v>
      </c>
      <c r="AR205" s="94" t="n">
        <f aca="false">0.15*AG205/$AN$215</f>
        <v>0.00067522711571628</v>
      </c>
      <c r="AS205" s="81" t="n">
        <f aca="false">AR205*$J$215</f>
        <v>7517.92266253446</v>
      </c>
      <c r="AT205" s="94" t="n">
        <f aca="false">0.24*AI205/$AN$215</f>
        <v>0.00017090739389274</v>
      </c>
      <c r="AU205" s="81" t="n">
        <f aca="false">AT205*$J$215</f>
        <v>1902.86873828808</v>
      </c>
      <c r="AV205" s="94" t="n">
        <f aca="false">0.25*AK205/$AN$215</f>
        <v>0.000987380602896278</v>
      </c>
      <c r="AW205" s="81" t="n">
        <f aca="false">AV205*$J$215</f>
        <v>10993.4136800571</v>
      </c>
      <c r="AX205" s="94" t="n">
        <f aca="false">0.35*AM205/$AN$215</f>
        <v>0.00154881068319231</v>
      </c>
      <c r="AY205" s="81" t="n">
        <f aca="false">AX205*$J$215</f>
        <v>17244.3295953764</v>
      </c>
    </row>
    <row r="206" customFormat="false" ht="12.8" hidden="false" customHeight="false" outlineLevel="0" collapsed="false">
      <c r="A206" s="89" t="s">
        <v>131</v>
      </c>
      <c r="B206" s="77"/>
      <c r="C206" s="77"/>
      <c r="D206" s="77"/>
      <c r="E206" s="77"/>
      <c r="F206" s="77"/>
      <c r="G206" s="77"/>
      <c r="H206" s="77"/>
      <c r="I206" s="82" t="n">
        <f aca="false">AP206+AR206+AT206+AV206+AX206</f>
        <v>0.0619653455662682</v>
      </c>
      <c r="J206" s="81" t="n">
        <f aca="false">ROUND(I206*J$215,0)</f>
        <v>689917</v>
      </c>
      <c r="K206" s="90" t="n">
        <f aca="false">I206-Tabla_Ministerio!J206</f>
        <v>-6.86950496486816E-016</v>
      </c>
      <c r="L206" s="81" t="n">
        <f aca="false">J206-Tabla_Ministerio!K206</f>
        <v>0</v>
      </c>
      <c r="M206" s="82" t="n">
        <f aca="false">Q241/Q$250</f>
        <v>0.0441306114678885</v>
      </c>
      <c r="N206" s="81" t="n">
        <f aca="false">ROUND(N$215*M206,0)</f>
        <v>9335585</v>
      </c>
      <c r="O206" s="82" t="n">
        <f aca="false">Tabla_Ministerio!L206/Tabla_Ministerio!L215-M206</f>
        <v>3.38475497808424E-005</v>
      </c>
      <c r="P206" s="117" t="n">
        <f aca="false">N206-Tabla_Ministerio!L206</f>
        <v>-7160</v>
      </c>
      <c r="Q206" s="83" t="n">
        <f aca="false">N206+J206</f>
        <v>10025502</v>
      </c>
      <c r="R206" s="81" t="n">
        <f aca="false">Q206-Tabla_Ministerio!M206</f>
        <v>-7160</v>
      </c>
      <c r="T206" s="83" t="n">
        <f aca="false">B206+Tabla_Ministerio!B206</f>
        <v>8584</v>
      </c>
      <c r="U206" s="83" t="n">
        <f aca="false">C206+Tabla_Ministerio!C206</f>
        <v>76</v>
      </c>
      <c r="V206" s="83" t="n">
        <f aca="false">D206+Tabla_Ministerio!D206</f>
        <v>355.545454545455</v>
      </c>
      <c r="W206" s="83" t="n">
        <f aca="false">E206+Tabla_Ministerio!E206</f>
        <v>295.886363636364</v>
      </c>
      <c r="X206" s="83" t="n">
        <f aca="false">F206+Tabla_Ministerio!F206</f>
        <v>32</v>
      </c>
      <c r="Y206" s="83" t="n">
        <f aca="false">G206+Tabla_Ministerio!G206</f>
        <v>179</v>
      </c>
      <c r="Z206" s="83" t="n">
        <f aca="false">H206+Tabla_Ministerio!H206</f>
        <v>32</v>
      </c>
      <c r="AA206" s="83" t="n">
        <f aca="false">Y206+0.33*Z206</f>
        <v>189.56</v>
      </c>
      <c r="AD206" s="91" t="n">
        <f aca="false">IF(U206&gt;0,T206/U206,0)</f>
        <v>112.947368421053</v>
      </c>
      <c r="AE206" s="92" t="n">
        <f aca="false">EXP((((AD206-AD$215)/AD$216+2)/4-1.9)^3)</f>
        <v>0.0081887899802992</v>
      </c>
      <c r="AF206" s="93" t="n">
        <f aca="false">T206/V206</f>
        <v>24.1431858859626</v>
      </c>
      <c r="AG206" s="92" t="n">
        <f aca="false">EXP((((AF206-AF$215)/AF$216+2)/4-1.9)^3)</f>
        <v>0.366374028439977</v>
      </c>
      <c r="AH206" s="92" t="n">
        <f aca="false">W206/V206</f>
        <v>0.832204039887497</v>
      </c>
      <c r="AI206" s="92" t="n">
        <f aca="false">EXP((((AH206-AH$215)/AH$216+2)/4-1.9)^3)</f>
        <v>0.342569944935896</v>
      </c>
      <c r="AJ206" s="92" t="n">
        <f aca="false">X206/V206</f>
        <v>0.0900025568908206</v>
      </c>
      <c r="AK206" s="92" t="n">
        <f aca="false">EXP((((AJ206-AJ$215)/AJ$216+2)/4-1.9)^3)</f>
        <v>0.0319026963008276</v>
      </c>
      <c r="AL206" s="92" t="n">
        <f aca="false">AA206/V206</f>
        <v>0.533152646381999</v>
      </c>
      <c r="AM206" s="92" t="n">
        <f aca="false">EXP((((AL206-AL$215)/AL$216+2)/4-1.9)^3)</f>
        <v>0.0928538280254174</v>
      </c>
      <c r="AN206" s="92" t="n">
        <f aca="false">0.01*AE206+0.15*AG206+0.24*AI206+0.25*AK206+0.35*AM206</f>
        <v>0.177729292834518</v>
      </c>
      <c r="AP206" s="94" t="n">
        <f aca="false">0.01*AE206/$AN$215</f>
        <v>2.85502289918686E-005</v>
      </c>
      <c r="AQ206" s="81" t="n">
        <f aca="false">AP206*$J$215</f>
        <v>317.875879926459</v>
      </c>
      <c r="AR206" s="94" t="n">
        <f aca="false">0.15*AG206/$AN$215</f>
        <v>0.0191604542926363</v>
      </c>
      <c r="AS206" s="81" t="n">
        <f aca="false">AR206*$J$215</f>
        <v>213330.907776506</v>
      </c>
      <c r="AT206" s="94" t="n">
        <f aca="false">0.24*AI206/$AN$215</f>
        <v>0.0286648954891212</v>
      </c>
      <c r="AU206" s="81" t="n">
        <f aca="false">AT206*$J$215</f>
        <v>319152.56718955</v>
      </c>
      <c r="AV206" s="94" t="n">
        <f aca="false">0.25*AK206/$AN$215</f>
        <v>0.00278072000575776</v>
      </c>
      <c r="AW206" s="81" t="n">
        <f aca="false">AV206*$J$215</f>
        <v>30960.3057443464</v>
      </c>
      <c r="AX206" s="94" t="n">
        <f aca="false">0.35*AM206/$AN$215</f>
        <v>0.0113307255497611</v>
      </c>
      <c r="AY206" s="81" t="n">
        <f aca="false">AX206*$J$215</f>
        <v>126155.35782082</v>
      </c>
    </row>
    <row r="207" customFormat="false" ht="12.8" hidden="false" customHeight="false" outlineLevel="0" collapsed="false">
      <c r="A207" s="89" t="s">
        <v>132</v>
      </c>
      <c r="B207" s="77"/>
      <c r="C207" s="77"/>
      <c r="D207" s="77"/>
      <c r="E207" s="77"/>
      <c r="F207" s="77"/>
      <c r="G207" s="77"/>
      <c r="H207" s="77"/>
      <c r="I207" s="82" t="n">
        <f aca="false">AP207+AR207+AT207+AV207+AX207</f>
        <v>0.00293410131000227</v>
      </c>
      <c r="J207" s="81" t="n">
        <f aca="false">ROUND(I207*J$215,0)</f>
        <v>32668</v>
      </c>
      <c r="K207" s="90" t="n">
        <f aca="false">I207-Tabla_Ministerio!J207</f>
        <v>1.77809156287623E-017</v>
      </c>
      <c r="L207" s="81" t="n">
        <f aca="false">J207-Tabla_Ministerio!K207</f>
        <v>-1</v>
      </c>
      <c r="M207" s="82" t="n">
        <f aca="false">Q242/Q$250</f>
        <v>0.0116268199290463</v>
      </c>
      <c r="N207" s="81" t="n">
        <f aca="false">ROUND(N$215*M207,0)</f>
        <v>2459589</v>
      </c>
      <c r="O207" s="82" t="n">
        <f aca="false">Tabla_Ministerio!L207/Tabla_Ministerio!L215-M207</f>
        <v>5.32789647211471E-006</v>
      </c>
      <c r="P207" s="117" t="n">
        <f aca="false">N207-Tabla_Ministerio!L207</f>
        <v>-1127</v>
      </c>
      <c r="Q207" s="83" t="n">
        <f aca="false">N207+J207</f>
        <v>2492257</v>
      </c>
      <c r="R207" s="81" t="n">
        <f aca="false">Q207-Tabla_Ministerio!M207</f>
        <v>-1128</v>
      </c>
      <c r="T207" s="83" t="n">
        <f aca="false">B207+Tabla_Ministerio!B207</f>
        <v>4395</v>
      </c>
      <c r="U207" s="83" t="n">
        <f aca="false">C207+Tabla_Ministerio!C207</f>
        <v>41</v>
      </c>
      <c r="V207" s="83" t="n">
        <f aca="false">D207+Tabla_Ministerio!D207</f>
        <v>422.79666563415</v>
      </c>
      <c r="W207" s="83" t="n">
        <f aca="false">E207+Tabla_Ministerio!E207</f>
        <v>204.982160938066</v>
      </c>
      <c r="X207" s="83" t="n">
        <f aca="false">F207+Tabla_Ministerio!F207</f>
        <v>15</v>
      </c>
      <c r="Y207" s="83" t="n">
        <f aca="false">G207+Tabla_Ministerio!G207</f>
        <v>56</v>
      </c>
      <c r="Z207" s="83" t="n">
        <f aca="false">H207+Tabla_Ministerio!H207</f>
        <v>22</v>
      </c>
      <c r="AA207" s="83" t="n">
        <f aca="false">Y207+0.33*Z207</f>
        <v>63.26</v>
      </c>
      <c r="AD207" s="91" t="n">
        <f aca="false">IF(U207&gt;0,T207/U207,0)</f>
        <v>107.19512195122</v>
      </c>
      <c r="AE207" s="92" t="n">
        <f aca="false">EXP((((AD207-AD$215)/AD$216+2)/4-1.9)^3)</f>
        <v>0.00698771594183447</v>
      </c>
      <c r="AF207" s="93" t="n">
        <f aca="false">T207/V207</f>
        <v>10.3950677884556</v>
      </c>
      <c r="AG207" s="92" t="n">
        <f aca="false">EXP((((AF207-AF$215)/AF$216+2)/4-1.9)^3)</f>
        <v>0.00336120679155637</v>
      </c>
      <c r="AH207" s="92" t="n">
        <f aca="false">W207/V207</f>
        <v>0.48482445014228</v>
      </c>
      <c r="AI207" s="92" t="n">
        <f aca="false">EXP((((AH207-AH$215)/AH$216+2)/4-1.9)^3)</f>
        <v>0.00449892350110288</v>
      </c>
      <c r="AJ207" s="92" t="n">
        <f aca="false">X207/V207</f>
        <v>0.0354780470595755</v>
      </c>
      <c r="AK207" s="92" t="n">
        <f aca="false">EXP((((AJ207-AJ$215)/AJ$216+2)/4-1.9)^3)</f>
        <v>0.0131984189949872</v>
      </c>
      <c r="AL207" s="92" t="n">
        <f aca="false">AA207/V207</f>
        <v>0.149622750465917</v>
      </c>
      <c r="AM207" s="92" t="n">
        <f aca="false">EXP((((AL207-AL$215)/AL$216+2)/4-1.9)^3)</f>
        <v>0.00989199565555312</v>
      </c>
      <c r="AN207" s="92" t="n">
        <f aca="false">0.01*AE207+0.15*AG207+0.24*AI207+0.25*AK207+0.35*AM207</f>
        <v>0.00841560304660688</v>
      </c>
      <c r="AP207" s="94" t="n">
        <f aca="false">0.01*AE207/$AN$215</f>
        <v>2.43626824902665E-005</v>
      </c>
      <c r="AQ207" s="81" t="n">
        <f aca="false">AP207*$J$215</f>
        <v>271.25208474398</v>
      </c>
      <c r="AR207" s="94" t="n">
        <f aca="false">0.15*AG207/$AN$215</f>
        <v>0.000175782790532232</v>
      </c>
      <c r="AS207" s="81" t="n">
        <f aca="false">AR207*$J$215</f>
        <v>1957.15099981426</v>
      </c>
      <c r="AT207" s="94" t="n">
        <f aca="false">0.24*AI207/$AN$215</f>
        <v>0.000376452090672454</v>
      </c>
      <c r="AU207" s="81" t="n">
        <f aca="false">AT207*$J$215</f>
        <v>4191.38633202357</v>
      </c>
      <c r="AV207" s="94" t="n">
        <f aca="false">0.25*AK207/$AN$215</f>
        <v>0.00115040770841623</v>
      </c>
      <c r="AW207" s="81" t="n">
        <f aca="false">AV207*$J$215</f>
        <v>12808.5439416665</v>
      </c>
      <c r="AX207" s="94" t="n">
        <f aca="false">0.35*AM207/$AN$215</f>
        <v>0.00120709603789109</v>
      </c>
      <c r="AY207" s="81" t="n">
        <f aca="false">AX207*$J$215</f>
        <v>13439.7070969082</v>
      </c>
    </row>
    <row r="208" customFormat="false" ht="12.8" hidden="false" customHeight="false" outlineLevel="0" collapsed="false">
      <c r="A208" s="89" t="s">
        <v>133</v>
      </c>
      <c r="B208" s="77"/>
      <c r="C208" s="77"/>
      <c r="D208" s="77"/>
      <c r="E208" s="77"/>
      <c r="F208" s="77"/>
      <c r="G208" s="77"/>
      <c r="H208" s="77"/>
      <c r="I208" s="82" t="n">
        <f aca="false">AP208+AR208+AT208+AV208+AX208</f>
        <v>0.0113054026487475</v>
      </c>
      <c r="J208" s="81" t="n">
        <f aca="false">ROUND(I208*J$215,0)</f>
        <v>125873</v>
      </c>
      <c r="K208" s="90" t="n">
        <f aca="false">I208-Tabla_Ministerio!J208</f>
        <v>8.67361737988404E-017</v>
      </c>
      <c r="L208" s="81" t="n">
        <f aca="false">J208-Tabla_Ministerio!K208</f>
        <v>0</v>
      </c>
      <c r="M208" s="82" t="n">
        <f aca="false">Q243/Q$250</f>
        <v>0.0203844616061099</v>
      </c>
      <c r="N208" s="81" t="n">
        <f aca="false">ROUND(N$215*M208,0)</f>
        <v>4312219</v>
      </c>
      <c r="O208" s="82" t="n">
        <f aca="false">Tabla_Ministerio!L208/Tabla_Ministerio!L215-M208</f>
        <v>-7.04423500768117E-006</v>
      </c>
      <c r="P208" s="117" t="n">
        <f aca="false">N208-Tabla_Ministerio!L208</f>
        <v>1490</v>
      </c>
      <c r="Q208" s="83" t="n">
        <f aca="false">N208+J208</f>
        <v>4438092</v>
      </c>
      <c r="R208" s="81" t="n">
        <f aca="false">Q208-Tabla_Ministerio!M208</f>
        <v>1490</v>
      </c>
      <c r="T208" s="83" t="n">
        <f aca="false">B208+Tabla_Ministerio!B208</f>
        <v>4684</v>
      </c>
      <c r="U208" s="83" t="n">
        <f aca="false">C208+Tabla_Ministerio!C208</f>
        <v>25</v>
      </c>
      <c r="V208" s="83" t="n">
        <f aca="false">D208+Tabla_Ministerio!D208</f>
        <v>302.294940036645</v>
      </c>
      <c r="W208" s="83" t="n">
        <f aca="false">E208+Tabla_Ministerio!E208</f>
        <v>206.4416445821</v>
      </c>
      <c r="X208" s="83" t="n">
        <f aca="false">F208+Tabla_Ministerio!F208</f>
        <v>5</v>
      </c>
      <c r="Y208" s="83" t="n">
        <f aca="false">G208+Tabla_Ministerio!G208</f>
        <v>28</v>
      </c>
      <c r="Z208" s="83" t="n">
        <f aca="false">H208+Tabla_Ministerio!H208</f>
        <v>5</v>
      </c>
      <c r="AA208" s="83" t="n">
        <f aca="false">Y208+0.33*Z208</f>
        <v>29.65</v>
      </c>
      <c r="AD208" s="91" t="n">
        <f aca="false">IF(U208&gt;0,T208/U208,0)</f>
        <v>187.36</v>
      </c>
      <c r="AE208" s="92" t="n">
        <f aca="false">EXP((((AD208-AD$215)/AD$216+2)/4-1.9)^3)</f>
        <v>0.0474688645791085</v>
      </c>
      <c r="AF208" s="93" t="n">
        <f aca="false">T208/V208</f>
        <v>15.4948012012116</v>
      </c>
      <c r="AG208" s="92" t="n">
        <f aca="false">EXP((((AF208-AF$215)/AF$216+2)/4-1.9)^3)</f>
        <v>0.0354249941771114</v>
      </c>
      <c r="AH208" s="92" t="n">
        <f aca="false">W208/V208</f>
        <v>0.682914654664992</v>
      </c>
      <c r="AI208" s="92" t="n">
        <f aca="false">EXP((((AH208-AH$215)/AH$216+2)/4-1.9)^3)</f>
        <v>0.091319471869226</v>
      </c>
      <c r="AJ208" s="92" t="n">
        <f aca="false">X208/V208</f>
        <v>0.0165401379176042</v>
      </c>
      <c r="AK208" s="92" t="n">
        <f aca="false">EXP((((AJ208-AJ$215)/AJ$216+2)/4-1.9)^3)</f>
        <v>0.00940745889633888</v>
      </c>
      <c r="AL208" s="92" t="n">
        <f aca="false">AA208/V208</f>
        <v>0.0980830178513929</v>
      </c>
      <c r="AM208" s="92" t="n">
        <f aca="false">EXP((((AL208-AL$215)/AL$216+2)/4-1.9)^3)</f>
        <v>0.00676923657479685</v>
      </c>
      <c r="AN208" s="92" t="n">
        <f aca="false">0.01*AE208+0.15*AG208+0.24*AI208+0.25*AK208+0.35*AM208</f>
        <v>0.0324262085462357</v>
      </c>
      <c r="AP208" s="94" t="n">
        <f aca="false">0.01*AE208/$AN$215</f>
        <v>0.000165500270122696</v>
      </c>
      <c r="AQ208" s="81" t="n">
        <f aca="false">AP208*$J$215</f>
        <v>1842.66627102368</v>
      </c>
      <c r="AR208" s="94" t="n">
        <f aca="false">0.15*AG208/$AN$215</f>
        <v>0.00185263945874551</v>
      </c>
      <c r="AS208" s="81" t="n">
        <f aca="false">AR208*$J$215</f>
        <v>20627.1339645974</v>
      </c>
      <c r="AT208" s="94" t="n">
        <f aca="false">0.24*AI208/$AN$215</f>
        <v>0.00764125153402743</v>
      </c>
      <c r="AU208" s="81" t="n">
        <f aca="false">AT208*$J$215</f>
        <v>85077.0603559841</v>
      </c>
      <c r="AV208" s="94" t="n">
        <f aca="false">0.25*AK208/$AN$215</f>
        <v>0.000819978001536965</v>
      </c>
      <c r="AW208" s="81" t="n">
        <f aca="false">AV208*$J$215</f>
        <v>9129.56701093844</v>
      </c>
      <c r="AX208" s="94" t="n">
        <f aca="false">0.35*AM208/$AN$215</f>
        <v>0.000826033384314887</v>
      </c>
      <c r="AY208" s="81" t="n">
        <f aca="false">AX208*$J$215</f>
        <v>9196.98714019105</v>
      </c>
    </row>
    <row r="209" customFormat="false" ht="12.8" hidden="false" customHeight="false" outlineLevel="0" collapsed="false">
      <c r="A209" s="89" t="s">
        <v>134</v>
      </c>
      <c r="B209" s="77"/>
      <c r="C209" s="77"/>
      <c r="D209" s="77"/>
      <c r="E209" s="77"/>
      <c r="F209" s="77"/>
      <c r="G209" s="77"/>
      <c r="H209" s="77"/>
      <c r="I209" s="82" t="n">
        <f aca="false">AP209+AR209+AT209+AV209+AX209</f>
        <v>0.0150494383602694</v>
      </c>
      <c r="J209" s="81" t="n">
        <f aca="false">ROUND(I209*J$215,0)</f>
        <v>167559</v>
      </c>
      <c r="K209" s="90" t="n">
        <f aca="false">I209-Tabla_Ministerio!J209</f>
        <v>-1.78676518025611E-016</v>
      </c>
      <c r="L209" s="81" t="n">
        <f aca="false">J209-Tabla_Ministerio!K209</f>
        <v>0</v>
      </c>
      <c r="M209" s="82" t="n">
        <f aca="false">Q244/Q$250</f>
        <v>0.0130958806385953</v>
      </c>
      <c r="N209" s="81" t="n">
        <f aca="false">ROUND(N$215*M209,0)</f>
        <v>2770361</v>
      </c>
      <c r="O209" s="82" t="n">
        <f aca="false">Tabla_Ministerio!L209/Tabla_Ministerio!L215-M209</f>
        <v>-3.14124739899009E-006</v>
      </c>
      <c r="P209" s="117" t="n">
        <f aca="false">N209-Tabla_Ministerio!L209</f>
        <v>665</v>
      </c>
      <c r="Q209" s="83" t="n">
        <f aca="false">N209+J209</f>
        <v>2937920</v>
      </c>
      <c r="R209" s="81" t="n">
        <f aca="false">Q209-Tabla_Ministerio!M209</f>
        <v>665</v>
      </c>
      <c r="T209" s="83" t="n">
        <f aca="false">B209+Tabla_Ministerio!B209</f>
        <v>7044</v>
      </c>
      <c r="U209" s="83" t="n">
        <f aca="false">C209+Tabla_Ministerio!C209</f>
        <v>53</v>
      </c>
      <c r="V209" s="83" t="n">
        <f aca="false">D209+Tabla_Ministerio!D209</f>
        <v>444.58230254965</v>
      </c>
      <c r="W209" s="83" t="n">
        <f aca="false">E209+Tabla_Ministerio!E209</f>
        <v>315.377708678927</v>
      </c>
      <c r="X209" s="83" t="n">
        <f aca="false">F209+Tabla_Ministerio!F209</f>
        <v>20</v>
      </c>
      <c r="Y209" s="83" t="n">
        <f aca="false">G209+Tabla_Ministerio!G209</f>
        <v>69</v>
      </c>
      <c r="Z209" s="83" t="n">
        <f aca="false">H209+Tabla_Ministerio!H209</f>
        <v>14</v>
      </c>
      <c r="AA209" s="83" t="n">
        <f aca="false">Y209+0.33*Z209</f>
        <v>73.62</v>
      </c>
      <c r="AD209" s="91" t="n">
        <f aca="false">IF(U209&gt;0,T209/U209,0)</f>
        <v>132.905660377359</v>
      </c>
      <c r="AE209" s="92" t="n">
        <f aca="false">EXP((((AD209-AD$215)/AD$216+2)/4-1.9)^3)</f>
        <v>0.0138301260490912</v>
      </c>
      <c r="AF209" s="93" t="n">
        <f aca="false">T209/V209</f>
        <v>15.8440854698964</v>
      </c>
      <c r="AG209" s="92" t="n">
        <f aca="false">EXP((((AF209-AF$215)/AF$216+2)/4-1.9)^3)</f>
        <v>0.0404170422453493</v>
      </c>
      <c r="AH209" s="92" t="n">
        <f aca="false">W209/V209</f>
        <v>0.709379808575953</v>
      </c>
      <c r="AI209" s="92" t="n">
        <f aca="false">EXP((((AH209-AH$215)/AH$216+2)/4-1.9)^3)</f>
        <v>0.121664002349306</v>
      </c>
      <c r="AJ209" s="92" t="n">
        <f aca="false">X209/V209</f>
        <v>0.0449860461950494</v>
      </c>
      <c r="AK209" s="92" t="n">
        <f aca="false">EXP((((AJ209-AJ$215)/AJ$216+2)/4-1.9)^3)</f>
        <v>0.0155449374494555</v>
      </c>
      <c r="AL209" s="92" t="n">
        <f aca="false">AA209/V209</f>
        <v>0.165593636043977</v>
      </c>
      <c r="AM209" s="92" t="n">
        <f aca="false">EXP((((AL209-AL$215)/AL$216+2)/4-1.9)^3)</f>
        <v>0.0110811905516467</v>
      </c>
      <c r="AN209" s="92" t="n">
        <f aca="false">0.01*AE209+0.15*AG209+0.24*AI209+0.25*AK209+0.35*AM209</f>
        <v>0.043164869216567</v>
      </c>
      <c r="AP209" s="94" t="n">
        <f aca="false">0.01*AE209/$AN$215</f>
        <v>4.82187559624693E-005</v>
      </c>
      <c r="AQ209" s="81" t="n">
        <f aca="false">AP209*$J$215</f>
        <v>536.863626729388</v>
      </c>
      <c r="AR209" s="94" t="n">
        <f aca="false">0.15*AG209/$AN$215</f>
        <v>0.00211371120896043</v>
      </c>
      <c r="AS209" s="81" t="n">
        <f aca="false">AR209*$J$215</f>
        <v>23533.885162535</v>
      </c>
      <c r="AT209" s="94" t="n">
        <f aca="false">0.24*AI209/$AN$215</f>
        <v>0.0101803615982238</v>
      </c>
      <c r="AU209" s="81" t="n">
        <f aca="false">AT209*$J$215</f>
        <v>113347.301064612</v>
      </c>
      <c r="AV209" s="94" t="n">
        <f aca="false">0.25*AK209/$AN$215</f>
        <v>0.00135493621436733</v>
      </c>
      <c r="AW209" s="81" t="n">
        <f aca="false">AV209*$J$215</f>
        <v>15085.7473510601</v>
      </c>
      <c r="AX209" s="94" t="n">
        <f aca="false">0.35*AM209/$AN$215</f>
        <v>0.00135221058275535</v>
      </c>
      <c r="AY209" s="81" t="n">
        <f aca="false">AX209*$J$215</f>
        <v>15055.4003949197</v>
      </c>
    </row>
    <row r="210" customFormat="false" ht="12.8" hidden="false" customHeight="false" outlineLevel="0" collapsed="false">
      <c r="A210" s="89" t="s">
        <v>135</v>
      </c>
      <c r="B210" s="77"/>
      <c r="C210" s="77"/>
      <c r="D210" s="77"/>
      <c r="E210" s="77"/>
      <c r="F210" s="77"/>
      <c r="G210" s="77"/>
      <c r="H210" s="77"/>
      <c r="I210" s="82" t="n">
        <f aca="false">AP210+AR210+AT210+AV210+AX210</f>
        <v>0.0251218937050133</v>
      </c>
      <c r="J210" s="81" t="n">
        <f aca="false">ROUND(I210*J$215,0)</f>
        <v>279705</v>
      </c>
      <c r="K210" s="90" t="n">
        <f aca="false">I210-Tabla_Ministerio!J210</f>
        <v>0</v>
      </c>
      <c r="L210" s="81" t="n">
        <f aca="false">J210-Tabla_Ministerio!K210</f>
        <v>0</v>
      </c>
      <c r="M210" s="82" t="n">
        <f aca="false">Q245/Q$250</f>
        <v>0.0189658004100724</v>
      </c>
      <c r="N210" s="81" t="n">
        <f aca="false">ROUND(N$215*M210,0)</f>
        <v>4012109</v>
      </c>
      <c r="O210" s="82" t="n">
        <f aca="false">Tabla_Ministerio!L210/Tabla_Ministerio!L215-M210</f>
        <v>-3.54206682123479E-006</v>
      </c>
      <c r="P210" s="117" t="n">
        <f aca="false">N210-Tabla_Ministerio!L210</f>
        <v>749</v>
      </c>
      <c r="Q210" s="83" t="n">
        <f aca="false">N210+J210</f>
        <v>4291814</v>
      </c>
      <c r="R210" s="81" t="n">
        <f aca="false">Q210-Tabla_Ministerio!M210</f>
        <v>749</v>
      </c>
      <c r="T210" s="83" t="n">
        <f aca="false">B210+Tabla_Ministerio!B210</f>
        <v>7277</v>
      </c>
      <c r="U210" s="83" t="n">
        <f aca="false">C210+Tabla_Ministerio!C210</f>
        <v>35</v>
      </c>
      <c r="V210" s="83" t="n">
        <f aca="false">D210+Tabla_Ministerio!D210</f>
        <v>296.146906911842</v>
      </c>
      <c r="W210" s="83" t="n">
        <f aca="false">E210+Tabla_Ministerio!E210</f>
        <v>177.250355257509</v>
      </c>
      <c r="X210" s="83" t="n">
        <f aca="false">F210+Tabla_Ministerio!F210</f>
        <v>7</v>
      </c>
      <c r="Y210" s="83" t="n">
        <f aca="false">G210+Tabla_Ministerio!G210</f>
        <v>26</v>
      </c>
      <c r="Z210" s="83" t="n">
        <f aca="false">H210+Tabla_Ministerio!H210</f>
        <v>2</v>
      </c>
      <c r="AA210" s="83" t="n">
        <f aca="false">Y210+0.33*Z210</f>
        <v>26.66</v>
      </c>
      <c r="AD210" s="91" t="n">
        <f aca="false">IF(U210&gt;0,T210/U210,0)</f>
        <v>207.914285714286</v>
      </c>
      <c r="AE210" s="92" t="n">
        <f aca="false">EXP((((AD210-AD$215)/AD$216+2)/4-1.9)^3)</f>
        <v>0.0704917877459118</v>
      </c>
      <c r="AF210" s="93" t="n">
        <f aca="false">T210/V210</f>
        <v>24.5722640694885</v>
      </c>
      <c r="AG210" s="92" t="n">
        <f aca="false">EXP((((AF210-AF$215)/AF$216+2)/4-1.9)^3)</f>
        <v>0.393672640142177</v>
      </c>
      <c r="AH210" s="92" t="n">
        <f aca="false">W210/V210</f>
        <v>0.598521717163413</v>
      </c>
      <c r="AI210" s="92" t="n">
        <f aca="false">EXP((((AH210-AH$215)/AH$216+2)/4-1.9)^3)</f>
        <v>0.0308117997823204</v>
      </c>
      <c r="AJ210" s="92" t="n">
        <f aca="false">X210/V210</f>
        <v>0.0236369174778644</v>
      </c>
      <c r="AK210" s="92" t="n">
        <f aca="false">EXP((((AJ210-AJ$215)/AJ$216+2)/4-1.9)^3)</f>
        <v>0.0107014733431094</v>
      </c>
      <c r="AL210" s="92" t="n">
        <f aca="false">AA210/V210</f>
        <v>0.090022888565695</v>
      </c>
      <c r="AM210" s="92" t="n">
        <f aca="false">EXP((((AL210-AL$215)/AL$216+2)/4-1.9)^3)</f>
        <v>0.00636776679754384</v>
      </c>
      <c r="AN210" s="92" t="n">
        <f aca="false">0.01*AE210+0.15*AG210+0.24*AI210+0.25*AK210+0.35*AM210</f>
        <v>0.0720547325614603</v>
      </c>
      <c r="AP210" s="94" t="n">
        <f aca="false">0.01*AE210/$AN$215</f>
        <v>0.000245769727521873</v>
      </c>
      <c r="AQ210" s="81" t="n">
        <f aca="false">AP210*$J$215</f>
        <v>2736.37974734115</v>
      </c>
      <c r="AR210" s="94" t="n">
        <f aca="false">0.15*AG210/$AN$215</f>
        <v>0.0205881040744715</v>
      </c>
      <c r="AS210" s="81" t="n">
        <f aca="false">AR210*$J$215</f>
        <v>229226.241952528</v>
      </c>
      <c r="AT210" s="94" t="n">
        <f aca="false">0.24*AI210/$AN$215</f>
        <v>0.0025782093077582</v>
      </c>
      <c r="AU210" s="81" t="n">
        <f aca="false">AT210*$J$215</f>
        <v>28705.5684412072</v>
      </c>
      <c r="AV210" s="94" t="n">
        <f aca="false">0.25*AK210/$AN$215</f>
        <v>0.000932767586026759</v>
      </c>
      <c r="AW210" s="81" t="n">
        <f aca="false">AV210*$J$215</f>
        <v>10385.3568831123</v>
      </c>
      <c r="AX210" s="94" t="n">
        <f aca="false">0.35*AM210/$AN$215</f>
        <v>0.000777043009234902</v>
      </c>
      <c r="AY210" s="81" t="n">
        <f aca="false">AX210*$J$215</f>
        <v>8651.53237025164</v>
      </c>
    </row>
    <row r="211" customFormat="false" ht="12.8" hidden="false" customHeight="false" outlineLevel="0" collapsed="false">
      <c r="A211" s="89" t="s">
        <v>136</v>
      </c>
      <c r="B211" s="77"/>
      <c r="C211" s="77"/>
      <c r="D211" s="77"/>
      <c r="E211" s="77"/>
      <c r="F211" s="77"/>
      <c r="G211" s="77"/>
      <c r="H211" s="77"/>
      <c r="I211" s="82" t="n">
        <f aca="false">AP211+AR211+AT211+AV211+AX211</f>
        <v>0.00503807109193123</v>
      </c>
      <c r="J211" s="81" t="n">
        <f aca="false">ROUND(I211*J$215,0)</f>
        <v>56093</v>
      </c>
      <c r="K211" s="90" t="n">
        <f aca="false">I211-Tabla_Ministerio!J211</f>
        <v>6.50521303491303E-017</v>
      </c>
      <c r="L211" s="81" t="n">
        <f aca="false">J211-Tabla_Ministerio!K211</f>
        <v>-1</v>
      </c>
      <c r="M211" s="82" t="n">
        <f aca="false">Q246/Q$250</f>
        <v>0.0125510191578607</v>
      </c>
      <c r="N211" s="81" t="n">
        <f aca="false">ROUND(N$215*M211,0)</f>
        <v>2655098</v>
      </c>
      <c r="O211" s="82" t="n">
        <f aca="false">Tabla_Ministerio!L211/Tabla_Ministerio!L215-M211</f>
        <v>-9.05297234700224E-006</v>
      </c>
      <c r="P211" s="117" t="n">
        <f aca="false">N211-Tabla_Ministerio!L211</f>
        <v>1915</v>
      </c>
      <c r="Q211" s="83" t="n">
        <f aca="false">N211+J211</f>
        <v>2711191</v>
      </c>
      <c r="R211" s="81" t="n">
        <f aca="false">Q211-Tabla_Ministerio!M211</f>
        <v>1914</v>
      </c>
      <c r="T211" s="83" t="n">
        <f aca="false">B211+Tabla_Ministerio!B211</f>
        <v>3907</v>
      </c>
      <c r="U211" s="83" t="n">
        <f aca="false">C211+Tabla_Ministerio!C211</f>
        <v>42</v>
      </c>
      <c r="V211" s="83" t="n">
        <f aca="false">D211+Tabla_Ministerio!D211</f>
        <v>404.367285225451</v>
      </c>
      <c r="W211" s="83" t="n">
        <f aca="false">E211+Tabla_Ministerio!E211</f>
        <v>226.815415390747</v>
      </c>
      <c r="X211" s="83" t="n">
        <f aca="false">F211+Tabla_Ministerio!F211</f>
        <v>21</v>
      </c>
      <c r="Y211" s="83" t="n">
        <f aca="false">G211+Tabla_Ministerio!G211</f>
        <v>84</v>
      </c>
      <c r="Z211" s="83" t="n">
        <f aca="false">H211+Tabla_Ministerio!H211</f>
        <v>12</v>
      </c>
      <c r="AA211" s="83" t="n">
        <f aca="false">Y211+0.33*Z211</f>
        <v>87.96</v>
      </c>
      <c r="AD211" s="91" t="n">
        <f aca="false">IF(U211&gt;0,T211/U211,0)</f>
        <v>93.0238095238095</v>
      </c>
      <c r="AE211" s="92" t="n">
        <f aca="false">EXP((((AD211-AD$215)/AD$216+2)/4-1.9)^3)</f>
        <v>0.00465799858536579</v>
      </c>
      <c r="AF211" s="93" t="n">
        <f aca="false">T211/V211</f>
        <v>9.66200813654272</v>
      </c>
      <c r="AG211" s="92" t="n">
        <f aca="false">EXP((((AF211-AF$215)/AF$216+2)/4-1.9)^3)</f>
        <v>0.00223144183680034</v>
      </c>
      <c r="AH211" s="92" t="n">
        <f aca="false">W211/V211</f>
        <v>0.560914356027314</v>
      </c>
      <c r="AI211" s="92" t="n">
        <f aca="false">EXP((((AH211-AH$215)/AH$216+2)/4-1.9)^3)</f>
        <v>0.0173437043202201</v>
      </c>
      <c r="AJ211" s="92" t="n">
        <f aca="false">X211/V211</f>
        <v>0.0519329846090088</v>
      </c>
      <c r="AK211" s="92" t="n">
        <f aca="false">EXP((((AJ211-AJ$215)/AJ$216+2)/4-1.9)^3)</f>
        <v>0.0174729019034412</v>
      </c>
      <c r="AL211" s="92" t="n">
        <f aca="false">AA211/V211</f>
        <v>0.217525015533734</v>
      </c>
      <c r="AM211" s="92" t="n">
        <f aca="false">EXP((((AL211-AL$215)/AL$216+2)/4-1.9)^3)</f>
        <v>0.0158234520083655</v>
      </c>
      <c r="AN211" s="92" t="n">
        <f aca="false">0.01*AE211+0.15*AG211+0.24*AI211+0.25*AK211+0.35*AM211</f>
        <v>0.0144502189770147</v>
      </c>
      <c r="AP211" s="94" t="n">
        <f aca="false">0.01*AE211/$AN$215</f>
        <v>1.62401193065076E-005</v>
      </c>
      <c r="AQ211" s="81" t="n">
        <f aca="false">AP211*$J$215</f>
        <v>180.816140428753</v>
      </c>
      <c r="AR211" s="94" t="n">
        <f aca="false">0.15*AG211/$AN$215</f>
        <v>0.000116698881475694</v>
      </c>
      <c r="AS211" s="81" t="n">
        <f aca="false">AR211*$J$215</f>
        <v>1299.31566034321</v>
      </c>
      <c r="AT211" s="94" t="n">
        <f aca="false">0.24*AI211/$AN$215</f>
        <v>0.00145125244955847</v>
      </c>
      <c r="AU211" s="81" t="n">
        <f aca="false">AT211*$J$215</f>
        <v>16158.1243194306</v>
      </c>
      <c r="AV211" s="94" t="n">
        <f aca="false">0.25*AK211/$AN$215</f>
        <v>0.00152298249099031</v>
      </c>
      <c r="AW211" s="81" t="n">
        <f aca="false">AV211*$J$215</f>
        <v>16956.7606471393</v>
      </c>
      <c r="AX211" s="94" t="n">
        <f aca="false">0.35*AM211/$AN$215</f>
        <v>0.00193089715060026</v>
      </c>
      <c r="AY211" s="81" t="n">
        <f aca="false">AX211*$J$215</f>
        <v>21498.4486103198</v>
      </c>
    </row>
    <row r="212" customFormat="false" ht="12.8" hidden="false" customHeight="false" outlineLevel="0" collapsed="false">
      <c r="A212" s="89" t="s">
        <v>137</v>
      </c>
      <c r="B212" s="77"/>
      <c r="C212" s="77"/>
      <c r="D212" s="77"/>
      <c r="E212" s="77"/>
      <c r="F212" s="77"/>
      <c r="G212" s="77"/>
      <c r="H212" s="77"/>
      <c r="I212" s="82" t="n">
        <f aca="false">AP212+AR212+AT212+AV212+AX212</f>
        <v>0.015095049550238</v>
      </c>
      <c r="J212" s="81" t="n">
        <f aca="false">ROUND(I212*J$215,0)</f>
        <v>168067</v>
      </c>
      <c r="K212" s="90" t="n">
        <f aca="false">I212-Tabla_Ministerio!J212</f>
        <v>-1.23165366794353E-016</v>
      </c>
      <c r="L212" s="81" t="n">
        <f aca="false">J212-Tabla_Ministerio!K212</f>
        <v>0</v>
      </c>
      <c r="M212" s="82" t="n">
        <f aca="false">Q247/Q$250</f>
        <v>0.0106985826334831</v>
      </c>
      <c r="N212" s="81" t="n">
        <f aca="false">ROUND(N$215*M212,0)</f>
        <v>2263225</v>
      </c>
      <c r="O212" s="82" t="n">
        <f aca="false">Tabla_Ministerio!L212/Tabla_Ministerio!L215-M212</f>
        <v>1.2879138307503E-005</v>
      </c>
      <c r="P212" s="117" t="n">
        <f aca="false">N212-Tabla_Ministerio!L212</f>
        <v>-2725</v>
      </c>
      <c r="Q212" s="83" t="n">
        <f aca="false">N212+J212</f>
        <v>2431292</v>
      </c>
      <c r="R212" s="81" t="n">
        <f aca="false">Q212-Tabla_Ministerio!M212</f>
        <v>-2725</v>
      </c>
      <c r="T212" s="83" t="n">
        <f aca="false">B212+Tabla_Ministerio!B212</f>
        <v>6553</v>
      </c>
      <c r="U212" s="83" t="n">
        <f aca="false">C212+Tabla_Ministerio!C212</f>
        <v>26</v>
      </c>
      <c r="V212" s="83" t="n">
        <f aca="false">D212+Tabla_Ministerio!D212</f>
        <v>392.43923237613</v>
      </c>
      <c r="W212" s="83" t="n">
        <f aca="false">E212+Tabla_Ministerio!E212</f>
        <v>274.554845024351</v>
      </c>
      <c r="X212" s="83" t="n">
        <f aca="false">F212+Tabla_Ministerio!F212</f>
        <v>15</v>
      </c>
      <c r="Y212" s="83" t="n">
        <f aca="false">G212+Tabla_Ministerio!G212</f>
        <v>61</v>
      </c>
      <c r="Z212" s="83" t="n">
        <f aca="false">H212+Tabla_Ministerio!H212</f>
        <v>8</v>
      </c>
      <c r="AA212" s="83" t="n">
        <f aca="false">Y212+0.33*Z212</f>
        <v>63.64</v>
      </c>
      <c r="AD212" s="91" t="n">
        <f aca="false">IF(U212&gt;0,T212/U212,0)</f>
        <v>252.038461538462</v>
      </c>
      <c r="AE212" s="92" t="n">
        <f aca="false">EXP((((AD212-AD$215)/AD$216+2)/4-1.9)^3)</f>
        <v>0.146308677868589</v>
      </c>
      <c r="AF212" s="93" t="n">
        <f aca="false">T212/V212</f>
        <v>16.6981266381628</v>
      </c>
      <c r="AG212" s="92" t="n">
        <f aca="false">EXP((((AF212-AF$215)/AF$216+2)/4-1.9)^3)</f>
        <v>0.0549757307483036</v>
      </c>
      <c r="AH212" s="92" t="n">
        <f aca="false">W212/V212</f>
        <v>0.699611105041624</v>
      </c>
      <c r="AI212" s="92" t="n">
        <f aca="false">EXP((((AH212-AH$215)/AH$216+2)/4-1.9)^3)</f>
        <v>0.109749627206465</v>
      </c>
      <c r="AJ212" s="92" t="n">
        <f aca="false">X212/V212</f>
        <v>0.0382224781889885</v>
      </c>
      <c r="AK212" s="92" t="n">
        <f aca="false">EXP((((AJ212-AJ$215)/AJ$216+2)/4-1.9)^3)</f>
        <v>0.0138427596120457</v>
      </c>
      <c r="AL212" s="92" t="n">
        <f aca="false">AA212/V212</f>
        <v>0.162165234129815</v>
      </c>
      <c r="AM212" s="92" t="n">
        <f aca="false">EXP((((AL212-AL$215)/AL$216+2)/4-1.9)^3)</f>
        <v>0.0108161274875193</v>
      </c>
      <c r="AN212" s="92" t="n">
        <f aca="false">0.01*AE212+0.15*AG212+0.24*AI212+0.25*AK212+0.35*AM212</f>
        <v>0.0432956914441261</v>
      </c>
      <c r="AP212" s="94" t="n">
        <f aca="false">0.01*AE212/$AN$215</f>
        <v>0.000510105432755662</v>
      </c>
      <c r="AQ212" s="81" t="n">
        <f aca="false">AP212*$J$215</f>
        <v>5679.47154955063</v>
      </c>
      <c r="AR212" s="94" t="n">
        <f aca="false">0.15*AG212/$AN$215</f>
        <v>0.0028750945603114</v>
      </c>
      <c r="AS212" s="81" t="n">
        <f aca="false">AR212*$J$215</f>
        <v>32011.0642016586</v>
      </c>
      <c r="AT212" s="94" t="n">
        <f aca="false">0.24*AI212/$AN$215</f>
        <v>0.00918341389940678</v>
      </c>
      <c r="AU212" s="81" t="n">
        <f aca="false">AT212*$J$215</f>
        <v>102247.368132641</v>
      </c>
      <c r="AV212" s="94" t="n">
        <f aca="false">0.25*AK212/$AN$215</f>
        <v>0.00120657007248357</v>
      </c>
      <c r="AW212" s="81" t="n">
        <f aca="false">AV212*$J$215</f>
        <v>13433.8510417161</v>
      </c>
      <c r="AX212" s="94" t="n">
        <f aca="false">0.35*AM212/$AN$215</f>
        <v>0.00131986558528056</v>
      </c>
      <c r="AY212" s="81" t="n">
        <f aca="false">AX212*$J$215</f>
        <v>14695.2738776702</v>
      </c>
    </row>
    <row r="213" customFormat="false" ht="12.8" hidden="false" customHeight="false" outlineLevel="0" collapsed="false">
      <c r="A213" s="89" t="s">
        <v>138</v>
      </c>
      <c r="B213" s="77"/>
      <c r="C213" s="77"/>
      <c r="D213" s="77"/>
      <c r="E213" s="77"/>
      <c r="F213" s="77"/>
      <c r="G213" s="77"/>
      <c r="H213" s="77"/>
      <c r="I213" s="82" t="n">
        <f aca="false">AP213+AR213+AT213+AV213+AX213</f>
        <v>0.0170289559632353</v>
      </c>
      <c r="J213" s="81" t="n">
        <f aca="false">ROUND(I213*J$215,0)</f>
        <v>189599</v>
      </c>
      <c r="K213" s="90" t="n">
        <f aca="false">I213-Tabla_Ministerio!J213</f>
        <v>6.2450045135165E-017</v>
      </c>
      <c r="L213" s="81" t="n">
        <f aca="false">J213-Tabla_Ministerio!K213</f>
        <v>0</v>
      </c>
      <c r="M213" s="82" t="n">
        <f aca="false">Q248/Q$250</f>
        <v>0.0081000427382879</v>
      </c>
      <c r="N213" s="81" t="n">
        <f aca="false">ROUND(N$215*M213,0)</f>
        <v>1713519</v>
      </c>
      <c r="O213" s="82" t="n">
        <f aca="false">Tabla_Ministerio!L213/Tabla_Ministerio!L215-M213</f>
        <v>-1.45495083387487E-005</v>
      </c>
      <c r="P213" s="117" t="n">
        <f aca="false">N213-Tabla_Ministerio!L213</f>
        <v>3078</v>
      </c>
      <c r="Q213" s="83" t="n">
        <f aca="false">N213+J213</f>
        <v>1903118</v>
      </c>
      <c r="R213" s="81" t="n">
        <f aca="false">Q213-Tabla_Ministerio!M213</f>
        <v>3078</v>
      </c>
      <c r="T213" s="83" t="n">
        <f aca="false">B213+Tabla_Ministerio!B213</f>
        <v>8646</v>
      </c>
      <c r="U213" s="83" t="n">
        <f aca="false">C213+Tabla_Ministerio!C213</f>
        <v>53</v>
      </c>
      <c r="V213" s="83" t="n">
        <f aca="false">D213+Tabla_Ministerio!D213</f>
        <v>461.585002292913</v>
      </c>
      <c r="W213" s="83" t="n">
        <f aca="false">E213+Tabla_Ministerio!E213</f>
        <v>313.327410264182</v>
      </c>
      <c r="X213" s="83" t="n">
        <f aca="false">F213+Tabla_Ministerio!F213</f>
        <v>34</v>
      </c>
      <c r="Y213" s="83" t="n">
        <f aca="false">G213+Tabla_Ministerio!G213</f>
        <v>97</v>
      </c>
      <c r="Z213" s="83" t="n">
        <f aca="false">H213+Tabla_Ministerio!H213</f>
        <v>13</v>
      </c>
      <c r="AA213" s="83" t="n">
        <f aca="false">Y213+0.33*Z213</f>
        <v>101.29</v>
      </c>
      <c r="AD213" s="91" t="n">
        <f aca="false">IF(U213&gt;0,T213/U213,0)</f>
        <v>163.132075471698</v>
      </c>
      <c r="AE213" s="92" t="n">
        <f aca="false">EXP((((AD213-AD$215)/AD$216+2)/4-1.9)^3)</f>
        <v>0.0283814498130451</v>
      </c>
      <c r="AF213" s="93" t="n">
        <f aca="false">T213/V213</f>
        <v>18.7311111865663</v>
      </c>
      <c r="AG213" s="92" t="n">
        <f aca="false">EXP((((AF213-AF$215)/AF$216+2)/4-1.9)^3)</f>
        <v>0.105502085362091</v>
      </c>
      <c r="AH213" s="92" t="n">
        <f aca="false">W213/V213</f>
        <v>0.678807605766512</v>
      </c>
      <c r="AI213" s="92" t="n">
        <f aca="false">EXP((((AH213-AH$215)/AH$216+2)/4-1.9)^3)</f>
        <v>0.0871501284071609</v>
      </c>
      <c r="AJ213" s="92" t="n">
        <f aca="false">X213/V213</f>
        <v>0.0736592389941306</v>
      </c>
      <c r="AK213" s="92" t="n">
        <f aca="false">EXP((((AJ213-AJ$215)/AJ$216+2)/4-1.9)^3)</f>
        <v>0.0248321504995121</v>
      </c>
      <c r="AL213" s="92" t="n">
        <f aca="false">AA213/V213</f>
        <v>0.219439538756338</v>
      </c>
      <c r="AM213" s="92" t="n">
        <f aca="false">EXP((((AL213-AL$215)/AL$216+2)/4-1.9)^3)</f>
        <v>0.0160266716641137</v>
      </c>
      <c r="AN213" s="92" t="n">
        <f aca="false">0.01*AE213+0.15*AG213+0.24*AI213+0.25*AK213+0.35*AM213</f>
        <v>0.0488425308274806</v>
      </c>
      <c r="AP213" s="94" t="n">
        <f aca="false">0.01*AE213/$AN$215</f>
        <v>9.89519688785639E-005</v>
      </c>
      <c r="AQ213" s="81" t="n">
        <f aca="false">AP213*$J$215</f>
        <v>1101.72300848051</v>
      </c>
      <c r="AR213" s="94" t="n">
        <f aca="false">0.15*AG213/$AN$215</f>
        <v>0.00551749776851156</v>
      </c>
      <c r="AS213" s="81" t="n">
        <f aca="false">AR213*$J$215</f>
        <v>61431.3622022929</v>
      </c>
      <c r="AT213" s="94" t="n">
        <f aca="false">0.24*AI213/$AN$215</f>
        <v>0.00729237739499369</v>
      </c>
      <c r="AU213" s="81" t="n">
        <f aca="false">AT213*$J$215</f>
        <v>81192.724648536</v>
      </c>
      <c r="AV213" s="94" t="n">
        <f aca="false">0.25*AK213/$AN$215</f>
        <v>0.0021644332826561</v>
      </c>
      <c r="AW213" s="81" t="n">
        <f aca="false">AV213*$J$215</f>
        <v>24098.6205211305</v>
      </c>
      <c r="AX213" s="94" t="n">
        <f aca="false">0.35*AM213/$AN$215</f>
        <v>0.00195569554819535</v>
      </c>
      <c r="AY213" s="81" t="n">
        <f aca="false">AX213*$J$215</f>
        <v>21774.5519108765</v>
      </c>
    </row>
    <row r="214" customFormat="false" ht="12.8" hidden="false" customHeight="false" outlineLevel="0" collapsed="false">
      <c r="A214" s="95" t="s">
        <v>139</v>
      </c>
      <c r="B214" s="77"/>
      <c r="C214" s="77"/>
      <c r="D214" s="77"/>
      <c r="E214" s="77"/>
      <c r="F214" s="77"/>
      <c r="G214" s="77"/>
      <c r="H214" s="77"/>
      <c r="I214" s="96" t="n">
        <f aca="false">AP214+AR214+AT214+AV214+AX214</f>
        <v>0.00558145097181923</v>
      </c>
      <c r="J214" s="97" t="n">
        <f aca="false">ROUND(I214*J$215,0)</f>
        <v>62143</v>
      </c>
      <c r="K214" s="90" t="n">
        <f aca="false">I214-Tabla_Ministerio!J214</f>
        <v>0</v>
      </c>
      <c r="L214" s="81" t="n">
        <f aca="false">J214-Tabla_Ministerio!K214</f>
        <v>0</v>
      </c>
      <c r="M214" s="82" t="n">
        <f aca="false">Q249/Q$250</f>
        <v>0.00721785698058448</v>
      </c>
      <c r="N214" s="81" t="n">
        <f aca="false">ROUND(N$215*M214,0)</f>
        <v>1526897</v>
      </c>
      <c r="O214" s="82" t="n">
        <f aca="false">Tabla_Ministerio!L214/Tabla_Ministerio!L215-M214</f>
        <v>9.27753007099602E-006</v>
      </c>
      <c r="P214" s="117" t="n">
        <f aca="false">N214-Tabla_Ministerio!L214</f>
        <v>-1963</v>
      </c>
      <c r="Q214" s="83" t="n">
        <f aca="false">N214+J214</f>
        <v>1589040</v>
      </c>
      <c r="R214" s="81" t="n">
        <f aca="false">Q214-Tabla_Ministerio!M214</f>
        <v>-1963</v>
      </c>
      <c r="T214" s="99" t="n">
        <f aca="false">B214+Tabla_Ministerio!B214</f>
        <v>8631</v>
      </c>
      <c r="U214" s="99" t="n">
        <f aca="false">C214+Tabla_Ministerio!C214</f>
        <v>33</v>
      </c>
      <c r="V214" s="99" t="n">
        <f aca="false">D214+Tabla_Ministerio!D214</f>
        <v>573.67824250946</v>
      </c>
      <c r="W214" s="99" t="n">
        <f aca="false">E214+Tabla_Ministerio!E214</f>
        <v>305.427086998304</v>
      </c>
      <c r="X214" s="99" t="n">
        <f aca="false">F214+Tabla_Ministerio!F214</f>
        <v>24</v>
      </c>
      <c r="Y214" s="99" t="n">
        <f aca="false">G214+Tabla_Ministerio!G214</f>
        <v>85</v>
      </c>
      <c r="Z214" s="99" t="n">
        <f aca="false">H214+Tabla_Ministerio!H214</f>
        <v>12</v>
      </c>
      <c r="AA214" s="99" t="n">
        <f aca="false">Y214+0.33*Z214</f>
        <v>88.96</v>
      </c>
      <c r="AD214" s="91" t="n">
        <f aca="false">IF(U214&gt;0,T214/U214,0)</f>
        <v>261.545454545455</v>
      </c>
      <c r="AE214" s="92" t="n">
        <f aca="false">EXP((((AD214-AD$215)/AD$216+2)/4-1.9)^3)</f>
        <v>0.167852946968926</v>
      </c>
      <c r="AF214" s="93" t="n">
        <f aca="false">T214/V214</f>
        <v>15.0450188981286</v>
      </c>
      <c r="AG214" s="92" t="n">
        <f aca="false">EXP((((AF214-AF$215)/AF$216+2)/4-1.9)^3)</f>
        <v>0.0297371532409421</v>
      </c>
      <c r="AH214" s="92" t="n">
        <f aca="false">W214/V214</f>
        <v>0.532401378274804</v>
      </c>
      <c r="AI214" s="92" t="n">
        <f aca="false">EXP((((AH214-AH$215)/AH$216+2)/4-1.9)^3)</f>
        <v>0.0107799318331277</v>
      </c>
      <c r="AJ214" s="92" t="n">
        <f aca="false">X214/V214</f>
        <v>0.0418352975964645</v>
      </c>
      <c r="AK214" s="92" t="n">
        <f aca="false">EXP((((AJ214-AJ$215)/AJ$216+2)/4-1.9)^3)</f>
        <v>0.0147312984196064</v>
      </c>
      <c r="AL214" s="92" t="n">
        <f aca="false">AA214/V214</f>
        <v>0.155069503090895</v>
      </c>
      <c r="AM214" s="92" t="n">
        <f aca="false">EXP((((AL214-AL$215)/AL$216+2)/4-1.9)^3)</f>
        <v>0.0102846656551435</v>
      </c>
      <c r="AN214" s="92" t="n">
        <f aca="false">0.01*AE214+0.15*AG214+0.24*AI214+0.25*AK214+0.35*AM214</f>
        <v>0.0160087436799831</v>
      </c>
      <c r="AP214" s="94" t="n">
        <f aca="false">0.01*AE214/$AN$215</f>
        <v>0.000585219560454243</v>
      </c>
      <c r="AQ214" s="81" t="n">
        <f aca="false">AP214*$J$215</f>
        <v>6515.78601287402</v>
      </c>
      <c r="AR214" s="94" t="n">
        <f aca="false">0.15*AG214/$AN$215</f>
        <v>0.00155517946480079</v>
      </c>
      <c r="AS214" s="81" t="n">
        <f aca="false">AR214*$J$215</f>
        <v>17315.2390811964</v>
      </c>
      <c r="AT214" s="94" t="n">
        <f aca="false">0.24*AI214/$AN$215</f>
        <v>0.000902021978122688</v>
      </c>
      <c r="AU214" s="81" t="n">
        <f aca="false">AT214*$J$215</f>
        <v>10043.0378365938</v>
      </c>
      <c r="AV214" s="94" t="n">
        <f aca="false">0.25*AK214/$AN$215</f>
        <v>0.00128401737081779</v>
      </c>
      <c r="AW214" s="81" t="n">
        <f aca="false">AV214*$J$215</f>
        <v>14296.1428332435</v>
      </c>
      <c r="AX214" s="94" t="n">
        <f aca="false">0.35*AM214/$AN$215</f>
        <v>0.00125501259762372</v>
      </c>
      <c r="AY214" s="81" t="n">
        <f aca="false">AX214*$J$215</f>
        <v>13973.2060958969</v>
      </c>
    </row>
    <row r="215" customFormat="false" ht="12.8" hidden="false" customHeight="false" outlineLevel="0" collapsed="false">
      <c r="A215" s="104" t="s">
        <v>71</v>
      </c>
      <c r="B215" s="77"/>
      <c r="C215" s="77"/>
      <c r="D215" s="77"/>
      <c r="E215" s="77"/>
      <c r="F215" s="77"/>
      <c r="G215" s="77"/>
      <c r="H215" s="77"/>
      <c r="I215" s="105" t="n">
        <f aca="false">SUM(I188:I214)</f>
        <v>1</v>
      </c>
      <c r="J215" s="106" t="n">
        <f aca="false">Tabla_Ministerio!K215</f>
        <v>11133917</v>
      </c>
      <c r="K215" s="107" t="n">
        <f aca="false">I215-Tabla_Ministerio!J215</f>
        <v>0</v>
      </c>
      <c r="L215" s="108" t="n">
        <f aca="false">SUM(L188:L214)</f>
        <v>-3</v>
      </c>
      <c r="M215" s="105" t="n">
        <f aca="false">SUM(M188:M214)</f>
        <v>0.999999972246964</v>
      </c>
      <c r="N215" s="106" t="n">
        <f aca="false">Tabla_Ministerio!L215</f>
        <v>211544423</v>
      </c>
      <c r="O215" s="105" t="n">
        <f aca="false">SUM(O188:O214)</f>
        <v>2.77530360654615E-008</v>
      </c>
      <c r="P215" s="109" t="n">
        <f aca="false">SUM(P188:P214)</f>
        <v>-8</v>
      </c>
      <c r="Q215" s="110" t="n">
        <f aca="false">Tabla_Ministerio!M215</f>
        <v>222678340</v>
      </c>
      <c r="R215" s="108" t="n">
        <f aca="false">SUM(R188:R214)</f>
        <v>-11</v>
      </c>
      <c r="T215" s="111"/>
      <c r="U215" s="111"/>
      <c r="V215" s="111"/>
      <c r="W215" s="111"/>
      <c r="X215" s="111"/>
      <c r="Y215" s="111"/>
      <c r="Z215" s="111"/>
      <c r="AA215" s="111"/>
      <c r="AC215" s="112" t="s">
        <v>295</v>
      </c>
      <c r="AD215" s="112" t="n">
        <f aca="false">AVERAGE(AD190:AD214)</f>
        <v>202.972411967296</v>
      </c>
      <c r="AE215" s="111"/>
      <c r="AF215" s="112" t="n">
        <f aca="false">AVERAGE(AF190:AF214)</f>
        <v>17.1570186832754</v>
      </c>
      <c r="AG215" s="111"/>
      <c r="AH215" s="114" t="n">
        <f aca="false">AVERAGE(AH190:AH214)</f>
        <v>0.653303532790717</v>
      </c>
      <c r="AI215" s="111"/>
      <c r="AJ215" s="114" t="n">
        <f aca="false">AVERAGE(AJ190:AJ214)</f>
        <v>0.140416370677496</v>
      </c>
      <c r="AK215" s="111"/>
      <c r="AL215" s="114" t="n">
        <f aca="false">AVERAGE(AL190:AL214)</f>
        <v>0.457173302432142</v>
      </c>
      <c r="AM215" s="111"/>
      <c r="AN215" s="114" t="n">
        <f aca="false">SUM(AN190:AN214)</f>
        <v>2.86820465875473</v>
      </c>
      <c r="AP215" s="116" t="n">
        <f aca="false">SUM(AP188:AP214)</f>
        <v>0.00983759507517721</v>
      </c>
      <c r="AQ215" s="108" t="n">
        <f aca="false">SUM(AQ188:AQ214)</f>
        <v>109530.967046632</v>
      </c>
      <c r="AR215" s="116" t="n">
        <f aca="false">SUM(AR188:AR214)</f>
        <v>0.148026505081094</v>
      </c>
      <c r="AS215" s="108" t="n">
        <f aca="false">SUM(AS188:AS214)</f>
        <v>1648114.82137297</v>
      </c>
      <c r="AT215" s="116" t="n">
        <f aca="false">SUM(AT188:AT214)</f>
        <v>0.236598956606007</v>
      </c>
      <c r="AU215" s="108" t="n">
        <f aca="false">SUM(AU188:AU214)</f>
        <v>2634273.14513788</v>
      </c>
      <c r="AV215" s="116" t="n">
        <f aca="false">SUM(AV188:AV214)</f>
        <v>0.254783371806668</v>
      </c>
      <c r="AW215" s="108" t="n">
        <f aca="false">SUM(AW188:AW214)</f>
        <v>2836736.91467558</v>
      </c>
      <c r="AX215" s="116" t="n">
        <f aca="false">SUM(AX188:AX214)</f>
        <v>0.350753571431054</v>
      </c>
      <c r="AY215" s="108" t="n">
        <f aca="false">SUM(AY188:AY214)</f>
        <v>3905261.15176693</v>
      </c>
    </row>
    <row r="216" customFormat="false" ht="12.8" hidden="false" customHeight="false" outlineLevel="0" collapsed="false">
      <c r="A216" s="57" t="s">
        <v>72</v>
      </c>
      <c r="B216" s="123"/>
      <c r="C216" s="123"/>
      <c r="D216" s="123"/>
      <c r="E216" s="123"/>
      <c r="F216" s="123"/>
      <c r="G216" s="123"/>
      <c r="H216" s="123"/>
      <c r="I216" s="124"/>
      <c r="J216" s="125"/>
      <c r="T216" s="123"/>
      <c r="U216" s="123"/>
      <c r="V216" s="123"/>
      <c r="W216" s="123"/>
      <c r="X216" s="123"/>
      <c r="Y216" s="123"/>
      <c r="Z216" s="123"/>
      <c r="AA216" s="123"/>
      <c r="AC216" s="112" t="s">
        <v>296</v>
      </c>
      <c r="AD216" s="112" t="n">
        <f aca="false">_xlfn.STDEV.P(AD190:AD214)</f>
        <v>78.2963797025188</v>
      </c>
      <c r="AE216" s="111"/>
      <c r="AF216" s="112" t="n">
        <f aca="false">_xlfn.STDEV.P(AF190:AF214)</f>
        <v>4.38130548656311</v>
      </c>
      <c r="AG216" s="111"/>
      <c r="AH216" s="114" t="n">
        <f aca="false">_xlfn.STDEV.P(AH190:AH214)</f>
        <v>0.118702495158907</v>
      </c>
      <c r="AI216" s="111"/>
      <c r="AJ216" s="114" t="n">
        <f aca="false">_xlfn.STDEV.P(AJ190:AJ214)</f>
        <v>0.114255945183397</v>
      </c>
      <c r="AK216" s="111"/>
      <c r="AL216" s="114" t="n">
        <f aca="false">_xlfn.STDEV.P(AL190:AL214)</f>
        <v>0.290105865884308</v>
      </c>
      <c r="AM216" s="111"/>
      <c r="AN216" s="114"/>
    </row>
    <row r="217" customFormat="false" ht="12.8" hidden="false" customHeight="false" outlineLevel="0" collapsed="false">
      <c r="A217" s="57" t="s">
        <v>82</v>
      </c>
      <c r="B217" s="123"/>
      <c r="C217" s="123"/>
      <c r="D217" s="123"/>
      <c r="E217" s="123"/>
      <c r="F217" s="123"/>
      <c r="G217" s="123"/>
      <c r="H217" s="123"/>
      <c r="I217" s="124"/>
      <c r="J217" s="125"/>
      <c r="T217" s="123"/>
      <c r="U217" s="123"/>
      <c r="V217" s="123"/>
      <c r="W217" s="123"/>
      <c r="X217" s="123"/>
      <c r="Y217" s="123"/>
      <c r="Z217" s="123"/>
      <c r="AA217" s="123"/>
      <c r="AC217" s="8" t="n">
        <f aca="false">MIN(AD217:AM217)</f>
        <v>-1.74582735331578</v>
      </c>
      <c r="AD217" s="8" t="n">
        <f aca="false">(MIN(AD190:AD214)-AD215)/AD216</f>
        <v>-1.40426163842093</v>
      </c>
      <c r="AF217" s="8" t="n">
        <f aca="false">(MIN(AF190:AF214)-AF215)/AF216</f>
        <v>-1.71067974367889</v>
      </c>
      <c r="AH217" s="8" t="n">
        <f aca="false">(MIN(AH190:AH214)-AH215)/AH216</f>
        <v>-1.74582735331578</v>
      </c>
      <c r="AJ217" s="8" t="n">
        <f aca="false">(MIN(AJ190:AJ214)-AJ215)/AJ216</f>
        <v>-1.08419944853682</v>
      </c>
      <c r="AL217" s="8" t="n">
        <f aca="false">(MIN(AL190:AL214)-AL215)/AL216</f>
        <v>-1.26557390608869</v>
      </c>
    </row>
    <row r="218" customFormat="false" ht="12.8" hidden="false" customHeight="false" outlineLevel="0" collapsed="false">
      <c r="A218" s="126"/>
      <c r="B218" s="48"/>
      <c r="C218" s="48"/>
      <c r="D218" s="48"/>
      <c r="E218" s="48"/>
      <c r="F218" s="48"/>
      <c r="G218" s="48"/>
      <c r="H218" s="48"/>
      <c r="T218" s="48"/>
      <c r="U218" s="48"/>
      <c r="V218" s="48"/>
      <c r="W218" s="48"/>
      <c r="X218" s="48"/>
      <c r="Y218" s="48"/>
      <c r="Z218" s="48"/>
      <c r="AA218" s="48"/>
      <c r="AC218" s="8" t="n">
        <f aca="false">MAX(AD218:AN218)</f>
        <v>2.63918587205339</v>
      </c>
      <c r="AD218" s="8" t="n">
        <f aca="false">(MAX(AD190:AD214)-AD215)/AD216</f>
        <v>2.63918587205339</v>
      </c>
      <c r="AF218" s="8" t="n">
        <f aca="false">(MAX(AF190:AF214)-AF215)/AF216</f>
        <v>1.69247394616848</v>
      </c>
      <c r="AH218" s="8" t="n">
        <f aca="false">(MAX(AH190:AH214)-AH215)/AH216</f>
        <v>2.25220872491469</v>
      </c>
      <c r="AJ218" s="8" t="n">
        <f aca="false">(MAX(AJ190:AJ214)-AJ215)/AJ216</f>
        <v>2.3021797615054</v>
      </c>
      <c r="AL218" s="8" t="n">
        <f aca="false">(MAX(AL190:AL214)-AL215)/AL216</f>
        <v>2.18887354395464</v>
      </c>
    </row>
    <row r="219" customFormat="false" ht="12.8" hidden="false" customHeight="false" outlineLevel="0" collapsed="false">
      <c r="A219" s="126"/>
      <c r="B219" s="48"/>
      <c r="C219" s="48"/>
      <c r="D219" s="48"/>
      <c r="E219" s="48"/>
      <c r="F219" s="48"/>
      <c r="G219" s="48"/>
      <c r="H219" s="48"/>
      <c r="T219" s="48"/>
      <c r="U219" s="48"/>
      <c r="V219" s="48"/>
      <c r="W219" s="48"/>
      <c r="X219" s="48"/>
      <c r="Y219" s="48"/>
      <c r="Z219" s="48"/>
      <c r="AA219" s="48"/>
    </row>
    <row r="220" customFormat="false" ht="12.8" hidden="false" customHeight="false" outlineLevel="0" collapsed="false">
      <c r="A220" s="126"/>
      <c r="B220" s="48"/>
      <c r="C220" s="48"/>
      <c r="D220" s="48"/>
      <c r="E220" s="48"/>
      <c r="F220" s="48"/>
      <c r="G220" s="48"/>
      <c r="H220" s="48"/>
      <c r="T220" s="48"/>
      <c r="U220" s="48"/>
      <c r="V220" s="48"/>
      <c r="W220" s="48"/>
      <c r="X220" s="48"/>
      <c r="Y220" s="48"/>
      <c r="Z220" s="48"/>
      <c r="AA220" s="48"/>
    </row>
    <row r="221" customFormat="false" ht="12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T221" s="16"/>
      <c r="U221" s="16"/>
      <c r="V221" s="16"/>
      <c r="W221" s="16"/>
      <c r="X221" s="16"/>
      <c r="Y221" s="16"/>
      <c r="Z221" s="16"/>
      <c r="AA221" s="16"/>
    </row>
    <row r="222" customFormat="false" ht="15.75" hidden="false" customHeight="true" outlineLevel="0" collapsed="false">
      <c r="A222" s="16" t="s">
        <v>140</v>
      </c>
      <c r="B222" s="16"/>
      <c r="C222" s="16"/>
      <c r="D222" s="16"/>
      <c r="E222" s="16"/>
      <c r="F222" s="16"/>
      <c r="G222" s="16"/>
      <c r="H222" s="16"/>
      <c r="I222" s="16"/>
      <c r="J222" s="16"/>
      <c r="T222" s="16"/>
      <c r="U222" s="16"/>
      <c r="V222" s="16"/>
      <c r="W222" s="16"/>
      <c r="X222" s="16"/>
      <c r="Y222" s="16"/>
      <c r="Z222" s="16"/>
      <c r="AA222" s="16"/>
    </row>
    <row r="223" customFormat="false" ht="15.8" hidden="false" customHeight="true" outlineLevel="0" collapsed="false">
      <c r="A223" s="66" t="s">
        <v>30</v>
      </c>
      <c r="B223" s="67" t="s">
        <v>275</v>
      </c>
      <c r="C223" s="67"/>
      <c r="D223" s="67"/>
      <c r="E223" s="67"/>
      <c r="F223" s="67"/>
      <c r="G223" s="67"/>
      <c r="H223" s="67"/>
      <c r="I223" s="68" t="s">
        <v>32</v>
      </c>
      <c r="J223" s="69" t="s">
        <v>33</v>
      </c>
      <c r="K223" s="70" t="s">
        <v>276</v>
      </c>
      <c r="L223" s="69" t="s">
        <v>277</v>
      </c>
      <c r="M223" s="68" t="s">
        <v>278</v>
      </c>
      <c r="N223" s="69" t="s">
        <v>34</v>
      </c>
      <c r="O223" s="69" t="s">
        <v>279</v>
      </c>
      <c r="P223" s="71" t="s">
        <v>280</v>
      </c>
      <c r="Q223" s="66" t="s">
        <v>281</v>
      </c>
      <c r="R223" s="69" t="s">
        <v>282</v>
      </c>
      <c r="T223" s="72" t="s">
        <v>275</v>
      </c>
      <c r="U223" s="72"/>
      <c r="V223" s="72"/>
      <c r="W223" s="72"/>
      <c r="X223" s="72"/>
      <c r="Y223" s="72"/>
      <c r="Z223" s="72"/>
      <c r="AA223" s="72"/>
      <c r="AD223" s="73" t="s">
        <v>284</v>
      </c>
      <c r="AE223" s="73"/>
      <c r="AF223" s="73" t="s">
        <v>285</v>
      </c>
      <c r="AG223" s="73"/>
      <c r="AH223" s="73" t="s">
        <v>286</v>
      </c>
      <c r="AI223" s="73"/>
      <c r="AJ223" s="73" t="s">
        <v>287</v>
      </c>
      <c r="AK223" s="73"/>
      <c r="AL223" s="73" t="s">
        <v>288</v>
      </c>
      <c r="AM223" s="73"/>
      <c r="AN223" s="74" t="s">
        <v>289</v>
      </c>
      <c r="AP223" s="73" t="s">
        <v>284</v>
      </c>
      <c r="AQ223" s="73"/>
      <c r="AR223" s="73" t="s">
        <v>285</v>
      </c>
      <c r="AS223" s="73"/>
      <c r="AT223" s="73" t="s">
        <v>286</v>
      </c>
      <c r="AU223" s="73"/>
      <c r="AV223" s="73" t="s">
        <v>287</v>
      </c>
      <c r="AW223" s="73"/>
      <c r="AX223" s="74" t="s">
        <v>288</v>
      </c>
      <c r="AY223" s="74"/>
    </row>
    <row r="224" customFormat="false" ht="37.3" hidden="false" customHeight="false" outlineLevel="0" collapsed="false">
      <c r="A224" s="66"/>
      <c r="B224" s="73" t="s">
        <v>141</v>
      </c>
      <c r="C224" s="73" t="s">
        <v>142</v>
      </c>
      <c r="D224" s="73" t="s">
        <v>143</v>
      </c>
      <c r="E224" s="73" t="s">
        <v>144</v>
      </c>
      <c r="F224" s="73" t="s">
        <v>145</v>
      </c>
      <c r="G224" s="73" t="s">
        <v>146</v>
      </c>
      <c r="H224" s="73" t="s">
        <v>147</v>
      </c>
      <c r="I224" s="68"/>
      <c r="J224" s="69"/>
      <c r="K224" s="70"/>
      <c r="L224" s="69"/>
      <c r="M224" s="68"/>
      <c r="N224" s="69"/>
      <c r="O224" s="69"/>
      <c r="P224" s="71"/>
      <c r="Q224" s="66"/>
      <c r="R224" s="69"/>
      <c r="T224" s="73" t="s">
        <v>141</v>
      </c>
      <c r="U224" s="73" t="s">
        <v>142</v>
      </c>
      <c r="V224" s="73" t="s">
        <v>143</v>
      </c>
      <c r="W224" s="73" t="s">
        <v>144</v>
      </c>
      <c r="X224" s="73" t="s">
        <v>145</v>
      </c>
      <c r="Y224" s="73" t="s">
        <v>146</v>
      </c>
      <c r="Z224" s="73" t="s">
        <v>147</v>
      </c>
      <c r="AA224" s="66" t="s">
        <v>43</v>
      </c>
      <c r="AD224" s="73" t="s">
        <v>290</v>
      </c>
      <c r="AE224" s="73" t="s">
        <v>291</v>
      </c>
      <c r="AF224" s="73" t="s">
        <v>290</v>
      </c>
      <c r="AG224" s="73" t="s">
        <v>291</v>
      </c>
      <c r="AH224" s="73" t="s">
        <v>290</v>
      </c>
      <c r="AI224" s="73" t="s">
        <v>291</v>
      </c>
      <c r="AJ224" s="73" t="s">
        <v>290</v>
      </c>
      <c r="AK224" s="73" t="s">
        <v>291</v>
      </c>
      <c r="AL224" s="73" t="s">
        <v>290</v>
      </c>
      <c r="AM224" s="73" t="s">
        <v>291</v>
      </c>
      <c r="AN224" s="75" t="s">
        <v>292</v>
      </c>
      <c r="AP224" s="73" t="s">
        <v>293</v>
      </c>
      <c r="AQ224" s="73" t="s">
        <v>294</v>
      </c>
      <c r="AR224" s="73" t="s">
        <v>293</v>
      </c>
      <c r="AS224" s="73" t="s">
        <v>294</v>
      </c>
      <c r="AT224" s="73" t="s">
        <v>293</v>
      </c>
      <c r="AU224" s="73" t="s">
        <v>294</v>
      </c>
      <c r="AV224" s="73" t="s">
        <v>293</v>
      </c>
      <c r="AW224" s="73" t="s">
        <v>294</v>
      </c>
      <c r="AX224" s="73" t="s">
        <v>293</v>
      </c>
      <c r="AY224" s="75" t="s">
        <v>294</v>
      </c>
    </row>
    <row r="225" customFormat="false" ht="12.8" hidden="false" customHeight="false" outlineLevel="0" collapsed="false">
      <c r="A225" s="76" t="s">
        <v>115</v>
      </c>
      <c r="B225" s="77" t="n">
        <v>0</v>
      </c>
      <c r="C225" s="77"/>
      <c r="D225" s="77"/>
      <c r="E225" s="77"/>
      <c r="F225" s="77"/>
      <c r="G225" s="77"/>
      <c r="H225" s="77"/>
      <c r="I225" s="78" t="n">
        <f aca="false">AP225+AR225+AT225+AV225+AX225</f>
        <v>0.119144356940126</v>
      </c>
      <c r="J225" s="79" t="n">
        <f aca="false">ROUND(AQ225+AS225+AU225+AW225+AY225,0)</f>
        <v>1287906</v>
      </c>
      <c r="K225" s="80" t="n">
        <f aca="false">I225-Tabla_Ministerio!J225</f>
        <v>0</v>
      </c>
      <c r="L225" s="79" t="n">
        <f aca="false">J225-Tabla_Ministerio!K225</f>
        <v>0</v>
      </c>
      <c r="M225" s="82" t="n">
        <f aca="false">Q260/Q$285</f>
        <v>0.186800320661809</v>
      </c>
      <c r="N225" s="81" t="n">
        <f aca="false">ROUND((N$250*M225),0)</f>
        <v>38365598</v>
      </c>
      <c r="O225" s="82" t="n">
        <f aca="false">Tabla_Ministerio!L225/Tabla_Ministerio!L250-M225</f>
        <v>-1.87998318137983E-006</v>
      </c>
      <c r="P225" s="117" t="n">
        <f aca="false">N225-Tabla_Ministerio!L225</f>
        <v>386</v>
      </c>
      <c r="Q225" s="83" t="n">
        <f aca="false">N225+J225</f>
        <v>39653504</v>
      </c>
      <c r="R225" s="81" t="n">
        <f aca="false">Q225-Tabla_Ministerio!M225</f>
        <v>386</v>
      </c>
      <c r="T225" s="84" t="n">
        <f aca="false">B225+Tabla_Ministerio!B225</f>
        <v>28403</v>
      </c>
      <c r="U225" s="84" t="n">
        <f aca="false">C225+Tabla_Ministerio!C225</f>
        <v>68</v>
      </c>
      <c r="V225" s="84" t="n">
        <f aca="false">D225+Tabla_Ministerio!D225</f>
        <v>2129.06454545455</v>
      </c>
      <c r="W225" s="84" t="n">
        <f aca="false">E225+Tabla_Ministerio!E225</f>
        <v>1442.12659090909</v>
      </c>
      <c r="X225" s="84" t="n">
        <f aca="false">F225+Tabla_Ministerio!F225</f>
        <v>954.5</v>
      </c>
      <c r="Y225" s="84" t="n">
        <f aca="false">G225+Tabla_Ministerio!G225</f>
        <v>2030</v>
      </c>
      <c r="Z225" s="84" t="n">
        <f aca="false">H225+Tabla_Ministerio!H225</f>
        <v>311</v>
      </c>
      <c r="AA225" s="84" t="n">
        <f aca="false">Y225+0.33*Z225</f>
        <v>2132.63</v>
      </c>
      <c r="AD225" s="85" t="n">
        <f aca="false">IF(U225&gt;0,T225/U225,0)</f>
        <v>417.691176470588</v>
      </c>
      <c r="AE225" s="86" t="n">
        <f aca="false">EXP((((AD225-AD$250)/AD$251+2)/4-1.9)^3)</f>
        <v>0.700525673730991</v>
      </c>
      <c r="AF225" s="87" t="n">
        <f aca="false">T225/V225</f>
        <v>13.3406007162343</v>
      </c>
      <c r="AG225" s="86" t="n">
        <f aca="false">EXP((((AF225-AF$250)/AF$251+2)/4-1.9)^3)</f>
        <v>0.012729495041012</v>
      </c>
      <c r="AH225" s="86" t="n">
        <f aca="false">W225/V225</f>
        <v>0.677352217427114</v>
      </c>
      <c r="AI225" s="86" t="n">
        <f aca="false">EXP((((AH225-AH$250)/AH$251+2)/4-1.9)^3)</f>
        <v>0.0946251833702846</v>
      </c>
      <c r="AJ225" s="86" t="n">
        <f aca="false">X225/V225</f>
        <v>0.448318958689069</v>
      </c>
      <c r="AK225" s="86" t="n">
        <f aca="false">EXP((((AJ225-AJ$250)/AJ$251+2)/4-1.9)^3)</f>
        <v>0.560570718436358</v>
      </c>
      <c r="AL225" s="86" t="n">
        <f aca="false">AA225/V225</f>
        <v>1.00167465779892</v>
      </c>
      <c r="AM225" s="86" t="n">
        <f aca="false">EXP((((AL225-AL$250)/AL$251+2)/4-1.9)^3)</f>
        <v>0.476177970686474</v>
      </c>
      <c r="AN225" s="86" t="n">
        <f aca="false">0.01*AE225+0.15*AG225+0.24*AI225+0.25*AK225+0.35*AM225</f>
        <v>0.338429694351685</v>
      </c>
      <c r="AP225" s="88" t="n">
        <f aca="false">0.01*AE225/$AN$250</f>
        <v>0.00246620442324409</v>
      </c>
      <c r="AQ225" s="79" t="n">
        <f aca="false">AP225*$J$250</f>
        <v>26658.7523872232</v>
      </c>
      <c r="AR225" s="88" t="n">
        <f aca="false">0.15*AG225/$AN$250</f>
        <v>0.000672213842112438</v>
      </c>
      <c r="AS225" s="79" t="n">
        <f aca="false">AR225*$J$250</f>
        <v>7266.38156968619</v>
      </c>
      <c r="AT225" s="88" t="n">
        <f aca="false">0.24*AI225/$AN$250</f>
        <v>0.00799508327631208</v>
      </c>
      <c r="AU225" s="79" t="n">
        <f aca="false">AT225*$J$250</f>
        <v>86423.8760459548</v>
      </c>
      <c r="AV225" s="88" t="n">
        <f aca="false">0.25*AK225/$AN$250</f>
        <v>0.0493373061541693</v>
      </c>
      <c r="AW225" s="79" t="n">
        <f aca="false">AV225*$J$250</f>
        <v>533317.926048681</v>
      </c>
      <c r="AX225" s="88" t="n">
        <f aca="false">0.35*AM225/$AN$250</f>
        <v>0.0586735492442879</v>
      </c>
      <c r="AY225" s="79" t="n">
        <f aca="false">AX225*$J$250</f>
        <v>634239.240770433</v>
      </c>
    </row>
    <row r="226" customFormat="false" ht="12.8" hidden="false" customHeight="false" outlineLevel="0" collapsed="false">
      <c r="A226" s="89" t="s">
        <v>116</v>
      </c>
      <c r="B226" s="77"/>
      <c r="C226" s="77"/>
      <c r="D226" s="77"/>
      <c r="E226" s="77"/>
      <c r="F226" s="77"/>
      <c r="G226" s="77"/>
      <c r="H226" s="77"/>
      <c r="I226" s="82" t="n">
        <f aca="false">AP226+AR226+AT226+AV226+AX226</f>
        <v>0.089006924907431</v>
      </c>
      <c r="J226" s="81" t="n">
        <f aca="false">ROUND(AQ226+AS226+AU226+AW226+AY226,0)</f>
        <v>962132</v>
      </c>
      <c r="K226" s="90" t="n">
        <f aca="false">I226-Tabla_Ministerio!J226</f>
        <v>0</v>
      </c>
      <c r="L226" s="81" t="n">
        <f aca="false">J226-Tabla_Ministerio!K226</f>
        <v>0</v>
      </c>
      <c r="M226" s="82" t="n">
        <f aca="false">Q261/Q$285</f>
        <v>0.120028976272237</v>
      </c>
      <c r="N226" s="81" t="n">
        <f aca="false">ROUND((N$250*M226),0)</f>
        <v>24651903</v>
      </c>
      <c r="O226" s="82" t="n">
        <f aca="false">Tabla_Ministerio!L226/Tabla_Ministerio!L250-M226</f>
        <v>2.8705800830392E-006</v>
      </c>
      <c r="P226" s="117" t="n">
        <f aca="false">N226-Tabla_Ministerio!L226</f>
        <v>-590</v>
      </c>
      <c r="Q226" s="83" t="n">
        <f aca="false">N226+J226</f>
        <v>25614035</v>
      </c>
      <c r="R226" s="81" t="n">
        <f aca="false">Q226-Tabla_Ministerio!M226</f>
        <v>-590</v>
      </c>
      <c r="T226" s="83" t="n">
        <f aca="false">B226+Tabla_Ministerio!B226</f>
        <v>24599</v>
      </c>
      <c r="U226" s="83" t="n">
        <f aca="false">C226+Tabla_Ministerio!C226</f>
        <v>78</v>
      </c>
      <c r="V226" s="83" t="n">
        <f aca="false">D226+Tabla_Ministerio!D226</f>
        <v>2076.39090909091</v>
      </c>
      <c r="W226" s="83" t="n">
        <f aca="false">E226+Tabla_Ministerio!E226</f>
        <v>1401.62363636364</v>
      </c>
      <c r="X226" s="83" t="n">
        <f aca="false">F226+Tabla_Ministerio!F226</f>
        <v>778.5</v>
      </c>
      <c r="Y226" s="83" t="n">
        <f aca="false">G226+Tabla_Ministerio!G226</f>
        <v>1790</v>
      </c>
      <c r="Z226" s="83" t="n">
        <f aca="false">H226+Tabla_Ministerio!H226</f>
        <v>184</v>
      </c>
      <c r="AA226" s="83" t="n">
        <f aca="false">Y226+0.33*Z226</f>
        <v>1850.72</v>
      </c>
      <c r="AD226" s="91" t="n">
        <f aca="false">IF(U226&gt;0,T226/U226,0)</f>
        <v>315.371794871795</v>
      </c>
      <c r="AE226" s="92" t="n">
        <f aca="false">EXP((((AD226-AD$250)/AD$251+2)/4-1.9)^3)</f>
        <v>0.321533065703405</v>
      </c>
      <c r="AF226" s="93" t="n">
        <f aca="false">T226/V226</f>
        <v>11.8469985070249</v>
      </c>
      <c r="AG226" s="92" t="n">
        <f aca="false">EXP((((AF226-AF$250)/AF$251+2)/4-1.9)^3)</f>
        <v>0.00623484506616676</v>
      </c>
      <c r="AH226" s="92" t="n">
        <f aca="false">W226/V226</f>
        <v>0.675028786837302</v>
      </c>
      <c r="AI226" s="92" t="n">
        <f aca="false">EXP((((AH226-AH$250)/AH$251+2)/4-1.9)^3)</f>
        <v>0.0923700256190034</v>
      </c>
      <c r="AJ226" s="92" t="n">
        <f aca="false">X226/V226</f>
        <v>0.374929401102437</v>
      </c>
      <c r="AK226" s="92" t="n">
        <f aca="false">EXP((((AJ226-AJ$250)/AJ$251+2)/4-1.9)^3)</f>
        <v>0.393231510524292</v>
      </c>
      <c r="AL226" s="92" t="n">
        <f aca="false">AA226/V226</f>
        <v>0.891315788321519</v>
      </c>
      <c r="AM226" s="92" t="n">
        <f aca="false">EXP((((AL226-AL$250)/AL$251+2)/4-1.9)^3)</f>
        <v>0.366277256893164</v>
      </c>
      <c r="AN226" s="92" t="n">
        <f aca="false">0.01*AE226+0.15*AG226+0.24*AI226+0.25*AK226+0.35*AM226</f>
        <v>0.2528242811092</v>
      </c>
      <c r="AP226" s="94" t="n">
        <f aca="false">0.01*AE226/$AN$250</f>
        <v>0.00113195889685762</v>
      </c>
      <c r="AQ226" s="81" t="n">
        <f aca="false">AP226*$J$250</f>
        <v>12236.0545863212</v>
      </c>
      <c r="AR226" s="94" t="n">
        <f aca="false">0.15*AG226/$AN$250</f>
        <v>0.000329247086659812</v>
      </c>
      <c r="AS226" s="81" t="n">
        <f aca="false">AR226*$J$250</f>
        <v>3559.03852687633</v>
      </c>
      <c r="AT226" s="94" t="n">
        <f aca="false">0.24*AI226/$AN$250</f>
        <v>0.00780454019485608</v>
      </c>
      <c r="AU226" s="81" t="n">
        <f aca="false">AT226*$J$250</f>
        <v>84364.1762174417</v>
      </c>
      <c r="AV226" s="94" t="n">
        <f aca="false">0.25*AK226/$AN$250</f>
        <v>0.0346093414909721</v>
      </c>
      <c r="AW226" s="81" t="n">
        <f aca="false">AV226*$J$250</f>
        <v>374114.106842373</v>
      </c>
      <c r="AX226" s="94" t="n">
        <f aca="false">0.35*AM226/$AN$250</f>
        <v>0.0451318372380854</v>
      </c>
      <c r="AY226" s="81" t="n">
        <f aca="false">AX226*$J$250</f>
        <v>487858.371500251</v>
      </c>
    </row>
    <row r="227" customFormat="false" ht="12.8" hidden="false" customHeight="false" outlineLevel="0" collapsed="false">
      <c r="A227" s="89" t="s">
        <v>117</v>
      </c>
      <c r="B227" s="77"/>
      <c r="C227" s="77"/>
      <c r="D227" s="77"/>
      <c r="E227" s="77"/>
      <c r="F227" s="77"/>
      <c r="G227" s="77"/>
      <c r="H227" s="77"/>
      <c r="I227" s="82" t="n">
        <f aca="false">AP227+AR227+AT227+AV227+AX227</f>
        <v>0.0628006449633176</v>
      </c>
      <c r="J227" s="81" t="n">
        <f aca="false">ROUND(AQ227+AS227+AU227+AW227+AY227,0)</f>
        <v>678852</v>
      </c>
      <c r="K227" s="90" t="n">
        <f aca="false">I227-Tabla_Ministerio!J227</f>
        <v>4.30211422042248E-016</v>
      </c>
      <c r="L227" s="81" t="n">
        <f aca="false">J227-Tabla_Ministerio!K227</f>
        <v>0</v>
      </c>
      <c r="M227" s="82" t="n">
        <f aca="false">Q262/Q$285</f>
        <v>0.0731728750668476</v>
      </c>
      <c r="N227" s="81" t="n">
        <f aca="false">ROUND((N$250*M227),0)</f>
        <v>15028460</v>
      </c>
      <c r="O227" s="82" t="n">
        <f aca="false">Tabla_Ministerio!L227/Tabla_Ministerio!L250-M227</f>
        <v>-1.98645696511818E-005</v>
      </c>
      <c r="P227" s="117" t="n">
        <f aca="false">N227-Tabla_Ministerio!L227</f>
        <v>4080</v>
      </c>
      <c r="Q227" s="83" t="n">
        <f aca="false">N227+J227</f>
        <v>15707312</v>
      </c>
      <c r="R227" s="81" t="n">
        <f aca="false">Q227-Tabla_Ministerio!M227</f>
        <v>4080</v>
      </c>
      <c r="T227" s="83" t="n">
        <f aca="false">B227+Tabla_Ministerio!B227</f>
        <v>24293</v>
      </c>
      <c r="U227" s="83" t="n">
        <f aca="false">C227+Tabla_Ministerio!C227</f>
        <v>92</v>
      </c>
      <c r="V227" s="83" t="n">
        <f aca="false">D227+Tabla_Ministerio!D227</f>
        <v>1395.3725</v>
      </c>
      <c r="W227" s="83" t="n">
        <f aca="false">E227+Tabla_Ministerio!E227</f>
        <v>1066.67363636364</v>
      </c>
      <c r="X227" s="83" t="n">
        <f aca="false">F227+Tabla_Ministerio!F227</f>
        <v>408</v>
      </c>
      <c r="Y227" s="83" t="n">
        <f aca="false">G227+Tabla_Ministerio!G227</f>
        <v>886</v>
      </c>
      <c r="Z227" s="83" t="n">
        <f aca="false">H227+Tabla_Ministerio!H227</f>
        <v>83</v>
      </c>
      <c r="AA227" s="83" t="n">
        <f aca="false">Y227+0.33*Z227</f>
        <v>913.39</v>
      </c>
      <c r="AD227" s="91" t="n">
        <f aca="false">IF(U227&gt;0,T227/U227,0)</f>
        <v>264.054347826087</v>
      </c>
      <c r="AE227" s="92" t="n">
        <f aca="false">EXP((((AD227-AD$250)/AD$251+2)/4-1.9)^3)</f>
        <v>0.169554916964835</v>
      </c>
      <c r="AF227" s="93" t="n">
        <f aca="false">T227/V227</f>
        <v>17.4096880940394</v>
      </c>
      <c r="AG227" s="92" t="n">
        <f aca="false">EXP((((AF227-AF$250)/AF$251+2)/4-1.9)^3)</f>
        <v>0.0629764529551531</v>
      </c>
      <c r="AH227" s="92" t="n">
        <f aca="false">W227/V227</f>
        <v>0.764436475825373</v>
      </c>
      <c r="AI227" s="92" t="n">
        <f aca="false">EXP((((AH227-AH$250)/AH$251+2)/4-1.9)^3)</f>
        <v>0.208730059652462</v>
      </c>
      <c r="AJ227" s="92" t="n">
        <f aca="false">X227/V227</f>
        <v>0.292395041467422</v>
      </c>
      <c r="AK227" s="92" t="n">
        <f aca="false">EXP((((AJ227-AJ$250)/AJ$251+2)/4-1.9)^3)</f>
        <v>0.228087888961154</v>
      </c>
      <c r="AL227" s="92" t="n">
        <f aca="false">AA227/V227</f>
        <v>0.654585065994923</v>
      </c>
      <c r="AM227" s="92" t="n">
        <f aca="false">EXP((((AL227-AL$250)/AL$251+2)/4-1.9)^3)</f>
        <v>0.171788876008731</v>
      </c>
      <c r="AN227" s="92" t="n">
        <f aca="false">0.01*AE227+0.15*AG227+0.24*AI227+0.25*AK227+0.35*AM227</f>
        <v>0.178385310272856</v>
      </c>
      <c r="AP227" s="94" t="n">
        <f aca="false">0.01*AE227/$AN$250</f>
        <v>0.000596919002232083</v>
      </c>
      <c r="AQ227" s="81" t="n">
        <f aca="false">AP227*$J$250</f>
        <v>6452.47236025999</v>
      </c>
      <c r="AR227" s="94" t="n">
        <f aca="false">0.15*AG227/$AN$250</f>
        <v>0.0033256341486607</v>
      </c>
      <c r="AS227" s="81" t="n">
        <f aca="false">AR227*$J$250</f>
        <v>35948.8680111189</v>
      </c>
      <c r="AT227" s="94" t="n">
        <f aca="false">0.24*AI227/$AN$250</f>
        <v>0.0176360472947319</v>
      </c>
      <c r="AU227" s="81" t="n">
        <f aca="false">AT227*$J$250</f>
        <v>190639.110646459</v>
      </c>
      <c r="AV227" s="94" t="n">
        <f aca="false">0.25*AK227/$AN$250</f>
        <v>0.0200746161681868</v>
      </c>
      <c r="AW227" s="81" t="n">
        <f aca="false">AV227*$J$250</f>
        <v>216999.133020885</v>
      </c>
      <c r="AX227" s="94" t="n">
        <f aca="false">0.35*AM227/$AN$250</f>
        <v>0.0211674283495061</v>
      </c>
      <c r="AY227" s="81" t="n">
        <f aca="false">AX227*$J$250</f>
        <v>228812.026174814</v>
      </c>
    </row>
    <row r="228" customFormat="false" ht="12.8" hidden="false" customHeight="false" outlineLevel="0" collapsed="false">
      <c r="A228" s="89" t="s">
        <v>118</v>
      </c>
      <c r="B228" s="77"/>
      <c r="C228" s="77"/>
      <c r="D228" s="77"/>
      <c r="E228" s="77"/>
      <c r="F228" s="77"/>
      <c r="G228" s="77"/>
      <c r="H228" s="77"/>
      <c r="I228" s="82" t="n">
        <f aca="false">AP228+AR228+AT228+AV228+AX228</f>
        <v>0.0765878907393622</v>
      </c>
      <c r="J228" s="81" t="n">
        <f aca="false">ROUND(AQ228+AS228+AU228+AW228+AY228,0)</f>
        <v>827887</v>
      </c>
      <c r="K228" s="90" t="n">
        <f aca="false">I228-Tabla_Ministerio!J228</f>
        <v>0</v>
      </c>
      <c r="L228" s="81" t="n">
        <f aca="false">J228-Tabla_Ministerio!K228</f>
        <v>0</v>
      </c>
      <c r="M228" s="82" t="n">
        <f aca="false">Q263/Q$285</f>
        <v>0.0582070168630725</v>
      </c>
      <c r="N228" s="81" t="n">
        <f aca="false">ROUND((N$250*M228),0)</f>
        <v>11954728</v>
      </c>
      <c r="O228" s="82" t="n">
        <f aca="false">Tabla_Ministerio!L228/Tabla_Ministerio!L250-M228</f>
        <v>-7.19125438695956E-006</v>
      </c>
      <c r="P228" s="117" t="n">
        <f aca="false">N228-Tabla_Ministerio!L228</f>
        <v>1477</v>
      </c>
      <c r="Q228" s="83" t="n">
        <f aca="false">N228+J228</f>
        <v>12782615</v>
      </c>
      <c r="R228" s="81" t="n">
        <f aca="false">Q228-Tabla_Ministerio!M228</f>
        <v>1477</v>
      </c>
      <c r="T228" s="83" t="n">
        <f aca="false">B228+Tabla_Ministerio!B228</f>
        <v>13502</v>
      </c>
      <c r="U228" s="83" t="n">
        <f aca="false">C228+Tabla_Ministerio!C228</f>
        <v>50</v>
      </c>
      <c r="V228" s="83" t="n">
        <f aca="false">D228+Tabla_Ministerio!D228</f>
        <v>640.391590909091</v>
      </c>
      <c r="W228" s="83" t="n">
        <f aca="false">E228+Tabla_Ministerio!E228</f>
        <v>484.172045454546</v>
      </c>
      <c r="X228" s="83" t="n">
        <f aca="false">F228+Tabla_Ministerio!F228</f>
        <v>207</v>
      </c>
      <c r="Y228" s="83" t="n">
        <f aca="false">G228+Tabla_Ministerio!G228</f>
        <v>430</v>
      </c>
      <c r="Z228" s="83" t="n">
        <f aca="false">H228+Tabla_Ministerio!H228</f>
        <v>50</v>
      </c>
      <c r="AA228" s="83" t="n">
        <f aca="false">Y228+0.33*Z228</f>
        <v>446.5</v>
      </c>
      <c r="AD228" s="91" t="n">
        <f aca="false">IF(U228&gt;0,T228/U228,0)</f>
        <v>270.04</v>
      </c>
      <c r="AE228" s="92" t="n">
        <f aca="false">EXP((((AD228-AD$250)/AD$251+2)/4-1.9)^3)</f>
        <v>0.184527172310292</v>
      </c>
      <c r="AF228" s="93" t="n">
        <f aca="false">T228/V228</f>
        <v>21.083974542565</v>
      </c>
      <c r="AG228" s="92" t="n">
        <f aca="false">EXP((((AF228-AF$250)/AF$251+2)/4-1.9)^3)</f>
        <v>0.181226540034278</v>
      </c>
      <c r="AH228" s="92" t="n">
        <f aca="false">W228/V228</f>
        <v>0.756056219862635</v>
      </c>
      <c r="AI228" s="92" t="n">
        <f aca="false">EXP((((AH228-AH$250)/AH$251+2)/4-1.9)^3)</f>
        <v>0.195211999616588</v>
      </c>
      <c r="AJ228" s="92" t="n">
        <f aca="false">X228/V228</f>
        <v>0.323239722286399</v>
      </c>
      <c r="AK228" s="92" t="n">
        <f aca="false">EXP((((AJ228-AJ$250)/AJ$251+2)/4-1.9)^3)</f>
        <v>0.285107480125587</v>
      </c>
      <c r="AL228" s="92" t="n">
        <f aca="false">AA228/V228</f>
        <v>0.697229642516315</v>
      </c>
      <c r="AM228" s="92" t="n">
        <f aca="false">EXP((((AL228-AL$250)/AL$251+2)/4-1.9)^3)</f>
        <v>0.201117132605952</v>
      </c>
      <c r="AN228" s="92" t="n">
        <f aca="false">0.01*AE228+0.15*AG228+0.24*AI228+0.25*AK228+0.35*AM228</f>
        <v>0.217547999079706</v>
      </c>
      <c r="AP228" s="94" t="n">
        <f aca="false">0.01*AE228/$AN$250</f>
        <v>0.000649628908154939</v>
      </c>
      <c r="AQ228" s="81" t="n">
        <f aca="false">AP228*$J$250</f>
        <v>7022.24683520106</v>
      </c>
      <c r="AR228" s="94" t="n">
        <f aca="false">0.15*AG228/$AN$250</f>
        <v>0.00957013521563069</v>
      </c>
      <c r="AS228" s="81" t="n">
        <f aca="false">AR228*$J$250</f>
        <v>103449.601590668</v>
      </c>
      <c r="AT228" s="94" t="n">
        <f aca="false">0.24*AI228/$AN$250</f>
        <v>0.0164938776114451</v>
      </c>
      <c r="AU228" s="81" t="n">
        <f aca="false">AT228*$J$250</f>
        <v>178292.68125725</v>
      </c>
      <c r="AV228" s="94" t="n">
        <f aca="false">0.25*AK228/$AN$250</f>
        <v>0.0250930606454729</v>
      </c>
      <c r="AW228" s="81" t="n">
        <f aca="false">AV228*$J$250</f>
        <v>271246.650959002</v>
      </c>
      <c r="AX228" s="94" t="n">
        <f aca="false">0.35*AM228/$AN$250</f>
        <v>0.0247811883586585</v>
      </c>
      <c r="AY228" s="81" t="n">
        <f aca="false">AX228*$J$250</f>
        <v>267875.427555029</v>
      </c>
    </row>
    <row r="229" customFormat="false" ht="12.8" hidden="false" customHeight="false" outlineLevel="0" collapsed="false">
      <c r="A229" s="89" t="s">
        <v>119</v>
      </c>
      <c r="B229" s="77"/>
      <c r="C229" s="77"/>
      <c r="D229" s="77"/>
      <c r="E229" s="77"/>
      <c r="F229" s="77"/>
      <c r="G229" s="77"/>
      <c r="H229" s="77"/>
      <c r="I229" s="82" t="n">
        <f aca="false">AP229+AR229+AT229+AV229+AX229</f>
        <v>0.0618169026371795</v>
      </c>
      <c r="J229" s="81" t="n">
        <f aca="false">ROUND(AQ229+AS229+AU229+AW229+AY229,0)</f>
        <v>668218</v>
      </c>
      <c r="K229" s="90" t="n">
        <f aca="false">I229-Tabla_Ministerio!J229</f>
        <v>0</v>
      </c>
      <c r="L229" s="81" t="n">
        <f aca="false">J229-Tabla_Ministerio!K229</f>
        <v>0</v>
      </c>
      <c r="M229" s="82" t="n">
        <f aca="false">Q264/Q$285</f>
        <v>0.0560843058608413</v>
      </c>
      <c r="N229" s="81" t="n">
        <f aca="false">ROUND((N$250*M229),0)</f>
        <v>11518759</v>
      </c>
      <c r="O229" s="82" t="n">
        <f aca="false">Tabla_Ministerio!L229/Tabla_Ministerio!L250-M229</f>
        <v>3.38224235967022E-006</v>
      </c>
      <c r="P229" s="117" t="n">
        <f aca="false">N229-Tabla_Ministerio!L229</f>
        <v>-695</v>
      </c>
      <c r="Q229" s="83" t="n">
        <f aca="false">N229+J229</f>
        <v>12186977</v>
      </c>
      <c r="R229" s="81" t="n">
        <f aca="false">Q229-Tabla_Ministerio!M229</f>
        <v>-695</v>
      </c>
      <c r="T229" s="83" t="n">
        <f aca="false">B229+Tabla_Ministerio!B229</f>
        <v>14917</v>
      </c>
      <c r="U229" s="83" t="n">
        <f aca="false">C229+Tabla_Ministerio!C229</f>
        <v>63</v>
      </c>
      <c r="V229" s="83" t="n">
        <f aca="false">D229+Tabla_Ministerio!D229</f>
        <v>611.120227272727</v>
      </c>
      <c r="W229" s="83" t="n">
        <f aca="false">E229+Tabla_Ministerio!E229</f>
        <v>370.942272727273</v>
      </c>
      <c r="X229" s="83" t="n">
        <f aca="false">F229+Tabla_Ministerio!F229</f>
        <v>151</v>
      </c>
      <c r="Y229" s="83" t="n">
        <f aca="false">G229+Tabla_Ministerio!G229</f>
        <v>427</v>
      </c>
      <c r="Z229" s="83" t="n">
        <f aca="false">H229+Tabla_Ministerio!H229</f>
        <v>2</v>
      </c>
      <c r="AA229" s="83" t="n">
        <f aca="false">Y229+0.33*Z229</f>
        <v>427.66</v>
      </c>
      <c r="AD229" s="91" t="n">
        <f aca="false">IF(U229&gt;0,T229/U229,0)</f>
        <v>236.777777777778</v>
      </c>
      <c r="AE229" s="92" t="n">
        <f aca="false">EXP((((AD229-AD$250)/AD$251+2)/4-1.9)^3)</f>
        <v>0.111242152451103</v>
      </c>
      <c r="AF229" s="93" t="n">
        <f aca="false">T229/V229</f>
        <v>24.409272241848</v>
      </c>
      <c r="AG229" s="92" t="n">
        <f aca="false">EXP((((AF229-AF$250)/AF$251+2)/4-1.9)^3)</f>
        <v>0.360266200084387</v>
      </c>
      <c r="AH229" s="92" t="n">
        <f aca="false">W229/V229</f>
        <v>0.606987391634365</v>
      </c>
      <c r="AI229" s="92" t="n">
        <f aca="false">EXP((((AH229-AH$250)/AH$251+2)/4-1.9)^3)</f>
        <v>0.0422833500265663</v>
      </c>
      <c r="AJ229" s="92" t="n">
        <f aca="false">X229/V229</f>
        <v>0.247087223202993</v>
      </c>
      <c r="AK229" s="92" t="n">
        <f aca="false">EXP((((AJ229-AJ$250)/AJ$251+2)/4-1.9)^3)</f>
        <v>0.15700294399376</v>
      </c>
      <c r="AL229" s="92" t="n">
        <f aca="false">AA229/V229</f>
        <v>0.699796833609218</v>
      </c>
      <c r="AM229" s="92" t="n">
        <f aca="false">EXP((((AL229-AL$250)/AL$251+2)/4-1.9)^3)</f>
        <v>0.202971135507588</v>
      </c>
      <c r="AN229" s="92" t="n">
        <f aca="false">0.01*AE229+0.15*AG229+0.24*AI229+0.25*AK229+0.35*AM229</f>
        <v>0.175590988969641</v>
      </c>
      <c r="AP229" s="94" t="n">
        <f aca="false">0.01*AE229/$AN$250</f>
        <v>0.000391628599370156</v>
      </c>
      <c r="AQ229" s="81" t="n">
        <f aca="false">AP229*$J$250</f>
        <v>4233.35947335243</v>
      </c>
      <c r="AR229" s="94" t="n">
        <f aca="false">0.15*AG229/$AN$250</f>
        <v>0.0190247865890775</v>
      </c>
      <c r="AS229" s="81" t="n">
        <f aca="false">AR229*$J$250</f>
        <v>205650.865807317</v>
      </c>
      <c r="AT229" s="94" t="n">
        <f aca="false">0.24*AI229/$AN$250</f>
        <v>0.00357261029910999</v>
      </c>
      <c r="AU229" s="81" t="n">
        <f aca="false">AT229*$J$250</f>
        <v>38618.5883223477</v>
      </c>
      <c r="AV229" s="94" t="n">
        <f aca="false">0.25*AK229/$AN$250</f>
        <v>0.0138182428374654</v>
      </c>
      <c r="AW229" s="81" t="n">
        <f aca="false">AV229*$J$250</f>
        <v>149370.064686665</v>
      </c>
      <c r="AX229" s="94" t="n">
        <f aca="false">0.35*AM229/$AN$250</f>
        <v>0.0250096343121565</v>
      </c>
      <c r="AY229" s="81" t="n">
        <f aca="false">AX229*$J$250</f>
        <v>270344.843330447</v>
      </c>
    </row>
    <row r="230" customFormat="false" ht="12.8" hidden="false" customHeight="false" outlineLevel="0" collapsed="false">
      <c r="A230" s="89" t="s">
        <v>120</v>
      </c>
      <c r="B230" s="77"/>
      <c r="C230" s="77"/>
      <c r="D230" s="77"/>
      <c r="E230" s="77"/>
      <c r="F230" s="77"/>
      <c r="G230" s="77"/>
      <c r="H230" s="77"/>
      <c r="I230" s="82" t="n">
        <f aca="false">AP230+AR230+AT230+AV230+AX230</f>
        <v>0.0331858591792027</v>
      </c>
      <c r="J230" s="81" t="n">
        <f aca="false">ROUND(AQ230+AS230+AU230+AW230+AY230,0)</f>
        <v>358727</v>
      </c>
      <c r="K230" s="90" t="n">
        <f aca="false">I230-Tabla_Ministerio!J230</f>
        <v>0</v>
      </c>
      <c r="L230" s="81" t="n">
        <f aca="false">J230-Tabla_Ministerio!K230</f>
        <v>0</v>
      </c>
      <c r="M230" s="82" t="n">
        <f aca="false">Q265/Q$285</f>
        <v>0.0590523341834103</v>
      </c>
      <c r="N230" s="81" t="n">
        <f aca="false">ROUND((N$250*M230),0)</f>
        <v>12128342</v>
      </c>
      <c r="O230" s="82" t="n">
        <f aca="false">Tabla_Ministerio!L230/Tabla_Ministerio!L250-M230</f>
        <v>-1.21709877679912E-005</v>
      </c>
      <c r="P230" s="117" t="n">
        <f aca="false">N230-Tabla_Ministerio!L230</f>
        <v>2500</v>
      </c>
      <c r="Q230" s="83" t="n">
        <f aca="false">N230+J230</f>
        <v>12487069</v>
      </c>
      <c r="R230" s="81" t="n">
        <f aca="false">Q230-Tabla_Ministerio!M230</f>
        <v>2500</v>
      </c>
      <c r="T230" s="83" t="n">
        <f aca="false">B230+Tabla_Ministerio!B230</f>
        <v>18532</v>
      </c>
      <c r="U230" s="83" t="n">
        <f aca="false">C230+Tabla_Ministerio!C230</f>
        <v>66</v>
      </c>
      <c r="V230" s="83" t="n">
        <f aca="false">D230+Tabla_Ministerio!D230</f>
        <v>998.484772727273</v>
      </c>
      <c r="W230" s="83" t="n">
        <f aca="false">E230+Tabla_Ministerio!E230</f>
        <v>663.723181818182</v>
      </c>
      <c r="X230" s="83" t="n">
        <f aca="false">F230+Tabla_Ministerio!F230</f>
        <v>230</v>
      </c>
      <c r="Y230" s="83" t="n">
        <f aca="false">G230+Tabla_Ministerio!G230</f>
        <v>437</v>
      </c>
      <c r="Z230" s="83" t="n">
        <f aca="false">H230+Tabla_Ministerio!H230</f>
        <v>49</v>
      </c>
      <c r="AA230" s="83" t="n">
        <f aca="false">Y230+0.33*Z230</f>
        <v>453.17</v>
      </c>
      <c r="AD230" s="91" t="n">
        <f aca="false">IF(U230&gt;0,T230/U230,0)</f>
        <v>280.787878787879</v>
      </c>
      <c r="AE230" s="92" t="n">
        <f aca="false">EXP((((AD230-AD$250)/AD$251+2)/4-1.9)^3)</f>
        <v>0.213344713592538</v>
      </c>
      <c r="AF230" s="93" t="n">
        <f aca="false">T230/V230</f>
        <v>18.5601228042582</v>
      </c>
      <c r="AG230" s="92" t="n">
        <f aca="false">EXP((((AF230-AF$250)/AF$251+2)/4-1.9)^3)</f>
        <v>0.0909597109549568</v>
      </c>
      <c r="AH230" s="92" t="n">
        <f aca="false">W230/V230</f>
        <v>0.664730399448437</v>
      </c>
      <c r="AI230" s="92" t="n">
        <f aca="false">EXP((((AH230-AH$250)/AH$251+2)/4-1.9)^3)</f>
        <v>0.0828396175366531</v>
      </c>
      <c r="AJ230" s="92" t="n">
        <f aca="false">X230/V230</f>
        <v>0.230349031134221</v>
      </c>
      <c r="AK230" s="92" t="n">
        <f aca="false">EXP((((AJ230-AJ$250)/AJ$251+2)/4-1.9)^3)</f>
        <v>0.134802427264126</v>
      </c>
      <c r="AL230" s="92" t="n">
        <f aca="false">AA230/V230</f>
        <v>0.453857697561282</v>
      </c>
      <c r="AM230" s="92" t="n">
        <f aca="false">EXP((((AL230-AL$250)/AL$251+2)/4-1.9)^3)</f>
        <v>0.0711570158477832</v>
      </c>
      <c r="AN230" s="92" t="n">
        <f aca="false">0.01*AE230+0.15*AG230+0.24*AI230+0.25*AK230+0.35*AM230</f>
        <v>0.0942644743507212</v>
      </c>
      <c r="AP230" s="94" t="n">
        <f aca="false">0.01*AE230/$AN$250</f>
        <v>0.000751081218102091</v>
      </c>
      <c r="AQ230" s="81" t="n">
        <f aca="false">AP230*$J$250</f>
        <v>8118.90856547047</v>
      </c>
      <c r="AR230" s="94" t="n">
        <f aca="false">0.15*AG230/$AN$250</f>
        <v>0.00480336231574566</v>
      </c>
      <c r="AS230" s="81" t="n">
        <f aca="false">AR230*$J$250</f>
        <v>51922.5597824291</v>
      </c>
      <c r="AT230" s="94" t="n">
        <f aca="false">0.24*AI230/$AN$250</f>
        <v>0.00699929571805059</v>
      </c>
      <c r="AU230" s="81" t="n">
        <f aca="false">AT230*$J$250</f>
        <v>75659.7829741197</v>
      </c>
      <c r="AV230" s="94" t="n">
        <f aca="false">0.25*AK230/$AN$250</f>
        <v>0.0118643168569469</v>
      </c>
      <c r="AW230" s="81" t="n">
        <f aca="false">AV230*$J$250</f>
        <v>128248.851697725</v>
      </c>
      <c r="AX230" s="94" t="n">
        <f aca="false">0.35*AM230/$AN$250</f>
        <v>0.00876780307035752</v>
      </c>
      <c r="AY230" s="81" t="n">
        <f aca="false">AX230*$J$250</f>
        <v>94776.6895678226</v>
      </c>
    </row>
    <row r="231" customFormat="false" ht="12.8" hidden="false" customHeight="false" outlineLevel="0" collapsed="false">
      <c r="A231" s="89" t="s">
        <v>121</v>
      </c>
      <c r="B231" s="77"/>
      <c r="C231" s="77"/>
      <c r="D231" s="77"/>
      <c r="E231" s="77"/>
      <c r="F231" s="77"/>
      <c r="G231" s="77"/>
      <c r="H231" s="77"/>
      <c r="I231" s="82" t="n">
        <f aca="false">AP231+AR231+AT231+AV231+AX231</f>
        <v>0.024316038475512</v>
      </c>
      <c r="J231" s="81" t="n">
        <f aca="false">ROUND(AQ231+AS231+AU231+AW231+AY231,0)</f>
        <v>262847</v>
      </c>
      <c r="K231" s="90" t="n">
        <f aca="false">I231-Tabla_Ministerio!J231</f>
        <v>0</v>
      </c>
      <c r="L231" s="81" t="n">
        <f aca="false">J231-Tabla_Ministerio!K231</f>
        <v>0</v>
      </c>
      <c r="M231" s="82" t="n">
        <f aca="false">Q266/Q$285</f>
        <v>0.0451491902416443</v>
      </c>
      <c r="N231" s="81" t="n">
        <f aca="false">ROUND((N$250*M231),0)</f>
        <v>9272873</v>
      </c>
      <c r="O231" s="82" t="n">
        <f aca="false">Tabla_Ministerio!L231/Tabla_Ministerio!L250-M231</f>
        <v>2.16081875417662E-006</v>
      </c>
      <c r="P231" s="117" t="n">
        <f aca="false">N231-Tabla_Ministerio!L231</f>
        <v>-444</v>
      </c>
      <c r="Q231" s="83" t="n">
        <f aca="false">N231+J231</f>
        <v>9535720</v>
      </c>
      <c r="R231" s="81" t="n">
        <f aca="false">Q231-Tabla_Ministerio!M231</f>
        <v>-444</v>
      </c>
      <c r="T231" s="83" t="n">
        <f aca="false">B231+Tabla_Ministerio!B231</f>
        <v>11204</v>
      </c>
      <c r="U231" s="83" t="n">
        <f aca="false">C231+Tabla_Ministerio!C231</f>
        <v>60</v>
      </c>
      <c r="V231" s="83" t="n">
        <f aca="false">D231+Tabla_Ministerio!D231</f>
        <v>934.659318181818</v>
      </c>
      <c r="W231" s="83" t="n">
        <f aca="false">E231+Tabla_Ministerio!E231</f>
        <v>569.430227272727</v>
      </c>
      <c r="X231" s="83" t="n">
        <f aca="false">F231+Tabla_Ministerio!F231</f>
        <v>184</v>
      </c>
      <c r="Y231" s="83" t="n">
        <f aca="false">G231+Tabla_Ministerio!G231</f>
        <v>469</v>
      </c>
      <c r="Z231" s="83" t="n">
        <f aca="false">H231+Tabla_Ministerio!H231</f>
        <v>29</v>
      </c>
      <c r="AA231" s="83" t="n">
        <f aca="false">Y231+0.33*Z231</f>
        <v>478.57</v>
      </c>
      <c r="AD231" s="91" t="n">
        <f aca="false">IF(U231&gt;0,T231/U231,0)</f>
        <v>186.733333333333</v>
      </c>
      <c r="AE231" s="92" t="n">
        <f aca="false">EXP((((AD231-AD$250)/AD$251+2)/4-1.9)^3)</f>
        <v>0.0435659020876801</v>
      </c>
      <c r="AF231" s="93" t="n">
        <f aca="false">T231/V231</f>
        <v>11.9872554438285</v>
      </c>
      <c r="AG231" s="92" t="n">
        <f aca="false">EXP((((AF231-AF$250)/AF$251+2)/4-1.9)^3)</f>
        <v>0.00668767720979041</v>
      </c>
      <c r="AH231" s="92" t="n">
        <f aca="false">W231/V231</f>
        <v>0.609238271309843</v>
      </c>
      <c r="AI231" s="92" t="n">
        <f aca="false">EXP((((AH231-AH$250)/AH$251+2)/4-1.9)^3)</f>
        <v>0.0434946611714102</v>
      </c>
      <c r="AJ231" s="92" t="n">
        <f aca="false">X231/V231</f>
        <v>0.196863174015034</v>
      </c>
      <c r="AK231" s="92" t="n">
        <f aca="false">EXP((((AJ231-AJ$250)/AJ$251+2)/4-1.9)^3)</f>
        <v>0.0969455675144389</v>
      </c>
      <c r="AL231" s="92" t="n">
        <f aca="false">AA231/V231</f>
        <v>0.512026136893341</v>
      </c>
      <c r="AM231" s="92" t="n">
        <f aca="false">EXP((((AL231-AL$250)/AL$251+2)/4-1.9)^3)</f>
        <v>0.0941594755065674</v>
      </c>
      <c r="AN231" s="92" t="n">
        <f aca="false">0.01*AE231+0.15*AG231+0.24*AI231+0.25*AK231+0.35*AM231</f>
        <v>0.0690697375893921</v>
      </c>
      <c r="AP231" s="94" t="n">
        <f aca="false">0.01*AE231/$AN$250</f>
        <v>0.000153373993930899</v>
      </c>
      <c r="AQ231" s="81" t="n">
        <f aca="false">AP231*$J$250</f>
        <v>1657.91581926727</v>
      </c>
      <c r="AR231" s="94" t="n">
        <f aca="false">0.15*AG231/$AN$250</f>
        <v>0.000353160056822144</v>
      </c>
      <c r="AS231" s="81" t="n">
        <f aca="false">AR231*$J$250</f>
        <v>3817.52883870624</v>
      </c>
      <c r="AT231" s="94" t="n">
        <f aca="false">0.24*AI231/$AN$250</f>
        <v>0.00367495655759654</v>
      </c>
      <c r="AU231" s="81" t="n">
        <f aca="false">AT231*$J$250</f>
        <v>39724.9133037792</v>
      </c>
      <c r="AV231" s="94" t="n">
        <f aca="false">0.25*AK231/$AN$250</f>
        <v>0.00853243486939745</v>
      </c>
      <c r="AW231" s="81" t="n">
        <f aca="false">AV231*$J$250</f>
        <v>92232.4468724151</v>
      </c>
      <c r="AX231" s="94" t="n">
        <f aca="false">0.35*AM231/$AN$250</f>
        <v>0.011602112997765</v>
      </c>
      <c r="AY231" s="81" t="n">
        <f aca="false">AX231*$J$250</f>
        <v>125414.525519804</v>
      </c>
    </row>
    <row r="232" customFormat="false" ht="12.8" hidden="false" customHeight="false" outlineLevel="0" collapsed="false">
      <c r="A232" s="89" t="s">
        <v>122</v>
      </c>
      <c r="B232" s="77"/>
      <c r="C232" s="77"/>
      <c r="D232" s="77"/>
      <c r="E232" s="77"/>
      <c r="F232" s="77"/>
      <c r="G232" s="77"/>
      <c r="H232" s="77"/>
      <c r="I232" s="82" t="n">
        <f aca="false">AP232+AR232+AT232+AV232+AX232</f>
        <v>0.0256079405957612</v>
      </c>
      <c r="J232" s="81" t="n">
        <f aca="false">ROUND(AQ232+AS232+AU232+AW232+AY232,0)</f>
        <v>276812</v>
      </c>
      <c r="K232" s="90" t="n">
        <f aca="false">I232-Tabla_Ministerio!J232</f>
        <v>-1.14491749414469E-016</v>
      </c>
      <c r="L232" s="81" t="n">
        <f aca="false">J232-Tabla_Ministerio!K232</f>
        <v>0</v>
      </c>
      <c r="M232" s="82" t="n">
        <f aca="false">Q267/Q$285</f>
        <v>0.0445774399820309</v>
      </c>
      <c r="N232" s="81" t="n">
        <f aca="false">ROUND((N$250*M232),0)</f>
        <v>9155445</v>
      </c>
      <c r="O232" s="82" t="n">
        <f aca="false">Tabla_Ministerio!L232/Tabla_Ministerio!L250-M232</f>
        <v>-1.17558856380234E-005</v>
      </c>
      <c r="P232" s="117" t="n">
        <f aca="false">N232-Tabla_Ministerio!L232</f>
        <v>2414</v>
      </c>
      <c r="Q232" s="83" t="n">
        <f aca="false">N232+J232</f>
        <v>9432257</v>
      </c>
      <c r="R232" s="81" t="n">
        <f aca="false">Q232-Tabla_Ministerio!M232</f>
        <v>2414</v>
      </c>
      <c r="T232" s="83" t="n">
        <f aca="false">B232+Tabla_Ministerio!B232</f>
        <v>9889</v>
      </c>
      <c r="U232" s="83" t="n">
        <f aca="false">C232+Tabla_Ministerio!C232</f>
        <v>49</v>
      </c>
      <c r="V232" s="83" t="n">
        <f aca="false">D232+Tabla_Ministerio!D232</f>
        <v>550.667954545455</v>
      </c>
      <c r="W232" s="83" t="n">
        <f aca="false">E232+Tabla_Ministerio!E232</f>
        <v>346.824090909091</v>
      </c>
      <c r="X232" s="83" t="n">
        <f aca="false">F232+Tabla_Ministerio!F232</f>
        <v>66</v>
      </c>
      <c r="Y232" s="83" t="n">
        <f aca="false">G232+Tabla_Ministerio!G232</f>
        <v>286</v>
      </c>
      <c r="Z232" s="83" t="n">
        <f aca="false">H232+Tabla_Ministerio!H232</f>
        <v>35</v>
      </c>
      <c r="AA232" s="83" t="n">
        <f aca="false">Y232+0.33*Z232</f>
        <v>297.55</v>
      </c>
      <c r="AD232" s="91" t="n">
        <f aca="false">IF(U232&gt;0,T232/U232,0)</f>
        <v>201.816326530612</v>
      </c>
      <c r="AE232" s="92" t="n">
        <f aca="false">EXP((((AD232-AD$250)/AD$251+2)/4-1.9)^3)</f>
        <v>0.0591648177920341</v>
      </c>
      <c r="AF232" s="93" t="n">
        <f aca="false">T232/V232</f>
        <v>17.9581904455704</v>
      </c>
      <c r="AG232" s="92" t="n">
        <f aca="false">EXP((((AF232-AF$250)/AF$251+2)/4-1.9)^3)</f>
        <v>0.0753702885515656</v>
      </c>
      <c r="AH232" s="92" t="n">
        <f aca="false">W232/V232</f>
        <v>0.62982435793885</v>
      </c>
      <c r="AI232" s="92" t="n">
        <f aca="false">EXP((((AH232-AH$250)/AH$251+2)/4-1.9)^3)</f>
        <v>0.0558796000610462</v>
      </c>
      <c r="AJ232" s="92" t="n">
        <f aca="false">X232/V232</f>
        <v>0.119854441238512</v>
      </c>
      <c r="AK232" s="92" t="n">
        <f aca="false">EXP((((AJ232-AJ$250)/AJ$251+2)/4-1.9)^3)</f>
        <v>0.0397679290013048</v>
      </c>
      <c r="AL232" s="92" t="n">
        <f aca="false">AA232/V232</f>
        <v>0.540343772583626</v>
      </c>
      <c r="AM232" s="92" t="n">
        <f aca="false">EXP((((AL232-AL$250)/AL$251+2)/4-1.9)^3)</f>
        <v>0.107111741274683</v>
      </c>
      <c r="AN232" s="92" t="n">
        <f aca="false">0.01*AE232+0.15*AG232+0.24*AI232+0.25*AK232+0.35*AM232</f>
        <v>0.0727393871717717</v>
      </c>
      <c r="AP232" s="94" t="n">
        <f aca="false">0.01*AE232/$AN$250</f>
        <v>0.000208290061036617</v>
      </c>
      <c r="AQ232" s="81" t="n">
        <f aca="false">AP232*$J$250</f>
        <v>2251.53807590312</v>
      </c>
      <c r="AR232" s="94" t="n">
        <f aca="false">0.15*AG232/$AN$250</f>
        <v>0.00398012262742066</v>
      </c>
      <c r="AS232" s="81" t="n">
        <f aca="false">AR232*$J$250</f>
        <v>43023.6449968</v>
      </c>
      <c r="AT232" s="94" t="n">
        <f aca="false">0.24*AI232/$AN$250</f>
        <v>0.00472138642190866</v>
      </c>
      <c r="AU232" s="81" t="n">
        <f aca="false">AT232*$J$250</f>
        <v>51036.4308650836</v>
      </c>
      <c r="AV232" s="94" t="n">
        <f aca="false">0.25*AK232/$AN$250</f>
        <v>0.00350008022846344</v>
      </c>
      <c r="AW232" s="81" t="n">
        <f aca="false">AV232*$J$250</f>
        <v>37834.5652398448</v>
      </c>
      <c r="AX232" s="94" t="n">
        <f aca="false">0.35*AM232/$AN$250</f>
        <v>0.0131980612569318</v>
      </c>
      <c r="AY232" s="81" t="n">
        <f aca="false">AX232*$J$250</f>
        <v>142666.132508645</v>
      </c>
    </row>
    <row r="233" customFormat="false" ht="12.8" hidden="false" customHeight="false" outlineLevel="0" collapsed="false">
      <c r="A233" s="89" t="s">
        <v>123</v>
      </c>
      <c r="B233" s="77"/>
      <c r="C233" s="77"/>
      <c r="D233" s="77"/>
      <c r="E233" s="77"/>
      <c r="F233" s="77"/>
      <c r="G233" s="77"/>
      <c r="H233" s="77"/>
      <c r="I233" s="82" t="n">
        <f aca="false">AP233+AR233+AT233+AV233+AX233</f>
        <v>0.0155454600215982</v>
      </c>
      <c r="J233" s="81" t="n">
        <f aca="false">ROUND(AQ233+AS233+AU233+AW233+AY233,0)</f>
        <v>168041</v>
      </c>
      <c r="K233" s="90" t="n">
        <f aca="false">I233-Tabla_Ministerio!J233</f>
        <v>0</v>
      </c>
      <c r="L233" s="81" t="n">
        <f aca="false">J233-Tabla_Ministerio!K233</f>
        <v>0</v>
      </c>
      <c r="M233" s="82" t="n">
        <f aca="false">Q268/Q$285</f>
        <v>0.0193104313432548</v>
      </c>
      <c r="N233" s="81" t="n">
        <f aca="false">ROUND((N$250*M233),0)</f>
        <v>3966033</v>
      </c>
      <c r="O233" s="82" t="n">
        <f aca="false">Tabla_Ministerio!L233/Tabla_Ministerio!L250-M233</f>
        <v>-4.40185253790248E-006</v>
      </c>
      <c r="P233" s="117" t="n">
        <f aca="false">N233-Tabla_Ministerio!L233</f>
        <v>904</v>
      </c>
      <c r="Q233" s="83" t="n">
        <f aca="false">N233+J233</f>
        <v>4134074</v>
      </c>
      <c r="R233" s="81" t="n">
        <f aca="false">Q233-Tabla_Ministerio!M233</f>
        <v>904</v>
      </c>
      <c r="T233" s="83" t="n">
        <f aca="false">B233+Tabla_Ministerio!B233</f>
        <v>14362</v>
      </c>
      <c r="U233" s="83" t="n">
        <f aca="false">C233+Tabla_Ministerio!C233</f>
        <v>60</v>
      </c>
      <c r="V233" s="83" t="n">
        <f aca="false">D233+Tabla_Ministerio!D233</f>
        <v>873.374090909091</v>
      </c>
      <c r="W233" s="83" t="n">
        <f aca="false">E233+Tabla_Ministerio!E233</f>
        <v>488.888863636364</v>
      </c>
      <c r="X233" s="83" t="n">
        <f aca="false">F233+Tabla_Ministerio!F233</f>
        <v>116</v>
      </c>
      <c r="Y233" s="83" t="n">
        <f aca="false">G233+Tabla_Ministerio!G233</f>
        <v>337</v>
      </c>
      <c r="Z233" s="83" t="n">
        <f aca="false">H233+Tabla_Ministerio!H233</f>
        <v>45</v>
      </c>
      <c r="AA233" s="83" t="n">
        <f aca="false">Y233+0.33*Z233</f>
        <v>351.85</v>
      </c>
      <c r="AD233" s="91" t="n">
        <f aca="false">IF(U233&gt;0,T233/U233,0)</f>
        <v>239.366666666667</v>
      </c>
      <c r="AE233" s="92" t="n">
        <f aca="false">EXP((((AD233-AD$250)/AD$251+2)/4-1.9)^3)</f>
        <v>0.116083083881907</v>
      </c>
      <c r="AF233" s="93" t="n">
        <f aca="false">T233/V233</f>
        <v>16.4442707305991</v>
      </c>
      <c r="AG233" s="92" t="n">
        <f aca="false">EXP((((AF233-AF$250)/AF$251+2)/4-1.9)^3)</f>
        <v>0.0450009355821127</v>
      </c>
      <c r="AH233" s="92" t="n">
        <f aca="false">W233/V233</f>
        <v>0.559770284835771</v>
      </c>
      <c r="AI233" s="92" t="n">
        <f aca="false">EXP((((AH233-AH$250)/AH$251+2)/4-1.9)^3)</f>
        <v>0.022468963973524</v>
      </c>
      <c r="AJ233" s="92" t="n">
        <f aca="false">X233/V233</f>
        <v>0.13281822898966</v>
      </c>
      <c r="AK233" s="92" t="n">
        <f aca="false">EXP((((AJ233-AJ$250)/AJ$251+2)/4-1.9)^3)</f>
        <v>0.0468359791941348</v>
      </c>
      <c r="AL233" s="92" t="n">
        <f aca="false">AA233/V233</f>
        <v>0.402862878189758</v>
      </c>
      <c r="AM233" s="92" t="n">
        <f aca="false">EXP((((AL233-AL$250)/AL$251+2)/4-1.9)^3)</f>
        <v>0.0546982320968645</v>
      </c>
      <c r="AN233" s="92" t="n">
        <f aca="false">0.01*AE233+0.15*AG233+0.24*AI233+0.25*AK233+0.35*AM233</f>
        <v>0.044156898562218</v>
      </c>
      <c r="AP233" s="94" t="n">
        <f aca="false">0.01*AE233/$AN$250</f>
        <v>0.000408671124655042</v>
      </c>
      <c r="AQ233" s="81" t="n">
        <f aca="false">AP233*$J$250</f>
        <v>4417.58283186264</v>
      </c>
      <c r="AR233" s="94" t="n">
        <f aca="false">0.15*AG233/$AN$250</f>
        <v>0.0023763905566439</v>
      </c>
      <c r="AS233" s="81" t="n">
        <f aca="false">AR233*$J$250</f>
        <v>25687.8979000335</v>
      </c>
      <c r="AT233" s="94" t="n">
        <f aca="false">0.24*AI233/$AN$250</f>
        <v>0.00189845062067477</v>
      </c>
      <c r="AU233" s="81" t="n">
        <f aca="false">AT233*$J$250</f>
        <v>20521.5449858633</v>
      </c>
      <c r="AV233" s="94" t="n">
        <f aca="false">0.25*AK233/$AN$250</f>
        <v>0.00412215795176907</v>
      </c>
      <c r="AW233" s="81" t="n">
        <f aca="false">AV233*$J$250</f>
        <v>44558.9940158656</v>
      </c>
      <c r="AX233" s="94" t="n">
        <f aca="false">0.35*AM233/$AN$250</f>
        <v>0.00673978976785544</v>
      </c>
      <c r="AY233" s="81" t="n">
        <f aca="false">AX233*$J$250</f>
        <v>72854.6201887237</v>
      </c>
    </row>
    <row r="234" customFormat="false" ht="12.8" hidden="false" customHeight="false" outlineLevel="0" collapsed="false">
      <c r="A234" s="89" t="s">
        <v>124</v>
      </c>
      <c r="B234" s="77"/>
      <c r="C234" s="77"/>
      <c r="D234" s="77"/>
      <c r="E234" s="77"/>
      <c r="F234" s="77"/>
      <c r="G234" s="77"/>
      <c r="H234" s="77"/>
      <c r="I234" s="82" t="n">
        <f aca="false">AP234+AR234+AT234+AV234+AX234</f>
        <v>0.0147746348821813</v>
      </c>
      <c r="J234" s="81" t="n">
        <f aca="false">ROUND(AQ234+AS234+AU234+AW234+AY234,0)</f>
        <v>159708</v>
      </c>
      <c r="K234" s="90" t="n">
        <f aca="false">I234-Tabla_Ministerio!J234</f>
        <v>0</v>
      </c>
      <c r="L234" s="81" t="n">
        <f aca="false">J234-Tabla_Ministerio!K234</f>
        <v>0</v>
      </c>
      <c r="M234" s="82" t="n">
        <f aca="false">Q269/Q$285</f>
        <v>0.0184862204288798</v>
      </c>
      <c r="N234" s="81" t="n">
        <f aca="false">ROUND((N$250*M234),0)</f>
        <v>3796754</v>
      </c>
      <c r="O234" s="82" t="n">
        <f aca="false">Tabla_Ministerio!L234/Tabla_Ministerio!L250-M234</f>
        <v>-1.68080537112786E-006</v>
      </c>
      <c r="P234" s="117" t="n">
        <f aca="false">N234-Tabla_Ministerio!L234</f>
        <v>345</v>
      </c>
      <c r="Q234" s="83" t="n">
        <f aca="false">N234+J234</f>
        <v>3956462</v>
      </c>
      <c r="R234" s="81" t="n">
        <f aca="false">Q234-Tabla_Ministerio!M234</f>
        <v>345</v>
      </c>
      <c r="T234" s="83" t="n">
        <f aca="false">B234+Tabla_Ministerio!B234</f>
        <v>6206</v>
      </c>
      <c r="U234" s="83" t="n">
        <f aca="false">C234+Tabla_Ministerio!C234</f>
        <v>58</v>
      </c>
      <c r="V234" s="83" t="n">
        <f aca="false">D234+Tabla_Ministerio!D234</f>
        <v>390.69</v>
      </c>
      <c r="W234" s="83" t="n">
        <f aca="false">E234+Tabla_Ministerio!E234</f>
        <v>235.713636363636</v>
      </c>
      <c r="X234" s="83" t="n">
        <f aca="false">F234+Tabla_Ministerio!F234</f>
        <v>47</v>
      </c>
      <c r="Y234" s="83" t="n">
        <f aca="false">G234+Tabla_Ministerio!G234</f>
        <v>146</v>
      </c>
      <c r="Z234" s="83" t="n">
        <f aca="false">H234+Tabla_Ministerio!H234</f>
        <v>5</v>
      </c>
      <c r="AA234" s="83" t="n">
        <f aca="false">Y234+0.33*Z234</f>
        <v>147.65</v>
      </c>
      <c r="AD234" s="91" t="n">
        <f aca="false">IF(U234&gt;0,T234/U234,0)</f>
        <v>107</v>
      </c>
      <c r="AE234" s="92" t="n">
        <f aca="false">EXP((((AD234-AD$250)/AD$251+2)/4-1.9)^3)</f>
        <v>0.00595962855760596</v>
      </c>
      <c r="AF234" s="93" t="n">
        <f aca="false">T234/V234</f>
        <v>15.8847167831273</v>
      </c>
      <c r="AG234" s="92" t="n">
        <f aca="false">EXP((((AF234-AF$250)/AF$251+2)/4-1.9)^3)</f>
        <v>0.0365971168424196</v>
      </c>
      <c r="AH234" s="92" t="n">
        <f aca="false">W234/V234</f>
        <v>0.603326515558719</v>
      </c>
      <c r="AI234" s="92" t="n">
        <f aca="false">EXP((((AH234-AH$250)/AH$251+2)/4-1.9)^3)</f>
        <v>0.0403702853050372</v>
      </c>
      <c r="AJ234" s="92" t="n">
        <f aca="false">X234/V234</f>
        <v>0.120299982082981</v>
      </c>
      <c r="AK234" s="92" t="n">
        <f aca="false">EXP((((AJ234-AJ$250)/AJ$251+2)/4-1.9)^3)</f>
        <v>0.0399959244426806</v>
      </c>
      <c r="AL234" s="92" t="n">
        <f aca="false">AA234/V234</f>
        <v>0.377921113926643</v>
      </c>
      <c r="AM234" s="92" t="n">
        <f aca="false">EXP((((AL234-AL$250)/AL$251+2)/4-1.9)^3)</f>
        <v>0.0478010154210776</v>
      </c>
      <c r="AN234" s="92" t="n">
        <f aca="false">0.01*AE234+0.15*AG234+0.24*AI234+0.25*AK234+0.35*AM234</f>
        <v>0.0419673687931953</v>
      </c>
      <c r="AP234" s="94" t="n">
        <f aca="false">0.01*AE234/$AN$250</f>
        <v>2.09809045703922E-005</v>
      </c>
      <c r="AQ234" s="81" t="n">
        <f aca="false">AP234*$J$250</f>
        <v>226.79577350944</v>
      </c>
      <c r="AR234" s="94" t="n">
        <f aca="false">0.15*AG234/$AN$250</f>
        <v>0.00193260521675217</v>
      </c>
      <c r="AS234" s="81" t="n">
        <f aca="false">AR234*$J$250</f>
        <v>20890.7434639504</v>
      </c>
      <c r="AT234" s="94" t="n">
        <f aca="false">0.24*AI234/$AN$250</f>
        <v>0.0034109713863298</v>
      </c>
      <c r="AU234" s="81" t="n">
        <f aca="false">AT234*$J$250</f>
        <v>36871.3318048694</v>
      </c>
      <c r="AV234" s="94" t="n">
        <f aca="false">0.25*AK234/$AN$250</f>
        <v>0.00352014670807603</v>
      </c>
      <c r="AW234" s="81" t="n">
        <f aca="false">AV234*$J$250</f>
        <v>38051.4764197264</v>
      </c>
      <c r="AX234" s="94" t="n">
        <f aca="false">0.35*AM234/$AN$250</f>
        <v>0.00588993066645288</v>
      </c>
      <c r="AY234" s="81" t="n">
        <f aca="false">AX234*$J$250</f>
        <v>63667.9594501477</v>
      </c>
    </row>
    <row r="235" customFormat="false" ht="12.8" hidden="false" customHeight="false" outlineLevel="0" collapsed="false">
      <c r="A235" s="89" t="s">
        <v>125</v>
      </c>
      <c r="B235" s="77"/>
      <c r="C235" s="77"/>
      <c r="D235" s="77"/>
      <c r="E235" s="77"/>
      <c r="F235" s="77"/>
      <c r="G235" s="77"/>
      <c r="H235" s="77"/>
      <c r="I235" s="82" t="n">
        <f aca="false">AP235+AR235+AT235+AV235+AX235</f>
        <v>0.0142734092375885</v>
      </c>
      <c r="J235" s="81" t="n">
        <f aca="false">ROUND(AQ235+AS235+AU235+AW235+AY235,0)</f>
        <v>154290</v>
      </c>
      <c r="K235" s="90" t="n">
        <f aca="false">I235-Tabla_Ministerio!J235</f>
        <v>0</v>
      </c>
      <c r="L235" s="81" t="n">
        <f aca="false">J235-Tabla_Ministerio!K235</f>
        <v>0</v>
      </c>
      <c r="M235" s="82" t="n">
        <f aca="false">Q270/Q$285</f>
        <v>0.0205966833779693</v>
      </c>
      <c r="N235" s="81" t="n">
        <f aca="false">ROUND((N$250*M235),0)</f>
        <v>4230207</v>
      </c>
      <c r="O235" s="82" t="n">
        <f aca="false">Tabla_Ministerio!L235/Tabla_Ministerio!L250-M235</f>
        <v>9.13764606079448E-006</v>
      </c>
      <c r="P235" s="117" t="n">
        <f aca="false">N235-Tabla_Ministerio!L235</f>
        <v>-1877</v>
      </c>
      <c r="Q235" s="83" t="n">
        <f aca="false">N235+J235</f>
        <v>4384497</v>
      </c>
      <c r="R235" s="81" t="n">
        <f aca="false">Q235-Tabla_Ministerio!M235</f>
        <v>-1877</v>
      </c>
      <c r="T235" s="83" t="n">
        <f aca="false">B235+Tabla_Ministerio!B235</f>
        <v>6880</v>
      </c>
      <c r="U235" s="83" t="n">
        <f aca="false">C235+Tabla_Ministerio!C235</f>
        <v>41</v>
      </c>
      <c r="V235" s="83" t="n">
        <f aca="false">D235+Tabla_Ministerio!D235</f>
        <v>337.745909090909</v>
      </c>
      <c r="W235" s="83" t="n">
        <f aca="false">E235+Tabla_Ministerio!E235</f>
        <v>165.698409090909</v>
      </c>
      <c r="X235" s="83" t="n">
        <f aca="false">F235+Tabla_Ministerio!F235</f>
        <v>22</v>
      </c>
      <c r="Y235" s="83" t="n">
        <f aca="false">G235+Tabla_Ministerio!G235</f>
        <v>101</v>
      </c>
      <c r="Z235" s="83" t="n">
        <f aca="false">H235+Tabla_Ministerio!H235</f>
        <v>6</v>
      </c>
      <c r="AA235" s="83" t="n">
        <f aca="false">Y235+0.33*Z235</f>
        <v>102.98</v>
      </c>
      <c r="AD235" s="91" t="n">
        <f aca="false">IF(U235&gt;0,T235/U235,0)</f>
        <v>167.804878048781</v>
      </c>
      <c r="AE235" s="92" t="n">
        <f aca="false">EXP((((AD235-AD$250)/AD$251+2)/4-1.9)^3)</f>
        <v>0.028787277768908</v>
      </c>
      <c r="AF235" s="93" t="n">
        <f aca="false">T235/V235</f>
        <v>20.3703429555031</v>
      </c>
      <c r="AG235" s="92" t="n">
        <f aca="false">EXP((((AF235-AF$250)/AF$251+2)/4-1.9)^3)</f>
        <v>0.151482855558952</v>
      </c>
      <c r="AH235" s="92" t="n">
        <f aca="false">W235/V235</f>
        <v>0.49060078784347</v>
      </c>
      <c r="AI235" s="92" t="n">
        <f aca="false">EXP((((AH235-AH$250)/AH$251+2)/4-1.9)^3)</f>
        <v>0.00770471070774011</v>
      </c>
      <c r="AJ235" s="92" t="n">
        <f aca="false">X235/V235</f>
        <v>0.0651377245670158</v>
      </c>
      <c r="AK235" s="92" t="n">
        <f aca="false">EXP((((AJ235-AJ$250)/AJ$251+2)/4-1.9)^3)</f>
        <v>0.018696260374781</v>
      </c>
      <c r="AL235" s="92" t="n">
        <f aca="false">AA235/V235</f>
        <v>0.304903767086877</v>
      </c>
      <c r="AM235" s="92" t="n">
        <f aca="false">EXP((((AL235-AL$250)/AL$251+2)/4-1.9)^3)</f>
        <v>0.0314575427145094</v>
      </c>
      <c r="AN235" s="92" t="n">
        <f aca="false">0.01*AE235+0.15*AG235+0.24*AI235+0.25*AK235+0.35*AM235</f>
        <v>0.040543636725163</v>
      </c>
      <c r="AP235" s="94" t="n">
        <f aca="false">0.01*AE235/$AN$250</f>
        <v>0.000101345767084762</v>
      </c>
      <c r="AQ235" s="81" t="n">
        <f aca="false">AP235*$J$250</f>
        <v>1095.51004156093</v>
      </c>
      <c r="AR235" s="94" t="n">
        <f aca="false">0.15*AG235/$AN$250</f>
        <v>0.00799944318461754</v>
      </c>
      <c r="AS235" s="81" t="n">
        <f aca="false">AR235*$J$250</f>
        <v>86471.005032851</v>
      </c>
      <c r="AT235" s="94" t="n">
        <f aca="false">0.24*AI235/$AN$250</f>
        <v>0.000650987417242036</v>
      </c>
      <c r="AU235" s="81" t="n">
        <f aca="false">AT235*$J$250</f>
        <v>7036.9318130672</v>
      </c>
      <c r="AV235" s="94" t="n">
        <f aca="false">0.25*AK235/$AN$250</f>
        <v>0.00164550714425759</v>
      </c>
      <c r="AW235" s="81" t="n">
        <f aca="false">AV235*$J$250</f>
        <v>17787.3201007669</v>
      </c>
      <c r="AX235" s="94" t="n">
        <f aca="false">0.35*AM235/$AN$250</f>
        <v>0.00387612572438662</v>
      </c>
      <c r="AY235" s="81" t="n">
        <f aca="false">AX235*$J$250</f>
        <v>41899.4771618499</v>
      </c>
    </row>
    <row r="236" customFormat="false" ht="12.8" hidden="false" customHeight="false" outlineLevel="0" collapsed="false">
      <c r="A236" s="89" t="s">
        <v>126</v>
      </c>
      <c r="B236" s="77"/>
      <c r="C236" s="77"/>
      <c r="D236" s="77"/>
      <c r="E236" s="77"/>
      <c r="F236" s="77"/>
      <c r="G236" s="77"/>
      <c r="H236" s="77"/>
      <c r="I236" s="82" t="n">
        <f aca="false">AP236+AR236+AT236+AV236+AX236</f>
        <v>0.0527624368280379</v>
      </c>
      <c r="J236" s="81" t="n">
        <f aca="false">ROUND(AQ236+AS236+AU236+AW236+AY236,0)</f>
        <v>570342</v>
      </c>
      <c r="K236" s="90" t="n">
        <f aca="false">I236-Tabla_Ministerio!J236</f>
        <v>0</v>
      </c>
      <c r="L236" s="81" t="n">
        <f aca="false">J236-Tabla_Ministerio!K236</f>
        <v>0</v>
      </c>
      <c r="M236" s="82" t="n">
        <f aca="false">Q271/Q$285</f>
        <v>0.0263147909347833</v>
      </c>
      <c r="N236" s="81" t="n">
        <f aca="false">ROUND((N$250*M236),0)</f>
        <v>5404609</v>
      </c>
      <c r="O236" s="82" t="n">
        <f aca="false">Tabla_Ministerio!L236/Tabla_Ministerio!L250-M236</f>
        <v>1.57900358314436E-005</v>
      </c>
      <c r="P236" s="117" t="n">
        <f aca="false">N236-Tabla_Ministerio!L236</f>
        <v>-3243</v>
      </c>
      <c r="Q236" s="83" t="n">
        <f aca="false">N236+J236</f>
        <v>5974951</v>
      </c>
      <c r="R236" s="81" t="n">
        <f aca="false">Q236-Tabla_Ministerio!M236</f>
        <v>-3243</v>
      </c>
      <c r="T236" s="83" t="n">
        <f aca="false">B236+Tabla_Ministerio!B236</f>
        <v>11155</v>
      </c>
      <c r="U236" s="83" t="n">
        <f aca="false">C236+Tabla_Ministerio!C236</f>
        <v>44</v>
      </c>
      <c r="V236" s="83" t="n">
        <f aca="false">D236+Tabla_Ministerio!D236</f>
        <v>494.530227272727</v>
      </c>
      <c r="W236" s="83" t="n">
        <f aca="false">E236+Tabla_Ministerio!E236</f>
        <v>413.317045454545</v>
      </c>
      <c r="X236" s="83" t="n">
        <f aca="false">F236+Tabla_Ministerio!F236</f>
        <v>77</v>
      </c>
      <c r="Y236" s="83" t="n">
        <f aca="false">G236+Tabla_Ministerio!G236</f>
        <v>156</v>
      </c>
      <c r="Z236" s="83" t="n">
        <f aca="false">H236+Tabla_Ministerio!H236</f>
        <v>20</v>
      </c>
      <c r="AA236" s="83" t="n">
        <f aca="false">Y236+0.33*Z236</f>
        <v>162.6</v>
      </c>
      <c r="AD236" s="91" t="n">
        <f aca="false">IF(U236&gt;0,T236/U236,0)</f>
        <v>253.522727272727</v>
      </c>
      <c r="AE236" s="92" t="n">
        <f aca="false">EXP((((AD236-AD$250)/AD$251+2)/4-1.9)^3)</f>
        <v>0.14511363630981</v>
      </c>
      <c r="AF236" s="93" t="n">
        <f aca="false">T236/V236</f>
        <v>22.5567607090843</v>
      </c>
      <c r="AG236" s="92" t="n">
        <f aca="false">EXP((((AF236-AF$250)/AF$251+2)/4-1.9)^3)</f>
        <v>0.252926723422119</v>
      </c>
      <c r="AH236" s="92" t="n">
        <f aca="false">W236/V236</f>
        <v>0.835777112622493</v>
      </c>
      <c r="AI236" s="92" t="n">
        <f aca="false">EXP((((AH236-AH$250)/AH$251+2)/4-1.9)^3)</f>
        <v>0.343286716140632</v>
      </c>
      <c r="AJ236" s="92" t="n">
        <f aca="false">X236/V236</f>
        <v>0.155703323585791</v>
      </c>
      <c r="AK236" s="92" t="n">
        <f aca="false">EXP((((AJ236-AJ$250)/AJ$251+2)/4-1.9)^3)</f>
        <v>0.0616679051715365</v>
      </c>
      <c r="AL236" s="92" t="n">
        <f aca="false">AA236/V236</f>
        <v>0.328796888507137</v>
      </c>
      <c r="AM236" s="92" t="n">
        <f aca="false">EXP((((AL236-AL$250)/AL$251+2)/4-1.9)^3)</f>
        <v>0.0362166700375549</v>
      </c>
      <c r="AN236" s="92" t="n">
        <f aca="false">0.01*AE236+0.15*AG236+0.24*AI236+0.25*AK236+0.35*AM236</f>
        <v>0.149871767556196</v>
      </c>
      <c r="AP236" s="94" t="n">
        <f aca="false">0.01*AE236/$AN$250</f>
        <v>0.000510873341492572</v>
      </c>
      <c r="AQ236" s="81" t="n">
        <f aca="false">AP236*$J$250</f>
        <v>5522.35077665167</v>
      </c>
      <c r="AR236" s="94" t="n">
        <f aca="false">0.15*AG236/$AN$250</f>
        <v>0.0133564484668652</v>
      </c>
      <c r="AS236" s="81" t="n">
        <f aca="false">AR236*$J$250</f>
        <v>144378.239327983</v>
      </c>
      <c r="AT236" s="94" t="n">
        <f aca="false">0.24*AI236/$AN$250</f>
        <v>0.0290050257810962</v>
      </c>
      <c r="AU236" s="81" t="n">
        <f aca="false">AT236*$J$250</f>
        <v>313533.53882406</v>
      </c>
      <c r="AV236" s="94" t="n">
        <f aca="false">0.25*AK236/$AN$250</f>
        <v>0.00542755484235982</v>
      </c>
      <c r="AW236" s="81" t="n">
        <f aca="false">AV236*$J$250</f>
        <v>58669.8487955083</v>
      </c>
      <c r="AX236" s="94" t="n">
        <f aca="false">0.35*AM236/$AN$250</f>
        <v>0.00446253439622415</v>
      </c>
      <c r="AY236" s="81" t="n">
        <f aca="false">AX236*$J$250</f>
        <v>48238.3367603877</v>
      </c>
    </row>
    <row r="237" customFormat="false" ht="12.8" hidden="false" customHeight="false" outlineLevel="0" collapsed="false">
      <c r="A237" s="89" t="s">
        <v>127</v>
      </c>
      <c r="B237" s="77"/>
      <c r="C237" s="77"/>
      <c r="D237" s="77"/>
      <c r="E237" s="77"/>
      <c r="F237" s="77"/>
      <c r="G237" s="77"/>
      <c r="H237" s="77"/>
      <c r="I237" s="82" t="n">
        <f aca="false">AP237+AR237+AT237+AV237+AX237</f>
        <v>0.140679798877666</v>
      </c>
      <c r="J237" s="81" t="n">
        <f aca="false">ROUND(AQ237+AS237+AU237+AW237+AY237,0)</f>
        <v>1520696</v>
      </c>
      <c r="K237" s="90" t="n">
        <f aca="false">I237-Tabla_Ministerio!J237</f>
        <v>8.04911692853239E-016</v>
      </c>
      <c r="L237" s="81" t="n">
        <f aca="false">J237-Tabla_Ministerio!K237</f>
        <v>0</v>
      </c>
      <c r="M237" s="82" t="n">
        <f aca="false">Q272/Q$285</f>
        <v>0.0416794046499362</v>
      </c>
      <c r="N237" s="81" t="n">
        <f aca="false">ROUND((N$250*M237),0)</f>
        <v>8560238</v>
      </c>
      <c r="O237" s="82" t="n">
        <f aca="false">Tabla_Ministerio!L237/Tabla_Ministerio!L250-M237</f>
        <v>-1.56515465385421E-006</v>
      </c>
      <c r="P237" s="117" t="n">
        <f aca="false">N237-Tabla_Ministerio!L237</f>
        <v>321</v>
      </c>
      <c r="Q237" s="83" t="n">
        <f aca="false">N237+J237</f>
        <v>10080934</v>
      </c>
      <c r="R237" s="81" t="n">
        <f aca="false">Q237-Tabla_Ministerio!M237</f>
        <v>321</v>
      </c>
      <c r="T237" s="83" t="n">
        <f aca="false">B237+Tabla_Ministerio!B237</f>
        <v>8998</v>
      </c>
      <c r="U237" s="83" t="n">
        <f aca="false">C237+Tabla_Ministerio!C237</f>
        <v>50</v>
      </c>
      <c r="V237" s="83" t="n">
        <f aca="false">D237+Tabla_Ministerio!D237</f>
        <v>370.591136363636</v>
      </c>
      <c r="W237" s="83" t="n">
        <f aca="false">E237+Tabla_Ministerio!E237</f>
        <v>271.260227272727</v>
      </c>
      <c r="X237" s="83" t="n">
        <f aca="false">F237+Tabla_Ministerio!F237</f>
        <v>145</v>
      </c>
      <c r="Y237" s="83" t="n">
        <f aca="false">G237+Tabla_Ministerio!G237</f>
        <v>390</v>
      </c>
      <c r="Z237" s="83" t="n">
        <f aca="false">H237+Tabla_Ministerio!H237</f>
        <v>50</v>
      </c>
      <c r="AA237" s="83" t="n">
        <f aca="false">Y237+0.33*Z237</f>
        <v>406.5</v>
      </c>
      <c r="AD237" s="91" t="n">
        <f aca="false">IF(U237&gt;0,T237/U237,0)</f>
        <v>179.96</v>
      </c>
      <c r="AE237" s="92" t="n">
        <f aca="false">EXP((((AD237-AD$250)/AD$251+2)/4-1.9)^3)</f>
        <v>0.0377105551520355</v>
      </c>
      <c r="AF237" s="93" t="n">
        <f aca="false">T237/V237</f>
        <v>24.2801273886132</v>
      </c>
      <c r="AG237" s="92" t="n">
        <f aca="false">EXP((((AF237-AF$250)/AF$251+2)/4-1.9)^3)</f>
        <v>0.35227835070128</v>
      </c>
      <c r="AH237" s="92" t="n">
        <f aca="false">W237/V237</f>
        <v>0.731966311807732</v>
      </c>
      <c r="AI237" s="92" t="n">
        <f aca="false">EXP((((AH237-AH$250)/AH$251+2)/4-1.9)^3)</f>
        <v>0.159341457907997</v>
      </c>
      <c r="AJ237" s="92" t="n">
        <f aca="false">X237/V237</f>
        <v>0.39126677832284</v>
      </c>
      <c r="AK237" s="92" t="n">
        <f aca="false">EXP((((AJ237-AJ$250)/AJ$251+2)/4-1.9)^3)</f>
        <v>0.429749251514143</v>
      </c>
      <c r="AL237" s="92" t="n">
        <f aca="false">AA237/V237</f>
        <v>1.09689617509127</v>
      </c>
      <c r="AM237" s="92" t="n">
        <f aca="false">EXP((((AL237-AL$250)/AL$251+2)/4-1.9)^3)</f>
        <v>0.573437208791309</v>
      </c>
      <c r="AN237" s="92" t="n">
        <f aca="false">0.01*AE237+0.15*AG237+0.24*AI237+0.25*AK237+0.35*AM237</f>
        <v>0.399601144010125</v>
      </c>
      <c r="AP237" s="94" t="n">
        <f aca="false">0.01*AE237/$AN$250</f>
        <v>0.000132760213374641</v>
      </c>
      <c r="AQ237" s="81" t="n">
        <f aca="false">AP237*$J$250</f>
        <v>1435.08851978049</v>
      </c>
      <c r="AR237" s="94" t="n">
        <f aca="false">0.15*AG237/$AN$250</f>
        <v>0.018602967584731</v>
      </c>
      <c r="AS237" s="81" t="n">
        <f aca="false">AR237*$J$250</f>
        <v>201091.159287001</v>
      </c>
      <c r="AT237" s="94" t="n">
        <f aca="false">0.24*AI237/$AN$250</f>
        <v>0.0134630991451635</v>
      </c>
      <c r="AU237" s="81" t="n">
        <f aca="false">AT237*$J$250</f>
        <v>145531.093486335</v>
      </c>
      <c r="AV237" s="94" t="n">
        <f aca="false">0.25*AK237/$AN$250</f>
        <v>0.0378233641076019</v>
      </c>
      <c r="AW237" s="81" t="n">
        <f aca="false">AV237*$J$250</f>
        <v>408856.495711729</v>
      </c>
      <c r="AX237" s="94" t="n">
        <f aca="false">0.35*AM237/$AN$250</f>
        <v>0.0706576078267948</v>
      </c>
      <c r="AY237" s="81" t="n">
        <f aca="false">AX237*$J$250</f>
        <v>763782.45597754</v>
      </c>
    </row>
    <row r="238" customFormat="false" ht="12.8" hidden="false" customHeight="false" outlineLevel="0" collapsed="false">
      <c r="A238" s="89" t="s">
        <v>128</v>
      </c>
      <c r="B238" s="77"/>
      <c r="C238" s="77"/>
      <c r="D238" s="77"/>
      <c r="E238" s="77"/>
      <c r="F238" s="77"/>
      <c r="G238" s="77"/>
      <c r="H238" s="77"/>
      <c r="I238" s="82" t="n">
        <f aca="false">AP238+AR238+AT238+AV238+AX238</f>
        <v>0.00583094595209575</v>
      </c>
      <c r="J238" s="81" t="n">
        <f aca="false">ROUND(AQ238+AS238+AU238+AW238+AY238,0)</f>
        <v>63030</v>
      </c>
      <c r="K238" s="90" t="n">
        <f aca="false">I238-Tabla_Ministerio!J238</f>
        <v>0</v>
      </c>
      <c r="L238" s="81" t="n">
        <f aca="false">J238-Tabla_Ministerio!K238</f>
        <v>0</v>
      </c>
      <c r="M238" s="82" t="n">
        <f aca="false">Q273/Q$285</f>
        <v>0.00957132298932832</v>
      </c>
      <c r="N238" s="81" t="n">
        <f aca="false">ROUND((N$250*M238),0)</f>
        <v>1965786</v>
      </c>
      <c r="O238" s="82" t="n">
        <f aca="false">Tabla_Ministerio!L238/Tabla_Ministerio!L250-M238</f>
        <v>1.3441197628113E-005</v>
      </c>
      <c r="P238" s="117" t="n">
        <f aca="false">N238-Tabla_Ministerio!L238</f>
        <v>-2761</v>
      </c>
      <c r="Q238" s="83" t="n">
        <f aca="false">N238+J238</f>
        <v>2028816</v>
      </c>
      <c r="R238" s="81" t="n">
        <f aca="false">Q238-Tabla_Ministerio!M238</f>
        <v>-2761</v>
      </c>
      <c r="T238" s="83" t="n">
        <f aca="false">B238+Tabla_Ministerio!B238</f>
        <v>2737</v>
      </c>
      <c r="U238" s="83" t="n">
        <f aca="false">C238+Tabla_Ministerio!C238</f>
        <v>27</v>
      </c>
      <c r="V238" s="83" t="n">
        <f aca="false">D238+Tabla_Ministerio!D238</f>
        <v>262.665681818182</v>
      </c>
      <c r="W238" s="83" t="n">
        <f aca="false">E238+Tabla_Ministerio!E238</f>
        <v>114.018409090909</v>
      </c>
      <c r="X238" s="83" t="n">
        <f aca="false">F238+Tabla_Ministerio!F238</f>
        <v>18</v>
      </c>
      <c r="Y238" s="83" t="n">
        <f aca="false">G238+Tabla_Ministerio!G238</f>
        <v>73</v>
      </c>
      <c r="Z238" s="83" t="n">
        <f aca="false">H238+Tabla_Ministerio!H238</f>
        <v>15</v>
      </c>
      <c r="AA238" s="83" t="n">
        <f aca="false">Y238+0.33*Z238</f>
        <v>77.95</v>
      </c>
      <c r="AD238" s="91" t="n">
        <f aca="false">IF(U238&gt;0,T238/U238,0)</f>
        <v>101.37037037037</v>
      </c>
      <c r="AE238" s="92" t="n">
        <f aca="false">EXP((((AD238-AD$250)/AD$251+2)/4-1.9)^3)</f>
        <v>0.00504936971019866</v>
      </c>
      <c r="AF238" s="93" t="n">
        <f aca="false">T238/V238</f>
        <v>10.4200898307475</v>
      </c>
      <c r="AG238" s="92" t="n">
        <f aca="false">EXP((((AF238-AF$250)/AF$251+2)/4-1.9)^3)</f>
        <v>0.0029426461349793</v>
      </c>
      <c r="AH238" s="92" t="n">
        <f aca="false">W238/V238</f>
        <v>0.434081865212346</v>
      </c>
      <c r="AI238" s="92" t="n">
        <f aca="false">EXP((((AH238-AH$250)/AH$251+2)/4-1.9)^3)</f>
        <v>0.00280405647113302</v>
      </c>
      <c r="AJ238" s="92" t="n">
        <f aca="false">X238/V238</f>
        <v>0.0685281757228554</v>
      </c>
      <c r="AK238" s="92" t="n">
        <f aca="false">EXP((((AJ238-AJ$250)/AJ$251+2)/4-1.9)^3)</f>
        <v>0.0196522918698574</v>
      </c>
      <c r="AL238" s="92" t="n">
        <f aca="false">AA238/V238</f>
        <v>0.296765072088699</v>
      </c>
      <c r="AM238" s="92" t="n">
        <f aca="false">EXP((((AL238-AL$250)/AL$251+2)/4-1.9)^3)</f>
        <v>0.02995677744246</v>
      </c>
      <c r="AN238" s="92" t="n">
        <f aca="false">0.01*AE238+0.15*AG238+0.24*AI238+0.25*AK238+0.35*AM238</f>
        <v>0.0165628092427462</v>
      </c>
      <c r="AP238" s="94" t="n">
        <f aca="false">0.01*AE238/$AN$250</f>
        <v>1.77763333748545E-005</v>
      </c>
      <c r="AQ238" s="81" t="n">
        <f aca="false">AP238*$J$250</f>
        <v>192.155550986162</v>
      </c>
      <c r="AR238" s="94" t="n">
        <f aca="false">0.15*AG238/$AN$250</f>
        <v>0.00015539402450755</v>
      </c>
      <c r="AS238" s="81" t="n">
        <f aca="false">AR238*$J$250</f>
        <v>1679.75159834949</v>
      </c>
      <c r="AT238" s="94" t="n">
        <f aca="false">0.24*AI238/$AN$250</f>
        <v>0.000236920703344502</v>
      </c>
      <c r="AU238" s="81" t="n">
        <f aca="false">AT238*$J$250</f>
        <v>2561.02466865242</v>
      </c>
      <c r="AV238" s="94" t="n">
        <f aca="false">0.25*AK238/$AN$250</f>
        <v>0.00172964999548817</v>
      </c>
      <c r="AW238" s="81" t="n">
        <f aca="false">AV238*$J$250</f>
        <v>18696.8730214288</v>
      </c>
      <c r="AX238" s="94" t="n">
        <f aca="false">0.35*AM238/$AN$250</f>
        <v>0.00369120489538068</v>
      </c>
      <c r="AY238" s="81" t="n">
        <f aca="false">AX238*$J$250</f>
        <v>39900.5517908441</v>
      </c>
    </row>
    <row r="239" customFormat="false" ht="12.8" hidden="false" customHeight="false" outlineLevel="0" collapsed="false">
      <c r="A239" s="89" t="s">
        <v>129</v>
      </c>
      <c r="B239" s="77"/>
      <c r="C239" s="77"/>
      <c r="D239" s="77"/>
      <c r="E239" s="77"/>
      <c r="F239" s="77"/>
      <c r="G239" s="77"/>
      <c r="H239" s="77"/>
      <c r="I239" s="82" t="n">
        <f aca="false">AP239+AR239+AT239+AV239+AX239</f>
        <v>0.0970166956016839</v>
      </c>
      <c r="J239" s="81" t="n">
        <f aca="false">ROUND(AQ239+AS239+AU239+AW239+AY239,0)</f>
        <v>1048714</v>
      </c>
      <c r="K239" s="90" t="n">
        <f aca="false">I239-Tabla_Ministerio!J239</f>
        <v>0</v>
      </c>
      <c r="L239" s="81" t="n">
        <f aca="false">J239-Tabla_Ministerio!K239</f>
        <v>0</v>
      </c>
      <c r="M239" s="82" t="n">
        <f aca="false">Q274/Q$285</f>
        <v>0.0669187243343931</v>
      </c>
      <c r="N239" s="81" t="n">
        <f aca="false">ROUND((N$250*M239),0)</f>
        <v>13743964</v>
      </c>
      <c r="O239" s="82" t="n">
        <f aca="false">Tabla_Ministerio!L239/Tabla_Ministerio!L250-M239</f>
        <v>3.44716929098765E-006</v>
      </c>
      <c r="P239" s="117" t="n">
        <f aca="false">N239-Tabla_Ministerio!L239</f>
        <v>-708</v>
      </c>
      <c r="Q239" s="83" t="n">
        <f aca="false">N239+J239</f>
        <v>14792678</v>
      </c>
      <c r="R239" s="81" t="n">
        <f aca="false">Q239-Tabla_Ministerio!M239</f>
        <v>-708</v>
      </c>
      <c r="T239" s="83" t="n">
        <f aca="false">B239+Tabla_Ministerio!B239</f>
        <v>8848</v>
      </c>
      <c r="U239" s="83" t="n">
        <f aca="false">C239+Tabla_Ministerio!C239</f>
        <v>32</v>
      </c>
      <c r="V239" s="83" t="n">
        <f aca="false">D239+Tabla_Ministerio!D239</f>
        <v>426.389772727273</v>
      </c>
      <c r="W239" s="83" t="n">
        <f aca="false">E239+Tabla_Ministerio!E239</f>
        <v>394.798863636364</v>
      </c>
      <c r="X239" s="83" t="n">
        <f aca="false">F239+Tabla_Ministerio!F239</f>
        <v>126</v>
      </c>
      <c r="Y239" s="83" t="n">
        <f aca="false">G239+Tabla_Ministerio!G239</f>
        <v>262</v>
      </c>
      <c r="Z239" s="83" t="n">
        <f aca="false">H239+Tabla_Ministerio!H239</f>
        <v>48</v>
      </c>
      <c r="AA239" s="83" t="n">
        <f aca="false">Y239+0.33*Z239</f>
        <v>277.84</v>
      </c>
      <c r="AD239" s="91" t="n">
        <f aca="false">IF(U239&gt;0,T239/U239,0)</f>
        <v>276.5</v>
      </c>
      <c r="AE239" s="92" t="n">
        <f aca="false">EXP((((AD239-AD$250)/AD$251+2)/4-1.9)^3)</f>
        <v>0.201553843916944</v>
      </c>
      <c r="AF239" s="93" t="n">
        <f aca="false">T239/V239</f>
        <v>20.7509667584343</v>
      </c>
      <c r="AG239" s="92" t="n">
        <f aca="false">EXP((((AF239-AF$250)/AF$251+2)/4-1.9)^3)</f>
        <v>0.166930034272071</v>
      </c>
      <c r="AH239" s="92" t="n">
        <f aca="false">W239/V239</f>
        <v>0.925910725088814</v>
      </c>
      <c r="AI239" s="92" t="n">
        <f aca="false">EXP((((AH239-AH$250)/AH$251+2)/4-1.9)^3)</f>
        <v>0.544543481770239</v>
      </c>
      <c r="AJ239" s="92" t="n">
        <f aca="false">X239/V239</f>
        <v>0.295504273458716</v>
      </c>
      <c r="AK239" s="92" t="n">
        <f aca="false">EXP((((AJ239-AJ$250)/AJ$251+2)/4-1.9)^3)</f>
        <v>0.233535595447558</v>
      </c>
      <c r="AL239" s="92" t="n">
        <f aca="false">AA239/V239</f>
        <v>0.651610375696585</v>
      </c>
      <c r="AM239" s="92" t="n">
        <f aca="false">EXP((((AL239-AL$250)/AL$251+2)/4-1.9)^3)</f>
        <v>0.169847619086585</v>
      </c>
      <c r="AN239" s="92" t="n">
        <f aca="false">0.01*AE239+0.15*AG239+0.24*AI239+0.25*AK239+0.35*AM239</f>
        <v>0.275576044747031</v>
      </c>
      <c r="AP239" s="94" t="n">
        <f aca="false">0.01*AE239/$AN$250</f>
        <v>0.000709571397636882</v>
      </c>
      <c r="AQ239" s="81" t="n">
        <f aca="false">AP239*$J$250</f>
        <v>7670.20284789477</v>
      </c>
      <c r="AR239" s="94" t="n">
        <f aca="false">0.15*AG239/$AN$250</f>
        <v>0.00881517132772839</v>
      </c>
      <c r="AS239" s="81" t="n">
        <f aca="false">AR239*$J$250</f>
        <v>95288.72280901</v>
      </c>
      <c r="AT239" s="94" t="n">
        <f aca="false">0.24*AI239/$AN$250</f>
        <v>0.0460096385471649</v>
      </c>
      <c r="AU239" s="81" t="n">
        <f aca="false">AT239*$J$250</f>
        <v>497347.077109313</v>
      </c>
      <c r="AV239" s="94" t="n">
        <f aca="false">0.25*AK239/$AN$250</f>
        <v>0.0205540831719352</v>
      </c>
      <c r="AW239" s="81" t="n">
        <f aca="false">AV239*$J$250</f>
        <v>222181.99296968</v>
      </c>
      <c r="AX239" s="94" t="n">
        <f aca="false">0.35*AM239/$AN$250</f>
        <v>0.0209282311572185</v>
      </c>
      <c r="AY239" s="81" t="n">
        <f aca="false">AX239*$J$250</f>
        <v>226226.393507542</v>
      </c>
    </row>
    <row r="240" customFormat="false" ht="12.8" hidden="false" customHeight="false" outlineLevel="0" collapsed="false">
      <c r="A240" s="89" t="s">
        <v>130</v>
      </c>
      <c r="B240" s="77"/>
      <c r="C240" s="77"/>
      <c r="D240" s="77"/>
      <c r="E240" s="77"/>
      <c r="F240" s="77"/>
      <c r="G240" s="77"/>
      <c r="H240" s="77"/>
      <c r="I240" s="82" t="n">
        <f aca="false">AP240+AR240+AT240+AV240+AX240</f>
        <v>0.0038058207148541</v>
      </c>
      <c r="J240" s="81" t="n">
        <f aca="false">ROUND(AQ240+AS240+AU240+AW240+AY240,0)</f>
        <v>41140</v>
      </c>
      <c r="K240" s="90" t="n">
        <f aca="false">I240-Tabla_Ministerio!J240</f>
        <v>0</v>
      </c>
      <c r="L240" s="81" t="n">
        <f aca="false">J240-Tabla_Ministerio!K240</f>
        <v>-1</v>
      </c>
      <c r="M240" s="82" t="n">
        <f aca="false">Q275/Q$285</f>
        <v>0.00812482839342047</v>
      </c>
      <c r="N240" s="81" t="n">
        <f aca="false">ROUND((N$250*M240),0)</f>
        <v>1668701</v>
      </c>
      <c r="O240" s="82" t="n">
        <f aca="false">Tabla_Ministerio!L240/Tabla_Ministerio!L250-M240</f>
        <v>-1.49676593726271E-005</v>
      </c>
      <c r="P240" s="117" t="n">
        <f aca="false">N240-Tabla_Ministerio!L240</f>
        <v>3074</v>
      </c>
      <c r="Q240" s="83" t="n">
        <f aca="false">N240+J240</f>
        <v>1709841</v>
      </c>
      <c r="R240" s="81" t="n">
        <f aca="false">Q240-Tabla_Ministerio!M240</f>
        <v>3073</v>
      </c>
      <c r="T240" s="83" t="n">
        <f aca="false">B240+Tabla_Ministerio!B240</f>
        <v>3958</v>
      </c>
      <c r="U240" s="83" t="n">
        <f aca="false">C240+Tabla_Ministerio!C240</f>
        <v>30</v>
      </c>
      <c r="V240" s="83" t="n">
        <f aca="false">D240+Tabla_Ministerio!D240</f>
        <v>247.090909090909</v>
      </c>
      <c r="W240" s="83" t="n">
        <f aca="false">E240+Tabla_Ministerio!E240</f>
        <v>78.6590909090909</v>
      </c>
      <c r="X240" s="83" t="n">
        <f aca="false">F240+Tabla_Ministerio!F240</f>
        <v>3</v>
      </c>
      <c r="Y240" s="83" t="n">
        <f aca="false">G240+Tabla_Ministerio!G240</f>
        <v>25</v>
      </c>
      <c r="Z240" s="83" t="n">
        <f aca="false">H240+Tabla_Ministerio!H240</f>
        <v>1</v>
      </c>
      <c r="AA240" s="83" t="n">
        <f aca="false">Y240+0.33*Z240</f>
        <v>25.33</v>
      </c>
      <c r="AD240" s="91" t="n">
        <f aca="false">IF(U240&gt;0,T240/U240,0)</f>
        <v>131.933333333333</v>
      </c>
      <c r="AE240" s="92" t="n">
        <f aca="false">EXP((((AD240-AD$250)/AD$251+2)/4-1.9)^3)</f>
        <v>0.0119117039953333</v>
      </c>
      <c r="AF240" s="93" t="n">
        <f aca="false">T240/V240</f>
        <v>16.018395879323</v>
      </c>
      <c r="AG240" s="92" t="n">
        <f aca="false">EXP((((AF240-AF$250)/AF$251+2)/4-1.9)^3)</f>
        <v>0.0384809747174362</v>
      </c>
      <c r="AH240" s="92" t="n">
        <f aca="false">W240/V240</f>
        <v>0.318340691685063</v>
      </c>
      <c r="AI240" s="92" t="n">
        <f aca="false">EXP((((AH240-AH$250)/AH$251+2)/4-1.9)^3)</f>
        <v>0.000233022227556825</v>
      </c>
      <c r="AJ240" s="92" t="n">
        <f aca="false">X240/V240</f>
        <v>0.0121412803532009</v>
      </c>
      <c r="AK240" s="92" t="n">
        <f aca="false">EXP((((AJ240-AJ$250)/AJ$251+2)/4-1.9)^3)</f>
        <v>0.00810971997586933</v>
      </c>
      <c r="AL240" s="92" t="n">
        <f aca="false">AA240/V240</f>
        <v>0.102512877115526</v>
      </c>
      <c r="AM240" s="92" t="n">
        <f aca="false">EXP((((AL240-AL$250)/AL$251+2)/4-1.9)^3)</f>
        <v>0.00810234259070244</v>
      </c>
      <c r="AN240" s="92" t="n">
        <f aca="false">0.01*AE240+0.15*AG240+0.24*AI240+0.25*AK240+0.35*AM240</f>
        <v>0.0108104384828956</v>
      </c>
      <c r="AP240" s="94" t="n">
        <f aca="false">0.01*AE240/$AN$250</f>
        <v>4.19352183413998E-005</v>
      </c>
      <c r="AQ240" s="81" t="n">
        <f aca="false">AP240*$J$250</f>
        <v>453.304110369309</v>
      </c>
      <c r="AR240" s="94" t="n">
        <f aca="false">0.15*AG240/$AN$250</f>
        <v>0.00203208719432306</v>
      </c>
      <c r="AS240" s="81" t="n">
        <f aca="false">AR240*$J$250</f>
        <v>21966.106634196</v>
      </c>
      <c r="AT240" s="94" t="n">
        <f aca="false">0.24*AI240/$AN$250</f>
        <v>1.96885442985954E-005</v>
      </c>
      <c r="AU240" s="81" t="n">
        <f aca="false">AT240*$J$250</f>
        <v>212.825839729337</v>
      </c>
      <c r="AV240" s="94" t="n">
        <f aca="false">0.25*AK240/$AN$250</f>
        <v>0.000713757825935164</v>
      </c>
      <c r="AW240" s="81" t="n">
        <f aca="false">AV240*$J$250</f>
        <v>7715.45658044787</v>
      </c>
      <c r="AX240" s="94" t="n">
        <f aca="false">0.35*AM240/$AN$250</f>
        <v>0.000998351931955877</v>
      </c>
      <c r="AY240" s="81" t="n">
        <f aca="false">AX240*$J$250</f>
        <v>10791.8129975243</v>
      </c>
    </row>
    <row r="241" customFormat="false" ht="12.8" hidden="false" customHeight="false" outlineLevel="0" collapsed="false">
      <c r="A241" s="89" t="s">
        <v>131</v>
      </c>
      <c r="B241" s="77"/>
      <c r="C241" s="77"/>
      <c r="D241" s="77"/>
      <c r="E241" s="77"/>
      <c r="F241" s="77"/>
      <c r="G241" s="77"/>
      <c r="H241" s="77"/>
      <c r="I241" s="82" t="n">
        <f aca="false">AP241+AR241+AT241+AV241+AX241</f>
        <v>0.0631853271827477</v>
      </c>
      <c r="J241" s="81" t="n">
        <f aca="false">ROUND(AQ241+AS241+AU241+AW241+AY241,0)</f>
        <v>683010</v>
      </c>
      <c r="K241" s="90" t="n">
        <f aca="false">I241-Tabla_Ministerio!J241</f>
        <v>0</v>
      </c>
      <c r="L241" s="81" t="n">
        <f aca="false">J241-Tabla_Ministerio!K241</f>
        <v>0</v>
      </c>
      <c r="M241" s="82" t="n">
        <f aca="false">Q276/Q$285</f>
        <v>0.0431277333329864</v>
      </c>
      <c r="N241" s="81" t="n">
        <f aca="false">ROUND((N$250*M241),0)</f>
        <v>8857700</v>
      </c>
      <c r="O241" s="82" t="n">
        <f aca="false">Tabla_Ministerio!L241/Tabla_Ministerio!L250-M241</f>
        <v>3.56288032105911E-005</v>
      </c>
      <c r="P241" s="117" t="n">
        <f aca="false">N241-Tabla_Ministerio!L241</f>
        <v>-7318</v>
      </c>
      <c r="Q241" s="83" t="n">
        <f aca="false">N241+J241</f>
        <v>9540710</v>
      </c>
      <c r="R241" s="81" t="n">
        <f aca="false">Q241-Tabla_Ministerio!M241</f>
        <v>-7318</v>
      </c>
      <c r="T241" s="83" t="n">
        <f aca="false">B241+Tabla_Ministerio!B241</f>
        <v>8611</v>
      </c>
      <c r="U241" s="83" t="n">
        <f aca="false">C241+Tabla_Ministerio!C241</f>
        <v>76</v>
      </c>
      <c r="V241" s="83" t="n">
        <f aca="false">D241+Tabla_Ministerio!D241</f>
        <v>358.795454545455</v>
      </c>
      <c r="W241" s="83" t="n">
        <f aca="false">E241+Tabla_Ministerio!E241</f>
        <v>294.568181818182</v>
      </c>
      <c r="X241" s="83" t="n">
        <f aca="false">F241+Tabla_Ministerio!F241</f>
        <v>32</v>
      </c>
      <c r="Y241" s="83" t="n">
        <f aca="false">G241+Tabla_Ministerio!G241</f>
        <v>198</v>
      </c>
      <c r="Z241" s="83" t="n">
        <f aca="false">H241+Tabla_Ministerio!H241</f>
        <v>47</v>
      </c>
      <c r="AA241" s="83" t="n">
        <f aca="false">Y241+0.33*Z241</f>
        <v>213.51</v>
      </c>
      <c r="AD241" s="91" t="n">
        <f aca="false">IF(U241&gt;0,T241/U241,0)</f>
        <v>113.302631578947</v>
      </c>
      <c r="AE241" s="92" t="n">
        <f aca="false">EXP((((AD241-AD$250)/AD$251+2)/4-1.9)^3)</f>
        <v>0.00714502665388525</v>
      </c>
      <c r="AF241" s="93" t="n">
        <f aca="false">T241/V241</f>
        <v>23.9997466269715</v>
      </c>
      <c r="AG241" s="92" t="n">
        <f aca="false">EXP((((AF241-AF$250)/AF$251+2)/4-1.9)^3)</f>
        <v>0.335163382115195</v>
      </c>
      <c r="AH241" s="92" t="n">
        <f aca="false">W241/V241</f>
        <v>0.820991955406346</v>
      </c>
      <c r="AI241" s="92" t="n">
        <f aca="false">EXP((((AH241-AH$250)/AH$251+2)/4-1.9)^3)</f>
        <v>0.312845380242835</v>
      </c>
      <c r="AJ241" s="92" t="n">
        <f aca="false">X241/V241</f>
        <v>0.089187306011275</v>
      </c>
      <c r="AK241" s="92" t="n">
        <f aca="false">EXP((((AJ241-AJ$250)/AJ$251+2)/4-1.9)^3)</f>
        <v>0.0263928592046308</v>
      </c>
      <c r="AL241" s="92" t="n">
        <f aca="false">AA241/V241</f>
        <v>0.595074428327104</v>
      </c>
      <c r="AM241" s="92" t="n">
        <f aca="false">EXP((((AL241-AL$250)/AL$251+2)/4-1.9)^3)</f>
        <v>0.135574105580674</v>
      </c>
      <c r="AN241" s="92" t="n">
        <f aca="false">0.01*AE241+0.15*AG241+0.24*AI241+0.25*AK241+0.35*AM241</f>
        <v>0.179478000596492</v>
      </c>
      <c r="AP241" s="94" t="n">
        <f aca="false">0.01*AE241/$AN$250</f>
        <v>2.51541049797062E-005</v>
      </c>
      <c r="AQ241" s="81" t="n">
        <f aca="false">AP241*$J$250</f>
        <v>271.906517503571</v>
      </c>
      <c r="AR241" s="94" t="n">
        <f aca="false">0.15*AG241/$AN$250</f>
        <v>0.017699167492597</v>
      </c>
      <c r="AS241" s="81" t="n">
        <f aca="false">AR241*$J$250</f>
        <v>191321.416504666</v>
      </c>
      <c r="AT241" s="94" t="n">
        <f aca="false">0.24*AI241/$AN$250</f>
        <v>0.0264329724769279</v>
      </c>
      <c r="AU241" s="81" t="n">
        <f aca="false">AT241*$J$250</f>
        <v>285730.599409829</v>
      </c>
      <c r="AV241" s="94" t="n">
        <f aca="false">0.25*AK241/$AN$250</f>
        <v>0.00232290508946837</v>
      </c>
      <c r="AW241" s="81" t="n">
        <f aca="false">AV241*$J$250</f>
        <v>25109.7398964597</v>
      </c>
      <c r="AX241" s="94" t="n">
        <f aca="false">0.35*AM241/$AN$250</f>
        <v>0.0167051280187748</v>
      </c>
      <c r="AY241" s="81" t="n">
        <f aca="false">AX241*$J$250</f>
        <v>180576.219575333</v>
      </c>
    </row>
    <row r="242" customFormat="false" ht="12.8" hidden="false" customHeight="false" outlineLevel="0" collapsed="false">
      <c r="A242" s="89" t="s">
        <v>132</v>
      </c>
      <c r="B242" s="77"/>
      <c r="C242" s="77"/>
      <c r="D242" s="77"/>
      <c r="E242" s="77"/>
      <c r="F242" s="77"/>
      <c r="G242" s="77"/>
      <c r="H242" s="77"/>
      <c r="I242" s="82" t="n">
        <f aca="false">AP242+AR242+AT242+AV242+AX242</f>
        <v>0.00425659168436581</v>
      </c>
      <c r="J242" s="81" t="n">
        <f aca="false">ROUND(AQ242+AS242+AU242+AW242+AY242,0)</f>
        <v>46012</v>
      </c>
      <c r="K242" s="90" t="n">
        <f aca="false">I242-Tabla_Ministerio!J242</f>
        <v>0</v>
      </c>
      <c r="L242" s="81" t="n">
        <f aca="false">J242-Tabla_Ministerio!K242</f>
        <v>0</v>
      </c>
      <c r="M242" s="82" t="n">
        <f aca="false">Q277/Q$285</f>
        <v>0.0120147255687818</v>
      </c>
      <c r="N242" s="81" t="n">
        <f aca="false">ROUND((N$250*M242),0)</f>
        <v>2467620</v>
      </c>
      <c r="O242" s="82" t="n">
        <f aca="false">Tabla_Ministerio!L242/Tabla_Ministerio!L250-M242</f>
        <v>5.61097962720018E-006</v>
      </c>
      <c r="P242" s="117" t="n">
        <f aca="false">N242-Tabla_Ministerio!L242</f>
        <v>-1152</v>
      </c>
      <c r="Q242" s="83" t="n">
        <f aca="false">N242+J242</f>
        <v>2513632</v>
      </c>
      <c r="R242" s="81" t="n">
        <f aca="false">Q242-Tabla_Ministerio!M242</f>
        <v>-1152</v>
      </c>
      <c r="T242" s="83" t="n">
        <f aca="false">B242+Tabla_Ministerio!B242</f>
        <v>4097</v>
      </c>
      <c r="U242" s="83" t="n">
        <f aca="false">C242+Tabla_Ministerio!C242</f>
        <v>37</v>
      </c>
      <c r="V242" s="83" t="n">
        <f aca="false">D242+Tabla_Ministerio!D242</f>
        <v>364.879318181818</v>
      </c>
      <c r="W242" s="83" t="n">
        <f aca="false">E242+Tabla_Ministerio!E242</f>
        <v>188.754772727273</v>
      </c>
      <c r="X242" s="83" t="n">
        <f aca="false">F242+Tabla_Ministerio!F242</f>
        <v>20</v>
      </c>
      <c r="Y242" s="83" t="n">
        <f aca="false">G242+Tabla_Ministerio!G242</f>
        <v>52</v>
      </c>
      <c r="Z242" s="83" t="n">
        <f aca="false">H242+Tabla_Ministerio!H242</f>
        <v>26</v>
      </c>
      <c r="AA242" s="83" t="n">
        <f aca="false">Y242+0.33*Z242</f>
        <v>60.58</v>
      </c>
      <c r="AD242" s="91" t="n">
        <f aca="false">IF(U242&gt;0,T242/U242,0)</f>
        <v>110.72972972973</v>
      </c>
      <c r="AE242" s="92" t="n">
        <f aca="false">EXP((((AD242-AD$250)/AD$251+2)/4-1.9)^3)</f>
        <v>0.00663850836801027</v>
      </c>
      <c r="AF242" s="93" t="n">
        <f aca="false">T242/V242</f>
        <v>11.2283700276991</v>
      </c>
      <c r="AG242" s="92" t="n">
        <f aca="false">EXP((((AF242-AF$250)/AF$251+2)/4-1.9)^3)</f>
        <v>0.00454075957778941</v>
      </c>
      <c r="AH242" s="92" t="n">
        <f aca="false">W242/V242</f>
        <v>0.517307403630965</v>
      </c>
      <c r="AI242" s="92" t="n">
        <f aca="false">EXP((((AH242-AH$250)/AH$251+2)/4-1.9)^3)</f>
        <v>0.0118951231261025</v>
      </c>
      <c r="AJ242" s="92" t="n">
        <f aca="false">X242/V242</f>
        <v>0.0548126435328244</v>
      </c>
      <c r="AK242" s="92" t="n">
        <f aca="false">EXP((((AJ242-AJ$250)/AJ$251+2)/4-1.9)^3)</f>
        <v>0.0160202812953409</v>
      </c>
      <c r="AL242" s="92" t="n">
        <f aca="false">AA242/V242</f>
        <v>0.166027497260925</v>
      </c>
      <c r="AM242" s="92" t="n">
        <f aca="false">EXP((((AL242-AL$250)/AL$251+2)/4-1.9)^3)</f>
        <v>0.0128098716829755</v>
      </c>
      <c r="AN242" s="92" t="n">
        <f aca="false">0.01*AE242+0.15*AG242+0.24*AI242+0.25*AK242+0.35*AM242</f>
        <v>0.0120908539834898</v>
      </c>
      <c r="AP242" s="94" t="n">
        <f aca="false">0.01*AE242/$AN$250</f>
        <v>2.33709046147206E-005</v>
      </c>
      <c r="AQ242" s="81" t="n">
        <f aca="false">AP242*$J$250</f>
        <v>252.630784908613</v>
      </c>
      <c r="AR242" s="94" t="n">
        <f aca="false">0.15*AG242/$AN$250</f>
        <v>0.000239786529792465</v>
      </c>
      <c r="AS242" s="81" t="n">
        <f aca="false">AR242*$J$250</f>
        <v>2592.00318646747</v>
      </c>
      <c r="AT242" s="94" t="n">
        <f aca="false">0.24*AI242/$AN$250</f>
        <v>0.00100504428723824</v>
      </c>
      <c r="AU242" s="81" t="n">
        <f aca="false">AT242*$J$250</f>
        <v>10864.1548685705</v>
      </c>
      <c r="AV242" s="94" t="n">
        <f aca="false">0.25*AK242/$AN$250</f>
        <v>0.00140998717369481</v>
      </c>
      <c r="AW242" s="81" t="n">
        <f aca="false">AV242*$J$250</f>
        <v>15241.4368324123</v>
      </c>
      <c r="AX242" s="94" t="n">
        <f aca="false">0.35*AM242/$AN$250</f>
        <v>0.00157840278902558</v>
      </c>
      <c r="AY242" s="81" t="n">
        <f aca="false">AX242*$J$250</f>
        <v>17061.946983529</v>
      </c>
    </row>
    <row r="243" customFormat="false" ht="12.8" hidden="false" customHeight="false" outlineLevel="0" collapsed="false">
      <c r="A243" s="89" t="s">
        <v>133</v>
      </c>
      <c r="B243" s="77"/>
      <c r="C243" s="77"/>
      <c r="D243" s="77"/>
      <c r="E243" s="77"/>
      <c r="F243" s="77"/>
      <c r="G243" s="77"/>
      <c r="H243" s="77"/>
      <c r="I243" s="82" t="n">
        <f aca="false">AP243+AR243+AT243+AV243+AX243</f>
        <v>0.0069185774941589</v>
      </c>
      <c r="J243" s="81" t="n">
        <f aca="false">ROUND(AQ243+AS243+AU243+AW243+AY243,0)</f>
        <v>74787</v>
      </c>
      <c r="K243" s="90" t="n">
        <f aca="false">I243-Tabla_Ministerio!J243</f>
        <v>0</v>
      </c>
      <c r="L243" s="81" t="n">
        <f aca="false">J243-Tabla_Ministerio!K243</f>
        <v>0</v>
      </c>
      <c r="M243" s="82" t="n">
        <f aca="false">Q278/Q$285</f>
        <v>0.0210931928532692</v>
      </c>
      <c r="N243" s="81" t="n">
        <f aca="false">ROUND((N$250*M243),0)</f>
        <v>4332182</v>
      </c>
      <c r="O243" s="82" t="n">
        <f aca="false">Tabla_Ministerio!L243/Tabla_Ministerio!L250-M243</f>
        <v>-7.4147188783881E-006</v>
      </c>
      <c r="P243" s="117" t="n">
        <f aca="false">N243-Tabla_Ministerio!L243</f>
        <v>1523</v>
      </c>
      <c r="Q243" s="83" t="n">
        <f aca="false">N243+J243</f>
        <v>4406969</v>
      </c>
      <c r="R243" s="81" t="n">
        <f aca="false">Q243-Tabla_Ministerio!M243</f>
        <v>1523</v>
      </c>
      <c r="T243" s="83" t="n">
        <f aca="false">B243+Tabla_Ministerio!B243</f>
        <v>4525</v>
      </c>
      <c r="U243" s="83" t="n">
        <f aca="false">C243+Tabla_Ministerio!C243</f>
        <v>25</v>
      </c>
      <c r="V243" s="83" t="n">
        <f aca="false">D243+Tabla_Ministerio!D243</f>
        <v>318.5775</v>
      </c>
      <c r="W243" s="83" t="n">
        <f aca="false">E243+Tabla_Ministerio!E243</f>
        <v>194.603409090909</v>
      </c>
      <c r="X243" s="83" t="n">
        <f aca="false">F243+Tabla_Ministerio!F243</f>
        <v>7</v>
      </c>
      <c r="Y243" s="83" t="n">
        <f aca="false">G243+Tabla_Ministerio!G243</f>
        <v>39</v>
      </c>
      <c r="Z243" s="83" t="n">
        <f aca="false">H243+Tabla_Ministerio!H243</f>
        <v>6</v>
      </c>
      <c r="AA243" s="83" t="n">
        <f aca="false">Y243+0.33*Z243</f>
        <v>40.98</v>
      </c>
      <c r="AD243" s="91" t="n">
        <f aca="false">IF(U243&gt;0,T243/U243,0)</f>
        <v>181</v>
      </c>
      <c r="AE243" s="92" t="n">
        <f aca="false">EXP((((AD243-AD$250)/AD$251+2)/4-1.9)^3)</f>
        <v>0.0385664887700275</v>
      </c>
      <c r="AF243" s="93" t="n">
        <f aca="false">T243/V243</f>
        <v>14.203765174879</v>
      </c>
      <c r="AG243" s="92" t="n">
        <f aca="false">EXP((((AF243-AF$250)/AF$251+2)/4-1.9)^3)</f>
        <v>0.018618527708437</v>
      </c>
      <c r="AH243" s="92" t="n">
        <f aca="false">W243/V243</f>
        <v>0.610851077338823</v>
      </c>
      <c r="AI243" s="92" t="n">
        <f aca="false">EXP((((AH243-AH$250)/AH$251+2)/4-1.9)^3)</f>
        <v>0.0443792718153151</v>
      </c>
      <c r="AJ243" s="92" t="n">
        <f aca="false">X243/V243</f>
        <v>0.0219726754086525</v>
      </c>
      <c r="AK243" s="92" t="n">
        <f aca="false">EXP((((AJ243-AJ$250)/AJ$251+2)/4-1.9)^3)</f>
        <v>0.00954556037409185</v>
      </c>
      <c r="AL243" s="92" t="n">
        <f aca="false">AA243/V243</f>
        <v>0.128634319749512</v>
      </c>
      <c r="AM243" s="92" t="n">
        <f aca="false">EXP((((AL243-AL$250)/AL$251+2)/4-1.9)^3)</f>
        <v>0.00981819605739064</v>
      </c>
      <c r="AN243" s="92" t="n">
        <f aca="false">0.01*AE243+0.15*AG243+0.24*AI243+0.25*AK243+0.35*AM243</f>
        <v>0.0196522279932511</v>
      </c>
      <c r="AP243" s="94" t="n">
        <f aca="false">0.01*AE243/$AN$250</f>
        <v>0.000135773532306197</v>
      </c>
      <c r="AQ243" s="81" t="n">
        <f aca="false">AP243*$J$250</f>
        <v>1467.66137647598</v>
      </c>
      <c r="AR243" s="94" t="n">
        <f aca="false">0.15*AG243/$AN$250</f>
        <v>0.000983199412470201</v>
      </c>
      <c r="AS243" s="81" t="n">
        <f aca="false">AR243*$J$250</f>
        <v>10628.0198986214</v>
      </c>
      <c r="AT243" s="94" t="n">
        <f aca="false">0.24*AI243/$AN$250</f>
        <v>0.0037496991949498</v>
      </c>
      <c r="AU243" s="81" t="n">
        <f aca="false">AT243*$J$250</f>
        <v>40532.8534093069</v>
      </c>
      <c r="AV243" s="94" t="n">
        <f aca="false">0.25*AK243/$AN$250</f>
        <v>0.000840129923131445</v>
      </c>
      <c r="AW243" s="81" t="n">
        <f aca="false">AV243*$J$250</f>
        <v>9081.49194071952</v>
      </c>
      <c r="AX243" s="94" t="n">
        <f aca="false">0.35*AM243/$AN$250</f>
        <v>0.00120977543130125</v>
      </c>
      <c r="AY243" s="81" t="n">
        <f aca="false">AX243*$J$250</f>
        <v>13077.2223759061</v>
      </c>
    </row>
    <row r="244" customFormat="false" ht="12.8" hidden="false" customHeight="false" outlineLevel="0" collapsed="false">
      <c r="A244" s="89" t="s">
        <v>134</v>
      </c>
      <c r="B244" s="77"/>
      <c r="C244" s="77"/>
      <c r="D244" s="77"/>
      <c r="E244" s="77"/>
      <c r="F244" s="77"/>
      <c r="G244" s="77"/>
      <c r="H244" s="77"/>
      <c r="I244" s="82" t="n">
        <f aca="false">AP244+AR244+AT244+AV244+AX244</f>
        <v>0.0213037882124265</v>
      </c>
      <c r="J244" s="81" t="n">
        <f aca="false">ROUND(AQ244+AS244+AU244+AW244+AY244,0)</f>
        <v>230286</v>
      </c>
      <c r="K244" s="90" t="n">
        <f aca="false">I244-Tabla_Ministerio!J244</f>
        <v>0</v>
      </c>
      <c r="L244" s="81" t="n">
        <f aca="false">J244-Tabla_Ministerio!K244</f>
        <v>0</v>
      </c>
      <c r="M244" s="82" t="n">
        <f aca="false">Q279/Q$285</f>
        <v>0.0126638867891178</v>
      </c>
      <c r="N244" s="81" t="n">
        <f aca="false">ROUND((N$250*M244),0)</f>
        <v>2600946</v>
      </c>
      <c r="O244" s="82" t="n">
        <f aca="false">Tabla_Ministerio!L244/Tabla_Ministerio!L250-M244</f>
        <v>-3.30717475017714E-006</v>
      </c>
      <c r="P244" s="117" t="n">
        <f aca="false">N244-Tabla_Ministerio!L244</f>
        <v>679</v>
      </c>
      <c r="Q244" s="83" t="n">
        <f aca="false">N244+J244</f>
        <v>2831232</v>
      </c>
      <c r="R244" s="81" t="n">
        <f aca="false">Q244-Tabla_Ministerio!M244</f>
        <v>679</v>
      </c>
      <c r="T244" s="83" t="n">
        <f aca="false">B244+Tabla_Ministerio!B244</f>
        <v>6688</v>
      </c>
      <c r="U244" s="83" t="n">
        <f aca="false">C244+Tabla_Ministerio!C244</f>
        <v>45</v>
      </c>
      <c r="V244" s="83" t="n">
        <f aca="false">D244+Tabla_Ministerio!D244</f>
        <v>384.155</v>
      </c>
      <c r="W244" s="83" t="n">
        <f aca="false">E244+Tabla_Ministerio!E244</f>
        <v>287.383409090909</v>
      </c>
      <c r="X244" s="83" t="n">
        <f aca="false">F244+Tabla_Ministerio!F244</f>
        <v>15</v>
      </c>
      <c r="Y244" s="83" t="n">
        <f aca="false">G244+Tabla_Ministerio!G244</f>
        <v>50</v>
      </c>
      <c r="Z244" s="83" t="n">
        <f aca="false">H244+Tabla_Ministerio!H244</f>
        <v>17</v>
      </c>
      <c r="AA244" s="83" t="n">
        <f aca="false">Y244+0.33*Z244</f>
        <v>55.61</v>
      </c>
      <c r="AD244" s="91" t="n">
        <f aca="false">IF(U244&gt;0,T244/U244,0)</f>
        <v>148.622222222222</v>
      </c>
      <c r="AE244" s="92" t="n">
        <f aca="false">EXP((((AD244-AD$250)/AD$251+2)/4-1.9)^3)</f>
        <v>0.0182526199210777</v>
      </c>
      <c r="AF244" s="93" t="n">
        <f aca="false">T244/V244</f>
        <v>17.4096393382879</v>
      </c>
      <c r="AG244" s="92" t="n">
        <f aca="false">EXP((((AF244-AF$250)/AF$251+2)/4-1.9)^3)</f>
        <v>0.0629754246823478</v>
      </c>
      <c r="AH244" s="92" t="n">
        <f aca="false">W244/V244</f>
        <v>0.74809233015556</v>
      </c>
      <c r="AI244" s="92" t="n">
        <f aca="false">EXP((((AH244-AH$250)/AH$251+2)/4-1.9)^3)</f>
        <v>0.182858822420984</v>
      </c>
      <c r="AJ244" s="92" t="n">
        <f aca="false">X244/V244</f>
        <v>0.039046738946519</v>
      </c>
      <c r="AK244" s="92" t="n">
        <f aca="false">EXP((((AJ244-AJ$250)/AJ$251+2)/4-1.9)^3)</f>
        <v>0.0125580214213377</v>
      </c>
      <c r="AL244" s="92" t="n">
        <f aca="false">AA244/V244</f>
        <v>0.144759276854395</v>
      </c>
      <c r="AM244" s="92" t="n">
        <f aca="false">EXP((((AL244-AL$250)/AL$251+2)/4-1.9)^3)</f>
        <v>0.0110256409304653</v>
      </c>
      <c r="AN244" s="92" t="n">
        <f aca="false">0.01*AE244+0.15*AG244+0.24*AI244+0.25*AK244+0.35*AM244</f>
        <v>0.0605134369635965</v>
      </c>
      <c r="AP244" s="94" t="n">
        <f aca="false">0.01*AE244/$AN$250</f>
        <v>6.42584471535603E-005</v>
      </c>
      <c r="AQ244" s="81" t="n">
        <f aca="false">AP244*$J$250</f>
        <v>694.609909587645</v>
      </c>
      <c r="AR244" s="94" t="n">
        <f aca="false">0.15*AG244/$AN$250</f>
        <v>0.00332557984806112</v>
      </c>
      <c r="AS244" s="81" t="n">
        <f aca="false">AR244*$J$250</f>
        <v>35948.2810418372</v>
      </c>
      <c r="AT244" s="94" t="n">
        <f aca="false">0.24*AI244/$AN$250</f>
        <v>0.0154501313603081</v>
      </c>
      <c r="AU244" s="81" t="n">
        <f aca="false">AT244*$J$250</f>
        <v>167010.172556064</v>
      </c>
      <c r="AV244" s="94" t="n">
        <f aca="false">0.25*AK244/$AN$250</f>
        <v>0.00110526455838327</v>
      </c>
      <c r="AW244" s="81" t="n">
        <f aca="false">AV244*$J$250</f>
        <v>11947.4987177074</v>
      </c>
      <c r="AX244" s="94" t="n">
        <f aca="false">0.35*AM244/$AN$250</f>
        <v>0.00135855399852051</v>
      </c>
      <c r="AY244" s="81" t="n">
        <f aca="false">AX244*$J$250</f>
        <v>14685.4633419193</v>
      </c>
    </row>
    <row r="245" customFormat="false" ht="12.8" hidden="false" customHeight="false" outlineLevel="0" collapsed="false">
      <c r="A245" s="89" t="s">
        <v>135</v>
      </c>
      <c r="B245" s="77"/>
      <c r="C245" s="77"/>
      <c r="D245" s="77"/>
      <c r="E245" s="77"/>
      <c r="F245" s="77"/>
      <c r="G245" s="77"/>
      <c r="H245" s="77"/>
      <c r="I245" s="82" t="n">
        <f aca="false">AP245+AR245+AT245+AV245+AX245</f>
        <v>0.017341824889445</v>
      </c>
      <c r="J245" s="81" t="n">
        <f aca="false">ROUND(AQ245+AS245+AU245+AW245+AY245,0)</f>
        <v>187459</v>
      </c>
      <c r="K245" s="90" t="n">
        <f aca="false">I245-Tabla_Ministerio!J245</f>
        <v>0</v>
      </c>
      <c r="L245" s="81" t="n">
        <f aca="false">J245-Tabla_Ministerio!K245</f>
        <v>0</v>
      </c>
      <c r="M245" s="82" t="n">
        <f aca="false">Q280/Q$285</f>
        <v>0.0190512729095309</v>
      </c>
      <c r="N245" s="81" t="n">
        <f aca="false">ROUND((N$250*M245),0)</f>
        <v>3912806</v>
      </c>
      <c r="O245" s="82" t="n">
        <f aca="false">Tabla_Ministerio!L245/Tabla_Ministerio!L250-M245</f>
        <v>-3.73130146105738E-006</v>
      </c>
      <c r="P245" s="117" t="n">
        <f aca="false">N245-Tabla_Ministerio!L245</f>
        <v>766</v>
      </c>
      <c r="Q245" s="83" t="n">
        <f aca="false">N245+J245</f>
        <v>4100265</v>
      </c>
      <c r="R245" s="81" t="n">
        <f aca="false">Q245-Tabla_Ministerio!M245</f>
        <v>766</v>
      </c>
      <c r="T245" s="83" t="n">
        <f aca="false">B245+Tabla_Ministerio!B245</f>
        <v>6649</v>
      </c>
      <c r="U245" s="83" t="n">
        <f aca="false">C245+Tabla_Ministerio!C245</f>
        <v>36</v>
      </c>
      <c r="V245" s="83" t="n">
        <f aca="false">D245+Tabla_Ministerio!D245</f>
        <v>295.811363636364</v>
      </c>
      <c r="W245" s="83" t="n">
        <f aca="false">E245+Tabla_Ministerio!E245</f>
        <v>173.150681818182</v>
      </c>
      <c r="X245" s="83" t="n">
        <f aca="false">F245+Tabla_Ministerio!F245</f>
        <v>3</v>
      </c>
      <c r="Y245" s="83" t="n">
        <f aca="false">G245+Tabla_Ministerio!G245</f>
        <v>15</v>
      </c>
      <c r="Z245" s="83" t="n">
        <f aca="false">H245+Tabla_Ministerio!H245</f>
        <v>0</v>
      </c>
      <c r="AA245" s="83" t="n">
        <f aca="false">Y245+0.33*Z245</f>
        <v>15</v>
      </c>
      <c r="AD245" s="91" t="n">
        <f aca="false">IF(U245&gt;0,T245/U245,0)</f>
        <v>184.694444444444</v>
      </c>
      <c r="AE245" s="92" t="n">
        <f aca="false">EXP((((AD245-AD$250)/AD$251+2)/4-1.9)^3)</f>
        <v>0.0417326148488348</v>
      </c>
      <c r="AF245" s="93" t="n">
        <f aca="false">T245/V245</f>
        <v>22.4771621964243</v>
      </c>
      <c r="AG245" s="92" t="n">
        <f aca="false">EXP((((AF245-AF$250)/AF$251+2)/4-1.9)^3)</f>
        <v>0.248713725337305</v>
      </c>
      <c r="AH245" s="92" t="n">
        <f aca="false">W245/V245</f>
        <v>0.585341549052298</v>
      </c>
      <c r="AI245" s="92" t="n">
        <f aca="false">EXP((((AH245-AH$250)/AH$251+2)/4-1.9)^3)</f>
        <v>0.0319466074518598</v>
      </c>
      <c r="AJ245" s="92" t="n">
        <f aca="false">X245/V245</f>
        <v>0.0101415982236837</v>
      </c>
      <c r="AK245" s="92" t="n">
        <f aca="false">EXP((((AJ245-AJ$250)/AJ$251+2)/4-1.9)^3)</f>
        <v>0.00784163683552078</v>
      </c>
      <c r="AL245" s="92" t="n">
        <f aca="false">AA245/V245</f>
        <v>0.0507079911184185</v>
      </c>
      <c r="AM245" s="92" t="n">
        <f aca="false">EXP((((AL245-AL$250)/AL$251+2)/4-1.9)^3)</f>
        <v>0.00544998646096686</v>
      </c>
      <c r="AN245" s="92" t="n">
        <f aca="false">0.01*AE245+0.15*AG245+0.24*AI245+0.25*AK245+0.35*AM245</f>
        <v>0.0492594752077491</v>
      </c>
      <c r="AP245" s="94" t="n">
        <f aca="false">0.01*AE245/$AN$250</f>
        <v>0.000146919896290998</v>
      </c>
      <c r="AQ245" s="81" t="n">
        <f aca="false">AP245*$J$250</f>
        <v>1588.14942470427</v>
      </c>
      <c r="AR245" s="94" t="n">
        <f aca="false">0.15*AG245/$AN$250</f>
        <v>0.0131339702287041</v>
      </c>
      <c r="AS245" s="81" t="n">
        <f aca="false">AR245*$J$250</f>
        <v>141973.332335366</v>
      </c>
      <c r="AT245" s="94" t="n">
        <f aca="false">0.24*AI245/$AN$250</f>
        <v>0.00269923690370866</v>
      </c>
      <c r="AU245" s="81" t="n">
        <f aca="false">AT245*$J$250</f>
        <v>29177.7468129625</v>
      </c>
      <c r="AV245" s="94" t="n">
        <f aca="false">0.25*AK245/$AN$250</f>
        <v>0.00069016312229627</v>
      </c>
      <c r="AW245" s="81" t="n">
        <f aca="false">AV245*$J$250</f>
        <v>7460.40661134119</v>
      </c>
      <c r="AX245" s="94" t="n">
        <f aca="false">0.35*AM245/$AN$250</f>
        <v>0.000671534738445061</v>
      </c>
      <c r="AY245" s="81" t="n">
        <f aca="false">AX245*$J$250</f>
        <v>7259.0407116684</v>
      </c>
    </row>
    <row r="246" customFormat="false" ht="12.8" hidden="false" customHeight="false" outlineLevel="0" collapsed="false">
      <c r="A246" s="89" t="s">
        <v>136</v>
      </c>
      <c r="B246" s="77"/>
      <c r="C246" s="77"/>
      <c r="D246" s="77"/>
      <c r="E246" s="77"/>
      <c r="F246" s="77"/>
      <c r="G246" s="77"/>
      <c r="H246" s="77"/>
      <c r="I246" s="82" t="n">
        <f aca="false">AP246+AR246+AT246+AV246+AX246</f>
        <v>0.00624285914112893</v>
      </c>
      <c r="J246" s="81" t="n">
        <f aca="false">ROUND(AQ246+AS246+AU246+AW246+AY246,0)</f>
        <v>67483</v>
      </c>
      <c r="K246" s="90" t="n">
        <f aca="false">I246-Tabla_Ministerio!J246</f>
        <v>-2.42861286636753E-017</v>
      </c>
      <c r="L246" s="81" t="n">
        <f aca="false">J246-Tabla_Ministerio!K246</f>
        <v>0</v>
      </c>
      <c r="M246" s="82" t="n">
        <f aca="false">Q281/Q$285</f>
        <v>0.0128830265937018</v>
      </c>
      <c r="N246" s="81" t="n">
        <f aca="false">ROUND((N$250*M246),0)</f>
        <v>2645954</v>
      </c>
      <c r="O246" s="82" t="n">
        <f aca="false">Tabla_Ministerio!L246/Tabla_Ministerio!L250-M246</f>
        <v>-9.5276343067708E-006</v>
      </c>
      <c r="P246" s="117" t="n">
        <f aca="false">N246-Tabla_Ministerio!L246</f>
        <v>1957</v>
      </c>
      <c r="Q246" s="83" t="n">
        <f aca="false">N246+J246</f>
        <v>2713437</v>
      </c>
      <c r="R246" s="81" t="n">
        <f aca="false">Q246-Tabla_Ministerio!M246</f>
        <v>1957</v>
      </c>
      <c r="T246" s="83" t="n">
        <f aca="false">B246+Tabla_Ministerio!B246</f>
        <v>3171</v>
      </c>
      <c r="U246" s="83" t="n">
        <f aca="false">C246+Tabla_Ministerio!C246</f>
        <v>28</v>
      </c>
      <c r="V246" s="83" t="n">
        <f aca="false">D246+Tabla_Ministerio!D246</f>
        <v>363.6175</v>
      </c>
      <c r="W246" s="83" t="n">
        <f aca="false">E246+Tabla_Ministerio!E246</f>
        <v>206.119318181818</v>
      </c>
      <c r="X246" s="83" t="n">
        <f aca="false">F246+Tabla_Ministerio!F246</f>
        <v>32</v>
      </c>
      <c r="Y246" s="83" t="n">
        <f aca="false">G246+Tabla_Ministerio!G246</f>
        <v>61</v>
      </c>
      <c r="Z246" s="83" t="n">
        <f aca="false">H246+Tabla_Ministerio!H246</f>
        <v>17</v>
      </c>
      <c r="AA246" s="83" t="n">
        <f aca="false">Y246+0.33*Z246</f>
        <v>66.61</v>
      </c>
      <c r="AD246" s="91" t="n">
        <f aca="false">IF(U246&gt;0,T246/U246,0)</f>
        <v>113.25</v>
      </c>
      <c r="AE246" s="92" t="n">
        <f aca="false">EXP((((AD246-AD$250)/AD$251+2)/4-1.9)^3)</f>
        <v>0.00713433944751394</v>
      </c>
      <c r="AF246" s="93" t="n">
        <f aca="false">T246/V246</f>
        <v>8.7207023864363</v>
      </c>
      <c r="AG246" s="92" t="n">
        <f aca="false">EXP((((AF246-AF$250)/AF$251+2)/4-1.9)^3)</f>
        <v>0.00109715337554221</v>
      </c>
      <c r="AH246" s="92" t="n">
        <f aca="false">W246/V246</f>
        <v>0.566857530734406</v>
      </c>
      <c r="AI246" s="92" t="n">
        <f aca="false">EXP((((AH246-AH$250)/AH$251+2)/4-1.9)^3)</f>
        <v>0.0248278736866177</v>
      </c>
      <c r="AJ246" s="92" t="n">
        <f aca="false">X246/V246</f>
        <v>0.0880045652368217</v>
      </c>
      <c r="AK246" s="92" t="n">
        <f aca="false">EXP((((AJ246-AJ$250)/AJ$251+2)/4-1.9)^3)</f>
        <v>0.0259617076222808</v>
      </c>
      <c r="AL246" s="92" t="n">
        <f aca="false">AA246/V246</f>
        <v>0.183187002825772</v>
      </c>
      <c r="AM246" s="92" t="n">
        <f aca="false">EXP((((AL246-AL$250)/AL$251+2)/4-1.9)^3)</f>
        <v>0.0144223319380179</v>
      </c>
      <c r="AN246" s="92" t="n">
        <f aca="false">0.01*AE246+0.15*AG246+0.24*AI246+0.25*AK246+0.35*AM246</f>
        <v>0.0177328491694712</v>
      </c>
      <c r="AP246" s="94" t="n">
        <f aca="false">0.01*AE246/$AN$250</f>
        <v>2.5116480611873E-005</v>
      </c>
      <c r="AQ246" s="81" t="n">
        <f aca="false">AP246*$J$250</f>
        <v>271.49981208356</v>
      </c>
      <c r="AR246" s="94" t="n">
        <f aca="false">0.15*AG246/$AN$250</f>
        <v>5.79380158901593E-005</v>
      </c>
      <c r="AS246" s="81" t="n">
        <f aca="false">AR246*$J$250</f>
        <v>626.288398830711</v>
      </c>
      <c r="AT246" s="94" t="n">
        <f aca="false">0.24*AI246/$AN$250</f>
        <v>0.00209775992635594</v>
      </c>
      <c r="AU246" s="81" t="n">
        <f aca="false">AT246*$J$250</f>
        <v>22676.0044372151</v>
      </c>
      <c r="AV246" s="94" t="n">
        <f aca="false">0.25*AK246/$AN$250</f>
        <v>0.00228495830252846</v>
      </c>
      <c r="AW246" s="81" t="n">
        <f aca="false">AV246*$J$250</f>
        <v>24699.5492458441</v>
      </c>
      <c r="AX246" s="94" t="n">
        <f aca="false">0.35*AM246/$AN$250</f>
        <v>0.00177708641574249</v>
      </c>
      <c r="AY246" s="81" t="n">
        <f aca="false">AX246*$J$250</f>
        <v>19209.6430780297</v>
      </c>
    </row>
    <row r="247" customFormat="false" ht="12.8" hidden="false" customHeight="false" outlineLevel="0" collapsed="false">
      <c r="A247" s="89" t="s">
        <v>137</v>
      </c>
      <c r="B247" s="77"/>
      <c r="C247" s="77"/>
      <c r="D247" s="77"/>
      <c r="E247" s="77"/>
      <c r="F247" s="77"/>
      <c r="G247" s="77"/>
      <c r="H247" s="77"/>
      <c r="I247" s="82" t="n">
        <f aca="false">AP247+AR247+AT247+AV247+AX247</f>
        <v>0.0150092060276555</v>
      </c>
      <c r="J247" s="81" t="n">
        <f aca="false">ROUND(AQ247+AS247+AU247+AW247+AY247,0)</f>
        <v>162244</v>
      </c>
      <c r="K247" s="90" t="n">
        <f aca="false">I247-Tabla_Ministerio!J247</f>
        <v>-9.54097911787244E-017</v>
      </c>
      <c r="L247" s="81" t="n">
        <f aca="false">J247-Tabla_Ministerio!K247</f>
        <v>0</v>
      </c>
      <c r="M247" s="82" t="n">
        <f aca="false">Q282/Q$285</f>
        <v>0.0104717061354138</v>
      </c>
      <c r="N247" s="81" t="n">
        <f aca="false">ROUND((N$250*M247),0)</f>
        <v>2150710</v>
      </c>
      <c r="O247" s="82" t="n">
        <f aca="false">Tabla_Ministerio!L247/Tabla_Ministerio!L250-M247</f>
        <v>1.35564303393333E-005</v>
      </c>
      <c r="P247" s="117" t="n">
        <f aca="false">N247-Tabla_Ministerio!L247</f>
        <v>-2784</v>
      </c>
      <c r="Q247" s="83" t="n">
        <f aca="false">N247+J247</f>
        <v>2312954</v>
      </c>
      <c r="R247" s="81" t="n">
        <f aca="false">Q247-Tabla_Ministerio!M247</f>
        <v>-2784</v>
      </c>
      <c r="T247" s="83" t="n">
        <f aca="false">B247+Tabla_Ministerio!B247</f>
        <v>6622</v>
      </c>
      <c r="U247" s="83" t="n">
        <f aca="false">C247+Tabla_Ministerio!C247</f>
        <v>26</v>
      </c>
      <c r="V247" s="83" t="n">
        <f aca="false">D247+Tabla_Ministerio!D247</f>
        <v>378.357954545455</v>
      </c>
      <c r="W247" s="83" t="n">
        <f aca="false">E247+Tabla_Ministerio!E247</f>
        <v>258.4925</v>
      </c>
      <c r="X247" s="83" t="n">
        <f aca="false">F247+Tabla_Ministerio!F247</f>
        <v>19</v>
      </c>
      <c r="Y247" s="83" t="n">
        <f aca="false">G247+Tabla_Ministerio!G247</f>
        <v>47</v>
      </c>
      <c r="Z247" s="83" t="n">
        <f aca="false">H247+Tabla_Ministerio!H247</f>
        <v>11</v>
      </c>
      <c r="AA247" s="83" t="n">
        <f aca="false">Y247+0.33*Z247</f>
        <v>50.63</v>
      </c>
      <c r="AD247" s="91" t="n">
        <f aca="false">IF(U247&gt;0,T247/U247,0)</f>
        <v>254.692307692308</v>
      </c>
      <c r="AE247" s="92" t="n">
        <f aca="false">EXP((((AD247-AD$250)/AD$251+2)/4-1.9)^3)</f>
        <v>0.14770779904019</v>
      </c>
      <c r="AF247" s="93" t="n">
        <f aca="false">T247/V247</f>
        <v>17.5019447072427</v>
      </c>
      <c r="AG247" s="92" t="n">
        <f aca="false">EXP((((AF247-AF$250)/AF$251+2)/4-1.9)^3)</f>
        <v>0.0649450883281794</v>
      </c>
      <c r="AH247" s="92" t="n">
        <f aca="false">W247/V247</f>
        <v>0.683195627036686</v>
      </c>
      <c r="AI247" s="92" t="n">
        <f aca="false">EXP((((AH247-AH$250)/AH$251+2)/4-1.9)^3)</f>
        <v>0.100470795801594</v>
      </c>
      <c r="AJ247" s="92" t="n">
        <f aca="false">X247/V247</f>
        <v>0.05021699629079</v>
      </c>
      <c r="AK247" s="92" t="n">
        <f aca="false">EXP((((AJ247-AJ$250)/AJ$251+2)/4-1.9)^3)</f>
        <v>0.0149369237612773</v>
      </c>
      <c r="AL247" s="92" t="n">
        <f aca="false">AA247/V247</f>
        <v>0.133815080115931</v>
      </c>
      <c r="AM247" s="92" t="n">
        <f aca="false">EXP((((AL247-AL$250)/AL$251+2)/4-1.9)^3)</f>
        <v>0.0101931578625097</v>
      </c>
      <c r="AN247" s="92" t="n">
        <f aca="false">0.01*AE247+0.15*AG247+0.24*AI247+0.25*AK247+0.35*AM247</f>
        <v>0.042633668424209</v>
      </c>
      <c r="AP247" s="94" t="n">
        <f aca="false">0.01*AE247/$AN$250</f>
        <v>0.000520006105415706</v>
      </c>
      <c r="AQ247" s="81" t="n">
        <f aca="false">AP247*$J$250</f>
        <v>5621.07255727257</v>
      </c>
      <c r="AR247" s="94" t="n">
        <f aca="false">0.15*AG247/$AN$250</f>
        <v>0.00342959302083568</v>
      </c>
      <c r="AS247" s="81" t="n">
        <f aca="false">AR247*$J$250</f>
        <v>37072.6247466299</v>
      </c>
      <c r="AT247" s="94" t="n">
        <f aca="false">0.24*AI247/$AN$250</f>
        <v>0.00848899152065834</v>
      </c>
      <c r="AU247" s="81" t="n">
        <f aca="false">AT247*$J$250</f>
        <v>91762.840433471</v>
      </c>
      <c r="AV247" s="94" t="n">
        <f aca="false">0.25*AK247/$AN$250</f>
        <v>0.00131463802224142</v>
      </c>
      <c r="AW247" s="81" t="n">
        <f aca="false">AV247*$J$250</f>
        <v>14210.7479750855</v>
      </c>
      <c r="AX247" s="94" t="n">
        <f aca="false">0.35*AM247/$AN$250</f>
        <v>0.00125597735850436</v>
      </c>
      <c r="AY247" s="81" t="n">
        <f aca="false">AX247*$J$250</f>
        <v>13576.6480218548</v>
      </c>
    </row>
    <row r="248" customFormat="false" ht="12.8" hidden="false" customHeight="false" outlineLevel="0" collapsed="false">
      <c r="A248" s="89" t="s">
        <v>138</v>
      </c>
      <c r="B248" s="77"/>
      <c r="C248" s="77"/>
      <c r="D248" s="77"/>
      <c r="E248" s="77"/>
      <c r="F248" s="77"/>
      <c r="G248" s="77"/>
      <c r="H248" s="77"/>
      <c r="I248" s="82" t="n">
        <f aca="false">AP248+AR248+AT248+AV248+AX248</f>
        <v>0.0167276249288388</v>
      </c>
      <c r="J248" s="81" t="n">
        <f aca="false">ROUND(AQ248+AS248+AU248+AW248+AY248,0)</f>
        <v>180819</v>
      </c>
      <c r="K248" s="90" t="n">
        <f aca="false">I248-Tabla_Ministerio!J248</f>
        <v>0</v>
      </c>
      <c r="L248" s="81" t="n">
        <f aca="false">J248-Tabla_Ministerio!K248</f>
        <v>0</v>
      </c>
      <c r="M248" s="82" t="n">
        <f aca="false">Q283/Q$285</f>
        <v>0.00764596360463402</v>
      </c>
      <c r="N248" s="81" t="n">
        <f aca="false">ROUND((N$250*M248),0)</f>
        <v>1570350</v>
      </c>
      <c r="O248" s="82" t="n">
        <f aca="false">Tabla_Ministerio!L248/Tabla_Ministerio!L250-M248</f>
        <v>-1.53198999854288E-005</v>
      </c>
      <c r="P248" s="117" t="n">
        <f aca="false">N248-Tabla_Ministerio!L248</f>
        <v>3146</v>
      </c>
      <c r="Q248" s="83" t="n">
        <f aca="false">N248+J248</f>
        <v>1751169</v>
      </c>
      <c r="R248" s="81" t="n">
        <f aca="false">Q248-Tabla_Ministerio!M248</f>
        <v>3146</v>
      </c>
      <c r="T248" s="83" t="n">
        <f aca="false">B248+Tabla_Ministerio!B248</f>
        <v>8100</v>
      </c>
      <c r="U248" s="83" t="n">
        <f aca="false">C248+Tabla_Ministerio!C248</f>
        <v>52</v>
      </c>
      <c r="V248" s="83" t="n">
        <f aca="false">D248+Tabla_Ministerio!D248</f>
        <v>427.685</v>
      </c>
      <c r="W248" s="83" t="n">
        <f aca="false">E248+Tabla_Ministerio!E248</f>
        <v>276.100681818182</v>
      </c>
      <c r="X248" s="83" t="n">
        <f aca="false">F248+Tabla_Ministerio!F248</f>
        <v>43</v>
      </c>
      <c r="Y248" s="83" t="n">
        <f aca="false">G248+Tabla_Ministerio!G248</f>
        <v>107</v>
      </c>
      <c r="Z248" s="83" t="n">
        <f aca="false">H248+Tabla_Ministerio!H248</f>
        <v>9</v>
      </c>
      <c r="AA248" s="83" t="n">
        <f aca="false">Y248+0.33*Z248</f>
        <v>109.97</v>
      </c>
      <c r="AD248" s="91" t="n">
        <f aca="false">IF(U248&gt;0,T248/U248,0)</f>
        <v>155.769230769231</v>
      </c>
      <c r="AE248" s="92" t="n">
        <f aca="false">EXP((((AD248-AD$250)/AD$251+2)/4-1.9)^3)</f>
        <v>0.0217227368814185</v>
      </c>
      <c r="AF248" s="93" t="n">
        <f aca="false">T248/V248</f>
        <v>18.9391725218327</v>
      </c>
      <c r="AG248" s="92" t="n">
        <f aca="false">EXP((((AF248-AF$250)/AF$251+2)/4-1.9)^3)</f>
        <v>0.101900557788374</v>
      </c>
      <c r="AH248" s="92" t="n">
        <f aca="false">W248/V248</f>
        <v>0.64557017856175</v>
      </c>
      <c r="AI248" s="92" t="n">
        <f aca="false">EXP((((AH248-AH$250)/AH$251+2)/4-1.9)^3)</f>
        <v>0.0670586598484997</v>
      </c>
      <c r="AJ248" s="92" t="n">
        <f aca="false">X248/V248</f>
        <v>0.100541286227013</v>
      </c>
      <c r="AK248" s="92" t="n">
        <f aca="false">EXP((((AJ248-AJ$250)/AJ$251+2)/4-1.9)^3)</f>
        <v>0.0308363956282823</v>
      </c>
      <c r="AL248" s="92" t="n">
        <f aca="false">AA248/V248</f>
        <v>0.257128494101968</v>
      </c>
      <c r="AM248" s="92" t="n">
        <f aca="false">EXP((((AL248-AL$250)/AL$251+2)/4-1.9)^3)</f>
        <v>0.0234552889900708</v>
      </c>
      <c r="AN248" s="92" t="n">
        <f aca="false">0.01*AE248+0.15*AG248+0.24*AI248+0.25*AK248+0.35*AM248</f>
        <v>0.0475148394543055</v>
      </c>
      <c r="AP248" s="94" t="n">
        <f aca="false">0.01*AE248/$AN$250</f>
        <v>7.6475012680969E-005</v>
      </c>
      <c r="AQ248" s="81" t="n">
        <f aca="false">AP248*$J$250</f>
        <v>826.666438376558</v>
      </c>
      <c r="AR248" s="94" t="n">
        <f aca="false">0.15*AG248/$AN$250</f>
        <v>0.00538112197252385</v>
      </c>
      <c r="AS248" s="81" t="n">
        <f aca="false">AR248*$J$250</f>
        <v>58167.9267456091</v>
      </c>
      <c r="AT248" s="94" t="n">
        <f aca="false">0.24*AI248/$AN$250</f>
        <v>0.00566592899258789</v>
      </c>
      <c r="AU248" s="81" t="n">
        <f aca="false">AT248*$J$250</f>
        <v>61246.5846842898</v>
      </c>
      <c r="AV248" s="94" t="n">
        <f aca="false">0.25*AK248/$AN$250</f>
        <v>0.00271399243978952</v>
      </c>
      <c r="AW248" s="81" t="n">
        <f aca="false">AV248*$J$250</f>
        <v>29337.2486689371</v>
      </c>
      <c r="AX248" s="94" t="n">
        <f aca="false">0.35*AM248/$AN$250</f>
        <v>0.00289010651125658</v>
      </c>
      <c r="AY248" s="81" t="n">
        <f aca="false">AX248*$J$250</f>
        <v>31240.9762670614</v>
      </c>
    </row>
    <row r="249" customFormat="false" ht="12.8" hidden="false" customHeight="false" outlineLevel="0" collapsed="false">
      <c r="A249" s="95" t="s">
        <v>139</v>
      </c>
      <c r="B249" s="77"/>
      <c r="C249" s="77"/>
      <c r="D249" s="77"/>
      <c r="E249" s="77"/>
      <c r="F249" s="77"/>
      <c r="G249" s="77"/>
      <c r="H249" s="77"/>
      <c r="I249" s="96" t="n">
        <f aca="false">AP249+AR249+AT249+AV249+AX249</f>
        <v>0.0118584398856352</v>
      </c>
      <c r="J249" s="97" t="n">
        <f aca="false">ROUND(AQ249+AS249+AU249+AW249+AY249,0)</f>
        <v>128185</v>
      </c>
      <c r="K249" s="90" t="n">
        <f aca="false">I249-Tabla_Ministerio!J249</f>
        <v>0</v>
      </c>
      <c r="L249" s="81" t="n">
        <f aca="false">J249-Tabla_Ministerio!K249</f>
        <v>0</v>
      </c>
      <c r="M249" s="82" t="n">
        <f aca="false">Q284/Q$285</f>
        <v>0.00697361702615551</v>
      </c>
      <c r="N249" s="81" t="n">
        <f aca="false">ROUND((N$250*M249),0)</f>
        <v>1432262</v>
      </c>
      <c r="O249" s="82" t="n">
        <f aca="false">Tabla_Ministerio!L249/Tabla_Ministerio!L250-M249</f>
        <v>9.76258130798349E-006</v>
      </c>
      <c r="P249" s="117" t="n">
        <f aca="false">N249-Tabla_Ministerio!L249</f>
        <v>-2005</v>
      </c>
      <c r="Q249" s="83" t="n">
        <f aca="false">N249+J249</f>
        <v>1560447</v>
      </c>
      <c r="R249" s="81" t="n">
        <f aca="false">Q249-Tabla_Ministerio!M249</f>
        <v>-2005</v>
      </c>
      <c r="T249" s="99" t="n">
        <f aca="false">B249+Tabla_Ministerio!B249</f>
        <v>8323</v>
      </c>
      <c r="U249" s="99" t="n">
        <f aca="false">C249+Tabla_Ministerio!C249</f>
        <v>32</v>
      </c>
      <c r="V249" s="99" t="n">
        <f aca="false">D249+Tabla_Ministerio!D249</f>
        <v>437.795681818182</v>
      </c>
      <c r="W249" s="99" t="n">
        <f aca="false">E249+Tabla_Ministerio!E249</f>
        <v>256.476590909091</v>
      </c>
      <c r="X249" s="99" t="n">
        <f aca="false">F249+Tabla_Ministerio!F249</f>
        <v>24</v>
      </c>
      <c r="Y249" s="99" t="n">
        <f aca="false">G249+Tabla_Ministerio!G249</f>
        <v>73</v>
      </c>
      <c r="Z249" s="99" t="n">
        <f aca="false">H249+Tabla_Ministerio!H249</f>
        <v>10</v>
      </c>
      <c r="AA249" s="99" t="n">
        <f aca="false">Y249+0.33*Z249</f>
        <v>76.3</v>
      </c>
      <c r="AD249" s="91" t="n">
        <f aca="false">IF(U249&gt;0,T249/U249,0)</f>
        <v>260.09375</v>
      </c>
      <c r="AE249" s="92" t="n">
        <f aca="false">EXP((((AD249-AD$250)/AD$251+2)/4-1.9)^3)</f>
        <v>0.160077916146644</v>
      </c>
      <c r="AF249" s="93" t="n">
        <f aca="false">T249/V249</f>
        <v>19.0111514244139</v>
      </c>
      <c r="AG249" s="92" t="n">
        <f aca="false">EXP((((AF249-AF$250)/AF$251+2)/4-1.9)^3)</f>
        <v>0.104079179881055</v>
      </c>
      <c r="AH249" s="92" t="n">
        <f aca="false">W249/V249</f>
        <v>0.585836273770299</v>
      </c>
      <c r="AI249" s="92" t="n">
        <f aca="false">EXP((((AH249-AH$250)/AH$251+2)/4-1.9)^3)</f>
        <v>0.0321576688524555</v>
      </c>
      <c r="AJ249" s="92" t="n">
        <f aca="false">X249/V249</f>
        <v>0.054820093017654</v>
      </c>
      <c r="AK249" s="92" t="n">
        <f aca="false">EXP((((AJ249-AJ$250)/AJ$251+2)/4-1.9)^3)</f>
        <v>0.0160220895170868</v>
      </c>
      <c r="AL249" s="92" t="n">
        <f aca="false">AA249/V249</f>
        <v>0.174282212385292</v>
      </c>
      <c r="AM249" s="92" t="n">
        <f aca="false">EXP((((AL249-AL$250)/AL$251+2)/4-1.9)^3)</f>
        <v>0.0135654120691761</v>
      </c>
      <c r="AN249" s="92" t="n">
        <f aca="false">0.01*AE249+0.15*AG249+0.24*AI249+0.25*AK249+0.35*AM249</f>
        <v>0.0336839132716973</v>
      </c>
      <c r="AP249" s="94" t="n">
        <f aca="false">0.01*AE249/$AN$250</f>
        <v>0.000563555169594186</v>
      </c>
      <c r="AQ249" s="81" t="n">
        <f aca="false">AP249*$J$250</f>
        <v>6091.82174079006</v>
      </c>
      <c r="AR249" s="94" t="n">
        <f aca="false">0.15*AG249/$AN$250</f>
        <v>0.00549616973543305</v>
      </c>
      <c r="AS249" s="81" t="n">
        <f aca="false">AR249*$J$250</f>
        <v>59411.5502648897</v>
      </c>
      <c r="AT249" s="94" t="n">
        <f aca="false">0.24*AI249/$AN$250</f>
        <v>0.00271706993096499</v>
      </c>
      <c r="AU249" s="81" t="n">
        <f aca="false">AT249*$J$250</f>
        <v>29370.5152037173</v>
      </c>
      <c r="AV249" s="94" t="n">
        <f aca="false">0.25*AK249/$AN$250</f>
        <v>0.00141014632005571</v>
      </c>
      <c r="AW249" s="81" t="n">
        <f aca="false">AV249*$J$250</f>
        <v>15243.1571453712</v>
      </c>
      <c r="AX249" s="94" t="n">
        <f aca="false">0.35*AM249/$AN$250</f>
        <v>0.00167149872958722</v>
      </c>
      <c r="AY249" s="81" t="n">
        <f aca="false">AX249*$J$250</f>
        <v>18068.2794693104</v>
      </c>
    </row>
    <row r="250" customFormat="false" ht="12.8" hidden="false" customHeight="false" outlineLevel="0" collapsed="false">
      <c r="A250" s="104" t="s">
        <v>71</v>
      </c>
      <c r="B250" s="77"/>
      <c r="C250" s="77"/>
      <c r="D250" s="77"/>
      <c r="E250" s="77"/>
      <c r="F250" s="77"/>
      <c r="G250" s="77"/>
      <c r="H250" s="77"/>
      <c r="I250" s="105" t="n">
        <f aca="false">SUM(I223:I249)</f>
        <v>1</v>
      </c>
      <c r="J250" s="106" t="n">
        <f aca="false">Tabla_Ministerio!K250</f>
        <v>10809628</v>
      </c>
      <c r="K250" s="107" t="n">
        <f aca="false">I250-Tabla_Ministerio!J250</f>
        <v>0</v>
      </c>
      <c r="L250" s="108" t="n">
        <f aca="false">SUM(L223:L249)</f>
        <v>-1</v>
      </c>
      <c r="M250" s="105" t="n">
        <f aca="false">SUM(M223:M249)</f>
        <v>0.99999999039745</v>
      </c>
      <c r="N250" s="106" t="n">
        <f aca="false">Tabla_Ministerio!L250</f>
        <v>205382935</v>
      </c>
      <c r="O250" s="105" t="n">
        <f aca="false">SUM(O223:O249)</f>
        <v>9.60255046311698E-009</v>
      </c>
      <c r="P250" s="109" t="n">
        <f aca="false">SUM(P223:P249)</f>
        <v>-5</v>
      </c>
      <c r="Q250" s="110" t="n">
        <f aca="false">Tabla_Ministerio!M250</f>
        <v>216192563</v>
      </c>
      <c r="R250" s="108" t="n">
        <f aca="false">SUM(R223:R249)</f>
        <v>-6</v>
      </c>
      <c r="T250" s="111"/>
      <c r="U250" s="111"/>
      <c r="V250" s="111"/>
      <c r="W250" s="111"/>
      <c r="X250" s="111"/>
      <c r="Y250" s="111"/>
      <c r="Z250" s="111"/>
      <c r="AA250" s="111"/>
      <c r="AC250" s="112" t="s">
        <v>295</v>
      </c>
      <c r="AD250" s="112" t="n">
        <f aca="false">AVERAGE(AD225:AD249)</f>
        <v>206.115397109073</v>
      </c>
      <c r="AE250" s="111"/>
      <c r="AF250" s="112" t="n">
        <f aca="false">AVERAGE(AF225:AF249)</f>
        <v>17.4725371293995</v>
      </c>
      <c r="AG250" s="111"/>
      <c r="AH250" s="114" t="n">
        <f aca="false">AVERAGE(AH225:AH249)</f>
        <v>0.641898893625018</v>
      </c>
      <c r="AI250" s="111"/>
      <c r="AJ250" s="114" t="n">
        <f aca="false">AVERAGE(AJ225:AJ249)</f>
        <v>0.159327226524575</v>
      </c>
      <c r="AK250" s="111"/>
      <c r="AL250" s="114" t="n">
        <f aca="false">AVERAGE(AL225:AL249)</f>
        <v>0.433868601828838</v>
      </c>
      <c r="AM250" s="111"/>
      <c r="AN250" s="114" t="n">
        <f aca="false">SUM(AN225:AN249)</f>
        <v>2.84050124607881</v>
      </c>
      <c r="AP250" s="116" t="n">
        <f aca="false">SUM(AP223:AP249)</f>
        <v>0.00987362905710696</v>
      </c>
      <c r="AQ250" s="108" t="n">
        <f aca="false">SUM(AQ223:AQ249)</f>
        <v>106730.257117317</v>
      </c>
      <c r="AR250" s="116" t="n">
        <f aca="false">SUM(AR223:AR249)</f>
        <v>0.147075695694606</v>
      </c>
      <c r="AS250" s="108" t="n">
        <f aca="false">SUM(AS223:AS249)</f>
        <v>1589833.55829989</v>
      </c>
      <c r="AT250" s="116" t="n">
        <f aca="false">SUM(AT223:AT249)</f>
        <v>0.231899414113025</v>
      </c>
      <c r="AU250" s="108" t="n">
        <f aca="false">SUM(AU223:AU249)</f>
        <v>2506746.39997975</v>
      </c>
      <c r="AV250" s="116" t="n">
        <f aca="false">SUM(AV223:AV249)</f>
        <v>0.256457805950087</v>
      </c>
      <c r="AW250" s="108" t="n">
        <f aca="false">SUM(AW223:AW249)</f>
        <v>2772213.48001662</v>
      </c>
      <c r="AX250" s="116" t="n">
        <f aca="false">SUM(AX223:AX249)</f>
        <v>0.354693455185175</v>
      </c>
      <c r="AY250" s="108" t="n">
        <f aca="false">SUM(AY223:AY249)</f>
        <v>3834104.30458642</v>
      </c>
    </row>
    <row r="251" customFormat="false" ht="12.8" hidden="false" customHeight="false" outlineLevel="0" collapsed="false">
      <c r="A251" s="57" t="s">
        <v>72</v>
      </c>
      <c r="B251" s="123"/>
      <c r="C251" s="123"/>
      <c r="D251" s="123"/>
      <c r="E251" s="123"/>
      <c r="F251" s="123"/>
      <c r="G251" s="123"/>
      <c r="H251" s="123"/>
      <c r="I251" s="124"/>
      <c r="J251" s="125"/>
      <c r="K251" s="127"/>
      <c r="L251" s="125"/>
      <c r="M251" s="124"/>
      <c r="N251" s="125"/>
      <c r="O251" s="125"/>
      <c r="P251" s="128"/>
      <c r="Q251" s="54"/>
      <c r="R251" s="125"/>
      <c r="S251" s="54"/>
      <c r="T251" s="123"/>
      <c r="U251" s="123"/>
      <c r="V251" s="123"/>
      <c r="W251" s="123"/>
      <c r="X251" s="123"/>
      <c r="Y251" s="123"/>
      <c r="Z251" s="123"/>
      <c r="AA251" s="123"/>
      <c r="AB251" s="54"/>
      <c r="AC251" s="112" t="s">
        <v>296</v>
      </c>
      <c r="AD251" s="112" t="n">
        <f aca="false">_xlfn.STDEV.P(AD225:AD249)</f>
        <v>76.5119465364527</v>
      </c>
      <c r="AE251" s="111"/>
      <c r="AF251" s="112" t="n">
        <f aca="false">_xlfn.STDEV.P(AF225:AF249)</f>
        <v>4.41181313175147</v>
      </c>
      <c r="AG251" s="111"/>
      <c r="AH251" s="114" t="n">
        <f aca="false">_xlfn.STDEV.P(AH225:AH249)</f>
        <v>0.12841342930389</v>
      </c>
      <c r="AI251" s="111"/>
      <c r="AJ251" s="114" t="n">
        <f aca="false">_xlfn.STDEV.P(AJ225:AJ249)</f>
        <v>0.127506738808283</v>
      </c>
      <c r="AK251" s="111"/>
      <c r="AL251" s="114" t="n">
        <f aca="false">_xlfn.STDEV.P(AL225:AL249)</f>
        <v>0.286946673511762</v>
      </c>
      <c r="AM251" s="111"/>
      <c r="AN251" s="114"/>
    </row>
    <row r="252" customFormat="false" ht="12.8" hidden="false" customHeight="false" outlineLevel="0" collapsed="false">
      <c r="A252" s="57" t="s">
        <v>82</v>
      </c>
      <c r="B252" s="123"/>
      <c r="C252" s="123"/>
      <c r="D252" s="123"/>
      <c r="E252" s="123"/>
      <c r="F252" s="123"/>
      <c r="G252" s="123"/>
      <c r="H252" s="123"/>
      <c r="I252" s="124"/>
      <c r="J252" s="125"/>
      <c r="K252" s="127"/>
      <c r="L252" s="125"/>
      <c r="M252" s="124"/>
      <c r="N252" s="125"/>
      <c r="O252" s="125"/>
      <c r="P252" s="128"/>
      <c r="Q252" s="54"/>
      <c r="R252" s="125"/>
      <c r="S252" s="54"/>
      <c r="T252" s="123"/>
      <c r="U252" s="123"/>
      <c r="V252" s="123"/>
      <c r="W252" s="123"/>
      <c r="X252" s="123"/>
      <c r="Y252" s="123"/>
      <c r="Z252" s="123"/>
      <c r="AA252" s="123"/>
      <c r="AB252" s="54"/>
      <c r="AC252" s="8" t="n">
        <f aca="false">MIN(AD252:AM252)</f>
        <v>-2.51966016088751</v>
      </c>
      <c r="AD252" s="8" t="n">
        <f aca="false">(MIN(AD225:AD249)-AD250)/AD251</f>
        <v>-1.36900224710398</v>
      </c>
      <c r="AF252" s="8" t="n">
        <f aca="false">(MIN(AF225:AF249)-AF250)/AF251</f>
        <v>-1.98372743396065</v>
      </c>
      <c r="AH252" s="8" t="n">
        <f aca="false">(MIN(AH225:AH249)-AH250)/AH251</f>
        <v>-2.51966016088751</v>
      </c>
      <c r="AJ252" s="8" t="n">
        <f aca="false">(MIN(AJ225:AJ249)-AJ250)/AJ251</f>
        <v>-1.17002151960929</v>
      </c>
      <c r="AL252" s="8" t="n">
        <f aca="false">(MIN(AL225:AL249)-AL250)/AL251</f>
        <v>-1.33530250070912</v>
      </c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</row>
    <row r="253" customFormat="false" ht="12.8" hidden="false" customHeight="false" outlineLevel="0" collapsed="false">
      <c r="A253" s="126"/>
      <c r="B253" s="48"/>
      <c r="C253" s="48"/>
      <c r="D253" s="48"/>
      <c r="E253" s="48"/>
      <c r="F253" s="48"/>
      <c r="G253" s="48"/>
      <c r="H253" s="48"/>
      <c r="T253" s="48"/>
      <c r="U253" s="48"/>
      <c r="V253" s="48"/>
      <c r="W253" s="48"/>
      <c r="X253" s="48"/>
      <c r="Y253" s="48"/>
      <c r="Z253" s="48"/>
      <c r="AA253" s="48"/>
      <c r="AC253" s="8" t="n">
        <f aca="false">MAX(AD253:AN253)</f>
        <v>2.7652646278018</v>
      </c>
      <c r="AD253" s="8" t="n">
        <f aca="false">(MAX(AD225:AD249)-AD250)/AD251</f>
        <v>2.7652646278018</v>
      </c>
      <c r="AF253" s="8" t="n">
        <f aca="false">(MAX(AF225:AF249)-AF250)/AF251</f>
        <v>1.57230936698686</v>
      </c>
      <c r="AH253" s="8" t="n">
        <f aca="false">(MAX(AH225:AH249)-AH250)/AH251</f>
        <v>2.21169883090407</v>
      </c>
      <c r="AJ253" s="8" t="n">
        <f aca="false">(MAX(AJ225:AJ249)-AJ250)/AJ251</f>
        <v>2.26648202962055</v>
      </c>
      <c r="AL253" s="8" t="n">
        <f aca="false">(MAX(AL225:AL249)-AL250)/AL251</f>
        <v>2.31062993394574</v>
      </c>
    </row>
    <row r="254" customFormat="false" ht="12.8" hidden="false" customHeight="false" outlineLevel="0" collapsed="false">
      <c r="A254" s="126"/>
      <c r="B254" s="48"/>
      <c r="C254" s="48"/>
      <c r="D254" s="48"/>
      <c r="E254" s="48"/>
      <c r="F254" s="48"/>
      <c r="G254" s="48"/>
      <c r="H254" s="48"/>
      <c r="T254" s="48"/>
      <c r="U254" s="48"/>
      <c r="V254" s="48"/>
      <c r="W254" s="48"/>
      <c r="X254" s="48"/>
      <c r="Y254" s="48"/>
      <c r="Z254" s="48"/>
      <c r="AA254" s="48"/>
    </row>
    <row r="255" customFormat="false" ht="12.8" hidden="false" customHeight="false" outlineLevel="0" collapsed="false">
      <c r="A255" s="126"/>
      <c r="B255" s="48"/>
      <c r="C255" s="48"/>
      <c r="D255" s="48"/>
      <c r="E255" s="48"/>
      <c r="F255" s="48"/>
      <c r="G255" s="48"/>
      <c r="H255" s="48"/>
      <c r="T255" s="48"/>
      <c r="U255" s="48"/>
      <c r="V255" s="48"/>
      <c r="W255" s="48"/>
      <c r="X255" s="48"/>
      <c r="Y255" s="48"/>
      <c r="Z255" s="48"/>
      <c r="AA255" s="48"/>
    </row>
    <row r="256" customFormat="false" ht="12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T256" s="16"/>
      <c r="U256" s="16"/>
      <c r="V256" s="16"/>
      <c r="W256" s="16"/>
      <c r="X256" s="16"/>
      <c r="Y256" s="16"/>
      <c r="Z256" s="16"/>
      <c r="AA256" s="16"/>
    </row>
    <row r="257" customFormat="false" ht="12.75" hidden="false" customHeight="true" outlineLevel="0" collapsed="false">
      <c r="A257" s="16" t="s">
        <v>148</v>
      </c>
      <c r="B257" s="16"/>
      <c r="C257" s="16"/>
      <c r="D257" s="16"/>
      <c r="E257" s="16"/>
      <c r="F257" s="16"/>
      <c r="G257" s="16"/>
      <c r="H257" s="16"/>
      <c r="I257" s="16"/>
      <c r="J257" s="16"/>
      <c r="T257" s="16"/>
      <c r="U257" s="16"/>
      <c r="V257" s="16"/>
      <c r="W257" s="16"/>
      <c r="X257" s="16"/>
      <c r="Y257" s="16"/>
      <c r="Z257" s="16"/>
      <c r="AA257" s="16"/>
    </row>
    <row r="258" customFormat="false" ht="15.8" hidden="false" customHeight="true" outlineLevel="0" collapsed="false">
      <c r="A258" s="66" t="s">
        <v>30</v>
      </c>
      <c r="B258" s="72" t="s">
        <v>275</v>
      </c>
      <c r="C258" s="72"/>
      <c r="D258" s="72"/>
      <c r="E258" s="72"/>
      <c r="F258" s="72"/>
      <c r="G258" s="72"/>
      <c r="H258" s="72"/>
      <c r="I258" s="68" t="s">
        <v>32</v>
      </c>
      <c r="J258" s="69" t="s">
        <v>33</v>
      </c>
      <c r="K258" s="70" t="s">
        <v>276</v>
      </c>
      <c r="L258" s="69" t="s">
        <v>277</v>
      </c>
      <c r="M258" s="68" t="s">
        <v>278</v>
      </c>
      <c r="N258" s="69" t="s">
        <v>34</v>
      </c>
      <c r="O258" s="69" t="s">
        <v>279</v>
      </c>
      <c r="P258" s="71" t="s">
        <v>280</v>
      </c>
      <c r="Q258" s="66" t="s">
        <v>281</v>
      </c>
      <c r="R258" s="69" t="s">
        <v>282</v>
      </c>
      <c r="T258" s="72" t="s">
        <v>275</v>
      </c>
      <c r="U258" s="72"/>
      <c r="V258" s="72"/>
      <c r="W258" s="72"/>
      <c r="X258" s="72"/>
      <c r="Y258" s="72"/>
      <c r="Z258" s="72"/>
      <c r="AA258" s="72"/>
      <c r="AD258" s="73" t="s">
        <v>284</v>
      </c>
      <c r="AE258" s="73"/>
      <c r="AF258" s="73" t="s">
        <v>285</v>
      </c>
      <c r="AG258" s="73"/>
      <c r="AH258" s="73" t="s">
        <v>286</v>
      </c>
      <c r="AI258" s="73"/>
      <c r="AJ258" s="73" t="s">
        <v>287</v>
      </c>
      <c r="AK258" s="73"/>
      <c r="AL258" s="73" t="s">
        <v>288</v>
      </c>
      <c r="AM258" s="73"/>
      <c r="AN258" s="74" t="s">
        <v>289</v>
      </c>
      <c r="AP258" s="73" t="s">
        <v>284</v>
      </c>
      <c r="AQ258" s="73"/>
      <c r="AR258" s="73" t="s">
        <v>285</v>
      </c>
      <c r="AS258" s="73"/>
      <c r="AT258" s="73" t="s">
        <v>286</v>
      </c>
      <c r="AU258" s="73"/>
      <c r="AV258" s="73" t="s">
        <v>287</v>
      </c>
      <c r="AW258" s="73"/>
      <c r="AX258" s="74" t="s">
        <v>288</v>
      </c>
      <c r="AY258" s="74"/>
    </row>
    <row r="259" customFormat="false" ht="37.3" hidden="false" customHeight="false" outlineLevel="0" collapsed="false">
      <c r="A259" s="66"/>
      <c r="B259" s="73" t="s">
        <v>149</v>
      </c>
      <c r="C259" s="73" t="s">
        <v>150</v>
      </c>
      <c r="D259" s="73" t="s">
        <v>151</v>
      </c>
      <c r="E259" s="73" t="s">
        <v>152</v>
      </c>
      <c r="F259" s="73" t="s">
        <v>153</v>
      </c>
      <c r="G259" s="73" t="s">
        <v>154</v>
      </c>
      <c r="H259" s="73" t="s">
        <v>155</v>
      </c>
      <c r="I259" s="68"/>
      <c r="J259" s="69"/>
      <c r="K259" s="70"/>
      <c r="L259" s="69"/>
      <c r="M259" s="68"/>
      <c r="N259" s="69"/>
      <c r="O259" s="69"/>
      <c r="P259" s="71"/>
      <c r="Q259" s="66"/>
      <c r="R259" s="69"/>
      <c r="T259" s="73" t="s">
        <v>149</v>
      </c>
      <c r="U259" s="73" t="s">
        <v>150</v>
      </c>
      <c r="V259" s="73" t="s">
        <v>151</v>
      </c>
      <c r="W259" s="73" t="s">
        <v>152</v>
      </c>
      <c r="X259" s="73" t="s">
        <v>153</v>
      </c>
      <c r="Y259" s="73" t="s">
        <v>154</v>
      </c>
      <c r="Z259" s="73" t="s">
        <v>155</v>
      </c>
      <c r="AA259" s="66" t="s">
        <v>43</v>
      </c>
      <c r="AD259" s="73" t="s">
        <v>290</v>
      </c>
      <c r="AE259" s="73" t="s">
        <v>291</v>
      </c>
      <c r="AF259" s="73" t="s">
        <v>290</v>
      </c>
      <c r="AG259" s="73" t="s">
        <v>291</v>
      </c>
      <c r="AH259" s="73" t="s">
        <v>290</v>
      </c>
      <c r="AI259" s="73" t="s">
        <v>291</v>
      </c>
      <c r="AJ259" s="73" t="s">
        <v>290</v>
      </c>
      <c r="AK259" s="73" t="s">
        <v>291</v>
      </c>
      <c r="AL259" s="73" t="s">
        <v>290</v>
      </c>
      <c r="AM259" s="73" t="s">
        <v>291</v>
      </c>
      <c r="AN259" s="75" t="s">
        <v>292</v>
      </c>
      <c r="AP259" s="73" t="s">
        <v>293</v>
      </c>
      <c r="AQ259" s="73" t="s">
        <v>294</v>
      </c>
      <c r="AR259" s="73" t="s">
        <v>293</v>
      </c>
      <c r="AS259" s="73" t="s">
        <v>294</v>
      </c>
      <c r="AT259" s="73" t="s">
        <v>293</v>
      </c>
      <c r="AU259" s="73" t="s">
        <v>294</v>
      </c>
      <c r="AV259" s="73" t="s">
        <v>293</v>
      </c>
      <c r="AW259" s="73" t="s">
        <v>294</v>
      </c>
      <c r="AX259" s="73" t="s">
        <v>293</v>
      </c>
      <c r="AY259" s="75" t="s">
        <v>294</v>
      </c>
    </row>
    <row r="260" customFormat="false" ht="12.8" hidden="false" customHeight="false" outlineLevel="0" collapsed="false">
      <c r="A260" s="76" t="s">
        <v>115</v>
      </c>
      <c r="B260" s="77" t="n">
        <v>0</v>
      </c>
      <c r="C260" s="77"/>
      <c r="D260" s="77"/>
      <c r="E260" s="77"/>
      <c r="F260" s="77"/>
      <c r="G260" s="77"/>
      <c r="H260" s="77"/>
      <c r="I260" s="78" t="n">
        <f aca="false">AP260+AR260+AT260+AV260+AX260</f>
        <v>0.129260026110301</v>
      </c>
      <c r="J260" s="79" t="n">
        <f aca="false">ROUND(AQ260+AS260+AU260+AW260+AY260,0)</f>
        <v>1346101</v>
      </c>
      <c r="K260" s="80" t="n">
        <f aca="false">I260-Tabla_Ministerio!J260</f>
        <v>0</v>
      </c>
      <c r="L260" s="79" t="n">
        <f aca="false">J260-Tabla_Ministerio!K260</f>
        <v>0</v>
      </c>
      <c r="M260" s="82" t="n">
        <f aca="false">Q295/Q$320</f>
        <v>0.189828758531172</v>
      </c>
      <c r="N260" s="81" t="n">
        <f aca="false">ROUND((N$285*M260),0)</f>
        <v>37560296</v>
      </c>
      <c r="O260" s="82" t="n">
        <f aca="false">Tabla_Ministerio!L260/Tabla_Ministerio!L285-M260</f>
        <v>-1.9825277093044E-006</v>
      </c>
      <c r="P260" s="117" t="n">
        <f aca="false">N260-Tabla_Ministerio!L260</f>
        <v>392</v>
      </c>
      <c r="Q260" s="83" t="n">
        <f aca="false">N260+J260</f>
        <v>38906397</v>
      </c>
      <c r="R260" s="81" t="n">
        <f aca="false">Q260-Tabla_Ministerio!M260</f>
        <v>392</v>
      </c>
      <c r="T260" s="84" t="n">
        <f aca="false">B260+Tabla_Ministerio!B260</f>
        <v>27618</v>
      </c>
      <c r="U260" s="84" t="n">
        <f aca="false">C260+Tabla_Ministerio!C260</f>
        <v>69</v>
      </c>
      <c r="V260" s="84" t="n">
        <f aca="false">D260+Tabla_Ministerio!D260</f>
        <v>2057.64318181818</v>
      </c>
      <c r="W260" s="84" t="n">
        <f aca="false">E260+Tabla_Ministerio!E260</f>
        <v>1376.31045454545</v>
      </c>
      <c r="X260" s="84" t="n">
        <f aca="false">F260+Tabla_Ministerio!F260</f>
        <v>937</v>
      </c>
      <c r="Y260" s="84" t="n">
        <f aca="false">G260+Tabla_Ministerio!G260</f>
        <v>1878</v>
      </c>
      <c r="Z260" s="84" t="n">
        <f aca="false">H260+Tabla_Ministerio!H260</f>
        <v>226</v>
      </c>
      <c r="AA260" s="84" t="n">
        <f aca="false">Y260+0.33*Z260</f>
        <v>1952.58</v>
      </c>
      <c r="AD260" s="85" t="n">
        <f aca="false">IF(U260&gt;0,T260/U260,0)</f>
        <v>400.260869565217</v>
      </c>
      <c r="AE260" s="86" t="n">
        <f aca="false">EXP((((AD260-AD$285)/AD$286+2)/4-1.9)^3)</f>
        <v>0.514383189177013</v>
      </c>
      <c r="AF260" s="87" t="n">
        <f aca="false">T260/V260</f>
        <v>13.422152219607</v>
      </c>
      <c r="AG260" s="86" t="n">
        <f aca="false">EXP((((AF260-AF$285)/AF$286+2)/4-1.9)^3)</f>
        <v>0.0104741152533134</v>
      </c>
      <c r="AH260" s="86" t="n">
        <f aca="false">W260/V260</f>
        <v>0.668877124424124</v>
      </c>
      <c r="AI260" s="86" t="n">
        <f aca="false">EXP((((AH260-AH$285)/AH$286+2)/4-1.9)^3)</f>
        <v>0.0999522664043321</v>
      </c>
      <c r="AJ260" s="86" t="n">
        <f aca="false">X260/V260</f>
        <v>0.455375357729442</v>
      </c>
      <c r="AK260" s="86" t="n">
        <f aca="false">EXP((((AJ260-AJ$285)/AJ$286+2)/4-1.9)^3)</f>
        <v>0.636850830883795</v>
      </c>
      <c r="AL260" s="86" t="n">
        <f aca="false">AA260/V260</f>
        <v>0.948940038415531</v>
      </c>
      <c r="AM260" s="86" t="n">
        <f aca="false">EXP((((AL260-AL$285)/AL$286+2)/4-1.9)^3)</f>
        <v>0.506524921362667</v>
      </c>
      <c r="AN260" s="86" t="n">
        <f aca="false">0.01*AE260+0.15*AG260+0.24*AI260+0.25*AK260+0.35*AM260</f>
        <v>0.367199923314689</v>
      </c>
      <c r="AP260" s="88" t="n">
        <f aca="false">0.01*AE260/$AN$285</f>
        <v>0.00181070801604551</v>
      </c>
      <c r="AQ260" s="79" t="n">
        <f aca="false">AP260*$J$285</f>
        <v>18856.5322082964</v>
      </c>
      <c r="AR260" s="88" t="n">
        <f aca="false">0.15*AG260/$AN$285</f>
        <v>0.000553057472985358</v>
      </c>
      <c r="AS260" s="79" t="n">
        <f aca="false">AR260*$J$285</f>
        <v>5759.48521792222</v>
      </c>
      <c r="AT260" s="88" t="n">
        <f aca="false">0.24*AI260/$AN$285</f>
        <v>0.00844433677343802</v>
      </c>
      <c r="AU260" s="79" t="n">
        <f aca="false">AT260*$J$285</f>
        <v>87938.4787249062</v>
      </c>
      <c r="AV260" s="88" t="n">
        <f aca="false">0.25*AK260/$AN$285</f>
        <v>0.0560453242237327</v>
      </c>
      <c r="AW260" s="79" t="n">
        <f aca="false">AV260*$J$285</f>
        <v>583650.40193353</v>
      </c>
      <c r="AX260" s="88" t="n">
        <f aca="false">0.35*AM260/$AN$285</f>
        <v>0.0624065996240993</v>
      </c>
      <c r="AY260" s="79" t="n">
        <f aca="false">AX260*$J$285</f>
        <v>649896.087825408</v>
      </c>
    </row>
    <row r="261" customFormat="false" ht="12.8" hidden="false" customHeight="false" outlineLevel="0" collapsed="false">
      <c r="A261" s="89" t="s">
        <v>116</v>
      </c>
      <c r="B261" s="77"/>
      <c r="C261" s="77"/>
      <c r="D261" s="77"/>
      <c r="E261" s="77"/>
      <c r="F261" s="77"/>
      <c r="G261" s="77"/>
      <c r="H261" s="77"/>
      <c r="I261" s="82" t="n">
        <f aca="false">AP261+AR261+AT261+AV261+AX261</f>
        <v>0.100445497003692</v>
      </c>
      <c r="J261" s="81" t="n">
        <f aca="false">ROUND(AQ261+AS261+AU261+AW261+AY261,0)</f>
        <v>1046029</v>
      </c>
      <c r="K261" s="90" t="n">
        <f aca="false">I261-Tabla_Ministerio!J261</f>
        <v>-1.1518563880486E-015</v>
      </c>
      <c r="L261" s="81" t="n">
        <f aca="false">J261-Tabla_Ministerio!K261</f>
        <v>0</v>
      </c>
      <c r="M261" s="82" t="n">
        <f aca="false">Q296/Q$320</f>
        <v>0.121059687107978</v>
      </c>
      <c r="N261" s="81" t="n">
        <f aca="false">ROUND((N$285*M261),0)</f>
        <v>23953366</v>
      </c>
      <c r="O261" s="82" t="n">
        <f aca="false">Tabla_Ministerio!L261/Tabla_Ministerio!L285-M261</f>
        <v>3.02270680212213E-006</v>
      </c>
      <c r="P261" s="117" t="n">
        <f aca="false">N261-Tabla_Ministerio!L261</f>
        <v>-598</v>
      </c>
      <c r="Q261" s="83" t="n">
        <f aca="false">N261+J261</f>
        <v>24999395</v>
      </c>
      <c r="R261" s="81" t="n">
        <f aca="false">Q261-Tabla_Ministerio!M261</f>
        <v>-598</v>
      </c>
      <c r="T261" s="83" t="n">
        <f aca="false">B261+Tabla_Ministerio!B261</f>
        <v>23273</v>
      </c>
      <c r="U261" s="83" t="n">
        <f aca="false">C261+Tabla_Ministerio!C261</f>
        <v>48</v>
      </c>
      <c r="V261" s="83" t="n">
        <f aca="false">D261+Tabla_Ministerio!D261</f>
        <v>2011.50272727273</v>
      </c>
      <c r="W261" s="83" t="n">
        <f aca="false">E261+Tabla_Ministerio!E261</f>
        <v>1364.53386363636</v>
      </c>
      <c r="X261" s="83" t="n">
        <f aca="false">F261+Tabla_Ministerio!F261</f>
        <v>734</v>
      </c>
      <c r="Y261" s="83" t="n">
        <f aca="false">G261+Tabla_Ministerio!G261</f>
        <v>1693</v>
      </c>
      <c r="Z261" s="83" t="n">
        <f aca="false">H261+Tabla_Ministerio!H261</f>
        <v>154</v>
      </c>
      <c r="AA261" s="83" t="n">
        <f aca="false">Y261+0.33*Z261</f>
        <v>1743.82</v>
      </c>
      <c r="AD261" s="91" t="n">
        <f aca="false">IF(U261&gt;0,T261/U261,0)</f>
        <v>484.854166666667</v>
      </c>
      <c r="AE261" s="92" t="n">
        <f aca="false">EXP((((AD261-AD$285)/AD$286+2)/4-1.9)^3)</f>
        <v>0.774265727968242</v>
      </c>
      <c r="AF261" s="93" t="n">
        <f aca="false">T261/V261</f>
        <v>11.5699569702072</v>
      </c>
      <c r="AG261" s="92" t="n">
        <f aca="false">EXP((((AF261-AF$285)/AF$286+2)/4-1.9)^3)</f>
        <v>0.0041895626798506</v>
      </c>
      <c r="AH261" s="92" t="n">
        <f aca="false">W261/V261</f>
        <v>0.678365405691717</v>
      </c>
      <c r="AI261" s="92" t="n">
        <f aca="false">EXP((((AH261-AH$285)/AH$286+2)/4-1.9)^3)</f>
        <v>0.10987808184795</v>
      </c>
      <c r="AJ261" s="92" t="n">
        <f aca="false">X261/V261</f>
        <v>0.364901319818335</v>
      </c>
      <c r="AK261" s="92" t="n">
        <f aca="false">EXP((((AJ261-AJ$285)/AJ$286+2)/4-1.9)^3)</f>
        <v>0.418720370301963</v>
      </c>
      <c r="AL261" s="92" t="n">
        <f aca="false">AA261/V261</f>
        <v>0.866924004803282</v>
      </c>
      <c r="AM261" s="92" t="n">
        <f aca="false">EXP((((AL261-AL$285)/AL$286+2)/4-1.9)^3)</f>
        <v>0.416920347986195</v>
      </c>
      <c r="AN261" s="92" t="n">
        <f aca="false">0.01*AE261+0.15*AG261+0.24*AI261+0.25*AK261+0.35*AM261</f>
        <v>0.285344045695827</v>
      </c>
      <c r="AP261" s="94" t="n">
        <f aca="false">0.01*AE261/$AN$285</f>
        <v>0.00272553456193716</v>
      </c>
      <c r="AQ261" s="81" t="n">
        <f aca="false">AP261*$J$285</f>
        <v>28383.4443745574</v>
      </c>
      <c r="AR261" s="94" t="n">
        <f aca="false">0.15*AG261/$AN$285</f>
        <v>0.000221218584347632</v>
      </c>
      <c r="AS261" s="81" t="n">
        <f aca="false">AR261*$J$285</f>
        <v>2303.7482155378</v>
      </c>
      <c r="AT261" s="94" t="n">
        <f aca="false">0.24*AI261/$AN$285</f>
        <v>0.00928290633641165</v>
      </c>
      <c r="AU261" s="81" t="n">
        <f aca="false">AT261*$J$285</f>
        <v>96671.2582967573</v>
      </c>
      <c r="AV261" s="94" t="n">
        <f aca="false">0.25*AK261/$AN$285</f>
        <v>0.0368490041539052</v>
      </c>
      <c r="AW261" s="81" t="n">
        <f aca="false">AV261*$J$285</f>
        <v>383741.844358353</v>
      </c>
      <c r="AX261" s="94" t="n">
        <f aca="false">0.35*AM261/$AN$285</f>
        <v>0.0513668333670902</v>
      </c>
      <c r="AY261" s="81" t="n">
        <f aca="false">AX261*$J$285</f>
        <v>534929.066001541</v>
      </c>
    </row>
    <row r="262" customFormat="false" ht="12.8" hidden="false" customHeight="false" outlineLevel="0" collapsed="false">
      <c r="A262" s="89" t="s">
        <v>117</v>
      </c>
      <c r="B262" s="77"/>
      <c r="C262" s="77"/>
      <c r="D262" s="77"/>
      <c r="E262" s="77"/>
      <c r="F262" s="77"/>
      <c r="G262" s="77"/>
      <c r="H262" s="77"/>
      <c r="I262" s="82" t="n">
        <f aca="false">AP262+AR262+AT262+AV262+AX262</f>
        <v>0.06731282767107</v>
      </c>
      <c r="J262" s="81" t="n">
        <f aca="false">ROUND(AQ262+AS262+AU262+AW262+AY262,0)</f>
        <v>700989</v>
      </c>
      <c r="K262" s="90" t="n">
        <f aca="false">I262-Tabla_Ministerio!J262</f>
        <v>7.35522753814166E-016</v>
      </c>
      <c r="L262" s="81" t="n">
        <f aca="false">J262-Tabla_Ministerio!K262</f>
        <v>0</v>
      </c>
      <c r="M262" s="82" t="n">
        <f aca="false">Q297/Q$320</f>
        <v>0.0734812971082166</v>
      </c>
      <c r="N262" s="81" t="n">
        <f aca="false">ROUND((N$285*M262),0)</f>
        <v>14539311</v>
      </c>
      <c r="O262" s="82" t="n">
        <f aca="false">Tabla_Ministerio!L262/Tabla_Ministerio!L285-M262</f>
        <v>-2.09064994078773E-005</v>
      </c>
      <c r="P262" s="117" t="n">
        <f aca="false">N262-Tabla_Ministerio!L262</f>
        <v>4137</v>
      </c>
      <c r="Q262" s="83" t="n">
        <f aca="false">N262+J262</f>
        <v>15240300</v>
      </c>
      <c r="R262" s="81" t="n">
        <f aca="false">Q262-Tabla_Ministerio!M262</f>
        <v>4137</v>
      </c>
      <c r="T262" s="83" t="n">
        <f aca="false">B262+Tabla_Ministerio!B262</f>
        <v>24450</v>
      </c>
      <c r="U262" s="83" t="n">
        <f aca="false">C262+Tabla_Ministerio!C262</f>
        <v>92</v>
      </c>
      <c r="V262" s="83" t="n">
        <f aca="false">D262+Tabla_Ministerio!D262</f>
        <v>1373.07886363636</v>
      </c>
      <c r="W262" s="83" t="n">
        <f aca="false">E262+Tabla_Ministerio!E262</f>
        <v>1028.72090909091</v>
      </c>
      <c r="X262" s="83" t="n">
        <f aca="false">F262+Tabla_Ministerio!F262</f>
        <v>408</v>
      </c>
      <c r="Y262" s="83" t="n">
        <f aca="false">G262+Tabla_Ministerio!G262</f>
        <v>829</v>
      </c>
      <c r="Z262" s="83" t="n">
        <f aca="false">H262+Tabla_Ministerio!H262</f>
        <v>50</v>
      </c>
      <c r="AA262" s="83" t="n">
        <f aca="false">Y262+0.33*Z262</f>
        <v>845.5</v>
      </c>
      <c r="AD262" s="91" t="n">
        <f aca="false">IF(U262&gt;0,T262/U262,0)</f>
        <v>265.760869565217</v>
      </c>
      <c r="AE262" s="92" t="n">
        <f aca="false">EXP((((AD262-AD$285)/AD$286+2)/4-1.9)^3)</f>
        <v>0.141127633575639</v>
      </c>
      <c r="AF262" s="93" t="n">
        <f aca="false">T262/V262</f>
        <v>17.806697523002</v>
      </c>
      <c r="AG262" s="92" t="n">
        <f aca="false">EXP((((AF262-AF$285)/AF$286+2)/4-1.9)^3)</f>
        <v>0.0602425673743835</v>
      </c>
      <c r="AH262" s="92" t="n">
        <f aca="false">W262/V262</f>
        <v>0.749207446370941</v>
      </c>
      <c r="AI262" s="92" t="n">
        <f aca="false">EXP((((AH262-AH$285)/AH$286+2)/4-1.9)^3)</f>
        <v>0.205539323592656</v>
      </c>
      <c r="AJ262" s="92" t="n">
        <f aca="false">X262/V262</f>
        <v>0.297142437193653</v>
      </c>
      <c r="AK262" s="92" t="n">
        <f aca="false">EXP((((AJ262-AJ$285)/AJ$286+2)/4-1.9)^3)</f>
        <v>0.268524964702587</v>
      </c>
      <c r="AL262" s="92" t="n">
        <f aca="false">AA262/V262</f>
        <v>0.615769437860867</v>
      </c>
      <c r="AM262" s="92" t="n">
        <f aca="false">EXP((((AL262-AL$285)/AL$286+2)/4-1.9)^3)</f>
        <v>0.183751201377079</v>
      </c>
      <c r="AN262" s="92" t="n">
        <f aca="false">0.01*AE262+0.15*AG262+0.24*AI262+0.25*AK262+0.35*AM262</f>
        <v>0.191221260761776</v>
      </c>
      <c r="AP262" s="94" t="n">
        <f aca="false">0.01*AE262/$AN$285</f>
        <v>0.00049679099701877</v>
      </c>
      <c r="AQ262" s="81" t="n">
        <f aca="false">AP262*$J$285</f>
        <v>5173.53176385377</v>
      </c>
      <c r="AR262" s="94" t="n">
        <f aca="false">0.15*AG262/$AN$285</f>
        <v>0.00318094667401019</v>
      </c>
      <c r="AS262" s="81" t="n">
        <f aca="false">AR262*$J$285</f>
        <v>33126.0605684747</v>
      </c>
      <c r="AT262" s="94" t="n">
        <f aca="false">0.24*AI262/$AN$285</f>
        <v>0.0173647214919562</v>
      </c>
      <c r="AU262" s="81" t="n">
        <f aca="false">AT262*$J$285</f>
        <v>180834.473145083</v>
      </c>
      <c r="AV262" s="94" t="n">
        <f aca="false">0.25*AK262/$AN$285</f>
        <v>0.0236312303903847</v>
      </c>
      <c r="AW262" s="81" t="n">
        <f aca="false">AV262*$J$285</f>
        <v>246093.270162427</v>
      </c>
      <c r="AX262" s="94" t="n">
        <f aca="false">0.35*AM262/$AN$285</f>
        <v>0.0226391381177001</v>
      </c>
      <c r="AY262" s="81" t="n">
        <f aca="false">AX262*$J$285</f>
        <v>235761.720443917</v>
      </c>
    </row>
    <row r="263" customFormat="false" ht="12.8" hidden="false" customHeight="false" outlineLevel="0" collapsed="false">
      <c r="A263" s="89" t="s">
        <v>118</v>
      </c>
      <c r="B263" s="77"/>
      <c r="C263" s="77"/>
      <c r="D263" s="77"/>
      <c r="E263" s="77"/>
      <c r="F263" s="77"/>
      <c r="G263" s="77"/>
      <c r="H263" s="77"/>
      <c r="I263" s="82" t="n">
        <f aca="false">AP263+AR263+AT263+AV263+AX263</f>
        <v>0.0761166856006748</v>
      </c>
      <c r="J263" s="81" t="n">
        <f aca="false">ROUND(AQ263+AS263+AU263+AW263+AY263,0)</f>
        <v>792672</v>
      </c>
      <c r="K263" s="90" t="n">
        <f aca="false">I263-Tabla_Ministerio!J263</f>
        <v>0</v>
      </c>
      <c r="L263" s="81" t="n">
        <f aca="false">J263-Tabla_Ministerio!K263</f>
        <v>0</v>
      </c>
      <c r="M263" s="82" t="n">
        <f aca="false">Q298/Q$320</f>
        <v>0.0572643984236873</v>
      </c>
      <c r="N263" s="81" t="n">
        <f aca="false">ROUND((N$285*M263),0)</f>
        <v>11330569</v>
      </c>
      <c r="O263" s="82" t="n">
        <f aca="false">Tabla_Ministerio!L263/Tabla_Ministerio!L285-M263</f>
        <v>-7.56882571157497E-006</v>
      </c>
      <c r="P263" s="117" t="n">
        <f aca="false">N263-Tabla_Ministerio!L263</f>
        <v>1498</v>
      </c>
      <c r="Q263" s="83" t="n">
        <f aca="false">N263+J263</f>
        <v>12123241</v>
      </c>
      <c r="R263" s="81" t="n">
        <f aca="false">Q263-Tabla_Ministerio!M263</f>
        <v>1498</v>
      </c>
      <c r="T263" s="83" t="n">
        <f aca="false">B263+Tabla_Ministerio!B263</f>
        <v>13417</v>
      </c>
      <c r="U263" s="83" t="n">
        <f aca="false">C263+Tabla_Ministerio!C263</f>
        <v>51</v>
      </c>
      <c r="V263" s="83" t="n">
        <f aca="false">D263+Tabla_Ministerio!D263</f>
        <v>603.412272727273</v>
      </c>
      <c r="W263" s="83" t="n">
        <f aca="false">E263+Tabla_Ministerio!E263</f>
        <v>458.718181818182</v>
      </c>
      <c r="X263" s="83" t="n">
        <f aca="false">F263+Tabla_Ministerio!F263</f>
        <v>184</v>
      </c>
      <c r="Y263" s="83" t="n">
        <f aca="false">G263+Tabla_Ministerio!G263</f>
        <v>342</v>
      </c>
      <c r="Z263" s="83" t="n">
        <f aca="false">H263+Tabla_Ministerio!H263</f>
        <v>49</v>
      </c>
      <c r="AA263" s="83" t="n">
        <f aca="false">Y263+0.33*Z263</f>
        <v>358.17</v>
      </c>
      <c r="AD263" s="91" t="n">
        <f aca="false">IF(U263&gt;0,T263/U263,0)</f>
        <v>263.078431372549</v>
      </c>
      <c r="AE263" s="92" t="n">
        <f aca="false">EXP((((AD263-AD$285)/AD$286+2)/4-1.9)^3)</f>
        <v>0.136186433403352</v>
      </c>
      <c r="AF263" s="93" t="n">
        <f aca="false">T263/V263</f>
        <v>22.2352123190311</v>
      </c>
      <c r="AG263" s="92" t="n">
        <f aca="false">EXP((((AF263-AF$285)/AF$286+2)/4-1.9)^3)</f>
        <v>0.208716603040045</v>
      </c>
      <c r="AH263" s="92" t="n">
        <f aca="false">W263/V263</f>
        <v>0.760206914163164</v>
      </c>
      <c r="AI263" s="92" t="n">
        <f aca="false">EXP((((AH263-AH$285)/AH$286+2)/4-1.9)^3)</f>
        <v>0.223791786495571</v>
      </c>
      <c r="AJ263" s="92" t="n">
        <f aca="false">X263/V263</f>
        <v>0.304932478698794</v>
      </c>
      <c r="AK263" s="92" t="n">
        <f aca="false">EXP((((AJ263-AJ$285)/AJ$286+2)/4-1.9)^3)</f>
        <v>0.284382865429998</v>
      </c>
      <c r="AL263" s="92" t="n">
        <f aca="false">AA263/V263</f>
        <v>0.593574271171451</v>
      </c>
      <c r="AM263" s="92" t="n">
        <f aca="false">EXP((((AL263-AL$285)/AL$286+2)/4-1.9)^3)</f>
        <v>0.167874362984132</v>
      </c>
      <c r="AN263" s="92" t="n">
        <f aca="false">0.01*AE263+0.15*AG263+0.24*AI263+0.25*AK263+0.35*AM263</f>
        <v>0.216231126950923</v>
      </c>
      <c r="AP263" s="94" t="n">
        <f aca="false">0.01*AE263/$AN$285</f>
        <v>0.000479397211706384</v>
      </c>
      <c r="AQ263" s="81" t="n">
        <f aca="false">AP263*$J$285</f>
        <v>4992.39462298912</v>
      </c>
      <c r="AR263" s="94" t="n">
        <f aca="false">0.15*AG263/$AN$285</f>
        <v>0.0110207186245062</v>
      </c>
      <c r="AS263" s="81" t="n">
        <f aca="false">AR263*$J$285</f>
        <v>114768.661683745</v>
      </c>
      <c r="AT263" s="94" t="n">
        <f aca="false">0.24*AI263/$AN$285</f>
        <v>0.0189067569979187</v>
      </c>
      <c r="AU263" s="81" t="n">
        <f aca="false">AT263*$J$285</f>
        <v>196893.076700626</v>
      </c>
      <c r="AV263" s="94" t="n">
        <f aca="false">0.25*AK263/$AN$285</f>
        <v>0.0250267866881477</v>
      </c>
      <c r="AW263" s="81" t="n">
        <f aca="false">AV263*$J$285</f>
        <v>260626.453891701</v>
      </c>
      <c r="AX263" s="94" t="n">
        <f aca="false">0.35*AM263/$AN$285</f>
        <v>0.0206830260783958</v>
      </c>
      <c r="AY263" s="81" t="n">
        <f aca="false">AX263*$J$285</f>
        <v>215390.965277806</v>
      </c>
    </row>
    <row r="264" customFormat="false" ht="12.8" hidden="false" customHeight="false" outlineLevel="0" collapsed="false">
      <c r="A264" s="89" t="s">
        <v>119</v>
      </c>
      <c r="B264" s="77"/>
      <c r="C264" s="77"/>
      <c r="D264" s="77"/>
      <c r="E264" s="77"/>
      <c r="F264" s="77"/>
      <c r="G264" s="77"/>
      <c r="H264" s="77"/>
      <c r="I264" s="82" t="n">
        <f aca="false">AP264+AR264+AT264+AV264+AX264</f>
        <v>0.047452957960178</v>
      </c>
      <c r="J264" s="81" t="n">
        <f aca="false">ROUND(AQ264+AS264+AU264+AW264+AY264,0)</f>
        <v>494170</v>
      </c>
      <c r="K264" s="90" t="n">
        <f aca="false">I264-Tabla_Ministerio!J264</f>
        <v>-1.87350135405495E-016</v>
      </c>
      <c r="L264" s="81" t="n">
        <f aca="false">J264-Tabla_Ministerio!K264</f>
        <v>0</v>
      </c>
      <c r="M264" s="82" t="n">
        <f aca="false">Q299/Q$320</f>
        <v>0.0565385907042512</v>
      </c>
      <c r="N264" s="81" t="n">
        <f aca="false">ROUND((N$285*M264),0)</f>
        <v>11186957</v>
      </c>
      <c r="O264" s="82" t="n">
        <f aca="false">Tabla_Ministerio!L264/Tabla_Ministerio!L285-M264</f>
        <v>3.55643887453572E-006</v>
      </c>
      <c r="P264" s="117" t="n">
        <f aca="false">N264-Tabla_Ministerio!L264</f>
        <v>-704</v>
      </c>
      <c r="Q264" s="83" t="n">
        <f aca="false">N264+J264</f>
        <v>11681127</v>
      </c>
      <c r="R264" s="81" t="n">
        <f aca="false">Q264-Tabla_Ministerio!M264</f>
        <v>-704</v>
      </c>
      <c r="T264" s="83" t="n">
        <f aca="false">B264+Tabla_Ministerio!B264</f>
        <v>15303</v>
      </c>
      <c r="U264" s="83" t="n">
        <f aca="false">C264+Tabla_Ministerio!C264</f>
        <v>65</v>
      </c>
      <c r="V264" s="83" t="n">
        <f aca="false">D264+Tabla_Ministerio!D264</f>
        <v>635.724090909091</v>
      </c>
      <c r="W264" s="83" t="n">
        <f aca="false">E264+Tabla_Ministerio!E264</f>
        <v>359.082272727273</v>
      </c>
      <c r="X264" s="83" t="n">
        <f aca="false">F264+Tabla_Ministerio!F264</f>
        <v>143</v>
      </c>
      <c r="Y264" s="83" t="n">
        <f aca="false">G264+Tabla_Ministerio!G264</f>
        <v>336</v>
      </c>
      <c r="Z264" s="83" t="n">
        <f aca="false">H264+Tabla_Ministerio!H264</f>
        <v>4</v>
      </c>
      <c r="AA264" s="83" t="n">
        <f aca="false">Y264+0.33*Z264</f>
        <v>337.32</v>
      </c>
      <c r="AD264" s="91" t="n">
        <f aca="false">IF(U264&gt;0,T264/U264,0)</f>
        <v>235.430769230769</v>
      </c>
      <c r="AE264" s="92" t="n">
        <f aca="false">EXP((((AD264-AD$285)/AD$286+2)/4-1.9)^3)</f>
        <v>0.0919434483390772</v>
      </c>
      <c r="AF264" s="93" t="n">
        <f aca="false">T264/V264</f>
        <v>24.0717635509401</v>
      </c>
      <c r="AG264" s="92" t="n">
        <f aca="false">EXP((((AF264-AF$285)/AF$286+2)/4-1.9)^3)</f>
        <v>0.306012013553237</v>
      </c>
      <c r="AH264" s="92" t="n">
        <f aca="false">W264/V264</f>
        <v>0.564839806863041</v>
      </c>
      <c r="AI264" s="92" t="n">
        <f aca="false">EXP((((AH264-AH$285)/AH$286+2)/4-1.9)^3)</f>
        <v>0.0294726293673915</v>
      </c>
      <c r="AJ264" s="92" t="n">
        <f aca="false">X264/V264</f>
        <v>0.224940350766806</v>
      </c>
      <c r="AK264" s="92" t="n">
        <f aca="false">EXP((((AJ264-AJ$285)/AJ$286+2)/4-1.9)^3)</f>
        <v>0.144891857473278</v>
      </c>
      <c r="AL264" s="92" t="n">
        <f aca="false">AA264/V264</f>
        <v>0.530607546298315</v>
      </c>
      <c r="AM264" s="92" t="n">
        <f aca="false">EXP((((AL264-AL$285)/AL$286+2)/4-1.9)^3)</f>
        <v>0.127674319768044</v>
      </c>
      <c r="AN264" s="92" t="n">
        <f aca="false">0.01*AE264+0.15*AG264+0.24*AI264+0.25*AK264+0.35*AM264</f>
        <v>0.134803643851685</v>
      </c>
      <c r="AP264" s="94" t="n">
        <f aca="false">0.01*AE264/$AN$285</f>
        <v>0.000323655092999438</v>
      </c>
      <c r="AQ264" s="81" t="n">
        <f aca="false">AP264*$J$285</f>
        <v>3370.51177298685</v>
      </c>
      <c r="AR264" s="94" t="n">
        <f aca="false">0.15*AG264/$AN$285</f>
        <v>0.0161581409814424</v>
      </c>
      <c r="AS264" s="81" t="n">
        <f aca="false">AR264*$J$285</f>
        <v>168269.264366643</v>
      </c>
      <c r="AT264" s="94" t="n">
        <f aca="false">0.24*AI264/$AN$285</f>
        <v>0.0024899566255977</v>
      </c>
      <c r="AU264" s="81" t="n">
        <f aca="false">AT264*$J$285</f>
        <v>25930.1593033119</v>
      </c>
      <c r="AV264" s="94" t="n">
        <f aca="false">0.25*AK264/$AN$285</f>
        <v>0.0127510411161738</v>
      </c>
      <c r="AW264" s="81" t="n">
        <f aca="false">AV264*$J$285</f>
        <v>132788.067079723</v>
      </c>
      <c r="AX264" s="94" t="n">
        <f aca="false">0.35*AM264/$AN$285</f>
        <v>0.0157301641439646</v>
      </c>
      <c r="AY264" s="81" t="n">
        <f aca="false">AX264*$J$285</f>
        <v>163812.356378833</v>
      </c>
    </row>
    <row r="265" customFormat="false" ht="12.8" hidden="false" customHeight="false" outlineLevel="0" collapsed="false">
      <c r="A265" s="89" t="s">
        <v>120</v>
      </c>
      <c r="B265" s="77"/>
      <c r="C265" s="77"/>
      <c r="D265" s="77"/>
      <c r="E265" s="77"/>
      <c r="F265" s="77"/>
      <c r="G265" s="77"/>
      <c r="H265" s="77"/>
      <c r="I265" s="82" t="n">
        <f aca="false">AP265+AR265+AT265+AV265+AX265</f>
        <v>0.0303396302474881</v>
      </c>
      <c r="J265" s="81" t="n">
        <f aca="false">ROUND(AQ265+AS265+AU265+AW265+AY265,0)</f>
        <v>315954</v>
      </c>
      <c r="K265" s="90" t="n">
        <f aca="false">I265-Tabla_Ministerio!J265</f>
        <v>0</v>
      </c>
      <c r="L265" s="81" t="n">
        <f aca="false">J265-Tabla_Ministerio!K265</f>
        <v>0</v>
      </c>
      <c r="M265" s="82" t="n">
        <f aca="false">Q300/Q$320</f>
        <v>0.0605635299731442</v>
      </c>
      <c r="N265" s="81" t="n">
        <f aca="false">ROUND((N$285*M265),0)</f>
        <v>11983348</v>
      </c>
      <c r="O265" s="82" t="n">
        <f aca="false">Tabla_Ministerio!L265/Tabla_Ministerio!L285-M265</f>
        <v>-1.28132915899123E-005</v>
      </c>
      <c r="P265" s="117" t="n">
        <f aca="false">N265-Tabla_Ministerio!L265</f>
        <v>2535</v>
      </c>
      <c r="Q265" s="83" t="n">
        <f aca="false">N265+J265</f>
        <v>12299302</v>
      </c>
      <c r="R265" s="81" t="n">
        <f aca="false">Q265-Tabla_Ministerio!M265</f>
        <v>2535</v>
      </c>
      <c r="T265" s="83" t="n">
        <f aca="false">B265+Tabla_Ministerio!B265</f>
        <v>18215</v>
      </c>
      <c r="U265" s="83" t="n">
        <f aca="false">C265+Tabla_Ministerio!C265</f>
        <v>65</v>
      </c>
      <c r="V265" s="83" t="n">
        <f aca="false">D265+Tabla_Ministerio!D265</f>
        <v>980.007045454545</v>
      </c>
      <c r="W265" s="83" t="n">
        <f aca="false">E265+Tabla_Ministerio!E265</f>
        <v>625.271363636364</v>
      </c>
      <c r="X265" s="83" t="n">
        <f aca="false">F265+Tabla_Ministerio!F265</f>
        <v>206</v>
      </c>
      <c r="Y265" s="83" t="n">
        <f aca="false">G265+Tabla_Ministerio!G265</f>
        <v>386</v>
      </c>
      <c r="Z265" s="83" t="n">
        <f aca="false">H265+Tabla_Ministerio!H265</f>
        <v>41</v>
      </c>
      <c r="AA265" s="83" t="n">
        <f aca="false">Y265+0.33*Z265</f>
        <v>399.53</v>
      </c>
      <c r="AD265" s="91" t="n">
        <f aca="false">IF(U265&gt;0,T265/U265,0)</f>
        <v>280.230769230769</v>
      </c>
      <c r="AE265" s="92" t="n">
        <f aca="false">EXP((((AD265-AD$285)/AD$286+2)/4-1.9)^3)</f>
        <v>0.169798645887918</v>
      </c>
      <c r="AF265" s="93" t="n">
        <f aca="false">T265/V265</f>
        <v>18.5866010703541</v>
      </c>
      <c r="AG265" s="92" t="n">
        <f aca="false">EXP((((AF265-AF$285)/AF$286+2)/4-1.9)^3)</f>
        <v>0.0776970392621685</v>
      </c>
      <c r="AH265" s="92" t="n">
        <f aca="false">W265/V265</f>
        <v>0.638027416778776</v>
      </c>
      <c r="AI265" s="92" t="n">
        <f aca="false">EXP((((AH265-AH$285)/AH$286+2)/4-1.9)^3)</f>
        <v>0.0721124670982163</v>
      </c>
      <c r="AJ265" s="92" t="n">
        <f aca="false">X265/V265</f>
        <v>0.210202570436066</v>
      </c>
      <c r="AK265" s="92" t="n">
        <f aca="false">EXP((((AJ265-AJ$285)/AJ$286+2)/4-1.9)^3)</f>
        <v>0.125220796314824</v>
      </c>
      <c r="AL265" s="92" t="n">
        <f aca="false">AA265/V265</f>
        <v>0.407680742554959</v>
      </c>
      <c r="AM265" s="92" t="n">
        <f aca="false">EXP((((AL265-AL$285)/AL$286+2)/4-1.9)^3)</f>
        <v>0.0692103665639452</v>
      </c>
      <c r="AN265" s="92" t="n">
        <f aca="false">0.01*AE265+0.15*AG265+0.24*AI265+0.25*AK265+0.35*AM265</f>
        <v>0.0861883618278632</v>
      </c>
      <c r="AP265" s="94" t="n">
        <f aca="false">0.01*AE265/$AN$285</f>
        <v>0.000597717374307742</v>
      </c>
      <c r="AQ265" s="81" t="n">
        <f aca="false">AP265*$J$285</f>
        <v>6224.56896430339</v>
      </c>
      <c r="AR265" s="94" t="n">
        <f aca="false">0.15*AG265/$AN$285</f>
        <v>0.00410258309685732</v>
      </c>
      <c r="AS265" s="81" t="n">
        <f aca="false">AR265*$J$285</f>
        <v>42723.8901123624</v>
      </c>
      <c r="AT265" s="94" t="n">
        <f aca="false">0.24*AI265/$AN$285</f>
        <v>0.00609232766446219</v>
      </c>
      <c r="AU265" s="81" t="n">
        <f aca="false">AT265*$J$285</f>
        <v>63444.8910649428</v>
      </c>
      <c r="AV265" s="94" t="n">
        <f aca="false">0.25*AK265/$AN$285</f>
        <v>0.0110199120244202</v>
      </c>
      <c r="AW265" s="81" t="n">
        <f aca="false">AV265*$J$285</f>
        <v>114760.261831109</v>
      </c>
      <c r="AX265" s="94" t="n">
        <f aca="false">0.35*AM265/$AN$285</f>
        <v>0.00852709008744069</v>
      </c>
      <c r="AY265" s="81" t="n">
        <f aca="false">AX265*$J$285</f>
        <v>88800.2634615986</v>
      </c>
    </row>
    <row r="266" customFormat="false" ht="12.8" hidden="false" customHeight="false" outlineLevel="0" collapsed="false">
      <c r="A266" s="89" t="s">
        <v>121</v>
      </c>
      <c r="B266" s="77"/>
      <c r="C266" s="77"/>
      <c r="D266" s="77"/>
      <c r="E266" s="77"/>
      <c r="F266" s="77"/>
      <c r="G266" s="77"/>
      <c r="H266" s="77"/>
      <c r="I266" s="82" t="n">
        <f aca="false">AP266+AR266+AT266+AV266+AX266</f>
        <v>0.0251454481165735</v>
      </c>
      <c r="J266" s="81" t="n">
        <f aca="false">ROUND(AQ266+AS266+AU266+AW266+AY266,0)</f>
        <v>261862</v>
      </c>
      <c r="K266" s="90" t="n">
        <f aca="false">I266-Tabla_Ministerio!J266</f>
        <v>0</v>
      </c>
      <c r="L266" s="81" t="n">
        <f aca="false">J266-Tabla_Ministerio!K266</f>
        <v>0</v>
      </c>
      <c r="M266" s="82" t="n">
        <f aca="false">Q301/Q$320</f>
        <v>0.0462020206263385</v>
      </c>
      <c r="N266" s="81" t="n">
        <f aca="false">ROUND((N$285*M266),0)</f>
        <v>9141721</v>
      </c>
      <c r="O266" s="82" t="n">
        <f aca="false">Tabla_Ministerio!L266/Tabla_Ministerio!L285-M266</f>
        <v>2.27336233503406E-006</v>
      </c>
      <c r="P266" s="117" t="n">
        <f aca="false">N266-Tabla_Ministerio!L266</f>
        <v>-450</v>
      </c>
      <c r="Q266" s="83" t="n">
        <f aca="false">N266+J266</f>
        <v>9403583</v>
      </c>
      <c r="R266" s="81" t="n">
        <f aca="false">Q266-Tabla_Ministerio!M266</f>
        <v>-450</v>
      </c>
      <c r="T266" s="83" t="n">
        <f aca="false">B266+Tabla_Ministerio!B266</f>
        <v>12165</v>
      </c>
      <c r="U266" s="83" t="n">
        <f aca="false">C266+Tabla_Ministerio!C266</f>
        <v>59</v>
      </c>
      <c r="V266" s="83" t="n">
        <f aca="false">D266+Tabla_Ministerio!D266</f>
        <v>896.880681818182</v>
      </c>
      <c r="W266" s="83" t="n">
        <f aca="false">E266+Tabla_Ministerio!E266</f>
        <v>522.280454545455</v>
      </c>
      <c r="X266" s="83" t="n">
        <f aca="false">F266+Tabla_Ministerio!F266</f>
        <v>184</v>
      </c>
      <c r="Y266" s="83" t="n">
        <f aca="false">G266+Tabla_Ministerio!G266</f>
        <v>392</v>
      </c>
      <c r="Z266" s="83" t="n">
        <f aca="false">H266+Tabla_Ministerio!H266</f>
        <v>40</v>
      </c>
      <c r="AA266" s="83" t="n">
        <f aca="false">Y266+0.33*Z266</f>
        <v>405.2</v>
      </c>
      <c r="AD266" s="91" t="n">
        <f aca="false">IF(U266&gt;0,T266/U266,0)</f>
        <v>206.186440677966</v>
      </c>
      <c r="AE266" s="92" t="n">
        <f aca="false">EXP((((AD266-AD$285)/AD$286+2)/4-1.9)^3)</f>
        <v>0.0575588882498404</v>
      </c>
      <c r="AF266" s="93" t="n">
        <f aca="false">T266/V266</f>
        <v>13.5636771385674</v>
      </c>
      <c r="AG266" s="92" t="n">
        <f aca="false">EXP((((AF266-AF$285)/AF$286+2)/4-1.9)^3)</f>
        <v>0.011182805650941</v>
      </c>
      <c r="AH266" s="92" t="n">
        <f aca="false">W266/V266</f>
        <v>0.582329918720819</v>
      </c>
      <c r="AI266" s="92" t="n">
        <f aca="false">EXP((((AH266-AH$285)/AH$286+2)/4-1.9)^3)</f>
        <v>0.0370877043382778</v>
      </c>
      <c r="AJ266" s="92" t="n">
        <f aca="false">X266/V266</f>
        <v>0.205155494738709</v>
      </c>
      <c r="AK266" s="92" t="n">
        <f aca="false">EXP((((AJ266-AJ$285)/AJ$286+2)/4-1.9)^3)</f>
        <v>0.118922461035625</v>
      </c>
      <c r="AL266" s="92" t="n">
        <f aca="false">AA266/V266</f>
        <v>0.451788078631114</v>
      </c>
      <c r="AM266" s="92" t="n">
        <f aca="false">EXP((((AL266-AL$285)/AL$286+2)/4-1.9)^3)</f>
        <v>0.0872803826139858</v>
      </c>
      <c r="AN266" s="92" t="n">
        <f aca="false">0.01*AE266+0.15*AG266+0.24*AI266+0.25*AK266+0.35*AM266</f>
        <v>0.0714328079451274</v>
      </c>
      <c r="AP266" s="94" t="n">
        <f aca="false">0.01*AE266/$AN$285</f>
        <v>0.000202616147925449</v>
      </c>
      <c r="AQ266" s="81" t="n">
        <f aca="false">AP266*$J$285</f>
        <v>2110.02430288083</v>
      </c>
      <c r="AR266" s="94" t="n">
        <f aca="false">0.15*AG266/$AN$285</f>
        <v>0.000590477962540969</v>
      </c>
      <c r="AS266" s="81" t="n">
        <f aca="false">AR266*$J$285</f>
        <v>6149.1784541054</v>
      </c>
      <c r="AT266" s="94" t="n">
        <f aca="false">0.24*AI266/$AN$285</f>
        <v>0.00313330629561935</v>
      </c>
      <c r="AU266" s="81" t="n">
        <f aca="false">AT266*$J$285</f>
        <v>32629.9384319504</v>
      </c>
      <c r="AV266" s="94" t="n">
        <f aca="false">0.25*AK266/$AN$285</f>
        <v>0.0104656342788724</v>
      </c>
      <c r="AW266" s="81" t="n">
        <f aca="false">AV266*$J$285</f>
        <v>108988.068816749</v>
      </c>
      <c r="AX266" s="94" t="n">
        <f aca="false">0.35*AM266/$AN$285</f>
        <v>0.0107534134316153</v>
      </c>
      <c r="AY266" s="81" t="n">
        <f aca="false">AX266*$J$285</f>
        <v>111984.972135499</v>
      </c>
    </row>
    <row r="267" customFormat="false" ht="12.8" hidden="false" customHeight="false" outlineLevel="0" collapsed="false">
      <c r="A267" s="89" t="s">
        <v>122</v>
      </c>
      <c r="B267" s="77"/>
      <c r="C267" s="77"/>
      <c r="D267" s="77"/>
      <c r="E267" s="77"/>
      <c r="F267" s="77"/>
      <c r="G267" s="77"/>
      <c r="H267" s="77"/>
      <c r="I267" s="82" t="n">
        <f aca="false">AP267+AR267+AT267+AV267+AX267</f>
        <v>0.0234788938795746</v>
      </c>
      <c r="J267" s="81" t="n">
        <f aca="false">ROUND(AQ267+AS267+AU267+AW267+AY267,0)</f>
        <v>244507</v>
      </c>
      <c r="K267" s="90" t="n">
        <f aca="false">I267-Tabla_Ministerio!J267</f>
        <v>0</v>
      </c>
      <c r="L267" s="81" t="n">
        <f aca="false">J267-Tabla_Ministerio!K267</f>
        <v>0</v>
      </c>
      <c r="M267" s="82" t="n">
        <f aca="false">Q302/Q$320</f>
        <v>0.0456878892243965</v>
      </c>
      <c r="N267" s="81" t="n">
        <f aca="false">ROUND((N$285*M267),0)</f>
        <v>9039993</v>
      </c>
      <c r="O267" s="82" t="n">
        <f aca="false">Tabla_Ministerio!L267/Tabla_Ministerio!L285-M267</f>
        <v>-1.23723131654069E-005</v>
      </c>
      <c r="P267" s="117" t="n">
        <f aca="false">N267-Tabla_Ministerio!L267</f>
        <v>2448</v>
      </c>
      <c r="Q267" s="83" t="n">
        <f aca="false">N267+J267</f>
        <v>9284500</v>
      </c>
      <c r="R267" s="81" t="n">
        <f aca="false">Q267-Tabla_Ministerio!M267</f>
        <v>2448</v>
      </c>
      <c r="T267" s="83" t="n">
        <f aca="false">B267+Tabla_Ministerio!B267</f>
        <v>9557</v>
      </c>
      <c r="U267" s="83" t="n">
        <f aca="false">C267+Tabla_Ministerio!C267</f>
        <v>51</v>
      </c>
      <c r="V267" s="83" t="n">
        <f aca="false">D267+Tabla_Ministerio!D267</f>
        <v>558.524318181818</v>
      </c>
      <c r="W267" s="83" t="n">
        <f aca="false">E267+Tabla_Ministerio!E267</f>
        <v>340.024545454545</v>
      </c>
      <c r="X267" s="83" t="n">
        <f aca="false">F267+Tabla_Ministerio!F267</f>
        <v>58</v>
      </c>
      <c r="Y267" s="83" t="n">
        <f aca="false">G267+Tabla_Ministerio!G267</f>
        <v>268</v>
      </c>
      <c r="Z267" s="83" t="n">
        <f aca="false">H267+Tabla_Ministerio!H267</f>
        <v>28</v>
      </c>
      <c r="AA267" s="83" t="n">
        <f aca="false">Y267+0.33*Z267</f>
        <v>277.24</v>
      </c>
      <c r="AD267" s="91" t="n">
        <f aca="false">IF(U267&gt;0,T267/U267,0)</f>
        <v>187.392156862745</v>
      </c>
      <c r="AE267" s="92" t="n">
        <f aca="false">EXP((((AD267-AD$285)/AD$286+2)/4-1.9)^3)</f>
        <v>0.0413312943844293</v>
      </c>
      <c r="AF267" s="93" t="n">
        <f aca="false">T267/V267</f>
        <v>17.1111618400273</v>
      </c>
      <c r="AG267" s="92" t="n">
        <f aca="false">EXP((((AF267-AF$285)/AF$286+2)/4-1.9)^3)</f>
        <v>0.0473555513795666</v>
      </c>
      <c r="AH267" s="92" t="n">
        <f aca="false">W267/V267</f>
        <v>0.608790941388976</v>
      </c>
      <c r="AI267" s="92" t="n">
        <f aca="false">EXP((((AH267-AH$285)/AH$286+2)/4-1.9)^3)</f>
        <v>0.0515033077697483</v>
      </c>
      <c r="AJ267" s="92" t="n">
        <f aca="false">X267/V267</f>
        <v>0.103845075517588</v>
      </c>
      <c r="AK267" s="92" t="n">
        <f aca="false">EXP((((AJ267-AJ$285)/AJ$286+2)/4-1.9)^3)</f>
        <v>0.0349534835659922</v>
      </c>
      <c r="AL267" s="92" t="n">
        <f aca="false">AA267/V267</f>
        <v>0.496379460974069</v>
      </c>
      <c r="AM267" s="92" t="n">
        <f aca="false">EXP((((AL267-AL$285)/AL$286+2)/4-1.9)^3)</f>
        <v>0.108807644335116</v>
      </c>
      <c r="AN267" s="92" t="n">
        <f aca="false">0.01*AE267+0.15*AG267+0.24*AI267+0.25*AK267+0.35*AM267</f>
        <v>0.0666984859243075</v>
      </c>
      <c r="AP267" s="94" t="n">
        <f aca="false">0.01*AE267/$AN$285</f>
        <v>0.000145492519254297</v>
      </c>
      <c r="AQ267" s="81" t="n">
        <f aca="false">AP267*$J$285</f>
        <v>1515.14454626232</v>
      </c>
      <c r="AR267" s="94" t="n">
        <f aca="false">0.15*AG267/$AN$285</f>
        <v>0.00250048246982257</v>
      </c>
      <c r="AS267" s="81" t="n">
        <f aca="false">AR267*$J$285</f>
        <v>26039.7743924853</v>
      </c>
      <c r="AT267" s="94" t="n">
        <f aca="false">0.24*AI267/$AN$285</f>
        <v>0.00435118973685355</v>
      </c>
      <c r="AU267" s="81" t="n">
        <f aca="false">AT267*$J$285</f>
        <v>45312.8548006192</v>
      </c>
      <c r="AV267" s="94" t="n">
        <f aca="false">0.25*AK267/$AN$285</f>
        <v>0.00307604108247195</v>
      </c>
      <c r="AW267" s="81" t="n">
        <f aca="false">AV267*$J$285</f>
        <v>32033.5842287546</v>
      </c>
      <c r="AX267" s="94" t="n">
        <f aca="false">0.35*AM267/$AN$285</f>
        <v>0.0134056880711723</v>
      </c>
      <c r="AY267" s="81" t="n">
        <f aca="false">AX267*$J$285</f>
        <v>139605.495004381</v>
      </c>
    </row>
    <row r="268" customFormat="false" ht="12.8" hidden="false" customHeight="false" outlineLevel="0" collapsed="false">
      <c r="A268" s="89" t="s">
        <v>123</v>
      </c>
      <c r="B268" s="77"/>
      <c r="C268" s="77"/>
      <c r="D268" s="77"/>
      <c r="E268" s="77"/>
      <c r="F268" s="77"/>
      <c r="G268" s="77"/>
      <c r="H268" s="77"/>
      <c r="I268" s="82" t="n">
        <f aca="false">AP268+AR268+AT268+AV268+AX268</f>
        <v>0.0157503946900847</v>
      </c>
      <c r="J268" s="81" t="n">
        <f aca="false">ROUND(AQ268+AS268+AU268+AW268+AY268,0)</f>
        <v>164023</v>
      </c>
      <c r="K268" s="90" t="n">
        <f aca="false">I268-Tabla_Ministerio!J268</f>
        <v>-1.00613961606655E-016</v>
      </c>
      <c r="L268" s="81" t="n">
        <f aca="false">J268-Tabla_Ministerio!K268</f>
        <v>0</v>
      </c>
      <c r="M268" s="82" t="n">
        <f aca="false">Q303/Q$320</f>
        <v>0.01949780017606</v>
      </c>
      <c r="N268" s="81" t="n">
        <f aca="false">ROUND((N$285*M268),0)</f>
        <v>3857915</v>
      </c>
      <c r="O268" s="82" t="n">
        <f aca="false">Tabla_Ministerio!L268/Tabla_Ministerio!L285-M268</f>
        <v>-4.63279757565577E-006</v>
      </c>
      <c r="P268" s="117" t="n">
        <f aca="false">N268-Tabla_Ministerio!L268</f>
        <v>917</v>
      </c>
      <c r="Q268" s="83" t="n">
        <f aca="false">N268+J268</f>
        <v>4021938</v>
      </c>
      <c r="R268" s="81" t="n">
        <f aca="false">Q268-Tabla_Ministerio!M268</f>
        <v>917</v>
      </c>
      <c r="T268" s="83" t="n">
        <f aca="false">B268+Tabla_Ministerio!B268</f>
        <v>15060</v>
      </c>
      <c r="U268" s="83" t="n">
        <f aca="false">C268+Tabla_Ministerio!C268</f>
        <v>61</v>
      </c>
      <c r="V268" s="83" t="n">
        <f aca="false">D268+Tabla_Ministerio!D268</f>
        <v>871.540681818182</v>
      </c>
      <c r="W268" s="83" t="n">
        <f aca="false">E268+Tabla_Ministerio!E268</f>
        <v>484.164545454545</v>
      </c>
      <c r="X268" s="83" t="n">
        <f aca="false">F268+Tabla_Ministerio!F268</f>
        <v>114</v>
      </c>
      <c r="Y268" s="83" t="n">
        <f aca="false">G268+Tabla_Ministerio!G268</f>
        <v>293</v>
      </c>
      <c r="Z268" s="83" t="n">
        <f aca="false">H268+Tabla_Ministerio!H268</f>
        <v>32</v>
      </c>
      <c r="AA268" s="83" t="n">
        <f aca="false">Y268+0.33*Z268</f>
        <v>303.56</v>
      </c>
      <c r="AD268" s="91" t="n">
        <f aca="false">IF(U268&gt;0,T268/U268,0)</f>
        <v>246.885245901639</v>
      </c>
      <c r="AE268" s="92" t="n">
        <f aca="false">EXP((((AD268-AD$285)/AD$286+2)/4-1.9)^3)</f>
        <v>0.108815523797819</v>
      </c>
      <c r="AF268" s="93" t="n">
        <f aca="false">T268/V268</f>
        <v>17.2797441521402</v>
      </c>
      <c r="AG268" s="92" t="n">
        <f aca="false">EXP((((AF268-AF$285)/AF$286+2)/4-1.9)^3)</f>
        <v>0.0502613790053112</v>
      </c>
      <c r="AH268" s="92" t="n">
        <f aca="false">W268/V268</f>
        <v>0.555527189441686</v>
      </c>
      <c r="AI268" s="92" t="n">
        <f aca="false">EXP((((AH268-AH$285)/AH$286+2)/4-1.9)^3)</f>
        <v>0.0259674782430912</v>
      </c>
      <c r="AJ268" s="92" t="n">
        <f aca="false">X268/V268</f>
        <v>0.130802844179547</v>
      </c>
      <c r="AK268" s="92" t="n">
        <f aca="false">EXP((((AJ268-AJ$285)/AJ$286+2)/4-1.9)^3)</f>
        <v>0.0502158707419584</v>
      </c>
      <c r="AL268" s="92" t="n">
        <f aca="false">AA268/V268</f>
        <v>0.348302731395994</v>
      </c>
      <c r="AM268" s="92" t="n">
        <f aca="false">EXP((((AL268-AL$285)/AL$286+2)/4-1.9)^3)</f>
        <v>0.0495141657001281</v>
      </c>
      <c r="AN268" s="92" t="n">
        <f aca="false">0.01*AE268+0.15*AG268+0.24*AI268+0.25*AK268+0.35*AM268</f>
        <v>0.0447434825476512</v>
      </c>
      <c r="AP268" s="94" t="n">
        <f aca="false">0.01*AE268/$AN$285</f>
        <v>0.000383047396098122</v>
      </c>
      <c r="AQ268" s="81" t="n">
        <f aca="false">AP268*$J$285</f>
        <v>3989.01727822623</v>
      </c>
      <c r="AR268" s="94" t="n">
        <f aca="false">0.15*AG268/$AN$285</f>
        <v>0.00265391687881639</v>
      </c>
      <c r="AS268" s="81" t="n">
        <f aca="false">AR268*$J$285</f>
        <v>27637.624984306</v>
      </c>
      <c r="AT268" s="94" t="n">
        <f aca="false">0.24*AI268/$AN$285</f>
        <v>0.00219382850764536</v>
      </c>
      <c r="AU268" s="81" t="n">
        <f aca="false">AT268*$J$285</f>
        <v>22846.310695768</v>
      </c>
      <c r="AV268" s="94" t="n">
        <f aca="false">0.25*AK268/$AN$285</f>
        <v>0.00441918989570046</v>
      </c>
      <c r="AW268" s="81" t="n">
        <f aca="false">AV268*$J$285</f>
        <v>46021.001654835</v>
      </c>
      <c r="AX268" s="94" t="n">
        <f aca="false">0.35*AM268/$AN$285</f>
        <v>0.00610041201182436</v>
      </c>
      <c r="AY268" s="81" t="n">
        <f aca="false">AX268*$J$285</f>
        <v>63529.0806499377</v>
      </c>
    </row>
    <row r="269" customFormat="false" ht="12.8" hidden="false" customHeight="false" outlineLevel="0" collapsed="false">
      <c r="A269" s="89" t="s">
        <v>124</v>
      </c>
      <c r="B269" s="77"/>
      <c r="C269" s="77"/>
      <c r="D269" s="77"/>
      <c r="E269" s="77"/>
      <c r="F269" s="77"/>
      <c r="G269" s="77"/>
      <c r="H269" s="77"/>
      <c r="I269" s="82" t="n">
        <f aca="false">AP269+AR269+AT269+AV269+AX269</f>
        <v>0.0133672170127874</v>
      </c>
      <c r="J269" s="81" t="n">
        <f aca="false">ROUND(AQ269+AS269+AU269+AW269+AY269,0)</f>
        <v>139205</v>
      </c>
      <c r="K269" s="90" t="n">
        <f aca="false">I269-Tabla_Ministerio!J269</f>
        <v>0</v>
      </c>
      <c r="L269" s="81" t="n">
        <f aca="false">J269-Tabla_Ministerio!K269</f>
        <v>0</v>
      </c>
      <c r="M269" s="82" t="n">
        <f aca="false">Q304/Q$320</f>
        <v>0.0187556403694892</v>
      </c>
      <c r="N269" s="81" t="n">
        <f aca="false">ROUND((N$285*M269),0)</f>
        <v>3711068</v>
      </c>
      <c r="O269" s="82" t="n">
        <f aca="false">Tabla_Ministerio!L269/Tabla_Ministerio!L285-M269</f>
        <v>-1.76829894241171E-006</v>
      </c>
      <c r="P269" s="117" t="n">
        <f aca="false">N269-Tabla_Ministerio!L269</f>
        <v>350</v>
      </c>
      <c r="Q269" s="83" t="n">
        <f aca="false">N269+J269</f>
        <v>3850273</v>
      </c>
      <c r="R269" s="81" t="n">
        <f aca="false">Q269-Tabla_Ministerio!M269</f>
        <v>350</v>
      </c>
      <c r="T269" s="83" t="n">
        <f aca="false">B269+Tabla_Ministerio!B269</f>
        <v>5955</v>
      </c>
      <c r="U269" s="83" t="n">
        <f aca="false">C269+Tabla_Ministerio!C269</f>
        <v>53</v>
      </c>
      <c r="V269" s="83" t="n">
        <f aca="false">D269+Tabla_Ministerio!D269</f>
        <v>382.730909090909</v>
      </c>
      <c r="W269" s="83" t="n">
        <f aca="false">E269+Tabla_Ministerio!E269</f>
        <v>229.057272727273</v>
      </c>
      <c r="X269" s="83" t="n">
        <f aca="false">F269+Tabla_Ministerio!F269</f>
        <v>42</v>
      </c>
      <c r="Y269" s="83" t="n">
        <f aca="false">G269+Tabla_Ministerio!G269</f>
        <v>116</v>
      </c>
      <c r="Z269" s="83" t="n">
        <f aca="false">H269+Tabla_Ministerio!H269</f>
        <v>5</v>
      </c>
      <c r="AA269" s="83" t="n">
        <f aca="false">Y269+0.33*Z269</f>
        <v>117.65</v>
      </c>
      <c r="AD269" s="91" t="n">
        <f aca="false">IF(U269&gt;0,T269/U269,0)</f>
        <v>112.358490566038</v>
      </c>
      <c r="AE269" s="92" t="n">
        <f aca="false">EXP((((AD269-AD$285)/AD$286+2)/4-1.9)^3)</f>
        <v>0.00853966108489276</v>
      </c>
      <c r="AF269" s="93" t="n">
        <f aca="false">T269/V269</f>
        <v>15.5592345915953</v>
      </c>
      <c r="AG269" s="92" t="n">
        <f aca="false">EXP((((AF269-AF$285)/AF$286+2)/4-1.9)^3)</f>
        <v>0.026361318974983</v>
      </c>
      <c r="AH269" s="92" t="n">
        <f aca="false">W269/V269</f>
        <v>0.598481249584328</v>
      </c>
      <c r="AI269" s="92" t="n">
        <f aca="false">EXP((((AH269-AH$285)/AH$286+2)/4-1.9)^3)</f>
        <v>0.0454421343059311</v>
      </c>
      <c r="AJ269" s="92" t="n">
        <f aca="false">X269/V269</f>
        <v>0.109737674701428</v>
      </c>
      <c r="AK269" s="92" t="n">
        <f aca="false">EXP((((AJ269-AJ$285)/AJ$286+2)/4-1.9)^3)</f>
        <v>0.0379238808596583</v>
      </c>
      <c r="AL269" s="92" t="n">
        <f aca="false">AA269/V269</f>
        <v>0.307396129252929</v>
      </c>
      <c r="AM269" s="92" t="n">
        <f aca="false">EXP((((AL269-AL$285)/AL$286+2)/4-1.9)^3)</f>
        <v>0.0387048874634363</v>
      </c>
      <c r="AN269" s="92" t="n">
        <f aca="false">0.01*AE269+0.15*AG269+0.24*AI269+0.25*AK269+0.35*AM269</f>
        <v>0.0379733875176371</v>
      </c>
      <c r="AP269" s="94" t="n">
        <f aca="false">0.01*AE269/$AN$285</f>
        <v>3.00609217137655E-005</v>
      </c>
      <c r="AQ269" s="81" t="n">
        <f aca="false">AP269*$J$285</f>
        <v>313.051432634983</v>
      </c>
      <c r="AR269" s="94" t="n">
        <f aca="false">0.15*AG269/$AN$285</f>
        <v>0.00139193851740871</v>
      </c>
      <c r="AS269" s="81" t="n">
        <f aca="false">AR269*$J$285</f>
        <v>14495.5085264426</v>
      </c>
      <c r="AT269" s="94" t="n">
        <f aca="false">0.24*AI269/$AN$285</f>
        <v>0.00383911940756605</v>
      </c>
      <c r="AU269" s="81" t="n">
        <f aca="false">AT269*$J$285</f>
        <v>39980.2055984521</v>
      </c>
      <c r="AV269" s="94" t="n">
        <f aca="false">0.25*AK269/$AN$285</f>
        <v>0.00333744747675392</v>
      </c>
      <c r="AW269" s="81" t="n">
        <f aca="false">AV269*$J$285</f>
        <v>34755.8442781677</v>
      </c>
      <c r="AX269" s="94" t="n">
        <f aca="false">0.35*AM269/$AN$285</f>
        <v>0.00476865068934497</v>
      </c>
      <c r="AY269" s="81" t="n">
        <f aca="false">AX269*$J$285</f>
        <v>49660.2514137696</v>
      </c>
    </row>
    <row r="270" customFormat="false" ht="12.8" hidden="false" customHeight="false" outlineLevel="0" collapsed="false">
      <c r="A270" s="89" t="s">
        <v>125</v>
      </c>
      <c r="B270" s="77"/>
      <c r="C270" s="77"/>
      <c r="D270" s="77"/>
      <c r="E270" s="77"/>
      <c r="F270" s="77"/>
      <c r="G270" s="77"/>
      <c r="H270" s="77"/>
      <c r="I270" s="82" t="n">
        <f aca="false">AP270+AR270+AT270+AV270+AX270</f>
        <v>0.0180562227087745</v>
      </c>
      <c r="J270" s="81" t="n">
        <f aca="false">ROUND(AQ270+AS270+AU270+AW270+AY270,0)</f>
        <v>188036</v>
      </c>
      <c r="K270" s="90" t="n">
        <f aca="false">I270-Tabla_Ministerio!J270</f>
        <v>-1.21430643318377E-016</v>
      </c>
      <c r="L270" s="81" t="n">
        <f aca="false">J270-Tabla_Ministerio!K270</f>
        <v>0</v>
      </c>
      <c r="M270" s="82" t="n">
        <f aca="false">Q305/Q$320</f>
        <v>0.0207303902735282</v>
      </c>
      <c r="N270" s="81" t="n">
        <f aca="false">ROUND((N$285*M270),0)</f>
        <v>4101800</v>
      </c>
      <c r="O270" s="82" t="n">
        <f aca="false">Tabla_Ministerio!L270/Tabla_Ministerio!L285-M270</f>
        <v>9.61774581443101E-006</v>
      </c>
      <c r="P270" s="117" t="n">
        <f aca="false">N270-Tabla_Ministerio!L270</f>
        <v>-1903</v>
      </c>
      <c r="Q270" s="83" t="n">
        <f aca="false">N270+J270</f>
        <v>4289836</v>
      </c>
      <c r="R270" s="81" t="n">
        <f aca="false">Q270-Tabla_Ministerio!M270</f>
        <v>-1903</v>
      </c>
      <c r="T270" s="83" t="n">
        <f aca="false">B270+Tabla_Ministerio!B270</f>
        <v>7054</v>
      </c>
      <c r="U270" s="83" t="n">
        <f aca="false">C270+Tabla_Ministerio!C270</f>
        <v>40</v>
      </c>
      <c r="V270" s="83" t="n">
        <f aca="false">D270+Tabla_Ministerio!D270</f>
        <v>325.824090909091</v>
      </c>
      <c r="W270" s="83" t="n">
        <f aca="false">E270+Tabla_Ministerio!E270</f>
        <v>165.454545454545</v>
      </c>
      <c r="X270" s="83" t="n">
        <f aca="false">F270+Tabla_Ministerio!F270</f>
        <v>27</v>
      </c>
      <c r="Y270" s="83" t="n">
        <f aca="false">G270+Tabla_Ministerio!G270</f>
        <v>96</v>
      </c>
      <c r="Z270" s="83" t="n">
        <f aca="false">H270+Tabla_Ministerio!H270</f>
        <v>19</v>
      </c>
      <c r="AA270" s="83" t="n">
        <f aca="false">Y270+0.33*Z270</f>
        <v>102.27</v>
      </c>
      <c r="AD270" s="91" t="n">
        <f aca="false">IF(U270&gt;0,T270/U270,0)</f>
        <v>176.35</v>
      </c>
      <c r="AE270" s="92" t="n">
        <f aca="false">EXP((((AD270-AD$285)/AD$286+2)/4-1.9)^3)</f>
        <v>0.0336357302955699</v>
      </c>
      <c r="AF270" s="93" t="n">
        <f aca="false">T270/V270</f>
        <v>21.6497189643603</v>
      </c>
      <c r="AG270" s="92" t="n">
        <f aca="false">EXP((((AF270-AF$285)/AF$286+2)/4-1.9)^3)</f>
        <v>0.181928450007688</v>
      </c>
      <c r="AH270" s="92" t="n">
        <f aca="false">W270/V270</f>
        <v>0.507803290397913</v>
      </c>
      <c r="AI270" s="92" t="n">
        <f aca="false">EXP((((AH270-AH$285)/AH$286+2)/4-1.9)^3)</f>
        <v>0.012938263200761</v>
      </c>
      <c r="AJ270" s="92" t="n">
        <f aca="false">X270/V270</f>
        <v>0.0828668006858134</v>
      </c>
      <c r="AK270" s="92" t="n">
        <f aca="false">EXP((((AJ270-AJ$285)/AJ$286+2)/4-1.9)^3)</f>
        <v>0.0258589857387789</v>
      </c>
      <c r="AL270" s="92" t="n">
        <f aca="false">AA270/V270</f>
        <v>0.313881026153264</v>
      </c>
      <c r="AM270" s="92" t="n">
        <f aca="false">EXP((((AL270-AL$285)/AL$286+2)/4-1.9)^3)</f>
        <v>0.0402808269505578</v>
      </c>
      <c r="AN270" s="92" t="n">
        <f aca="false">0.01*AE270+0.15*AG270+0.24*AI270+0.25*AK270+0.35*AM270</f>
        <v>0.0512938438396816</v>
      </c>
      <c r="AP270" s="94" t="n">
        <f aca="false">0.01*AE270/$AN$285</f>
        <v>0.000118402948916696</v>
      </c>
      <c r="AQ270" s="81" t="n">
        <f aca="false">AP270*$J$285</f>
        <v>1233.03646972359</v>
      </c>
      <c r="AR270" s="94" t="n">
        <f aca="false">0.15*AG270/$AN$285</f>
        <v>0.009606242283191</v>
      </c>
      <c r="AS270" s="81" t="n">
        <f aca="false">AR270*$J$285</f>
        <v>100038.446512923</v>
      </c>
      <c r="AT270" s="94" t="n">
        <f aca="false">0.24*AI270/$AN$285</f>
        <v>0.00109307228000856</v>
      </c>
      <c r="AU270" s="81" t="n">
        <f aca="false">AT270*$J$285</f>
        <v>11383.1454167812</v>
      </c>
      <c r="AV270" s="94" t="n">
        <f aca="false">0.25*AK270/$AN$285</f>
        <v>0.00227569027085275</v>
      </c>
      <c r="AW270" s="81" t="n">
        <f aca="false">AV270*$J$285</f>
        <v>23698.8109116335</v>
      </c>
      <c r="AX270" s="94" t="n">
        <f aca="false">0.35*AM270/$AN$285</f>
        <v>0.00496281492580547</v>
      </c>
      <c r="AY270" s="81" t="n">
        <f aca="false">AX270*$J$285</f>
        <v>51682.2583558456</v>
      </c>
    </row>
    <row r="271" customFormat="false" ht="12.8" hidden="false" customHeight="false" outlineLevel="0" collapsed="false">
      <c r="A271" s="89" t="s">
        <v>126</v>
      </c>
      <c r="B271" s="77"/>
      <c r="C271" s="77"/>
      <c r="D271" s="77"/>
      <c r="E271" s="77"/>
      <c r="F271" s="77"/>
      <c r="G271" s="77"/>
      <c r="H271" s="77"/>
      <c r="I271" s="82" t="n">
        <f aca="false">AP271+AR271+AT271+AV271+AX271</f>
        <v>0.0489183196733156</v>
      </c>
      <c r="J271" s="81" t="n">
        <f aca="false">ROUND(AQ271+AS271+AU271+AW271+AY271,0)</f>
        <v>509430</v>
      </c>
      <c r="K271" s="90" t="n">
        <f aca="false">I271-Tabla_Ministerio!J271</f>
        <v>0</v>
      </c>
      <c r="L271" s="81" t="n">
        <f aca="false">J271-Tabla_Ministerio!K271</f>
        <v>0</v>
      </c>
      <c r="M271" s="82" t="n">
        <f aca="false">Q306/Q$320</f>
        <v>0.0251251320184203</v>
      </c>
      <c r="N271" s="81" t="n">
        <f aca="false">ROUND((N$285*M271),0)</f>
        <v>4971362</v>
      </c>
      <c r="O271" s="82" t="n">
        <f aca="false">Tabla_Ministerio!L271/Tabla_Ministerio!L285-M271</f>
        <v>1.66244959841078E-005</v>
      </c>
      <c r="P271" s="117" t="n">
        <f aca="false">N271-Tabla_Ministerio!L271</f>
        <v>-3289</v>
      </c>
      <c r="Q271" s="83" t="n">
        <f aca="false">N271+J271</f>
        <v>5480792</v>
      </c>
      <c r="R271" s="81" t="n">
        <f aca="false">Q271-Tabla_Ministerio!M271</f>
        <v>-3289</v>
      </c>
      <c r="T271" s="83" t="n">
        <f aca="false">B271+Tabla_Ministerio!B271</f>
        <v>11114</v>
      </c>
      <c r="U271" s="83" t="n">
        <f aca="false">C271+Tabla_Ministerio!C271</f>
        <v>46</v>
      </c>
      <c r="V271" s="83" t="n">
        <f aca="false">D271+Tabla_Ministerio!D271</f>
        <v>474.556136363636</v>
      </c>
      <c r="W271" s="83" t="n">
        <f aca="false">E271+Tabla_Ministerio!E271</f>
        <v>383.178636363636</v>
      </c>
      <c r="X271" s="83" t="n">
        <f aca="false">F271+Tabla_Ministerio!F271</f>
        <v>57</v>
      </c>
      <c r="Y271" s="83" t="n">
        <f aca="false">G271+Tabla_Ministerio!G271</f>
        <v>130</v>
      </c>
      <c r="Z271" s="83" t="n">
        <f aca="false">H271+Tabla_Ministerio!H271</f>
        <v>18</v>
      </c>
      <c r="AA271" s="83" t="n">
        <f aca="false">Y271+0.33*Z271</f>
        <v>135.94</v>
      </c>
      <c r="AD271" s="91" t="n">
        <f aca="false">IF(U271&gt;0,T271/U271,0)</f>
        <v>241.608695652174</v>
      </c>
      <c r="AE271" s="92" t="n">
        <f aca="false">EXP((((AD271-AD$285)/AD$286+2)/4-1.9)^3)</f>
        <v>0.100792501698272</v>
      </c>
      <c r="AF271" s="93" t="n">
        <f aca="false">T271/V271</f>
        <v>23.4197793440473</v>
      </c>
      <c r="AG271" s="92" t="n">
        <f aca="false">EXP((((AF271-AF$285)/AF$286+2)/4-1.9)^3)</f>
        <v>0.269323212013716</v>
      </c>
      <c r="AH271" s="92" t="n">
        <f aca="false">W271/V271</f>
        <v>0.80744638410917</v>
      </c>
      <c r="AI271" s="92" t="n">
        <f aca="false">EXP((((AH271-AH$285)/AH$286+2)/4-1.9)^3)</f>
        <v>0.311534546772567</v>
      </c>
      <c r="AJ271" s="92" t="n">
        <f aca="false">X271/V271</f>
        <v>0.120112238852861</v>
      </c>
      <c r="AK271" s="92" t="n">
        <f aca="false">EXP((((AJ271-AJ$285)/AJ$286+2)/4-1.9)^3)</f>
        <v>0.0436388635662809</v>
      </c>
      <c r="AL271" s="92" t="n">
        <f aca="false">AA271/V271</f>
        <v>0.286457153502771</v>
      </c>
      <c r="AM271" s="92" t="n">
        <f aca="false">EXP((((AL271-AL$285)/AL$286+2)/4-1.9)^3)</f>
        <v>0.0339485921818502</v>
      </c>
      <c r="AN271" s="92" t="n">
        <f aca="false">0.01*AE271+0.15*AG271+0.24*AI271+0.25*AK271+0.35*AM271</f>
        <v>0.138966421199674</v>
      </c>
      <c r="AP271" s="94" t="n">
        <f aca="false">0.01*AE271/$AN$285</f>
        <v>0.000354805123150199</v>
      </c>
      <c r="AQ271" s="81" t="n">
        <f aca="false">AP271*$J$285</f>
        <v>3694.90507197386</v>
      </c>
      <c r="AR271" s="94" t="n">
        <f aca="false">0.15*AG271/$AN$285</f>
        <v>0.0142208875356308</v>
      </c>
      <c r="AS271" s="81" t="n">
        <f aca="false">AR271*$J$285</f>
        <v>148094.900707306</v>
      </c>
      <c r="AT271" s="94" t="n">
        <f aca="false">0.24*AI271/$AN$285</f>
        <v>0.0263195895815516</v>
      </c>
      <c r="AU271" s="81" t="n">
        <f aca="false">AT271*$J$285</f>
        <v>274089.573943321</v>
      </c>
      <c r="AV271" s="94" t="n">
        <f aca="false">0.25*AK271/$AN$285</f>
        <v>0.00384038795071262</v>
      </c>
      <c r="AW271" s="81" t="n">
        <f aca="false">AV271*$J$285</f>
        <v>39993.4160799262</v>
      </c>
      <c r="AX271" s="94" t="n">
        <f aca="false">0.35*AM271/$AN$285</f>
        <v>0.00418264948227028</v>
      </c>
      <c r="AY271" s="81" t="n">
        <f aca="false">AX271*$J$285</f>
        <v>43557.6934434145</v>
      </c>
    </row>
    <row r="272" customFormat="false" ht="12.8" hidden="false" customHeight="false" outlineLevel="0" collapsed="false">
      <c r="A272" s="89" t="s">
        <v>127</v>
      </c>
      <c r="B272" s="77"/>
      <c r="C272" s="77"/>
      <c r="D272" s="77"/>
      <c r="E272" s="77"/>
      <c r="F272" s="77"/>
      <c r="G272" s="77"/>
      <c r="H272" s="77"/>
      <c r="I272" s="82" t="n">
        <f aca="false">AP272+AR272+AT272+AV272+AX272</f>
        <v>0.129167913305213</v>
      </c>
      <c r="J272" s="81" t="n">
        <f aca="false">ROUND(AQ272+AS272+AU272+AW272+AY272,0)</f>
        <v>1345142</v>
      </c>
      <c r="K272" s="90" t="n">
        <f aca="false">I272-Tabla_Ministerio!J272</f>
        <v>0</v>
      </c>
      <c r="L272" s="81" t="n">
        <f aca="false">J272-Tabla_Ministerio!K272</f>
        <v>0</v>
      </c>
      <c r="M272" s="82" t="n">
        <f aca="false">Q307/Q$320</f>
        <v>0.0370747466829883</v>
      </c>
      <c r="N272" s="81" t="n">
        <f aca="false">ROUND((N$285*M272),0)</f>
        <v>7335761</v>
      </c>
      <c r="O272" s="82" t="n">
        <f aca="false">Tabla_Ministerio!L272/Tabla_Ministerio!L285-M272</f>
        <v>-1.6493547053964E-006</v>
      </c>
      <c r="P272" s="117" t="n">
        <f aca="false">N272-Tabla_Ministerio!L272</f>
        <v>326</v>
      </c>
      <c r="Q272" s="83" t="n">
        <f aca="false">N272+J272</f>
        <v>8680903</v>
      </c>
      <c r="R272" s="81" t="n">
        <f aca="false">Q272-Tabla_Ministerio!M272</f>
        <v>326</v>
      </c>
      <c r="T272" s="83" t="n">
        <f aca="false">B272+Tabla_Ministerio!B272</f>
        <v>8867</v>
      </c>
      <c r="U272" s="83" t="n">
        <f aca="false">C272+Tabla_Ministerio!C272</f>
        <v>50</v>
      </c>
      <c r="V272" s="83" t="n">
        <f aca="false">D272+Tabla_Ministerio!D272</f>
        <v>345.488181818182</v>
      </c>
      <c r="W272" s="83" t="n">
        <f aca="false">E272+Tabla_Ministerio!E272</f>
        <v>244.833636363636</v>
      </c>
      <c r="X272" s="83" t="n">
        <f aca="false">F272+Tabla_Ministerio!F272</f>
        <v>113</v>
      </c>
      <c r="Y272" s="83" t="n">
        <f aca="false">G272+Tabla_Ministerio!G272</f>
        <v>322</v>
      </c>
      <c r="Z272" s="83" t="n">
        <f aca="false">H272+Tabla_Ministerio!H272</f>
        <v>47</v>
      </c>
      <c r="AA272" s="83" t="n">
        <f aca="false">Y272+0.33*Z272</f>
        <v>337.51</v>
      </c>
      <c r="AD272" s="91" t="n">
        <f aca="false">IF(U272&gt;0,T272/U272,0)</f>
        <v>177.34</v>
      </c>
      <c r="AE272" s="92" t="n">
        <f aca="false">EXP((((AD272-AD$285)/AD$286+2)/4-1.9)^3)</f>
        <v>0.0342748932260001</v>
      </c>
      <c r="AF272" s="93" t="n">
        <f aca="false">T272/V272</f>
        <v>25.6651326055094</v>
      </c>
      <c r="AG272" s="92" t="n">
        <f aca="false">EXP((((AF272-AF$285)/AF$286+2)/4-1.9)^3)</f>
        <v>0.403540012227311</v>
      </c>
      <c r="AH272" s="92" t="n">
        <f aca="false">W272/V272</f>
        <v>0.708659946268388</v>
      </c>
      <c r="AI272" s="92" t="n">
        <f aca="false">EXP((((AH272-AH$285)/AH$286+2)/4-1.9)^3)</f>
        <v>0.146091839717069</v>
      </c>
      <c r="AJ272" s="92" t="n">
        <f aca="false">X272/V272</f>
        <v>0.327073416535758</v>
      </c>
      <c r="AK272" s="92" t="n">
        <f aca="false">EXP((((AJ272-AJ$285)/AJ$286+2)/4-1.9)^3)</f>
        <v>0.331701632339196</v>
      </c>
      <c r="AL272" s="92" t="n">
        <f aca="false">AA272/V272</f>
        <v>0.976907511637024</v>
      </c>
      <c r="AM272" s="92" t="n">
        <f aca="false">EXP((((AL272-AL$285)/AL$286+2)/4-1.9)^3)</f>
        <v>0.537363000773308</v>
      </c>
      <c r="AN272" s="92" t="n">
        <f aca="false">0.01*AE272+0.15*AG272+0.24*AI272+0.25*AK272+0.35*AM272</f>
        <v>0.36693825065391</v>
      </c>
      <c r="AP272" s="94" t="n">
        <f aca="false">0.01*AE272/$AN$285</f>
        <v>0.000120652900832001</v>
      </c>
      <c r="AQ272" s="81" t="n">
        <f aca="false">AP272*$J$285</f>
        <v>1256.46724397437</v>
      </c>
      <c r="AR272" s="94" t="n">
        <f aca="false">0.15*AG272/$AN$285</f>
        <v>0.0213078445303832</v>
      </c>
      <c r="AS272" s="81" t="n">
        <f aca="false">AR272*$J$285</f>
        <v>221897.762154957</v>
      </c>
      <c r="AT272" s="94" t="n">
        <f aca="false">0.24*AI272/$AN$285</f>
        <v>0.0123423784052243</v>
      </c>
      <c r="AU272" s="81" t="n">
        <f aca="false">AT272*$J$285</f>
        <v>128532.294474166</v>
      </c>
      <c r="AV272" s="94" t="n">
        <f aca="false">0.25*AK272/$AN$285</f>
        <v>0.0291910202962171</v>
      </c>
      <c r="AW272" s="81" t="n">
        <f aca="false">AV272*$J$285</f>
        <v>303992.366262776</v>
      </c>
      <c r="AX272" s="94" t="n">
        <f aca="false">0.35*AM272/$AN$285</f>
        <v>0.0662060171725561</v>
      </c>
      <c r="AY272" s="81" t="n">
        <f aca="false">AX272*$J$285</f>
        <v>689462.842233282</v>
      </c>
    </row>
    <row r="273" customFormat="false" ht="12.8" hidden="false" customHeight="false" outlineLevel="0" collapsed="false">
      <c r="A273" s="89" t="s">
        <v>128</v>
      </c>
      <c r="B273" s="77"/>
      <c r="C273" s="77"/>
      <c r="D273" s="77"/>
      <c r="E273" s="77"/>
      <c r="F273" s="77"/>
      <c r="G273" s="77"/>
      <c r="H273" s="77"/>
      <c r="I273" s="82" t="n">
        <f aca="false">AP273+AR273+AT273+AV273+AX273</f>
        <v>0.0058159834284263</v>
      </c>
      <c r="J273" s="81" t="n">
        <f aca="false">ROUND(AQ273+AS273+AU273+AW273+AY273,0)</f>
        <v>60567</v>
      </c>
      <c r="K273" s="90" t="n">
        <f aca="false">I273-Tabla_Ministerio!J273</f>
        <v>0</v>
      </c>
      <c r="L273" s="81" t="n">
        <f aca="false">J273-Tabla_Ministerio!K273</f>
        <v>0</v>
      </c>
      <c r="M273" s="82" t="n">
        <f aca="false">Q308/Q$320</f>
        <v>0.00976897503596123</v>
      </c>
      <c r="N273" s="81" t="n">
        <f aca="false">ROUND((N$285*M273),0)</f>
        <v>1932929</v>
      </c>
      <c r="O273" s="82" t="n">
        <f aca="false">Tabla_Ministerio!L273/Tabla_Ministerio!L285-M273</f>
        <v>1.4143830892932E-005</v>
      </c>
      <c r="P273" s="117" t="n">
        <f aca="false">N273-Tabla_Ministerio!L273</f>
        <v>-2799</v>
      </c>
      <c r="Q273" s="83" t="n">
        <f aca="false">N273+J273</f>
        <v>1993496</v>
      </c>
      <c r="R273" s="81" t="n">
        <f aca="false">Q273-Tabla_Ministerio!M273</f>
        <v>-2799</v>
      </c>
      <c r="T273" s="83" t="n">
        <f aca="false">B273+Tabla_Ministerio!B273</f>
        <v>2714</v>
      </c>
      <c r="U273" s="83" t="n">
        <f aca="false">C273+Tabla_Ministerio!C273</f>
        <v>22</v>
      </c>
      <c r="V273" s="83" t="n">
        <f aca="false">D273+Tabla_Ministerio!D273</f>
        <v>237.204545454545</v>
      </c>
      <c r="W273" s="83" t="n">
        <f aca="false">E273+Tabla_Ministerio!E273</f>
        <v>107.181818181818</v>
      </c>
      <c r="X273" s="83" t="n">
        <f aca="false">F273+Tabla_Ministerio!F273</f>
        <v>13</v>
      </c>
      <c r="Y273" s="83" t="n">
        <f aca="false">G273+Tabla_Ministerio!G273</f>
        <v>62</v>
      </c>
      <c r="Z273" s="83" t="n">
        <f aca="false">H273+Tabla_Ministerio!H273</f>
        <v>3</v>
      </c>
      <c r="AA273" s="83" t="n">
        <f aca="false">Y273+0.33*Z273</f>
        <v>62.99</v>
      </c>
      <c r="AD273" s="91" t="n">
        <f aca="false">IF(U273&gt;0,T273/U273,0)</f>
        <v>123.363636363636</v>
      </c>
      <c r="AE273" s="92" t="n">
        <f aca="false">EXP((((AD273-AD$285)/AD$286+2)/4-1.9)^3)</f>
        <v>0.0110539993206859</v>
      </c>
      <c r="AF273" s="93" t="n">
        <f aca="false">T273/V273</f>
        <v>11.4416019929099</v>
      </c>
      <c r="AG273" s="92" t="n">
        <f aca="false">EXP((((AF273-AF$285)/AF$286+2)/4-1.9)^3)</f>
        <v>0.00391535648708391</v>
      </c>
      <c r="AH273" s="92" t="n">
        <f aca="false">W273/V273</f>
        <v>0.451853981029031</v>
      </c>
      <c r="AI273" s="92" t="n">
        <f aca="false">EXP((((AH273-AH$285)/AH$286+2)/4-1.9)^3)</f>
        <v>0.00513915192937987</v>
      </c>
      <c r="AJ273" s="92" t="n">
        <f aca="false">X273/V273</f>
        <v>0.0548050205997893</v>
      </c>
      <c r="AK273" s="92" t="n">
        <f aca="false">EXP((((AJ273-AJ$285)/AJ$286+2)/4-1.9)^3)</f>
        <v>0.0168111310701249</v>
      </c>
      <c r="AL273" s="92" t="n">
        <f aca="false">AA273/V273</f>
        <v>0.265551403660056</v>
      </c>
      <c r="AM273" s="92" t="n">
        <f aca="false">EXP((((AL273-AL$285)/AL$286+2)/4-1.9)^3)</f>
        <v>0.0296798139680663</v>
      </c>
      <c r="AN273" s="92" t="n">
        <f aca="false">0.01*AE273+0.15*AG273+0.24*AI273+0.25*AK273+0.35*AM273</f>
        <v>0.016521957585675</v>
      </c>
      <c r="AP273" s="94" t="n">
        <f aca="false">0.01*AE273/$AN$285</f>
        <v>3.89117793902858E-005</v>
      </c>
      <c r="AQ273" s="81" t="n">
        <f aca="false">AP273*$J$285</f>
        <v>405.223379392497</v>
      </c>
      <c r="AR273" s="94" t="n">
        <f aca="false">0.15*AG273/$AN$285</f>
        <v>0.0002067398641521</v>
      </c>
      <c r="AS273" s="81" t="n">
        <f aca="false">AR273*$J$285</f>
        <v>2152.96827129355</v>
      </c>
      <c r="AT273" s="94" t="n">
        <f aca="false">0.24*AI273/$AN$285</f>
        <v>0.000434174543336483</v>
      </c>
      <c r="AU273" s="81" t="n">
        <f aca="false">AT273*$J$285</f>
        <v>4521.4502768518</v>
      </c>
      <c r="AV273" s="94" t="n">
        <f aca="false">0.25*AK273/$AN$285</f>
        <v>0.00147944423670656</v>
      </c>
      <c r="AW273" s="81" t="n">
        <f aca="false">AV273*$J$285</f>
        <v>15406.7843366384</v>
      </c>
      <c r="AX273" s="94" t="n">
        <f aca="false">0.35*AM273/$AN$285</f>
        <v>0.00365671300484087</v>
      </c>
      <c r="AY273" s="81" t="n">
        <f aca="false">AX273*$J$285</f>
        <v>38080.6435611123</v>
      </c>
    </row>
    <row r="274" customFormat="false" ht="12.8" hidden="false" customHeight="false" outlineLevel="0" collapsed="false">
      <c r="A274" s="89" t="s">
        <v>129</v>
      </c>
      <c r="B274" s="77"/>
      <c r="C274" s="77"/>
      <c r="D274" s="77"/>
      <c r="E274" s="77"/>
      <c r="F274" s="77"/>
      <c r="G274" s="77"/>
      <c r="H274" s="77"/>
      <c r="I274" s="82" t="n">
        <f aca="false">AP274+AR274+AT274+AV274+AX274</f>
        <v>0.09255737606738</v>
      </c>
      <c r="J274" s="81" t="n">
        <f aca="false">ROUND(AQ274+AS274+AU274+AW274+AY274,0)</f>
        <v>963883</v>
      </c>
      <c r="K274" s="90" t="n">
        <f aca="false">I274-Tabla_Ministerio!J274</f>
        <v>7.07767178198537E-016</v>
      </c>
      <c r="L274" s="81" t="n">
        <f aca="false">J274-Tabla_Ministerio!K274</f>
        <v>0</v>
      </c>
      <c r="M274" s="82" t="n">
        <f aca="false">Q309/Q$320</f>
        <v>0.06556932473448</v>
      </c>
      <c r="N274" s="81" t="n">
        <f aca="false">ROUND((N$285*M274),0)</f>
        <v>12973815</v>
      </c>
      <c r="O274" s="82" t="n">
        <f aca="false">Tabla_Ministerio!L274/Tabla_Ministerio!L285-M274</f>
        <v>3.62693069298758E-006</v>
      </c>
      <c r="P274" s="117" t="n">
        <f aca="false">N274-Tabla_Ministerio!L274</f>
        <v>-718</v>
      </c>
      <c r="Q274" s="83" t="n">
        <f aca="false">N274+J274</f>
        <v>13937698</v>
      </c>
      <c r="R274" s="81" t="n">
        <f aca="false">Q274-Tabla_Ministerio!M274</f>
        <v>-718</v>
      </c>
      <c r="T274" s="83" t="n">
        <f aca="false">B274+Tabla_Ministerio!B274</f>
        <v>8205</v>
      </c>
      <c r="U274" s="83" t="n">
        <f aca="false">C274+Tabla_Ministerio!C274</f>
        <v>28</v>
      </c>
      <c r="V274" s="83" t="n">
        <f aca="false">D274+Tabla_Ministerio!D274</f>
        <v>413.710227272727</v>
      </c>
      <c r="W274" s="83" t="n">
        <f aca="false">E274+Tabla_Ministerio!E274</f>
        <v>378.232954545455</v>
      </c>
      <c r="X274" s="83" t="n">
        <f aca="false">F274+Tabla_Ministerio!F274</f>
        <v>101</v>
      </c>
      <c r="Y274" s="83" t="n">
        <f aca="false">G274+Tabla_Ministerio!G274</f>
        <v>249</v>
      </c>
      <c r="Z274" s="83" t="n">
        <f aca="false">H274+Tabla_Ministerio!H274</f>
        <v>43</v>
      </c>
      <c r="AA274" s="83" t="n">
        <f aca="false">Y274+0.33*Z274</f>
        <v>263.19</v>
      </c>
      <c r="AD274" s="91" t="n">
        <f aca="false">IF(U274&gt;0,T274/U274,0)</f>
        <v>293.035714285714</v>
      </c>
      <c r="AE274" s="92" t="n">
        <f aca="false">EXP((((AD274-AD$285)/AD$286+2)/4-1.9)^3)</f>
        <v>0.19799381750951</v>
      </c>
      <c r="AF274" s="93" t="n">
        <f aca="false">T274/V274</f>
        <v>19.8327221787318</v>
      </c>
      <c r="AG274" s="92" t="n">
        <f aca="false">EXP((((AF274-AF$285)/AF$286+2)/4-1.9)^3)</f>
        <v>0.112920053329768</v>
      </c>
      <c r="AH274" s="92" t="n">
        <f aca="false">W274/V274</f>
        <v>0.914246082430337</v>
      </c>
      <c r="AI274" s="92" t="n">
        <f aca="false">EXP((((AH274-AH$285)/AH$286+2)/4-1.9)^3)</f>
        <v>0.545745302267668</v>
      </c>
      <c r="AJ274" s="92" t="n">
        <f aca="false">X274/V274</f>
        <v>0.244132229134907</v>
      </c>
      <c r="AK274" s="92" t="n">
        <f aca="false">EXP((((AJ274-AJ$285)/AJ$286+2)/4-1.9)^3)</f>
        <v>0.173388093290494</v>
      </c>
      <c r="AL274" s="92" t="n">
        <f aca="false">AA274/V274</f>
        <v>0.636169914713032</v>
      </c>
      <c r="AM274" s="92" t="n">
        <f aca="false">EXP((((AL274-AL$285)/AL$286+2)/4-1.9)^3)</f>
        <v>0.199119283538137</v>
      </c>
      <c r="AN274" s="92" t="n">
        <f aca="false">0.01*AE274+0.15*AG274+0.24*AI274+0.25*AK274+0.35*AM274</f>
        <v>0.262935591279772</v>
      </c>
      <c r="AP274" s="94" t="n">
        <f aca="false">0.01*AE274/$AN$285</f>
        <v>0.000696968719109034</v>
      </c>
      <c r="AQ274" s="81" t="n">
        <f aca="false">AP274*$J$285</f>
        <v>7258.16254392957</v>
      </c>
      <c r="AR274" s="94" t="n">
        <f aca="false">0.15*AG274/$AN$285</f>
        <v>0.00596243957924536</v>
      </c>
      <c r="AS274" s="81" t="n">
        <f aca="false">AR274*$J$285</f>
        <v>62092.2495343032</v>
      </c>
      <c r="AT274" s="94" t="n">
        <f aca="false">0.24*AI274/$AN$285</f>
        <v>0.0461065795769708</v>
      </c>
      <c r="AU274" s="81" t="n">
        <f aca="false">AT274*$J$285</f>
        <v>480149.309056616</v>
      </c>
      <c r="AV274" s="94" t="n">
        <f aca="false">0.25*AK274/$AN$285</f>
        <v>0.0152588195441543</v>
      </c>
      <c r="AW274" s="81" t="n">
        <f aca="false">AV274*$J$285</f>
        <v>158903.820850869</v>
      </c>
      <c r="AX274" s="94" t="n">
        <f aca="false">0.35*AM274/$AN$285</f>
        <v>0.0245325686479005</v>
      </c>
      <c r="AY274" s="81" t="n">
        <f aca="false">AX274*$J$285</f>
        <v>255479.716642371</v>
      </c>
    </row>
    <row r="275" customFormat="false" ht="12.8" hidden="false" customHeight="false" outlineLevel="0" collapsed="false">
      <c r="A275" s="89" t="s">
        <v>130</v>
      </c>
      <c r="B275" s="77"/>
      <c r="C275" s="77"/>
      <c r="D275" s="77"/>
      <c r="E275" s="77"/>
      <c r="F275" s="77"/>
      <c r="G275" s="77"/>
      <c r="H275" s="77"/>
      <c r="I275" s="82" t="n">
        <f aca="false">AP275+AR275+AT275+AV275+AX275</f>
        <v>0.0022610162312436</v>
      </c>
      <c r="J275" s="81" t="n">
        <f aca="false">ROUND(AQ275+AS275+AU275+AW275+AY275,0)</f>
        <v>23546</v>
      </c>
      <c r="K275" s="90" t="n">
        <f aca="false">I275-Tabla_Ministerio!J275</f>
        <v>0</v>
      </c>
      <c r="L275" s="81" t="n">
        <f aca="false">J275-Tabla_Ministerio!K275</f>
        <v>-1</v>
      </c>
      <c r="M275" s="82" t="n">
        <f aca="false">Q310/Q$320</f>
        <v>0.00843344771023678</v>
      </c>
      <c r="N275" s="81" t="n">
        <f aca="false">ROUND((N$285*M275),0)</f>
        <v>1668677</v>
      </c>
      <c r="O275" s="82" t="n">
        <f aca="false">Tabla_Ministerio!L275/Tabla_Ministerio!L285-M275</f>
        <v>-1.57559287681276E-005</v>
      </c>
      <c r="P275" s="117" t="n">
        <f aca="false">N275-Tabla_Ministerio!L275</f>
        <v>3118</v>
      </c>
      <c r="Q275" s="83" t="n">
        <f aca="false">N275+J275</f>
        <v>1692223</v>
      </c>
      <c r="R275" s="81" t="n">
        <f aca="false">Q275-Tabla_Ministerio!M275</f>
        <v>3117</v>
      </c>
      <c r="T275" s="83" t="n">
        <f aca="false">B275+Tabla_Ministerio!B275</f>
        <v>3226</v>
      </c>
      <c r="U275" s="83" t="n">
        <f aca="false">C275+Tabla_Ministerio!C275</f>
        <v>26</v>
      </c>
      <c r="V275" s="83" t="n">
        <f aca="false">D275+Tabla_Ministerio!D275</f>
        <v>246.164318181818</v>
      </c>
      <c r="W275" s="83" t="n">
        <f aca="false">E275+Tabla_Ministerio!E275</f>
        <v>66.2097727272727</v>
      </c>
      <c r="X275" s="83" t="n">
        <f aca="false">F275+Tabla_Ministerio!F275</f>
        <v>1</v>
      </c>
      <c r="Y275" s="83" t="n">
        <f aca="false">G275+Tabla_Ministerio!G275</f>
        <v>23</v>
      </c>
      <c r="Z275" s="83" t="n">
        <f aca="false">H275+Tabla_Ministerio!H275</f>
        <v>5</v>
      </c>
      <c r="AA275" s="83" t="n">
        <f aca="false">Y275+0.33*Z275</f>
        <v>24.65</v>
      </c>
      <c r="AD275" s="91" t="n">
        <f aca="false">IF(U275&gt;0,T275/U275,0)</f>
        <v>124.076923076923</v>
      </c>
      <c r="AE275" s="92" t="n">
        <f aca="false">EXP((((AD275-AD$285)/AD$286+2)/4-1.9)^3)</f>
        <v>0.0112367464829688</v>
      </c>
      <c r="AF275" s="93" t="n">
        <f aca="false">T275/V275</f>
        <v>13.1050674761777</v>
      </c>
      <c r="AG275" s="92" t="n">
        <f aca="false">EXP((((AF275-AF$285)/AF$286+2)/4-1.9)^3)</f>
        <v>0.00902428624501539</v>
      </c>
      <c r="AH275" s="92" t="n">
        <f aca="false">W275/V275</f>
        <v>0.268965759198171</v>
      </c>
      <c r="AI275" s="92" t="n">
        <f aca="false">EXP((((AH275-AH$285)/AH$286+2)/4-1.9)^3)</f>
        <v>0.000102866664127157</v>
      </c>
      <c r="AJ275" s="92" t="n">
        <f aca="false">X275/V275</f>
        <v>0.00406232717798441</v>
      </c>
      <c r="AK275" s="92" t="n">
        <f aca="false">EXP((((AJ275-AJ$285)/AJ$286+2)/4-1.9)^3)</f>
        <v>0.00709861349599091</v>
      </c>
      <c r="AL275" s="92" t="n">
        <f aca="false">AA275/V275</f>
        <v>0.100136364937316</v>
      </c>
      <c r="AM275" s="92" t="n">
        <f aca="false">EXP((((AL275-AL$285)/AL$286+2)/4-1.9)^3)</f>
        <v>0.00902202534394062</v>
      </c>
      <c r="AN275" s="92" t="n">
        <f aca="false">0.01*AE275+0.15*AG275+0.24*AI275+0.25*AK275+0.35*AM275</f>
        <v>0.00642306064534946</v>
      </c>
      <c r="AP275" s="94" t="n">
        <f aca="false">0.01*AE275/$AN$285</f>
        <v>3.95550775357493E-005</v>
      </c>
      <c r="AQ275" s="81" t="n">
        <f aca="false">AP275*$J$285</f>
        <v>411.92262194954</v>
      </c>
      <c r="AR275" s="94" t="n">
        <f aca="false">0.15*AG275/$AN$285</f>
        <v>0.000476503153293628</v>
      </c>
      <c r="AS275" s="81" t="n">
        <f aca="false">AR275*$J$285</f>
        <v>4962.25618808451</v>
      </c>
      <c r="AT275" s="94" t="n">
        <f aca="false">0.24*AI275/$AN$285</f>
        <v>8.69055586129463E-006</v>
      </c>
      <c r="AU275" s="81" t="n">
        <f aca="false">AT275*$J$285</f>
        <v>90.5025796839361</v>
      </c>
      <c r="AV275" s="94" t="n">
        <f aca="false">0.25*AK275/$AN$285</f>
        <v>0.000624705308729305</v>
      </c>
      <c r="AW275" s="81" t="n">
        <f aca="false">AV275*$J$285</f>
        <v>6505.61861457611</v>
      </c>
      <c r="AX275" s="94" t="n">
        <f aca="false">0.35*AM275/$AN$285</f>
        <v>0.00111156213582362</v>
      </c>
      <c r="AY275" s="81" t="n">
        <f aca="false">AX275*$J$285</f>
        <v>11575.6969262536</v>
      </c>
    </row>
    <row r="276" customFormat="false" ht="12.8" hidden="false" customHeight="false" outlineLevel="0" collapsed="false">
      <c r="A276" s="89" t="s">
        <v>131</v>
      </c>
      <c r="B276" s="77"/>
      <c r="C276" s="77"/>
      <c r="D276" s="77"/>
      <c r="E276" s="77"/>
      <c r="F276" s="77"/>
      <c r="G276" s="77"/>
      <c r="H276" s="77"/>
      <c r="I276" s="82" t="n">
        <f aca="false">AP276+AR276+AT276+AV276+AX276</f>
        <v>0.0700608664344738</v>
      </c>
      <c r="J276" s="81" t="n">
        <f aca="false">ROUND(AQ276+AS276+AU276+AW276+AY276,0)</f>
        <v>729607</v>
      </c>
      <c r="K276" s="90" t="n">
        <f aca="false">I276-Tabla_Ministerio!J276</f>
        <v>0</v>
      </c>
      <c r="L276" s="81" t="n">
        <f aca="false">J276-Tabla_Ministerio!K276</f>
        <v>0</v>
      </c>
      <c r="M276" s="82" t="n">
        <f aca="false">Q311/Q$320</f>
        <v>0.0417101994970408</v>
      </c>
      <c r="N276" s="81" t="n">
        <f aca="false">ROUND((N$285*M276),0)</f>
        <v>8252951</v>
      </c>
      <c r="O276" s="82" t="n">
        <f aca="false">Tabla_Ministerio!L276/Tabla_Ministerio!L285-M276</f>
        <v>3.75053253484844E-005</v>
      </c>
      <c r="P276" s="117" t="n">
        <f aca="false">N276-Tabla_Ministerio!L276</f>
        <v>-7421</v>
      </c>
      <c r="Q276" s="83" t="n">
        <f aca="false">N276+J276</f>
        <v>8982558</v>
      </c>
      <c r="R276" s="81" t="n">
        <f aca="false">Q276-Tabla_Ministerio!M276</f>
        <v>-7421</v>
      </c>
      <c r="T276" s="83" t="n">
        <f aca="false">B276+Tabla_Ministerio!B276</f>
        <v>8850</v>
      </c>
      <c r="U276" s="83" t="n">
        <f aca="false">C276+Tabla_Ministerio!C276</f>
        <v>65</v>
      </c>
      <c r="V276" s="83" t="n">
        <f aca="false">D276+Tabla_Ministerio!D276</f>
        <v>352.626590909091</v>
      </c>
      <c r="W276" s="83" t="n">
        <f aca="false">E276+Tabla_Ministerio!E276</f>
        <v>285.876590909091</v>
      </c>
      <c r="X276" s="83" t="n">
        <f aca="false">F276+Tabla_Ministerio!F276</f>
        <v>33</v>
      </c>
      <c r="Y276" s="83" t="n">
        <f aca="false">G276+Tabla_Ministerio!G276</f>
        <v>196</v>
      </c>
      <c r="Z276" s="83" t="n">
        <f aca="false">H276+Tabla_Ministerio!H276</f>
        <v>45</v>
      </c>
      <c r="AA276" s="83" t="n">
        <f aca="false">Y276+0.33*Z276</f>
        <v>210.85</v>
      </c>
      <c r="AD276" s="91" t="n">
        <f aca="false">IF(U276&gt;0,T276/U276,0)</f>
        <v>136.153846153846</v>
      </c>
      <c r="AE276" s="92" t="n">
        <f aca="false">EXP((((AD276-AD$285)/AD$286+2)/4-1.9)^3)</f>
        <v>0.0147435518220084</v>
      </c>
      <c r="AF276" s="93" t="n">
        <f aca="false">T276/V276</f>
        <v>25.097369932268</v>
      </c>
      <c r="AG276" s="92" t="n">
        <f aca="false">EXP((((AF276-AF$285)/AF$286+2)/4-1.9)^3)</f>
        <v>0.367709705203857</v>
      </c>
      <c r="AH276" s="92" t="n">
        <f aca="false">W276/V276</f>
        <v>0.810706277629504</v>
      </c>
      <c r="AI276" s="92" t="n">
        <f aca="false">EXP((((AH276-AH$285)/AH$286+2)/4-1.9)^3)</f>
        <v>0.318092067141015</v>
      </c>
      <c r="AJ276" s="92" t="n">
        <f aca="false">X276/V276</f>
        <v>0.0935834133067621</v>
      </c>
      <c r="AK276" s="92" t="n">
        <f aca="false">EXP((((AJ276-AJ$285)/AJ$286+2)/4-1.9)^3)</f>
        <v>0.0302278988820584</v>
      </c>
      <c r="AL276" s="92" t="n">
        <f aca="false">AA276/V276</f>
        <v>0.597941293810024</v>
      </c>
      <c r="AM276" s="92" t="n">
        <f aca="false">EXP((((AL276-AL$285)/AL$286+2)/4-1.9)^3)</f>
        <v>0.170928244293685</v>
      </c>
      <c r="AN276" s="92" t="n">
        <f aca="false">0.01*AE276+0.15*AG276+0.24*AI276+0.25*AK276+0.35*AM276</f>
        <v>0.199027847635947</v>
      </c>
      <c r="AP276" s="94" t="n">
        <f aca="false">0.01*AE276/$AN$285</f>
        <v>5.18995722076489E-005</v>
      </c>
      <c r="AQ276" s="81" t="n">
        <f aca="false">AP276*$J$285</f>
        <v>540.476955013235</v>
      </c>
      <c r="AR276" s="94" t="n">
        <f aca="false">0.15*AG276/$AN$285</f>
        <v>0.0194159215775197</v>
      </c>
      <c r="AS276" s="81" t="n">
        <f aca="false">AR276*$J$285</f>
        <v>202195.465716132</v>
      </c>
      <c r="AT276" s="94" t="n">
        <f aca="false">0.24*AI276/$AN$285</f>
        <v>0.0268735931312646</v>
      </c>
      <c r="AU276" s="81" t="n">
        <f aca="false">AT276*$J$285</f>
        <v>279858.911509676</v>
      </c>
      <c r="AV276" s="94" t="n">
        <f aca="false">0.25*AK276/$AN$285</f>
        <v>0.00266017144249639</v>
      </c>
      <c r="AW276" s="81" t="n">
        <f aca="false">AV276*$J$285</f>
        <v>27702.7593850132</v>
      </c>
      <c r="AX276" s="94" t="n">
        <f aca="false">0.35*AM276/$AN$285</f>
        <v>0.0210592807109855</v>
      </c>
      <c r="AY276" s="81" t="n">
        <f aca="false">AX276*$J$285</f>
        <v>219309.243396132</v>
      </c>
    </row>
    <row r="277" customFormat="false" ht="12.8" hidden="false" customHeight="false" outlineLevel="0" collapsed="false">
      <c r="A277" s="89" t="s">
        <v>132</v>
      </c>
      <c r="B277" s="77"/>
      <c r="C277" s="77"/>
      <c r="D277" s="77"/>
      <c r="E277" s="77"/>
      <c r="F277" s="77"/>
      <c r="G277" s="77"/>
      <c r="H277" s="77"/>
      <c r="I277" s="82" t="n">
        <f aca="false">AP277+AR277+AT277+AV277+AX277</f>
        <v>0.00475155394121666</v>
      </c>
      <c r="J277" s="81" t="n">
        <f aca="false">ROUND(AQ277+AS277+AU277+AW277+AY277,0)</f>
        <v>49482</v>
      </c>
      <c r="K277" s="90" t="n">
        <f aca="false">I277-Tabla_Ministerio!J277</f>
        <v>-3.12250225675825E-017</v>
      </c>
      <c r="L277" s="81" t="n">
        <f aca="false">J277-Tabla_Ministerio!K277</f>
        <v>0</v>
      </c>
      <c r="M277" s="82" t="n">
        <f aca="false">Q312/Q$320</f>
        <v>0.0123969992184639</v>
      </c>
      <c r="N277" s="81" t="n">
        <f aca="false">ROUND((N$285*M277),0)</f>
        <v>2452921</v>
      </c>
      <c r="O277" s="82" t="n">
        <f aca="false">Tabla_Ministerio!L277/Tabla_Ministerio!L285-M277</f>
        <v>5.90768785670506E-006</v>
      </c>
      <c r="P277" s="117" t="n">
        <f aca="false">N277-Tabla_Ministerio!L277</f>
        <v>-1169</v>
      </c>
      <c r="Q277" s="83" t="n">
        <f aca="false">N277+J277</f>
        <v>2502403</v>
      </c>
      <c r="R277" s="81" t="n">
        <f aca="false">Q277-Tabla_Ministerio!M277</f>
        <v>-1169</v>
      </c>
      <c r="T277" s="83" t="n">
        <f aca="false">B277+Tabla_Ministerio!B277</f>
        <v>4197</v>
      </c>
      <c r="U277" s="83" t="n">
        <f aca="false">C277+Tabla_Ministerio!C277</f>
        <v>37</v>
      </c>
      <c r="V277" s="83" t="n">
        <f aca="false">D277+Tabla_Ministerio!D277</f>
        <v>337.105</v>
      </c>
      <c r="W277" s="83" t="n">
        <f aca="false">E277+Tabla_Ministerio!E277</f>
        <v>176.931590909091</v>
      </c>
      <c r="X277" s="83" t="n">
        <f aca="false">F277+Tabla_Ministerio!F277</f>
        <v>13</v>
      </c>
      <c r="Y277" s="83" t="n">
        <f aca="false">G277+Tabla_Ministerio!G277</f>
        <v>51</v>
      </c>
      <c r="Z277" s="83" t="n">
        <f aca="false">H277+Tabla_Ministerio!H277</f>
        <v>14</v>
      </c>
      <c r="AA277" s="83" t="n">
        <f aca="false">Y277+0.33*Z277</f>
        <v>55.62</v>
      </c>
      <c r="AD277" s="91" t="n">
        <f aca="false">IF(U277&gt;0,T277/U277,0)</f>
        <v>113.432432432432</v>
      </c>
      <c r="AE277" s="92" t="n">
        <f aca="false">EXP((((AD277-AD$285)/AD$286+2)/4-1.9)^3)</f>
        <v>0.00876115991552659</v>
      </c>
      <c r="AF277" s="93" t="n">
        <f aca="false">T277/V277</f>
        <v>12.4501268150873</v>
      </c>
      <c r="AG277" s="92" t="n">
        <f aca="false">EXP((((AF277-AF$285)/AF$286+2)/4-1.9)^3)</f>
        <v>0.00656649192830411</v>
      </c>
      <c r="AH277" s="92" t="n">
        <f aca="false">W277/V277</f>
        <v>0.52485602678421</v>
      </c>
      <c r="AI277" s="92" t="n">
        <f aca="false">EXP((((AH277-AH$285)/AH$286+2)/4-1.9)^3)</f>
        <v>0.0167509031417492</v>
      </c>
      <c r="AJ277" s="92" t="n">
        <f aca="false">X277/V277</f>
        <v>0.0385636522745139</v>
      </c>
      <c r="AK277" s="92" t="n">
        <f aca="false">EXP((((AJ277-AJ$285)/AJ$286+2)/4-1.9)^3)</f>
        <v>0.0129101401716997</v>
      </c>
      <c r="AL277" s="92" t="n">
        <f aca="false">AA277/V277</f>
        <v>0.164993103039112</v>
      </c>
      <c r="AM277" s="92" t="n">
        <f aca="false">EXP((((AL277-AL$285)/AL$286+2)/4-1.9)^3)</f>
        <v>0.0147937292681866</v>
      </c>
      <c r="AN277" s="92" t="n">
        <f aca="false">0.01*AE277+0.15*AG277+0.24*AI277+0.25*AK277+0.35*AM277</f>
        <v>0.0134981424292109</v>
      </c>
      <c r="AP277" s="94" t="n">
        <f aca="false">0.01*AE277/$AN$285</f>
        <v>3.08406316977078E-005</v>
      </c>
      <c r="AQ277" s="81" t="n">
        <f aca="false">AP277*$J$285</f>
        <v>321.17125443676</v>
      </c>
      <c r="AR277" s="94" t="n">
        <f aca="false">0.15*AG277/$AN$285</f>
        <v>0.000346725937648793</v>
      </c>
      <c r="AS277" s="81" t="n">
        <f aca="false">AR277*$J$285</f>
        <v>3610.76924208076</v>
      </c>
      <c r="AT277" s="94" t="n">
        <f aca="false">0.24*AI277/$AN$285</f>
        <v>0.00141517818931658</v>
      </c>
      <c r="AU277" s="81" t="n">
        <f aca="false">AT277*$J$285</f>
        <v>14737.524145724</v>
      </c>
      <c r="AV277" s="94" t="n">
        <f aca="false">0.25*AK277/$AN$285</f>
        <v>0.00113614202354518</v>
      </c>
      <c r="AW277" s="81" t="n">
        <f aca="false">AV277*$J$285</f>
        <v>11831.6694189972</v>
      </c>
      <c r="AX277" s="94" t="n">
        <f aca="false">0.35*AM277/$AN$285</f>
        <v>0.00182266715900839</v>
      </c>
      <c r="AY277" s="81" t="n">
        <f aca="false">AX277*$J$285</f>
        <v>18981.0735271975</v>
      </c>
    </row>
    <row r="278" customFormat="false" ht="12.8" hidden="false" customHeight="false" outlineLevel="0" collapsed="false">
      <c r="A278" s="89" t="s">
        <v>133</v>
      </c>
      <c r="B278" s="77"/>
      <c r="C278" s="77"/>
      <c r="D278" s="77"/>
      <c r="E278" s="77"/>
      <c r="F278" s="77"/>
      <c r="G278" s="77"/>
      <c r="H278" s="77"/>
      <c r="I278" s="82" t="n">
        <f aca="false">AP278+AR278+AT278+AV278+AX278</f>
        <v>0.00598204672032748</v>
      </c>
      <c r="J278" s="81" t="n">
        <f aca="false">ROUND(AQ278+AS278+AU278+AW278+AY278,0)</f>
        <v>62296</v>
      </c>
      <c r="K278" s="90" t="n">
        <f aca="false">I278-Tabla_Ministerio!J278</f>
        <v>-6.67868538251071E-017</v>
      </c>
      <c r="L278" s="81" t="n">
        <f aca="false">J278-Tabla_Ministerio!K278</f>
        <v>0</v>
      </c>
      <c r="M278" s="82" t="n">
        <f aca="false">Q313/Q$320</f>
        <v>0.0218885180657151</v>
      </c>
      <c r="N278" s="81" t="n">
        <f aca="false">ROUND((N$285*M278),0)</f>
        <v>4330952</v>
      </c>
      <c r="O278" s="82" t="n">
        <f aca="false">Tabla_Ministerio!L278/Tabla_Ministerio!L285-M278</f>
        <v>-7.80285825345908E-006</v>
      </c>
      <c r="P278" s="117" t="n">
        <f aca="false">N278-Tabla_Ministerio!L278</f>
        <v>1544</v>
      </c>
      <c r="Q278" s="83" t="n">
        <f aca="false">N278+J278</f>
        <v>4393248</v>
      </c>
      <c r="R278" s="81" t="n">
        <f aca="false">Q278-Tabla_Ministerio!M278</f>
        <v>1544</v>
      </c>
      <c r="T278" s="83" t="n">
        <f aca="false">B278+Tabla_Ministerio!B278</f>
        <v>4659</v>
      </c>
      <c r="U278" s="83" t="n">
        <f aca="false">C278+Tabla_Ministerio!C278</f>
        <v>24</v>
      </c>
      <c r="V278" s="83" t="n">
        <f aca="false">D278+Tabla_Ministerio!D278</f>
        <v>306.164318181818</v>
      </c>
      <c r="W278" s="83" t="n">
        <f aca="false">E278+Tabla_Ministerio!E278</f>
        <v>174.784545454545</v>
      </c>
      <c r="X278" s="83" t="n">
        <f aca="false">F278+Tabla_Ministerio!F278</f>
        <v>10</v>
      </c>
      <c r="Y278" s="83" t="n">
        <f aca="false">G278+Tabla_Ministerio!G278</f>
        <v>20</v>
      </c>
      <c r="Z278" s="83" t="n">
        <f aca="false">H278+Tabla_Ministerio!H278</f>
        <v>5</v>
      </c>
      <c r="AA278" s="83" t="n">
        <f aca="false">Y278+0.33*Z278</f>
        <v>21.65</v>
      </c>
      <c r="AD278" s="91" t="n">
        <f aca="false">IF(U278&gt;0,T278/U278,0)</f>
        <v>194.125</v>
      </c>
      <c r="AE278" s="92" t="n">
        <f aca="false">EXP((((AD278-AD$285)/AD$286+2)/4-1.9)^3)</f>
        <v>0.0466678004677417</v>
      </c>
      <c r="AF278" s="93" t="n">
        <f aca="false">T278/V278</f>
        <v>15.2173186858216</v>
      </c>
      <c r="AG278" s="92" t="n">
        <f aca="false">EXP((((AF278-AF$285)/AF$286+2)/4-1.9)^3)</f>
        <v>0.0229539955823652</v>
      </c>
      <c r="AH278" s="92" t="n">
        <f aca="false">W278/V278</f>
        <v>0.570884767018304</v>
      </c>
      <c r="AI278" s="92" t="n">
        <f aca="false">EXP((((AH278-AH$285)/AH$286+2)/4-1.9)^3)</f>
        <v>0.0319465313088147</v>
      </c>
      <c r="AJ278" s="92" t="n">
        <f aca="false">X278/V278</f>
        <v>0.0326621993685803</v>
      </c>
      <c r="AK278" s="92" t="n">
        <f aca="false">EXP((((AJ278-AJ$285)/AJ$286+2)/4-1.9)^3)</f>
        <v>0.0116969671877576</v>
      </c>
      <c r="AL278" s="92" t="n">
        <f aca="false">AA278/V278</f>
        <v>0.0707136616329764</v>
      </c>
      <c r="AM278" s="92" t="n">
        <f aca="false">EXP((((AL278-AL$285)/AL$286+2)/4-1.9)^3)</f>
        <v>0.00712148861608443</v>
      </c>
      <c r="AN278" s="92" t="n">
        <f aca="false">0.01*AE278+0.15*AG278+0.24*AI278+0.25*AK278+0.35*AM278</f>
        <v>0.0169937076687167</v>
      </c>
      <c r="AP278" s="94" t="n">
        <f aca="false">0.01*AE278/$AN$285</f>
        <v>0.000164277842231491</v>
      </c>
      <c r="AQ278" s="81" t="n">
        <f aca="false">AP278*$J$285</f>
        <v>1710.77302121452</v>
      </c>
      <c r="AR278" s="94" t="n">
        <f aca="false">0.15*AG278/$AN$285</f>
        <v>0.00121202397383245</v>
      </c>
      <c r="AS278" s="81" t="n">
        <f aca="false">AR278*$J$285</f>
        <v>12621.8964610937</v>
      </c>
      <c r="AT278" s="94" t="n">
        <f aca="false">0.24*AI278/$AN$285</f>
        <v>0.00269896100228019</v>
      </c>
      <c r="AU278" s="81" t="n">
        <f aca="false">AT278*$J$285</f>
        <v>28106.7099816457</v>
      </c>
      <c r="AV278" s="94" t="n">
        <f aca="false">0.25*AK278/$AN$285</f>
        <v>0.00102937813170861</v>
      </c>
      <c r="AW278" s="81" t="n">
        <f aca="false">AV278*$J$285</f>
        <v>10719.8409258003</v>
      </c>
      <c r="AX278" s="94" t="n">
        <f aca="false">0.35*AM278/$AN$285</f>
        <v>0.000877405770274737</v>
      </c>
      <c r="AY278" s="81" t="n">
        <f aca="false">AX278*$J$285</f>
        <v>9137.21595106409</v>
      </c>
    </row>
    <row r="279" customFormat="false" ht="12.8" hidden="false" customHeight="false" outlineLevel="0" collapsed="false">
      <c r="A279" s="89" t="s">
        <v>134</v>
      </c>
      <c r="B279" s="77"/>
      <c r="C279" s="77"/>
      <c r="D279" s="77"/>
      <c r="E279" s="77"/>
      <c r="F279" s="77"/>
      <c r="G279" s="77"/>
      <c r="H279" s="77"/>
      <c r="I279" s="82" t="n">
        <f aca="false">AP279+AR279+AT279+AV279+AX279</f>
        <v>0.0248362191454026</v>
      </c>
      <c r="J279" s="81" t="n">
        <f aca="false">ROUND(AQ279+AS279+AU279+AW279+AY279,0)</f>
        <v>258642</v>
      </c>
      <c r="K279" s="90" t="n">
        <f aca="false">I279-Tabla_Ministerio!J279</f>
        <v>0</v>
      </c>
      <c r="L279" s="81" t="n">
        <f aca="false">J279-Tabla_Ministerio!K279</f>
        <v>0</v>
      </c>
      <c r="M279" s="82" t="n">
        <f aca="false">Q314/Q$320</f>
        <v>0.0120232372268124</v>
      </c>
      <c r="N279" s="81" t="n">
        <f aca="false">ROUND((N$285*M279),0)</f>
        <v>2378967</v>
      </c>
      <c r="O279" s="82" t="n">
        <f aca="false">Tabla_Ministerio!L279/Tabla_Ministerio!L285-M279</f>
        <v>-3.48219282823164E-006</v>
      </c>
      <c r="P279" s="117" t="n">
        <f aca="false">N279-Tabla_Ministerio!L279</f>
        <v>689</v>
      </c>
      <c r="Q279" s="83" t="n">
        <f aca="false">N279+J279</f>
        <v>2637609</v>
      </c>
      <c r="R279" s="81" t="n">
        <f aca="false">Q279-Tabla_Ministerio!M279</f>
        <v>689</v>
      </c>
      <c r="T279" s="83" t="n">
        <f aca="false">B279+Tabla_Ministerio!B279</f>
        <v>7235</v>
      </c>
      <c r="U279" s="83" t="n">
        <f aca="false">C279+Tabla_Ministerio!C279</f>
        <v>50</v>
      </c>
      <c r="V279" s="83" t="n">
        <f aca="false">D279+Tabla_Ministerio!D279</f>
        <v>348.509090909091</v>
      </c>
      <c r="W279" s="83" t="n">
        <f aca="false">E279+Tabla_Ministerio!E279</f>
        <v>254.725681818182</v>
      </c>
      <c r="X279" s="83" t="n">
        <f aca="false">F279+Tabla_Ministerio!F279</f>
        <v>10</v>
      </c>
      <c r="Y279" s="83" t="n">
        <f aca="false">G279+Tabla_Ministerio!G279</f>
        <v>34</v>
      </c>
      <c r="Z279" s="83" t="n">
        <f aca="false">H279+Tabla_Ministerio!H279</f>
        <v>9</v>
      </c>
      <c r="AA279" s="83" t="n">
        <f aca="false">Y279+0.33*Z279</f>
        <v>36.97</v>
      </c>
      <c r="AD279" s="91" t="n">
        <f aca="false">IF(U279&gt;0,T279/U279,0)</f>
        <v>144.7</v>
      </c>
      <c r="AE279" s="92" t="n">
        <f aca="false">EXP((((AD279-AD$285)/AD$286+2)/4-1.9)^3)</f>
        <v>0.017747448350198</v>
      </c>
      <c r="AF279" s="93" t="n">
        <f aca="false">T279/V279</f>
        <v>20.7598601836394</v>
      </c>
      <c r="AG279" s="92" t="n">
        <f aca="false">EXP((((AF279-AF$285)/AF$286+2)/4-1.9)^3)</f>
        <v>0.14544945840659</v>
      </c>
      <c r="AH279" s="92" t="n">
        <f aca="false">W279/V279</f>
        <v>0.730901111227045</v>
      </c>
      <c r="AI279" s="92" t="n">
        <f aca="false">EXP((((AH279-AH$285)/AH$286+2)/4-1.9)^3)</f>
        <v>0.177150307971144</v>
      </c>
      <c r="AJ279" s="92" t="n">
        <f aca="false">X279/V279</f>
        <v>0.0286936560934891</v>
      </c>
      <c r="AK279" s="92" t="n">
        <f aca="false">EXP((((AJ279-AJ$285)/AJ$286+2)/4-1.9)^3)</f>
        <v>0.0109368263937509</v>
      </c>
      <c r="AL279" s="92" t="n">
        <f aca="false">AA279/V279</f>
        <v>0.106080446577629</v>
      </c>
      <c r="AM279" s="92" t="n">
        <f aca="false">EXP((((AL279-AL$285)/AL$286+2)/4-1.9)^3)</f>
        <v>0.0094548034685856</v>
      </c>
      <c r="AN279" s="92" t="n">
        <f aca="false">0.01*AE279+0.15*AG279+0.24*AI279+0.25*AK279+0.35*AM279</f>
        <v>0.0705543549700078</v>
      </c>
      <c r="AP279" s="94" t="n">
        <f aca="false">0.01*AE279/$AN$285</f>
        <v>6.2473750441713E-005</v>
      </c>
      <c r="AQ279" s="81" t="n">
        <f aca="false">AP279*$J$285</f>
        <v>650.595389724955</v>
      </c>
      <c r="AR279" s="94" t="n">
        <f aca="false">0.15*AG279/$AN$285</f>
        <v>0.00768006728663697</v>
      </c>
      <c r="AS279" s="81" t="n">
        <f aca="false">AR279*$J$285</f>
        <v>79979.4527163087</v>
      </c>
      <c r="AT279" s="94" t="n">
        <f aca="false">0.24*AI279/$AN$285</f>
        <v>0.0149663125593895</v>
      </c>
      <c r="AU279" s="81" t="n">
        <f aca="false">AT279*$J$285</f>
        <v>155857.682362227</v>
      </c>
      <c r="AV279" s="94" t="n">
        <f aca="false">0.25*AK279/$AN$285</f>
        <v>0.000962482816212725</v>
      </c>
      <c r="AW279" s="81" t="n">
        <f aca="false">AV279*$J$285</f>
        <v>10023.1997997577</v>
      </c>
      <c r="AX279" s="94" t="n">
        <f aca="false">0.35*AM279/$AN$285</f>
        <v>0.00116488273272166</v>
      </c>
      <c r="AY279" s="81" t="n">
        <f aca="false">AX279*$J$285</f>
        <v>12130.9722902901</v>
      </c>
    </row>
    <row r="280" customFormat="false" ht="12.8" hidden="false" customHeight="false" outlineLevel="0" collapsed="false">
      <c r="A280" s="89" t="s">
        <v>135</v>
      </c>
      <c r="B280" s="77"/>
      <c r="C280" s="77"/>
      <c r="D280" s="77"/>
      <c r="E280" s="77"/>
      <c r="F280" s="77"/>
      <c r="G280" s="77"/>
      <c r="H280" s="77"/>
      <c r="I280" s="82" t="n">
        <f aca="false">AP280+AR280+AT280+AV280+AX280</f>
        <v>0.0198991347896011</v>
      </c>
      <c r="J280" s="81" t="n">
        <f aca="false">ROUND(AQ280+AS280+AU280+AW280+AY280,0)</f>
        <v>207228</v>
      </c>
      <c r="K280" s="90" t="n">
        <f aca="false">I280-Tabla_Ministerio!J280</f>
        <v>1.28369537222284E-016</v>
      </c>
      <c r="L280" s="81" t="n">
        <f aca="false">J280-Tabla_Ministerio!K280</f>
        <v>0</v>
      </c>
      <c r="M280" s="82" t="n">
        <f aca="false">Q315/Q$320</f>
        <v>0.0190066471972159</v>
      </c>
      <c r="N280" s="81" t="n">
        <f aca="false">ROUND((N$285*M280),0)</f>
        <v>3760733</v>
      </c>
      <c r="O280" s="82" t="n">
        <f aca="false">Tabla_Ministerio!L280/Tabla_Ministerio!L285-M280</f>
        <v>-3.927557813279E-006</v>
      </c>
      <c r="P280" s="117" t="n">
        <f aca="false">N280-Tabla_Ministerio!L280</f>
        <v>777</v>
      </c>
      <c r="Q280" s="83" t="n">
        <f aca="false">N280+J280</f>
        <v>3967961</v>
      </c>
      <c r="R280" s="81" t="n">
        <f aca="false">Q280-Tabla_Ministerio!M280</f>
        <v>777</v>
      </c>
      <c r="T280" s="83" t="n">
        <f aca="false">B280+Tabla_Ministerio!B280</f>
        <v>6627</v>
      </c>
      <c r="U280" s="83" t="n">
        <f aca="false">C280+Tabla_Ministerio!C280</f>
        <v>34</v>
      </c>
      <c r="V280" s="83" t="n">
        <f aca="false">D280+Tabla_Ministerio!D280</f>
        <v>279.466136363636</v>
      </c>
      <c r="W280" s="83" t="n">
        <f aca="false">E280+Tabla_Ministerio!E280</f>
        <v>163.288863636364</v>
      </c>
      <c r="X280" s="83" t="n">
        <f aca="false">F280+Tabla_Ministerio!F280</f>
        <v>5</v>
      </c>
      <c r="Y280" s="83" t="n">
        <f aca="false">G280+Tabla_Ministerio!G280</f>
        <v>9</v>
      </c>
      <c r="Z280" s="83" t="n">
        <f aca="false">H280+Tabla_Ministerio!H280</f>
        <v>1</v>
      </c>
      <c r="AA280" s="83" t="n">
        <f aca="false">Y280+0.33*Z280</f>
        <v>9.33</v>
      </c>
      <c r="AD280" s="91" t="n">
        <f aca="false">IF(U280&gt;0,T280/U280,0)</f>
        <v>194.911764705882</v>
      </c>
      <c r="AE280" s="92" t="n">
        <f aca="false">EXP((((AD280-AD$285)/AD$286+2)/4-1.9)^3)</f>
        <v>0.0473250567078803</v>
      </c>
      <c r="AF280" s="93" t="n">
        <f aca="false">T280/V280</f>
        <v>23.7130698059856</v>
      </c>
      <c r="AG280" s="92" t="n">
        <f aca="false">EXP((((AF280-AF$285)/AF$286+2)/4-1.9)^3)</f>
        <v>0.285557127462012</v>
      </c>
      <c r="AH280" s="92" t="n">
        <f aca="false">W280/V280</f>
        <v>0.584288550165862</v>
      </c>
      <c r="AI280" s="92" t="n">
        <f aca="false">EXP((((AH280-AH$285)/AH$286+2)/4-1.9)^3)</f>
        <v>0.0380302537781717</v>
      </c>
      <c r="AJ280" s="92" t="n">
        <f aca="false">X280/V280</f>
        <v>0.017891255323665</v>
      </c>
      <c r="AK280" s="92" t="n">
        <f aca="false">EXP((((AJ280-AJ$285)/AJ$286+2)/4-1.9)^3)</f>
        <v>0.00907762923020969</v>
      </c>
      <c r="AL280" s="92" t="n">
        <f aca="false">AA280/V280</f>
        <v>0.0333850824339589</v>
      </c>
      <c r="AM280" s="92" t="n">
        <f aca="false">EXP((((AL280-AL$285)/AL$286+2)/4-1.9)^3)</f>
        <v>0.00521620757129725</v>
      </c>
      <c r="AN280" s="92" t="n">
        <f aca="false">0.01*AE280+0.15*AG280+0.24*AI280+0.25*AK280+0.35*AM280</f>
        <v>0.0565291605506484</v>
      </c>
      <c r="AP280" s="94" t="n">
        <f aca="false">0.01*AE280/$AN$285</f>
        <v>0.000166591485382464</v>
      </c>
      <c r="AQ280" s="81" t="n">
        <f aca="false">AP280*$J$285</f>
        <v>1734.86706962444</v>
      </c>
      <c r="AR280" s="94" t="n">
        <f aca="false">0.15*AG280/$AN$285</f>
        <v>0.0150780757598727</v>
      </c>
      <c r="AS280" s="81" t="n">
        <f aca="false">AR280*$J$285</f>
        <v>157021.573155739</v>
      </c>
      <c r="AT280" s="94" t="n">
        <f aca="false">0.24*AI280/$AN$285</f>
        <v>0.00321293635487066</v>
      </c>
      <c r="AU280" s="81" t="n">
        <f aca="false">AT280*$J$285</f>
        <v>33459.1979059876</v>
      </c>
      <c r="AV280" s="94" t="n">
        <f aca="false">0.25*AK280/$AN$285</f>
        <v>0.000798866310159164</v>
      </c>
      <c r="AW280" s="81" t="n">
        <f aca="false">AV280*$J$285</f>
        <v>8319.31386736652</v>
      </c>
      <c r="AX280" s="94" t="n">
        <f aca="false">0.35*AM280/$AN$285</f>
        <v>0.000642664879316114</v>
      </c>
      <c r="AY280" s="81" t="n">
        <f aca="false">AX280*$J$285</f>
        <v>6692.64778671008</v>
      </c>
    </row>
    <row r="281" customFormat="false" ht="12.8" hidden="false" customHeight="false" outlineLevel="0" collapsed="false">
      <c r="A281" s="89" t="s">
        <v>136</v>
      </c>
      <c r="B281" s="77"/>
      <c r="C281" s="77"/>
      <c r="D281" s="77"/>
      <c r="E281" s="77"/>
      <c r="F281" s="77"/>
      <c r="G281" s="77"/>
      <c r="H281" s="77"/>
      <c r="I281" s="82" t="n">
        <f aca="false">AP281+AR281+AT281+AV281+AX281</f>
        <v>0.00834836977959015</v>
      </c>
      <c r="J281" s="81" t="n">
        <f aca="false">ROUND(AQ281+AS281+AU281+AW281+AY281,0)</f>
        <v>86939</v>
      </c>
      <c r="K281" s="90" t="n">
        <f aca="false">I281-Tabla_Ministerio!J281</f>
        <v>0</v>
      </c>
      <c r="L281" s="81" t="n">
        <f aca="false">J281-Tabla_Ministerio!K281</f>
        <v>0</v>
      </c>
      <c r="M281" s="82" t="n">
        <f aca="false">Q316/Q$320</f>
        <v>0.0131216923698693</v>
      </c>
      <c r="N281" s="81" t="n">
        <f aca="false">ROUND((N$285*M281),0)</f>
        <v>2596312</v>
      </c>
      <c r="O281" s="82" t="n">
        <f aca="false">Tabla_Ministerio!L281/Tabla_Ministerio!L285-M281</f>
        <v>-1.00262661563762E-005</v>
      </c>
      <c r="P281" s="117" t="n">
        <f aca="false">N281-Tabla_Ministerio!L281</f>
        <v>1984</v>
      </c>
      <c r="Q281" s="83" t="n">
        <f aca="false">N281+J281</f>
        <v>2683251</v>
      </c>
      <c r="R281" s="81" t="n">
        <f aca="false">Q281-Tabla_Ministerio!M281</f>
        <v>1984</v>
      </c>
      <c r="T281" s="83" t="n">
        <f aca="false">B281+Tabla_Ministerio!B281</f>
        <v>3590</v>
      </c>
      <c r="U281" s="83" t="n">
        <f aca="false">C281+Tabla_Ministerio!C281</f>
        <v>37</v>
      </c>
      <c r="V281" s="83" t="n">
        <f aca="false">D281+Tabla_Ministerio!D281</f>
        <v>319.209318181818</v>
      </c>
      <c r="W281" s="83" t="n">
        <f aca="false">E281+Tabla_Ministerio!E281</f>
        <v>181.556590909091</v>
      </c>
      <c r="X281" s="83" t="n">
        <f aca="false">F281+Tabla_Ministerio!F281</f>
        <v>35</v>
      </c>
      <c r="Y281" s="83" t="n">
        <f aca="false">G281+Tabla_Ministerio!G281</f>
        <v>58</v>
      </c>
      <c r="Z281" s="83" t="n">
        <f aca="false">H281+Tabla_Ministerio!H281</f>
        <v>8</v>
      </c>
      <c r="AA281" s="83" t="n">
        <f aca="false">Y281+0.33*Z281</f>
        <v>60.64</v>
      </c>
      <c r="AD281" s="91" t="n">
        <f aca="false">IF(U281&gt;0,T281/U281,0)</f>
        <v>97.027027027027</v>
      </c>
      <c r="AE281" s="92" t="n">
        <f aca="false">EXP((((AD281-AD$285)/AD$286+2)/4-1.9)^3)</f>
        <v>0.00586519611542683</v>
      </c>
      <c r="AF281" s="93" t="n">
        <f aca="false">T281/V281</f>
        <v>11.2465388555956</v>
      </c>
      <c r="AG281" s="92" t="n">
        <f aca="false">EXP((((AF281-AF$285)/AF$286+2)/4-1.9)^3)</f>
        <v>0.00352885083721955</v>
      </c>
      <c r="AH281" s="92" t="n">
        <f aca="false">W281/V281</f>
        <v>0.568769708676482</v>
      </c>
      <c r="AI281" s="92" t="n">
        <f aca="false">EXP((((AH281-AH$285)/AH$286+2)/4-1.9)^3)</f>
        <v>0.0310625658374078</v>
      </c>
      <c r="AJ281" s="92" t="n">
        <f aca="false">X281/V281</f>
        <v>0.109645921990487</v>
      </c>
      <c r="AK281" s="92" t="n">
        <f aca="false">EXP((((AJ281-AJ$285)/AJ$286+2)/4-1.9)^3)</f>
        <v>0.0378761361149135</v>
      </c>
      <c r="AL281" s="92" t="n">
        <f aca="false">AA281/V281</f>
        <v>0.189969391700089</v>
      </c>
      <c r="AM281" s="92" t="n">
        <f aca="false">EXP((((AL281-AL$285)/AL$286+2)/4-1.9)^3)</f>
        <v>0.0177254083965612</v>
      </c>
      <c r="AN281" s="92" t="n">
        <f aca="false">0.01*AE281+0.15*AG281+0.24*AI281+0.25*AK281+0.35*AM281</f>
        <v>0.0237159223552399</v>
      </c>
      <c r="AP281" s="94" t="n">
        <f aca="false">0.01*AE281/$AN$285</f>
        <v>2.06463932829416E-005</v>
      </c>
      <c r="AQ281" s="81" t="n">
        <f aca="false">AP281*$J$285</f>
        <v>215.009475009226</v>
      </c>
      <c r="AR281" s="94" t="n">
        <f aca="false">0.15*AG281/$AN$285</f>
        <v>0.000186331473291504</v>
      </c>
      <c r="AS281" s="81" t="n">
        <f aca="false">AR281*$J$285</f>
        <v>1940.4373297104</v>
      </c>
      <c r="AT281" s="94" t="n">
        <f aca="false">0.24*AI281/$AN$285</f>
        <v>0.00262428033314504</v>
      </c>
      <c r="AU281" s="81" t="n">
        <f aca="false">AT281*$J$285</f>
        <v>27328.9929613391</v>
      </c>
      <c r="AV281" s="94" t="n">
        <f aca="false">0.25*AK281/$AN$285</f>
        <v>0.00333324575545682</v>
      </c>
      <c r="AW281" s="81" t="n">
        <f aca="false">AV281*$J$285</f>
        <v>34712.0879727518</v>
      </c>
      <c r="AX281" s="94" t="n">
        <f aca="false">0.35*AM281/$AN$285</f>
        <v>0.00218386582441385</v>
      </c>
      <c r="AY281" s="81" t="n">
        <f aca="false">AX281*$J$285</f>
        <v>22742.5603088634</v>
      </c>
    </row>
    <row r="282" customFormat="false" ht="12.8" hidden="false" customHeight="false" outlineLevel="0" collapsed="false">
      <c r="A282" s="89" t="s">
        <v>137</v>
      </c>
      <c r="B282" s="77"/>
      <c r="C282" s="77"/>
      <c r="D282" s="77"/>
      <c r="E282" s="77"/>
      <c r="F282" s="77"/>
      <c r="G282" s="77"/>
      <c r="H282" s="77"/>
      <c r="I282" s="82" t="n">
        <f aca="false">AP282+AR282+AT282+AV282+AX282</f>
        <v>0.0164952803373926</v>
      </c>
      <c r="J282" s="81" t="n">
        <f aca="false">ROUND(AQ282+AS282+AU282+AW282+AY282,0)</f>
        <v>171780</v>
      </c>
      <c r="K282" s="90" t="n">
        <f aca="false">I282-Tabla_Ministerio!J282</f>
        <v>-5.89805981832114E-017</v>
      </c>
      <c r="L282" s="81" t="n">
        <f aca="false">J282-Tabla_Ministerio!K282</f>
        <v>0</v>
      </c>
      <c r="M282" s="82" t="n">
        <f aca="false">Q317/Q$320</f>
        <v>0.0101546766467904</v>
      </c>
      <c r="N282" s="81" t="n">
        <f aca="false">ROUND((N$285*M282),0)</f>
        <v>2009246</v>
      </c>
      <c r="O282" s="82" t="n">
        <f aca="false">Tabla_Ministerio!L282/Tabla_Ministerio!L285-M282</f>
        <v>1.42726985882941E-005</v>
      </c>
      <c r="P282" s="117" t="n">
        <f aca="false">N282-Tabla_Ministerio!L282</f>
        <v>-2824</v>
      </c>
      <c r="Q282" s="83" t="n">
        <f aca="false">N282+J282</f>
        <v>2181026</v>
      </c>
      <c r="R282" s="81" t="n">
        <f aca="false">Q282-Tabla_Ministerio!M282</f>
        <v>-2824</v>
      </c>
      <c r="T282" s="83" t="n">
        <f aca="false">B282+Tabla_Ministerio!B282</f>
        <v>6473</v>
      </c>
      <c r="U282" s="83" t="n">
        <f aca="false">C282+Tabla_Ministerio!C282</f>
        <v>26</v>
      </c>
      <c r="V282" s="83" t="n">
        <f aca="false">D282+Tabla_Ministerio!D282</f>
        <v>356.963181818182</v>
      </c>
      <c r="W282" s="83" t="n">
        <f aca="false">E282+Tabla_Ministerio!E282</f>
        <v>241.835909090909</v>
      </c>
      <c r="X282" s="83" t="n">
        <f aca="false">F282+Tabla_Ministerio!F282</f>
        <v>21</v>
      </c>
      <c r="Y282" s="83" t="n">
        <f aca="false">G282+Tabla_Ministerio!G282</f>
        <v>54</v>
      </c>
      <c r="Z282" s="83" t="n">
        <f aca="false">H282+Tabla_Ministerio!H282</f>
        <v>11</v>
      </c>
      <c r="AA282" s="83" t="n">
        <f aca="false">Y282+0.33*Z282</f>
        <v>57.63</v>
      </c>
      <c r="AD282" s="91" t="n">
        <f aca="false">IF(U282&gt;0,T282/U282,0)</f>
        <v>248.961538461538</v>
      </c>
      <c r="AE282" s="92" t="n">
        <f aca="false">EXP((((AD282-AD$285)/AD$286+2)/4-1.9)^3)</f>
        <v>0.112091796325811</v>
      </c>
      <c r="AF282" s="93" t="n">
        <f aca="false">T282/V282</f>
        <v>18.1335228104757</v>
      </c>
      <c r="AG282" s="92" t="n">
        <f aca="false">EXP((((AF282-AF$285)/AF$286+2)/4-1.9)^3)</f>
        <v>0.0671524305403897</v>
      </c>
      <c r="AH282" s="92" t="n">
        <f aca="false">W282/V282</f>
        <v>0.677481380177991</v>
      </c>
      <c r="AI282" s="92" t="n">
        <f aca="false">EXP((((AH282-AH$285)/AH$286+2)/4-1.9)^3)</f>
        <v>0.108925252248372</v>
      </c>
      <c r="AJ282" s="92" t="n">
        <f aca="false">X282/V282</f>
        <v>0.0588295966352526</v>
      </c>
      <c r="AK282" s="92" t="n">
        <f aca="false">EXP((((AJ282-AJ$285)/AJ$286+2)/4-1.9)^3)</f>
        <v>0.0179173904092265</v>
      </c>
      <c r="AL282" s="92" t="n">
        <f aca="false">AA282/V282</f>
        <v>0.161445221623315</v>
      </c>
      <c r="AM282" s="92" t="n">
        <f aca="false">EXP((((AL282-AL$285)/AL$286+2)/4-1.9)^3)</f>
        <v>0.0144124334856815</v>
      </c>
      <c r="AN282" s="92" t="n">
        <f aca="false">0.01*AE282+0.15*AG282+0.24*AI282+0.25*AK282+0.35*AM282</f>
        <v>0.046859542406221</v>
      </c>
      <c r="AP282" s="94" t="n">
        <f aca="false">0.01*AE282/$AN$285</f>
        <v>0.000394580379784225</v>
      </c>
      <c r="AQ282" s="81" t="n">
        <f aca="false">AP282*$J$285</f>
        <v>4109.12061703495</v>
      </c>
      <c r="AR282" s="94" t="n">
        <f aca="false">0.15*AG282/$AN$285</f>
        <v>0.0035458034059482</v>
      </c>
      <c r="AS282" s="81" t="n">
        <f aca="false">AR282*$J$285</f>
        <v>36925.6420892039</v>
      </c>
      <c r="AT282" s="94" t="n">
        <f aca="false">0.24*AI282/$AN$285</f>
        <v>0.00920240777128667</v>
      </c>
      <c r="AU282" s="81" t="n">
        <f aca="false">AT282*$J$285</f>
        <v>95832.9542894023</v>
      </c>
      <c r="AV282" s="94" t="n">
        <f aca="false">0.25*AK282/$AN$285</f>
        <v>0.00157679931630886</v>
      </c>
      <c r="AW282" s="81" t="n">
        <f aca="false">AV282*$J$285</f>
        <v>16420.6304001088</v>
      </c>
      <c r="AX282" s="94" t="n">
        <f aca="false">0.35*AM282/$AN$285</f>
        <v>0.0017756894640647</v>
      </c>
      <c r="AY282" s="81" t="n">
        <f aca="false">AX282*$J$285</f>
        <v>18491.8525098233</v>
      </c>
    </row>
    <row r="283" customFormat="false" ht="12.8" hidden="false" customHeight="false" outlineLevel="0" collapsed="false">
      <c r="A283" s="89" t="s">
        <v>138</v>
      </c>
      <c r="B283" s="77"/>
      <c r="C283" s="77"/>
      <c r="D283" s="77"/>
      <c r="E283" s="77"/>
      <c r="F283" s="77"/>
      <c r="G283" s="77"/>
      <c r="H283" s="77"/>
      <c r="I283" s="82" t="n">
        <f aca="false">AP283+AR283+AT283+AV283+AX283</f>
        <v>0.0146104900180135</v>
      </c>
      <c r="J283" s="81" t="n">
        <f aca="false">ROUND(AQ283+AS283+AU283+AW283+AY283,0)</f>
        <v>152152</v>
      </c>
      <c r="K283" s="90" t="n">
        <f aca="false">I283-Tabla_Ministerio!J283</f>
        <v>0</v>
      </c>
      <c r="L283" s="81" t="n">
        <f aca="false">J283-Tabla_Ministerio!K283</f>
        <v>0</v>
      </c>
      <c r="M283" s="82" t="n">
        <f aca="false">Q318/Q$320</f>
        <v>0.00727941175684733</v>
      </c>
      <c r="N283" s="81" t="n">
        <f aca="false">ROUND((N$285*M283),0)</f>
        <v>1440334</v>
      </c>
      <c r="O283" s="82" t="n">
        <f aca="false">Tabla_Ministerio!L283/Tabla_Ministerio!L285-M283</f>
        <v>-1.61284868489611E-005</v>
      </c>
      <c r="P283" s="117" t="n">
        <f aca="false">N283-Tabla_Ministerio!L283</f>
        <v>3191</v>
      </c>
      <c r="Q283" s="83" t="n">
        <f aca="false">N283+J283</f>
        <v>1592486</v>
      </c>
      <c r="R283" s="81" t="n">
        <f aca="false">Q283-Tabla_Ministerio!M283</f>
        <v>3191</v>
      </c>
      <c r="T283" s="83" t="n">
        <f aca="false">B283+Tabla_Ministerio!B283</f>
        <v>7484</v>
      </c>
      <c r="U283" s="83" t="n">
        <f aca="false">C283+Tabla_Ministerio!C283</f>
        <v>51</v>
      </c>
      <c r="V283" s="83" t="n">
        <f aca="false">D283+Tabla_Ministerio!D283</f>
        <v>412.023863636364</v>
      </c>
      <c r="W283" s="83" t="n">
        <f aca="false">E283+Tabla_Ministerio!E283</f>
        <v>257.501363636364</v>
      </c>
      <c r="X283" s="83" t="n">
        <f aca="false">F283+Tabla_Ministerio!F283</f>
        <v>39</v>
      </c>
      <c r="Y283" s="83" t="n">
        <f aca="false">G283+Tabla_Ministerio!G283</f>
        <v>82</v>
      </c>
      <c r="Z283" s="83" t="n">
        <f aca="false">H283+Tabla_Ministerio!H283</f>
        <v>46</v>
      </c>
      <c r="AA283" s="83" t="n">
        <f aca="false">Y283+0.33*Z283</f>
        <v>97.18</v>
      </c>
      <c r="AD283" s="91" t="n">
        <f aca="false">IF(U283&gt;0,T283/U283,0)</f>
        <v>146.745098039216</v>
      </c>
      <c r="AE283" s="92" t="n">
        <f aca="false">EXP((((AD283-AD$285)/AD$286+2)/4-1.9)^3)</f>
        <v>0.0185374935389387</v>
      </c>
      <c r="AF283" s="93" t="n">
        <f aca="false">T283/V283</f>
        <v>18.1639964587223</v>
      </c>
      <c r="AG283" s="92" t="n">
        <f aca="false">EXP((((AF283-AF$285)/AF$286+2)/4-1.9)^3)</f>
        <v>0.0678259433564617</v>
      </c>
      <c r="AH283" s="92" t="n">
        <f aca="false">W283/V283</f>
        <v>0.624967110797312</v>
      </c>
      <c r="AI283" s="92" t="n">
        <f aca="false">EXP((((AH283-AH$285)/AH$286+2)/4-1.9)^3)</f>
        <v>0.0622531196749953</v>
      </c>
      <c r="AJ283" s="92" t="n">
        <f aca="false">X283/V283</f>
        <v>0.0946547116368479</v>
      </c>
      <c r="AK283" s="92" t="n">
        <f aca="false">EXP((((AJ283-AJ$285)/AJ$286+2)/4-1.9)^3)</f>
        <v>0.0306956735568216</v>
      </c>
      <c r="AL283" s="92" t="n">
        <f aca="false">AA283/V283</f>
        <v>0.23586012504792</v>
      </c>
      <c r="AM283" s="92" t="n">
        <f aca="false">EXP((((AL283-AL$285)/AL$286+2)/4-1.9)^3)</f>
        <v>0.0243752145135751</v>
      </c>
      <c r="AN283" s="92" t="n">
        <f aca="false">0.01*AE283+0.15*AG283+0.24*AI283+0.25*AK283+0.35*AM283</f>
        <v>0.0415052586298142</v>
      </c>
      <c r="AP283" s="94" t="n">
        <f aca="false">0.01*AE283/$AN$285</f>
        <v>6.52548311348433E-005</v>
      </c>
      <c r="AQ283" s="81" t="n">
        <f aca="false">AP283*$J$285</f>
        <v>679.557285955145</v>
      </c>
      <c r="AR283" s="94" t="n">
        <f aca="false">0.15*AG283/$AN$285</f>
        <v>0.00358136643796297</v>
      </c>
      <c r="AS283" s="81" t="n">
        <f aca="false">AR283*$J$285</f>
        <v>37295.9919483026</v>
      </c>
      <c r="AT283" s="94" t="n">
        <f aca="false">0.24*AI283/$AN$285</f>
        <v>0.0052593735654404</v>
      </c>
      <c r="AU283" s="81" t="n">
        <f aca="false">AT283*$J$285</f>
        <v>54770.5903731398</v>
      </c>
      <c r="AV283" s="94" t="n">
        <f aca="false">0.25*AK283/$AN$285</f>
        <v>0.00270133741424266</v>
      </c>
      <c r="AW283" s="81" t="n">
        <f aca="false">AV283*$J$285</f>
        <v>28131.4576981817</v>
      </c>
      <c r="AX283" s="94" t="n">
        <f aca="false">0.35*AM283/$AN$285</f>
        <v>0.00300315776923258</v>
      </c>
      <c r="AY283" s="81" t="n">
        <f aca="false">AX283*$J$285</f>
        <v>31274.5846930112</v>
      </c>
    </row>
    <row r="284" customFormat="false" ht="12.8" hidden="false" customHeight="false" outlineLevel="0" collapsed="false">
      <c r="A284" s="95" t="s">
        <v>139</v>
      </c>
      <c r="B284" s="77"/>
      <c r="C284" s="77"/>
      <c r="D284" s="77"/>
      <c r="E284" s="77"/>
      <c r="F284" s="77"/>
      <c r="G284" s="77"/>
      <c r="H284" s="77"/>
      <c r="I284" s="96" t="n">
        <f aca="false">AP284+AR284+AT284+AV284+AX284</f>
        <v>0.00956962912720543</v>
      </c>
      <c r="J284" s="97" t="n">
        <f aca="false">ROUND(AQ284+AS284+AU284+AW284+AY284,0)</f>
        <v>99657</v>
      </c>
      <c r="K284" s="90" t="n">
        <f aca="false">I284-Tabla_Ministerio!J284</f>
        <v>-7.11236625150491E-017</v>
      </c>
      <c r="L284" s="81" t="n">
        <f aca="false">J284-Tabla_Ministerio!K284</f>
        <v>0</v>
      </c>
      <c r="M284" s="82" t="n">
        <f aca="false">Q319/Q$320</f>
        <v>0.00683698423154445</v>
      </c>
      <c r="N284" s="81" t="n">
        <f aca="false">ROUND((N$285*M284),0)</f>
        <v>1352794</v>
      </c>
      <c r="O284" s="82" t="n">
        <f aca="false">Tabla_Ministerio!L284/Tabla_Ministerio!L285-M284</f>
        <v>1.02710656380827E-005</v>
      </c>
      <c r="P284" s="117" t="n">
        <f aca="false">N284-Tabla_Ministerio!L284</f>
        <v>-2032</v>
      </c>
      <c r="Q284" s="83" t="n">
        <f aca="false">N284+J284</f>
        <v>1452451</v>
      </c>
      <c r="R284" s="81" t="n">
        <f aca="false">Q284-Tabla_Ministerio!M284</f>
        <v>-2032</v>
      </c>
      <c r="T284" s="99" t="n">
        <f aca="false">B284+Tabla_Ministerio!B284</f>
        <v>8358</v>
      </c>
      <c r="U284" s="99" t="n">
        <f aca="false">C284+Tabla_Ministerio!C284</f>
        <v>37</v>
      </c>
      <c r="V284" s="99" t="n">
        <f aca="false">D284+Tabla_Ministerio!D284</f>
        <v>440.848181818182</v>
      </c>
      <c r="W284" s="99" t="n">
        <f aca="false">E284+Tabla_Ministerio!E284</f>
        <v>237.601136363636</v>
      </c>
      <c r="X284" s="99" t="n">
        <f aca="false">F284+Tabla_Ministerio!F284</f>
        <v>21</v>
      </c>
      <c r="Y284" s="99" t="n">
        <f aca="false">G284+Tabla_Ministerio!G284</f>
        <v>63</v>
      </c>
      <c r="Z284" s="99" t="n">
        <f aca="false">H284+Tabla_Ministerio!H284</f>
        <v>9</v>
      </c>
      <c r="AA284" s="99" t="n">
        <f aca="false">Y284+0.33*Z284</f>
        <v>65.97</v>
      </c>
      <c r="AD284" s="91" t="n">
        <f aca="false">IF(U284&gt;0,T284/U284,0)</f>
        <v>225.891891891892</v>
      </c>
      <c r="AE284" s="92" t="n">
        <f aca="false">EXP((((AD284-AD$285)/AD$286+2)/4-1.9)^3)</f>
        <v>0.079402249952483</v>
      </c>
      <c r="AF284" s="93" t="n">
        <f aca="false">T284/V284</f>
        <v>18.9589077253971</v>
      </c>
      <c r="AG284" s="92" t="n">
        <f aca="false">EXP((((AF284-AF$285)/AF$286+2)/4-1.9)^3)</f>
        <v>0.0872397862504072</v>
      </c>
      <c r="AH284" s="92" t="n">
        <f aca="false">W284/V284</f>
        <v>0.53896363002724</v>
      </c>
      <c r="AI284" s="92" t="n">
        <f aca="false">EXP((((AH284-AH$285)/AH$286+2)/4-1.9)^3)</f>
        <v>0.0205778228559847</v>
      </c>
      <c r="AJ284" s="92" t="n">
        <f aca="false">X284/V284</f>
        <v>0.0476354465462239</v>
      </c>
      <c r="AK284" s="92" t="n">
        <f aca="false">EXP((((AJ284-AJ$285)/AJ$286+2)/4-1.9)^3)</f>
        <v>0.0149819647212302</v>
      </c>
      <c r="AL284" s="92" t="n">
        <f aca="false">AA284/V284</f>
        <v>0.149643352793066</v>
      </c>
      <c r="AM284" s="92" t="n">
        <f aca="false">EXP((((AL284-AL$285)/AL$286+2)/4-1.9)^3)</f>
        <v>0.0132031379990014</v>
      </c>
      <c r="AN284" s="92" t="n">
        <f aca="false">0.01*AE284+0.15*AG284+0.24*AI284+0.25*AK284+0.35*AM284</f>
        <v>0.0271852574024803</v>
      </c>
      <c r="AP284" s="94" t="n">
        <f aca="false">0.01*AE284/$AN$285</f>
        <v>0.0002795081439404</v>
      </c>
      <c r="AQ284" s="81" t="n">
        <f aca="false">AP284*$J$285</f>
        <v>2910.76986018093</v>
      </c>
      <c r="AR284" s="94" t="n">
        <f aca="false">0.15*AG284/$AN$285</f>
        <v>0.00460646217466146</v>
      </c>
      <c r="AS284" s="81" t="n">
        <f aca="false">AR284*$J$285</f>
        <v>47971.236440707</v>
      </c>
      <c r="AT284" s="94" t="n">
        <f aca="false">0.24*AI284/$AN$285</f>
        <v>0.00173849050663001</v>
      </c>
      <c r="AU284" s="81" t="n">
        <f aca="false">AT284*$J$285</f>
        <v>18104.4662869943</v>
      </c>
      <c r="AV284" s="94" t="n">
        <f aca="false">0.25*AK284/$AN$285</f>
        <v>0.00131847055792424</v>
      </c>
      <c r="AW284" s="81" t="n">
        <f aca="false">AV284*$J$285</f>
        <v>13730.4205431672</v>
      </c>
      <c r="AX284" s="94" t="n">
        <f aca="false">0.35*AM284/$AN$285</f>
        <v>0.00162669774404932</v>
      </c>
      <c r="AY284" s="81" t="n">
        <f aca="false">AX284*$J$285</f>
        <v>16940.2676367552</v>
      </c>
    </row>
    <row r="285" customFormat="false" ht="12.8" hidden="false" customHeight="false" outlineLevel="0" collapsed="false">
      <c r="A285" s="104" t="s">
        <v>71</v>
      </c>
      <c r="B285" s="77"/>
      <c r="C285" s="77"/>
      <c r="D285" s="77"/>
      <c r="E285" s="77"/>
      <c r="F285" s="77"/>
      <c r="G285" s="77"/>
      <c r="H285" s="77"/>
      <c r="I285" s="105" t="n">
        <f aca="false">SUM(I258:I284)</f>
        <v>1</v>
      </c>
      <c r="J285" s="106" t="n">
        <f aca="false">Tabla_Ministerio!K285</f>
        <v>10413900</v>
      </c>
      <c r="K285" s="107" t="n">
        <f aca="false">I285-Tabla_Ministerio!J285</f>
        <v>0</v>
      </c>
      <c r="L285" s="108" t="n">
        <f aca="false">SUM(L258:L284)</f>
        <v>-1</v>
      </c>
      <c r="M285" s="105" t="n">
        <f aca="false">SUM(M258:M284)</f>
        <v>0.999999994910648</v>
      </c>
      <c r="N285" s="106" t="n">
        <f aca="false">Tabla_Ministerio!L285</f>
        <v>197864099</v>
      </c>
      <c r="O285" s="105" t="n">
        <f aca="false">SUM(O258:O284)</f>
        <v>5.08935174212133E-009</v>
      </c>
      <c r="P285" s="109" t="n">
        <f aca="false">SUM(P258:P284)</f>
        <v>-1</v>
      </c>
      <c r="Q285" s="110" t="n">
        <f aca="false">Tabla_Ministerio!M285</f>
        <v>208277999</v>
      </c>
      <c r="R285" s="108" t="n">
        <f aca="false">SUM(R258:R284)</f>
        <v>-2</v>
      </c>
      <c r="T285" s="111"/>
      <c r="U285" s="111"/>
      <c r="V285" s="111"/>
      <c r="W285" s="111"/>
      <c r="X285" s="111"/>
      <c r="Y285" s="111"/>
      <c r="Z285" s="111"/>
      <c r="AA285" s="111"/>
      <c r="AC285" s="112" t="s">
        <v>295</v>
      </c>
      <c r="AD285" s="112" t="n">
        <f aca="false">AVERAGE(AD260:AD284)</f>
        <v>212.806471109194</v>
      </c>
      <c r="AE285" s="111"/>
      <c r="AF285" s="112" t="n">
        <f aca="false">AVERAGE(AF260:AF284)</f>
        <v>18.002437408408</v>
      </c>
      <c r="AG285" s="111"/>
      <c r="AH285" s="114" t="n">
        <f aca="false">AVERAGE(AH260:AH284)</f>
        <v>0.627817896774581</v>
      </c>
      <c r="AI285" s="111"/>
      <c r="AJ285" s="114" t="n">
        <f aca="false">AVERAGE(AJ260:AJ284)</f>
        <v>0.150489899597732</v>
      </c>
      <c r="AK285" s="111"/>
      <c r="AL285" s="114" t="n">
        <f aca="false">AVERAGE(AL260:AL284)</f>
        <v>0.394259899784803</v>
      </c>
      <c r="AM285" s="111"/>
      <c r="AN285" s="114" t="n">
        <f aca="false">SUM(AN260:AN284)</f>
        <v>2.84078484558983</v>
      </c>
      <c r="AP285" s="116" t="n">
        <f aca="false">SUM(AP258:AP284)</f>
        <v>0.00980038981804404</v>
      </c>
      <c r="AQ285" s="108" t="n">
        <f aca="false">SUM(AQ258:AQ284)</f>
        <v>102060.279526129</v>
      </c>
      <c r="AR285" s="116" t="n">
        <f aca="false">SUM(AR258:AR284)</f>
        <v>0.149806916236009</v>
      </c>
      <c r="AS285" s="108" t="n">
        <f aca="false">SUM(AS258:AS284)</f>
        <v>1560074.24499017</v>
      </c>
      <c r="AT285" s="116" t="n">
        <f aca="false">SUM(AT258:AT284)</f>
        <v>0.230394468194046</v>
      </c>
      <c r="AU285" s="108" t="n">
        <f aca="false">SUM(AU258:AU284)</f>
        <v>2399304.95232597</v>
      </c>
      <c r="AV285" s="116" t="n">
        <f aca="false">SUM(AV258:AV284)</f>
        <v>0.25480857270599</v>
      </c>
      <c r="AW285" s="108" t="n">
        <f aca="false">SUM(AW258:AW284)</f>
        <v>2653550.99530291</v>
      </c>
      <c r="AX285" s="116" t="n">
        <f aca="false">SUM(AX258:AX284)</f>
        <v>0.355189653045911</v>
      </c>
      <c r="AY285" s="108" t="n">
        <f aca="false">SUM(AY258:AY284)</f>
        <v>3698909.52785482</v>
      </c>
    </row>
    <row r="286" customFormat="false" ht="12.8" hidden="false" customHeight="false" outlineLevel="0" collapsed="false">
      <c r="A286" s="57" t="s">
        <v>72</v>
      </c>
      <c r="B286" s="48"/>
      <c r="C286" s="48"/>
      <c r="D286" s="48"/>
      <c r="E286" s="48"/>
      <c r="F286" s="48"/>
      <c r="G286" s="48"/>
      <c r="H286" s="48"/>
      <c r="T286" s="48"/>
      <c r="U286" s="48"/>
      <c r="V286" s="48"/>
      <c r="W286" s="48"/>
      <c r="X286" s="48"/>
      <c r="Y286" s="48"/>
      <c r="Z286" s="48"/>
      <c r="AA286" s="48"/>
      <c r="AC286" s="112" t="s">
        <v>296</v>
      </c>
      <c r="AD286" s="112" t="n">
        <f aca="false">_xlfn.STDEV.P(AD260:AD284)</f>
        <v>88.8845180179174</v>
      </c>
      <c r="AE286" s="111"/>
      <c r="AF286" s="112" t="n">
        <f aca="false">_xlfn.STDEV.P(AF260:AF284)</f>
        <v>4.43603857923166</v>
      </c>
      <c r="AG286" s="111"/>
      <c r="AH286" s="114" t="n">
        <f aca="false">_xlfn.STDEV.P(AH260:AH284)</f>
        <v>0.129266240408756</v>
      </c>
      <c r="AI286" s="111"/>
      <c r="AJ286" s="114" t="n">
        <f aca="false">_xlfn.STDEV.P(AJ260:AJ284)</f>
        <v>0.120413131216074</v>
      </c>
      <c r="AK286" s="111"/>
      <c r="AL286" s="114" t="n">
        <f aca="false">_xlfn.STDEV.P(AL260:AL284)</f>
        <v>0.266388453410543</v>
      </c>
      <c r="AM286" s="111"/>
      <c r="AN286" s="114"/>
    </row>
    <row r="287" customFormat="false" ht="12.8" hidden="false" customHeight="false" outlineLevel="0" collapsed="false">
      <c r="A287" s="57" t="s">
        <v>82</v>
      </c>
      <c r="B287" s="48"/>
      <c r="C287" s="48"/>
      <c r="D287" s="48"/>
      <c r="E287" s="48"/>
      <c r="F287" s="48"/>
      <c r="G287" s="48"/>
      <c r="H287" s="48"/>
      <c r="T287" s="48"/>
      <c r="U287" s="48"/>
      <c r="V287" s="48"/>
      <c r="W287" s="48"/>
      <c r="X287" s="48"/>
      <c r="Y287" s="48"/>
      <c r="Z287" s="48"/>
      <c r="AA287" s="48"/>
      <c r="AC287" s="8" t="n">
        <f aca="false">MIN(AD287:AM287)</f>
        <v>-2.77607004304972</v>
      </c>
      <c r="AD287" s="8" t="n">
        <f aca="false">(MIN(AD260:AD284)-AD285)/AD286</f>
        <v>-1.3025827969144</v>
      </c>
      <c r="AF287" s="8" t="n">
        <f aca="false">(MIN(AF260:AF284)-AF285)/AF286</f>
        <v>-1.52295757400346</v>
      </c>
      <c r="AH287" s="8" t="n">
        <f aca="false">(MIN(AH260:AH284)-AH285)/AH286</f>
        <v>-2.77607004304972</v>
      </c>
      <c r="AJ287" s="8" t="n">
        <f aca="false">(MIN(AJ260:AJ284)-AJ285)/AJ286</f>
        <v>-1.21604322502828</v>
      </c>
      <c r="AL287" s="8" t="n">
        <f aca="false">(MIN(AL260:AL284)-AL285)/AL286</f>
        <v>-1.35469391683687</v>
      </c>
    </row>
    <row r="288" customFormat="false" ht="12.8" hidden="false" customHeight="false" outlineLevel="0" collapsed="false">
      <c r="B288" s="48"/>
      <c r="C288" s="48"/>
      <c r="D288" s="48"/>
      <c r="E288" s="48"/>
      <c r="F288" s="48"/>
      <c r="G288" s="48"/>
      <c r="H288" s="48"/>
      <c r="T288" s="48"/>
      <c r="U288" s="48"/>
      <c r="V288" s="48"/>
      <c r="W288" s="48"/>
      <c r="X288" s="48"/>
      <c r="Y288" s="48"/>
      <c r="Z288" s="48"/>
      <c r="AA288" s="48"/>
      <c r="AC288" s="8" t="n">
        <f aca="false">MAX(AD288:AN288)</f>
        <v>3.06068707603987</v>
      </c>
      <c r="AD288" s="8" t="n">
        <f aca="false">(MAX(AD260:AD284)-AD285)/AD286</f>
        <v>3.06068707603987</v>
      </c>
      <c r="AF288" s="8" t="n">
        <f aca="false">(MAX(AF260:AF284)-AF285)/AF286</f>
        <v>1.72737343470728</v>
      </c>
      <c r="AH288" s="8" t="n">
        <f aca="false">(MAX(AH260:AH284)-AH285)/AH286</f>
        <v>2.21580038802114</v>
      </c>
      <c r="AJ288" s="8" t="n">
        <f aca="false">(MAX(AJ260:AJ284)-AJ285)/AJ286</f>
        <v>2.53199509931031</v>
      </c>
      <c r="AL288" s="8" t="n">
        <f aca="false">(MAX(AL260:AL284)-AL285)/AL286</f>
        <v>2.18721046048598</v>
      </c>
    </row>
    <row r="289" customFormat="false" ht="12.8" hidden="false" customHeight="false" outlineLevel="0" collapsed="false">
      <c r="B289" s="48"/>
      <c r="C289" s="48"/>
      <c r="D289" s="48"/>
      <c r="E289" s="48"/>
      <c r="F289" s="48"/>
      <c r="G289" s="48"/>
      <c r="H289" s="48"/>
      <c r="T289" s="48"/>
      <c r="U289" s="48"/>
      <c r="V289" s="48"/>
      <c r="W289" s="48"/>
      <c r="X289" s="48"/>
      <c r="Y289" s="48"/>
      <c r="Z289" s="48"/>
      <c r="AA289" s="48"/>
    </row>
    <row r="290" customFormat="false" ht="12.8" hidden="false" customHeight="false" outlineLevel="0" collapsed="false">
      <c r="B290" s="48"/>
      <c r="C290" s="48"/>
      <c r="D290" s="48"/>
      <c r="E290" s="48"/>
      <c r="F290" s="48"/>
      <c r="G290" s="48"/>
      <c r="H290" s="48"/>
      <c r="T290" s="48"/>
      <c r="U290" s="48"/>
      <c r="V290" s="48"/>
      <c r="W290" s="48"/>
      <c r="X290" s="48"/>
      <c r="Y290" s="48"/>
      <c r="Z290" s="48"/>
      <c r="AA290" s="48"/>
    </row>
    <row r="291" customFormat="false" ht="12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T291" s="16"/>
      <c r="U291" s="16"/>
      <c r="V291" s="16"/>
      <c r="W291" s="16"/>
      <c r="X291" s="16"/>
      <c r="Y291" s="16"/>
      <c r="Z291" s="16"/>
      <c r="AA291" s="16"/>
    </row>
    <row r="292" customFormat="false" ht="12.75" hidden="false" customHeight="true" outlineLevel="0" collapsed="false">
      <c r="A292" s="16" t="s">
        <v>156</v>
      </c>
      <c r="B292" s="16"/>
      <c r="C292" s="16"/>
      <c r="D292" s="16"/>
      <c r="E292" s="16"/>
      <c r="F292" s="16"/>
      <c r="G292" s="16"/>
      <c r="H292" s="16"/>
      <c r="I292" s="16"/>
      <c r="J292" s="16"/>
      <c r="T292" s="16"/>
      <c r="U292" s="16"/>
      <c r="V292" s="16"/>
      <c r="W292" s="16"/>
      <c r="X292" s="16"/>
      <c r="Y292" s="16"/>
      <c r="Z292" s="16"/>
      <c r="AA292" s="16"/>
    </row>
    <row r="293" customFormat="false" ht="15.8" hidden="false" customHeight="true" outlineLevel="0" collapsed="false">
      <c r="A293" s="66" t="s">
        <v>30</v>
      </c>
      <c r="B293" s="72" t="s">
        <v>275</v>
      </c>
      <c r="C293" s="72"/>
      <c r="D293" s="72"/>
      <c r="E293" s="72"/>
      <c r="F293" s="72"/>
      <c r="G293" s="72"/>
      <c r="H293" s="72"/>
      <c r="I293" s="68" t="s">
        <v>32</v>
      </c>
      <c r="J293" s="69" t="s">
        <v>33</v>
      </c>
      <c r="K293" s="70" t="s">
        <v>276</v>
      </c>
      <c r="L293" s="69" t="s">
        <v>277</v>
      </c>
      <c r="M293" s="68" t="s">
        <v>278</v>
      </c>
      <c r="N293" s="69" t="s">
        <v>34</v>
      </c>
      <c r="O293" s="69" t="s">
        <v>279</v>
      </c>
      <c r="P293" s="71" t="s">
        <v>280</v>
      </c>
      <c r="Q293" s="66" t="s">
        <v>281</v>
      </c>
      <c r="R293" s="69" t="s">
        <v>282</v>
      </c>
      <c r="T293" s="72" t="s">
        <v>275</v>
      </c>
      <c r="U293" s="72"/>
      <c r="V293" s="72"/>
      <c r="W293" s="72"/>
      <c r="X293" s="72"/>
      <c r="Y293" s="72"/>
      <c r="Z293" s="72"/>
      <c r="AA293" s="72"/>
      <c r="AD293" s="73" t="s">
        <v>284</v>
      </c>
      <c r="AE293" s="73"/>
      <c r="AF293" s="73" t="s">
        <v>285</v>
      </c>
      <c r="AG293" s="73"/>
      <c r="AH293" s="73" t="s">
        <v>286</v>
      </c>
      <c r="AI293" s="73"/>
      <c r="AJ293" s="73" t="s">
        <v>287</v>
      </c>
      <c r="AK293" s="73"/>
      <c r="AL293" s="73" t="s">
        <v>288</v>
      </c>
      <c r="AM293" s="73"/>
      <c r="AN293" s="74" t="s">
        <v>289</v>
      </c>
      <c r="AP293" s="73" t="s">
        <v>284</v>
      </c>
      <c r="AQ293" s="73"/>
      <c r="AR293" s="73" t="s">
        <v>285</v>
      </c>
      <c r="AS293" s="73"/>
      <c r="AT293" s="73" t="s">
        <v>286</v>
      </c>
      <c r="AU293" s="73"/>
      <c r="AV293" s="73" t="s">
        <v>287</v>
      </c>
      <c r="AW293" s="73"/>
      <c r="AX293" s="74" t="s">
        <v>288</v>
      </c>
      <c r="AY293" s="74"/>
    </row>
    <row r="294" customFormat="false" ht="37.3" hidden="false" customHeight="false" outlineLevel="0" collapsed="false">
      <c r="A294" s="66"/>
      <c r="B294" s="73" t="s">
        <v>157</v>
      </c>
      <c r="C294" s="73" t="s">
        <v>158</v>
      </c>
      <c r="D294" s="73" t="s">
        <v>159</v>
      </c>
      <c r="E294" s="73" t="s">
        <v>160</v>
      </c>
      <c r="F294" s="73" t="s">
        <v>161</v>
      </c>
      <c r="G294" s="73" t="s">
        <v>162</v>
      </c>
      <c r="H294" s="73" t="s">
        <v>163</v>
      </c>
      <c r="I294" s="68"/>
      <c r="J294" s="69"/>
      <c r="K294" s="70"/>
      <c r="L294" s="69"/>
      <c r="M294" s="68"/>
      <c r="N294" s="69"/>
      <c r="O294" s="69"/>
      <c r="P294" s="71"/>
      <c r="Q294" s="66"/>
      <c r="R294" s="69"/>
      <c r="T294" s="73" t="s">
        <v>157</v>
      </c>
      <c r="U294" s="73" t="s">
        <v>158</v>
      </c>
      <c r="V294" s="73" t="s">
        <v>159</v>
      </c>
      <c r="W294" s="73" t="s">
        <v>160</v>
      </c>
      <c r="X294" s="73" t="s">
        <v>161</v>
      </c>
      <c r="Y294" s="73" t="s">
        <v>162</v>
      </c>
      <c r="Z294" s="73" t="s">
        <v>163</v>
      </c>
      <c r="AA294" s="66" t="s">
        <v>43</v>
      </c>
      <c r="AD294" s="73" t="s">
        <v>290</v>
      </c>
      <c r="AE294" s="73" t="s">
        <v>291</v>
      </c>
      <c r="AF294" s="73" t="s">
        <v>290</v>
      </c>
      <c r="AG294" s="73" t="s">
        <v>291</v>
      </c>
      <c r="AH294" s="73" t="s">
        <v>290</v>
      </c>
      <c r="AI294" s="73" t="s">
        <v>291</v>
      </c>
      <c r="AJ294" s="73" t="s">
        <v>290</v>
      </c>
      <c r="AK294" s="73" t="s">
        <v>291</v>
      </c>
      <c r="AL294" s="73" t="s">
        <v>290</v>
      </c>
      <c r="AM294" s="73" t="s">
        <v>291</v>
      </c>
      <c r="AN294" s="75" t="s">
        <v>292</v>
      </c>
      <c r="AP294" s="73" t="s">
        <v>293</v>
      </c>
      <c r="AQ294" s="73" t="s">
        <v>294</v>
      </c>
      <c r="AR294" s="73" t="s">
        <v>293</v>
      </c>
      <c r="AS294" s="73" t="s">
        <v>294</v>
      </c>
      <c r="AT294" s="73" t="s">
        <v>293</v>
      </c>
      <c r="AU294" s="73" t="s">
        <v>294</v>
      </c>
      <c r="AV294" s="73" t="s">
        <v>293</v>
      </c>
      <c r="AW294" s="73" t="s">
        <v>294</v>
      </c>
      <c r="AX294" s="73" t="s">
        <v>293</v>
      </c>
      <c r="AY294" s="75" t="s">
        <v>294</v>
      </c>
    </row>
    <row r="295" customFormat="false" ht="12.8" hidden="false" customHeight="false" outlineLevel="0" collapsed="false">
      <c r="A295" s="76" t="s">
        <v>115</v>
      </c>
      <c r="B295" s="77" t="n">
        <v>0</v>
      </c>
      <c r="C295" s="77"/>
      <c r="D295" s="77"/>
      <c r="E295" s="77"/>
      <c r="F295" s="77"/>
      <c r="G295" s="77"/>
      <c r="H295" s="77"/>
      <c r="I295" s="78" t="n">
        <f aca="false">AP295+AR295+AT295+AV295+AX295</f>
        <v>0.120609278417016</v>
      </c>
      <c r="J295" s="79" t="n">
        <f aca="false">ROUND(AQ295+AS295+AU295+AW295+AY295,0)</f>
        <v>1184918</v>
      </c>
      <c r="K295" s="80" t="n">
        <f aca="false">I295-Tabla_Ministerio!J295</f>
        <v>0</v>
      </c>
      <c r="L295" s="79" t="n">
        <f aca="false">J295-Tabla_Ministerio!K295</f>
        <v>0</v>
      </c>
      <c r="M295" s="82" t="n">
        <f aca="false">Q330/Q$355</f>
        <v>0.193471885850076</v>
      </c>
      <c r="N295" s="81" t="n">
        <f aca="false">ROUND((N$320*M295),0)</f>
        <v>36114284</v>
      </c>
      <c r="O295" s="82" t="n">
        <f aca="false">Tabla_Ministerio!L295/Tabla_Ministerio!L320-M295</f>
        <v>-2.08663919826213E-006</v>
      </c>
      <c r="P295" s="117" t="n">
        <f aca="false">N295-Tabla_Ministerio!L295</f>
        <v>390</v>
      </c>
      <c r="Q295" s="83" t="n">
        <f aca="false">N295+J295</f>
        <v>37299202</v>
      </c>
      <c r="R295" s="81" t="n">
        <f aca="false">Q295-Tabla_Ministerio!M295</f>
        <v>390</v>
      </c>
      <c r="T295" s="84" t="n">
        <f aca="false">B295+Tabla_Ministerio!B295</f>
        <v>27171</v>
      </c>
      <c r="U295" s="84" t="n">
        <f aca="false">C295+Tabla_Ministerio!C295</f>
        <v>68</v>
      </c>
      <c r="V295" s="84" t="n">
        <f aca="false">D295+Tabla_Ministerio!D295</f>
        <v>1998.95646747913</v>
      </c>
      <c r="W295" s="84" t="n">
        <f aca="false">E295+Tabla_Ministerio!E295</f>
        <v>1303.11673434868</v>
      </c>
      <c r="X295" s="84" t="n">
        <f aca="false">F295+Tabla_Ministerio!F295</f>
        <v>892</v>
      </c>
      <c r="Y295" s="84" t="n">
        <f aca="false">G295+Tabla_Ministerio!G295</f>
        <v>1519</v>
      </c>
      <c r="Z295" s="84" t="n">
        <f aca="false">H295+Tabla_Ministerio!H295</f>
        <v>184</v>
      </c>
      <c r="AA295" s="84" t="n">
        <f aca="false">Y295+0.33*Z295</f>
        <v>1579.72</v>
      </c>
      <c r="AD295" s="85" t="n">
        <f aca="false">IF(U295&gt;0,T295/U295,0)</f>
        <v>399.573529411765</v>
      </c>
      <c r="AE295" s="86" t="n">
        <f aca="false">EXP((((AD295-AD$320)/AD$321+2)/4-1.9)^3)</f>
        <v>0.68916531226711</v>
      </c>
      <c r="AF295" s="87" t="n">
        <f aca="false">T295/V295</f>
        <v>13.5925921559788</v>
      </c>
      <c r="AG295" s="86" t="n">
        <f aca="false">EXP((((AF295-AF$320)/AF$321+2)/4-1.9)^3)</f>
        <v>0.00961209776132996</v>
      </c>
      <c r="AH295" s="86" t="n">
        <f aca="false">W295/V295</f>
        <v>0.651898505819905</v>
      </c>
      <c r="AI295" s="86" t="n">
        <f aca="false">EXP((((AH295-AH$320)/AH$321+2)/4-1.9)^3)</f>
        <v>0.0949961304858256</v>
      </c>
      <c r="AJ295" s="86" t="n">
        <f aca="false">X295/V295</f>
        <v>0.446232829234593</v>
      </c>
      <c r="AK295" s="86" t="n">
        <f aca="false">EXP((((AJ295-AJ$320)/AJ$321+2)/4-1.9)^3)</f>
        <v>0.622817541641328</v>
      </c>
      <c r="AL295" s="86" t="n">
        <f aca="false">AA295/V295</f>
        <v>0.790272337442232</v>
      </c>
      <c r="AM295" s="86" t="n">
        <f aca="false">EXP((((AL295-AL$320)/AL$321+2)/4-1.9)^3)</f>
        <v>0.451624383202493</v>
      </c>
      <c r="AN295" s="86" t="n">
        <f aca="false">0.01*AE295+0.15*AG295+0.24*AI295+0.25*AK295+0.35*AM295</f>
        <v>0.344905458634673</v>
      </c>
      <c r="AP295" s="88" t="n">
        <f aca="false">0.01*AE295/$AN$320</f>
        <v>0.00240992796552446</v>
      </c>
      <c r="AQ295" s="79" t="n">
        <f aca="false">AP295*$J$320</f>
        <v>23676.1782420493</v>
      </c>
      <c r="AR295" s="88" t="n">
        <f aca="false">0.15*AG295/$AN$320</f>
        <v>0.000504185195991246</v>
      </c>
      <c r="AS295" s="79" t="n">
        <f aca="false">AR295*$J$320</f>
        <v>4953.33418179307</v>
      </c>
      <c r="AT295" s="88" t="n">
        <f aca="false">0.24*AI295/$AN$320</f>
        <v>0.00797256022261331</v>
      </c>
      <c r="AU295" s="79" t="n">
        <f aca="false">AT295*$J$320</f>
        <v>78325.8917180898</v>
      </c>
      <c r="AV295" s="88" t="n">
        <f aca="false">0.25*AK295/$AN$320</f>
        <v>0.0544479453733333</v>
      </c>
      <c r="AW295" s="79" t="n">
        <f aca="false">AV295*$J$320</f>
        <v>534920.245755918</v>
      </c>
      <c r="AX295" s="88" t="n">
        <f aca="false">0.35*AM295/$AN$320</f>
        <v>0.055274659659554</v>
      </c>
      <c r="AY295" s="79" t="n">
        <f aca="false">AX295*$J$320</f>
        <v>543042.245697751</v>
      </c>
    </row>
    <row r="296" customFormat="false" ht="12.8" hidden="false" customHeight="false" outlineLevel="0" collapsed="false">
      <c r="A296" s="89" t="s">
        <v>116</v>
      </c>
      <c r="B296" s="77"/>
      <c r="C296" s="77"/>
      <c r="D296" s="77"/>
      <c r="E296" s="77"/>
      <c r="F296" s="77"/>
      <c r="G296" s="77"/>
      <c r="H296" s="77"/>
      <c r="I296" s="82" t="n">
        <f aca="false">AP296+AR296+AT296+AV296+AX296</f>
        <v>0.0856143467199139</v>
      </c>
      <c r="J296" s="81" t="n">
        <f aca="false">ROUND(AQ296+AS296+AU296+AW296+AY296,0)</f>
        <v>841112</v>
      </c>
      <c r="K296" s="90" t="n">
        <f aca="false">I296-Tabla_Ministerio!J296</f>
        <v>0</v>
      </c>
      <c r="L296" s="81" t="n">
        <f aca="false">J296-Tabla_Ministerio!K296</f>
        <v>0</v>
      </c>
      <c r="M296" s="82" t="n">
        <f aca="false">Q331/Q$355</f>
        <v>0.122925236683399</v>
      </c>
      <c r="N296" s="81" t="n">
        <f aca="false">ROUND((N$320*M296),0)</f>
        <v>22945746</v>
      </c>
      <c r="O296" s="82" t="n">
        <f aca="false">Tabla_Ministerio!L296/Tabla_Ministerio!L320-M296</f>
        <v>3.17952185772963E-006</v>
      </c>
      <c r="P296" s="117" t="n">
        <f aca="false">N296-Tabla_Ministerio!L296</f>
        <v>-594</v>
      </c>
      <c r="Q296" s="83" t="n">
        <f aca="false">N296+J296</f>
        <v>23786858</v>
      </c>
      <c r="R296" s="81" t="n">
        <f aca="false">Q296-Tabla_Ministerio!M296</f>
        <v>-594</v>
      </c>
      <c r="T296" s="83" t="n">
        <f aca="false">B296+Tabla_Ministerio!B296</f>
        <v>22868</v>
      </c>
      <c r="U296" s="83" t="n">
        <f aca="false">C296+Tabla_Ministerio!C296</f>
        <v>74</v>
      </c>
      <c r="V296" s="83" t="n">
        <f aca="false">D296+Tabla_Ministerio!D296</f>
        <v>2073.25575252554</v>
      </c>
      <c r="W296" s="83" t="n">
        <f aca="false">E296+Tabla_Ministerio!E296</f>
        <v>1287.74863164683</v>
      </c>
      <c r="X296" s="83" t="n">
        <f aca="false">F296+Tabla_Ministerio!F296</f>
        <v>721</v>
      </c>
      <c r="Y296" s="83" t="n">
        <f aca="false">G296+Tabla_Ministerio!G296</f>
        <v>1450</v>
      </c>
      <c r="Z296" s="83" t="n">
        <f aca="false">H296+Tabla_Ministerio!H296</f>
        <v>149</v>
      </c>
      <c r="AA296" s="83" t="n">
        <f aca="false">Y296+0.33*Z296</f>
        <v>1499.17</v>
      </c>
      <c r="AD296" s="91" t="n">
        <f aca="false">IF(U296&gt;0,T296/U296,0)</f>
        <v>309.027027027027</v>
      </c>
      <c r="AE296" s="92" t="n">
        <f aca="false">EXP((((AD296-AD$320)/AD$321+2)/4-1.9)^3)</f>
        <v>0.333566158910067</v>
      </c>
      <c r="AF296" s="93" t="n">
        <f aca="false">T296/V296</f>
        <v>11.0299947182798</v>
      </c>
      <c r="AG296" s="92" t="n">
        <f aca="false">EXP((((AF296-AF$320)/AF$321+2)/4-1.9)^3)</f>
        <v>0.00264745416319074</v>
      </c>
      <c r="AH296" s="92" t="n">
        <f aca="false">W296/V296</f>
        <v>0.621123867655091</v>
      </c>
      <c r="AI296" s="92" t="n">
        <f aca="false">EXP((((AH296-AH$320)/AH$321+2)/4-1.9)^3)</f>
        <v>0.0661816273417268</v>
      </c>
      <c r="AJ296" s="92" t="n">
        <f aca="false">X296/V296</f>
        <v>0.347762208845538</v>
      </c>
      <c r="AK296" s="92" t="n">
        <f aca="false">EXP((((AJ296-AJ$320)/AJ$321+2)/4-1.9)^3)</f>
        <v>0.381297411198943</v>
      </c>
      <c r="AL296" s="92" t="n">
        <f aca="false">AA296/V296</f>
        <v>0.723099404486776</v>
      </c>
      <c r="AM296" s="92" t="n">
        <f aca="false">EXP((((AL296-AL$320)/AL$321+2)/4-1.9)^3)</f>
        <v>0.371114254366496</v>
      </c>
      <c r="AN296" s="92" t="n">
        <f aca="false">0.01*AE296+0.15*AG296+0.24*AI296+0.25*AK296+0.35*AM296</f>
        <v>0.244830712103603</v>
      </c>
      <c r="AP296" s="94" t="n">
        <f aca="false">0.01*AE296/$AN$320</f>
        <v>0.00116644062085118</v>
      </c>
      <c r="AQ296" s="81" t="n">
        <f aca="false">AP296*$J$320</f>
        <v>11459.6188944715</v>
      </c>
      <c r="AR296" s="94" t="n">
        <f aca="false">0.15*AG296/$AN$320</f>
        <v>0.000138867417840482</v>
      </c>
      <c r="AS296" s="81" t="n">
        <f aca="false">AR296*$J$320</f>
        <v>1364.29378132423</v>
      </c>
      <c r="AT296" s="94" t="n">
        <f aca="false">0.24*AI296/$AN$320</f>
        <v>0.00555430002163296</v>
      </c>
      <c r="AU296" s="81" t="n">
        <f aca="false">AT296*$J$320</f>
        <v>54567.8539787316</v>
      </c>
      <c r="AV296" s="94" t="n">
        <f aca="false">0.25*AK296/$AN$320</f>
        <v>0.0333337763115049</v>
      </c>
      <c r="AW296" s="81" t="n">
        <f aca="false">AV296*$J$320</f>
        <v>327485.485343143</v>
      </c>
      <c r="AX296" s="94" t="n">
        <f aca="false">0.35*AM296/$AN$320</f>
        <v>0.0454209623480843</v>
      </c>
      <c r="AY296" s="81" t="n">
        <f aca="false">AX296*$J$320</f>
        <v>446235.24680524</v>
      </c>
    </row>
    <row r="297" customFormat="false" ht="12.8" hidden="false" customHeight="false" outlineLevel="0" collapsed="false">
      <c r="A297" s="89" t="s">
        <v>117</v>
      </c>
      <c r="B297" s="77"/>
      <c r="C297" s="77"/>
      <c r="D297" s="77"/>
      <c r="E297" s="77"/>
      <c r="F297" s="77"/>
      <c r="G297" s="77"/>
      <c r="H297" s="77"/>
      <c r="I297" s="82" t="n">
        <f aca="false">AP297+AR297+AT297+AV297+AX297</f>
        <v>0.070155615107444</v>
      </c>
      <c r="J297" s="81" t="n">
        <f aca="false">ROUND(AQ297+AS297+AU297+AW297+AY297,0)</f>
        <v>689239</v>
      </c>
      <c r="K297" s="90" t="n">
        <f aca="false">I297-Tabla_Ministerio!J297</f>
        <v>0</v>
      </c>
      <c r="L297" s="81" t="n">
        <f aca="false">J297-Tabla_Ministerio!K297</f>
        <v>0</v>
      </c>
      <c r="M297" s="82" t="n">
        <f aca="false">Q332/Q$355</f>
        <v>0.0736563362017889</v>
      </c>
      <c r="N297" s="81" t="n">
        <f aca="false">ROUND((N$320*M297),0)</f>
        <v>13749004</v>
      </c>
      <c r="O297" s="82" t="n">
        <f aca="false">Tabla_Ministerio!L297/Tabla_Ministerio!L320-M297</f>
        <v>-2.20094993183262E-005</v>
      </c>
      <c r="P297" s="117" t="n">
        <f aca="false">N297-Tabla_Ministerio!L297</f>
        <v>4108</v>
      </c>
      <c r="Q297" s="83" t="n">
        <f aca="false">N297+J297</f>
        <v>14438243</v>
      </c>
      <c r="R297" s="81" t="n">
        <f aca="false">Q297-Tabla_Ministerio!M297</f>
        <v>4108</v>
      </c>
      <c r="T297" s="83" t="n">
        <f aca="false">B297+Tabla_Ministerio!B297</f>
        <v>23380</v>
      </c>
      <c r="U297" s="83" t="n">
        <f aca="false">C297+Tabla_Ministerio!C297</f>
        <v>88</v>
      </c>
      <c r="V297" s="83" t="n">
        <f aca="false">D297+Tabla_Ministerio!D297</f>
        <v>1292.57532417322</v>
      </c>
      <c r="W297" s="83" t="n">
        <f aca="false">E297+Tabla_Ministerio!E297</f>
        <v>961.935172658068</v>
      </c>
      <c r="X297" s="83" t="n">
        <f aca="false">F297+Tabla_Ministerio!F297</f>
        <v>377</v>
      </c>
      <c r="Y297" s="83" t="n">
        <f aca="false">G297+Tabla_Ministerio!G297</f>
        <v>700</v>
      </c>
      <c r="Z297" s="83" t="n">
        <f aca="false">H297+Tabla_Ministerio!H297</f>
        <v>63</v>
      </c>
      <c r="AA297" s="83" t="n">
        <f aca="false">Y297+0.33*Z297</f>
        <v>720.79</v>
      </c>
      <c r="AD297" s="91" t="n">
        <f aca="false">IF(U297&gt;0,T297/U297,0)</f>
        <v>265.681818181818</v>
      </c>
      <c r="AE297" s="92" t="n">
        <f aca="false">EXP((((AD297-AD$320)/AD$321+2)/4-1.9)^3)</f>
        <v>0.192501164651435</v>
      </c>
      <c r="AF297" s="93" t="n">
        <f aca="false">T297/V297</f>
        <v>18.0879207290722</v>
      </c>
      <c r="AG297" s="92" t="n">
        <f aca="false">EXP((((AF297-AF$320)/AF$321+2)/4-1.9)^3)</f>
        <v>0.0572783671372046</v>
      </c>
      <c r="AH297" s="92" t="n">
        <f aca="false">W297/V297</f>
        <v>0.744200476883897</v>
      </c>
      <c r="AI297" s="92" t="n">
        <f aca="false">EXP((((AH297-AH$320)/AH$321+2)/4-1.9)^3)</f>
        <v>0.231132509618335</v>
      </c>
      <c r="AJ297" s="92" t="n">
        <f aca="false">X297/V297</f>
        <v>0.291665787633029</v>
      </c>
      <c r="AK297" s="92" t="n">
        <f aca="false">EXP((((AJ297-AJ$320)/AJ$321+2)/4-1.9)^3)</f>
        <v>0.257841097731924</v>
      </c>
      <c r="AL297" s="92" t="n">
        <f aca="false">AA297/V297</f>
        <v>0.557638681878013</v>
      </c>
      <c r="AM297" s="92" t="n">
        <f aca="false">EXP((((AL297-AL$320)/AL$321+2)/4-1.9)^3)</f>
        <v>0.200498995852078</v>
      </c>
      <c r="AN297" s="92" t="n">
        <f aca="false">0.01*AE297+0.15*AG297+0.24*AI297+0.25*AK297+0.35*AM297</f>
        <v>0.200623492006704</v>
      </c>
      <c r="AP297" s="94" t="n">
        <f aca="false">0.01*AE297/$AN$320</f>
        <v>0.0006731533520795</v>
      </c>
      <c r="AQ297" s="81" t="n">
        <f aca="false">AP297*$J$320</f>
        <v>6613.35067938381</v>
      </c>
      <c r="AR297" s="94" t="n">
        <f aca="false">0.15*AG297/$AN$320</f>
        <v>0.00300443310900474</v>
      </c>
      <c r="AS297" s="81" t="n">
        <f aca="false">AR297*$J$320</f>
        <v>29516.8547868319</v>
      </c>
      <c r="AT297" s="94" t="n">
        <f aca="false">0.24*AI297/$AN$320</f>
        <v>0.019397820131325</v>
      </c>
      <c r="AU297" s="81" t="n">
        <f aca="false">AT297*$J$320</f>
        <v>190572.603624074</v>
      </c>
      <c r="AV297" s="94" t="n">
        <f aca="false">0.25*AK297/$AN$320</f>
        <v>0.0225409804086618</v>
      </c>
      <c r="AW297" s="81" t="n">
        <f aca="false">AV297*$J$320</f>
        <v>221452.374320191</v>
      </c>
      <c r="AX297" s="94" t="n">
        <f aca="false">0.35*AM297/$AN$320</f>
        <v>0.024539228106373</v>
      </c>
      <c r="AY297" s="81" t="n">
        <f aca="false">AX297*$J$320</f>
        <v>241084.026942006</v>
      </c>
    </row>
    <row r="298" customFormat="false" ht="12.8" hidden="false" customHeight="false" outlineLevel="0" collapsed="false">
      <c r="A298" s="89" t="s">
        <v>118</v>
      </c>
      <c r="B298" s="77"/>
      <c r="C298" s="77"/>
      <c r="D298" s="77"/>
      <c r="E298" s="77"/>
      <c r="F298" s="77"/>
      <c r="G298" s="77"/>
      <c r="H298" s="77"/>
      <c r="I298" s="82" t="n">
        <f aca="false">AP298+AR298+AT298+AV298+AX298</f>
        <v>0.0784638931816413</v>
      </c>
      <c r="J298" s="81" t="n">
        <f aca="false">ROUND(AQ298+AS298+AU298+AW298+AY298,0)</f>
        <v>770863</v>
      </c>
      <c r="K298" s="90" t="n">
        <f aca="false">I298-Tabla_Ministerio!J298</f>
        <v>0</v>
      </c>
      <c r="L298" s="81" t="n">
        <f aca="false">J298-Tabla_Ministerio!K298</f>
        <v>0</v>
      </c>
      <c r="M298" s="82" t="n">
        <f aca="false">Q333/Q$355</f>
        <v>0.0561486385191828</v>
      </c>
      <c r="N298" s="81" t="n">
        <f aca="false">ROUND((N$320*M298),0)</f>
        <v>10480943</v>
      </c>
      <c r="O298" s="82" t="n">
        <f aca="false">Tabla_Ministerio!L298/Tabla_Ministerio!L320-M298</f>
        <v>-7.96733708254005E-006</v>
      </c>
      <c r="P298" s="117" t="n">
        <f aca="false">N298-Tabla_Ministerio!L298</f>
        <v>1487</v>
      </c>
      <c r="Q298" s="83" t="n">
        <f aca="false">N298+J298</f>
        <v>11251806</v>
      </c>
      <c r="R298" s="81" t="n">
        <f aca="false">Q298-Tabla_Ministerio!M298</f>
        <v>1487</v>
      </c>
      <c r="T298" s="83" t="n">
        <f aca="false">B298+Tabla_Ministerio!B298</f>
        <v>13427</v>
      </c>
      <c r="U298" s="83" t="n">
        <f aca="false">C298+Tabla_Ministerio!C298</f>
        <v>54</v>
      </c>
      <c r="V298" s="83" t="n">
        <f aca="false">D298+Tabla_Ministerio!D298</f>
        <v>573.988878406606</v>
      </c>
      <c r="W298" s="83" t="n">
        <f aca="false">E298+Tabla_Ministerio!E298</f>
        <v>435.366807283963</v>
      </c>
      <c r="X298" s="83" t="n">
        <f aca="false">F298+Tabla_Ministerio!F298</f>
        <v>171</v>
      </c>
      <c r="Y298" s="83" t="n">
        <f aca="false">G298+Tabla_Ministerio!G298</f>
        <v>276</v>
      </c>
      <c r="Z298" s="83" t="n">
        <f aca="false">H298+Tabla_Ministerio!H298</f>
        <v>54</v>
      </c>
      <c r="AA298" s="83" t="n">
        <f aca="false">Y298+0.33*Z298</f>
        <v>293.82</v>
      </c>
      <c r="AD298" s="91" t="n">
        <f aca="false">IF(U298&gt;0,T298/U298,0)</f>
        <v>248.648148148148</v>
      </c>
      <c r="AE298" s="92" t="n">
        <f aca="false">EXP((((AD298-AD$320)/AD$321+2)/4-1.9)^3)</f>
        <v>0.148686274413279</v>
      </c>
      <c r="AF298" s="93" t="n">
        <f aca="false">T298/V298</f>
        <v>23.3924393052238</v>
      </c>
      <c r="AG298" s="92" t="n">
        <f aca="false">EXP((((AF298-AF$320)/AF$321+2)/4-1.9)^3)</f>
        <v>0.240288404970691</v>
      </c>
      <c r="AH298" s="92" t="n">
        <f aca="false">W298/V298</f>
        <v>0.75849345459888</v>
      </c>
      <c r="AI298" s="92" t="n">
        <f aca="false">EXP((((AH298-AH$320)/AH$321+2)/4-1.9)^3)</f>
        <v>0.258915084357143</v>
      </c>
      <c r="AJ298" s="92" t="n">
        <f aca="false">X298/V298</f>
        <v>0.297915179950344</v>
      </c>
      <c r="AK298" s="92" t="n">
        <f aca="false">EXP((((AJ298-AJ$320)/AJ$321+2)/4-1.9)^3)</f>
        <v>0.270529446570519</v>
      </c>
      <c r="AL298" s="92" t="n">
        <f aca="false">AA298/V298</f>
        <v>0.511891451304152</v>
      </c>
      <c r="AM298" s="92" t="n">
        <f aca="false">EXP((((AL298-AL$320)/AL$321+2)/4-1.9)^3)</f>
        <v>0.163087165127299</v>
      </c>
      <c r="AN298" s="92" t="n">
        <f aca="false">0.01*AE298+0.15*AG298+0.24*AI298+0.25*AK298+0.35*AM298</f>
        <v>0.224382613172635</v>
      </c>
      <c r="AP298" s="94" t="n">
        <f aca="false">0.01*AE298/$AN$320</f>
        <v>0.000519937966145522</v>
      </c>
      <c r="AQ298" s="81" t="n">
        <f aca="false">AP298*$J$320</f>
        <v>5108.09623249092</v>
      </c>
      <c r="AR298" s="94" t="n">
        <f aca="false">0.15*AG298/$AN$320</f>
        <v>0.0126038935061569</v>
      </c>
      <c r="AS298" s="81" t="n">
        <f aca="false">AR298*$J$320</f>
        <v>123826.119894267</v>
      </c>
      <c r="AT298" s="94" t="n">
        <f aca="false">0.24*AI298/$AN$320</f>
        <v>0.0217294756325714</v>
      </c>
      <c r="AU298" s="81" t="n">
        <f aca="false">AT298*$J$320</f>
        <v>213479.799206806</v>
      </c>
      <c r="AV298" s="94" t="n">
        <f aca="false">0.25*AK298/$AN$320</f>
        <v>0.0236502210421561</v>
      </c>
      <c r="AW298" s="81" t="n">
        <f aca="false">AV298*$J$320</f>
        <v>232350.035714074</v>
      </c>
      <c r="AX298" s="94" t="n">
        <f aca="false">0.35*AM298/$AN$320</f>
        <v>0.0199603650346113</v>
      </c>
      <c r="AY298" s="81" t="n">
        <f aca="false">AX298*$J$320</f>
        <v>196099.288898446</v>
      </c>
    </row>
    <row r="299" customFormat="false" ht="12.8" hidden="false" customHeight="false" outlineLevel="0" collapsed="false">
      <c r="A299" s="89" t="s">
        <v>119</v>
      </c>
      <c r="B299" s="77"/>
      <c r="C299" s="77"/>
      <c r="D299" s="77"/>
      <c r="E299" s="77"/>
      <c r="F299" s="77"/>
      <c r="G299" s="77"/>
      <c r="H299" s="77"/>
      <c r="I299" s="82" t="n">
        <f aca="false">AP299+AR299+AT299+AV299+AX299</f>
        <v>0.0588203651940481</v>
      </c>
      <c r="J299" s="81" t="n">
        <f aca="false">ROUND(AQ299+AS299+AU299+AW299+AY299,0)</f>
        <v>577877</v>
      </c>
      <c r="K299" s="90" t="n">
        <f aca="false">I299-Tabla_Ministerio!J299</f>
        <v>0</v>
      </c>
      <c r="L299" s="81" t="n">
        <f aca="false">J299-Tabla_Ministerio!K299</f>
        <v>0</v>
      </c>
      <c r="M299" s="82" t="n">
        <f aca="false">Q334/Q$355</f>
        <v>0.0564184951954443</v>
      </c>
      <c r="N299" s="81" t="n">
        <f aca="false">ROUND((N$320*M299),0)</f>
        <v>10531316</v>
      </c>
      <c r="O299" s="82" t="n">
        <f aca="false">Tabla_Ministerio!L299/Tabla_Ministerio!L320-M299</f>
        <v>3.7457109489103E-006</v>
      </c>
      <c r="P299" s="117" t="n">
        <f aca="false">N299-Tabla_Ministerio!L299</f>
        <v>-699</v>
      </c>
      <c r="Q299" s="83" t="n">
        <f aca="false">N299+J299</f>
        <v>11109193</v>
      </c>
      <c r="R299" s="81" t="n">
        <f aca="false">Q299-Tabla_Ministerio!M299</f>
        <v>-699</v>
      </c>
      <c r="T299" s="83" t="n">
        <f aca="false">B299+Tabla_Ministerio!B299</f>
        <v>15003</v>
      </c>
      <c r="U299" s="83" t="n">
        <f aca="false">C299+Tabla_Ministerio!C299</f>
        <v>67</v>
      </c>
      <c r="V299" s="83" t="n">
        <f aca="false">D299+Tabla_Ministerio!D299</f>
        <v>586.394595730406</v>
      </c>
      <c r="W299" s="83" t="n">
        <f aca="false">E299+Tabla_Ministerio!E299</f>
        <v>319.531146239442</v>
      </c>
      <c r="X299" s="83" t="n">
        <f aca="false">F299+Tabla_Ministerio!F299</f>
        <v>131</v>
      </c>
      <c r="Y299" s="83" t="n">
        <f aca="false">G299+Tabla_Ministerio!G299</f>
        <v>329</v>
      </c>
      <c r="Z299" s="83" t="n">
        <f aca="false">H299+Tabla_Ministerio!H299</f>
        <v>4</v>
      </c>
      <c r="AA299" s="83" t="n">
        <f aca="false">Y299+0.33*Z299</f>
        <v>330.32</v>
      </c>
      <c r="AD299" s="91" t="n">
        <f aca="false">IF(U299&gt;0,T299/U299,0)</f>
        <v>223.925373134328</v>
      </c>
      <c r="AE299" s="92" t="n">
        <f aca="false">EXP((((AD299-AD$320)/AD$321+2)/4-1.9)^3)</f>
        <v>0.0976122130135612</v>
      </c>
      <c r="AF299" s="93" t="n">
        <f aca="false">T299/V299</f>
        <v>25.585160759049</v>
      </c>
      <c r="AG299" s="92" t="n">
        <f aca="false">EXP((((AF299-AF$320)/AF$321+2)/4-1.9)^3)</f>
        <v>0.363397853266447</v>
      </c>
      <c r="AH299" s="92" t="n">
        <f aca="false">W299/V299</f>
        <v>0.544908067990357</v>
      </c>
      <c r="AI299" s="92" t="n">
        <f aca="false">EXP((((AH299-AH$320)/AH$321+2)/4-1.9)^3)</f>
        <v>0.0231541719693257</v>
      </c>
      <c r="AJ299" s="92" t="n">
        <f aca="false">X299/V299</f>
        <v>0.223399057484198</v>
      </c>
      <c r="AK299" s="92" t="n">
        <f aca="false">EXP((((AJ299-AJ$320)/AJ$321+2)/4-1.9)^3)</f>
        <v>0.141018328273006</v>
      </c>
      <c r="AL299" s="92" t="n">
        <f aca="false">AA299/V299</f>
        <v>0.563306692123514</v>
      </c>
      <c r="AM299" s="92" t="n">
        <f aca="false">EXP((((AL299-AL$320)/AL$321+2)/4-1.9)^3)</f>
        <v>0.205459367056255</v>
      </c>
      <c r="AN299" s="92" t="n">
        <f aca="false">0.01*AE299+0.15*AG299+0.24*AI299+0.25*AK299+0.35*AM299</f>
        <v>0.168208161930682</v>
      </c>
      <c r="AP299" s="94" t="n">
        <f aca="false">0.01*AE299/$AN$320</f>
        <v>0.000341338134306645</v>
      </c>
      <c r="AQ299" s="81" t="n">
        <f aca="false">AP299*$J$320</f>
        <v>3353.45397217877</v>
      </c>
      <c r="AR299" s="94" t="n">
        <f aca="false">0.15*AG299/$AN$320</f>
        <v>0.0190613768629202</v>
      </c>
      <c r="AS299" s="81" t="n">
        <f aca="false">AR299*$J$320</f>
        <v>187267.238938886</v>
      </c>
      <c r="AT299" s="94" t="n">
        <f aca="false">0.24*AI299/$AN$320</f>
        <v>0.00194321631298169</v>
      </c>
      <c r="AU299" s="81" t="n">
        <f aca="false">AT299*$J$320</f>
        <v>19091.000414612</v>
      </c>
      <c r="AV299" s="94" t="n">
        <f aca="false">0.25*AK299/$AN$320</f>
        <v>0.0123281020862273</v>
      </c>
      <c r="AW299" s="81" t="n">
        <f aca="false">AV299*$J$320</f>
        <v>121116.625291402</v>
      </c>
      <c r="AX299" s="94" t="n">
        <f aca="false">0.35*AM299/$AN$320</f>
        <v>0.0251463317976123</v>
      </c>
      <c r="AY299" s="81" t="n">
        <f aca="false">AX299*$J$320</f>
        <v>247048.477087743</v>
      </c>
    </row>
    <row r="300" customFormat="false" ht="12.8" hidden="false" customHeight="false" outlineLevel="0" collapsed="false">
      <c r="A300" s="89" t="s">
        <v>120</v>
      </c>
      <c r="B300" s="77"/>
      <c r="C300" s="77"/>
      <c r="D300" s="77"/>
      <c r="E300" s="77"/>
      <c r="F300" s="77"/>
      <c r="G300" s="77"/>
      <c r="H300" s="77"/>
      <c r="I300" s="82" t="n">
        <f aca="false">AP300+AR300+AT300+AV300+AX300</f>
        <v>0.0399869502757883</v>
      </c>
      <c r="J300" s="81" t="n">
        <f aca="false">ROUND(AQ300+AS300+AU300+AW300+AY300,0)</f>
        <v>392849</v>
      </c>
      <c r="K300" s="90" t="n">
        <f aca="false">I300-Tabla_Ministerio!J300</f>
        <v>0</v>
      </c>
      <c r="L300" s="81" t="n">
        <f aca="false">J300-Tabla_Ministerio!K300</f>
        <v>0</v>
      </c>
      <c r="M300" s="82" t="n">
        <f aca="false">Q335/Q$355</f>
        <v>0.061646508702831</v>
      </c>
      <c r="N300" s="81" t="n">
        <f aca="false">ROUND((N$320*M300),0)</f>
        <v>11507199</v>
      </c>
      <c r="O300" s="82" t="n">
        <f aca="false">Tabla_Ministerio!L300/Tabla_Ministerio!L320-M300</f>
        <v>-1.3489481608453E-005</v>
      </c>
      <c r="P300" s="117" t="n">
        <f aca="false">N300-Tabla_Ministerio!L300</f>
        <v>2518</v>
      </c>
      <c r="Q300" s="83" t="n">
        <f aca="false">N300+J300</f>
        <v>11900048</v>
      </c>
      <c r="R300" s="81" t="n">
        <f aca="false">Q300-Tabla_Ministerio!M300</f>
        <v>2518</v>
      </c>
      <c r="T300" s="83" t="n">
        <f aca="false">B300+Tabla_Ministerio!B300</f>
        <v>17507</v>
      </c>
      <c r="U300" s="83" t="n">
        <f aca="false">C300+Tabla_Ministerio!C300</f>
        <v>66</v>
      </c>
      <c r="V300" s="83" t="n">
        <f aca="false">D300+Tabla_Ministerio!D300</f>
        <v>886.865540256339</v>
      </c>
      <c r="W300" s="83" t="n">
        <f aca="false">E300+Tabla_Ministerio!E300</f>
        <v>599.918308392751</v>
      </c>
      <c r="X300" s="83" t="n">
        <f aca="false">F300+Tabla_Ministerio!F300</f>
        <v>195</v>
      </c>
      <c r="Y300" s="83" t="n">
        <f aca="false">G300+Tabla_Ministerio!G300</f>
        <v>355</v>
      </c>
      <c r="Z300" s="83" t="n">
        <f aca="false">H300+Tabla_Ministerio!H300</f>
        <v>32</v>
      </c>
      <c r="AA300" s="83" t="n">
        <f aca="false">Y300+0.33*Z300</f>
        <v>365.56</v>
      </c>
      <c r="AD300" s="91" t="n">
        <f aca="false">IF(U300&gt;0,T300/U300,0)</f>
        <v>265.257575757576</v>
      </c>
      <c r="AE300" s="92" t="n">
        <f aca="false">EXP((((AD300-AD$320)/AD$321+2)/4-1.9)^3)</f>
        <v>0.191324671246202</v>
      </c>
      <c r="AF300" s="93" t="n">
        <f aca="false">T300/V300</f>
        <v>19.7403092186216</v>
      </c>
      <c r="AG300" s="92" t="n">
        <f aca="false">EXP((((AF300-AF$320)/AF$321+2)/4-1.9)^3)</f>
        <v>0.0961906572138903</v>
      </c>
      <c r="AH300" s="92" t="n">
        <f aca="false">W300/V300</f>
        <v>0.676447873055651</v>
      </c>
      <c r="AI300" s="92" t="n">
        <f aca="false">EXP((((AH300-AH$320)/AH$321+2)/4-1.9)^3)</f>
        <v>0.123716801310976</v>
      </c>
      <c r="AJ300" s="92" t="n">
        <f aca="false">X300/V300</f>
        <v>0.219875495380774</v>
      </c>
      <c r="AK300" s="92" t="n">
        <f aca="false">EXP((((AJ300-AJ$320)/AJ$321+2)/4-1.9)^3)</f>
        <v>0.136134278391054</v>
      </c>
      <c r="AL300" s="92" t="n">
        <f aca="false">AA300/V300</f>
        <v>0.412193262007157</v>
      </c>
      <c r="AM300" s="92" t="n">
        <f aca="false">EXP((((AL300-AL$320)/AL$321+2)/4-1.9)^3)</f>
        <v>0.0979512509016118</v>
      </c>
      <c r="AN300" s="92" t="n">
        <f aca="false">0.01*AE300+0.15*AG300+0.24*AI300+0.25*AK300+0.35*AM300</f>
        <v>0.114350385022508</v>
      </c>
      <c r="AP300" s="94" t="n">
        <f aca="false">0.01*AE300/$AN$320</f>
        <v>0.000669039296557467</v>
      </c>
      <c r="AQ300" s="81" t="n">
        <f aca="false">AP300*$J$320</f>
        <v>6572.93241243526</v>
      </c>
      <c r="AR300" s="94" t="n">
        <f aca="false">0.15*AG300/$AN$320</f>
        <v>0.00504550687728355</v>
      </c>
      <c r="AS300" s="81" t="n">
        <f aca="false">AR300*$J$320</f>
        <v>49569.2493124183</v>
      </c>
      <c r="AT300" s="94" t="n">
        <f aca="false">0.24*AI300/$AN$320</f>
        <v>0.0103829455363765</v>
      </c>
      <c r="AU300" s="81" t="n">
        <f aca="false">AT300*$J$320</f>
        <v>102006.563147726</v>
      </c>
      <c r="AV300" s="94" t="n">
        <f aca="false">0.25*AK300/$AN$320</f>
        <v>0.0119011287539214</v>
      </c>
      <c r="AW300" s="81" t="n">
        <f aca="false">AV300*$J$320</f>
        <v>116921.853968403</v>
      </c>
      <c r="AX300" s="94" t="n">
        <f aca="false">0.35*AM300/$AN$320</f>
        <v>0.0119883298116493</v>
      </c>
      <c r="AY300" s="81" t="n">
        <f aca="false">AX300*$J$320</f>
        <v>117778.555004781</v>
      </c>
    </row>
    <row r="301" customFormat="false" ht="12.8" hidden="false" customHeight="false" outlineLevel="0" collapsed="false">
      <c r="A301" s="89" t="s">
        <v>121</v>
      </c>
      <c r="B301" s="77"/>
      <c r="C301" s="77"/>
      <c r="D301" s="77"/>
      <c r="E301" s="77"/>
      <c r="F301" s="77"/>
      <c r="G301" s="77"/>
      <c r="H301" s="77"/>
      <c r="I301" s="82" t="n">
        <f aca="false">AP301+AR301+AT301+AV301+AX301</f>
        <v>0.0313635028940916</v>
      </c>
      <c r="J301" s="81" t="n">
        <f aca="false">ROUND(AQ301+AS301+AU301+AW301+AY301,0)</f>
        <v>308129</v>
      </c>
      <c r="K301" s="90" t="n">
        <f aca="false">I301-Tabla_Ministerio!J301</f>
        <v>0</v>
      </c>
      <c r="L301" s="81" t="n">
        <f aca="false">J301-Tabla_Ministerio!K301</f>
        <v>0</v>
      </c>
      <c r="M301" s="82" t="n">
        <f aca="false">Q336/Q$355</f>
        <v>0.0469829951489811</v>
      </c>
      <c r="N301" s="81" t="n">
        <f aca="false">ROUND((N$320*M301),0)</f>
        <v>8770045</v>
      </c>
      <c r="O301" s="82" t="n">
        <f aca="false">Tabla_Ministerio!L301/Tabla_Ministerio!L320-M301</f>
        <v>2.3929739558573E-006</v>
      </c>
      <c r="P301" s="117" t="n">
        <f aca="false">N301-Tabla_Ministerio!L301</f>
        <v>-447</v>
      </c>
      <c r="Q301" s="83" t="n">
        <f aca="false">N301+J301</f>
        <v>9078174</v>
      </c>
      <c r="R301" s="81" t="n">
        <f aca="false">Q301-Tabla_Ministerio!M301</f>
        <v>-447</v>
      </c>
      <c r="T301" s="83" t="n">
        <f aca="false">B301+Tabla_Ministerio!B301</f>
        <v>11777</v>
      </c>
      <c r="U301" s="83" t="n">
        <f aca="false">C301+Tabla_Ministerio!C301</f>
        <v>56</v>
      </c>
      <c r="V301" s="83" t="n">
        <f aca="false">D301+Tabla_Ministerio!D301</f>
        <v>837.571414141414</v>
      </c>
      <c r="W301" s="83" t="n">
        <f aca="false">E301+Tabla_Ministerio!E301</f>
        <v>472.986262626263</v>
      </c>
      <c r="X301" s="83" t="n">
        <f aca="false">F301+Tabla_Ministerio!F301</f>
        <v>192</v>
      </c>
      <c r="Y301" s="83" t="n">
        <f aca="false">G301+Tabla_Ministerio!G301</f>
        <v>364</v>
      </c>
      <c r="Z301" s="83" t="n">
        <f aca="false">H301+Tabla_Ministerio!H301</f>
        <v>43</v>
      </c>
      <c r="AA301" s="83" t="n">
        <f aca="false">Y301+0.33*Z301</f>
        <v>378.19</v>
      </c>
      <c r="AD301" s="91" t="n">
        <f aca="false">IF(U301&gt;0,T301/U301,0)</f>
        <v>210.303571428571</v>
      </c>
      <c r="AE301" s="92" t="n">
        <f aca="false">EXP((((AD301-AD$320)/AD$321+2)/4-1.9)^3)</f>
        <v>0.0755408788779745</v>
      </c>
      <c r="AF301" s="93" t="n">
        <f aca="false">T301/V301</f>
        <v>14.0608905714296</v>
      </c>
      <c r="AG301" s="92" t="n">
        <f aca="false">EXP((((AF301-AF$320)/AF$321+2)/4-1.9)^3)</f>
        <v>0.0118976968719393</v>
      </c>
      <c r="AH301" s="92" t="n">
        <f aca="false">W301/V301</f>
        <v>0.564711563265464</v>
      </c>
      <c r="AI301" s="92" t="n">
        <f aca="false">EXP((((AH301-AH$320)/AH$321+2)/4-1.9)^3)</f>
        <v>0.0311004725911587</v>
      </c>
      <c r="AJ301" s="92" t="n">
        <f aca="false">X301/V301</f>
        <v>0.229234184403031</v>
      </c>
      <c r="AK301" s="92" t="n">
        <f aca="false">EXP((((AJ301-AJ$320)/AJ$321+2)/4-1.9)^3)</f>
        <v>0.149357705950178</v>
      </c>
      <c r="AL301" s="92" t="n">
        <f aca="false">AA301/V301</f>
        <v>0.451531646871782</v>
      </c>
      <c r="AM301" s="92" t="n">
        <f aca="false">EXP((((AL301-AL$320)/AL$321+2)/4-1.9)^3)</f>
        <v>0.120989637992314</v>
      </c>
      <c r="AN301" s="92" t="n">
        <f aca="false">0.01*AE301+0.15*AG301+0.24*AI301+0.25*AK301+0.35*AM301</f>
        <v>0.0896899765263033</v>
      </c>
      <c r="AP301" s="94" t="n">
        <f aca="false">0.01*AE301/$AN$320</f>
        <v>0.000264157341218253</v>
      </c>
      <c r="AQ301" s="81" t="n">
        <f aca="false">AP301*$J$320</f>
        <v>2595.1963644142</v>
      </c>
      <c r="AR301" s="94" t="n">
        <f aca="false">0.15*AG301/$AN$320</f>
        <v>0.000624072161787208</v>
      </c>
      <c r="AS301" s="81" t="n">
        <f aca="false">AR301*$J$320</f>
        <v>6131.15576471574</v>
      </c>
      <c r="AT301" s="94" t="n">
        <f aca="false">0.24*AI301/$AN$320</f>
        <v>0.00261011042677937</v>
      </c>
      <c r="AU301" s="81" t="n">
        <f aca="false">AT301*$J$320</f>
        <v>25642.8576206057</v>
      </c>
      <c r="AV301" s="94" t="n">
        <f aca="false">0.25*AK301/$AN$320</f>
        <v>0.0130571470309436</v>
      </c>
      <c r="AW301" s="81" t="n">
        <f aca="false">AV301*$J$320</f>
        <v>128279.079233801</v>
      </c>
      <c r="AX301" s="94" t="n">
        <f aca="false">0.35*AM301/$AN$320</f>
        <v>0.0148080159333632</v>
      </c>
      <c r="AY301" s="81" t="n">
        <f aca="false">AX301*$J$320</f>
        <v>145480.375208275</v>
      </c>
    </row>
    <row r="302" customFormat="false" ht="12.8" hidden="false" customHeight="false" outlineLevel="0" collapsed="false">
      <c r="A302" s="89" t="s">
        <v>122</v>
      </c>
      <c r="B302" s="77"/>
      <c r="C302" s="77"/>
      <c r="D302" s="77"/>
      <c r="E302" s="77"/>
      <c r="F302" s="77"/>
      <c r="G302" s="77"/>
      <c r="H302" s="77"/>
      <c r="I302" s="82" t="n">
        <f aca="false">AP302+AR302+AT302+AV302+AX302</f>
        <v>0.0339134429651071</v>
      </c>
      <c r="J302" s="81" t="n">
        <f aca="false">ROUND(AQ302+AS302+AU302+AW302+AY302,0)</f>
        <v>333180</v>
      </c>
      <c r="K302" s="90" t="n">
        <f aca="false">I302-Tabla_Ministerio!J302</f>
        <v>0</v>
      </c>
      <c r="L302" s="81" t="n">
        <f aca="false">J302-Tabla_Ministerio!K302</f>
        <v>0</v>
      </c>
      <c r="M302" s="82" t="n">
        <f aca="false">Q337/Q$355</f>
        <v>0.0463075993919848</v>
      </c>
      <c r="N302" s="81" t="n">
        <f aca="false">ROUND((N$320*M302),0)</f>
        <v>8643973</v>
      </c>
      <c r="O302" s="82" t="n">
        <f aca="false">Tabla_Ministerio!L302/Tabla_Ministerio!L320-M302</f>
        <v>-1.30238025353585E-005</v>
      </c>
      <c r="P302" s="117" t="n">
        <f aca="false">N302-Tabla_Ministerio!L302</f>
        <v>2431</v>
      </c>
      <c r="Q302" s="83" t="n">
        <f aca="false">N302+J302</f>
        <v>8977153</v>
      </c>
      <c r="R302" s="81" t="n">
        <f aca="false">Q302-Tabla_Ministerio!M302</f>
        <v>2431</v>
      </c>
      <c r="T302" s="83" t="n">
        <f aca="false">B302+Tabla_Ministerio!B302</f>
        <v>8875</v>
      </c>
      <c r="U302" s="83" t="n">
        <f aca="false">C302+Tabla_Ministerio!C302</f>
        <v>50</v>
      </c>
      <c r="V302" s="83" t="n">
        <f aca="false">D302+Tabla_Ministerio!D302</f>
        <v>501.41654149786</v>
      </c>
      <c r="W302" s="83" t="n">
        <f aca="false">E302+Tabla_Ministerio!E302</f>
        <v>323.136710614613</v>
      </c>
      <c r="X302" s="83" t="n">
        <f aca="false">F302+Tabla_Ministerio!F302</f>
        <v>60</v>
      </c>
      <c r="Y302" s="83" t="n">
        <f aca="false">G302+Tabla_Ministerio!G302</f>
        <v>249</v>
      </c>
      <c r="Z302" s="83" t="n">
        <f aca="false">H302+Tabla_Ministerio!H302</f>
        <v>27</v>
      </c>
      <c r="AA302" s="83" t="n">
        <f aca="false">Y302+0.33*Z302</f>
        <v>257.91</v>
      </c>
      <c r="AD302" s="91" t="n">
        <f aca="false">IF(U302&gt;0,T302/U302,0)</f>
        <v>177.5</v>
      </c>
      <c r="AE302" s="92" t="n">
        <f aca="false">EXP((((AD302-AD$320)/AD$321+2)/4-1.9)^3)</f>
        <v>0.0377748430238207</v>
      </c>
      <c r="AF302" s="93" t="n">
        <f aca="false">T302/V302</f>
        <v>17.6998548422198</v>
      </c>
      <c r="AG302" s="92" t="n">
        <f aca="false">EXP((((AF302-AF$320)/AF$321+2)/4-1.9)^3)</f>
        <v>0.0501989819562195</v>
      </c>
      <c r="AH302" s="92" t="n">
        <f aca="false">W302/V302</f>
        <v>0.6444476475573</v>
      </c>
      <c r="AI302" s="92" t="n">
        <f aca="false">EXP((((AH302-AH$320)/AH$321+2)/4-1.9)^3)</f>
        <v>0.087310703014609</v>
      </c>
      <c r="AJ302" s="92" t="n">
        <f aca="false">X302/V302</f>
        <v>0.119660990482613</v>
      </c>
      <c r="AK302" s="92" t="n">
        <f aca="false">EXP((((AJ302-AJ$320)/AJ$321+2)/4-1.9)^3)</f>
        <v>0.0414970285257042</v>
      </c>
      <c r="AL302" s="92" t="n">
        <f aca="false">AA302/V302</f>
        <v>0.514362767589511</v>
      </c>
      <c r="AM302" s="92" t="n">
        <f aca="false">EXP((((AL302-AL$320)/AL$321+2)/4-1.9)^3)</f>
        <v>0.164987427570374</v>
      </c>
      <c r="AN302" s="92" t="n">
        <f aca="false">0.01*AE302+0.15*AG302+0.24*AI302+0.25*AK302+0.35*AM302</f>
        <v>0.0969820212282343</v>
      </c>
      <c r="AP302" s="94" t="n">
        <f aca="false">0.01*AE302/$AN$320</f>
        <v>0.000132094069414101</v>
      </c>
      <c r="AQ302" s="81" t="n">
        <f aca="false">AP302*$J$320</f>
        <v>1297.74946675025</v>
      </c>
      <c r="AR302" s="94" t="n">
        <f aca="false">0.15*AG302/$AN$320</f>
        <v>0.00263309676873861</v>
      </c>
      <c r="AS302" s="81" t="n">
        <f aca="false">AR302*$J$320</f>
        <v>25868.6854200858</v>
      </c>
      <c r="AT302" s="94" t="n">
        <f aca="false">0.24*AI302/$AN$320</f>
        <v>0.00732755991536454</v>
      </c>
      <c r="AU302" s="81" t="n">
        <f aca="false">AT302*$J$320</f>
        <v>71989.1287695445</v>
      </c>
      <c r="AV302" s="94" t="n">
        <f aca="false">0.25*AK302/$AN$320</f>
        <v>0.00362775257801645</v>
      </c>
      <c r="AW302" s="81" t="n">
        <f aca="false">AV302*$J$320</f>
        <v>35640.6157710524</v>
      </c>
      <c r="AX302" s="94" t="n">
        <f aca="false">0.35*AM302/$AN$320</f>
        <v>0.0201929396335734</v>
      </c>
      <c r="AY302" s="81" t="n">
        <f aca="false">AX302*$J$320</f>
        <v>198384.202696026</v>
      </c>
    </row>
    <row r="303" customFormat="false" ht="12.8" hidden="false" customHeight="false" outlineLevel="0" collapsed="false">
      <c r="A303" s="89" t="s">
        <v>123</v>
      </c>
      <c r="B303" s="77"/>
      <c r="C303" s="77"/>
      <c r="D303" s="77"/>
      <c r="E303" s="77"/>
      <c r="F303" s="77"/>
      <c r="G303" s="77"/>
      <c r="H303" s="77"/>
      <c r="I303" s="82" t="n">
        <f aca="false">AP303+AR303+AT303+AV303+AX303</f>
        <v>0.0146893397675054</v>
      </c>
      <c r="J303" s="81" t="n">
        <f aca="false">ROUND(AQ303+AS303+AU303+AW303+AY303,0)</f>
        <v>144314</v>
      </c>
      <c r="K303" s="90" t="n">
        <f aca="false">I303-Tabla_Ministerio!J303</f>
        <v>0</v>
      </c>
      <c r="L303" s="81" t="n">
        <f aca="false">J303-Tabla_Ministerio!K303</f>
        <v>0</v>
      </c>
      <c r="M303" s="82" t="n">
        <f aca="false">Q338/Q$355</f>
        <v>0.0197508799279962</v>
      </c>
      <c r="N303" s="81" t="n">
        <f aca="false">ROUND((N$320*M303),0)</f>
        <v>3686783</v>
      </c>
      <c r="O303" s="82" t="n">
        <f aca="false">Tabla_Ministerio!L303/Tabla_Ministerio!L320-M303</f>
        <v>-4.87554456437417E-006</v>
      </c>
      <c r="P303" s="117" t="n">
        <f aca="false">N303-Tabla_Ministerio!L303</f>
        <v>910</v>
      </c>
      <c r="Q303" s="83" t="n">
        <f aca="false">N303+J303</f>
        <v>3831097</v>
      </c>
      <c r="R303" s="81" t="n">
        <f aca="false">Q303-Tabla_Ministerio!M303</f>
        <v>910</v>
      </c>
      <c r="T303" s="83" t="n">
        <f aca="false">B303+Tabla_Ministerio!B303</f>
        <v>15229</v>
      </c>
      <c r="U303" s="83" t="n">
        <f aca="false">C303+Tabla_Ministerio!C303</f>
        <v>64</v>
      </c>
      <c r="V303" s="83" t="n">
        <f aca="false">D303+Tabla_Ministerio!D303</f>
        <v>821.410661400061</v>
      </c>
      <c r="W303" s="83" t="n">
        <f aca="false">E303+Tabla_Ministerio!E303</f>
        <v>425.502237693346</v>
      </c>
      <c r="X303" s="83" t="n">
        <f aca="false">F303+Tabla_Ministerio!F303</f>
        <v>104</v>
      </c>
      <c r="Y303" s="83" t="n">
        <f aca="false">G303+Tabla_Ministerio!G303</f>
        <v>227</v>
      </c>
      <c r="Z303" s="83" t="n">
        <f aca="false">H303+Tabla_Ministerio!H303</f>
        <v>22</v>
      </c>
      <c r="AA303" s="83" t="n">
        <f aca="false">Y303+0.33*Z303</f>
        <v>234.26</v>
      </c>
      <c r="AD303" s="91" t="n">
        <f aca="false">IF(U303&gt;0,T303/U303,0)</f>
        <v>237.953125</v>
      </c>
      <c r="AE303" s="92" t="n">
        <f aca="false">EXP((((AD303-AD$320)/AD$321+2)/4-1.9)^3)</f>
        <v>0.124790966531134</v>
      </c>
      <c r="AF303" s="93" t="n">
        <f aca="false">T303/V303</f>
        <v>18.5400564122735</v>
      </c>
      <c r="AG303" s="92" t="n">
        <f aca="false">EXP((((AF303-AF$320)/AF$321+2)/4-1.9)^3)</f>
        <v>0.0664647459756978</v>
      </c>
      <c r="AH303" s="92" t="n">
        <f aca="false">W303/V303</f>
        <v>0.518014018673796</v>
      </c>
      <c r="AI303" s="92" t="n">
        <f aca="false">EXP((((AH303-AH$320)/AH$321+2)/4-1.9)^3)</f>
        <v>0.0151100312367253</v>
      </c>
      <c r="AJ303" s="92" t="n">
        <f aca="false">X303/V303</f>
        <v>0.126611456226702</v>
      </c>
      <c r="AK303" s="92" t="n">
        <f aca="false">EXP((((AJ303-AJ$320)/AJ$321+2)/4-1.9)^3)</f>
        <v>0.045612473288057</v>
      </c>
      <c r="AL303" s="92" t="n">
        <f aca="false">AA303/V303</f>
        <v>0.285192305150646</v>
      </c>
      <c r="AM303" s="92" t="n">
        <f aca="false">EXP((((AL303-AL$320)/AL$321+2)/4-1.9)^3)</f>
        <v>0.0450281387594977</v>
      </c>
      <c r="AN303" s="92" t="n">
        <f aca="false">0.01*AE303+0.15*AG303+0.24*AI303+0.25*AK303+0.35*AM303</f>
        <v>0.0420069959463185</v>
      </c>
      <c r="AP303" s="94" t="n">
        <f aca="false">0.01*AE303/$AN$320</f>
        <v>0.000436378956884651</v>
      </c>
      <c r="AQ303" s="81" t="n">
        <f aca="false">AP303*$J$320</f>
        <v>4287.1762609021</v>
      </c>
      <c r="AR303" s="94" t="n">
        <f aca="false">0.15*AG303/$AN$320</f>
        <v>0.00348628798919217</v>
      </c>
      <c r="AS303" s="81" t="n">
        <f aca="false">AR303*$J$320</f>
        <v>34250.8062548112</v>
      </c>
      <c r="AT303" s="94" t="n">
        <f aca="false">0.24*AI303/$AN$320</f>
        <v>0.00126811095761775</v>
      </c>
      <c r="AU303" s="81" t="n">
        <f aca="false">AT303*$J$320</f>
        <v>12458.4724077923</v>
      </c>
      <c r="AV303" s="94" t="n">
        <f aca="false">0.25*AK303/$AN$320</f>
        <v>0.0039875329255915</v>
      </c>
      <c r="AW303" s="81" t="n">
        <f aca="false">AV303*$J$320</f>
        <v>39175.2540503006</v>
      </c>
      <c r="AX303" s="94" t="n">
        <f aca="false">0.35*AM303/$AN$320</f>
        <v>0.00551102893821936</v>
      </c>
      <c r="AY303" s="81" t="n">
        <f aca="false">AX303*$J$320</f>
        <v>54142.7400756262</v>
      </c>
    </row>
    <row r="304" customFormat="false" ht="12.8" hidden="false" customHeight="false" outlineLevel="0" collapsed="false">
      <c r="A304" s="89" t="s">
        <v>124</v>
      </c>
      <c r="B304" s="77"/>
      <c r="C304" s="77"/>
      <c r="D304" s="77"/>
      <c r="E304" s="77"/>
      <c r="F304" s="77"/>
      <c r="G304" s="77"/>
      <c r="H304" s="77"/>
      <c r="I304" s="82" t="n">
        <f aca="false">AP304+AR304+AT304+AV304+AX304</f>
        <v>0.0114198325122511</v>
      </c>
      <c r="J304" s="81" t="n">
        <f aca="false">ROUND(AQ304+AS304+AU304+AW304+AY304,0)</f>
        <v>112193</v>
      </c>
      <c r="K304" s="90" t="n">
        <f aca="false">I304-Tabla_Ministerio!J304</f>
        <v>9.19403442267708E-017</v>
      </c>
      <c r="L304" s="81" t="n">
        <f aca="false">J304-Tabla_Ministerio!K304</f>
        <v>0</v>
      </c>
      <c r="M304" s="82" t="n">
        <f aca="false">Q339/Q$355</f>
        <v>0.0191417374306099</v>
      </c>
      <c r="N304" s="81" t="n">
        <f aca="false">ROUND((N$320*M304),0)</f>
        <v>3573078</v>
      </c>
      <c r="O304" s="82" t="n">
        <f aca="false">Tabla_Ministerio!L304/Tabla_Ministerio!L320-M304</f>
        <v>-1.85876771971114E-006</v>
      </c>
      <c r="P304" s="117" t="n">
        <f aca="false">N304-Tabla_Ministerio!L304</f>
        <v>347</v>
      </c>
      <c r="Q304" s="83" t="n">
        <f aca="false">N304+J304</f>
        <v>3685271</v>
      </c>
      <c r="R304" s="81" t="n">
        <f aca="false">Q304-Tabla_Ministerio!M304</f>
        <v>347</v>
      </c>
      <c r="T304" s="83" t="n">
        <f aca="false">B304+Tabla_Ministerio!B304</f>
        <v>5781</v>
      </c>
      <c r="U304" s="83" t="n">
        <f aca="false">C304+Tabla_Ministerio!C304</f>
        <v>52</v>
      </c>
      <c r="V304" s="83" t="n">
        <f aca="false">D304+Tabla_Ministerio!D304</f>
        <v>371.256438768524</v>
      </c>
      <c r="W304" s="83" t="n">
        <f aca="false">E304+Tabla_Ministerio!E304</f>
        <v>214.587942620824</v>
      </c>
      <c r="X304" s="83" t="n">
        <f aca="false">F304+Tabla_Ministerio!F304</f>
        <v>42</v>
      </c>
      <c r="Y304" s="83" t="n">
        <f aca="false">G304+Tabla_Ministerio!G304</f>
        <v>84</v>
      </c>
      <c r="Z304" s="83" t="n">
        <f aca="false">H304+Tabla_Ministerio!H304</f>
        <v>4</v>
      </c>
      <c r="AA304" s="83" t="n">
        <f aca="false">Y304+0.33*Z304</f>
        <v>85.32</v>
      </c>
      <c r="AD304" s="91" t="n">
        <f aca="false">IF(U304&gt;0,T304/U304,0)</f>
        <v>111.173076923077</v>
      </c>
      <c r="AE304" s="92" t="n">
        <f aca="false">EXP((((AD304-AD$320)/AD$321+2)/4-1.9)^3)</f>
        <v>0.00650737850363683</v>
      </c>
      <c r="AF304" s="93" t="n">
        <f aca="false">T304/V304</f>
        <v>15.5714471085697</v>
      </c>
      <c r="AG304" s="92" t="n">
        <f aca="false">EXP((((AF304-AF$320)/AF$321+2)/4-1.9)^3)</f>
        <v>0.0226410247816021</v>
      </c>
      <c r="AH304" s="92" t="n">
        <f aca="false">W304/V304</f>
        <v>0.578004635643823</v>
      </c>
      <c r="AI304" s="92" t="n">
        <f aca="false">EXP((((AH304-AH$320)/AH$321+2)/4-1.9)^3)</f>
        <v>0.0375760928368172</v>
      </c>
      <c r="AJ304" s="92" t="n">
        <f aca="false">X304/V304</f>
        <v>0.113129351074196</v>
      </c>
      <c r="AK304" s="92" t="n">
        <f aca="false">EXP((((AJ304-AJ$320)/AJ$321+2)/4-1.9)^3)</f>
        <v>0.0379025691222811</v>
      </c>
      <c r="AL304" s="92" t="n">
        <f aca="false">AA304/V304</f>
        <v>0.229814196039295</v>
      </c>
      <c r="AM304" s="92" t="n">
        <f aca="false">EXP((((AL304-AL$320)/AL$321+2)/4-1.9)^3)</f>
        <v>0.0305773664077974</v>
      </c>
      <c r="AN304" s="92" t="n">
        <f aca="false">0.01*AE304+0.15*AG304+0.24*AI304+0.25*AK304+0.35*AM304</f>
        <v>0.0326572103064121</v>
      </c>
      <c r="AP304" s="94" t="n">
        <f aca="false">0.01*AE304/$AN$320</f>
        <v>2.27555176661138E-005</v>
      </c>
      <c r="AQ304" s="81" t="n">
        <f aca="false">AP304*$J$320</f>
        <v>223.56008144657</v>
      </c>
      <c r="AR304" s="94" t="n">
        <f aca="false">0.15*AG304/$AN$320</f>
        <v>0.00118759398836735</v>
      </c>
      <c r="AS304" s="81" t="n">
        <f aca="false">AR304*$J$320</f>
        <v>11667.4387575118</v>
      </c>
      <c r="AT304" s="94" t="n">
        <f aca="false">0.24*AI304/$AN$320</f>
        <v>0.00315357753563166</v>
      </c>
      <c r="AU304" s="81" t="n">
        <f aca="false">AT304*$J$320</f>
        <v>30982.1143626959</v>
      </c>
      <c r="AV304" s="94" t="n">
        <f aca="false">0.25*AK304/$AN$320</f>
        <v>0.00331351780433219</v>
      </c>
      <c r="AW304" s="81" t="n">
        <f aca="false">AV304*$J$320</f>
        <v>32553.4369764865</v>
      </c>
      <c r="AX304" s="94" t="n">
        <f aca="false">0.35*AM304/$AN$320</f>
        <v>0.00374238766625378</v>
      </c>
      <c r="AY304" s="81" t="n">
        <f aca="false">AX304*$J$320</f>
        <v>36766.8406295243</v>
      </c>
    </row>
    <row r="305" customFormat="false" ht="12.8" hidden="false" customHeight="false" outlineLevel="0" collapsed="false">
      <c r="A305" s="89" t="s">
        <v>125</v>
      </c>
      <c r="B305" s="77"/>
      <c r="C305" s="77"/>
      <c r="D305" s="77"/>
      <c r="E305" s="77"/>
      <c r="F305" s="77"/>
      <c r="G305" s="77"/>
      <c r="H305" s="77"/>
      <c r="I305" s="82" t="n">
        <f aca="false">AP305+AR305+AT305+AV305+AX305</f>
        <v>0.0206901404525664</v>
      </c>
      <c r="J305" s="81" t="n">
        <f aca="false">ROUND(AQ305+AS305+AU305+AW305+AY305,0)</f>
        <v>203269</v>
      </c>
      <c r="K305" s="90" t="n">
        <f aca="false">I305-Tabla_Ministerio!J305</f>
        <v>1.07552855510562E-016</v>
      </c>
      <c r="L305" s="81" t="n">
        <f aca="false">J305-Tabla_Ministerio!K305</f>
        <v>0</v>
      </c>
      <c r="M305" s="82" t="n">
        <f aca="false">Q340/Q$355</f>
        <v>0.02073250918212</v>
      </c>
      <c r="N305" s="81" t="n">
        <f aca="false">ROUND((N$320*M305),0)</f>
        <v>3870018</v>
      </c>
      <c r="O305" s="82" t="n">
        <f aca="false">Tabla_Ministerio!L305/Tabla_Ministerio!L320-M305</f>
        <v>1.01242022220345E-005</v>
      </c>
      <c r="P305" s="117" t="n">
        <f aca="false">N305-Tabla_Ministerio!L305</f>
        <v>-1890</v>
      </c>
      <c r="Q305" s="83" t="n">
        <f aca="false">N305+J305</f>
        <v>4073287</v>
      </c>
      <c r="R305" s="81" t="n">
        <f aca="false">Q305-Tabla_Ministerio!M305</f>
        <v>-1890</v>
      </c>
      <c r="T305" s="83" t="n">
        <f aca="false">B305+Tabla_Ministerio!B305</f>
        <v>7326</v>
      </c>
      <c r="U305" s="83" t="n">
        <f aca="false">C305+Tabla_Ministerio!C305</f>
        <v>37</v>
      </c>
      <c r="V305" s="83" t="n">
        <f aca="false">D305+Tabla_Ministerio!D305</f>
        <v>319.193548329561</v>
      </c>
      <c r="W305" s="83" t="n">
        <f aca="false">E305+Tabla_Ministerio!E305</f>
        <v>160.021326933936</v>
      </c>
      <c r="X305" s="83" t="n">
        <f aca="false">F305+Tabla_Ministerio!F305</f>
        <v>29</v>
      </c>
      <c r="Y305" s="83" t="n">
        <f aca="false">G305+Tabla_Ministerio!G305</f>
        <v>90</v>
      </c>
      <c r="Z305" s="83" t="n">
        <f aca="false">H305+Tabla_Ministerio!H305</f>
        <v>7</v>
      </c>
      <c r="AA305" s="83" t="n">
        <f aca="false">Y305+0.33*Z305</f>
        <v>92.31</v>
      </c>
      <c r="AD305" s="91" t="n">
        <f aca="false">IF(U305&gt;0,T305/U305,0)</f>
        <v>198</v>
      </c>
      <c r="AE305" s="92" t="n">
        <f aca="false">EXP((((AD305-AD$320)/AD$321+2)/4-1.9)^3)</f>
        <v>0.0590009662822607</v>
      </c>
      <c r="AF305" s="93" t="n">
        <f aca="false">T305/V305</f>
        <v>22.9515917171235</v>
      </c>
      <c r="AG305" s="92" t="n">
        <f aca="false">EXP((((AF305-AF$320)/AF$321+2)/4-1.9)^3)</f>
        <v>0.2185438823132</v>
      </c>
      <c r="AH305" s="92" t="n">
        <f aca="false">W305/V305</f>
        <v>0.501330079418514</v>
      </c>
      <c r="AI305" s="92" t="n">
        <f aca="false">EXP((((AH305-AH$320)/AH$321+2)/4-1.9)^3)</f>
        <v>0.0114160794913421</v>
      </c>
      <c r="AJ305" s="92" t="n">
        <f aca="false">X305/V305</f>
        <v>0.0908539666661999</v>
      </c>
      <c r="AK305" s="92" t="n">
        <f aca="false">EXP((((AJ305-AJ$320)/AJ$321+2)/4-1.9)^3)</f>
        <v>0.0274706982669748</v>
      </c>
      <c r="AL305" s="92" t="n">
        <f aca="false">AA305/V305</f>
        <v>0.289197574584721</v>
      </c>
      <c r="AM305" s="92" t="n">
        <f aca="false">EXP((((AL305-AL$320)/AL$321+2)/4-1.9)^3)</f>
        <v>0.0462523299665155</v>
      </c>
      <c r="AN305" s="92" t="n">
        <f aca="false">0.01*AE305+0.15*AG305+0.24*AI305+0.25*AK305+0.35*AM305</f>
        <v>0.0591674411427489</v>
      </c>
      <c r="AP305" s="94" t="n">
        <f aca="false">0.01*AE305/$AN$320</f>
        <v>0.000206319262019786</v>
      </c>
      <c r="AQ305" s="81" t="n">
        <f aca="false">AP305*$J$320</f>
        <v>2026.9699726421</v>
      </c>
      <c r="AR305" s="94" t="n">
        <f aca="false">0.15*AG305/$AN$320</f>
        <v>0.0114633239145836</v>
      </c>
      <c r="AS305" s="81" t="n">
        <f aca="false">AR305*$J$320</f>
        <v>112620.669219448</v>
      </c>
      <c r="AT305" s="94" t="n">
        <f aca="false">0.24*AI305/$AN$320</f>
        <v>0.000958095669638311</v>
      </c>
      <c r="AU305" s="81" t="n">
        <f aca="false">AT305*$J$320</f>
        <v>9412.7476720474</v>
      </c>
      <c r="AV305" s="94" t="n">
        <f aca="false">0.25*AK305/$AN$320</f>
        <v>0.00240154295376114</v>
      </c>
      <c r="AW305" s="81" t="n">
        <f aca="false">AV305*$J$320</f>
        <v>23593.8002473914</v>
      </c>
      <c r="AX305" s="94" t="n">
        <f aca="false">0.35*AM305/$AN$320</f>
        <v>0.00566085865256361</v>
      </c>
      <c r="AY305" s="81" t="n">
        <f aca="false">AX305*$J$320</f>
        <v>55614.7322154401</v>
      </c>
    </row>
    <row r="306" customFormat="false" ht="12.8" hidden="false" customHeight="false" outlineLevel="0" collapsed="false">
      <c r="A306" s="89" t="s">
        <v>126</v>
      </c>
      <c r="B306" s="77"/>
      <c r="C306" s="77"/>
      <c r="D306" s="77"/>
      <c r="E306" s="77"/>
      <c r="F306" s="77"/>
      <c r="G306" s="77"/>
      <c r="H306" s="77"/>
      <c r="I306" s="82" t="n">
        <f aca="false">AP306+AR306+AT306+AV306+AX306</f>
        <v>0.0476073537448246</v>
      </c>
      <c r="J306" s="81" t="n">
        <f aca="false">ROUND(AQ306+AS306+AU306+AW306+AY306,0)</f>
        <v>467715</v>
      </c>
      <c r="K306" s="90" t="n">
        <f aca="false">I306-Tabla_Ministerio!J306</f>
        <v>-2.42861286636753E-016</v>
      </c>
      <c r="L306" s="81" t="n">
        <f aca="false">J306-Tabla_Ministerio!K306</f>
        <v>0</v>
      </c>
      <c r="M306" s="82" t="n">
        <f aca="false">Q341/Q$355</f>
        <v>0.0239418595695425</v>
      </c>
      <c r="N306" s="81" t="n">
        <f aca="false">ROUND((N$320*M306),0)</f>
        <v>4469089</v>
      </c>
      <c r="O306" s="82" t="n">
        <f aca="false">Tabla_Ministerio!L306/Tabla_Ministerio!L320-M306</f>
        <v>1.75012603797001E-005</v>
      </c>
      <c r="P306" s="117" t="n">
        <f aca="false">N306-Tabla_Ministerio!L306</f>
        <v>-3267</v>
      </c>
      <c r="Q306" s="83" t="n">
        <f aca="false">N306+J306</f>
        <v>4936804</v>
      </c>
      <c r="R306" s="81" t="n">
        <f aca="false">Q306-Tabla_Ministerio!M306</f>
        <v>-3267</v>
      </c>
      <c r="T306" s="83" t="n">
        <f aca="false">B306+Tabla_Ministerio!B306</f>
        <v>11086</v>
      </c>
      <c r="U306" s="83" t="n">
        <f aca="false">C306+Tabla_Ministerio!C306</f>
        <v>59</v>
      </c>
      <c r="V306" s="83" t="n">
        <f aca="false">D306+Tabla_Ministerio!D306</f>
        <v>455.782754432188</v>
      </c>
      <c r="W306" s="83" t="n">
        <f aca="false">E306+Tabla_Ministerio!E306</f>
        <v>354.560344076586</v>
      </c>
      <c r="X306" s="83" t="n">
        <f aca="false">F306+Tabla_Ministerio!F306</f>
        <v>46</v>
      </c>
      <c r="Y306" s="83" t="n">
        <f aca="false">G306+Tabla_Ministerio!G306</f>
        <v>111</v>
      </c>
      <c r="Z306" s="83" t="n">
        <f aca="false">H306+Tabla_Ministerio!H306</f>
        <v>10</v>
      </c>
      <c r="AA306" s="83" t="n">
        <f aca="false">Y306+0.33*Z306</f>
        <v>114.3</v>
      </c>
      <c r="AD306" s="91" t="n">
        <f aca="false">IF(U306&gt;0,T306/U306,0)</f>
        <v>187.898305084746</v>
      </c>
      <c r="AE306" s="92" t="n">
        <f aca="false">EXP((((AD306-AD$320)/AD$321+2)/4-1.9)^3)</f>
        <v>0.0476202119030662</v>
      </c>
      <c r="AF306" s="93" t="n">
        <f aca="false">T306/V306</f>
        <v>24.3229913641882</v>
      </c>
      <c r="AG306" s="92" t="n">
        <f aca="false">EXP((((AF306-AF$320)/AF$321+2)/4-1.9)^3)</f>
        <v>0.289726720837263</v>
      </c>
      <c r="AH306" s="92" t="n">
        <f aca="false">W306/V306</f>
        <v>0.777915225244306</v>
      </c>
      <c r="AI306" s="92" t="n">
        <f aca="false">EXP((((AH306-AH$320)/AH$321+2)/4-1.9)^3)</f>
        <v>0.299202887571974</v>
      </c>
      <c r="AJ306" s="92" t="n">
        <f aca="false">X306/V306</f>
        <v>0.100925275370075</v>
      </c>
      <c r="AK306" s="92" t="n">
        <f aca="false">EXP((((AJ306-AJ$320)/AJ$321+2)/4-1.9)^3)</f>
        <v>0.0318537017901181</v>
      </c>
      <c r="AL306" s="92" t="n">
        <f aca="false">AA306/V306</f>
        <v>0.250777369017383</v>
      </c>
      <c r="AM306" s="92" t="n">
        <f aca="false">EXP((((AL306-AL$320)/AL$321+2)/4-1.9)^3)</f>
        <v>0.0355287644979642</v>
      </c>
      <c r="AN306" s="92" t="n">
        <f aca="false">0.01*AE306+0.15*AG306+0.24*AI306+0.25*AK306+0.35*AM306</f>
        <v>0.136142396283711</v>
      </c>
      <c r="AP306" s="94" t="n">
        <f aca="false">0.01*AE306/$AN$320</f>
        <v>0.000166522136774232</v>
      </c>
      <c r="AQ306" s="81" t="n">
        <f aca="false">AP306*$J$320</f>
        <v>1635.98574227741</v>
      </c>
      <c r="AR306" s="94" t="n">
        <f aca="false">0.15*AG306/$AN$320</f>
        <v>0.0151970909115083</v>
      </c>
      <c r="AS306" s="81" t="n">
        <f aca="false">AR306*$J$320</f>
        <v>149302.816652113</v>
      </c>
      <c r="AT306" s="94" t="n">
        <f aca="false">0.24*AI306/$AN$320</f>
        <v>0.0251106337463218</v>
      </c>
      <c r="AU306" s="81" t="n">
        <f aca="false">AT306*$J$320</f>
        <v>246697.763938911</v>
      </c>
      <c r="AV306" s="94" t="n">
        <f aca="false">0.25*AK306/$AN$320</f>
        <v>0.0027847138191326</v>
      </c>
      <c r="AW306" s="81" t="n">
        <f aca="false">AV306*$J$320</f>
        <v>27358.2371249562</v>
      </c>
      <c r="AX306" s="94" t="n">
        <f aca="false">0.35*AM306/$AN$320</f>
        <v>0.00434839313108765</v>
      </c>
      <c r="AY306" s="81" t="n">
        <f aca="false">AX306*$J$320</f>
        <v>42720.501322424</v>
      </c>
    </row>
    <row r="307" customFormat="false" ht="12.8" hidden="false" customHeight="false" outlineLevel="0" collapsed="false">
      <c r="A307" s="89" t="s">
        <v>127</v>
      </c>
      <c r="B307" s="77"/>
      <c r="C307" s="77"/>
      <c r="D307" s="77"/>
      <c r="E307" s="77"/>
      <c r="F307" s="77"/>
      <c r="G307" s="77"/>
      <c r="H307" s="77"/>
      <c r="I307" s="82" t="n">
        <f aca="false">AP307+AR307+AT307+AV307+AX307</f>
        <v>0.122332197161914</v>
      </c>
      <c r="J307" s="81" t="n">
        <f aca="false">ROUND(AQ307+AS307+AU307+AW307+AY307,0)</f>
        <v>1201845</v>
      </c>
      <c r="K307" s="90" t="n">
        <f aca="false">I307-Tabla_Ministerio!J307</f>
        <v>0</v>
      </c>
      <c r="L307" s="81" t="n">
        <f aca="false">J307-Tabla_Ministerio!K307</f>
        <v>0</v>
      </c>
      <c r="M307" s="82" t="n">
        <f aca="false">Q342/Q$355</f>
        <v>0.0325875108989419</v>
      </c>
      <c r="N307" s="81" t="n">
        <f aca="false">ROUND((N$320*M307),0)</f>
        <v>6082923</v>
      </c>
      <c r="O307" s="82" t="n">
        <f aca="false">Tabla_Ministerio!L307/Tabla_Ministerio!L320-M307</f>
        <v>-1.73637099201013E-006</v>
      </c>
      <c r="P307" s="117" t="n">
        <f aca="false">N307-Tabla_Ministerio!L307</f>
        <v>324</v>
      </c>
      <c r="Q307" s="83" t="n">
        <f aca="false">N307+J307</f>
        <v>7284768</v>
      </c>
      <c r="R307" s="81" t="n">
        <f aca="false">Q307-Tabla_Ministerio!M307</f>
        <v>324</v>
      </c>
      <c r="T307" s="83" t="n">
        <f aca="false">B307+Tabla_Ministerio!B307</f>
        <v>8534</v>
      </c>
      <c r="U307" s="83" t="n">
        <f aca="false">C307+Tabla_Ministerio!C307</f>
        <v>48</v>
      </c>
      <c r="V307" s="83" t="n">
        <f aca="false">D307+Tabla_Ministerio!D307</f>
        <v>328.860845295056</v>
      </c>
      <c r="W307" s="83" t="n">
        <f aca="false">E307+Tabla_Ministerio!E307</f>
        <v>220.039633173844</v>
      </c>
      <c r="X307" s="83" t="n">
        <f aca="false">F307+Tabla_Ministerio!F307</f>
        <v>107</v>
      </c>
      <c r="Y307" s="83" t="n">
        <f aca="false">G307+Tabla_Ministerio!G307</f>
        <v>265</v>
      </c>
      <c r="Z307" s="83" t="n">
        <f aca="false">H307+Tabla_Ministerio!H307</f>
        <v>39</v>
      </c>
      <c r="AA307" s="83" t="n">
        <f aca="false">Y307+0.33*Z307</f>
        <v>277.87</v>
      </c>
      <c r="AD307" s="91" t="n">
        <f aca="false">IF(U307&gt;0,T307/U307,0)</f>
        <v>177.791666666667</v>
      </c>
      <c r="AE307" s="92" t="n">
        <f aca="false">EXP((((AD307-AD$320)/AD$321+2)/4-1.9)^3)</f>
        <v>0.0380269416592624</v>
      </c>
      <c r="AF307" s="93" t="n">
        <f aca="false">T307/V307</f>
        <v>25.9501856852045</v>
      </c>
      <c r="AG307" s="92" t="n">
        <f aca="false">EXP((((AF307-AF$320)/AF$321+2)/4-1.9)^3)</f>
        <v>0.38584598991381</v>
      </c>
      <c r="AH307" s="92" t="n">
        <f aca="false">W307/V307</f>
        <v>0.669096477497718</v>
      </c>
      <c r="AI307" s="92" t="n">
        <f aca="false">EXP((((AH307-AH$320)/AH$321+2)/4-1.9)^3)</f>
        <v>0.114558327051344</v>
      </c>
      <c r="AJ307" s="92" t="n">
        <f aca="false">X307/V307</f>
        <v>0.325365581007368</v>
      </c>
      <c r="AK307" s="92" t="n">
        <f aca="false">EXP((((AJ307-AJ$320)/AJ$321+2)/4-1.9)^3)</f>
        <v>0.329628987131882</v>
      </c>
      <c r="AL307" s="92" t="n">
        <f aca="false">AA307/V307</f>
        <v>0.844947046677732</v>
      </c>
      <c r="AM307" s="92" t="n">
        <f aca="false">EXP((((AL307-AL$320)/AL$321+2)/4-1.9)^3)</f>
        <v>0.519068752592548</v>
      </c>
      <c r="AN307" s="92" t="n">
        <f aca="false">0.01*AE307+0.15*AG307+0.24*AI307+0.25*AK307+0.35*AM307</f>
        <v>0.349832476586349</v>
      </c>
      <c r="AP307" s="94" t="n">
        <f aca="false">0.01*AE307/$AN$320</f>
        <v>0.00013297562793251</v>
      </c>
      <c r="AQ307" s="81" t="n">
        <f aca="false">AP307*$J$320</f>
        <v>1306.41028023151</v>
      </c>
      <c r="AR307" s="94" t="n">
        <f aca="false">0.15*AG307/$AN$320</f>
        <v>0.0202388532532168</v>
      </c>
      <c r="AS307" s="81" t="n">
        <f aca="false">AR307*$J$320</f>
        <v>198835.278021914</v>
      </c>
      <c r="AT307" s="94" t="n">
        <f aca="false">0.24*AI307/$AN$320</f>
        <v>0.00961431962278664</v>
      </c>
      <c r="AU307" s="81" t="n">
        <f aca="false">AT307*$J$320</f>
        <v>94455.2485889723</v>
      </c>
      <c r="AV307" s="94" t="n">
        <f aca="false">0.25*AK307/$AN$320</f>
        <v>0.028816820151735</v>
      </c>
      <c r="AW307" s="81" t="n">
        <f aca="false">AV307*$J$320</f>
        <v>283108.947670591</v>
      </c>
      <c r="AX307" s="94" t="n">
        <f aca="false">0.35*AM307/$AN$320</f>
        <v>0.0635292285062432</v>
      </c>
      <c r="AY307" s="81" t="n">
        <f aca="false">AX307*$J$320</f>
        <v>624138.712530505</v>
      </c>
    </row>
    <row r="308" customFormat="false" ht="12.8" hidden="false" customHeight="false" outlineLevel="0" collapsed="false">
      <c r="A308" s="89" t="s">
        <v>128</v>
      </c>
      <c r="B308" s="77"/>
      <c r="C308" s="77"/>
      <c r="D308" s="77"/>
      <c r="E308" s="77"/>
      <c r="F308" s="77"/>
      <c r="G308" s="77"/>
      <c r="H308" s="77"/>
      <c r="I308" s="82" t="n">
        <f aca="false">AP308+AR308+AT308+AV308+AX308</f>
        <v>0.0041657433600283</v>
      </c>
      <c r="J308" s="81" t="n">
        <f aca="false">ROUND(AQ308+AS308+AU308+AW308+AY308,0)</f>
        <v>40926</v>
      </c>
      <c r="K308" s="90" t="n">
        <f aca="false">I308-Tabla_Ministerio!J308</f>
        <v>1.56125112837913E-017</v>
      </c>
      <c r="L308" s="81" t="n">
        <f aca="false">J308-Tabla_Ministerio!K308</f>
        <v>-1</v>
      </c>
      <c r="M308" s="82" t="n">
        <f aca="false">Q343/Q$355</f>
        <v>0.010063884995922</v>
      </c>
      <c r="N308" s="81" t="n">
        <f aca="false">ROUND((N$320*M308),0)</f>
        <v>1878567</v>
      </c>
      <c r="O308" s="82" t="n">
        <f aca="false">Tabla_Ministerio!L308/Tabla_Ministerio!L320-M308</f>
        <v>1.48796866233751E-005</v>
      </c>
      <c r="P308" s="117" t="n">
        <f aca="false">N308-Tabla_Ministerio!L308</f>
        <v>-2778</v>
      </c>
      <c r="Q308" s="83" t="n">
        <f aca="false">N308+J308</f>
        <v>1919493</v>
      </c>
      <c r="R308" s="81" t="n">
        <f aca="false">Q308-Tabla_Ministerio!M308</f>
        <v>-2779</v>
      </c>
      <c r="T308" s="83" t="n">
        <f aca="false">B308+Tabla_Ministerio!B308</f>
        <v>2664</v>
      </c>
      <c r="U308" s="83" t="n">
        <f aca="false">C308+Tabla_Ministerio!C308</f>
        <v>24</v>
      </c>
      <c r="V308" s="83" t="n">
        <f aca="false">D308+Tabla_Ministerio!D308</f>
        <v>219.545317056994</v>
      </c>
      <c r="W308" s="83" t="n">
        <f aca="false">E308+Tabla_Ministerio!E308</f>
        <v>98.8333333333333</v>
      </c>
      <c r="X308" s="83" t="n">
        <f aca="false">F308+Tabla_Ministerio!F308</f>
        <v>12</v>
      </c>
      <c r="Y308" s="83" t="n">
        <f aca="false">G308+Tabla_Ministerio!G308</f>
        <v>29</v>
      </c>
      <c r="Z308" s="83" t="n">
        <f aca="false">H308+Tabla_Ministerio!H308</f>
        <v>17</v>
      </c>
      <c r="AA308" s="83" t="n">
        <f aca="false">Y308+0.33*Z308</f>
        <v>34.61</v>
      </c>
      <c r="AD308" s="91" t="n">
        <f aca="false">IF(U308&gt;0,T308/U308,0)</f>
        <v>111</v>
      </c>
      <c r="AE308" s="92" t="n">
        <f aca="false">EXP((((AD308-AD$320)/AD$321+2)/4-1.9)^3)</f>
        <v>0.00647322768508382</v>
      </c>
      <c r="AF308" s="93" t="n">
        <f aca="false">T308/V308</f>
        <v>12.1341690896027</v>
      </c>
      <c r="AG308" s="92" t="n">
        <f aca="false">EXP((((AF308-AF$320)/AF$321+2)/4-1.9)^3)</f>
        <v>0.00473522037584237</v>
      </c>
      <c r="AH308" s="92" t="n">
        <f aca="false">W308/V308</f>
        <v>0.450172814698098</v>
      </c>
      <c r="AI308" s="92" t="n">
        <f aca="false">EXP((((AH308-AH$320)/AH$321+2)/4-1.9)^3)</f>
        <v>0.00447317784219572</v>
      </c>
      <c r="AJ308" s="92" t="n">
        <f aca="false">X308/V308</f>
        <v>0.0546584193225347</v>
      </c>
      <c r="AK308" s="92" t="n">
        <f aca="false">EXP((((AJ308-AJ$320)/AJ$321+2)/4-1.9)^3)</f>
        <v>0.0155830314481535</v>
      </c>
      <c r="AL308" s="92" t="n">
        <f aca="false">AA308/V308</f>
        <v>0.157643991062744</v>
      </c>
      <c r="AM308" s="92" t="n">
        <f aca="false">EXP((((AL308-AL$320)/AL$321+2)/4-1.9)^3)</f>
        <v>0.017624027147878</v>
      </c>
      <c r="AN308" s="92" t="n">
        <f aca="false">0.01*AE308+0.15*AG308+0.24*AI308+0.25*AK308+0.35*AM308</f>
        <v>0.0119127453791498</v>
      </c>
      <c r="AP308" s="94" t="n">
        <f aca="false">0.01*AE308/$AN$320</f>
        <v>2.26360963731214E-005</v>
      </c>
      <c r="AQ308" s="81" t="n">
        <f aca="false">AP308*$J$320</f>
        <v>222.386834835371</v>
      </c>
      <c r="AR308" s="94" t="n">
        <f aca="false">0.15*AG308/$AN$320</f>
        <v>0.000248377416931879</v>
      </c>
      <c r="AS308" s="81" t="n">
        <f aca="false">AR308*$J$320</f>
        <v>2440.16753973773</v>
      </c>
      <c r="AT308" s="94" t="n">
        <f aca="false">0.24*AI308/$AN$320</f>
        <v>0.000375411919948529</v>
      </c>
      <c r="AU308" s="81" t="n">
        <f aca="false">AT308*$J$320</f>
        <v>3688.20963034761</v>
      </c>
      <c r="AV308" s="94" t="n">
        <f aca="false">0.25*AK308/$AN$320</f>
        <v>0.00136229953126242</v>
      </c>
      <c r="AW308" s="81" t="n">
        <f aca="false">AV308*$J$320</f>
        <v>13383.8218331186</v>
      </c>
      <c r="AX308" s="94" t="n">
        <f aca="false">0.35*AM308/$AN$320</f>
        <v>0.00215701839551235</v>
      </c>
      <c r="AY308" s="81" t="n">
        <f aca="false">AX308*$J$320</f>
        <v>21191.484863497</v>
      </c>
    </row>
    <row r="309" customFormat="false" ht="12.8" hidden="false" customHeight="false" outlineLevel="0" collapsed="false">
      <c r="A309" s="89" t="s">
        <v>129</v>
      </c>
      <c r="B309" s="77"/>
      <c r="C309" s="77"/>
      <c r="D309" s="77"/>
      <c r="E309" s="77"/>
      <c r="F309" s="77"/>
      <c r="G309" s="77"/>
      <c r="H309" s="77"/>
      <c r="I309" s="82" t="n">
        <f aca="false">AP309+AR309+AT309+AV309+AX309</f>
        <v>0.102740811769439</v>
      </c>
      <c r="J309" s="81" t="n">
        <f aca="false">ROUND(AQ309+AS309+AU309+AW309+AY309,0)</f>
        <v>1009370</v>
      </c>
      <c r="K309" s="90" t="n">
        <f aca="false">I309-Tabla_Ministerio!J309</f>
        <v>0</v>
      </c>
      <c r="L309" s="81" t="n">
        <f aca="false">J309-Tabla_Ministerio!K309</f>
        <v>0</v>
      </c>
      <c r="M309" s="82" t="n">
        <f aca="false">Q344/Q$355</f>
        <v>0.0636129320880641</v>
      </c>
      <c r="N309" s="81" t="n">
        <f aca="false">ROUND((N$320*M309),0)</f>
        <v>11874260</v>
      </c>
      <c r="O309" s="82" t="n">
        <f aca="false">Tabla_Ministerio!L309/Tabla_Ministerio!L320-M309</f>
        <v>3.82001140729338E-006</v>
      </c>
      <c r="P309" s="117" t="n">
        <f aca="false">N309-Tabla_Ministerio!L309</f>
        <v>-713</v>
      </c>
      <c r="Q309" s="83" t="n">
        <f aca="false">N309+J309</f>
        <v>12883630</v>
      </c>
      <c r="R309" s="81" t="n">
        <f aca="false">Q309-Tabla_Ministerio!M309</f>
        <v>-713</v>
      </c>
      <c r="T309" s="83" t="n">
        <f aca="false">B309+Tabla_Ministerio!B309</f>
        <v>7672</v>
      </c>
      <c r="U309" s="83" t="n">
        <f aca="false">C309+Tabla_Ministerio!C309</f>
        <v>25</v>
      </c>
      <c r="V309" s="83" t="n">
        <f aca="false">D309+Tabla_Ministerio!D309</f>
        <v>373.095406414025</v>
      </c>
      <c r="W309" s="83" t="n">
        <f aca="false">E309+Tabla_Ministerio!E309</f>
        <v>342.481770050389</v>
      </c>
      <c r="X309" s="83" t="n">
        <f aca="false">F309+Tabla_Ministerio!F309</f>
        <v>101</v>
      </c>
      <c r="Y309" s="83" t="n">
        <f aca="false">G309+Tabla_Ministerio!G309</f>
        <v>188</v>
      </c>
      <c r="Z309" s="83" t="n">
        <f aca="false">H309+Tabla_Ministerio!H309</f>
        <v>44</v>
      </c>
      <c r="AA309" s="83" t="n">
        <f aca="false">Y309+0.33*Z309</f>
        <v>202.52</v>
      </c>
      <c r="AD309" s="91" t="n">
        <f aca="false">IF(U309&gt;0,T309/U309,0)</f>
        <v>306.88</v>
      </c>
      <c r="AE309" s="92" t="n">
        <f aca="false">EXP((((AD309-AD$320)/AD$321+2)/4-1.9)^3)</f>
        <v>0.325717853508004</v>
      </c>
      <c r="AF309" s="93" t="n">
        <f aca="false">T309/V309</f>
        <v>20.5631049541424</v>
      </c>
      <c r="AG309" s="92" t="n">
        <f aca="false">EXP((((AF309-AF$320)/AF$321+2)/4-1.9)^3)</f>
        <v>0.12142317892003</v>
      </c>
      <c r="AH309" s="92" t="n">
        <f aca="false">W309/V309</f>
        <v>0.91794689551963</v>
      </c>
      <c r="AI309" s="92" t="n">
        <f aca="false">EXP((((AH309-AH$320)/AH$321+2)/4-1.9)^3)</f>
        <v>0.63410398835672</v>
      </c>
      <c r="AJ309" s="92" t="n">
        <f aca="false">X309/V309</f>
        <v>0.27070823779567</v>
      </c>
      <c r="AK309" s="92" t="n">
        <f aca="false">EXP((((AJ309-AJ$320)/AJ$321+2)/4-1.9)^3)</f>
        <v>0.21760518854087</v>
      </c>
      <c r="AL309" s="92" t="n">
        <f aca="false">AA309/V309</f>
        <v>0.54281022097405</v>
      </c>
      <c r="AM309" s="92" t="n">
        <f aca="false">EXP((((AL309-AL$320)/AL$321+2)/4-1.9)^3)</f>
        <v>0.187857792636771</v>
      </c>
      <c r="AN309" s="92" t="n">
        <f aca="false">0.01*AE309+0.15*AG309+0.24*AI309+0.25*AK309+0.35*AM309</f>
        <v>0.293807137136785</v>
      </c>
      <c r="AP309" s="94" t="n">
        <f aca="false">0.01*AE309/$AN$320</f>
        <v>0.00113899604357234</v>
      </c>
      <c r="AQ309" s="81" t="n">
        <f aca="false">AP309*$J$320</f>
        <v>11189.9914563376</v>
      </c>
      <c r="AR309" s="94" t="n">
        <f aca="false">0.15*AG309/$AN$320</f>
        <v>0.00636903314778655</v>
      </c>
      <c r="AS309" s="81" t="n">
        <f aca="false">AR309*$J$320</f>
        <v>62572.1458042412</v>
      </c>
      <c r="AT309" s="94" t="n">
        <f aca="false">0.24*AI309/$AN$320</f>
        <v>0.0532172437837093</v>
      </c>
      <c r="AU309" s="81" t="n">
        <f aca="false">AT309*$J$320</f>
        <v>522829.299214962</v>
      </c>
      <c r="AV309" s="94" t="n">
        <f aca="false">0.25*AK309/$AN$320</f>
        <v>0.0190234773853726</v>
      </c>
      <c r="AW309" s="81" t="n">
        <f aca="false">AV309*$J$320</f>
        <v>186894.898023086</v>
      </c>
      <c r="AX309" s="94" t="n">
        <f aca="false">0.35*AM309/$AN$320</f>
        <v>0.022992061408998</v>
      </c>
      <c r="AY309" s="81" t="n">
        <f aca="false">AX309*$J$320</f>
        <v>225883.989836648</v>
      </c>
    </row>
    <row r="310" customFormat="false" ht="12.8" hidden="false" customHeight="false" outlineLevel="0" collapsed="false">
      <c r="A310" s="89" t="s">
        <v>130</v>
      </c>
      <c r="B310" s="77"/>
      <c r="C310" s="77"/>
      <c r="D310" s="77"/>
      <c r="E310" s="77"/>
      <c r="F310" s="77"/>
      <c r="G310" s="77"/>
      <c r="H310" s="77"/>
      <c r="I310" s="82" t="n">
        <f aca="false">AP310+AR310+AT310+AV310+AX310</f>
        <v>0.0039640534505352</v>
      </c>
      <c r="J310" s="81" t="n">
        <f aca="false">ROUND(AQ310+AS310+AU310+AW310+AY310,0)</f>
        <v>38945</v>
      </c>
      <c r="K310" s="90" t="n">
        <f aca="false">I310-Tabla_Ministerio!J310</f>
        <v>2.34187669256869E-017</v>
      </c>
      <c r="L310" s="81" t="n">
        <f aca="false">J310-Tabla_Ministerio!K310</f>
        <v>-1</v>
      </c>
      <c r="M310" s="82" t="n">
        <f aca="false">Q345/Q$355</f>
        <v>0.00866867512145298</v>
      </c>
      <c r="N310" s="81" t="n">
        <f aca="false">ROUND((N$320*M310),0)</f>
        <v>1618132</v>
      </c>
      <c r="O310" s="82" t="n">
        <f aca="false">Tabla_Ministerio!L310/Tabla_Ministerio!L320-M310</f>
        <v>-1.65896618085793E-005</v>
      </c>
      <c r="P310" s="117" t="n">
        <f aca="false">N310-Tabla_Ministerio!L310</f>
        <v>3097</v>
      </c>
      <c r="Q310" s="83" t="n">
        <f aca="false">N310+J310</f>
        <v>1657077</v>
      </c>
      <c r="R310" s="81" t="n">
        <f aca="false">Q310-Tabla_Ministerio!M310</f>
        <v>3096</v>
      </c>
      <c r="T310" s="83" t="n">
        <f aca="false">B310+Tabla_Ministerio!B310</f>
        <v>2763</v>
      </c>
      <c r="U310" s="83" t="n">
        <f aca="false">C310+Tabla_Ministerio!C310</f>
        <v>24</v>
      </c>
      <c r="V310" s="83" t="n">
        <f aca="false">D310+Tabla_Ministerio!D310</f>
        <v>161.895067698259</v>
      </c>
      <c r="W310" s="83" t="n">
        <f aca="false">E310+Tabla_Ministerio!E310</f>
        <v>63.1450676982592</v>
      </c>
      <c r="X310" s="83" t="n">
        <f aca="false">F310+Tabla_Ministerio!F310</f>
        <v>1</v>
      </c>
      <c r="Y310" s="83" t="n">
        <f aca="false">G310+Tabla_Ministerio!G310</f>
        <v>12</v>
      </c>
      <c r="Z310" s="83" t="n">
        <f aca="false">H310+Tabla_Ministerio!H310</f>
        <v>4</v>
      </c>
      <c r="AA310" s="83" t="n">
        <f aca="false">Y310+0.33*Z310</f>
        <v>13.32</v>
      </c>
      <c r="AD310" s="91" t="n">
        <f aca="false">IF(U310&gt;0,T310/U310,0)</f>
        <v>115.125</v>
      </c>
      <c r="AE310" s="92" t="n">
        <f aca="false">EXP((((AD310-AD$320)/AD$321+2)/4-1.9)^3)</f>
        <v>0.00733082157591084</v>
      </c>
      <c r="AF310" s="93" t="n">
        <f aca="false">T310/V310</f>
        <v>17.0666101153229</v>
      </c>
      <c r="AG310" s="92" t="n">
        <f aca="false">EXP((((AF310-AF$320)/AF$321+2)/4-1.9)^3)</f>
        <v>0.0401292956052394</v>
      </c>
      <c r="AH310" s="92" t="n">
        <f aca="false">W310/V310</f>
        <v>0.390037007278995</v>
      </c>
      <c r="AI310" s="92" t="n">
        <f aca="false">EXP((((AH310-AH$320)/AH$321+2)/4-1.9)^3)</f>
        <v>0.00127070179801733</v>
      </c>
      <c r="AJ310" s="92" t="n">
        <f aca="false">X310/V310</f>
        <v>0.00617684043261779</v>
      </c>
      <c r="AK310" s="92" t="n">
        <f aca="false">EXP((((AJ310-AJ$320)/AJ$321+2)/4-1.9)^3)</f>
        <v>0.00666935771631194</v>
      </c>
      <c r="AL310" s="92" t="n">
        <f aca="false">AA310/V310</f>
        <v>0.0822755145624689</v>
      </c>
      <c r="AM310" s="92" t="n">
        <f aca="false">EXP((((AL310-AL$320)/AL$321+2)/4-1.9)^3)</f>
        <v>0.00934561092643823</v>
      </c>
      <c r="AN310" s="92" t="n">
        <f aca="false">0.01*AE310+0.15*AG310+0.24*AI310+0.25*AK310+0.35*AM310</f>
        <v>0.0113359742414005</v>
      </c>
      <c r="AP310" s="94" t="n">
        <f aca="false">0.01*AE310/$AN$320</f>
        <v>2.56349987609508E-005</v>
      </c>
      <c r="AQ310" s="81" t="n">
        <f aca="false">AP310*$J$320</f>
        <v>251.849353417043</v>
      </c>
      <c r="AR310" s="94" t="n">
        <f aca="false">0.15*AG310/$AN$320</f>
        <v>0.00210490959123567</v>
      </c>
      <c r="AS310" s="81" t="n">
        <f aca="false">AR310*$J$320</f>
        <v>20679.5453550618</v>
      </c>
      <c r="AT310" s="94" t="n">
        <f aca="false">0.24*AI310/$AN$320</f>
        <v>0.00010664378178212</v>
      </c>
      <c r="AU310" s="81" t="n">
        <f aca="false">AT310*$J$320</f>
        <v>1047.71479562884</v>
      </c>
      <c r="AV310" s="94" t="n">
        <f aca="false">0.25*AK310/$AN$320</f>
        <v>0.00058304848584707</v>
      </c>
      <c r="AW310" s="81" t="n">
        <f aca="false">AV310*$J$320</f>
        <v>5728.12136800448</v>
      </c>
      <c r="AX310" s="94" t="n">
        <f aca="false">0.35*AM310/$AN$320</f>
        <v>0.0011438165929094</v>
      </c>
      <c r="AY310" s="81" t="n">
        <f aca="false">AX310*$J$320</f>
        <v>11237.3506251432</v>
      </c>
    </row>
    <row r="311" customFormat="false" ht="12.8" hidden="false" customHeight="false" outlineLevel="0" collapsed="false">
      <c r="A311" s="89" t="s">
        <v>131</v>
      </c>
      <c r="B311" s="77"/>
      <c r="C311" s="77"/>
      <c r="D311" s="77"/>
      <c r="E311" s="77"/>
      <c r="F311" s="77"/>
      <c r="G311" s="77"/>
      <c r="H311" s="77"/>
      <c r="I311" s="82" t="n">
        <f aca="false">AP311+AR311+AT311+AV311+AX311</f>
        <v>0.0600864931631849</v>
      </c>
      <c r="J311" s="81" t="n">
        <f aca="false">ROUND(AQ311+AS311+AU311+AW311+AY311,0)</f>
        <v>590316</v>
      </c>
      <c r="K311" s="90" t="n">
        <f aca="false">I311-Tabla_Ministerio!J311</f>
        <v>-3.7470027081099E-016</v>
      </c>
      <c r="L311" s="81" t="n">
        <f aca="false">J311-Tabla_Ministerio!K311</f>
        <v>0</v>
      </c>
      <c r="M311" s="82" t="n">
        <f aca="false">Q346/Q$355</f>
        <v>0.0407430246097477</v>
      </c>
      <c r="N311" s="81" t="n">
        <f aca="false">ROUND((N$320*M311),0)</f>
        <v>7605266</v>
      </c>
      <c r="O311" s="82" t="n">
        <f aca="false">Tabla_Ministerio!L311/Tabla_Ministerio!L320-M311</f>
        <v>3.94776846793995E-005</v>
      </c>
      <c r="P311" s="117" t="n">
        <f aca="false">N311-Tabla_Ministerio!L311</f>
        <v>-7369</v>
      </c>
      <c r="Q311" s="83" t="n">
        <f aca="false">N311+J311</f>
        <v>8195582</v>
      </c>
      <c r="R311" s="81" t="n">
        <f aca="false">Q311-Tabla_Ministerio!M311</f>
        <v>-7369</v>
      </c>
      <c r="T311" s="83" t="n">
        <f aca="false">B311+Tabla_Ministerio!B311</f>
        <v>7584</v>
      </c>
      <c r="U311" s="83" t="n">
        <f aca="false">C311+Tabla_Ministerio!C311</f>
        <v>54</v>
      </c>
      <c r="V311" s="83" t="n">
        <f aca="false">D311+Tabla_Ministerio!D311</f>
        <v>339.74025974026</v>
      </c>
      <c r="W311" s="83" t="n">
        <f aca="false">E311+Tabla_Ministerio!E311</f>
        <v>279.581168831169</v>
      </c>
      <c r="X311" s="83" t="n">
        <f aca="false">F311+Tabla_Ministerio!F311</f>
        <v>33</v>
      </c>
      <c r="Y311" s="83" t="n">
        <f aca="false">G311+Tabla_Ministerio!G311</f>
        <v>139</v>
      </c>
      <c r="Z311" s="83" t="n">
        <f aca="false">H311+Tabla_Ministerio!H311</f>
        <v>29</v>
      </c>
      <c r="AA311" s="83" t="n">
        <f aca="false">Y311+0.33*Z311</f>
        <v>148.57</v>
      </c>
      <c r="AD311" s="91" t="n">
        <f aca="false">IF(U311&gt;0,T311/U311,0)</f>
        <v>140.444444444444</v>
      </c>
      <c r="AE311" s="92" t="n">
        <f aca="false">EXP((((AD311-AD$320)/AD$321+2)/4-1.9)^3)</f>
        <v>0.0150467474185837</v>
      </c>
      <c r="AF311" s="93" t="n">
        <f aca="false">T311/V311</f>
        <v>22.3229357798165</v>
      </c>
      <c r="AG311" s="92" t="n">
        <f aca="false">EXP((((AF311-AF$320)/AF$321+2)/4-1.9)^3)</f>
        <v>0.189536918701655</v>
      </c>
      <c r="AH311" s="92" t="n">
        <f aca="false">W311/V311</f>
        <v>0.82292622324159</v>
      </c>
      <c r="AI311" s="92" t="n">
        <f aca="false">EXP((((AH311-AH$320)/AH$321+2)/4-1.9)^3)</f>
        <v>0.401749913498561</v>
      </c>
      <c r="AJ311" s="92" t="n">
        <f aca="false">X311/V311</f>
        <v>0.0971330275229357</v>
      </c>
      <c r="AK311" s="92" t="n">
        <f aca="false">EXP((((AJ311-AJ$320)/AJ$321+2)/4-1.9)^3)</f>
        <v>0.0301414075812732</v>
      </c>
      <c r="AL311" s="92" t="n">
        <f aca="false">AA311/V311</f>
        <v>0.437304663608562</v>
      </c>
      <c r="AM311" s="92" t="n">
        <f aca="false">EXP((((AL311-AL$320)/AL$321+2)/4-1.9)^3)</f>
        <v>0.112264463644693</v>
      </c>
      <c r="AN311" s="92" t="n">
        <f aca="false">0.01*AE311+0.15*AG311+0.24*AI311+0.25*AK311+0.35*AM311</f>
        <v>0.171828898690049</v>
      </c>
      <c r="AP311" s="94" t="n">
        <f aca="false">0.01*AE311/$AN$320</f>
        <v>5.26166606890587E-005</v>
      </c>
      <c r="AQ311" s="81" t="n">
        <f aca="false">AP311*$J$320</f>
        <v>516.928910240052</v>
      </c>
      <c r="AR311" s="94" t="n">
        <f aca="false">0.15*AG311/$AN$320</f>
        <v>0.0099418161233879</v>
      </c>
      <c r="AS311" s="81" t="n">
        <f aca="false">AR311*$J$320</f>
        <v>97672.7163443603</v>
      </c>
      <c r="AT311" s="94" t="n">
        <f aca="false">0.24*AI311/$AN$320</f>
        <v>0.0337169036614063</v>
      </c>
      <c r="AU311" s="81" t="n">
        <f aca="false">AT311*$J$320</f>
        <v>331249.494705844</v>
      </c>
      <c r="AV311" s="94" t="n">
        <f aca="false">0.25*AK311/$AN$320</f>
        <v>0.00263502166161795</v>
      </c>
      <c r="AW311" s="81" t="n">
        <f aca="false">AV311*$J$320</f>
        <v>25887.5964031358</v>
      </c>
      <c r="AX311" s="94" t="n">
        <f aca="false">0.35*AM311/$AN$320</f>
        <v>0.0137401350560837</v>
      </c>
      <c r="AY311" s="81" t="n">
        <f aca="false">AX311*$J$320</f>
        <v>134989.050009581</v>
      </c>
    </row>
    <row r="312" customFormat="false" ht="12.8" hidden="false" customHeight="false" outlineLevel="0" collapsed="false">
      <c r="A312" s="89" t="s">
        <v>132</v>
      </c>
      <c r="B312" s="77"/>
      <c r="C312" s="77"/>
      <c r="D312" s="77"/>
      <c r="E312" s="77"/>
      <c r="F312" s="77"/>
      <c r="G312" s="77"/>
      <c r="H312" s="77"/>
      <c r="I312" s="82" t="n">
        <f aca="false">AP312+AR312+AT312+AV312+AX312</f>
        <v>0.00578244957039946</v>
      </c>
      <c r="J312" s="81" t="n">
        <f aca="false">ROUND(AQ312+AS312+AU312+AW312+AY312,0)</f>
        <v>56809</v>
      </c>
      <c r="K312" s="90" t="n">
        <f aca="false">I312-Tabla_Ministerio!J312</f>
        <v>3.20923843055709E-017</v>
      </c>
      <c r="L312" s="81" t="n">
        <f aca="false">J312-Tabla_Ministerio!K312</f>
        <v>0</v>
      </c>
      <c r="M312" s="82" t="n">
        <f aca="false">Q347/Q$355</f>
        <v>0.0127451357533252</v>
      </c>
      <c r="N312" s="81" t="n">
        <f aca="false">ROUND((N$320*M312),0)</f>
        <v>2379061</v>
      </c>
      <c r="O312" s="82" t="n">
        <f aca="false">Tabla_Ministerio!L312/Tabla_Ministerio!L320-M312</f>
        <v>6.21895844615632E-006</v>
      </c>
      <c r="P312" s="117" t="n">
        <f aca="false">N312-Tabla_Ministerio!L312</f>
        <v>-1161</v>
      </c>
      <c r="Q312" s="83" t="n">
        <f aca="false">N312+J312</f>
        <v>2435870</v>
      </c>
      <c r="R312" s="81" t="n">
        <f aca="false">Q312-Tabla_Ministerio!M312</f>
        <v>-1161</v>
      </c>
      <c r="T312" s="83" t="n">
        <f aca="false">B312+Tabla_Ministerio!B312</f>
        <v>3874</v>
      </c>
      <c r="U312" s="83" t="n">
        <f aca="false">C312+Tabla_Ministerio!C312</f>
        <v>37</v>
      </c>
      <c r="V312" s="83" t="n">
        <f aca="false">D312+Tabla_Ministerio!D312</f>
        <v>264.656171328671</v>
      </c>
      <c r="W312" s="83" t="n">
        <f aca="false">E312+Tabla_Ministerio!E312</f>
        <v>125.128199300699</v>
      </c>
      <c r="X312" s="83" t="n">
        <f aca="false">F312+Tabla_Ministerio!F312</f>
        <v>14</v>
      </c>
      <c r="Y312" s="83" t="n">
        <f aca="false">G312+Tabla_Ministerio!G312</f>
        <v>49</v>
      </c>
      <c r="Z312" s="83" t="n">
        <f aca="false">H312+Tabla_Ministerio!H312</f>
        <v>14</v>
      </c>
      <c r="AA312" s="83" t="n">
        <f aca="false">Y312+0.33*Z312</f>
        <v>53.62</v>
      </c>
      <c r="AD312" s="91" t="n">
        <f aca="false">IF(U312&gt;0,T312/U312,0)</f>
        <v>104.702702702703</v>
      </c>
      <c r="AE312" s="92" t="n">
        <f aca="false">EXP((((AD312-AD$320)/AD$321+2)/4-1.9)^3)</f>
        <v>0.00533198504823899</v>
      </c>
      <c r="AF312" s="93" t="n">
        <f aca="false">T312/V312</f>
        <v>14.6378600602854</v>
      </c>
      <c r="AG312" s="92" t="n">
        <f aca="false">EXP((((AF312-AF$320)/AF$321+2)/4-1.9)^3)</f>
        <v>0.0153337994557533</v>
      </c>
      <c r="AH312" s="92" t="n">
        <f aca="false">W312/V312</f>
        <v>0.472795320330184</v>
      </c>
      <c r="AI312" s="92" t="n">
        <f aca="false">EXP((((AH312-AH$320)/AH$321+2)/4-1.9)^3)</f>
        <v>0.00686941969495297</v>
      </c>
      <c r="AJ312" s="92" t="n">
        <f aca="false">X312/V312</f>
        <v>0.0528988231399059</v>
      </c>
      <c r="AK312" s="92" t="n">
        <f aca="false">EXP((((AJ312-AJ$320)/AJ$321+2)/4-1.9)^3)</f>
        <v>0.0151378594941605</v>
      </c>
      <c r="AL312" s="92" t="n">
        <f aca="false">AA312/V312</f>
        <v>0.20260249262584</v>
      </c>
      <c r="AM312" s="92" t="n">
        <f aca="false">EXP((((AL312-AL$320)/AL$321+2)/4-1.9)^3)</f>
        <v>0.0249986078991535</v>
      </c>
      <c r="AN312" s="92" t="n">
        <f aca="false">0.01*AE312+0.15*AG312+0.24*AI312+0.25*AK312+0.35*AM312</f>
        <v>0.0165360281338779</v>
      </c>
      <c r="AP312" s="94" t="n">
        <f aca="false">0.01*AE312/$AN$320</f>
        <v>1.86453085359715E-005</v>
      </c>
      <c r="AQ312" s="81" t="n">
        <f aca="false">AP312*$J$320</f>
        <v>183.179603121289</v>
      </c>
      <c r="AR312" s="94" t="n">
        <f aca="false">0.15*AG312/$AN$320</f>
        <v>0.00080430670555516</v>
      </c>
      <c r="AS312" s="81" t="n">
        <f aca="false">AR312*$J$320</f>
        <v>7901.85814448411</v>
      </c>
      <c r="AT312" s="94" t="n">
        <f aca="false">0.24*AI312/$AN$320</f>
        <v>0.000576516768970819</v>
      </c>
      <c r="AU312" s="81" t="n">
        <f aca="false">AT312*$J$320</f>
        <v>5663.95094664706</v>
      </c>
      <c r="AV312" s="94" t="n">
        <f aca="false">0.25*AK312/$AN$320</f>
        <v>0.00132338171567092</v>
      </c>
      <c r="AW312" s="81" t="n">
        <f aca="false">AV312*$J$320</f>
        <v>13001.4763224157</v>
      </c>
      <c r="AX312" s="94" t="n">
        <f aca="false">0.35*AM312/$AN$320</f>
        <v>0.0030595990716666</v>
      </c>
      <c r="AY312" s="81" t="n">
        <f aca="false">AX312*$J$320</f>
        <v>30058.8291460497</v>
      </c>
    </row>
    <row r="313" customFormat="false" ht="12.8" hidden="false" customHeight="false" outlineLevel="0" collapsed="false">
      <c r="A313" s="89" t="s">
        <v>133</v>
      </c>
      <c r="B313" s="77"/>
      <c r="C313" s="77"/>
      <c r="D313" s="77"/>
      <c r="E313" s="77"/>
      <c r="F313" s="77"/>
      <c r="G313" s="77"/>
      <c r="H313" s="77"/>
      <c r="I313" s="82" t="n">
        <f aca="false">AP313+AR313+AT313+AV313+AX313</f>
        <v>0.00787440934745866</v>
      </c>
      <c r="J313" s="81" t="n">
        <f aca="false">ROUND(AQ313+AS313+AU313+AW313+AY313,0)</f>
        <v>77362</v>
      </c>
      <c r="K313" s="90" t="n">
        <f aca="false">I313-Tabla_Ministerio!J313</f>
        <v>3.81639164714898E-017</v>
      </c>
      <c r="L313" s="81" t="n">
        <f aca="false">J313-Tabla_Ministerio!K313</f>
        <v>0</v>
      </c>
      <c r="M313" s="82" t="n">
        <f aca="false">Q348/Q$355</f>
        <v>0.0226261018677469</v>
      </c>
      <c r="N313" s="81" t="n">
        <f aca="false">ROUND((N$320*M313),0)</f>
        <v>4223484</v>
      </c>
      <c r="O313" s="82" t="n">
        <f aca="false">Tabla_Ministerio!L313/Tabla_Ministerio!L320-M313</f>
        <v>-8.21379818116697E-006</v>
      </c>
      <c r="P313" s="117" t="n">
        <f aca="false">N313-Tabla_Ministerio!L313</f>
        <v>1533</v>
      </c>
      <c r="Q313" s="83" t="n">
        <f aca="false">N313+J313</f>
        <v>4300846</v>
      </c>
      <c r="R313" s="81" t="n">
        <f aca="false">Q313-Tabla_Ministerio!M313</f>
        <v>1533</v>
      </c>
      <c r="T313" s="83" t="n">
        <f aca="false">B313+Tabla_Ministerio!B313</f>
        <v>4510</v>
      </c>
      <c r="U313" s="83" t="n">
        <f aca="false">C313+Tabla_Ministerio!C313</f>
        <v>25</v>
      </c>
      <c r="V313" s="83" t="n">
        <f aca="false">D313+Tabla_Ministerio!D313</f>
        <v>315.608833113851</v>
      </c>
      <c r="W313" s="83" t="n">
        <f aca="false">E313+Tabla_Ministerio!E313</f>
        <v>194.039027919046</v>
      </c>
      <c r="X313" s="83" t="n">
        <f aca="false">F313+Tabla_Ministerio!F313</f>
        <v>13</v>
      </c>
      <c r="Y313" s="83" t="n">
        <f aca="false">G313+Tabla_Ministerio!G313</f>
        <v>14</v>
      </c>
      <c r="Z313" s="83" t="n">
        <f aca="false">H313+Tabla_Ministerio!H313</f>
        <v>1</v>
      </c>
      <c r="AA313" s="83" t="n">
        <f aca="false">Y313+0.33*Z313</f>
        <v>14.33</v>
      </c>
      <c r="AD313" s="91" t="n">
        <f aca="false">IF(U313&gt;0,T313/U313,0)</f>
        <v>180.4</v>
      </c>
      <c r="AE313" s="92" t="n">
        <f aca="false">EXP((((AD313-AD$320)/AD$321+2)/4-1.9)^3)</f>
        <v>0.0403414272108377</v>
      </c>
      <c r="AF313" s="93" t="n">
        <f aca="false">T313/V313</f>
        <v>14.2898408625119</v>
      </c>
      <c r="AG313" s="92" t="n">
        <f aca="false">EXP((((AF313-AF$320)/AF$321+2)/4-1.9)^3)</f>
        <v>0.0131736269771528</v>
      </c>
      <c r="AH313" s="92" t="n">
        <f aca="false">W313/V313</f>
        <v>0.614808609773762</v>
      </c>
      <c r="AI313" s="92" t="n">
        <f aca="false">EXP((((AH313-AH$320)/AH$321+2)/4-1.9)^3)</f>
        <v>0.0611867752893932</v>
      </c>
      <c r="AJ313" s="92" t="n">
        <f aca="false">X313/V313</f>
        <v>0.041190228650256</v>
      </c>
      <c r="AK313" s="92" t="n">
        <f aca="false">EXP((((AJ313-AJ$320)/AJ$321+2)/4-1.9)^3)</f>
        <v>0.0124398260029302</v>
      </c>
      <c r="AL313" s="92" t="n">
        <f aca="false">AA313/V313</f>
        <v>0.0454043058890898</v>
      </c>
      <c r="AM313" s="92" t="n">
        <f aca="false">EXP((((AL313-AL$320)/AL$321+2)/4-1.9)^3)</f>
        <v>0.00669756885221621</v>
      </c>
      <c r="AN313" s="92" t="n">
        <f aca="false">0.01*AE313+0.15*AG313+0.24*AI313+0.25*AK313+0.35*AM313</f>
        <v>0.0225183899871439</v>
      </c>
      <c r="AP313" s="94" t="n">
        <f aca="false">0.01*AE313/$AN$320</f>
        <v>0.000141069104718501</v>
      </c>
      <c r="AQ313" s="81" t="n">
        <f aca="false">AP313*$J$320</f>
        <v>1385.924108746</v>
      </c>
      <c r="AR313" s="94" t="n">
        <f aca="false">0.15*AG313/$AN$320</f>
        <v>0.000690998766794934</v>
      </c>
      <c r="AS313" s="81" t="n">
        <f aca="false">AR313*$J$320</f>
        <v>6788.67177845822</v>
      </c>
      <c r="AT313" s="94" t="n">
        <f aca="false">0.24*AI313/$AN$320</f>
        <v>0.0051351065388393</v>
      </c>
      <c r="AU313" s="81" t="n">
        <f aca="false">AT313*$J$320</f>
        <v>50449.5152737952</v>
      </c>
      <c r="AV313" s="94" t="n">
        <f aca="false">0.25*AK313/$AN$320</f>
        <v>0.00108751427404621</v>
      </c>
      <c r="AW313" s="81" t="n">
        <f aca="false">AV313*$J$320</f>
        <v>10684.2122094249</v>
      </c>
      <c r="AX313" s="94" t="n">
        <f aca="false">0.35*AM313/$AN$320</f>
        <v>0.000819720663059711</v>
      </c>
      <c r="AY313" s="81" t="n">
        <f aca="false">AX313*$J$320</f>
        <v>8053.29155266637</v>
      </c>
    </row>
    <row r="314" customFormat="false" ht="12.8" hidden="false" customHeight="false" outlineLevel="0" collapsed="false">
      <c r="A314" s="89" t="s">
        <v>134</v>
      </c>
      <c r="B314" s="77"/>
      <c r="C314" s="77"/>
      <c r="D314" s="77"/>
      <c r="E314" s="77"/>
      <c r="F314" s="77"/>
      <c r="G314" s="77"/>
      <c r="H314" s="77"/>
      <c r="I314" s="82" t="n">
        <f aca="false">AP314+AR314+AT314+AV314+AX314</f>
        <v>0.0145732484061851</v>
      </c>
      <c r="J314" s="81" t="n">
        <f aca="false">ROUND(AQ314+AS314+AU314+AW314+AY314,0)</f>
        <v>143174</v>
      </c>
      <c r="K314" s="90" t="n">
        <f aca="false">I314-Tabla_Ministerio!J314</f>
        <v>6.07153216591883E-017</v>
      </c>
      <c r="L314" s="81" t="n">
        <f aca="false">J314-Tabla_Ministerio!K314</f>
        <v>0</v>
      </c>
      <c r="M314" s="82" t="n">
        <f aca="false">Q349/Q$355</f>
        <v>0.0118890282725176</v>
      </c>
      <c r="N314" s="81" t="n">
        <f aca="false">ROUND((N$320*M314),0)</f>
        <v>2219256</v>
      </c>
      <c r="O314" s="82" t="n">
        <f aca="false">Tabla_Ministerio!L314/Tabla_Ministerio!L320-M314</f>
        <v>-3.6669383210227E-006</v>
      </c>
      <c r="P314" s="117" t="n">
        <f aca="false">N314-Tabla_Ministerio!L314</f>
        <v>684</v>
      </c>
      <c r="Q314" s="83" t="n">
        <f aca="false">N314+J314</f>
        <v>2362430</v>
      </c>
      <c r="R314" s="81" t="n">
        <f aca="false">Q314-Tabla_Ministerio!M314</f>
        <v>684</v>
      </c>
      <c r="T314" s="83" t="n">
        <f aca="false">B314+Tabla_Ministerio!B314</f>
        <v>7195</v>
      </c>
      <c r="U314" s="83" t="n">
        <f aca="false">C314+Tabla_Ministerio!C314</f>
        <v>50</v>
      </c>
      <c r="V314" s="83" t="n">
        <f aca="false">D314+Tabla_Ministerio!D314</f>
        <v>351.946380213805</v>
      </c>
      <c r="W314" s="83" t="n">
        <f aca="false">E314+Tabla_Ministerio!E314</f>
        <v>224.235317768605</v>
      </c>
      <c r="X314" s="83" t="n">
        <f aca="false">F314+Tabla_Ministerio!F314</f>
        <v>9</v>
      </c>
      <c r="Y314" s="83" t="n">
        <f aca="false">G314+Tabla_Ministerio!G314</f>
        <v>13</v>
      </c>
      <c r="Z314" s="83" t="n">
        <f aca="false">H314+Tabla_Ministerio!H314</f>
        <v>5</v>
      </c>
      <c r="AA314" s="83" t="n">
        <f aca="false">Y314+0.33*Z314</f>
        <v>14.65</v>
      </c>
      <c r="AD314" s="91" t="n">
        <f aca="false">IF(U314&gt;0,T314/U314,0)</f>
        <v>143.9</v>
      </c>
      <c r="AE314" s="92" t="n">
        <f aca="false">EXP((((AD314-AD$320)/AD$321+2)/4-1.9)^3)</f>
        <v>0.0165021156515013</v>
      </c>
      <c r="AF314" s="93" t="n">
        <f aca="false">T314/V314</f>
        <v>20.4434550388871</v>
      </c>
      <c r="AG314" s="92" t="n">
        <f aca="false">EXP((((AF314-AF$320)/AF$321+2)/4-1.9)^3)</f>
        <v>0.117497072650325</v>
      </c>
      <c r="AH314" s="92" t="n">
        <f aca="false">W314/V314</f>
        <v>0.637129205967067</v>
      </c>
      <c r="AI314" s="92" t="n">
        <f aca="false">EXP((((AH314-AH$320)/AH$321+2)/4-1.9)^3)</f>
        <v>0.0802117646544173</v>
      </c>
      <c r="AJ314" s="92" t="n">
        <f aca="false">X314/V314</f>
        <v>0.0255720771855433</v>
      </c>
      <c r="AK314" s="92" t="n">
        <f aca="false">EXP((((AJ314-AJ$320)/AJ$321+2)/4-1.9)^3)</f>
        <v>0.00948442905072241</v>
      </c>
      <c r="AL314" s="92" t="n">
        <f aca="false">AA314/V314</f>
        <v>0.0416256589742455</v>
      </c>
      <c r="AM314" s="92" t="n">
        <f aca="false">EXP((((AL314-AL$320)/AL$321+2)/4-1.9)^3)</f>
        <v>0.00646713573680051</v>
      </c>
      <c r="AN314" s="92" t="n">
        <f aca="false">0.01*AE314+0.15*AG314+0.24*AI314+0.25*AK314+0.35*AM314</f>
        <v>0.0416750103416847</v>
      </c>
      <c r="AP314" s="94" t="n">
        <f aca="false">0.01*AE314/$AN$320</f>
        <v>5.77059078438613E-005</v>
      </c>
      <c r="AQ314" s="81" t="n">
        <f aca="false">AP314*$J$320</f>
        <v>566.927883022098</v>
      </c>
      <c r="AR314" s="94" t="n">
        <f aca="false">0.15*AG314/$AN$320</f>
        <v>0.00616309634728529</v>
      </c>
      <c r="AS314" s="81" t="n">
        <f aca="false">AR314*$J$320</f>
        <v>60548.9332995455</v>
      </c>
      <c r="AT314" s="94" t="n">
        <f aca="false">0.24*AI314/$AN$320</f>
        <v>0.00673178076832136</v>
      </c>
      <c r="AU314" s="81" t="n">
        <f aca="false">AT314*$J$320</f>
        <v>66135.9358608425</v>
      </c>
      <c r="AV314" s="94" t="n">
        <f aca="false">0.25*AK314/$AN$320</f>
        <v>0.000829147607965706</v>
      </c>
      <c r="AW314" s="81" t="n">
        <f aca="false">AV314*$J$320</f>
        <v>8145.90595071695</v>
      </c>
      <c r="AX314" s="94" t="n">
        <f aca="false">0.35*AM314/$AN$320</f>
        <v>0.000791517774768841</v>
      </c>
      <c r="AY314" s="81" t="n">
        <f aca="false">AX314*$J$320</f>
        <v>7776.21413804334</v>
      </c>
    </row>
    <row r="315" customFormat="false" ht="12.8" hidden="false" customHeight="false" outlineLevel="0" collapsed="false">
      <c r="A315" s="89" t="s">
        <v>135</v>
      </c>
      <c r="B315" s="77"/>
      <c r="C315" s="77"/>
      <c r="D315" s="77"/>
      <c r="E315" s="77"/>
      <c r="F315" s="77"/>
      <c r="G315" s="77"/>
      <c r="H315" s="77"/>
      <c r="I315" s="82" t="n">
        <f aca="false">AP315+AR315+AT315+AV315+AX315</f>
        <v>0.0223459151810409</v>
      </c>
      <c r="J315" s="81" t="n">
        <f aca="false">ROUND(AQ315+AS315+AU315+AW315+AY315,0)</f>
        <v>219536</v>
      </c>
      <c r="K315" s="90" t="n">
        <f aca="false">I315-Tabla_Ministerio!J315</f>
        <v>1.17961196366423E-016</v>
      </c>
      <c r="L315" s="81" t="n">
        <f aca="false">J315-Tabla_Ministerio!K315</f>
        <v>0</v>
      </c>
      <c r="M315" s="82" t="n">
        <f aca="false">Q350/Q$355</f>
        <v>0.0188308969734182</v>
      </c>
      <c r="N315" s="81" t="n">
        <f aca="false">ROUND((N$320*M315),0)</f>
        <v>3515055</v>
      </c>
      <c r="O315" s="82" t="n">
        <f aca="false">Tabla_Ministerio!L315/Tabla_Ministerio!L320-M315</f>
        <v>-4.13665839378574E-006</v>
      </c>
      <c r="P315" s="117" t="n">
        <f aca="false">N315-Tabla_Ministerio!L315</f>
        <v>772</v>
      </c>
      <c r="Q315" s="83" t="n">
        <f aca="false">N315+J315</f>
        <v>3734591</v>
      </c>
      <c r="R315" s="81" t="n">
        <f aca="false">Q315-Tabla_Ministerio!M315</f>
        <v>772</v>
      </c>
      <c r="T315" s="83" t="n">
        <f aca="false">B315+Tabla_Ministerio!B315</f>
        <v>6583</v>
      </c>
      <c r="U315" s="83" t="n">
        <f aca="false">C315+Tabla_Ministerio!C315</f>
        <v>32</v>
      </c>
      <c r="V315" s="83" t="n">
        <f aca="false">D315+Tabla_Ministerio!D315</f>
        <v>261.978561938392</v>
      </c>
      <c r="W315" s="83" t="n">
        <f aca="false">E315+Tabla_Ministerio!E315</f>
        <v>150.129530899208</v>
      </c>
      <c r="X315" s="83" t="n">
        <f aca="false">F315+Tabla_Ministerio!F315</f>
        <v>4</v>
      </c>
      <c r="Y315" s="83" t="n">
        <f aca="false">G315+Tabla_Ministerio!G315</f>
        <v>13</v>
      </c>
      <c r="Z315" s="83" t="n">
        <f aca="false">H315+Tabla_Ministerio!H315</f>
        <v>0</v>
      </c>
      <c r="AA315" s="83" t="n">
        <f aca="false">Y315+0.33*Z315</f>
        <v>13</v>
      </c>
      <c r="AD315" s="91" t="n">
        <f aca="false">IF(U315&gt;0,T315/U315,0)</f>
        <v>205.71875</v>
      </c>
      <c r="AE315" s="92" t="n">
        <f aca="false">EXP((((AD315-AD$320)/AD$321+2)/4-1.9)^3)</f>
        <v>0.069016363063369</v>
      </c>
      <c r="AF315" s="93" t="n">
        <f aca="false">T315/V315</f>
        <v>25.1280102894377</v>
      </c>
      <c r="AG315" s="92" t="n">
        <f aca="false">EXP((((AF315-AF$320)/AF$321+2)/4-1.9)^3)</f>
        <v>0.335945705660372</v>
      </c>
      <c r="AH315" s="92" t="n">
        <f aca="false">W315/V315</f>
        <v>0.573060367185744</v>
      </c>
      <c r="AI315" s="92" t="n">
        <f aca="false">EXP((((AH315-AH$320)/AH$321+2)/4-1.9)^3)</f>
        <v>0.0350523093689246</v>
      </c>
      <c r="AJ315" s="92" t="n">
        <f aca="false">X315/V315</f>
        <v>0.0152684249062359</v>
      </c>
      <c r="AK315" s="92" t="n">
        <f aca="false">EXP((((AJ315-AJ$320)/AJ$321+2)/4-1.9)^3)</f>
        <v>0.00788305163538676</v>
      </c>
      <c r="AL315" s="92" t="n">
        <f aca="false">AA315/V315</f>
        <v>0.0496223809452666</v>
      </c>
      <c r="AM315" s="92" t="n">
        <f aca="false">EXP((((AL315-AL$320)/AL$321+2)/4-1.9)^3)</f>
        <v>0.00696317489072027</v>
      </c>
      <c r="AN315" s="92" t="n">
        <f aca="false">0.01*AE315+0.15*AG315+0.24*AI315+0.25*AK315+0.35*AM315</f>
        <v>0.0639024478488302</v>
      </c>
      <c r="AP315" s="94" t="n">
        <f aca="false">0.01*AE315/$AN$320</f>
        <v>0.000241341896442892</v>
      </c>
      <c r="AQ315" s="81" t="n">
        <f aca="false">AP315*$J$320</f>
        <v>2371.04753303803</v>
      </c>
      <c r="AR315" s="94" t="n">
        <f aca="false">0.15*AG315/$AN$320</f>
        <v>0.0176214241320156</v>
      </c>
      <c r="AS315" s="81" t="n">
        <f aca="false">AR315*$J$320</f>
        <v>173120.518370994</v>
      </c>
      <c r="AT315" s="94" t="n">
        <f aca="false">0.24*AI315/$AN$320</f>
        <v>0.0029417687431713</v>
      </c>
      <c r="AU315" s="81" t="n">
        <f aca="false">AT315*$J$320</f>
        <v>28901.2128605494</v>
      </c>
      <c r="AV315" s="94" t="n">
        <f aca="false">0.25*AK315/$AN$320</f>
        <v>0.000689152016636492</v>
      </c>
      <c r="AW315" s="81" t="n">
        <f aca="false">AV315*$J$320</f>
        <v>6770.52850341211</v>
      </c>
      <c r="AX315" s="94" t="n">
        <f aca="false">0.35*AM315/$AN$320</f>
        <v>0.000852228392774677</v>
      </c>
      <c r="AY315" s="81" t="n">
        <f aca="false">AX315*$J$320</f>
        <v>8372.66159774089</v>
      </c>
    </row>
    <row r="316" customFormat="false" ht="12.8" hidden="false" customHeight="false" outlineLevel="0" collapsed="false">
      <c r="A316" s="89" t="s">
        <v>136</v>
      </c>
      <c r="B316" s="77"/>
      <c r="C316" s="77"/>
      <c r="D316" s="77"/>
      <c r="E316" s="77"/>
      <c r="F316" s="77"/>
      <c r="G316" s="77"/>
      <c r="H316" s="77"/>
      <c r="I316" s="82" t="n">
        <f aca="false">AP316+AR316+AT316+AV316+AX316</f>
        <v>0.00755704965534591</v>
      </c>
      <c r="J316" s="81" t="n">
        <f aca="false">ROUND(AQ316+AS316+AU316+AW316+AY316,0)</f>
        <v>74244</v>
      </c>
      <c r="K316" s="90" t="n">
        <f aca="false">I316-Tabla_Ministerio!J316</f>
        <v>0</v>
      </c>
      <c r="L316" s="81" t="n">
        <f aca="false">J316-Tabla_Ministerio!K316</f>
        <v>0</v>
      </c>
      <c r="M316" s="82" t="n">
        <f aca="false">Q351/Q$355</f>
        <v>0.013414565029187</v>
      </c>
      <c r="N316" s="81" t="n">
        <f aca="false">ROUND((N$320*M316),0)</f>
        <v>2504020</v>
      </c>
      <c r="O316" s="82" t="n">
        <f aca="false">Tabla_Ministerio!L316/Tabla_Ministerio!L320-M316</f>
        <v>-1.0551850337475E-005</v>
      </c>
      <c r="P316" s="117" t="n">
        <f aca="false">N316-Tabla_Ministerio!L316</f>
        <v>1970</v>
      </c>
      <c r="Q316" s="83" t="n">
        <f aca="false">N316+J316</f>
        <v>2578264</v>
      </c>
      <c r="R316" s="81" t="n">
        <f aca="false">Q316-Tabla_Ministerio!M316</f>
        <v>1970</v>
      </c>
      <c r="T316" s="83" t="n">
        <f aca="false">B316+Tabla_Ministerio!B316</f>
        <v>3527</v>
      </c>
      <c r="U316" s="83" t="n">
        <f aca="false">C316+Tabla_Ministerio!C316</f>
        <v>37</v>
      </c>
      <c r="V316" s="83" t="n">
        <f aca="false">D316+Tabla_Ministerio!D316</f>
        <v>337.825928641251</v>
      </c>
      <c r="W316" s="83" t="n">
        <f aca="false">E316+Tabla_Ministerio!E316</f>
        <v>189.945928641251</v>
      </c>
      <c r="X316" s="83" t="n">
        <f aca="false">F316+Tabla_Ministerio!F316</f>
        <v>38</v>
      </c>
      <c r="Y316" s="83" t="n">
        <f aca="false">G316+Tabla_Ministerio!G316</f>
        <v>39</v>
      </c>
      <c r="Z316" s="83" t="n">
        <f aca="false">H316+Tabla_Ministerio!H316</f>
        <v>9</v>
      </c>
      <c r="AA316" s="83" t="n">
        <f aca="false">Y316+0.33*Z316</f>
        <v>41.97</v>
      </c>
      <c r="AD316" s="91" t="n">
        <f aca="false">IF(U316&gt;0,T316/U316,0)</f>
        <v>95.3243243243243</v>
      </c>
      <c r="AE316" s="92" t="n">
        <f aca="false">EXP((((AD316-AD$320)/AD$321+2)/4-1.9)^3)</f>
        <v>0.00395805397309198</v>
      </c>
      <c r="AF316" s="93" t="n">
        <f aca="false">T316/V316</f>
        <v>10.4402880329101</v>
      </c>
      <c r="AG316" s="92" t="n">
        <f aca="false">EXP((((AF316-AF$320)/AF$321+2)/4-1.9)^3)</f>
        <v>0.00190886593316845</v>
      </c>
      <c r="AH316" s="92" t="n">
        <f aca="false">W316/V316</f>
        <v>0.562259769121988</v>
      </c>
      <c r="AI316" s="92" t="n">
        <f aca="false">EXP((((AH316-AH$320)/AH$321+2)/4-1.9)^3)</f>
        <v>0.0300109312386325</v>
      </c>
      <c r="AJ316" s="92" t="n">
        <f aca="false">X316/V316</f>
        <v>0.112483965197217</v>
      </c>
      <c r="AK316" s="92" t="n">
        <f aca="false">EXP((((AJ316-AJ$320)/AJ$321+2)/4-1.9)^3)</f>
        <v>0.0375613001733793</v>
      </c>
      <c r="AL316" s="92" t="n">
        <f aca="false">AA316/V316</f>
        <v>0.124235579455979</v>
      </c>
      <c r="AM316" s="92" t="n">
        <f aca="false">EXP((((AL316-AL$320)/AL$321+2)/4-1.9)^3)</f>
        <v>0.01340565674263</v>
      </c>
      <c r="AN316" s="92" t="n">
        <f aca="false">0.01*AE316+0.15*AG316+0.24*AI316+0.25*AK316+0.35*AM316</f>
        <v>0.0216108388302433</v>
      </c>
      <c r="AP316" s="94" t="n">
        <f aca="false">0.01*AE316/$AN$320</f>
        <v>1.38408372984282E-005</v>
      </c>
      <c r="AQ316" s="81" t="n">
        <f aca="false">AP316*$J$320</f>
        <v>135.978392543147</v>
      </c>
      <c r="AR316" s="94" t="n">
        <f aca="false">0.15*AG316/$AN$320</f>
        <v>0.000100126108632335</v>
      </c>
      <c r="AS316" s="81" t="n">
        <f aca="false">AR316*$J$320</f>
        <v>983.682345935208</v>
      </c>
      <c r="AT316" s="94" t="n">
        <f aca="false">0.24*AI316/$AN$320</f>
        <v>0.00251867055440122</v>
      </c>
      <c r="AU316" s="81" t="n">
        <f aca="false">AT316*$J$320</f>
        <v>24744.5126294582</v>
      </c>
      <c r="AV316" s="94" t="n">
        <f aca="false">0.25*AK316/$AN$320</f>
        <v>0.00328368339562487</v>
      </c>
      <c r="AW316" s="81" t="n">
        <f aca="false">AV316*$J$320</f>
        <v>32260.3307972124</v>
      </c>
      <c r="AX316" s="94" t="n">
        <f aca="false">0.35*AM316/$AN$320</f>
        <v>0.00164072875938906</v>
      </c>
      <c r="AY316" s="81" t="n">
        <f aca="false">AX316*$J$320</f>
        <v>16119.2314085197</v>
      </c>
    </row>
    <row r="317" customFormat="false" ht="12.8" hidden="false" customHeight="false" outlineLevel="0" collapsed="false">
      <c r="A317" s="89" t="s">
        <v>137</v>
      </c>
      <c r="B317" s="77"/>
      <c r="C317" s="77"/>
      <c r="D317" s="77"/>
      <c r="E317" s="77"/>
      <c r="F317" s="77"/>
      <c r="G317" s="77"/>
      <c r="H317" s="77"/>
      <c r="I317" s="82" t="n">
        <f aca="false">AP317+AR317+AT317+AV317+AX317</f>
        <v>0.0122633330042577</v>
      </c>
      <c r="J317" s="81" t="n">
        <f aca="false">ROUND(AQ317+AS317+AU317+AW317+AY317,0)</f>
        <v>120480</v>
      </c>
      <c r="K317" s="90" t="n">
        <f aca="false">I317-Tabla_Ministerio!J317</f>
        <v>0</v>
      </c>
      <c r="L317" s="81" t="n">
        <f aca="false">J317-Tabla_Ministerio!K317</f>
        <v>0</v>
      </c>
      <c r="M317" s="82" t="n">
        <f aca="false">Q352/Q$355</f>
        <v>0.0100436958328208</v>
      </c>
      <c r="N317" s="81" t="n">
        <f aca="false">ROUND((N$320*M317),0)</f>
        <v>1874799</v>
      </c>
      <c r="O317" s="82" t="n">
        <f aca="false">Tabla_Ministerio!L317/Tabla_Ministerio!L320-M317</f>
        <v>1.50221610831901E-005</v>
      </c>
      <c r="P317" s="117" t="n">
        <f aca="false">N317-Tabla_Ministerio!L317</f>
        <v>-2804</v>
      </c>
      <c r="Q317" s="83" t="n">
        <f aca="false">N317+J317</f>
        <v>1995279</v>
      </c>
      <c r="R317" s="81" t="n">
        <f aca="false">Q317-Tabla_Ministerio!M317</f>
        <v>-2804</v>
      </c>
      <c r="T317" s="83" t="n">
        <f aca="false">B317+Tabla_Ministerio!B317</f>
        <v>5891</v>
      </c>
      <c r="U317" s="83" t="n">
        <f aca="false">C317+Tabla_Ministerio!C317</f>
        <v>25</v>
      </c>
      <c r="V317" s="83" t="n">
        <f aca="false">D317+Tabla_Ministerio!D317</f>
        <v>376.173874624485</v>
      </c>
      <c r="W317" s="83" t="n">
        <f aca="false">E317+Tabla_Ministerio!E317</f>
        <v>243.363268563879</v>
      </c>
      <c r="X317" s="83" t="n">
        <f aca="false">F317+Tabla_Ministerio!F317</f>
        <v>19</v>
      </c>
      <c r="Y317" s="83" t="n">
        <f aca="false">G317+Tabla_Ministerio!G317</f>
        <v>48</v>
      </c>
      <c r="Z317" s="83" t="n">
        <f aca="false">H317+Tabla_Ministerio!H317</f>
        <v>9</v>
      </c>
      <c r="AA317" s="83" t="n">
        <f aca="false">Y317+0.33*Z317</f>
        <v>50.97</v>
      </c>
      <c r="AD317" s="91" t="n">
        <f aca="false">IF(U317&gt;0,T317/U317,0)</f>
        <v>235.64</v>
      </c>
      <c r="AE317" s="92" t="n">
        <f aca="false">EXP((((AD317-AD$320)/AD$321+2)/4-1.9)^3)</f>
        <v>0.119987528721627</v>
      </c>
      <c r="AF317" s="93" t="n">
        <f aca="false">T317/V317</f>
        <v>15.6603113543722</v>
      </c>
      <c r="AG317" s="92" t="n">
        <f aca="false">EXP((((AF317-AF$320)/AF$321+2)/4-1.9)^3)</f>
        <v>0.0234657186386366</v>
      </c>
      <c r="AH317" s="92" t="n">
        <f aca="false">W317/V317</f>
        <v>0.646943567803096</v>
      </c>
      <c r="AI317" s="92" t="n">
        <f aca="false">EXP((((AH317-AH$320)/AH$321+2)/4-1.9)^3)</f>
        <v>0.0898331527870712</v>
      </c>
      <c r="AJ317" s="92" t="n">
        <f aca="false">X317/V317</f>
        <v>0.0505085580942236</v>
      </c>
      <c r="AK317" s="92" t="n">
        <f aca="false">EXP((((AJ317-AJ$320)/AJ$321+2)/4-1.9)^3)</f>
        <v>0.0145503017573569</v>
      </c>
      <c r="AL317" s="92" t="n">
        <f aca="false">AA317/V317</f>
        <v>0.135495852950662</v>
      </c>
      <c r="AM317" s="92" t="n">
        <f aca="false">EXP((((AL317-AL$320)/AL$321+2)/4-1.9)^3)</f>
        <v>0.0147202777538454</v>
      </c>
      <c r="AN317" s="92" t="n">
        <f aca="false">0.01*AE317+0.15*AG317+0.24*AI317+0.25*AK317+0.35*AM317</f>
        <v>0.0350693624050939</v>
      </c>
      <c r="AP317" s="94" t="n">
        <f aca="false">0.01*AE317/$AN$320</f>
        <v>0.000419581914285817</v>
      </c>
      <c r="AQ317" s="81" t="n">
        <f aca="false">AP317*$J$320</f>
        <v>4122.15482449467</v>
      </c>
      <c r="AR317" s="94" t="n">
        <f aca="false">0.15*AG317/$AN$320</f>
        <v>0.00123085181244135</v>
      </c>
      <c r="AS317" s="81" t="n">
        <f aca="false">AR317*$J$320</f>
        <v>12092.4223951104</v>
      </c>
      <c r="AT317" s="94" t="n">
        <f aca="false">0.24*AI317/$AN$320</f>
        <v>0.00753925677729591</v>
      </c>
      <c r="AU317" s="81" t="n">
        <f aca="false">AT317*$J$320</f>
        <v>74068.9306175964</v>
      </c>
      <c r="AV317" s="94" t="n">
        <f aca="false">0.25*AK317/$AN$320</f>
        <v>0.00127201625240401</v>
      </c>
      <c r="AW317" s="81" t="n">
        <f aca="false">AV317*$J$320</f>
        <v>12496.8397186706</v>
      </c>
      <c r="AX317" s="94" t="n">
        <f aca="false">0.35*AM317/$AN$320</f>
        <v>0.00180162624783058</v>
      </c>
      <c r="AY317" s="81" t="n">
        <f aca="false">AX317*$J$320</f>
        <v>17699.9581644791</v>
      </c>
    </row>
    <row r="318" customFormat="false" ht="12.8" hidden="false" customHeight="false" outlineLevel="0" collapsed="false">
      <c r="A318" s="89" t="s">
        <v>138</v>
      </c>
      <c r="B318" s="77"/>
      <c r="C318" s="77"/>
      <c r="D318" s="77"/>
      <c r="E318" s="77"/>
      <c r="F318" s="77"/>
      <c r="G318" s="77"/>
      <c r="H318" s="77"/>
      <c r="I318" s="82" t="n">
        <f aca="false">AP318+AR318+AT318+AV318+AX318</f>
        <v>0.0149806569561187</v>
      </c>
      <c r="J318" s="81" t="n">
        <f aca="false">ROUND(AQ318+AS318+AU318+AW318+AY318,0)</f>
        <v>147176</v>
      </c>
      <c r="K318" s="90" t="n">
        <f aca="false">I318-Tabla_Ministerio!J318</f>
        <v>-9.19403442267708E-017</v>
      </c>
      <c r="L318" s="81" t="n">
        <f aca="false">J318-Tabla_Ministerio!K318</f>
        <v>0</v>
      </c>
      <c r="M318" s="82" t="n">
        <f aca="false">Q353/Q$355</f>
        <v>0.00687408529206974</v>
      </c>
      <c r="N318" s="81" t="n">
        <f aca="false">ROUND((N$320*M318),0)</f>
        <v>1283146</v>
      </c>
      <c r="O318" s="82" t="n">
        <f aca="false">Tabla_Ministerio!L318/Tabla_Ministerio!L320-M318</f>
        <v>-1.69766904733254E-005</v>
      </c>
      <c r="P318" s="117" t="n">
        <f aca="false">N318-Tabla_Ministerio!L318</f>
        <v>3169</v>
      </c>
      <c r="Q318" s="83" t="n">
        <f aca="false">N318+J318</f>
        <v>1430322</v>
      </c>
      <c r="R318" s="81" t="n">
        <f aca="false">Q318-Tabla_Ministerio!M318</f>
        <v>3169</v>
      </c>
      <c r="T318" s="83" t="n">
        <f aca="false">B318+Tabla_Ministerio!B318</f>
        <v>6921</v>
      </c>
      <c r="U318" s="83" t="n">
        <f aca="false">C318+Tabla_Ministerio!C318</f>
        <v>42</v>
      </c>
      <c r="V318" s="83" t="n">
        <f aca="false">D318+Tabla_Ministerio!D318</f>
        <v>360.980373699111</v>
      </c>
      <c r="W318" s="83" t="n">
        <f aca="false">E318+Tabla_Ministerio!E318</f>
        <v>220.712776233224</v>
      </c>
      <c r="X318" s="83" t="n">
        <f aca="false">F318+Tabla_Ministerio!F318</f>
        <v>42</v>
      </c>
      <c r="Y318" s="83" t="n">
        <f aca="false">G318+Tabla_Ministerio!G318</f>
        <v>55</v>
      </c>
      <c r="Z318" s="83" t="n">
        <f aca="false">H318+Tabla_Ministerio!H318</f>
        <v>11</v>
      </c>
      <c r="AA318" s="83" t="n">
        <f aca="false">Y318+0.33*Z318</f>
        <v>58.63</v>
      </c>
      <c r="AD318" s="91" t="n">
        <f aca="false">IF(U318&gt;0,T318/U318,0)</f>
        <v>164.785714285714</v>
      </c>
      <c r="AE318" s="92" t="n">
        <f aca="false">EXP((((AD318-AD$320)/AD$321+2)/4-1.9)^3)</f>
        <v>0.0280179040514277</v>
      </c>
      <c r="AF318" s="93" t="n">
        <f aca="false">T318/V318</f>
        <v>19.1727875094087</v>
      </c>
      <c r="AG318" s="92" t="n">
        <f aca="false">EXP((((AF318-AF$320)/AF$321+2)/4-1.9)^3)</f>
        <v>0.0811291488626771</v>
      </c>
      <c r="AH318" s="92" t="n">
        <f aca="false">W318/V318</f>
        <v>0.611425973028648</v>
      </c>
      <c r="AI318" s="92" t="n">
        <f aca="false">EXP((((AH318-AH$320)/AH$321+2)/4-1.9)^3)</f>
        <v>0.0586322168504914</v>
      </c>
      <c r="AJ318" s="92" t="n">
        <f aca="false">X318/V318</f>
        <v>0.116349815835163</v>
      </c>
      <c r="AK318" s="92" t="n">
        <f aca="false">EXP((((AJ318-AJ$320)/AJ$321+2)/4-1.9)^3)</f>
        <v>0.0396425546692703</v>
      </c>
      <c r="AL318" s="92" t="n">
        <f aca="false">AA318/V318</f>
        <v>0.162418802438467</v>
      </c>
      <c r="AM318" s="92" t="n">
        <f aca="false">EXP((((AL318-AL$320)/AL$321+2)/4-1.9)^3)</f>
        <v>0.0183090041938039</v>
      </c>
      <c r="AN318" s="92" t="n">
        <f aca="false">0.01*AE318+0.15*AG318+0.24*AI318+0.25*AK318+0.35*AM318</f>
        <v>0.0428400735491827</v>
      </c>
      <c r="AP318" s="94" t="n">
        <f aca="false">0.01*AE318/$AN$320</f>
        <v>9.79752307712588E-005</v>
      </c>
      <c r="AQ318" s="81" t="n">
        <f aca="false">AP318*$J$320</f>
        <v>962.551188347001</v>
      </c>
      <c r="AR318" s="94" t="n">
        <f aca="false">0.15*AG318/$AN$320</f>
        <v>0.00425548270893494</v>
      </c>
      <c r="AS318" s="81" t="n">
        <f aca="false">AR318*$J$320</f>
        <v>41807.7090120725</v>
      </c>
      <c r="AT318" s="94" t="n">
        <f aca="false">0.24*AI318/$AN$320</f>
        <v>0.0049207149537066</v>
      </c>
      <c r="AU318" s="81" t="n">
        <f aca="false">AT318*$J$320</f>
        <v>48343.2392955035</v>
      </c>
      <c r="AV318" s="94" t="n">
        <f aca="false">0.25*AK318/$AN$320</f>
        <v>0.00346563079357651</v>
      </c>
      <c r="AW318" s="81" t="n">
        <f aca="false">AV318*$J$320</f>
        <v>34047.86099986</v>
      </c>
      <c r="AX318" s="94" t="n">
        <f aca="false">0.35*AM318/$AN$320</f>
        <v>0.00224085326912941</v>
      </c>
      <c r="AY318" s="81" t="n">
        <f aca="false">AX318*$J$320</f>
        <v>22015.1150462461</v>
      </c>
    </row>
    <row r="319" customFormat="false" ht="12.8" hidden="false" customHeight="false" outlineLevel="0" collapsed="false">
      <c r="A319" s="95" t="s">
        <v>139</v>
      </c>
      <c r="B319" s="77"/>
      <c r="C319" s="77"/>
      <c r="D319" s="77"/>
      <c r="E319" s="77"/>
      <c r="F319" s="77"/>
      <c r="G319" s="77"/>
      <c r="H319" s="77"/>
      <c r="I319" s="96" t="n">
        <f aca="false">AP319+AR319+AT319+AV319+AX319</f>
        <v>0.00799957774189427</v>
      </c>
      <c r="J319" s="97" t="n">
        <f aca="false">ROUND(AQ319+AS319+AU319+AW319+AY319,0)</f>
        <v>78591</v>
      </c>
      <c r="K319" s="90" t="n">
        <f aca="false">I319-Tabla_Ministerio!J319</f>
        <v>0</v>
      </c>
      <c r="L319" s="81" t="n">
        <f aca="false">J319-Tabla_Ministerio!K319</f>
        <v>0</v>
      </c>
      <c r="M319" s="82" t="n">
        <f aca="false">Q354/Q$355</f>
        <v>0.00677579797323149</v>
      </c>
      <c r="N319" s="81" t="n">
        <f aca="false">ROUND((N$320*M319),0)</f>
        <v>1264799</v>
      </c>
      <c r="O319" s="82" t="n">
        <f aca="false">Tabla_Ministerio!L319/Tabla_Ministerio!L320-M319</f>
        <v>1.08043565290889E-005</v>
      </c>
      <c r="P319" s="117" t="n">
        <f aca="false">N319-Tabla_Ministerio!L319</f>
        <v>-2017</v>
      </c>
      <c r="Q319" s="83" t="n">
        <f aca="false">N319+J319</f>
        <v>1343390</v>
      </c>
      <c r="R319" s="81" t="n">
        <f aca="false">Q319-Tabla_Ministerio!M319</f>
        <v>-2017</v>
      </c>
      <c r="T319" s="99" t="n">
        <f aca="false">B319+Tabla_Ministerio!B319</f>
        <v>8110</v>
      </c>
      <c r="U319" s="99" t="n">
        <f aca="false">C319+Tabla_Ministerio!C319</f>
        <v>34</v>
      </c>
      <c r="V319" s="99" t="n">
        <f aca="false">D319+Tabla_Ministerio!D319</f>
        <v>436.483244913171</v>
      </c>
      <c r="W319" s="99" t="n">
        <f aca="false">E319+Tabla_Ministerio!E319</f>
        <v>226.977041660159</v>
      </c>
      <c r="X319" s="99" t="n">
        <f aca="false">F319+Tabla_Ministerio!F319</f>
        <v>23</v>
      </c>
      <c r="Y319" s="99" t="n">
        <f aca="false">G319+Tabla_Ministerio!G319</f>
        <v>43</v>
      </c>
      <c r="Z319" s="99" t="n">
        <f aca="false">H319+Tabla_Ministerio!H319</f>
        <v>9</v>
      </c>
      <c r="AA319" s="99" t="n">
        <f aca="false">Y319+0.33*Z319</f>
        <v>45.97</v>
      </c>
      <c r="AD319" s="91" t="n">
        <f aca="false">IF(U319&gt;0,T319/U319,0)</f>
        <v>238.529411764706</v>
      </c>
      <c r="AE319" s="92" t="n">
        <f aca="false">EXP((((AD319-AD$320)/AD$321+2)/4-1.9)^3)</f>
        <v>0.126007738727446</v>
      </c>
      <c r="AF319" s="93" t="n">
        <f aca="false">T319/V319</f>
        <v>18.5803237455617</v>
      </c>
      <c r="AG319" s="92" t="n">
        <f aca="false">EXP((((AF319-AF$320)/AF$321+2)/4-1.9)^3)</f>
        <v>0.0673338648452606</v>
      </c>
      <c r="AH319" s="92" t="n">
        <f aca="false">W319/V319</f>
        <v>0.520013183336078</v>
      </c>
      <c r="AI319" s="92" t="n">
        <f aca="false">EXP((((AH319-AH$320)/AH$321+2)/4-1.9)^3)</f>
        <v>0.0156136007631235</v>
      </c>
      <c r="AJ319" s="92" t="n">
        <f aca="false">X319/V319</f>
        <v>0.0526938897839603</v>
      </c>
      <c r="AK319" s="92" t="n">
        <f aca="false">EXP((((AJ319-AJ$320)/AJ$321+2)/4-1.9)^3)</f>
        <v>0.015086714322451</v>
      </c>
      <c r="AL319" s="92" t="n">
        <f aca="false">AA319/V319</f>
        <v>0.105319048407333</v>
      </c>
      <c r="AM319" s="92" t="n">
        <f aca="false">EXP((((AL319-AL$320)/AL$321+2)/4-1.9)^3)</f>
        <v>0.011420666394871</v>
      </c>
      <c r="AN319" s="92" t="n">
        <f aca="false">0.01*AE319+0.15*AG319+0.24*AI319+0.25*AK319+0.35*AM319</f>
        <v>0.0228763331160308</v>
      </c>
      <c r="AP319" s="94" t="n">
        <f aca="false">0.01*AE319/$AN$320</f>
        <v>0.000440633862480405</v>
      </c>
      <c r="AQ319" s="81" t="n">
        <f aca="false">AP319*$J$320</f>
        <v>4328.97830010381</v>
      </c>
      <c r="AR319" s="94" t="n">
        <f aca="false">0.15*AG319/$AN$320</f>
        <v>0.00353187604691596</v>
      </c>
      <c r="AS319" s="81" t="n">
        <f aca="false">AR319*$J$320</f>
        <v>34698.6831191068</v>
      </c>
      <c r="AT319" s="94" t="n">
        <f aca="false">0.24*AI319/$AN$320</f>
        <v>0.0013103730829796</v>
      </c>
      <c r="AU319" s="81" t="n">
        <f aca="false">AT319*$J$320</f>
        <v>12873.6738691096</v>
      </c>
      <c r="AV319" s="94" t="n">
        <f aca="false">0.25*AK319/$AN$320</f>
        <v>0.00131891050327056</v>
      </c>
      <c r="AW319" s="81" t="n">
        <f aca="false">AV319*$J$320</f>
        <v>12957.5491912884</v>
      </c>
      <c r="AX319" s="94" t="n">
        <f aca="false">0.35*AM319/$AN$320</f>
        <v>0.00139778424624774</v>
      </c>
      <c r="AY319" s="81" t="n">
        <f aca="false">AX319*$J$320</f>
        <v>13732.4390735007</v>
      </c>
    </row>
    <row r="320" customFormat="false" ht="12.8" hidden="false" customHeight="false" outlineLevel="0" collapsed="false">
      <c r="A320" s="104" t="s">
        <v>71</v>
      </c>
      <c r="B320" s="77"/>
      <c r="C320" s="77"/>
      <c r="D320" s="77"/>
      <c r="E320" s="77"/>
      <c r="F320" s="77"/>
      <c r="G320" s="77"/>
      <c r="H320" s="77"/>
      <c r="I320" s="105" t="n">
        <f aca="false">SUM(I293:I319)</f>
        <v>1</v>
      </c>
      <c r="J320" s="106" t="n">
        <f aca="false">Tabla_Ministerio!K320</f>
        <v>9824434</v>
      </c>
      <c r="K320" s="107" t="n">
        <f aca="false">I320-Tabla_Ministerio!J320</f>
        <v>0</v>
      </c>
      <c r="L320" s="108" t="n">
        <f aca="false">SUM(L293:L319)</f>
        <v>-2</v>
      </c>
      <c r="M320" s="105" t="n">
        <f aca="false">SUM(M293:M319)</f>
        <v>1.0000000165124</v>
      </c>
      <c r="N320" s="106" t="n">
        <f aca="false">Tabla_Ministerio!L320</f>
        <v>186664245</v>
      </c>
      <c r="O320" s="105" t="n">
        <f aca="false">SUM(O293:O319)</f>
        <v>-1.65124016552123E-008</v>
      </c>
      <c r="P320" s="109" t="n">
        <f aca="false">SUM(P293:P319)</f>
        <v>1</v>
      </c>
      <c r="Q320" s="110" t="n">
        <f aca="false">Tabla_Ministerio!M320</f>
        <v>196488679</v>
      </c>
      <c r="R320" s="108" t="n">
        <f aca="false">SUM(R293:R319)</f>
        <v>-1</v>
      </c>
      <c r="T320" s="111"/>
      <c r="U320" s="111"/>
      <c r="V320" s="111"/>
      <c r="W320" s="111"/>
      <c r="X320" s="111"/>
      <c r="Y320" s="111"/>
      <c r="Z320" s="111"/>
      <c r="AA320" s="111"/>
      <c r="AC320" s="112" t="s">
        <v>295</v>
      </c>
      <c r="AD320" s="112" t="n">
        <f aca="false">AVERAGE(AD295:AD319)</f>
        <v>202.207342571425</v>
      </c>
      <c r="AE320" s="111"/>
      <c r="AF320" s="112" t="n">
        <f aca="false">AVERAGE(AF295:AF319)</f>
        <v>18.4386052567797</v>
      </c>
      <c r="AG320" s="111"/>
      <c r="AH320" s="114" t="n">
        <f aca="false">AVERAGE(AH295:AH319)</f>
        <v>0.618804433223583</v>
      </c>
      <c r="AI320" s="111"/>
      <c r="AJ320" s="114" t="n">
        <f aca="false">AVERAGE(AJ295:AJ319)</f>
        <v>0.153130946864997</v>
      </c>
      <c r="AK320" s="111"/>
      <c r="AL320" s="114" t="n">
        <f aca="false">AVERAGE(AL295:AL319)</f>
        <v>0.340439329882705</v>
      </c>
      <c r="AM320" s="111"/>
      <c r="AN320" s="114" t="n">
        <f aca="false">SUM(AN295:AN319)</f>
        <v>2.85969258055035</v>
      </c>
      <c r="AP320" s="116" t="n">
        <f aca="false">SUM(AP293:AP319)</f>
        <v>0.00981171810914703</v>
      </c>
      <c r="AQ320" s="108" t="n">
        <f aca="false">SUM(AQ293:AQ319)</f>
        <v>96394.5769899198</v>
      </c>
      <c r="AR320" s="116" t="n">
        <f aca="false">SUM(AR293:AR319)</f>
        <v>0.148250880864509</v>
      </c>
      <c r="AS320" s="108" t="n">
        <f aca="false">SUM(AS293:AS319)</f>
        <v>1456480.99449523</v>
      </c>
      <c r="AT320" s="116" t="n">
        <f aca="false">SUM(AT293:AT319)</f>
        <v>0.236113117066173</v>
      </c>
      <c r="AU320" s="108" t="n">
        <f aca="false">SUM(AU293:AU319)</f>
        <v>2319677.73515089</v>
      </c>
      <c r="AV320" s="116" t="n">
        <f aca="false">SUM(AV293:AV319)</f>
        <v>0.253064464862613</v>
      </c>
      <c r="AW320" s="108" t="n">
        <f aca="false">SUM(AW293:AW319)</f>
        <v>2486215.13278806</v>
      </c>
      <c r="AX320" s="116" t="n">
        <f aca="false">SUM(AX293:AX319)</f>
        <v>0.352759819097558</v>
      </c>
      <c r="AY320" s="108" t="n">
        <f aca="false">SUM(AY293:AY319)</f>
        <v>3465665.5605759</v>
      </c>
    </row>
    <row r="321" customFormat="false" ht="12.8" hidden="false" customHeight="false" outlineLevel="0" collapsed="false">
      <c r="A321" s="57" t="s">
        <v>72</v>
      </c>
      <c r="B321" s="48"/>
      <c r="C321" s="48"/>
      <c r="D321" s="48"/>
      <c r="E321" s="48"/>
      <c r="F321" s="48"/>
      <c r="G321" s="48"/>
      <c r="H321" s="48"/>
      <c r="T321" s="48"/>
      <c r="U321" s="48"/>
      <c r="V321" s="48"/>
      <c r="W321" s="48"/>
      <c r="X321" s="48"/>
      <c r="Y321" s="48"/>
      <c r="Z321" s="48"/>
      <c r="AA321" s="48"/>
      <c r="AC321" s="112" t="s">
        <v>296</v>
      </c>
      <c r="AD321" s="112" t="n">
        <f aca="false">_xlfn.STDEV.P(AD295:AD319)</f>
        <v>72.4942793501857</v>
      </c>
      <c r="AE321" s="111"/>
      <c r="AF321" s="112" t="n">
        <f aca="false">_xlfn.STDEV.P(AF295:AF319)</f>
        <v>4.5125017044351</v>
      </c>
      <c r="AG321" s="111"/>
      <c r="AH321" s="114" t="n">
        <f aca="false">_xlfn.STDEV.P(AH295:AH319)</f>
        <v>0.118602396550759</v>
      </c>
      <c r="AI321" s="111"/>
      <c r="AJ321" s="114" t="n">
        <f aca="false">_xlfn.STDEV.P(AJ295:AJ319)</f>
        <v>0.118076568175076</v>
      </c>
      <c r="AK321" s="111"/>
      <c r="AL321" s="114" t="n">
        <f aca="false">_xlfn.STDEV.P(AL295:AL319)</f>
        <v>0.237425311026185</v>
      </c>
      <c r="AM321" s="111"/>
      <c r="AN321" s="114"/>
    </row>
    <row r="322" customFormat="false" ht="12.8" hidden="false" customHeight="false" outlineLevel="0" collapsed="false">
      <c r="A322" s="57" t="s">
        <v>82</v>
      </c>
      <c r="B322" s="48"/>
      <c r="C322" s="48"/>
      <c r="D322" s="48"/>
      <c r="E322" s="48"/>
      <c r="F322" s="48"/>
      <c r="G322" s="48"/>
      <c r="H322" s="48"/>
      <c r="T322" s="48"/>
      <c r="U322" s="48"/>
      <c r="V322" s="48"/>
      <c r="W322" s="48"/>
      <c r="X322" s="48"/>
      <c r="Y322" s="48"/>
      <c r="Z322" s="48"/>
      <c r="AA322" s="48"/>
      <c r="AC322" s="8" t="n">
        <f aca="false">MIN(AD322:AM322)</f>
        <v>-1.92886006183427</v>
      </c>
      <c r="AD322" s="8" t="n">
        <f aca="false">(MIN(AD295:AD319)-AD320)/AD321</f>
        <v>-1.47436486306456</v>
      </c>
      <c r="AF322" s="8" t="n">
        <f aca="false">(MIN(AF295:AF319)-AF320)/AF321</f>
        <v>-1.77247960172702</v>
      </c>
      <c r="AH322" s="8" t="n">
        <f aca="false">(MIN(AH295:AH319)-AH320)/AH321</f>
        <v>-1.92886006183427</v>
      </c>
      <c r="AJ322" s="8" t="n">
        <f aca="false">(MIN(AJ295:AJ319)-AJ320)/AJ321</f>
        <v>-1.24456620567161</v>
      </c>
      <c r="AL322" s="8" t="n">
        <f aca="false">(MIN(AL295:AL319)-AL320)/AL321</f>
        <v>-1.2585586162526</v>
      </c>
    </row>
    <row r="323" customFormat="false" ht="12.8" hidden="false" customHeight="false" outlineLevel="0" collapsed="false">
      <c r="A323" s="57"/>
      <c r="B323" s="48"/>
      <c r="C323" s="48"/>
      <c r="D323" s="48"/>
      <c r="E323" s="48"/>
      <c r="F323" s="48"/>
      <c r="G323" s="48"/>
      <c r="H323" s="48"/>
      <c r="T323" s="48"/>
      <c r="U323" s="48"/>
      <c r="V323" s="48"/>
      <c r="W323" s="48"/>
      <c r="X323" s="48"/>
      <c r="Y323" s="48"/>
      <c r="Z323" s="48"/>
      <c r="AA323" s="48"/>
      <c r="AC323" s="8" t="n">
        <f aca="false">MAX(AD323:AN323)</f>
        <v>2.7225070531008</v>
      </c>
      <c r="AD323" s="8" t="n">
        <f aca="false">(MAX(AD295:AD319)-AD320)/AD321</f>
        <v>2.7225070531008</v>
      </c>
      <c r="AF323" s="8" t="n">
        <f aca="false">(MAX(AF295:AF319)-AF320)/AF321</f>
        <v>1.66461553267492</v>
      </c>
      <c r="AH323" s="8" t="n">
        <f aca="false">(MAX(AH295:AH319)-AH320)/AH321</f>
        <v>2.52222949110495</v>
      </c>
      <c r="AJ323" s="8" t="n">
        <f aca="false">(MAX(AJ295:AJ319)-AJ320)/AJ321</f>
        <v>2.48230353320402</v>
      </c>
      <c r="AL323" s="8" t="n">
        <f aca="false">(MAX(AL295:AL319)-AL320)/AL321</f>
        <v>2.12491125994307</v>
      </c>
    </row>
    <row r="324" customFormat="false" ht="12.8" hidden="false" customHeight="false" outlineLevel="0" collapsed="false">
      <c r="A324" s="57"/>
      <c r="B324" s="48"/>
      <c r="C324" s="48"/>
      <c r="D324" s="48"/>
      <c r="E324" s="48"/>
      <c r="F324" s="48"/>
      <c r="G324" s="48"/>
      <c r="H324" s="48"/>
      <c r="T324" s="48"/>
      <c r="U324" s="48"/>
      <c r="V324" s="48"/>
      <c r="W324" s="48"/>
      <c r="X324" s="48"/>
      <c r="Y324" s="48"/>
      <c r="Z324" s="48"/>
      <c r="AA324" s="48"/>
    </row>
    <row r="325" customFormat="false" ht="12.8" hidden="false" customHeight="false" outlineLevel="0" collapsed="false">
      <c r="A325" s="57"/>
      <c r="B325" s="48"/>
      <c r="C325" s="48"/>
      <c r="D325" s="48"/>
      <c r="E325" s="48"/>
      <c r="F325" s="48"/>
      <c r="G325" s="48"/>
      <c r="H325" s="48"/>
      <c r="T325" s="48"/>
      <c r="U325" s="48"/>
      <c r="V325" s="48"/>
      <c r="W325" s="48"/>
      <c r="X325" s="48"/>
      <c r="Y325" s="48"/>
      <c r="Z325" s="48"/>
      <c r="AA325" s="48"/>
    </row>
    <row r="326" customFormat="false" ht="12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T326" s="16"/>
      <c r="U326" s="16"/>
      <c r="V326" s="16"/>
      <c r="W326" s="16"/>
      <c r="X326" s="16"/>
      <c r="Y326" s="16"/>
      <c r="Z326" s="16"/>
      <c r="AA326" s="16"/>
    </row>
    <row r="327" customFormat="false" ht="12.8" hidden="false" customHeight="false" outlineLevel="0" collapsed="false">
      <c r="A327" s="16" t="s">
        <v>164</v>
      </c>
      <c r="B327" s="16"/>
      <c r="C327" s="16"/>
      <c r="D327" s="16"/>
      <c r="E327" s="16"/>
      <c r="F327" s="16"/>
      <c r="G327" s="16"/>
      <c r="H327" s="16"/>
      <c r="I327" s="16"/>
      <c r="J327" s="16"/>
      <c r="T327" s="16"/>
      <c r="U327" s="16"/>
      <c r="V327" s="16"/>
      <c r="W327" s="16"/>
      <c r="X327" s="16"/>
      <c r="Y327" s="16"/>
      <c r="Z327" s="16"/>
      <c r="AA327" s="16"/>
    </row>
    <row r="328" customFormat="false" ht="15.8" hidden="false" customHeight="true" outlineLevel="0" collapsed="false">
      <c r="A328" s="66" t="s">
        <v>30</v>
      </c>
      <c r="B328" s="72" t="s">
        <v>275</v>
      </c>
      <c r="C328" s="72"/>
      <c r="D328" s="72"/>
      <c r="E328" s="72"/>
      <c r="F328" s="72"/>
      <c r="G328" s="72"/>
      <c r="H328" s="72"/>
      <c r="I328" s="68" t="s">
        <v>32</v>
      </c>
      <c r="J328" s="69" t="s">
        <v>33</v>
      </c>
      <c r="K328" s="70" t="s">
        <v>276</v>
      </c>
      <c r="L328" s="69" t="s">
        <v>277</v>
      </c>
      <c r="M328" s="68" t="s">
        <v>278</v>
      </c>
      <c r="N328" s="69" t="s">
        <v>34</v>
      </c>
      <c r="O328" s="69" t="s">
        <v>279</v>
      </c>
      <c r="P328" s="71" t="s">
        <v>280</v>
      </c>
      <c r="Q328" s="66" t="s">
        <v>281</v>
      </c>
      <c r="R328" s="69" t="s">
        <v>282</v>
      </c>
      <c r="T328" s="72" t="s">
        <v>275</v>
      </c>
      <c r="U328" s="72"/>
      <c r="V328" s="72"/>
      <c r="W328" s="72"/>
      <c r="X328" s="72"/>
      <c r="Y328" s="72"/>
      <c r="Z328" s="72"/>
      <c r="AA328" s="72"/>
      <c r="AD328" s="73" t="s">
        <v>284</v>
      </c>
      <c r="AE328" s="73"/>
      <c r="AF328" s="73" t="s">
        <v>285</v>
      </c>
      <c r="AG328" s="73"/>
      <c r="AH328" s="73" t="s">
        <v>286</v>
      </c>
      <c r="AI328" s="73"/>
      <c r="AJ328" s="73" t="s">
        <v>287</v>
      </c>
      <c r="AK328" s="73"/>
      <c r="AL328" s="73" t="s">
        <v>288</v>
      </c>
      <c r="AM328" s="73"/>
      <c r="AN328" s="74" t="s">
        <v>289</v>
      </c>
      <c r="AP328" s="73" t="s">
        <v>284</v>
      </c>
      <c r="AQ328" s="73"/>
      <c r="AR328" s="73" t="s">
        <v>285</v>
      </c>
      <c r="AS328" s="73"/>
      <c r="AT328" s="73" t="s">
        <v>286</v>
      </c>
      <c r="AU328" s="73"/>
      <c r="AV328" s="73" t="s">
        <v>287</v>
      </c>
      <c r="AW328" s="73"/>
      <c r="AX328" s="74" t="s">
        <v>288</v>
      </c>
      <c r="AY328" s="74"/>
    </row>
    <row r="329" customFormat="false" ht="37.3" hidden="false" customHeight="false" outlineLevel="0" collapsed="false">
      <c r="A329" s="66"/>
      <c r="B329" s="73" t="s">
        <v>165</v>
      </c>
      <c r="C329" s="73" t="s">
        <v>166</v>
      </c>
      <c r="D329" s="73" t="s">
        <v>167</v>
      </c>
      <c r="E329" s="73" t="s">
        <v>168</v>
      </c>
      <c r="F329" s="73" t="s">
        <v>169</v>
      </c>
      <c r="G329" s="73" t="s">
        <v>170</v>
      </c>
      <c r="H329" s="73" t="s">
        <v>171</v>
      </c>
      <c r="I329" s="68"/>
      <c r="J329" s="69"/>
      <c r="K329" s="70"/>
      <c r="L329" s="69"/>
      <c r="M329" s="68"/>
      <c r="N329" s="69"/>
      <c r="O329" s="69"/>
      <c r="P329" s="71"/>
      <c r="Q329" s="66"/>
      <c r="R329" s="69"/>
      <c r="T329" s="73" t="s">
        <v>165</v>
      </c>
      <c r="U329" s="73" t="s">
        <v>166</v>
      </c>
      <c r="V329" s="73" t="s">
        <v>167</v>
      </c>
      <c r="W329" s="73" t="s">
        <v>168</v>
      </c>
      <c r="X329" s="73" t="s">
        <v>169</v>
      </c>
      <c r="Y329" s="73" t="s">
        <v>170</v>
      </c>
      <c r="Z329" s="73" t="s">
        <v>171</v>
      </c>
      <c r="AA329" s="66" t="s">
        <v>43</v>
      </c>
      <c r="AD329" s="73" t="s">
        <v>290</v>
      </c>
      <c r="AE329" s="73" t="s">
        <v>291</v>
      </c>
      <c r="AF329" s="73" t="s">
        <v>290</v>
      </c>
      <c r="AG329" s="73" t="s">
        <v>291</v>
      </c>
      <c r="AH329" s="73" t="s">
        <v>290</v>
      </c>
      <c r="AI329" s="73" t="s">
        <v>291</v>
      </c>
      <c r="AJ329" s="73" t="s">
        <v>290</v>
      </c>
      <c r="AK329" s="73" t="s">
        <v>291</v>
      </c>
      <c r="AL329" s="73" t="s">
        <v>290</v>
      </c>
      <c r="AM329" s="73" t="s">
        <v>291</v>
      </c>
      <c r="AN329" s="75" t="s">
        <v>292</v>
      </c>
      <c r="AP329" s="73" t="s">
        <v>293</v>
      </c>
      <c r="AQ329" s="73" t="s">
        <v>294</v>
      </c>
      <c r="AR329" s="73" t="s">
        <v>293</v>
      </c>
      <c r="AS329" s="73" t="s">
        <v>294</v>
      </c>
      <c r="AT329" s="73" t="s">
        <v>293</v>
      </c>
      <c r="AU329" s="73" t="s">
        <v>294</v>
      </c>
      <c r="AV329" s="73" t="s">
        <v>293</v>
      </c>
      <c r="AW329" s="73" t="s">
        <v>294</v>
      </c>
      <c r="AX329" s="73" t="s">
        <v>293</v>
      </c>
      <c r="AY329" s="75" t="s">
        <v>294</v>
      </c>
    </row>
    <row r="330" customFormat="false" ht="12.8" hidden="false" customHeight="false" outlineLevel="0" collapsed="false">
      <c r="A330" s="76" t="s">
        <v>115</v>
      </c>
      <c r="B330" s="77" t="n">
        <v>0</v>
      </c>
      <c r="C330" s="77"/>
      <c r="D330" s="77"/>
      <c r="E330" s="77"/>
      <c r="F330" s="77"/>
      <c r="G330" s="77"/>
      <c r="H330" s="77"/>
      <c r="I330" s="78" t="n">
        <f aca="false">AP330+AR330+AT330+AV330+AX330</f>
        <v>0.139974656313444</v>
      </c>
      <c r="J330" s="79" t="n">
        <f aca="false">ROUND(AQ330+AS330+AU330+AW330+AY330,0)</f>
        <v>1271541</v>
      </c>
      <c r="K330" s="80" t="n">
        <f aca="false">I330-Tabla_Ministerio!J330</f>
        <v>0</v>
      </c>
      <c r="L330" s="79" t="n">
        <f aca="false">J330-Tabla_Ministerio!K330</f>
        <v>1</v>
      </c>
      <c r="M330" s="82" t="n">
        <f aca="false">Q365/Q$390</f>
        <v>0.196287529293616</v>
      </c>
      <c r="N330" s="81" t="n">
        <f aca="false">ROUND((N$355*M330),0)</f>
        <v>33878746</v>
      </c>
      <c r="O330" s="82" t="n">
        <f aca="false">Tabla_Ministerio!L330/Tabla_Ministerio!L355-M330</f>
        <v>-2.1950861413822E-006</v>
      </c>
      <c r="P330" s="117" t="n">
        <f aca="false">N330-Tabla_Ministerio!L330</f>
        <v>379</v>
      </c>
      <c r="Q330" s="83" t="n">
        <f aca="false">N330+J330</f>
        <v>35150287</v>
      </c>
      <c r="R330" s="81" t="n">
        <f aca="false">Q330-Tabla_Ministerio!M330</f>
        <v>380</v>
      </c>
      <c r="T330" s="84" t="n">
        <f aca="false">B330+Tabla_Ministerio!B330</f>
        <v>26658</v>
      </c>
      <c r="U330" s="84" t="n">
        <f aca="false">C330+Tabla_Ministerio!C330</f>
        <v>68</v>
      </c>
      <c r="V330" s="84" t="n">
        <f aca="false">D330+Tabla_Ministerio!D330</f>
        <v>1775.77608022699</v>
      </c>
      <c r="W330" s="84" t="n">
        <f aca="false">E330+Tabla_Ministerio!E330</f>
        <v>1119.83258844264</v>
      </c>
      <c r="X330" s="84" t="n">
        <f aca="false">F330+Tabla_Ministerio!F330</f>
        <v>739</v>
      </c>
      <c r="Y330" s="84" t="n">
        <f aca="false">G330+Tabla_Ministerio!G330</f>
        <v>1618</v>
      </c>
      <c r="Z330" s="84" t="n">
        <f aca="false">H330+Tabla_Ministerio!H330</f>
        <v>184</v>
      </c>
      <c r="AA330" s="84" t="n">
        <f aca="false">Y330+0.33*Z330</f>
        <v>1678.72</v>
      </c>
      <c r="AD330" s="85" t="n">
        <f aca="false">IF(U330&gt;0,T330/U330,0)</f>
        <v>392.029411764706</v>
      </c>
      <c r="AE330" s="86" t="n">
        <f aca="false">EXP((((AD330-AD$355)/AD$356+2)/4-1.9)^3)</f>
        <v>0.6487477719512</v>
      </c>
      <c r="AF330" s="87" t="n">
        <f aca="false">T330/V330</f>
        <v>15.012027865919</v>
      </c>
      <c r="AG330" s="86" t="n">
        <f aca="false">EXP((((AF330-AF$355)/AF$356+2)/4-1.9)^3)</f>
        <v>0.00935578248358162</v>
      </c>
      <c r="AH330" s="86" t="n">
        <f aca="false">W330/V330</f>
        <v>0.630615876017148</v>
      </c>
      <c r="AI330" s="86" t="n">
        <f aca="false">EXP((((AH330-AH$355)/AH$356+2)/4-1.9)^3)</f>
        <v>0.0937379424613182</v>
      </c>
      <c r="AJ330" s="86" t="n">
        <f aca="false">X330/V330</f>
        <v>0.416156072957992</v>
      </c>
      <c r="AK330" s="86" t="n">
        <f aca="false">EXP((((AJ330-AJ$355)/AJ$356+2)/4-1.9)^3)</f>
        <v>0.730423400230202</v>
      </c>
      <c r="AL330" s="86" t="n">
        <f aca="false">AA330/V330</f>
        <v>0.945344415150257</v>
      </c>
      <c r="AM330" s="86" t="n">
        <f aca="false">EXP((((AL330-AL$355)/AL$356+2)/4-1.9)^3)</f>
        <v>0.526320613605977</v>
      </c>
      <c r="AN330" s="86" t="n">
        <f aca="false">0.01*AE330+0.15*AG330+0.24*AI330+0.25*AK330+0.35*AM330</f>
        <v>0.397206016102408</v>
      </c>
      <c r="AP330" s="88" t="n">
        <f aca="false">0.01*AE330/$AN$355</f>
        <v>0.00228617500067192</v>
      </c>
      <c r="AQ330" s="79" t="n">
        <f aca="false">AP330*$J$355</f>
        <v>20767.7988862788</v>
      </c>
      <c r="AR330" s="88" t="n">
        <f aca="false">0.15*AG330/$AN$355</f>
        <v>0.000494544034302229</v>
      </c>
      <c r="AS330" s="79" t="n">
        <f aca="false">AR330*$J$355</f>
        <v>4492.47806566823</v>
      </c>
      <c r="AT330" s="88" t="n">
        <f aca="false">0.24*AI330/$AN$355</f>
        <v>0.00792793809618604</v>
      </c>
      <c r="AU330" s="79" t="n">
        <f aca="false">AT330*$J$355</f>
        <v>72018.0318287398</v>
      </c>
      <c r="AV330" s="88" t="n">
        <f aca="false">0.25*AK330/$AN$355</f>
        <v>0.0643499596341458</v>
      </c>
      <c r="AW330" s="79" t="n">
        <f aca="false">AV330*$J$355</f>
        <v>584560.245663311</v>
      </c>
      <c r="AX330" s="88" t="n">
        <f aca="false">0.35*AM330/$AN$355</f>
        <v>0.0649160395481375</v>
      </c>
      <c r="AY330" s="79" t="n">
        <f aca="false">AX330*$J$355</f>
        <v>589702.561454485</v>
      </c>
    </row>
    <row r="331" customFormat="false" ht="12.8" hidden="false" customHeight="false" outlineLevel="0" collapsed="false">
      <c r="A331" s="89" t="s">
        <v>116</v>
      </c>
      <c r="B331" s="77"/>
      <c r="C331" s="77"/>
      <c r="D331" s="77"/>
      <c r="E331" s="77"/>
      <c r="F331" s="77"/>
      <c r="G331" s="77"/>
      <c r="H331" s="77"/>
      <c r="I331" s="82" t="n">
        <f aca="false">AP331+AR331+AT331+AV331+AX331</f>
        <v>0.0902090671814146</v>
      </c>
      <c r="J331" s="81" t="n">
        <f aca="false">ROUND(AQ331+AS331+AU331+AW331+AY331,0)</f>
        <v>819466</v>
      </c>
      <c r="K331" s="90" t="n">
        <f aca="false">I331-Tabla_Ministerio!J331</f>
        <v>0</v>
      </c>
      <c r="L331" s="81" t="n">
        <f aca="false">J331-Tabla_Ministerio!K331</f>
        <v>0</v>
      </c>
      <c r="M331" s="82" t="n">
        <f aca="false">Q366/Q$390</f>
        <v>0.124647142661786</v>
      </c>
      <c r="N331" s="81" t="n">
        <f aca="false">ROUND((N$355*M331),0)</f>
        <v>21513791</v>
      </c>
      <c r="O331" s="82" t="n">
        <f aca="false">Tabla_Ministerio!L331/Tabla_Ministerio!L355-M331</f>
        <v>3.34918240309234E-006</v>
      </c>
      <c r="P331" s="117" t="n">
        <f aca="false">N331-Tabla_Ministerio!L331</f>
        <v>-578</v>
      </c>
      <c r="Q331" s="83" t="n">
        <f aca="false">N331+J331</f>
        <v>22333257</v>
      </c>
      <c r="R331" s="81" t="n">
        <f aca="false">Q331-Tabla_Ministerio!M331</f>
        <v>-578</v>
      </c>
      <c r="T331" s="83" t="n">
        <f aca="false">B331+Tabla_Ministerio!B331</f>
        <v>21566</v>
      </c>
      <c r="U331" s="83" t="n">
        <f aca="false">C331+Tabla_Ministerio!C331</f>
        <v>65</v>
      </c>
      <c r="V331" s="83" t="n">
        <f aca="false">D331+Tabla_Ministerio!D331</f>
        <v>1914.83930893964</v>
      </c>
      <c r="W331" s="83" t="n">
        <f aca="false">E331+Tabla_Ministerio!E331</f>
        <v>1187.45514216684</v>
      </c>
      <c r="X331" s="83" t="n">
        <f aca="false">F331+Tabla_Ministerio!F331</f>
        <v>578</v>
      </c>
      <c r="Y331" s="83" t="n">
        <f aca="false">G331+Tabla_Ministerio!G331</f>
        <v>1490</v>
      </c>
      <c r="Z331" s="83" t="n">
        <f aca="false">H331+Tabla_Ministerio!H331</f>
        <v>128</v>
      </c>
      <c r="AA331" s="83" t="n">
        <f aca="false">Y331+0.33*Z331</f>
        <v>1532.24</v>
      </c>
      <c r="AD331" s="91" t="n">
        <f aca="false">IF(U331&gt;0,T331/U331,0)</f>
        <v>331.784615384615</v>
      </c>
      <c r="AE331" s="92" t="n">
        <f aca="false">EXP((((AD331-AD$355)/AD$356+2)/4-1.9)^3)</f>
        <v>0.410219898365471</v>
      </c>
      <c r="AF331" s="93" t="n">
        <f aca="false">T331/V331</f>
        <v>11.2625638607463</v>
      </c>
      <c r="AG331" s="92" t="n">
        <f aca="false">EXP((((AF331-AF$355)/AF$356+2)/4-1.9)^3)</f>
        <v>0.00141154515349772</v>
      </c>
      <c r="AH331" s="92" t="n">
        <f aca="false">W331/V331</f>
        <v>0.620133050654994</v>
      </c>
      <c r="AI331" s="92" t="n">
        <f aca="false">EXP((((AH331-AH$355)/AH$356+2)/4-1.9)^3)</f>
        <v>0.0841949187625464</v>
      </c>
      <c r="AJ331" s="92" t="n">
        <f aca="false">X331/V331</f>
        <v>0.301853005263441</v>
      </c>
      <c r="AK331" s="92" t="n">
        <f aca="false">EXP((((AJ331-AJ$355)/AJ$356+2)/4-1.9)^3)</f>
        <v>0.409267893490864</v>
      </c>
      <c r="AL331" s="92" t="n">
        <f aca="false">AA331/V331</f>
        <v>0.800192471946114</v>
      </c>
      <c r="AM331" s="92" t="n">
        <f aca="false">EXP((((AL331-AL$355)/AL$356+2)/4-1.9)^3)</f>
        <v>0.368995836277867</v>
      </c>
      <c r="AN331" s="92" t="n">
        <f aca="false">0.01*AE331+0.15*AG331+0.24*AI331+0.25*AK331+0.35*AM331</f>
        <v>0.25598622732966</v>
      </c>
      <c r="AP331" s="94" t="n">
        <f aca="false">0.01*AE331/$AN$355</f>
        <v>0.00144560724054689</v>
      </c>
      <c r="AQ331" s="81" t="n">
        <f aca="false">AP331*$J$355</f>
        <v>13132.0132673144</v>
      </c>
      <c r="AR331" s="94" t="n">
        <f aca="false">0.15*AG331/$AN$355</f>
        <v>7.46138803499931E-005</v>
      </c>
      <c r="AS331" s="81" t="n">
        <f aca="false">AR331*$J$355</f>
        <v>677.798532823646</v>
      </c>
      <c r="AT331" s="94" t="n">
        <f aca="false">0.24*AI331/$AN$355</f>
        <v>0.00712083161243194</v>
      </c>
      <c r="AU331" s="81" t="n">
        <f aca="false">AT331*$J$355</f>
        <v>64686.2111546924</v>
      </c>
      <c r="AV331" s="94" t="n">
        <f aca="false">0.25*AK331/$AN$355</f>
        <v>0.0360563098298723</v>
      </c>
      <c r="AW331" s="81" t="n">
        <f aca="false">AV331*$J$355</f>
        <v>327538.439055656</v>
      </c>
      <c r="AX331" s="94" t="n">
        <f aca="false">0.35*AM331/$AN$355</f>
        <v>0.0455117046182135</v>
      </c>
      <c r="AY331" s="81" t="n">
        <f aca="false">AX331*$J$355</f>
        <v>413432.011199926</v>
      </c>
    </row>
    <row r="332" customFormat="false" ht="12.8" hidden="false" customHeight="false" outlineLevel="0" collapsed="false">
      <c r="A332" s="89" t="s">
        <v>117</v>
      </c>
      <c r="B332" s="77"/>
      <c r="C332" s="77"/>
      <c r="D332" s="77"/>
      <c r="E332" s="77"/>
      <c r="F332" s="77"/>
      <c r="G332" s="77"/>
      <c r="H332" s="77"/>
      <c r="I332" s="82" t="n">
        <f aca="false">AP332+AR332+AT332+AV332+AX332</f>
        <v>0.0675617764007377</v>
      </c>
      <c r="J332" s="81" t="n">
        <f aca="false">ROUND(AQ332+AS332+AU332+AW332+AY332,0)</f>
        <v>613737</v>
      </c>
      <c r="K332" s="90" t="n">
        <f aca="false">I332-Tabla_Ministerio!J332</f>
        <v>0</v>
      </c>
      <c r="L332" s="81" t="n">
        <f aca="false">J332-Tabla_Ministerio!K332</f>
        <v>0</v>
      </c>
      <c r="M332" s="82" t="n">
        <f aca="false">Q367/Q$390</f>
        <v>0.0739771025071088</v>
      </c>
      <c r="N332" s="81" t="n">
        <f aca="false">ROUND((N$355*M332),0)</f>
        <v>12768266</v>
      </c>
      <c r="O332" s="82" t="n">
        <f aca="false">Tabla_Ministerio!L332/Tabla_Ministerio!L355-M332</f>
        <v>-2.31715514508457E-005</v>
      </c>
      <c r="P332" s="117" t="n">
        <f aca="false">N332-Tabla_Ministerio!L332</f>
        <v>3999</v>
      </c>
      <c r="Q332" s="83" t="n">
        <f aca="false">N332+J332</f>
        <v>13382003</v>
      </c>
      <c r="R332" s="81" t="n">
        <f aca="false">Q332-Tabla_Ministerio!M332</f>
        <v>3999</v>
      </c>
      <c r="T332" s="83" t="n">
        <f aca="false">B332+Tabla_Ministerio!B332</f>
        <v>23749</v>
      </c>
      <c r="U332" s="83" t="n">
        <f aca="false">C332+Tabla_Ministerio!C332</f>
        <v>98</v>
      </c>
      <c r="V332" s="83" t="n">
        <f aca="false">D332+Tabla_Ministerio!D332</f>
        <v>1278.84568721162</v>
      </c>
      <c r="W332" s="83" t="n">
        <f aca="false">E332+Tabla_Ministerio!E332</f>
        <v>929.410081151014</v>
      </c>
      <c r="X332" s="83" t="n">
        <f aca="false">F332+Tabla_Ministerio!F332</f>
        <v>294</v>
      </c>
      <c r="Y332" s="83" t="n">
        <f aca="false">G332+Tabla_Ministerio!G332</f>
        <v>792</v>
      </c>
      <c r="Z332" s="83" t="n">
        <f aca="false">H332+Tabla_Ministerio!H332</f>
        <v>69</v>
      </c>
      <c r="AA332" s="83" t="n">
        <f aca="false">Y332+0.33*Z332</f>
        <v>814.77</v>
      </c>
      <c r="AD332" s="91" t="n">
        <f aca="false">IF(U332&gt;0,T332/U332,0)</f>
        <v>242.336734693878</v>
      </c>
      <c r="AE332" s="92" t="n">
        <f aca="false">EXP((((AD332-AD$355)/AD$356+2)/4-1.9)^3)</f>
        <v>0.130186761655655</v>
      </c>
      <c r="AF332" s="93" t="n">
        <f aca="false">T332/V332</f>
        <v>18.5706533927342</v>
      </c>
      <c r="AG332" s="92" t="n">
        <f aca="false">EXP((((AF332-AF$355)/AF$356+2)/4-1.9)^3)</f>
        <v>0.0387481371007272</v>
      </c>
      <c r="AH332" s="92" t="n">
        <f aca="false">W332/V332</f>
        <v>0.726757020370056</v>
      </c>
      <c r="AI332" s="92" t="n">
        <f aca="false">EXP((((AH332-AH$355)/AH$356+2)/4-1.9)^3)</f>
        <v>0.217932381860868</v>
      </c>
      <c r="AJ332" s="92" t="n">
        <f aca="false">X332/V332</f>
        <v>0.229894820727772</v>
      </c>
      <c r="AK332" s="92" t="n">
        <f aca="false">EXP((((AJ332-AJ$355)/AJ$356+2)/4-1.9)^3)</f>
        <v>0.22596933782021</v>
      </c>
      <c r="AL332" s="92" t="n">
        <f aca="false">AA332/V332</f>
        <v>0.637113615933221</v>
      </c>
      <c r="AM332" s="92" t="n">
        <f aca="false">EXP((((AL332-AL$355)/AL$356+2)/4-1.9)^3)</f>
        <v>0.21659950484472</v>
      </c>
      <c r="AN332" s="92" t="n">
        <f aca="false">0.01*AE332+0.15*AG332+0.24*AI332+0.25*AK332+0.35*AM332</f>
        <v>0.191720020978979</v>
      </c>
      <c r="AP332" s="94" t="n">
        <f aca="false">0.01*AE332/$AN$355</f>
        <v>0.000458775710351079</v>
      </c>
      <c r="AQ332" s="81" t="n">
        <f aca="false">AP332*$J$355</f>
        <v>4167.55571366174</v>
      </c>
      <c r="AR332" s="94" t="n">
        <f aca="false">0.15*AG332/$AN$355</f>
        <v>0.00204821564386708</v>
      </c>
      <c r="AS332" s="81" t="n">
        <f aca="false">AR332*$J$355</f>
        <v>18606.1568143557</v>
      </c>
      <c r="AT332" s="94" t="n">
        <f aca="false">0.24*AI332/$AN$355</f>
        <v>0.0184317511904031</v>
      </c>
      <c r="AU332" s="81" t="n">
        <f aca="false">AT332*$J$355</f>
        <v>167435.520785468</v>
      </c>
      <c r="AV332" s="94" t="n">
        <f aca="false">0.25*AK332/$AN$355</f>
        <v>0.0199077928810911</v>
      </c>
      <c r="AW332" s="81" t="n">
        <f aca="false">AV332*$J$355</f>
        <v>180844.003063055</v>
      </c>
      <c r="AX332" s="94" t="n">
        <f aca="false">0.35*AM332/$AN$355</f>
        <v>0.0267152409750253</v>
      </c>
      <c r="AY332" s="81" t="n">
        <f aca="false">AX332*$J$355</f>
        <v>242683.412951649</v>
      </c>
    </row>
    <row r="333" customFormat="false" ht="12.8" hidden="false" customHeight="false" outlineLevel="0" collapsed="false">
      <c r="A333" s="89" t="s">
        <v>118</v>
      </c>
      <c r="B333" s="77"/>
      <c r="C333" s="77"/>
      <c r="D333" s="77"/>
      <c r="E333" s="77"/>
      <c r="F333" s="77"/>
      <c r="G333" s="77"/>
      <c r="H333" s="77"/>
      <c r="I333" s="82" t="n">
        <f aca="false">AP333+AR333+AT333+AV333+AX333</f>
        <v>0.0585003306697915</v>
      </c>
      <c r="J333" s="81" t="n">
        <f aca="false">ROUND(AQ333+AS333+AU333+AW333+AY333,0)</f>
        <v>531422</v>
      </c>
      <c r="K333" s="90" t="n">
        <f aca="false">I333-Tabla_Ministerio!J333</f>
        <v>0</v>
      </c>
      <c r="L333" s="81" t="n">
        <f aca="false">J333-Tabla_Ministerio!K333</f>
        <v>0</v>
      </c>
      <c r="M333" s="82" t="n">
        <f aca="false">Q368/Q$390</f>
        <v>0.0560248623359846</v>
      </c>
      <c r="N333" s="81" t="n">
        <f aca="false">ROUND((N$355*M333),0)</f>
        <v>9669754</v>
      </c>
      <c r="O333" s="82" t="n">
        <f aca="false">Tabla_Ministerio!L333/Tabla_Ministerio!L355-M333</f>
        <v>-8.38224072303301E-006</v>
      </c>
      <c r="P333" s="117" t="n">
        <f aca="false">N333-Tabla_Ministerio!L333</f>
        <v>1447</v>
      </c>
      <c r="Q333" s="83" t="n">
        <f aca="false">N333+J333</f>
        <v>10201176</v>
      </c>
      <c r="R333" s="81" t="n">
        <f aca="false">Q333-Tabla_Ministerio!M333</f>
        <v>1447</v>
      </c>
      <c r="T333" s="83" t="n">
        <f aca="false">B333+Tabla_Ministerio!B333</f>
        <v>13386</v>
      </c>
      <c r="U333" s="83" t="n">
        <f aca="false">C333+Tabla_Ministerio!C333</f>
        <v>54</v>
      </c>
      <c r="V333" s="83" t="n">
        <f aca="false">D333+Tabla_Ministerio!D333</f>
        <v>552.623309754551</v>
      </c>
      <c r="W333" s="83" t="n">
        <f aca="false">E333+Tabla_Ministerio!E333</f>
        <v>398.712305996039</v>
      </c>
      <c r="X333" s="83" t="n">
        <f aca="false">F333+Tabla_Ministerio!F333</f>
        <v>113</v>
      </c>
      <c r="Y333" s="83" t="n">
        <f aca="false">G333+Tabla_Ministerio!G333</f>
        <v>257</v>
      </c>
      <c r="Z333" s="83" t="n">
        <f aca="false">H333+Tabla_Ministerio!H333</f>
        <v>49</v>
      </c>
      <c r="AA333" s="83" t="n">
        <f aca="false">Y333+0.33*Z333</f>
        <v>273.17</v>
      </c>
      <c r="AD333" s="91" t="n">
        <f aca="false">IF(U333&gt;0,T333/U333,0)</f>
        <v>247.888888888889</v>
      </c>
      <c r="AE333" s="92" t="n">
        <f aca="false">EXP((((AD333-AD$355)/AD$356+2)/4-1.9)^3)</f>
        <v>0.142471862465076</v>
      </c>
      <c r="AF333" s="93" t="n">
        <f aca="false">T333/V333</f>
        <v>24.2226481650682</v>
      </c>
      <c r="AG333" s="92" t="n">
        <f aca="false">EXP((((AF333-AF$355)/AF$356+2)/4-1.9)^3)</f>
        <v>0.194189147882749</v>
      </c>
      <c r="AH333" s="92" t="n">
        <f aca="false">W333/V333</f>
        <v>0.721490206725315</v>
      </c>
      <c r="AI333" s="92" t="n">
        <f aca="false">EXP((((AH333-AH$355)/AH$356+2)/4-1.9)^3)</f>
        <v>0.209394756645952</v>
      </c>
      <c r="AJ333" s="92" t="n">
        <f aca="false">X333/V333</f>
        <v>0.204479250160818</v>
      </c>
      <c r="AK333" s="92" t="n">
        <f aca="false">EXP((((AJ333-AJ$355)/AJ$356+2)/4-1.9)^3)</f>
        <v>0.174214939202014</v>
      </c>
      <c r="AL333" s="92" t="n">
        <f aca="false">AA333/V333</f>
        <v>0.49431501563213</v>
      </c>
      <c r="AM333" s="92" t="n">
        <f aca="false">EXP((((AL333-AL$355)/AL$356+2)/4-1.9)^3)</f>
        <v>0.118985124302658</v>
      </c>
      <c r="AN333" s="92" t="n">
        <f aca="false">0.01*AE333+0.15*AG333+0.24*AI333+0.25*AK333+0.35*AM333</f>
        <v>0.166006360708526</v>
      </c>
      <c r="AP333" s="94" t="n">
        <f aca="false">0.01*AE333/$AN$355</f>
        <v>0.000502068175567202</v>
      </c>
      <c r="AQ333" s="81" t="n">
        <f aca="false">AP333*$J$355</f>
        <v>4560.82797437468</v>
      </c>
      <c r="AR333" s="94" t="n">
        <f aca="false">0.15*AG333/$AN$355</f>
        <v>0.0102647838147347</v>
      </c>
      <c r="AS333" s="81" t="n">
        <f aca="false">AR333*$J$355</f>
        <v>93246.1276205387</v>
      </c>
      <c r="AT333" s="94" t="n">
        <f aca="false">0.24*AI333/$AN$355</f>
        <v>0.0177096768369979</v>
      </c>
      <c r="AU333" s="81" t="n">
        <f aca="false">AT333*$J$355</f>
        <v>160876.138871113</v>
      </c>
      <c r="AV333" s="94" t="n">
        <f aca="false">0.25*AK333/$AN$355</f>
        <v>0.0153482545901207</v>
      </c>
      <c r="AW333" s="81" t="n">
        <f aca="false">AV333*$J$355</f>
        <v>139424.787905278</v>
      </c>
      <c r="AX333" s="94" t="n">
        <f aca="false">0.35*AM333/$AN$355</f>
        <v>0.014675547252371</v>
      </c>
      <c r="AY333" s="81" t="n">
        <f aca="false">AX333*$J$355</f>
        <v>133313.859959866</v>
      </c>
    </row>
    <row r="334" customFormat="false" ht="12.8" hidden="false" customHeight="false" outlineLevel="0" collapsed="false">
      <c r="A334" s="89" t="s">
        <v>119</v>
      </c>
      <c r="B334" s="77"/>
      <c r="C334" s="77"/>
      <c r="D334" s="77"/>
      <c r="E334" s="77"/>
      <c r="F334" s="77"/>
      <c r="G334" s="77"/>
      <c r="H334" s="77"/>
      <c r="I334" s="82" t="n">
        <f aca="false">AP334+AR334+AT334+AV334+AX334</f>
        <v>0.078822979630657</v>
      </c>
      <c r="J334" s="81" t="n">
        <f aca="false">ROUND(AQ334+AS334+AU334+AW334+AY334,0)</f>
        <v>716034</v>
      </c>
      <c r="K334" s="90" t="n">
        <f aca="false">I334-Tabla_Ministerio!J334</f>
        <v>0</v>
      </c>
      <c r="L334" s="81" t="n">
        <f aca="false">J334-Tabla_Ministerio!K334</f>
        <v>0</v>
      </c>
      <c r="M334" s="82" t="n">
        <f aca="false">Q369/Q$390</f>
        <v>0.0552393144188359</v>
      </c>
      <c r="N334" s="81" t="n">
        <f aca="false">ROUND((N$355*M334),0)</f>
        <v>9534170</v>
      </c>
      <c r="O334" s="82" t="n">
        <f aca="false">Tabla_Ministerio!L334/Tabla_Ministerio!L355-M334</f>
        <v>3.94494940562234E-006</v>
      </c>
      <c r="P334" s="117" t="n">
        <f aca="false">N334-Tabla_Ministerio!L334</f>
        <v>-681</v>
      </c>
      <c r="Q334" s="83" t="n">
        <f aca="false">N334+J334</f>
        <v>10250204</v>
      </c>
      <c r="R334" s="81" t="n">
        <f aca="false">Q334-Tabla_Ministerio!M334</f>
        <v>-681</v>
      </c>
      <c r="T334" s="83" t="n">
        <f aca="false">B334+Tabla_Ministerio!B334</f>
        <v>14130</v>
      </c>
      <c r="U334" s="83" t="n">
        <f aca="false">C334+Tabla_Ministerio!C334</f>
        <v>64</v>
      </c>
      <c r="V334" s="83" t="n">
        <f aca="false">D334+Tabla_Ministerio!D334</f>
        <v>527.336169117455</v>
      </c>
      <c r="W334" s="83" t="n">
        <f aca="false">E334+Tabla_Ministerio!E334</f>
        <v>288.252155443993</v>
      </c>
      <c r="X334" s="83" t="n">
        <f aca="false">F334+Tabla_Ministerio!F334</f>
        <v>100</v>
      </c>
      <c r="Y334" s="83" t="n">
        <f aca="false">G334+Tabla_Ministerio!G334</f>
        <v>420</v>
      </c>
      <c r="Z334" s="83" t="n">
        <f aca="false">H334+Tabla_Ministerio!H334</f>
        <v>4</v>
      </c>
      <c r="AA334" s="83" t="n">
        <f aca="false">Y334+0.33*Z334</f>
        <v>421.32</v>
      </c>
      <c r="AD334" s="91" t="n">
        <f aca="false">IF(U334&gt;0,T334/U334,0)</f>
        <v>220.78125</v>
      </c>
      <c r="AE334" s="92" t="n">
        <f aca="false">EXP((((AD334-AD$355)/AD$356+2)/4-1.9)^3)</f>
        <v>0.0893479985054107</v>
      </c>
      <c r="AF334" s="93" t="n">
        <f aca="false">T334/V334</f>
        <v>26.7950518616006</v>
      </c>
      <c r="AG334" s="92" t="n">
        <f aca="false">EXP((((AF334-AF$355)/AF$356+2)/4-1.9)^3)</f>
        <v>0.32320913681042</v>
      </c>
      <c r="AH334" s="92" t="n">
        <f aca="false">W334/V334</f>
        <v>0.546619352748758</v>
      </c>
      <c r="AI334" s="92" t="n">
        <f aca="false">EXP((((AH334-AH$355)/AH$356+2)/4-1.9)^3)</f>
        <v>0.0361500462115513</v>
      </c>
      <c r="AJ334" s="92" t="n">
        <f aca="false">X334/V334</f>
        <v>0.189632355708426</v>
      </c>
      <c r="AK334" s="92" t="n">
        <f aca="false">EXP((((AJ334-AJ$355)/AJ$356+2)/4-1.9)^3)</f>
        <v>0.147697580900462</v>
      </c>
      <c r="AL334" s="92" t="n">
        <f aca="false">AA334/V334</f>
        <v>0.798959041070741</v>
      </c>
      <c r="AM334" s="92" t="n">
        <f aca="false">EXP((((AL334-AL$355)/AL$356+2)/4-1.9)^3)</f>
        <v>0.367716214979108</v>
      </c>
      <c r="AN334" s="92" t="n">
        <f aca="false">0.01*AE334+0.15*AG334+0.24*AI334+0.25*AK334+0.35*AM334</f>
        <v>0.223675932065193</v>
      </c>
      <c r="AP334" s="94" t="n">
        <f aca="false">0.01*AE334/$AN$355</f>
        <v>0.000314860673708036</v>
      </c>
      <c r="AQ334" s="81" t="n">
        <f aca="false">AP334*$J$355</f>
        <v>2860.21986367837</v>
      </c>
      <c r="AR334" s="94" t="n">
        <f aca="false">0.15*AG334/$AN$355</f>
        <v>0.0170847441913138</v>
      </c>
      <c r="AS334" s="81" t="n">
        <f aca="false">AR334*$J$355</f>
        <v>155199.200098174</v>
      </c>
      <c r="AT334" s="94" t="n">
        <f aca="false">0.24*AI334/$AN$355</f>
        <v>0.0030574100627151</v>
      </c>
      <c r="AU334" s="81" t="n">
        <f aca="false">AT334*$J$355</f>
        <v>27773.7606599191</v>
      </c>
      <c r="AV334" s="94" t="n">
        <f aca="false">0.25*AK334/$AN$355</f>
        <v>0.0130120877370718</v>
      </c>
      <c r="AW334" s="81" t="n">
        <f aca="false">AV334*$J$355</f>
        <v>118202.858982667</v>
      </c>
      <c r="AX334" s="94" t="n">
        <f aca="false">0.35*AM334/$AN$355</f>
        <v>0.0453538769658483</v>
      </c>
      <c r="AY334" s="81" t="n">
        <f aca="false">AX334*$J$355</f>
        <v>411998.2920218</v>
      </c>
    </row>
    <row r="335" customFormat="false" ht="12.8" hidden="false" customHeight="false" outlineLevel="0" collapsed="false">
      <c r="A335" s="89" t="s">
        <v>120</v>
      </c>
      <c r="B335" s="77"/>
      <c r="C335" s="77"/>
      <c r="D335" s="77"/>
      <c r="E335" s="77"/>
      <c r="F335" s="77"/>
      <c r="G335" s="77"/>
      <c r="H335" s="77"/>
      <c r="I335" s="82" t="n">
        <f aca="false">AP335+AR335+AT335+AV335+AX335</f>
        <v>0.0408077141157917</v>
      </c>
      <c r="J335" s="81" t="n">
        <f aca="false">ROUND(AQ335+AS335+AU335+AW335+AY335,0)</f>
        <v>370701</v>
      </c>
      <c r="K335" s="90" t="n">
        <f aca="false">I335-Tabla_Ministerio!J335</f>
        <v>0</v>
      </c>
      <c r="L335" s="81" t="n">
        <f aca="false">J335-Tabla_Ministerio!K335</f>
        <v>0</v>
      </c>
      <c r="M335" s="82" t="n">
        <f aca="false">Q370/Q$390</f>
        <v>0.0627432877766976</v>
      </c>
      <c r="N335" s="81" t="n">
        <f aca="false">ROUND((N$355*M335),0)</f>
        <v>10829337</v>
      </c>
      <c r="O335" s="82" t="n">
        <f aca="false">Tabla_Ministerio!L335/Tabla_Ministerio!L355-M335</f>
        <v>-1.42035520586392E-005</v>
      </c>
      <c r="P335" s="117" t="n">
        <f aca="false">N335-Tabla_Ministerio!L335</f>
        <v>2451</v>
      </c>
      <c r="Q335" s="83" t="n">
        <f aca="false">N335+J335</f>
        <v>11200038</v>
      </c>
      <c r="R335" s="81" t="n">
        <f aca="false">Q335-Tabla_Ministerio!M335</f>
        <v>2451</v>
      </c>
      <c r="T335" s="83" t="n">
        <f aca="false">B335+Tabla_Ministerio!B335</f>
        <v>17275</v>
      </c>
      <c r="U335" s="83" t="n">
        <f aca="false">C335+Tabla_Ministerio!C335</f>
        <v>64</v>
      </c>
      <c r="V335" s="83" t="n">
        <f aca="false">D335+Tabla_Ministerio!D335</f>
        <v>851.501519874431</v>
      </c>
      <c r="W335" s="83" t="n">
        <f aca="false">E335+Tabla_Ministerio!E335</f>
        <v>571.952884044852</v>
      </c>
      <c r="X335" s="83" t="n">
        <f aca="false">F335+Tabla_Ministerio!F335</f>
        <v>164</v>
      </c>
      <c r="Y335" s="83" t="n">
        <f aca="false">G335+Tabla_Ministerio!G335</f>
        <v>367</v>
      </c>
      <c r="Z335" s="83" t="n">
        <f aca="false">H335+Tabla_Ministerio!H335</f>
        <v>25</v>
      </c>
      <c r="AA335" s="83" t="n">
        <f aca="false">Y335+0.33*Z335</f>
        <v>375.25</v>
      </c>
      <c r="AD335" s="91" t="n">
        <f aca="false">IF(U335&gt;0,T335/U335,0)</f>
        <v>269.921875</v>
      </c>
      <c r="AE335" s="92" t="n">
        <f aca="false">EXP((((AD335-AD$355)/AD$356+2)/4-1.9)^3)</f>
        <v>0.198498931471174</v>
      </c>
      <c r="AF335" s="93" t="n">
        <f aca="false">T335/V335</f>
        <v>20.2876913273713</v>
      </c>
      <c r="AG335" s="92" t="n">
        <f aca="false">EXP((((AF335-AF$355)/AF$356+2)/4-1.9)^3)</f>
        <v>0.0683756239325769</v>
      </c>
      <c r="AH335" s="92" t="n">
        <f aca="false">W335/V335</f>
        <v>0.671699193360449</v>
      </c>
      <c r="AI335" s="92" t="n">
        <f aca="false">EXP((((AH335-AH$355)/AH$356+2)/4-1.9)^3)</f>
        <v>0.138567029152402</v>
      </c>
      <c r="AJ335" s="92" t="n">
        <f aca="false">X335/V335</f>
        <v>0.192600948057244</v>
      </c>
      <c r="AK335" s="92" t="n">
        <f aca="false">EXP((((AJ335-AJ$355)/AJ$356+2)/4-1.9)^3)</f>
        <v>0.152777090428914</v>
      </c>
      <c r="AL335" s="92" t="n">
        <f aca="false">AA335/V335</f>
        <v>0.440692108283421</v>
      </c>
      <c r="AM335" s="92" t="n">
        <f aca="false">EXP((((AL335-AL$355)/AL$356+2)/4-1.9)^3)</f>
        <v>0.0917381101774246</v>
      </c>
      <c r="AN335" s="92" t="n">
        <f aca="false">0.01*AE335+0.15*AG335+0.24*AI335+0.25*AK335+0.35*AM335</f>
        <v>0.115800031070502</v>
      </c>
      <c r="AP335" s="94" t="n">
        <f aca="false">0.01*AE335/$AN$355</f>
        <v>0.000699506517648006</v>
      </c>
      <c r="AQ335" s="81" t="n">
        <f aca="false">AP335*$J$355</f>
        <v>6354.37386634241</v>
      </c>
      <c r="AR335" s="94" t="n">
        <f aca="false">0.15*AG335/$AN$355</f>
        <v>0.00361431627625908</v>
      </c>
      <c r="AS335" s="81" t="n">
        <f aca="false">AR335*$J$355</f>
        <v>32832.7418131558</v>
      </c>
      <c r="AT335" s="94" t="n">
        <f aca="false">0.24*AI335/$AN$355</f>
        <v>0.0117193827861752</v>
      </c>
      <c r="AU335" s="81" t="n">
        <f aca="false">AT335*$J$355</f>
        <v>106459.822499621</v>
      </c>
      <c r="AV335" s="94" t="n">
        <f aca="false">0.25*AK335/$AN$355</f>
        <v>0.0134595901487062</v>
      </c>
      <c r="AW335" s="81" t="n">
        <f aca="false">AV335*$J$355</f>
        <v>122268.007137649</v>
      </c>
      <c r="AX335" s="94" t="n">
        <f aca="false">0.35*AM335/$AN$355</f>
        <v>0.0113149183870032</v>
      </c>
      <c r="AY335" s="81" t="n">
        <f aca="false">AX335*$J$355</f>
        <v>102785.635135927</v>
      </c>
    </row>
    <row r="336" customFormat="false" ht="12.8" hidden="false" customHeight="false" outlineLevel="0" collapsed="false">
      <c r="A336" s="89" t="s">
        <v>121</v>
      </c>
      <c r="B336" s="77"/>
      <c r="C336" s="77"/>
      <c r="D336" s="77"/>
      <c r="E336" s="77"/>
      <c r="F336" s="77"/>
      <c r="G336" s="77"/>
      <c r="H336" s="77"/>
      <c r="I336" s="82" t="n">
        <f aca="false">AP336+AR336+AT336+AV336+AX336</f>
        <v>0.0242657450092146</v>
      </c>
      <c r="J336" s="81" t="n">
        <f aca="false">ROUND(AQ336+AS336+AU336+AW336+AY336,0)</f>
        <v>220432</v>
      </c>
      <c r="K336" s="90" t="n">
        <f aca="false">I336-Tabla_Ministerio!J336</f>
        <v>0</v>
      </c>
      <c r="L336" s="81" t="n">
        <f aca="false">J336-Tabla_Ministerio!K336</f>
        <v>0</v>
      </c>
      <c r="M336" s="82" t="n">
        <f aca="false">Q371/Q$390</f>
        <v>0.0481786411011499</v>
      </c>
      <c r="N336" s="81" t="n">
        <f aca="false">ROUND((N$355*M336),0)</f>
        <v>8315515</v>
      </c>
      <c r="O336" s="82" t="n">
        <f aca="false">Tabla_Ministerio!L336/Tabla_Ministerio!L355-M336</f>
        <v>2.51901800964183E-006</v>
      </c>
      <c r="P336" s="117" t="n">
        <f aca="false">N336-Tabla_Ministerio!L336</f>
        <v>-435</v>
      </c>
      <c r="Q336" s="83" t="n">
        <f aca="false">N336+J336</f>
        <v>8535947</v>
      </c>
      <c r="R336" s="81" t="n">
        <f aca="false">Q336-Tabla_Ministerio!M336</f>
        <v>-435</v>
      </c>
      <c r="T336" s="83" t="n">
        <f aca="false">B336+Tabla_Ministerio!B336</f>
        <v>11648</v>
      </c>
      <c r="U336" s="83" t="n">
        <f aca="false">C336+Tabla_Ministerio!C336</f>
        <v>55</v>
      </c>
      <c r="V336" s="83" t="n">
        <f aca="false">D336+Tabla_Ministerio!D336</f>
        <v>860.151789492559</v>
      </c>
      <c r="W336" s="83" t="n">
        <f aca="false">E336+Tabla_Ministerio!E336</f>
        <v>441.562092522862</v>
      </c>
      <c r="X336" s="83" t="n">
        <f aca="false">F336+Tabla_Ministerio!F336</f>
        <v>158</v>
      </c>
      <c r="Y336" s="83" t="n">
        <f aca="false">G336+Tabla_Ministerio!G336</f>
        <v>340</v>
      </c>
      <c r="Z336" s="83" t="n">
        <f aca="false">H336+Tabla_Ministerio!H336</f>
        <v>37</v>
      </c>
      <c r="AA336" s="83" t="n">
        <f aca="false">Y336+0.33*Z336</f>
        <v>352.21</v>
      </c>
      <c r="AD336" s="91" t="n">
        <f aca="false">IF(U336&gt;0,T336/U336,0)</f>
        <v>211.781818181818</v>
      </c>
      <c r="AE336" s="92" t="n">
        <f aca="false">EXP((((AD336-AD$355)/AD$356+2)/4-1.9)^3)</f>
        <v>0.0753833260427436</v>
      </c>
      <c r="AF336" s="93" t="n">
        <f aca="false">T336/V336</f>
        <v>13.5417959275207</v>
      </c>
      <c r="AG336" s="92" t="n">
        <f aca="false">EXP((((AF336-AF$355)/AF$356+2)/4-1.9)^3)</f>
        <v>0.00468863986431958</v>
      </c>
      <c r="AH336" s="92" t="n">
        <f aca="false">W336/V336</f>
        <v>0.513353687008381</v>
      </c>
      <c r="AI336" s="92" t="n">
        <f aca="false">EXP((((AH336-AH$355)/AH$356+2)/4-1.9)^3)</f>
        <v>0.0233141070303811</v>
      </c>
      <c r="AJ336" s="92" t="n">
        <f aca="false">X336/V336</f>
        <v>0.183688509319048</v>
      </c>
      <c r="AK336" s="92" t="n">
        <f aca="false">EXP((((AJ336-AJ$355)/AJ$356+2)/4-1.9)^3)</f>
        <v>0.137861584077009</v>
      </c>
      <c r="AL336" s="92" t="n">
        <f aca="false">AA336/V336</f>
        <v>0.409474239666215</v>
      </c>
      <c r="AM336" s="92" t="n">
        <f aca="false">EXP((((AL336-AL$355)/AL$356+2)/4-1.9)^3)</f>
        <v>0.0781170920111215</v>
      </c>
      <c r="AN336" s="92" t="n">
        <f aca="false">0.01*AE336+0.15*AG336+0.24*AI336+0.25*AK336+0.35*AM336</f>
        <v>0.0688588931505117</v>
      </c>
      <c r="AP336" s="94" t="n">
        <f aca="false">0.01*AE336/$AN$355</f>
        <v>0.000265649429435551</v>
      </c>
      <c r="AQ336" s="81" t="n">
        <f aca="false">AP336*$J$355</f>
        <v>2413.18093459633</v>
      </c>
      <c r="AR336" s="94" t="n">
        <f aca="false">0.15*AG336/$AN$355</f>
        <v>0.000247840186318995</v>
      </c>
      <c r="AS336" s="81" t="n">
        <f aca="false">AR336*$J$355</f>
        <v>2251.40032757684</v>
      </c>
      <c r="AT336" s="94" t="n">
        <f aca="false">0.24*AI336/$AN$355</f>
        <v>0.00197180343894352</v>
      </c>
      <c r="AU336" s="81" t="n">
        <f aca="false">AT336*$J$355</f>
        <v>17912.0221554415</v>
      </c>
      <c r="AV336" s="94" t="n">
        <f aca="false">0.25*AK336/$AN$355</f>
        <v>0.0121455410213569</v>
      </c>
      <c r="AW336" s="81" t="n">
        <f aca="false">AV336*$J$355</f>
        <v>110331.078426829</v>
      </c>
      <c r="AX336" s="94" t="n">
        <f aca="false">0.35*AM336/$AN$355</f>
        <v>0.00963491093315954</v>
      </c>
      <c r="AY336" s="81" t="n">
        <f aca="false">AX336*$J$355</f>
        <v>87524.3113446068</v>
      </c>
    </row>
    <row r="337" customFormat="false" ht="12.8" hidden="false" customHeight="false" outlineLevel="0" collapsed="false">
      <c r="A337" s="89" t="s">
        <v>122</v>
      </c>
      <c r="B337" s="77"/>
      <c r="C337" s="77"/>
      <c r="D337" s="77"/>
      <c r="E337" s="77"/>
      <c r="F337" s="77"/>
      <c r="G337" s="77"/>
      <c r="H337" s="77"/>
      <c r="I337" s="82" t="n">
        <f aca="false">AP337+AR337+AT337+AV337+AX337</f>
        <v>0.034552184635595</v>
      </c>
      <c r="J337" s="81" t="n">
        <f aca="false">ROUND(AQ337+AS337+AU337+AW337+AY337,0)</f>
        <v>313875</v>
      </c>
      <c r="K337" s="90" t="n">
        <f aca="false">I337-Tabla_Ministerio!J337</f>
        <v>0</v>
      </c>
      <c r="L337" s="81" t="n">
        <f aca="false">J337-Tabla_Ministerio!K337</f>
        <v>0</v>
      </c>
      <c r="M337" s="82" t="n">
        <f aca="false">Q372/Q$390</f>
        <v>0.0469263049515962</v>
      </c>
      <c r="N337" s="81" t="n">
        <f aca="false">ROUND((N$355*M337),0)</f>
        <v>8099365</v>
      </c>
      <c r="O337" s="82" t="n">
        <f aca="false">Tabla_Ministerio!L337/Tabla_Ministerio!L355-M337</f>
        <v>-1.37086392477115E-005</v>
      </c>
      <c r="P337" s="117" t="n">
        <f aca="false">N337-Tabla_Ministerio!L337</f>
        <v>2366</v>
      </c>
      <c r="Q337" s="83" t="n">
        <f aca="false">N337+J337</f>
        <v>8413240</v>
      </c>
      <c r="R337" s="81" t="n">
        <f aca="false">Q337-Tabla_Ministerio!M337</f>
        <v>2366</v>
      </c>
      <c r="T337" s="83" t="n">
        <f aca="false">B337+Tabla_Ministerio!B337</f>
        <v>9216</v>
      </c>
      <c r="U337" s="83" t="n">
        <f aca="false">C337+Tabla_Ministerio!C337</f>
        <v>49</v>
      </c>
      <c r="V337" s="83" t="n">
        <f aca="false">D337+Tabla_Ministerio!D337</f>
        <v>448.882388942995</v>
      </c>
      <c r="W337" s="83" t="n">
        <f aca="false">E337+Tabla_Ministerio!E337</f>
        <v>296.667099160314</v>
      </c>
      <c r="X337" s="83" t="n">
        <f aca="false">F337+Tabla_Ministerio!F337</f>
        <v>47.5</v>
      </c>
      <c r="Y337" s="83" t="n">
        <f aca="false">G337+Tabla_Ministerio!G337</f>
        <v>220</v>
      </c>
      <c r="Z337" s="83" t="n">
        <f aca="false">H337+Tabla_Ministerio!H337</f>
        <v>25</v>
      </c>
      <c r="AA337" s="83" t="n">
        <f aca="false">Y337+0.33*Z337</f>
        <v>228.25</v>
      </c>
      <c r="AD337" s="91" t="n">
        <f aca="false">IF(U337&gt;0,T337/U337,0)</f>
        <v>188.081632653061</v>
      </c>
      <c r="AE337" s="92" t="n">
        <f aca="false">EXP((((AD337-AD$355)/AD$356+2)/4-1.9)^3)</f>
        <v>0.0463990713646151</v>
      </c>
      <c r="AF337" s="93" t="n">
        <f aca="false">T337/V337</f>
        <v>20.5309903596382</v>
      </c>
      <c r="AG337" s="92" t="n">
        <f aca="false">EXP((((AF337-AF$355)/AF$356+2)/4-1.9)^3)</f>
        <v>0.0736772760583185</v>
      </c>
      <c r="AH337" s="92" t="n">
        <f aca="false">W337/V337</f>
        <v>0.660901622491562</v>
      </c>
      <c r="AI337" s="92" t="n">
        <f aca="false">EXP((((AH337-AH$355)/AH$356+2)/4-1.9)^3)</f>
        <v>0.125607348490555</v>
      </c>
      <c r="AJ337" s="92" t="n">
        <f aca="false">X337/V337</f>
        <v>0.105818363941278</v>
      </c>
      <c r="AK337" s="92" t="n">
        <f aca="false">EXP((((AJ337-AJ$355)/AJ$356+2)/4-1.9)^3)</f>
        <v>0.0477087832651372</v>
      </c>
      <c r="AL337" s="92" t="n">
        <f aca="false">AA337/V337</f>
        <v>0.508485085675718</v>
      </c>
      <c r="AM337" s="92" t="n">
        <f aca="false">EXP((((AL337-AL$355)/AL$356+2)/4-1.9)^3)</f>
        <v>0.127029075551401</v>
      </c>
      <c r="AN337" s="92" t="n">
        <f aca="false">0.01*AE337+0.15*AG337+0.24*AI337+0.25*AK337+0.35*AM337</f>
        <v>0.0980487180194018</v>
      </c>
      <c r="AP337" s="94" t="n">
        <f aca="false">0.01*AE337/$AN$355</f>
        <v>0.000163509458674726</v>
      </c>
      <c r="AQ337" s="81" t="n">
        <f aca="false">AP337*$J$355</f>
        <v>1485.33316686737</v>
      </c>
      <c r="AR337" s="94" t="n">
        <f aca="false">0.15*AG337/$AN$355</f>
        <v>0.00389456011853869</v>
      </c>
      <c r="AS337" s="81" t="n">
        <f aca="false">AR337*$J$355</f>
        <v>35378.4995761751</v>
      </c>
      <c r="AT337" s="94" t="n">
        <f aca="false">0.24*AI337/$AN$355</f>
        <v>0.0106233106585427</v>
      </c>
      <c r="AU337" s="81" t="n">
        <f aca="false">AT337*$J$355</f>
        <v>96503.0145103656</v>
      </c>
      <c r="AV337" s="94" t="n">
        <f aca="false">0.25*AK337/$AN$355</f>
        <v>0.00420312147220123</v>
      </c>
      <c r="AW337" s="81" t="n">
        <f aca="false">AV337*$J$355</f>
        <v>38181.4959063152</v>
      </c>
      <c r="AX337" s="94" t="n">
        <f aca="false">0.35*AM337/$AN$355</f>
        <v>0.0156676829276376</v>
      </c>
      <c r="AY337" s="81" t="n">
        <f aca="false">AX337*$J$355</f>
        <v>142326.500796977</v>
      </c>
    </row>
    <row r="338" customFormat="false" ht="12.8" hidden="false" customHeight="false" outlineLevel="0" collapsed="false">
      <c r="A338" s="89" t="s">
        <v>123</v>
      </c>
      <c r="B338" s="77"/>
      <c r="C338" s="77"/>
      <c r="D338" s="77"/>
      <c r="E338" s="77"/>
      <c r="F338" s="77"/>
      <c r="G338" s="77"/>
      <c r="H338" s="77"/>
      <c r="I338" s="82" t="n">
        <f aca="false">AP338+AR338+AT338+AV338+AX338</f>
        <v>0.0135951501609844</v>
      </c>
      <c r="J338" s="81" t="n">
        <f aca="false">ROUND(AQ338+AS338+AU338+AW338+AY338,0)</f>
        <v>123499</v>
      </c>
      <c r="K338" s="90" t="n">
        <f aca="false">I338-Tabla_Ministerio!J338</f>
        <v>0</v>
      </c>
      <c r="L338" s="81" t="n">
        <f aca="false">J338-Tabla_Ministerio!K338</f>
        <v>0</v>
      </c>
      <c r="M338" s="82" t="n">
        <f aca="false">Q373/Q$390</f>
        <v>0.0200748706541498</v>
      </c>
      <c r="N338" s="81" t="n">
        <f aca="false">ROUND((N$355*M338),0)</f>
        <v>3464873</v>
      </c>
      <c r="O338" s="82" t="n">
        <f aca="false">Tabla_Ministerio!L338/Tabla_Ministerio!L355-M338</f>
        <v>-5.13571133662488E-006</v>
      </c>
      <c r="P338" s="117" t="n">
        <f aca="false">N338-Tabla_Ministerio!L338</f>
        <v>886</v>
      </c>
      <c r="Q338" s="83" t="n">
        <f aca="false">N338+J338</f>
        <v>3588372</v>
      </c>
      <c r="R338" s="81" t="n">
        <f aca="false">Q338-Tabla_Ministerio!M338</f>
        <v>886</v>
      </c>
      <c r="T338" s="83" t="n">
        <f aca="false">B338+Tabla_Ministerio!B338</f>
        <v>15464</v>
      </c>
      <c r="U338" s="83" t="n">
        <f aca="false">C338+Tabla_Ministerio!C338</f>
        <v>65</v>
      </c>
      <c r="V338" s="83" t="n">
        <f aca="false">D338+Tabla_Ministerio!D338</f>
        <v>787.294757147325</v>
      </c>
      <c r="W338" s="83" t="n">
        <f aca="false">E338+Tabla_Ministerio!E338</f>
        <v>366.491462880141</v>
      </c>
      <c r="X338" s="83" t="n">
        <f aca="false">F338+Tabla_Ministerio!F338</f>
        <v>85</v>
      </c>
      <c r="Y338" s="83" t="n">
        <f aca="false">G338+Tabla_Ministerio!G338</f>
        <v>220</v>
      </c>
      <c r="Z338" s="83" t="n">
        <f aca="false">H338+Tabla_Ministerio!H338</f>
        <v>27</v>
      </c>
      <c r="AA338" s="83" t="n">
        <f aca="false">Y338+0.33*Z338</f>
        <v>228.91</v>
      </c>
      <c r="AD338" s="91" t="n">
        <f aca="false">IF(U338&gt;0,T338/U338,0)</f>
        <v>237.907692307692</v>
      </c>
      <c r="AE338" s="92" t="n">
        <f aca="false">EXP((((AD338-AD$355)/AD$356+2)/4-1.9)^3)</f>
        <v>0.120913304643431</v>
      </c>
      <c r="AF338" s="93" t="n">
        <f aca="false">T338/V338</f>
        <v>19.6419445952264</v>
      </c>
      <c r="AG338" s="92" t="n">
        <f aca="false">EXP((((AF338-AF$355)/AF$356+2)/4-1.9)^3)</f>
        <v>0.0556971148370234</v>
      </c>
      <c r="AH338" s="92" t="n">
        <f aca="false">W338/V338</f>
        <v>0.465507307845008</v>
      </c>
      <c r="AI338" s="92" t="n">
        <f aca="false">EXP((((AH338-AH$355)/AH$356+2)/4-1.9)^3)</f>
        <v>0.0116217816097013</v>
      </c>
      <c r="AJ338" s="92" t="n">
        <f aca="false">X338/V338</f>
        <v>0.107964646313648</v>
      </c>
      <c r="AK338" s="92" t="n">
        <f aca="false">EXP((((AJ338-AJ$355)/AJ$356+2)/4-1.9)^3)</f>
        <v>0.0493286962542488</v>
      </c>
      <c r="AL338" s="92" t="n">
        <f aca="false">AA338/V338</f>
        <v>0.290755143384201</v>
      </c>
      <c r="AM338" s="92" t="n">
        <f aca="false">EXP((((AL338-AL$355)/AL$356+2)/4-1.9)^3)</f>
        <v>0.0396967121947408</v>
      </c>
      <c r="AN338" s="92" t="n">
        <f aca="false">0.01*AE338+0.15*AG338+0.24*AI338+0.25*AK338+0.35*AM338</f>
        <v>0.0385789511900376</v>
      </c>
      <c r="AP338" s="94" t="n">
        <f aca="false">0.01*AE338/$AN$355</f>
        <v>0.000426096221483802</v>
      </c>
      <c r="AQ338" s="81" t="n">
        <f aca="false">AP338*$J$355</f>
        <v>3870.69258975279</v>
      </c>
      <c r="AR338" s="94" t="n">
        <f aca="false">0.15*AG338/$AN$355</f>
        <v>0.00294413384650979</v>
      </c>
      <c r="AS338" s="81" t="n">
        <f aca="false">AR338*$J$355</f>
        <v>26744.7503365365</v>
      </c>
      <c r="AT338" s="94" t="n">
        <f aca="false">0.24*AI338/$AN$355</f>
        <v>0.000982918578644138</v>
      </c>
      <c r="AU338" s="81" t="n">
        <f aca="false">AT338*$J$355</f>
        <v>8928.91198480822</v>
      </c>
      <c r="AV338" s="94" t="n">
        <f aca="false">0.25*AK338/$AN$355</f>
        <v>0.00434583504822755</v>
      </c>
      <c r="AW338" s="81" t="n">
        <f aca="false">AV338*$J$355</f>
        <v>39477.917590738</v>
      </c>
      <c r="AX338" s="94" t="n">
        <f aca="false">0.35*AM338/$AN$355</f>
        <v>0.00489616646611913</v>
      </c>
      <c r="AY338" s="81" t="n">
        <f aca="false">AX338*$J$355</f>
        <v>44477.1727677099</v>
      </c>
    </row>
    <row r="339" customFormat="false" ht="12.8" hidden="false" customHeight="false" outlineLevel="0" collapsed="false">
      <c r="A339" s="89" t="s">
        <v>124</v>
      </c>
      <c r="B339" s="77"/>
      <c r="C339" s="77"/>
      <c r="D339" s="77"/>
      <c r="E339" s="77"/>
      <c r="F339" s="77"/>
      <c r="G339" s="77"/>
      <c r="H339" s="77"/>
      <c r="I339" s="82" t="n">
        <f aca="false">AP339+AR339+AT339+AV339+AX339</f>
        <v>0.0159984945053241</v>
      </c>
      <c r="J339" s="81" t="n">
        <f aca="false">ROUND(AQ339+AS339+AU339+AW339+AY339,0)</f>
        <v>145332</v>
      </c>
      <c r="K339" s="90" t="n">
        <f aca="false">I339-Tabla_Ministerio!J339</f>
        <v>5.89805981832114E-017</v>
      </c>
      <c r="L339" s="81" t="n">
        <f aca="false">J339-Tabla_Ministerio!K339</f>
        <v>0</v>
      </c>
      <c r="M339" s="82" t="n">
        <f aca="false">Q374/Q$390</f>
        <v>0.0193071691559112</v>
      </c>
      <c r="N339" s="81" t="n">
        <f aca="false">ROUND((N$355*M339),0)</f>
        <v>3332370</v>
      </c>
      <c r="O339" s="82" t="n">
        <f aca="false">Tabla_Ministerio!L339/Tabla_Ministerio!L355-M339</f>
        <v>-1.95840859272545E-006</v>
      </c>
      <c r="P339" s="117" t="n">
        <f aca="false">N339-Tabla_Ministerio!L339</f>
        <v>338</v>
      </c>
      <c r="Q339" s="83" t="n">
        <f aca="false">N339+J339</f>
        <v>3477702</v>
      </c>
      <c r="R339" s="81" t="n">
        <f aca="false">Q339-Tabla_Ministerio!M339</f>
        <v>338</v>
      </c>
      <c r="T339" s="83" t="n">
        <f aca="false">B339+Tabla_Ministerio!B339</f>
        <v>6317</v>
      </c>
      <c r="U339" s="83" t="n">
        <f aca="false">C339+Tabla_Ministerio!C339</f>
        <v>52</v>
      </c>
      <c r="V339" s="83" t="n">
        <f aca="false">D339+Tabla_Ministerio!D339</f>
        <v>315.137275897253</v>
      </c>
      <c r="W339" s="83" t="n">
        <f aca="false">E339+Tabla_Ministerio!E339</f>
        <v>180.440299612668</v>
      </c>
      <c r="X339" s="83" t="n">
        <f aca="false">F339+Tabla_Ministerio!F339</f>
        <v>26.5</v>
      </c>
      <c r="Y339" s="83" t="n">
        <f aca="false">G339+Tabla_Ministerio!G339</f>
        <v>93</v>
      </c>
      <c r="Z339" s="83" t="n">
        <f aca="false">H339+Tabla_Ministerio!H339</f>
        <v>13</v>
      </c>
      <c r="AA339" s="83" t="n">
        <f aca="false">Y339+0.33*Z339</f>
        <v>97.29</v>
      </c>
      <c r="AD339" s="91" t="n">
        <f aca="false">IF(U339&gt;0,T339/U339,0)</f>
        <v>121.480769230769</v>
      </c>
      <c r="AE339" s="92" t="n">
        <f aca="false">EXP((((AD339-AD$355)/AD$356+2)/4-1.9)^3)</f>
        <v>0.00864374037958663</v>
      </c>
      <c r="AF339" s="93" t="n">
        <f aca="false">T339/V339</f>
        <v>20.0452326117701</v>
      </c>
      <c r="AG339" s="92" t="n">
        <f aca="false">EXP((((AF339-AF$355)/AF$356+2)/4-1.9)^3)</f>
        <v>0.0633827348204322</v>
      </c>
      <c r="AH339" s="92" t="n">
        <f aca="false">W339/V339</f>
        <v>0.572576821002599</v>
      </c>
      <c r="AI339" s="92" t="n">
        <f aca="false">EXP((((AH339-AH$355)/AH$356+2)/4-1.9)^3)</f>
        <v>0.0496593129737457</v>
      </c>
      <c r="AJ339" s="92" t="n">
        <f aca="false">X339/V339</f>
        <v>0.0840903378521303</v>
      </c>
      <c r="AK339" s="92" t="n">
        <f aca="false">EXP((((AJ339-AJ$355)/AJ$356+2)/4-1.9)^3)</f>
        <v>0.0335512507488399</v>
      </c>
      <c r="AL339" s="92" t="n">
        <f aca="false">AA339/V339</f>
        <v>0.308722602627689</v>
      </c>
      <c r="AM339" s="92" t="n">
        <f aca="false">EXP((((AL339-AL$355)/AL$356+2)/4-1.9)^3)</f>
        <v>0.0442829282084569</v>
      </c>
      <c r="AN339" s="92" t="n">
        <f aca="false">0.01*AE339+0.15*AG339+0.24*AI339+0.25*AK339+0.35*AM339</f>
        <v>0.0453989203007295</v>
      </c>
      <c r="AP339" s="94" t="n">
        <f aca="false">0.01*AE339/$AN$355</f>
        <v>3.04603792451959E-005</v>
      </c>
      <c r="AQ339" s="81" t="n">
        <f aca="false">AP339*$J$355</f>
        <v>276.704552354078</v>
      </c>
      <c r="AR339" s="94" t="n">
        <f aca="false">0.15*AG339/$AN$355</f>
        <v>0.00335039356015523</v>
      </c>
      <c r="AS339" s="81" t="n">
        <f aca="false">AR339*$J$355</f>
        <v>30435.2464823284</v>
      </c>
      <c r="AT339" s="94" t="n">
        <f aca="false">0.24*AI339/$AN$355</f>
        <v>0.00419996373738891</v>
      </c>
      <c r="AU339" s="81" t="n">
        <f aca="false">AT339*$J$355</f>
        <v>38152.8107875036</v>
      </c>
      <c r="AV339" s="94" t="n">
        <f aca="false">0.25*AK339/$AN$355</f>
        <v>0.002955849484946</v>
      </c>
      <c r="AW339" s="81" t="n">
        <f aca="false">AV339*$J$355</f>
        <v>26851.1761450578</v>
      </c>
      <c r="AX339" s="94" t="n">
        <f aca="false">0.35*AM339/$AN$355</f>
        <v>0.00546182734358873</v>
      </c>
      <c r="AY339" s="81" t="n">
        <f aca="false">AX339*$J$355</f>
        <v>49615.6819971748</v>
      </c>
    </row>
    <row r="340" customFormat="false" ht="12.8" hidden="false" customHeight="false" outlineLevel="0" collapsed="false">
      <c r="A340" s="89" t="s">
        <v>125</v>
      </c>
      <c r="B340" s="77"/>
      <c r="C340" s="77"/>
      <c r="D340" s="77"/>
      <c r="E340" s="77"/>
      <c r="F340" s="77"/>
      <c r="G340" s="77"/>
      <c r="H340" s="77"/>
      <c r="I340" s="82" t="n">
        <f aca="false">AP340+AR340+AT340+AV340+AX340</f>
        <v>0.02206234539676</v>
      </c>
      <c r="J340" s="81" t="n">
        <f aca="false">ROUND(AQ340+AS340+AU340+AW340+AY340,0)</f>
        <v>200416</v>
      </c>
      <c r="K340" s="90" t="n">
        <f aca="false">I340-Tabla_Ministerio!J340</f>
        <v>1.45716771982052E-016</v>
      </c>
      <c r="L340" s="81" t="n">
        <f aca="false">J340-Tabla_Ministerio!K340</f>
        <v>0</v>
      </c>
      <c r="M340" s="82" t="n">
        <f aca="false">Q375/Q$390</f>
        <v>0.0206625178477704</v>
      </c>
      <c r="N340" s="81" t="n">
        <f aca="false">ROUND((N$355*M340),0)</f>
        <v>3566300</v>
      </c>
      <c r="O340" s="82" t="n">
        <f aca="false">Tabla_Ministerio!L340/Tabla_Ministerio!L355-M340</f>
        <v>1.06555703499253E-005</v>
      </c>
      <c r="P340" s="117" t="n">
        <f aca="false">N340-Tabla_Ministerio!L340</f>
        <v>-1839</v>
      </c>
      <c r="Q340" s="83" t="n">
        <f aca="false">N340+J340</f>
        <v>3766716</v>
      </c>
      <c r="R340" s="81" t="n">
        <f aca="false">Q340-Tabla_Ministerio!M340</f>
        <v>-1839</v>
      </c>
      <c r="T340" s="83" t="n">
        <f aca="false">B340+Tabla_Ministerio!B340</f>
        <v>7507</v>
      </c>
      <c r="U340" s="83" t="n">
        <f aca="false">C340+Tabla_Ministerio!C340</f>
        <v>37</v>
      </c>
      <c r="V340" s="83" t="n">
        <f aca="false">D340+Tabla_Ministerio!D340</f>
        <v>309.016044239448</v>
      </c>
      <c r="W340" s="83" t="n">
        <f aca="false">E340+Tabla_Ministerio!E340</f>
        <v>138.95979020979</v>
      </c>
      <c r="X340" s="83" t="n">
        <f aca="false">F340+Tabla_Ministerio!F340</f>
        <v>26</v>
      </c>
      <c r="Y340" s="83" t="n">
        <f aca="false">G340+Tabla_Ministerio!G340</f>
        <v>111</v>
      </c>
      <c r="Z340" s="83" t="n">
        <f aca="false">H340+Tabla_Ministerio!H340</f>
        <v>8</v>
      </c>
      <c r="AA340" s="83" t="n">
        <f aca="false">Y340+0.33*Z340</f>
        <v>113.64</v>
      </c>
      <c r="AD340" s="91" t="n">
        <f aca="false">IF(U340&gt;0,T340/U340,0)</f>
        <v>202.891891891892</v>
      </c>
      <c r="AE340" s="92" t="n">
        <f aca="false">EXP((((AD340-AD$355)/AD$356+2)/4-1.9)^3)</f>
        <v>0.0632472908325486</v>
      </c>
      <c r="AF340" s="93" t="n">
        <f aca="false">T340/V340</f>
        <v>24.2932370015812</v>
      </c>
      <c r="AG340" s="92" t="n">
        <f aca="false">EXP((((AF340-AF$355)/AF$356+2)/4-1.9)^3)</f>
        <v>0.197261201471597</v>
      </c>
      <c r="AH340" s="92" t="n">
        <f aca="false">W340/V340</f>
        <v>0.449684709904946</v>
      </c>
      <c r="AI340" s="92" t="n">
        <f aca="false">EXP((((AH340-AH$355)/AH$356+2)/4-1.9)^3)</f>
        <v>0.0090706384587869</v>
      </c>
      <c r="AJ340" s="92" t="n">
        <f aca="false">X340/V340</f>
        <v>0.0841380261144412</v>
      </c>
      <c r="AK340" s="92" t="n">
        <f aca="false">EXP((((AJ340-AJ$355)/AJ$356+2)/4-1.9)^3)</f>
        <v>0.033578134515631</v>
      </c>
      <c r="AL340" s="92" t="n">
        <f aca="false">AA340/V340</f>
        <v>0.367747895678658</v>
      </c>
      <c r="AM340" s="92" t="n">
        <f aca="false">EXP((((AL340-AL$355)/AL$356+2)/4-1.9)^3)</f>
        <v>0.0623233346370367</v>
      </c>
      <c r="AN340" s="92" t="n">
        <f aca="false">0.01*AE340+0.15*AG340+0.24*AI340+0.25*AK340+0.35*AM340</f>
        <v>0.0626063071110445</v>
      </c>
      <c r="AP340" s="94" t="n">
        <f aca="false">0.01*AE340/$AN$355</f>
        <v>0.000222882268599877</v>
      </c>
      <c r="AQ340" s="81" t="n">
        <f aca="false">AP340*$J$355</f>
        <v>2024.68058142504</v>
      </c>
      <c r="AR340" s="94" t="n">
        <f aca="false">0.15*AG340/$AN$355</f>
        <v>0.0104271717045865</v>
      </c>
      <c r="AS340" s="81" t="n">
        <f aca="false">AR340*$J$355</f>
        <v>94721.272365372</v>
      </c>
      <c r="AT340" s="94" t="n">
        <f aca="false">0.24*AI340/$AN$355</f>
        <v>0.000767154241985009</v>
      </c>
      <c r="AU340" s="81" t="n">
        <f aca="false">AT340*$J$355</f>
        <v>6968.89127368542</v>
      </c>
      <c r="AV340" s="94" t="n">
        <f aca="false">0.25*AK340/$AN$355</f>
        <v>0.00295821793221546</v>
      </c>
      <c r="AW340" s="81" t="n">
        <f aca="false">AV340*$J$355</f>
        <v>26872.6913118978</v>
      </c>
      <c r="AX340" s="94" t="n">
        <f aca="false">0.35*AM340/$AN$355</f>
        <v>0.00768691924937318</v>
      </c>
      <c r="AY340" s="81" t="n">
        <f aca="false">AX340*$J$355</f>
        <v>69828.5971017651</v>
      </c>
    </row>
    <row r="341" customFormat="false" ht="12.8" hidden="false" customHeight="false" outlineLevel="0" collapsed="false">
      <c r="A341" s="89" t="s">
        <v>126</v>
      </c>
      <c r="B341" s="77"/>
      <c r="C341" s="77"/>
      <c r="D341" s="77"/>
      <c r="E341" s="77"/>
      <c r="F341" s="77"/>
      <c r="G341" s="77"/>
      <c r="H341" s="77"/>
      <c r="I341" s="82" t="n">
        <f aca="false">AP341+AR341+AT341+AV341+AX341</f>
        <v>0.0416505873465859</v>
      </c>
      <c r="J341" s="81" t="n">
        <f aca="false">ROUND(AQ341+AS341+AU341+AW341+AY341,0)</f>
        <v>378357</v>
      </c>
      <c r="K341" s="90" t="n">
        <f aca="false">I341-Tabla_Ministerio!J341</f>
        <v>-2.42861286636753E-016</v>
      </c>
      <c r="L341" s="81" t="n">
        <f aca="false">J341-Tabla_Ministerio!K341</f>
        <v>0</v>
      </c>
      <c r="M341" s="82" t="n">
        <f aca="false">Q376/Q$390</f>
        <v>0.0230098239258654</v>
      </c>
      <c r="N341" s="81" t="n">
        <f aca="false">ROUND((N$355*M341),0)</f>
        <v>3971439</v>
      </c>
      <c r="O341" s="82" t="n">
        <f aca="false">Tabla_Ministerio!L341/Tabla_Ministerio!L355-M341</f>
        <v>1.84235325312483E-005</v>
      </c>
      <c r="P341" s="117" t="n">
        <f aca="false">N341-Tabla_Ministerio!L341</f>
        <v>-3180</v>
      </c>
      <c r="Q341" s="83" t="n">
        <f aca="false">N341+J341</f>
        <v>4349796</v>
      </c>
      <c r="R341" s="81" t="n">
        <f aca="false">Q341-Tabla_Ministerio!M341</f>
        <v>-3180</v>
      </c>
      <c r="T341" s="83" t="n">
        <f aca="false">B341+Tabla_Ministerio!B341</f>
        <v>10659</v>
      </c>
      <c r="U341" s="83" t="n">
        <f aca="false">C341+Tabla_Ministerio!C341</f>
        <v>55</v>
      </c>
      <c r="V341" s="83" t="n">
        <f aca="false">D341+Tabla_Ministerio!D341</f>
        <v>424.986300538114</v>
      </c>
      <c r="W341" s="83" t="n">
        <f aca="false">E341+Tabla_Ministerio!E341</f>
        <v>322.379133895233</v>
      </c>
      <c r="X341" s="83" t="n">
        <f aca="false">F341+Tabla_Ministerio!F341</f>
        <v>32</v>
      </c>
      <c r="Y341" s="83" t="n">
        <f aca="false">G341+Tabla_Ministerio!G341</f>
        <v>97</v>
      </c>
      <c r="Z341" s="83" t="n">
        <f aca="false">H341+Tabla_Ministerio!H341</f>
        <v>10</v>
      </c>
      <c r="AA341" s="83" t="n">
        <f aca="false">Y341+0.33*Z341</f>
        <v>100.3</v>
      </c>
      <c r="AD341" s="91" t="n">
        <f aca="false">IF(U341&gt;0,T341/U341,0)</f>
        <v>193.8</v>
      </c>
      <c r="AE341" s="92" t="n">
        <f aca="false">EXP((((AD341-AD$355)/AD$356+2)/4-1.9)^3)</f>
        <v>0.0524306419050345</v>
      </c>
      <c r="AF341" s="93" t="n">
        <f aca="false">T341/V341</f>
        <v>25.0808084554812</v>
      </c>
      <c r="AG341" s="92" t="n">
        <f aca="false">EXP((((AF341-AF$355)/AF$356+2)/4-1.9)^3)</f>
        <v>0.233436078750969</v>
      </c>
      <c r="AH341" s="92" t="n">
        <f aca="false">W341/V341</f>
        <v>0.758563590136998</v>
      </c>
      <c r="AI341" s="92" t="n">
        <f aca="false">EXP((((AH341-AH$355)/AH$356+2)/4-1.9)^3)</f>
        <v>0.27345608355167</v>
      </c>
      <c r="AJ341" s="92" t="n">
        <f aca="false">X341/V341</f>
        <v>0.0752965447579884</v>
      </c>
      <c r="AK341" s="92" t="n">
        <f aca="false">EXP((((AJ341-AJ$355)/AJ$356+2)/4-1.9)^3)</f>
        <v>0.0288818284503308</v>
      </c>
      <c r="AL341" s="92" t="n">
        <f aca="false">AA341/V341</f>
        <v>0.23600760747582</v>
      </c>
      <c r="AM341" s="92" t="n">
        <f aca="false">EXP((((AL341-AL$355)/AL$356+2)/4-1.9)^3)</f>
        <v>0.0280063332648827</v>
      </c>
      <c r="AN341" s="92" t="n">
        <f aca="false">0.01*AE341+0.15*AG341+0.24*AI341+0.25*AK341+0.35*AM341</f>
        <v>0.118191852039388</v>
      </c>
      <c r="AP341" s="94" t="n">
        <f aca="false">0.01*AE341/$AN$355</f>
        <v>0.000184764600319102</v>
      </c>
      <c r="AQ341" s="81" t="n">
        <f aca="false">AP341*$J$355</f>
        <v>1678.41659523135</v>
      </c>
      <c r="AR341" s="94" t="n">
        <f aca="false">0.15*AG341/$AN$355</f>
        <v>0.0123393655570541</v>
      </c>
      <c r="AS341" s="81" t="n">
        <f aca="false">AR341*$J$355</f>
        <v>112091.796208889</v>
      </c>
      <c r="AT341" s="94" t="n">
        <f aca="false">0.24*AI341/$AN$355</f>
        <v>0.0231276988324951</v>
      </c>
      <c r="AU341" s="81" t="n">
        <f aca="false">AT341*$J$355</f>
        <v>210093.889537991</v>
      </c>
      <c r="AV341" s="94" t="n">
        <f aca="false">0.25*AK341/$AN$355</f>
        <v>0.00254447556629945</v>
      </c>
      <c r="AW341" s="81" t="n">
        <f aca="false">AV341*$J$355</f>
        <v>23114.222146785</v>
      </c>
      <c r="AX341" s="94" t="n">
        <f aca="false">0.35*AM341/$AN$355</f>
        <v>0.00345428279041814</v>
      </c>
      <c r="AY341" s="81" t="n">
        <f aca="false">AX341*$J$355</f>
        <v>31378.9846650644</v>
      </c>
    </row>
    <row r="342" customFormat="false" ht="12.8" hidden="false" customHeight="false" outlineLevel="0" collapsed="false">
      <c r="A342" s="89" t="s">
        <v>127</v>
      </c>
      <c r="B342" s="77"/>
      <c r="C342" s="77"/>
      <c r="D342" s="77"/>
      <c r="E342" s="77"/>
      <c r="F342" s="77"/>
      <c r="G342" s="77"/>
      <c r="H342" s="77"/>
      <c r="I342" s="82" t="n">
        <f aca="false">AP342+AR342+AT342+AV342+AX342</f>
        <v>0.109033932130603</v>
      </c>
      <c r="J342" s="81" t="n">
        <f aca="false">ROUND(AQ342+AS342+AU342+AW342+AY342,0)</f>
        <v>990473</v>
      </c>
      <c r="K342" s="90" t="n">
        <f aca="false">I342-Tabla_Ministerio!J342</f>
        <v>0</v>
      </c>
      <c r="L342" s="81" t="n">
        <f aca="false">J342-Tabla_Ministerio!K342</f>
        <v>0</v>
      </c>
      <c r="M342" s="82" t="n">
        <f aca="false">Q377/Q$390</f>
        <v>0.0285640132306903</v>
      </c>
      <c r="N342" s="81" t="n">
        <f aca="false">ROUND((N$355*M342),0)</f>
        <v>4930079</v>
      </c>
      <c r="O342" s="82" t="n">
        <f aca="false">Tabla_Ministerio!L342/Tabla_Ministerio!L355-M342</f>
        <v>-1.82266513036253E-006</v>
      </c>
      <c r="P342" s="117" t="n">
        <f aca="false">N342-Tabla_Ministerio!L342</f>
        <v>315</v>
      </c>
      <c r="Q342" s="83" t="n">
        <f aca="false">N342+J342</f>
        <v>5920552</v>
      </c>
      <c r="R342" s="81" t="n">
        <f aca="false">Q342-Tabla_Ministerio!M342</f>
        <v>315</v>
      </c>
      <c r="T342" s="83" t="n">
        <f aca="false">B342+Tabla_Ministerio!B342</f>
        <v>8289</v>
      </c>
      <c r="U342" s="83" t="n">
        <f aca="false">C342+Tabla_Ministerio!C342</f>
        <v>50</v>
      </c>
      <c r="V342" s="83" t="n">
        <f aca="false">D342+Tabla_Ministerio!D342</f>
        <v>305.556417280862</v>
      </c>
      <c r="W342" s="83" t="n">
        <f aca="false">E342+Tabla_Ministerio!E342</f>
        <v>200.360606060606</v>
      </c>
      <c r="X342" s="83" t="n">
        <f aca="false">F342+Tabla_Ministerio!F342</f>
        <v>77</v>
      </c>
      <c r="Y342" s="83" t="n">
        <f aca="false">G342+Tabla_Ministerio!G342</f>
        <v>254</v>
      </c>
      <c r="Z342" s="83" t="n">
        <f aca="false">H342+Tabla_Ministerio!H342</f>
        <v>47</v>
      </c>
      <c r="AA342" s="83" t="n">
        <f aca="false">Y342+0.33*Z342</f>
        <v>269.51</v>
      </c>
      <c r="AD342" s="91" t="n">
        <f aca="false">IF(U342&gt;0,T342/U342,0)</f>
        <v>165.78</v>
      </c>
      <c r="AE342" s="92" t="n">
        <f aca="false">EXP((((AD342-AD$355)/AD$356+2)/4-1.9)^3)</f>
        <v>0.0278938906425878</v>
      </c>
      <c r="AF342" s="93" t="n">
        <f aca="false">T342/V342</f>
        <v>27.1275598587115</v>
      </c>
      <c r="AG342" s="92" t="n">
        <f aca="false">EXP((((AF342-AF$355)/AF$356+2)/4-1.9)^3)</f>
        <v>0.342128763155555</v>
      </c>
      <c r="AH342" s="92" t="n">
        <f aca="false">W342/V342</f>
        <v>0.655723770567836</v>
      </c>
      <c r="AI342" s="92" t="n">
        <f aca="false">EXP((((AH342-AH$355)/AH$356+2)/4-1.9)^3)</f>
        <v>0.119694338446638</v>
      </c>
      <c r="AJ342" s="92" t="n">
        <f aca="false">X342/V342</f>
        <v>0.251999289313642</v>
      </c>
      <c r="AK342" s="92" t="n">
        <f aca="false">EXP((((AJ342-AJ$355)/AJ$356+2)/4-1.9)^3)</f>
        <v>0.27712452898959</v>
      </c>
      <c r="AL342" s="92" t="n">
        <f aca="false">AA342/V342</f>
        <v>0.882030239778179</v>
      </c>
      <c r="AM342" s="92" t="n">
        <f aca="false">EXP((((AL342-AL$355)/AL$356+2)/4-1.9)^3)</f>
        <v>0.456570030998667</v>
      </c>
      <c r="AN342" s="92" t="n">
        <f aca="false">0.01*AE342+0.15*AG342+0.24*AI342+0.25*AK342+0.35*AM342</f>
        <v>0.309405537703883</v>
      </c>
      <c r="AP342" s="94" t="n">
        <f aca="false">0.01*AE342/$AN$355</f>
        <v>9.82975483164474E-005</v>
      </c>
      <c r="AQ342" s="81" t="n">
        <f aca="false">AP342*$J$355</f>
        <v>892.942891008021</v>
      </c>
      <c r="AR342" s="94" t="n">
        <f aca="false">0.15*AG342/$AN$355</f>
        <v>0.0180848303259191</v>
      </c>
      <c r="AS342" s="81" t="n">
        <f aca="false">AR342*$J$355</f>
        <v>164284.063551906</v>
      </c>
      <c r="AT342" s="94" t="n">
        <f aca="false">0.24*AI342/$AN$355</f>
        <v>0.0101232145783494</v>
      </c>
      <c r="AU342" s="81" t="n">
        <f aca="false">AT342*$J$355</f>
        <v>91960.1012101066</v>
      </c>
      <c r="AV342" s="94" t="n">
        <f aca="false">0.25*AK342/$AN$355</f>
        <v>0.0244145412763221</v>
      </c>
      <c r="AW342" s="81" t="n">
        <f aca="false">AV342*$J$355</f>
        <v>221783.670531953</v>
      </c>
      <c r="AX342" s="94" t="n">
        <f aca="false">0.35*AM342/$AN$355</f>
        <v>0.0563130484016962</v>
      </c>
      <c r="AY342" s="81" t="n">
        <f aca="false">AX342*$J$355</f>
        <v>511552.293037929</v>
      </c>
    </row>
    <row r="343" customFormat="false" ht="12.8" hidden="false" customHeight="false" outlineLevel="0" collapsed="false">
      <c r="A343" s="89" t="s">
        <v>128</v>
      </c>
      <c r="B343" s="77"/>
      <c r="C343" s="77"/>
      <c r="D343" s="77"/>
      <c r="E343" s="77"/>
      <c r="F343" s="77"/>
      <c r="G343" s="77"/>
      <c r="H343" s="77"/>
      <c r="I343" s="82" t="n">
        <f aca="false">AP343+AR343+AT343+AV343+AX343</f>
        <v>0.00885302326332539</v>
      </c>
      <c r="J343" s="81" t="n">
        <f aca="false">ROUND(AQ343+AS343+AU343+AW343+AY343,0)</f>
        <v>80422</v>
      </c>
      <c r="K343" s="90" t="n">
        <f aca="false">I343-Tabla_Ministerio!J343</f>
        <v>5.3776427755281E-017</v>
      </c>
      <c r="L343" s="81" t="n">
        <f aca="false">J343-Tabla_Ministerio!K343</f>
        <v>0</v>
      </c>
      <c r="M343" s="82" t="n">
        <f aca="false">Q378/Q$390</f>
        <v>0.0101276094724983</v>
      </c>
      <c r="N343" s="81" t="n">
        <f aca="false">ROUND((N$355*M343),0)</f>
        <v>1748001</v>
      </c>
      <c r="O343" s="82" t="n">
        <f aca="false">Tabla_Ministerio!L343/Tabla_Ministerio!L355-M343</f>
        <v>1.56633640691559E-005</v>
      </c>
      <c r="P343" s="117" t="n">
        <f aca="false">N343-Tabla_Ministerio!L343</f>
        <v>-2703</v>
      </c>
      <c r="Q343" s="83" t="n">
        <f aca="false">N343+J343</f>
        <v>1828423</v>
      </c>
      <c r="R343" s="81" t="n">
        <f aca="false">Q343-Tabla_Ministerio!M343</f>
        <v>-2703</v>
      </c>
      <c r="T343" s="83" t="n">
        <f aca="false">B343+Tabla_Ministerio!B343</f>
        <v>2583</v>
      </c>
      <c r="U343" s="83" t="n">
        <f aca="false">C343+Tabla_Ministerio!C343</f>
        <v>25</v>
      </c>
      <c r="V343" s="83" t="n">
        <f aca="false">D343+Tabla_Ministerio!D343</f>
        <v>167.113636363636</v>
      </c>
      <c r="W343" s="83" t="n">
        <f aca="false">E343+Tabla_Ministerio!E343</f>
        <v>67.6590909090909</v>
      </c>
      <c r="X343" s="83" t="n">
        <f aca="false">F343+Tabla_Ministerio!F343</f>
        <v>10</v>
      </c>
      <c r="Y343" s="83" t="n">
        <f aca="false">G343+Tabla_Ministerio!G343</f>
        <v>47</v>
      </c>
      <c r="Z343" s="83" t="n">
        <f aca="false">H343+Tabla_Ministerio!H343</f>
        <v>21</v>
      </c>
      <c r="AA343" s="83" t="n">
        <f aca="false">Y343+0.33*Z343</f>
        <v>53.93</v>
      </c>
      <c r="AD343" s="91" t="n">
        <f aca="false">IF(U343&gt;0,T343/U343,0)</f>
        <v>103.32</v>
      </c>
      <c r="AE343" s="92" t="n">
        <f aca="false">EXP((((AD343-AD$355)/AD$356+2)/4-1.9)^3)</f>
        <v>0.00500727957029387</v>
      </c>
      <c r="AF343" s="93" t="n">
        <f aca="false">T343/V343</f>
        <v>15.4565483476133</v>
      </c>
      <c r="AG343" s="92" t="n">
        <f aca="false">EXP((((AF343-AF$355)/AF$356+2)/4-1.9)^3)</f>
        <v>0.0113875895790582</v>
      </c>
      <c r="AH343" s="92" t="n">
        <f aca="false">W343/V343</f>
        <v>0.404868761049912</v>
      </c>
      <c r="AI343" s="92" t="n">
        <f aca="false">EXP((((AH343-AH$355)/AH$356+2)/4-1.9)^3)</f>
        <v>0.00427824719309024</v>
      </c>
      <c r="AJ343" s="92" t="n">
        <f aca="false">X343/V343</f>
        <v>0.0598395212838299</v>
      </c>
      <c r="AK343" s="92" t="n">
        <f aca="false">EXP((((AJ343-AJ$355)/AJ$356+2)/4-1.9)^3)</f>
        <v>0.0219600470265145</v>
      </c>
      <c r="AL343" s="92" t="n">
        <f aca="false">AA343/V343</f>
        <v>0.322714538283694</v>
      </c>
      <c r="AM343" s="92" t="n">
        <f aca="false">EXP((((AL343-AL$355)/AL$356+2)/4-1.9)^3)</f>
        <v>0.0481349074771535</v>
      </c>
      <c r="AN343" s="92" t="n">
        <f aca="false">0.01*AE343+0.15*AG343+0.24*AI343+0.25*AK343+0.35*AM343</f>
        <v>0.0251222199325357</v>
      </c>
      <c r="AP343" s="94" t="n">
        <f aca="false">0.01*AE343/$AN$355</f>
        <v>1.76455594453158E-005</v>
      </c>
      <c r="AQ343" s="81" t="n">
        <f aca="false">AP343*$J$355</f>
        <v>160.293691291564</v>
      </c>
      <c r="AR343" s="94" t="n">
        <f aca="false">0.15*AG343/$AN$355</f>
        <v>0.000601944786690843</v>
      </c>
      <c r="AS343" s="81" t="n">
        <f aca="false">AR343*$J$355</f>
        <v>5468.11519982734</v>
      </c>
      <c r="AT343" s="94" t="n">
        <f aca="false">0.24*AI343/$AN$355</f>
        <v>0.000361835111977176</v>
      </c>
      <c r="AU343" s="81" t="n">
        <f aca="false">AT343*$J$355</f>
        <v>3286.93946584473</v>
      </c>
      <c r="AV343" s="94" t="n">
        <f aca="false">0.25*AK343/$AN$355</f>
        <v>0.0019346698630887</v>
      </c>
      <c r="AW343" s="81" t="n">
        <f aca="false">AV343*$J$355</f>
        <v>17574.6977445567</v>
      </c>
      <c r="AX343" s="94" t="n">
        <f aca="false">0.35*AM343/$AN$355</f>
        <v>0.00593692794212336</v>
      </c>
      <c r="AY343" s="81" t="n">
        <f aca="false">AX343*$J$355</f>
        <v>53931.5343174119</v>
      </c>
    </row>
    <row r="344" customFormat="false" ht="12.8" hidden="false" customHeight="false" outlineLevel="0" collapsed="false">
      <c r="A344" s="89" t="s">
        <v>129</v>
      </c>
      <c r="B344" s="77"/>
      <c r="C344" s="77"/>
      <c r="D344" s="77"/>
      <c r="E344" s="77"/>
      <c r="F344" s="77"/>
      <c r="G344" s="77"/>
      <c r="H344" s="77"/>
      <c r="I344" s="82" t="n">
        <f aca="false">AP344+AR344+AT344+AV344+AX344</f>
        <v>0.0930129809383014</v>
      </c>
      <c r="J344" s="81" t="n">
        <f aca="false">ROUND(AQ344+AS344+AU344+AW344+AY344,0)</f>
        <v>844937</v>
      </c>
      <c r="K344" s="90" t="n">
        <f aca="false">I344-Tabla_Ministerio!J344</f>
        <v>0</v>
      </c>
      <c r="L344" s="81" t="n">
        <f aca="false">J344-Tabla_Ministerio!K344</f>
        <v>0</v>
      </c>
      <c r="M344" s="82" t="n">
        <f aca="false">Q379/Q$390</f>
        <v>0.0620655653109819</v>
      </c>
      <c r="N344" s="81" t="n">
        <f aca="false">ROUND((N$355*M344),0)</f>
        <v>10712364</v>
      </c>
      <c r="O344" s="82" t="n">
        <f aca="false">Tabla_Ministerio!L344/Tabla_Ministerio!L355-M344</f>
        <v>4.01938635787025E-006</v>
      </c>
      <c r="P344" s="117" t="n">
        <f aca="false">N344-Tabla_Ministerio!L344</f>
        <v>-694</v>
      </c>
      <c r="Q344" s="83" t="n">
        <f aca="false">N344+J344</f>
        <v>11557301</v>
      </c>
      <c r="R344" s="81" t="n">
        <f aca="false">Q344-Tabla_Ministerio!M344</f>
        <v>-694</v>
      </c>
      <c r="T344" s="83" t="n">
        <f aca="false">B344+Tabla_Ministerio!B344</f>
        <v>7229</v>
      </c>
      <c r="U344" s="83" t="n">
        <f aca="false">C344+Tabla_Ministerio!C344</f>
        <v>26</v>
      </c>
      <c r="V344" s="83" t="n">
        <f aca="false">D344+Tabla_Ministerio!D344</f>
        <v>342.322528562325</v>
      </c>
      <c r="W344" s="83" t="n">
        <f aca="false">E344+Tabla_Ministerio!E344</f>
        <v>315.254346744144</v>
      </c>
      <c r="X344" s="83" t="n">
        <f aca="false">F344+Tabla_Ministerio!F344</f>
        <v>73</v>
      </c>
      <c r="Y344" s="83" t="n">
        <f aca="false">G344+Tabla_Ministerio!G344</f>
        <v>171</v>
      </c>
      <c r="Z344" s="83" t="n">
        <f aca="false">H344+Tabla_Ministerio!H344</f>
        <v>47</v>
      </c>
      <c r="AA344" s="83" t="n">
        <f aca="false">Y344+0.33*Z344</f>
        <v>186.51</v>
      </c>
      <c r="AD344" s="91" t="n">
        <f aca="false">IF(U344&gt;0,T344/U344,0)</f>
        <v>278.038461538462</v>
      </c>
      <c r="AE344" s="92" t="n">
        <f aca="false">EXP((((AD344-AD$355)/AD$356+2)/4-1.9)^3)</f>
        <v>0.222016463888511</v>
      </c>
      <c r="AF344" s="93" t="n">
        <f aca="false">T344/V344</f>
        <v>21.1175116938991</v>
      </c>
      <c r="AG344" s="92" t="n">
        <f aca="false">EXP((((AF344-AF$355)/AF$356+2)/4-1.9)^3)</f>
        <v>0.0877064600036788</v>
      </c>
      <c r="AH344" s="92" t="n">
        <f aca="false">W344/V344</f>
        <v>0.920927839801076</v>
      </c>
      <c r="AI344" s="92" t="n">
        <f aca="false">EXP((((AH344-AH$355)/AH$356+2)/4-1.9)^3)</f>
        <v>0.618794649653556</v>
      </c>
      <c r="AJ344" s="92" t="n">
        <f aca="false">X344/V344</f>
        <v>0.213249184348407</v>
      </c>
      <c r="AK344" s="92" t="n">
        <f aca="false">EXP((((AJ344-AJ$355)/AJ$356+2)/4-1.9)^3)</f>
        <v>0.19117873619716</v>
      </c>
      <c r="AL344" s="92" t="n">
        <f aca="false">AA344/V344</f>
        <v>0.544837059901662</v>
      </c>
      <c r="AM344" s="92" t="n">
        <f aca="false">EXP((((AL344-AL$355)/AL$356+2)/4-1.9)^3)</f>
        <v>0.149318167050126</v>
      </c>
      <c r="AN344" s="92" t="n">
        <f aca="false">0.01*AE344+0.15*AG344+0.24*AI344+0.25*AK344+0.35*AM344</f>
        <v>0.263942892073124</v>
      </c>
      <c r="AP344" s="94" t="n">
        <f aca="false">0.01*AE344/$AN$355</f>
        <v>0.000782381861525182</v>
      </c>
      <c r="AQ344" s="81" t="n">
        <f aca="false">AP344*$J$355</f>
        <v>7107.22020302554</v>
      </c>
      <c r="AR344" s="94" t="n">
        <f aca="false">0.15*AG344/$AN$355</f>
        <v>0.00463613884148165</v>
      </c>
      <c r="AS344" s="81" t="n">
        <f aca="false">AR344*$J$355</f>
        <v>42115.0607632654</v>
      </c>
      <c r="AT344" s="94" t="n">
        <f aca="false">0.24*AI344/$AN$355</f>
        <v>0.0523348982054831</v>
      </c>
      <c r="AU344" s="81" t="n">
        <f aca="false">AT344*$J$355</f>
        <v>475414.454425363</v>
      </c>
      <c r="AV344" s="94" t="n">
        <f aca="false">0.25*AK344/$AN$355</f>
        <v>0.0168427571642927</v>
      </c>
      <c r="AW344" s="81" t="n">
        <f aca="false">AV344*$J$355</f>
        <v>153000.970343765</v>
      </c>
      <c r="AX344" s="94" t="n">
        <f aca="false">0.35*AM344/$AN$355</f>
        <v>0.0184168048655188</v>
      </c>
      <c r="AY344" s="81" t="n">
        <f aca="false">AX344*$J$355</f>
        <v>167299.747159567</v>
      </c>
    </row>
    <row r="345" customFormat="false" ht="12.8" hidden="false" customHeight="false" outlineLevel="0" collapsed="false">
      <c r="A345" s="89" t="s">
        <v>130</v>
      </c>
      <c r="B345" s="77"/>
      <c r="C345" s="77"/>
      <c r="D345" s="77"/>
      <c r="E345" s="77"/>
      <c r="F345" s="77"/>
      <c r="G345" s="77"/>
      <c r="H345" s="77"/>
      <c r="I345" s="82" t="n">
        <f aca="false">AP345+AR345+AT345+AV345+AX345</f>
        <v>0.00375490856319918</v>
      </c>
      <c r="J345" s="81" t="n">
        <f aca="false">ROUND(AQ345+AS345+AU345+AW345+AY345,0)</f>
        <v>34110</v>
      </c>
      <c r="K345" s="90" t="n">
        <f aca="false">I345-Tabla_Ministerio!J345</f>
        <v>-3.81639164714898E-017</v>
      </c>
      <c r="L345" s="81" t="n">
        <f aca="false">J345-Tabla_Ministerio!K345</f>
        <v>0</v>
      </c>
      <c r="M345" s="82" t="n">
        <f aca="false">Q380/Q$390</f>
        <v>0.00892729378092787</v>
      </c>
      <c r="N345" s="81" t="n">
        <f aca="false">ROUND((N$355*M345),0)</f>
        <v>1540829</v>
      </c>
      <c r="O345" s="82" t="n">
        <f aca="false">Tabla_Ministerio!L345/Tabla_Ministerio!L355-M345</f>
        <v>-1.74625832119971E-005</v>
      </c>
      <c r="P345" s="117" t="n">
        <f aca="false">N345-Tabla_Ministerio!L345</f>
        <v>3014</v>
      </c>
      <c r="Q345" s="83" t="n">
        <f aca="false">N345+J345</f>
        <v>1574939</v>
      </c>
      <c r="R345" s="81" t="n">
        <f aca="false">Q345-Tabla_Ministerio!M345</f>
        <v>3014</v>
      </c>
      <c r="T345" s="83" t="n">
        <f aca="false">B345+Tabla_Ministerio!B345</f>
        <v>2916</v>
      </c>
      <c r="U345" s="83" t="n">
        <f aca="false">C345+Tabla_Ministerio!C345</f>
        <v>24</v>
      </c>
      <c r="V345" s="83" t="n">
        <f aca="false">D345+Tabla_Ministerio!D345</f>
        <v>160.956442666591</v>
      </c>
      <c r="W345" s="83" t="n">
        <f aca="false">E345+Tabla_Ministerio!E345</f>
        <v>48.2368247694335</v>
      </c>
      <c r="X345" s="83" t="n">
        <f aca="false">F345+Tabla_Ministerio!F345</f>
        <v>3</v>
      </c>
      <c r="Y345" s="83" t="n">
        <f aca="false">G345+Tabla_Ministerio!G345</f>
        <v>9</v>
      </c>
      <c r="Z345" s="83" t="n">
        <f aca="false">H345+Tabla_Ministerio!H345</f>
        <v>9</v>
      </c>
      <c r="AA345" s="83" t="n">
        <f aca="false">Y345+0.33*Z345</f>
        <v>11.97</v>
      </c>
      <c r="AD345" s="91" t="n">
        <f aca="false">IF(U345&gt;0,T345/U345,0)</f>
        <v>121.5</v>
      </c>
      <c r="AE345" s="92" t="n">
        <f aca="false">EXP((((AD345-AD$355)/AD$356+2)/4-1.9)^3)</f>
        <v>0.00864855850249568</v>
      </c>
      <c r="AF345" s="93" t="n">
        <f aca="false">T345/V345</f>
        <v>18.1167025792206</v>
      </c>
      <c r="AG345" s="92" t="n">
        <f aca="false">EXP((((AF345-AF$355)/AF$356+2)/4-1.9)^3)</f>
        <v>0.0329368091689738</v>
      </c>
      <c r="AH345" s="92" t="n">
        <f aca="false">W345/V345</f>
        <v>0.299688685772911</v>
      </c>
      <c r="AI345" s="92" t="n">
        <f aca="false">EXP((((AH345-AH$355)/AH$356+2)/4-1.9)^3)</f>
        <v>0.000540405877315281</v>
      </c>
      <c r="AJ345" s="92" t="n">
        <f aca="false">X345/V345</f>
        <v>0.0186385829004327</v>
      </c>
      <c r="AK345" s="92" t="n">
        <f aca="false">EXP((((AJ345-AJ$355)/AJ$356+2)/4-1.9)^3)</f>
        <v>0.00988217890103873</v>
      </c>
      <c r="AL345" s="92" t="n">
        <f aca="false">AA345/V345</f>
        <v>0.0743679457727265</v>
      </c>
      <c r="AM345" s="92" t="n">
        <f aca="false">EXP((((AL345-AL$355)/AL$356+2)/4-1.9)^3)</f>
        <v>0.00865158045697172</v>
      </c>
      <c r="AN345" s="92" t="n">
        <f aca="false">0.01*AE345+0.15*AG345+0.24*AI345+0.25*AK345+0.35*AM345</f>
        <v>0.0106553022561265</v>
      </c>
      <c r="AP345" s="94" t="n">
        <f aca="false">0.01*AE345/$AN$355</f>
        <v>3.04773582201089E-005</v>
      </c>
      <c r="AQ345" s="81" t="n">
        <f aca="false">AP345*$J$355</f>
        <v>276.858790737485</v>
      </c>
      <c r="AR345" s="94" t="n">
        <f aca="false">0.15*AG345/$AN$355</f>
        <v>0.00174103048163549</v>
      </c>
      <c r="AS345" s="81" t="n">
        <f aca="false">AR345*$J$355</f>
        <v>15815.6619186458</v>
      </c>
      <c r="AT345" s="94" t="n">
        <f aca="false">0.24*AI345/$AN$355</f>
        <v>4.57051246237735E-005</v>
      </c>
      <c r="AU345" s="81" t="n">
        <f aca="false">AT345*$J$355</f>
        <v>415.189054197453</v>
      </c>
      <c r="AV345" s="94" t="n">
        <f aca="false">0.25*AK345/$AN$355</f>
        <v>0.000870615335131422</v>
      </c>
      <c r="AW345" s="81" t="n">
        <f aca="false">AV345*$J$355</f>
        <v>7908.74022417598</v>
      </c>
      <c r="AX345" s="94" t="n">
        <f aca="false">0.35*AM345/$AN$355</f>
        <v>0.00106708026358839</v>
      </c>
      <c r="AY345" s="81" t="n">
        <f aca="false">AX345*$J$355</f>
        <v>9693.4435479383</v>
      </c>
    </row>
    <row r="346" customFormat="false" ht="12.8" hidden="false" customHeight="false" outlineLevel="0" collapsed="false">
      <c r="A346" s="89" t="s">
        <v>131</v>
      </c>
      <c r="B346" s="77"/>
      <c r="C346" s="77"/>
      <c r="D346" s="77"/>
      <c r="E346" s="77"/>
      <c r="F346" s="77"/>
      <c r="G346" s="77"/>
      <c r="H346" s="77"/>
      <c r="I346" s="82" t="n">
        <f aca="false">AP346+AR346+AT346+AV346+AX346</f>
        <v>0.0470416054081573</v>
      </c>
      <c r="J346" s="81" t="n">
        <f aca="false">ROUND(AQ346+AS346+AU346+AW346+AY346,0)</f>
        <v>427330</v>
      </c>
      <c r="K346" s="90" t="n">
        <f aca="false">I346-Tabla_Ministerio!J346</f>
        <v>-3.12250225675825E-016</v>
      </c>
      <c r="L346" s="81" t="n">
        <f aca="false">J346-Tabla_Ministerio!K346</f>
        <v>0</v>
      </c>
      <c r="M346" s="82" t="n">
        <f aca="false">Q381/Q$390</f>
        <v>0.0404115194741124</v>
      </c>
      <c r="N346" s="81" t="n">
        <f aca="false">ROUND((N$355*M346),0)</f>
        <v>6974929</v>
      </c>
      <c r="O346" s="82" t="n">
        <f aca="false">Tabla_Ministerio!L346/Tabla_Ministerio!L355-M346</f>
        <v>4.15527845163341E-005</v>
      </c>
      <c r="P346" s="117" t="n">
        <f aca="false">N346-Tabla_Ministerio!L346</f>
        <v>-7172</v>
      </c>
      <c r="Q346" s="83" t="n">
        <f aca="false">N346+J346</f>
        <v>7402259</v>
      </c>
      <c r="R346" s="81" t="n">
        <f aca="false">Q346-Tabla_Ministerio!M346</f>
        <v>-7172</v>
      </c>
      <c r="T346" s="83" t="n">
        <f aca="false">B346+Tabla_Ministerio!B346</f>
        <v>7669</v>
      </c>
      <c r="U346" s="83" t="n">
        <f aca="false">C346+Tabla_Ministerio!C346</f>
        <v>76</v>
      </c>
      <c r="V346" s="83" t="n">
        <f aca="false">D346+Tabla_Ministerio!D346</f>
        <v>333.141774891775</v>
      </c>
      <c r="W346" s="83" t="n">
        <f aca="false">E346+Tabla_Ministerio!E346</f>
        <v>265.353896103896</v>
      </c>
      <c r="X346" s="83" t="n">
        <f aca="false">F346+Tabla_Ministerio!F346</f>
        <v>25</v>
      </c>
      <c r="Y346" s="83" t="n">
        <f aca="false">G346+Tabla_Ministerio!G346</f>
        <v>113</v>
      </c>
      <c r="Z346" s="83" t="n">
        <f aca="false">H346+Tabla_Ministerio!H346</f>
        <v>21</v>
      </c>
      <c r="AA346" s="83" t="n">
        <f aca="false">Y346+0.33*Z346</f>
        <v>119.93</v>
      </c>
      <c r="AD346" s="91" t="n">
        <f aca="false">IF(U346&gt;0,T346/U346,0)</f>
        <v>100.907894736842</v>
      </c>
      <c r="AE346" s="92" t="n">
        <f aca="false">EXP((((AD346-AD$355)/AD$356+2)/4-1.9)^3)</f>
        <v>0.00464309137452622</v>
      </c>
      <c r="AF346" s="93" t="n">
        <f aca="false">T346/V346</f>
        <v>23.0202291576653</v>
      </c>
      <c r="AG346" s="92" t="n">
        <f aca="false">EXP((((AF346-AF$355)/AF$356+2)/4-1.9)^3)</f>
        <v>0.146306962003656</v>
      </c>
      <c r="AH346" s="92" t="n">
        <f aca="false">W346/V346</f>
        <v>0.796519428372798</v>
      </c>
      <c r="AI346" s="92" t="n">
        <f aca="false">EXP((((AH346-AH$355)/AH$356+2)/4-1.9)^3)</f>
        <v>0.347588863891736</v>
      </c>
      <c r="AJ346" s="92" t="n">
        <f aca="false">X346/V346</f>
        <v>0.0750431254324725</v>
      </c>
      <c r="AK346" s="92" t="n">
        <f aca="false">EXP((((AJ346-AJ$355)/AJ$356+2)/4-1.9)^3)</f>
        <v>0.0287555208263016</v>
      </c>
      <c r="AL346" s="92" t="n">
        <f aca="false">AA346/V346</f>
        <v>0.359996881324657</v>
      </c>
      <c r="AM346" s="92" t="n">
        <f aca="false">EXP((((AL346-AL$355)/AL$356+2)/4-1.9)^3)</f>
        <v>0.0596778819752269</v>
      </c>
      <c r="AN346" s="92" t="n">
        <f aca="false">0.01*AE346+0.15*AG346+0.24*AI346+0.25*AK346+0.35*AM346</f>
        <v>0.133489941446215</v>
      </c>
      <c r="AP346" s="94" t="n">
        <f aca="false">0.01*AE346/$AN$355</f>
        <v>1.63621670627884E-005</v>
      </c>
      <c r="AQ346" s="81" t="n">
        <f aca="false">AP346*$J$355</f>
        <v>148.635250933902</v>
      </c>
      <c r="AR346" s="94" t="n">
        <f aca="false">0.15*AG346/$AN$355</f>
        <v>0.0077337449179442</v>
      </c>
      <c r="AS346" s="81" t="n">
        <f aca="false">AR346*$J$355</f>
        <v>70253.9652679434</v>
      </c>
      <c r="AT346" s="94" t="n">
        <f aca="false">0.24*AI346/$AN$355</f>
        <v>0.0293975195475884</v>
      </c>
      <c r="AU346" s="81" t="n">
        <f aca="false">AT346*$J$355</f>
        <v>267049.448769376</v>
      </c>
      <c r="AV346" s="94" t="n">
        <f aca="false">0.25*AK346/$AN$355</f>
        <v>0.00253334792374966</v>
      </c>
      <c r="AW346" s="81" t="n">
        <f aca="false">AV346*$J$355</f>
        <v>23013.1377405237</v>
      </c>
      <c r="AX346" s="94" t="n">
        <f aca="false">0.35*AM346/$AN$355</f>
        <v>0.00736063085181226</v>
      </c>
      <c r="AY346" s="81" t="n">
        <f aca="false">AX346*$J$355</f>
        <v>66864.5668689615</v>
      </c>
    </row>
    <row r="347" customFormat="false" ht="12.8" hidden="false" customHeight="false" outlineLevel="0" collapsed="false">
      <c r="A347" s="89" t="s">
        <v>132</v>
      </c>
      <c r="B347" s="77"/>
      <c r="C347" s="77"/>
      <c r="D347" s="77"/>
      <c r="E347" s="77"/>
      <c r="F347" s="77"/>
      <c r="G347" s="77"/>
      <c r="H347" s="77"/>
      <c r="I347" s="82" t="n">
        <f aca="false">AP347+AR347+AT347+AV347+AX347</f>
        <v>0.00624186371631796</v>
      </c>
      <c r="J347" s="81" t="n">
        <f aca="false">ROUND(AQ347+AS347+AU347+AW347+AY347,0)</f>
        <v>56702</v>
      </c>
      <c r="K347" s="90" t="n">
        <f aca="false">I347-Tabla_Ministerio!J347</f>
        <v>3.46944695195361E-017</v>
      </c>
      <c r="L347" s="81" t="n">
        <f aca="false">J347-Tabla_Ministerio!K347</f>
        <v>0</v>
      </c>
      <c r="M347" s="82" t="n">
        <f aca="false">Q382/Q$390</f>
        <v>0.0130874099516998</v>
      </c>
      <c r="N347" s="81" t="n">
        <f aca="false">ROUND((N$355*M347),0)</f>
        <v>2258855</v>
      </c>
      <c r="O347" s="82" t="n">
        <f aca="false">Tabla_Ministerio!L347/Tabla_Ministerio!L355-M347</f>
        <v>6.54794269572788E-006</v>
      </c>
      <c r="P347" s="117" t="n">
        <f aca="false">N347-Tabla_Ministerio!L347</f>
        <v>-1130</v>
      </c>
      <c r="Q347" s="83" t="n">
        <f aca="false">N347+J347</f>
        <v>2315557</v>
      </c>
      <c r="R347" s="81" t="n">
        <f aca="false">Q347-Tabla_Ministerio!M347</f>
        <v>-1130</v>
      </c>
      <c r="T347" s="83" t="n">
        <f aca="false">B347+Tabla_Ministerio!B347</f>
        <v>4207</v>
      </c>
      <c r="U347" s="83" t="n">
        <f aca="false">C347+Tabla_Ministerio!C347</f>
        <v>41</v>
      </c>
      <c r="V347" s="83" t="n">
        <f aca="false">D347+Tabla_Ministerio!D347</f>
        <v>280.220742590743</v>
      </c>
      <c r="W347" s="83" t="n">
        <f aca="false">E347+Tabla_Ministerio!E347</f>
        <v>147.692770562771</v>
      </c>
      <c r="X347" s="83" t="n">
        <f aca="false">F347+Tabla_Ministerio!F347</f>
        <v>15</v>
      </c>
      <c r="Y347" s="83" t="n">
        <f aca="false">G347+Tabla_Ministerio!G347</f>
        <v>33</v>
      </c>
      <c r="Z347" s="83" t="n">
        <f aca="false">H347+Tabla_Ministerio!H347</f>
        <v>10</v>
      </c>
      <c r="AA347" s="83" t="n">
        <f aca="false">Y347+0.33*Z347</f>
        <v>36.3</v>
      </c>
      <c r="AD347" s="91" t="n">
        <f aca="false">IF(U347&gt;0,T347/U347,0)</f>
        <v>102.609756097561</v>
      </c>
      <c r="AE347" s="92" t="n">
        <f aca="false">EXP((((AD347-AD$355)/AD$356+2)/4-1.9)^3)</f>
        <v>0.00489753570121412</v>
      </c>
      <c r="AF347" s="93" t="n">
        <f aca="false">T347/V347</f>
        <v>15.0131641259128</v>
      </c>
      <c r="AG347" s="92" t="n">
        <f aca="false">EXP((((AF347-AF$355)/AF$356+2)/4-1.9)^3)</f>
        <v>0.00936055097194891</v>
      </c>
      <c r="AH347" s="92" t="n">
        <f aca="false">W347/V347</f>
        <v>0.527058665241186</v>
      </c>
      <c r="AI347" s="92" t="n">
        <f aca="false">EXP((((AH347-AH$355)/AH$356+2)/4-1.9)^3)</f>
        <v>0.0280548816504859</v>
      </c>
      <c r="AJ347" s="92" t="n">
        <f aca="false">X347/V347</f>
        <v>0.0535292279269533</v>
      </c>
      <c r="AK347" s="92" t="n">
        <f aca="false">EXP((((AJ347-AJ$355)/AJ$356+2)/4-1.9)^3)</f>
        <v>0.0195589198351079</v>
      </c>
      <c r="AL347" s="92" t="n">
        <f aca="false">AA347/V347</f>
        <v>0.129540731583227</v>
      </c>
      <c r="AM347" s="92" t="n">
        <f aca="false">EXP((((AL347-AL$355)/AL$356+2)/4-1.9)^3)</f>
        <v>0.0132473547477103</v>
      </c>
      <c r="AN347" s="92" t="n">
        <f aca="false">0.01*AE347+0.15*AG347+0.24*AI347+0.25*AK347+0.35*AM347</f>
        <v>0.0177125337193967</v>
      </c>
      <c r="AP347" s="94" t="n">
        <f aca="false">0.01*AE347/$AN$355</f>
        <v>1.72588241056128E-005</v>
      </c>
      <c r="AQ347" s="81" t="n">
        <f aca="false">AP347*$J$355</f>
        <v>156.780556140139</v>
      </c>
      <c r="AR347" s="94" t="n">
        <f aca="false">0.15*AG347/$AN$355</f>
        <v>0.000494796095257988</v>
      </c>
      <c r="AS347" s="81" t="n">
        <f aca="false">AR347*$J$355</f>
        <v>4494.76780780728</v>
      </c>
      <c r="AT347" s="94" t="n">
        <f aca="false">0.24*AI347/$AN$355</f>
        <v>0.00237275706273007</v>
      </c>
      <c r="AU347" s="81" t="n">
        <f aca="false">AT347*$J$355</f>
        <v>21554.3173511621</v>
      </c>
      <c r="AV347" s="94" t="n">
        <f aca="false">0.25*AK347/$AN$355</f>
        <v>0.00172313168154254</v>
      </c>
      <c r="AW347" s="81" t="n">
        <f aca="false">AV347*$J$355</f>
        <v>15653.0677687986</v>
      </c>
      <c r="AX347" s="94" t="n">
        <f aca="false">0.35*AM347/$AN$355</f>
        <v>0.00163392005268175</v>
      </c>
      <c r="AY347" s="81" t="n">
        <f aca="false">AX347*$J$355</f>
        <v>14842.6621060853</v>
      </c>
    </row>
    <row r="348" customFormat="false" ht="12.8" hidden="false" customHeight="false" outlineLevel="0" collapsed="false">
      <c r="A348" s="89" t="s">
        <v>133</v>
      </c>
      <c r="B348" s="77"/>
      <c r="C348" s="77"/>
      <c r="D348" s="77"/>
      <c r="E348" s="77"/>
      <c r="F348" s="77"/>
      <c r="G348" s="77"/>
      <c r="H348" s="77"/>
      <c r="I348" s="82" t="n">
        <f aca="false">AP348+AR348+AT348+AV348+AX348</f>
        <v>0.00521718612328377</v>
      </c>
      <c r="J348" s="81" t="n">
        <f aca="false">ROUND(AQ348+AS348+AU348+AW348+AY348,0)</f>
        <v>47393</v>
      </c>
      <c r="K348" s="90" t="n">
        <f aca="false">I348-Tabla_Ministerio!J348</f>
        <v>7.54604712049911E-017</v>
      </c>
      <c r="L348" s="81" t="n">
        <f aca="false">J348-Tabla_Ministerio!K348</f>
        <v>0</v>
      </c>
      <c r="M348" s="82" t="n">
        <f aca="false">Q383/Q$390</f>
        <v>0.0235423607577217</v>
      </c>
      <c r="N348" s="81" t="n">
        <f aca="false">ROUND((N$355*M348),0)</f>
        <v>4063354</v>
      </c>
      <c r="O348" s="82" t="n">
        <f aca="false">Tabla_Ministerio!L348/Tabla_Ministerio!L355-M348</f>
        <v>-8.64261320068435E-006</v>
      </c>
      <c r="P348" s="117" t="n">
        <f aca="false">N348-Tabla_Ministerio!L348</f>
        <v>1492</v>
      </c>
      <c r="Q348" s="83" t="n">
        <f aca="false">N348+J348</f>
        <v>4110747</v>
      </c>
      <c r="R348" s="81" t="n">
        <f aca="false">Q348-Tabla_Ministerio!M348</f>
        <v>1492</v>
      </c>
      <c r="T348" s="83" t="n">
        <f aca="false">B348+Tabla_Ministerio!B348</f>
        <v>4694</v>
      </c>
      <c r="U348" s="83" t="n">
        <f aca="false">C348+Tabla_Ministerio!C348</f>
        <v>25</v>
      </c>
      <c r="V348" s="83" t="n">
        <f aca="false">D348+Tabla_Ministerio!D348</f>
        <v>257.833957290384</v>
      </c>
      <c r="W348" s="83" t="n">
        <f aca="false">E348+Tabla_Ministerio!E348</f>
        <v>119.735173551928</v>
      </c>
      <c r="X348" s="83" t="n">
        <f aca="false">F348+Tabla_Ministerio!F348</f>
        <v>9</v>
      </c>
      <c r="Y348" s="83" t="n">
        <f aca="false">G348+Tabla_Ministerio!G348</f>
        <v>18</v>
      </c>
      <c r="Z348" s="83" t="n">
        <f aca="false">H348+Tabla_Ministerio!H348</f>
        <v>5</v>
      </c>
      <c r="AA348" s="83" t="n">
        <f aca="false">Y348+0.33*Z348</f>
        <v>19.65</v>
      </c>
      <c r="AD348" s="91" t="n">
        <f aca="false">IF(U348&gt;0,T348/U348,0)</f>
        <v>187.76</v>
      </c>
      <c r="AE348" s="92" t="n">
        <f aca="false">EXP((((AD348-AD$355)/AD$356+2)/4-1.9)^3)</f>
        <v>0.0460766833946405</v>
      </c>
      <c r="AF348" s="93" t="n">
        <f aca="false">T348/V348</f>
        <v>18.205515089362</v>
      </c>
      <c r="AG348" s="92" t="n">
        <f aca="false">EXP((((AF348-AF$355)/AF$356+2)/4-1.9)^3)</f>
        <v>0.0340148688563527</v>
      </c>
      <c r="AH348" s="92" t="n">
        <f aca="false">W348/V348</f>
        <v>0.464388689566894</v>
      </c>
      <c r="AI348" s="92" t="n">
        <f aca="false">EXP((((AH348-AH$355)/AH$356+2)/4-1.9)^3)</f>
        <v>0.0114232709208837</v>
      </c>
      <c r="AJ348" s="92" t="n">
        <f aca="false">X348/V348</f>
        <v>0.0349061857273664</v>
      </c>
      <c r="AK348" s="92" t="n">
        <f aca="false">EXP((((AJ348-AJ$355)/AJ$356+2)/4-1.9)^3)</f>
        <v>0.0137096633918571</v>
      </c>
      <c r="AL348" s="92" t="n">
        <f aca="false">AA348/V348</f>
        <v>0.0762118388380833</v>
      </c>
      <c r="AM348" s="92" t="n">
        <f aca="false">EXP((((AL348-AL$355)/AL$356+2)/4-1.9)^3)</f>
        <v>0.00877945304652362</v>
      </c>
      <c r="AN348" s="92" t="n">
        <f aca="false">0.01*AE348+0.15*AG348+0.24*AI348+0.25*AK348+0.35*AM348</f>
        <v>0.0148048065976589</v>
      </c>
      <c r="AP348" s="94" t="n">
        <f aca="false">0.01*AE348/$AN$355</f>
        <v>0.000162373369505192</v>
      </c>
      <c r="AQ348" s="81" t="n">
        <f aca="false">AP348*$J$355</f>
        <v>1475.01284082809</v>
      </c>
      <c r="AR348" s="94" t="n">
        <f aca="false">0.15*AG348/$AN$355</f>
        <v>0.00179801641391326</v>
      </c>
      <c r="AS348" s="81" t="n">
        <f aca="false">AR348*$J$355</f>
        <v>16333.3267433175</v>
      </c>
      <c r="AT348" s="94" t="n">
        <f aca="false">0.24*AI348/$AN$355</f>
        <v>0.000966129427836539</v>
      </c>
      <c r="AU348" s="81" t="n">
        <f aca="false">AT348*$J$355</f>
        <v>8776.39797895077</v>
      </c>
      <c r="AV348" s="94" t="n">
        <f aca="false">0.25*AK348/$AN$355</f>
        <v>0.00120781492704874</v>
      </c>
      <c r="AW348" s="81" t="n">
        <f aca="false">AV348*$J$355</f>
        <v>10971.8886303198</v>
      </c>
      <c r="AX348" s="94" t="n">
        <f aca="false">0.35*AM348/$AN$355</f>
        <v>0.00108285198498004</v>
      </c>
      <c r="AY348" s="81" t="n">
        <f aca="false">AX348*$J$355</f>
        <v>9836.71514256945</v>
      </c>
    </row>
    <row r="349" customFormat="false" ht="12.8" hidden="false" customHeight="false" outlineLevel="0" collapsed="false">
      <c r="A349" s="89" t="s">
        <v>134</v>
      </c>
      <c r="B349" s="77"/>
      <c r="C349" s="77"/>
      <c r="D349" s="77"/>
      <c r="E349" s="77"/>
      <c r="F349" s="77"/>
      <c r="G349" s="77"/>
      <c r="H349" s="77"/>
      <c r="I349" s="82" t="n">
        <f aca="false">AP349+AR349+AT349+AV349+AX349</f>
        <v>0.0153774209197715</v>
      </c>
      <c r="J349" s="81" t="n">
        <f aca="false">ROUND(AQ349+AS349+AU349+AW349+AY349,0)</f>
        <v>139690</v>
      </c>
      <c r="K349" s="90" t="n">
        <f aca="false">I349-Tabla_Ministerio!J349</f>
        <v>1.09287578986539E-016</v>
      </c>
      <c r="L349" s="81" t="n">
        <f aca="false">J349-Tabla_Ministerio!K349</f>
        <v>0</v>
      </c>
      <c r="M349" s="82" t="n">
        <f aca="false">Q384/Q$390</f>
        <v>0.0117054291912331</v>
      </c>
      <c r="N349" s="81" t="n">
        <f aca="false">ROUND((N$355*M349),0)</f>
        <v>2020328</v>
      </c>
      <c r="O349" s="82" t="n">
        <f aca="false">Tabla_Ministerio!L349/Tabla_Ministerio!L355-M349</f>
        <v>-3.86073440228861E-006</v>
      </c>
      <c r="P349" s="117" t="n">
        <f aca="false">N349-Tabla_Ministerio!L349</f>
        <v>666</v>
      </c>
      <c r="Q349" s="83" t="n">
        <f aca="false">N349+J349</f>
        <v>2160018</v>
      </c>
      <c r="R349" s="81" t="n">
        <f aca="false">Q349-Tabla_Ministerio!M349</f>
        <v>666</v>
      </c>
      <c r="T349" s="83" t="n">
        <f aca="false">B349+Tabla_Ministerio!B349</f>
        <v>7566</v>
      </c>
      <c r="U349" s="83" t="n">
        <f aca="false">C349+Tabla_Ministerio!C349</f>
        <v>50</v>
      </c>
      <c r="V349" s="83" t="n">
        <f aca="false">D349+Tabla_Ministerio!D349</f>
        <v>330.994906999121</v>
      </c>
      <c r="W349" s="83" t="n">
        <f aca="false">E349+Tabla_Ministerio!E349</f>
        <v>202.183098923218</v>
      </c>
      <c r="X349" s="83" t="n">
        <f aca="false">F349+Tabla_Ministerio!F349</f>
        <v>2</v>
      </c>
      <c r="Y349" s="83" t="n">
        <f aca="false">G349+Tabla_Ministerio!G349</f>
        <v>10</v>
      </c>
      <c r="Z349" s="83" t="n">
        <f aca="false">H349+Tabla_Ministerio!H349</f>
        <v>2</v>
      </c>
      <c r="AA349" s="83" t="n">
        <f aca="false">Y349+0.33*Z349</f>
        <v>10.66</v>
      </c>
      <c r="AD349" s="91" t="n">
        <f aca="false">IF(U349&gt;0,T349/U349,0)</f>
        <v>151.32</v>
      </c>
      <c r="AE349" s="92" t="n">
        <f aca="false">EXP((((AD349-AD$355)/AD$356+2)/4-1.9)^3)</f>
        <v>0.0194944871475109</v>
      </c>
      <c r="AF349" s="93" t="n">
        <f aca="false">T349/V349</f>
        <v>22.8583577572089</v>
      </c>
      <c r="AG349" s="92" t="n">
        <f aca="false">EXP((((AF349-AF$355)/AF$356+2)/4-1.9)^3)</f>
        <v>0.140508820132997</v>
      </c>
      <c r="AH349" s="92" t="n">
        <f aca="false">W349/V349</f>
        <v>0.610834471008205</v>
      </c>
      <c r="AI349" s="92" t="n">
        <f aca="false">EXP((((AH349-AH$355)/AH$356+2)/4-1.9)^3)</f>
        <v>0.076341766028365</v>
      </c>
      <c r="AJ349" s="92" t="n">
        <f aca="false">X349/V349</f>
        <v>0.0060423890449931</v>
      </c>
      <c r="AK349" s="92" t="n">
        <f aca="false">EXP((((AJ349-AJ$355)/AJ$356+2)/4-1.9)^3)</f>
        <v>0.00758451630088012</v>
      </c>
      <c r="AL349" s="92" t="n">
        <f aca="false">AA349/V349</f>
        <v>0.0322059336098132</v>
      </c>
      <c r="AM349" s="92" t="n">
        <f aca="false">EXP((((AL349-AL$355)/AL$356+2)/4-1.9)^3)</f>
        <v>0.00613451219121219</v>
      </c>
      <c r="AN349" s="92" t="n">
        <f aca="false">0.01*AE349+0.15*AG349+0.24*AI349+0.25*AK349+0.35*AM349</f>
        <v>0.0436365000803766</v>
      </c>
      <c r="AP349" s="94" t="n">
        <f aca="false">0.01*AE349/$AN$355</f>
        <v>6.86982076771001E-005</v>
      </c>
      <c r="AQ349" s="81" t="n">
        <f aca="false">AP349*$J$355</f>
        <v>624.060083093599</v>
      </c>
      <c r="AR349" s="94" t="n">
        <f aca="false">0.15*AG349/$AN$355</f>
        <v>0.0074272567671985</v>
      </c>
      <c r="AS349" s="81" t="n">
        <f aca="false">AR349*$J$355</f>
        <v>67469.8020810293</v>
      </c>
      <c r="AT349" s="94" t="n">
        <f aca="false">0.24*AI349/$AN$355</f>
        <v>0.00645664689595839</v>
      </c>
      <c r="AU349" s="81" t="n">
        <f aca="false">AT349*$J$355</f>
        <v>58652.7033912846</v>
      </c>
      <c r="AV349" s="94" t="n">
        <f aca="false">0.25*AK349/$AN$355</f>
        <v>0.000668192335640312</v>
      </c>
      <c r="AW349" s="81" t="n">
        <f aca="false">AV349*$J$355</f>
        <v>6069.91330053578</v>
      </c>
      <c r="AX349" s="94" t="n">
        <f aca="false">0.35*AM349/$AN$355</f>
        <v>0.000756626713297212</v>
      </c>
      <c r="AY349" s="81" t="n">
        <f aca="false">AX349*$J$355</f>
        <v>6873.25835035565</v>
      </c>
    </row>
    <row r="350" customFormat="false" ht="12.8" hidden="false" customHeight="false" outlineLevel="0" collapsed="false">
      <c r="A350" s="89" t="s">
        <v>135</v>
      </c>
      <c r="B350" s="77"/>
      <c r="C350" s="77"/>
      <c r="D350" s="77"/>
      <c r="E350" s="77"/>
      <c r="F350" s="77"/>
      <c r="G350" s="77"/>
      <c r="H350" s="77"/>
      <c r="I350" s="82" t="n">
        <f aca="false">AP350+AR350+AT350+AV350+AX350</f>
        <v>0.0390822738705291</v>
      </c>
      <c r="J350" s="81" t="n">
        <f aca="false">ROUND(AQ350+AS350+AU350+AW350+AY350,0)</f>
        <v>355027</v>
      </c>
      <c r="K350" s="90" t="n">
        <f aca="false">I350-Tabla_Ministerio!J350</f>
        <v>0</v>
      </c>
      <c r="L350" s="81" t="n">
        <f aca="false">J350-Tabla_Ministerio!K350</f>
        <v>0</v>
      </c>
      <c r="M350" s="82" t="n">
        <f aca="false">Q385/Q$390</f>
        <v>0.0177650345707007</v>
      </c>
      <c r="N350" s="81" t="n">
        <f aca="false">ROUND((N$355*M350),0)</f>
        <v>3066201</v>
      </c>
      <c r="O350" s="82" t="n">
        <f aca="false">Tabla_Ministerio!L350/Tabla_Ministerio!L355-M350</f>
        <v>-4.35910895345282E-006</v>
      </c>
      <c r="P350" s="117" t="n">
        <f aca="false">N350-Tabla_Ministerio!L350</f>
        <v>752</v>
      </c>
      <c r="Q350" s="83" t="n">
        <f aca="false">N350+J350</f>
        <v>3421228</v>
      </c>
      <c r="R350" s="81" t="n">
        <f aca="false">Q350-Tabla_Ministerio!M350</f>
        <v>752</v>
      </c>
      <c r="T350" s="83" t="n">
        <f aca="false">B350+Tabla_Ministerio!B350</f>
        <v>6744</v>
      </c>
      <c r="U350" s="83" t="n">
        <f aca="false">C350+Tabla_Ministerio!C350</f>
        <v>32</v>
      </c>
      <c r="V350" s="83" t="n">
        <f aca="false">D350+Tabla_Ministerio!D350</f>
        <v>220.654458305825</v>
      </c>
      <c r="W350" s="83" t="n">
        <f aca="false">E350+Tabla_Ministerio!E350</f>
        <v>138.878834868835</v>
      </c>
      <c r="X350" s="83" t="n">
        <f aca="false">F350+Tabla_Ministerio!F350</f>
        <v>5</v>
      </c>
      <c r="Y350" s="83" t="n">
        <f aca="false">G350+Tabla_Ministerio!G350</f>
        <v>9</v>
      </c>
      <c r="Z350" s="83" t="n">
        <f aca="false">H350+Tabla_Ministerio!H350</f>
        <v>0</v>
      </c>
      <c r="AA350" s="83" t="n">
        <f aca="false">Y350+0.33*Z350</f>
        <v>9</v>
      </c>
      <c r="AD350" s="91" t="n">
        <f aca="false">IF(U350&gt;0,T350/U350,0)</f>
        <v>210.75</v>
      </c>
      <c r="AE350" s="92" t="n">
        <f aca="false">EXP((((AD350-AD$355)/AD$356+2)/4-1.9)^3)</f>
        <v>0.0738920929789707</v>
      </c>
      <c r="AF350" s="93" t="n">
        <f aca="false">T350/V350</f>
        <v>30.5636244641515</v>
      </c>
      <c r="AG350" s="92" t="n">
        <f aca="false">EXP((((AF350-AF$355)/AF$356+2)/4-1.9)^3)</f>
        <v>0.553034234922802</v>
      </c>
      <c r="AH350" s="92" t="n">
        <f aca="false">W350/V350</f>
        <v>0.62939510008155</v>
      </c>
      <c r="AI350" s="92" t="n">
        <f aca="false">EXP((((AH350-AH$355)/AH$356+2)/4-1.9)^3)</f>
        <v>0.0925882731123441</v>
      </c>
      <c r="AJ350" s="92" t="n">
        <f aca="false">X350/V350</f>
        <v>0.0226598639265654</v>
      </c>
      <c r="AK350" s="92" t="n">
        <f aca="false">EXP((((AJ350-AJ$355)/AJ$356+2)/4-1.9)^3)</f>
        <v>0.0107311778090198</v>
      </c>
      <c r="AL350" s="92" t="n">
        <f aca="false">AA350/V350</f>
        <v>0.0407877550678178</v>
      </c>
      <c r="AM350" s="92" t="n">
        <f aca="false">EXP((((AL350-AL$355)/AL$356+2)/4-1.9)^3)</f>
        <v>0.00658775409748449</v>
      </c>
      <c r="AN350" s="92" t="n">
        <f aca="false">0.01*AE350+0.15*AG350+0.24*AI350+0.25*AK350+0.35*AM350</f>
        <v>0.110903750101547</v>
      </c>
      <c r="AP350" s="94" t="n">
        <f aca="false">0.01*AE350/$AN$355</f>
        <v>0.000260394352041883</v>
      </c>
      <c r="AQ350" s="81" t="n">
        <f aca="false">AP350*$J$355</f>
        <v>2365.44338589098</v>
      </c>
      <c r="AR350" s="94" t="n">
        <f aca="false">0.15*AG350/$AN$355</f>
        <v>0.0292332343260365</v>
      </c>
      <c r="AS350" s="81" t="n">
        <f aca="false">AR350*$J$355</f>
        <v>265557.068509696</v>
      </c>
      <c r="AT350" s="94" t="n">
        <f aca="false">0.24*AI350/$AN$355</f>
        <v>0.0078307041779836</v>
      </c>
      <c r="AU350" s="81" t="n">
        <f aca="false">AT350*$J$355</f>
        <v>71134.7510398415</v>
      </c>
      <c r="AV350" s="94" t="n">
        <f aca="false">0.25*AK350/$AN$355</f>
        <v>0.000945411741490799</v>
      </c>
      <c r="AW350" s="81" t="n">
        <f aca="false">AV350*$J$355</f>
        <v>8588.19683805348</v>
      </c>
      <c r="AX350" s="94" t="n">
        <f aca="false">0.35*AM350/$AN$355</f>
        <v>0.000812529272976306</v>
      </c>
      <c r="AY350" s="81" t="n">
        <f aca="false">AX350*$J$355</f>
        <v>7381.08173058788</v>
      </c>
    </row>
    <row r="351" customFormat="false" ht="12.8" hidden="false" customHeight="false" outlineLevel="0" collapsed="false">
      <c r="A351" s="89" t="s">
        <v>136</v>
      </c>
      <c r="B351" s="77"/>
      <c r="C351" s="77"/>
      <c r="D351" s="77"/>
      <c r="E351" s="77"/>
      <c r="F351" s="77"/>
      <c r="G351" s="77"/>
      <c r="H351" s="77"/>
      <c r="I351" s="82" t="n">
        <f aca="false">AP351+AR351+AT351+AV351+AX351</f>
        <v>0.00712143273703491</v>
      </c>
      <c r="J351" s="81" t="n">
        <f aca="false">ROUND(AQ351+AS351+AU351+AW351+AY351,0)</f>
        <v>64692</v>
      </c>
      <c r="K351" s="90" t="n">
        <f aca="false">I351-Tabla_Ministerio!J351</f>
        <v>0</v>
      </c>
      <c r="L351" s="81" t="n">
        <f aca="false">J351-Tabla_Ministerio!K351</f>
        <v>0</v>
      </c>
      <c r="M351" s="82" t="n">
        <f aca="false">Q386/Q$390</f>
        <v>0.0137457798951218</v>
      </c>
      <c r="N351" s="81" t="n">
        <f aca="false">ROUND((N$355*M351),0)</f>
        <v>2372488</v>
      </c>
      <c r="O351" s="82" t="n">
        <f aca="false">Tabla_Ministerio!L351/Tabla_Ministerio!L355-M351</f>
        <v>-1.11060545099385E-005</v>
      </c>
      <c r="P351" s="117" t="n">
        <f aca="false">N351-Tabla_Ministerio!L351</f>
        <v>1917</v>
      </c>
      <c r="Q351" s="83" t="n">
        <f aca="false">N351+J351</f>
        <v>2437180</v>
      </c>
      <c r="R351" s="81" t="n">
        <f aca="false">Q351-Tabla_Ministerio!M351</f>
        <v>1917</v>
      </c>
      <c r="T351" s="83" t="n">
        <f aca="false">B351+Tabla_Ministerio!B351</f>
        <v>3851</v>
      </c>
      <c r="U351" s="83" t="n">
        <f aca="false">C351+Tabla_Ministerio!C351</f>
        <v>35</v>
      </c>
      <c r="V351" s="83" t="n">
        <f aca="false">D351+Tabla_Ministerio!D351</f>
        <v>308.046666666667</v>
      </c>
      <c r="W351" s="83" t="n">
        <f aca="false">E351+Tabla_Ministerio!E351</f>
        <v>155.727272727273</v>
      </c>
      <c r="X351" s="83" t="n">
        <f aca="false">F351+Tabla_Ministerio!F351</f>
        <v>28</v>
      </c>
      <c r="Y351" s="83" t="n">
        <f aca="false">G351+Tabla_Ministerio!G351</f>
        <v>42</v>
      </c>
      <c r="Z351" s="83" t="n">
        <f aca="false">H351+Tabla_Ministerio!H351</f>
        <v>11</v>
      </c>
      <c r="AA351" s="83" t="n">
        <f aca="false">Y351+0.33*Z351</f>
        <v>45.63</v>
      </c>
      <c r="AD351" s="91" t="n">
        <f aca="false">IF(U351&gt;0,T351/U351,0)</f>
        <v>110.028571428571</v>
      </c>
      <c r="AE351" s="92" t="n">
        <f aca="false">EXP((((AD351-AD$355)/AD$356+2)/4-1.9)^3)</f>
        <v>0.00615448391495599</v>
      </c>
      <c r="AF351" s="93" t="n">
        <f aca="false">T351/V351</f>
        <v>12.5013526089121</v>
      </c>
      <c r="AG351" s="92" t="n">
        <f aca="false">EXP((((AF351-AF$355)/AF$356+2)/4-1.9)^3)</f>
        <v>0.00276535243201978</v>
      </c>
      <c r="AH351" s="92" t="n">
        <f aca="false">W351/V351</f>
        <v>0.505531432663686</v>
      </c>
      <c r="AI351" s="92" t="n">
        <f aca="false">EXP((((AH351-AH$355)/AH$356+2)/4-1.9)^3)</f>
        <v>0.0209177575732865</v>
      </c>
      <c r="AJ351" s="92" t="n">
        <f aca="false">X351/V351</f>
        <v>0.090895318891077</v>
      </c>
      <c r="AK351" s="92" t="n">
        <f aca="false">EXP((((AJ351-AJ$355)/AJ$356+2)/4-1.9)^3)</f>
        <v>0.0375659812486351</v>
      </c>
      <c r="AL351" s="92" t="n">
        <f aca="false">AA351/V351</f>
        <v>0.148126907178566</v>
      </c>
      <c r="AM351" s="92" t="n">
        <f aca="false">EXP((((AL351-AL$355)/AL$356+2)/4-1.9)^3)</f>
        <v>0.0152010899437514</v>
      </c>
      <c r="AN351" s="92" t="n">
        <f aca="false">0.01*AE351+0.15*AG351+0.24*AI351+0.25*AK351+0.35*AM351</f>
        <v>0.020208486314013</v>
      </c>
      <c r="AP351" s="94" t="n">
        <f aca="false">0.01*AE351/$AN$355</f>
        <v>2.16882860747123E-005</v>
      </c>
      <c r="AQ351" s="81" t="n">
        <f aca="false">AP351*$J$355</f>
        <v>197.018147453859</v>
      </c>
      <c r="AR351" s="94" t="n">
        <f aca="false">0.15*AG351/$AN$355</f>
        <v>0.000146175752845741</v>
      </c>
      <c r="AS351" s="81" t="n">
        <f aca="false">AR351*$J$355</f>
        <v>1327.8723790867</v>
      </c>
      <c r="AT351" s="94" t="n">
        <f aca="false">0.24*AI351/$AN$355</f>
        <v>0.00176913086416928</v>
      </c>
      <c r="AU351" s="81" t="n">
        <f aca="false">AT351*$J$355</f>
        <v>16070.9280697137</v>
      </c>
      <c r="AV351" s="94" t="n">
        <f aca="false">0.25*AK351/$AN$355</f>
        <v>0.00330954536260049</v>
      </c>
      <c r="AW351" s="81" t="n">
        <f aca="false">AV351*$J$355</f>
        <v>30064.1781470372</v>
      </c>
      <c r="AX351" s="94" t="n">
        <f aca="false">0.35*AM351/$AN$355</f>
        <v>0.00187489247134468</v>
      </c>
      <c r="AY351" s="81" t="n">
        <f aca="false">AX351*$J$355</f>
        <v>17031.6750759853</v>
      </c>
    </row>
    <row r="352" customFormat="false" ht="12.8" hidden="false" customHeight="false" outlineLevel="0" collapsed="false">
      <c r="A352" s="89" t="s">
        <v>137</v>
      </c>
      <c r="B352" s="77"/>
      <c r="C352" s="77"/>
      <c r="D352" s="77"/>
      <c r="E352" s="77"/>
      <c r="F352" s="77"/>
      <c r="G352" s="77"/>
      <c r="H352" s="77"/>
      <c r="I352" s="82" t="n">
        <f aca="false">AP352+AR352+AT352+AV352+AX352</f>
        <v>0.0153479155235068</v>
      </c>
      <c r="J352" s="81" t="n">
        <f aca="false">ROUND(AQ352+AS352+AU352+AW352+AY352,0)</f>
        <v>139422</v>
      </c>
      <c r="K352" s="90" t="n">
        <f aca="false">I352-Tabla_Ministerio!J352</f>
        <v>6.93889390390723E-017</v>
      </c>
      <c r="L352" s="81" t="n">
        <f aca="false">J352-Tabla_Ministerio!K352</f>
        <v>0</v>
      </c>
      <c r="M352" s="82" t="n">
        <f aca="false">Q387/Q$390</f>
        <v>0.00976452329561483</v>
      </c>
      <c r="N352" s="81" t="n">
        <f aca="false">ROUND((N$355*M352),0)</f>
        <v>1685333</v>
      </c>
      <c r="O352" s="82" t="n">
        <f aca="false">Tabla_Ministerio!L352/Tabla_Ministerio!L355-M352</f>
        <v>1.58127469381732E-005</v>
      </c>
      <c r="P352" s="117" t="n">
        <f aca="false">N352-Tabla_Ministerio!L352</f>
        <v>-2729</v>
      </c>
      <c r="Q352" s="83" t="n">
        <f aca="false">N352+J352</f>
        <v>1824755</v>
      </c>
      <c r="R352" s="81" t="n">
        <f aca="false">Q352-Tabla_Ministerio!M352</f>
        <v>-2729</v>
      </c>
      <c r="T352" s="83" t="n">
        <f aca="false">B352+Tabla_Ministerio!B352</f>
        <v>5548</v>
      </c>
      <c r="U352" s="83" t="n">
        <f aca="false">C352+Tabla_Ministerio!C352</f>
        <v>20</v>
      </c>
      <c r="V352" s="83" t="n">
        <f aca="false">D352+Tabla_Ministerio!D352</f>
        <v>295.712737210443</v>
      </c>
      <c r="W352" s="83" t="n">
        <f aca="false">E352+Tabla_Ministerio!E352</f>
        <v>189.940009937716</v>
      </c>
      <c r="X352" s="83" t="n">
        <f aca="false">F352+Tabla_Ministerio!F352</f>
        <v>11</v>
      </c>
      <c r="Y352" s="83" t="n">
        <f aca="false">G352+Tabla_Ministerio!G352</f>
        <v>48</v>
      </c>
      <c r="Z352" s="83" t="n">
        <f aca="false">H352+Tabla_Ministerio!H352</f>
        <v>8</v>
      </c>
      <c r="AA352" s="83" t="n">
        <f aca="false">Y352+0.33*Z352</f>
        <v>50.64</v>
      </c>
      <c r="AD352" s="91" t="n">
        <f aca="false">IF(U352&gt;0,T352/U352,0)</f>
        <v>277.4</v>
      </c>
      <c r="AE352" s="92" t="n">
        <f aca="false">EXP((((AD352-AD$355)/AD$356+2)/4-1.9)^3)</f>
        <v>0.220112204086237</v>
      </c>
      <c r="AF352" s="93" t="n">
        <f aca="false">T352/V352</f>
        <v>18.7614509010878</v>
      </c>
      <c r="AG352" s="92" t="n">
        <f aca="false">EXP((((AF352-AF$355)/AF$356+2)/4-1.9)^3)</f>
        <v>0.041421889322839</v>
      </c>
      <c r="AH352" s="92" t="n">
        <f aca="false">W352/V352</f>
        <v>0.642312575810848</v>
      </c>
      <c r="AI352" s="92" t="n">
        <f aca="false">EXP((((AH352-AH$355)/AH$356+2)/4-1.9)^3)</f>
        <v>0.105276114958319</v>
      </c>
      <c r="AJ352" s="92" t="n">
        <f aca="false">X352/V352</f>
        <v>0.0371982624210464</v>
      </c>
      <c r="AK352" s="92" t="n">
        <f aca="false">EXP((((AJ352-AJ$355)/AJ$356+2)/4-1.9)^3)</f>
        <v>0.0143384296417458</v>
      </c>
      <c r="AL352" s="92" t="n">
        <f aca="false">AA352/V352</f>
        <v>0.171247273545617</v>
      </c>
      <c r="AM352" s="92" t="n">
        <f aca="false">EXP((((AL352-AL$355)/AL$356+2)/4-1.9)^3)</f>
        <v>0.0179642634046057</v>
      </c>
      <c r="AN352" s="92" t="n">
        <f aca="false">0.01*AE352+0.15*AG352+0.24*AI352+0.25*AK352+0.35*AM352</f>
        <v>0.0435527726313333</v>
      </c>
      <c r="AP352" s="94" t="n">
        <f aca="false">0.01*AE352/$AN$355</f>
        <v>0.00077567128563889</v>
      </c>
      <c r="AQ352" s="81" t="n">
        <f aca="false">AP352*$J$355</f>
        <v>7046.26078811781</v>
      </c>
      <c r="AR352" s="94" t="n">
        <f aca="false">0.15*AG352/$AN$355</f>
        <v>0.00218954943534505</v>
      </c>
      <c r="AS352" s="81" t="n">
        <f aca="false">AR352*$J$355</f>
        <v>19890.0444241787</v>
      </c>
      <c r="AT352" s="94" t="n">
        <f aca="false">0.24*AI352/$AN$355</f>
        <v>0.00890378538808802</v>
      </c>
      <c r="AU352" s="81" t="n">
        <f aca="false">AT352*$J$355</f>
        <v>80882.707672008</v>
      </c>
      <c r="AV352" s="94" t="n">
        <f aca="false">0.25*AK352/$AN$355</f>
        <v>0.00126320893932559</v>
      </c>
      <c r="AW352" s="81" t="n">
        <f aca="false">AV352*$J$355</f>
        <v>11475.0923247577</v>
      </c>
      <c r="AX352" s="94" t="n">
        <f aca="false">0.35*AM352/$AN$355</f>
        <v>0.00221570047510923</v>
      </c>
      <c r="AY352" s="81" t="n">
        <f aca="false">AX352*$J$355</f>
        <v>20127.6025876307</v>
      </c>
    </row>
    <row r="353" customFormat="false" ht="12.8" hidden="false" customHeight="false" outlineLevel="0" collapsed="false">
      <c r="A353" s="89" t="s">
        <v>138</v>
      </c>
      <c r="B353" s="77"/>
      <c r="C353" s="77"/>
      <c r="D353" s="77"/>
      <c r="E353" s="77"/>
      <c r="F353" s="77"/>
      <c r="G353" s="77"/>
      <c r="H353" s="77"/>
      <c r="I353" s="82" t="n">
        <f aca="false">AP353+AR353+AT353+AV353+AX353</f>
        <v>0.0127221466370462</v>
      </c>
      <c r="J353" s="81" t="n">
        <f aca="false">ROUND(AQ353+AS353+AU353+AW353+AY353,0)</f>
        <v>115569</v>
      </c>
      <c r="K353" s="90" t="n">
        <f aca="false">I353-Tabla_Ministerio!J353</f>
        <v>-6.41847686111419E-017</v>
      </c>
      <c r="L353" s="81" t="n">
        <f aca="false">J353-Tabla_Ministerio!K353</f>
        <v>0</v>
      </c>
      <c r="M353" s="82" t="n">
        <f aca="false">Q388/Q$390</f>
        <v>0.00656629388505463</v>
      </c>
      <c r="N353" s="81" t="n">
        <f aca="false">ROUND((N$355*M353),0)</f>
        <v>1133326</v>
      </c>
      <c r="O353" s="82" t="n">
        <f aca="false">Tabla_Ministerio!L353/Tabla_Ministerio!L355-M353</f>
        <v>-1.78693784860344E-005</v>
      </c>
      <c r="P353" s="117" t="n">
        <f aca="false">N353-Tabla_Ministerio!L353</f>
        <v>3084</v>
      </c>
      <c r="Q353" s="83" t="n">
        <f aca="false">N353+J353</f>
        <v>1248895</v>
      </c>
      <c r="R353" s="81" t="n">
        <f aca="false">Q353-Tabla_Ministerio!M353</f>
        <v>3084</v>
      </c>
      <c r="T353" s="83" t="n">
        <f aca="false">B353+Tabla_Ministerio!B353</f>
        <v>6796</v>
      </c>
      <c r="U353" s="83" t="n">
        <f aca="false">C353+Tabla_Ministerio!C353</f>
        <v>40</v>
      </c>
      <c r="V353" s="83" t="n">
        <f aca="false">D353+Tabla_Ministerio!D353</f>
        <v>353.046566418288</v>
      </c>
      <c r="W353" s="83" t="n">
        <f aca="false">E353+Tabla_Ministerio!E353</f>
        <v>204.801998850664</v>
      </c>
      <c r="X353" s="83" t="n">
        <f aca="false">F353+Tabla_Ministerio!F353</f>
        <v>30</v>
      </c>
      <c r="Y353" s="83" t="n">
        <f aca="false">G353+Tabla_Ministerio!G353</f>
        <v>61</v>
      </c>
      <c r="Z353" s="83" t="n">
        <f aca="false">H353+Tabla_Ministerio!H353</f>
        <v>13</v>
      </c>
      <c r="AA353" s="83" t="n">
        <f aca="false">Y353+0.33*Z353</f>
        <v>65.29</v>
      </c>
      <c r="AD353" s="91" t="n">
        <f aca="false">IF(U353&gt;0,T353/U353,0)</f>
        <v>169.9</v>
      </c>
      <c r="AE353" s="92" t="n">
        <f aca="false">EXP((((AD353-AD$355)/AD$356+2)/4-1.9)^3)</f>
        <v>0.0307642566903263</v>
      </c>
      <c r="AF353" s="93" t="n">
        <f aca="false">T353/V353</f>
        <v>19.2495853137632</v>
      </c>
      <c r="AG353" s="92" t="n">
        <f aca="false">EXP((((AF353-AF$355)/AF$356+2)/4-1.9)^3)</f>
        <v>0.0489281308770418</v>
      </c>
      <c r="AH353" s="92" t="n">
        <f aca="false">W353/V353</f>
        <v>0.5800991096682</v>
      </c>
      <c r="AI353" s="92" t="n">
        <f aca="false">EXP((((AH353-AH$355)/AH$356+2)/4-1.9)^3)</f>
        <v>0.0542312227727177</v>
      </c>
      <c r="AJ353" s="92" t="n">
        <f aca="false">X353/V353</f>
        <v>0.0849746261643461</v>
      </c>
      <c r="AK353" s="92" t="n">
        <f aca="false">EXP((((AJ353-AJ$355)/AJ$356+2)/4-1.9)^3)</f>
        <v>0.0340525808721464</v>
      </c>
      <c r="AL353" s="92" t="n">
        <f aca="false">AA353/V353</f>
        <v>0.184933111409005</v>
      </c>
      <c r="AM353" s="92" t="n">
        <f aca="false">EXP((((AL353-AL$355)/AL$356+2)/4-1.9)^3)</f>
        <v>0.0197889389159449</v>
      </c>
      <c r="AN353" s="92" t="n">
        <f aca="false">0.01*AE353+0.15*AG353+0.24*AI353+0.25*AK353+0.35*AM353</f>
        <v>0.0361016295025291</v>
      </c>
      <c r="AP353" s="94" t="n">
        <f aca="false">0.01*AE353/$AN$355</f>
        <v>0.000108412664521595</v>
      </c>
      <c r="AQ353" s="81" t="n">
        <f aca="false">AP353*$J$355</f>
        <v>984.829425939999</v>
      </c>
      <c r="AR353" s="94" t="n">
        <f aca="false">0.15*AG353/$AN$355</f>
        <v>0.00258632725560507</v>
      </c>
      <c r="AS353" s="81" t="n">
        <f aca="false">AR353*$J$355</f>
        <v>23494.4062824242</v>
      </c>
      <c r="AT353" s="94" t="n">
        <f aca="false">0.24*AI353/$AN$355</f>
        <v>0.00458663552595044</v>
      </c>
      <c r="AU353" s="81" t="n">
        <f aca="false">AT353*$J$355</f>
        <v>41665.3686352114</v>
      </c>
      <c r="AV353" s="94" t="n">
        <f aca="false">0.25*AK353/$AN$355</f>
        <v>0.00300001643412642</v>
      </c>
      <c r="AW353" s="81" t="n">
        <f aca="false">AV353*$J$355</f>
        <v>27252.3922889356</v>
      </c>
      <c r="AX353" s="94" t="n">
        <f aca="false">0.35*AM353/$AN$355</f>
        <v>0.0024407547568427</v>
      </c>
      <c r="AY353" s="81" t="n">
        <f aca="false">AX353*$J$355</f>
        <v>22172.0139122944</v>
      </c>
    </row>
    <row r="354" customFormat="false" ht="12.8" hidden="false" customHeight="false" outlineLevel="0" collapsed="false">
      <c r="A354" s="95" t="s">
        <v>139</v>
      </c>
      <c r="B354" s="77"/>
      <c r="C354" s="77"/>
      <c r="D354" s="77"/>
      <c r="E354" s="77"/>
      <c r="F354" s="77"/>
      <c r="G354" s="77"/>
      <c r="H354" s="77"/>
      <c r="I354" s="96" t="n">
        <f aca="false">AP354+AR354+AT354+AV354+AX354</f>
        <v>0.00919227880262324</v>
      </c>
      <c r="J354" s="97" t="n">
        <f aca="false">ROUND(AQ354+AS354+AU354+AW354+AY354,0)</f>
        <v>83503</v>
      </c>
      <c r="K354" s="90" t="n">
        <f aca="false">I354-Tabla_Ministerio!J354</f>
        <v>-4.33680868994202E-017</v>
      </c>
      <c r="L354" s="81" t="n">
        <f aca="false">J354-Tabla_Ministerio!K354</f>
        <v>0</v>
      </c>
      <c r="M354" s="82" t="n">
        <f aca="false">Q389/Q$390</f>
        <v>0.00664861839406525</v>
      </c>
      <c r="N354" s="81" t="n">
        <f aca="false">ROUND((N$355*M354),0)</f>
        <v>1147535</v>
      </c>
      <c r="O354" s="82" t="n">
        <f aca="false">Tabla_Ministerio!L354/Tabla_Ministerio!L355-M354</f>
        <v>1.13720092745542E-005</v>
      </c>
      <c r="P354" s="117" t="n">
        <f aca="false">N354-Tabla_Ministerio!L354</f>
        <v>-1963</v>
      </c>
      <c r="Q354" s="83" t="n">
        <f aca="false">N354+J354</f>
        <v>1231038</v>
      </c>
      <c r="R354" s="81" t="n">
        <f aca="false">Q354-Tabla_Ministerio!M354</f>
        <v>-1963</v>
      </c>
      <c r="T354" s="99" t="n">
        <f aca="false">B354+Tabla_Ministerio!B354</f>
        <v>8097</v>
      </c>
      <c r="U354" s="99" t="n">
        <f aca="false">C354+Tabla_Ministerio!C354</f>
        <v>32</v>
      </c>
      <c r="V354" s="99" t="n">
        <f aca="false">D354+Tabla_Ministerio!D354</f>
        <v>385.386000903435</v>
      </c>
      <c r="W354" s="99" t="n">
        <f aca="false">E354+Tabla_Ministerio!E354</f>
        <v>193.597460747204</v>
      </c>
      <c r="X354" s="99" t="n">
        <f aca="false">F354+Tabla_Ministerio!F354</f>
        <v>6</v>
      </c>
      <c r="Y354" s="99" t="n">
        <f aca="false">G354+Tabla_Ministerio!G354</f>
        <v>47</v>
      </c>
      <c r="Z354" s="99" t="n">
        <f aca="false">H354+Tabla_Ministerio!H354</f>
        <v>10</v>
      </c>
      <c r="AA354" s="99" t="n">
        <f aca="false">Y354+0.33*Z354</f>
        <v>50.3</v>
      </c>
      <c r="AD354" s="91" t="n">
        <f aca="false">IF(U354&gt;0,T354/U354,0)</f>
        <v>253.03125</v>
      </c>
      <c r="AE354" s="92" t="n">
        <f aca="false">EXP((((AD354-AD$355)/AD$356+2)/4-1.9)^3)</f>
        <v>0.154509418056522</v>
      </c>
      <c r="AF354" s="93" t="n">
        <f aca="false">T354/V354</f>
        <v>21.0101041060618</v>
      </c>
      <c r="AG354" s="92" t="n">
        <f aca="false">EXP((((AF354-AF$355)/AF$356+2)/4-1.9)^3)</f>
        <v>0.0850021084237667</v>
      </c>
      <c r="AH354" s="92" t="n">
        <f aca="false">W354/V354</f>
        <v>0.502346894524882</v>
      </c>
      <c r="AI354" s="92" t="n">
        <f aca="false">EXP((((AH354-AH$355)/AH$356+2)/4-1.9)^3)</f>
        <v>0.020002396588298</v>
      </c>
      <c r="AJ354" s="92" t="n">
        <f aca="false">X354/V354</f>
        <v>0.015568806303121</v>
      </c>
      <c r="AK354" s="92" t="n">
        <f aca="false">EXP((((AJ354-AJ$355)/AJ$356+2)/4-1.9)^3)</f>
        <v>0.00927337091411251</v>
      </c>
      <c r="AL354" s="92" t="n">
        <f aca="false">AA354/V354</f>
        <v>0.130518492841165</v>
      </c>
      <c r="AM354" s="92" t="n">
        <f aca="false">EXP((((AL354-AL$355)/AL$356+2)/4-1.9)^3)</f>
        <v>0.013344562463717</v>
      </c>
      <c r="AN354" s="92" t="n">
        <f aca="false">0.01*AE354+0.15*AG354+0.24*AI354+0.25*AK354+0.35*AM354</f>
        <v>0.0260849252161508</v>
      </c>
      <c r="AP354" s="94" t="n">
        <f aca="false">0.01*AE354/$AN$355</f>
        <v>0.000544488296070416</v>
      </c>
      <c r="AQ354" s="81" t="n">
        <f aca="false">AP354*$J$355</f>
        <v>4946.17578505564</v>
      </c>
      <c r="AR354" s="94" t="n">
        <f aca="false">0.15*AG354/$AN$355</f>
        <v>0.00449318757654487</v>
      </c>
      <c r="AS354" s="81" t="n">
        <f aca="false">AR354*$J$355</f>
        <v>40816.4798935273</v>
      </c>
      <c r="AT354" s="94" t="n">
        <f aca="false">0.24*AI354/$AN$355</f>
        <v>0.00169171370486213</v>
      </c>
      <c r="AU354" s="81" t="n">
        <f aca="false">AT354*$J$355</f>
        <v>15367.6643237777</v>
      </c>
      <c r="AV354" s="94" t="n">
        <f aca="false">0.25*AK354/$AN$355</f>
        <v>0.000816979636478694</v>
      </c>
      <c r="AW354" s="81" t="n">
        <f aca="false">AV354*$J$355</f>
        <v>7421.50919312301</v>
      </c>
      <c r="AX354" s="94" t="n">
        <f aca="false">0.35*AM354/$AN$355</f>
        <v>0.00164590958866713</v>
      </c>
      <c r="AY354" s="81" t="n">
        <f aca="false">AX354*$J$355</f>
        <v>14951.5760221288</v>
      </c>
    </row>
    <row r="355" customFormat="false" ht="12.8" hidden="false" customHeight="false" outlineLevel="0" collapsed="false">
      <c r="A355" s="104" t="s">
        <v>71</v>
      </c>
      <c r="B355" s="77"/>
      <c r="C355" s="77"/>
      <c r="D355" s="77"/>
      <c r="E355" s="77"/>
      <c r="F355" s="77"/>
      <c r="G355" s="77"/>
      <c r="H355" s="77"/>
      <c r="I355" s="105" t="n">
        <f aca="false">SUM(I328:I354)</f>
        <v>1</v>
      </c>
      <c r="J355" s="106" t="n">
        <f aca="false">Tabla_Ministerio!K355</f>
        <v>9084081</v>
      </c>
      <c r="K355" s="107" t="n">
        <f aca="false">I355-Tabla_Ministerio!J355</f>
        <v>0</v>
      </c>
      <c r="L355" s="108" t="n">
        <f aca="false">SUM(L328:L354)</f>
        <v>1</v>
      </c>
      <c r="M355" s="105" t="n">
        <f aca="false">SUM(M328:M354)</f>
        <v>1.00000001784089</v>
      </c>
      <c r="N355" s="106" t="n">
        <f aca="false">Tabla_Ministerio!L355</f>
        <v>172597546</v>
      </c>
      <c r="O355" s="105" t="n">
        <f aca="false">SUM(O328:O354)</f>
        <v>-1.78408943746905E-008</v>
      </c>
      <c r="P355" s="109" t="n">
        <f aca="false">SUM(P328:P354)</f>
        <v>2</v>
      </c>
      <c r="Q355" s="110" t="n">
        <f aca="false">Tabla_Ministerio!M355</f>
        <v>181681627</v>
      </c>
      <c r="R355" s="108" t="n">
        <f aca="false">SUM(R328:R354)</f>
        <v>3</v>
      </c>
      <c r="T355" s="111"/>
      <c r="U355" s="111"/>
      <c r="V355" s="111"/>
      <c r="W355" s="111"/>
      <c r="X355" s="111"/>
      <c r="Y355" s="111"/>
      <c r="Z355" s="111"/>
      <c r="AA355" s="111"/>
      <c r="AC355" s="112" t="s">
        <v>295</v>
      </c>
      <c r="AD355" s="112" t="n">
        <f aca="false">AVERAGE(AD330:AD354)</f>
        <v>203.72130055195</v>
      </c>
      <c r="AE355" s="111"/>
      <c r="AF355" s="112" t="n">
        <f aca="false">AVERAGE(AF330:AF354)</f>
        <v>20.0914540571291</v>
      </c>
      <c r="AG355" s="111"/>
      <c r="AH355" s="114" t="n">
        <f aca="false">AVERAGE(AH330:AH354)</f>
        <v>0.595103914495848</v>
      </c>
      <c r="AI355" s="111"/>
      <c r="AJ355" s="114" t="n">
        <f aca="false">AVERAGE(AJ330:AJ354)</f>
        <v>0.125606290594339</v>
      </c>
      <c r="AK355" s="111"/>
      <c r="AL355" s="114" t="n">
        <f aca="false">AVERAGE(AL330:AL354)</f>
        <v>0.373413118066336</v>
      </c>
      <c r="AM355" s="111"/>
      <c r="AN355" s="114" t="n">
        <f aca="false">SUM(AN330:AN354)</f>
        <v>2.83769952764127</v>
      </c>
      <c r="AP355" s="116" t="n">
        <f aca="false">SUM(AP328:AP354)</f>
        <v>0.00990450545645663</v>
      </c>
      <c r="AQ355" s="108" t="n">
        <f aca="false">SUM(AQ328:AQ354)</f>
        <v>89973.329831394</v>
      </c>
      <c r="AR355" s="116" t="n">
        <f aca="false">SUM(AR328:AR354)</f>
        <v>0.147950915790408</v>
      </c>
      <c r="AS355" s="108" t="n">
        <f aca="false">SUM(AS328:AS354)</f>
        <v>1343998.10306425</v>
      </c>
      <c r="AT355" s="116" t="n">
        <f aca="false">SUM(AT328:AT354)</f>
        <v>0.234480515688509</v>
      </c>
      <c r="AU355" s="108" t="n">
        <f aca="false">SUM(AU328:AU354)</f>
        <v>2130039.99743619</v>
      </c>
      <c r="AV355" s="116" t="n">
        <f aca="false">SUM(AV328:AV354)</f>
        <v>0.250817267967093</v>
      </c>
      <c r="AW355" s="108" t="n">
        <f aca="false">SUM(AW328:AW354)</f>
        <v>2278444.37841178</v>
      </c>
      <c r="AX355" s="116" t="n">
        <f aca="false">SUM(AX328:AX354)</f>
        <v>0.356846795097533</v>
      </c>
      <c r="AY355" s="108" t="n">
        <f aca="false">SUM(AY328:AY354)</f>
        <v>3241625.1912564</v>
      </c>
    </row>
    <row r="356" customFormat="false" ht="12.8" hidden="false" customHeight="false" outlineLevel="0" collapsed="false">
      <c r="A356" s="57" t="s">
        <v>72</v>
      </c>
      <c r="B356" s="57"/>
      <c r="C356" s="57"/>
      <c r="D356" s="57"/>
      <c r="E356" s="57"/>
      <c r="F356" s="57"/>
      <c r="G356" s="57"/>
      <c r="H356" s="57"/>
      <c r="I356" s="129"/>
      <c r="J356" s="130"/>
      <c r="K356" s="131"/>
      <c r="L356" s="130"/>
      <c r="M356" s="129"/>
      <c r="N356" s="130"/>
      <c r="O356" s="130"/>
      <c r="P356" s="132"/>
      <c r="Q356" s="57"/>
      <c r="R356" s="130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112" t="s">
        <v>296</v>
      </c>
      <c r="AD356" s="112" t="n">
        <f aca="false">_xlfn.STDEV.P(AD330:AD354)</f>
        <v>73.1426899345754</v>
      </c>
      <c r="AE356" s="111"/>
      <c r="AF356" s="112" t="n">
        <f aca="false">_xlfn.STDEV.P(AF330:AF354)</f>
        <v>4.67362240916886</v>
      </c>
      <c r="AG356" s="111"/>
      <c r="AH356" s="114" t="n">
        <f aca="false">_xlfn.STDEV.P(AH330:AH354)</f>
        <v>0.132011638297646</v>
      </c>
      <c r="AI356" s="111"/>
      <c r="AJ356" s="114" t="n">
        <f aca="false">_xlfn.STDEV.P(AJ330:AJ354)</f>
        <v>0.100854928276749</v>
      </c>
      <c r="AK356" s="111"/>
      <c r="AL356" s="114" t="n">
        <f aca="false">_xlfn.STDEV.P(AL330:AL354)</f>
        <v>0.266064585382024</v>
      </c>
      <c r="AM356" s="111"/>
      <c r="AN356" s="114"/>
    </row>
    <row r="357" customFormat="false" ht="12.8" hidden="false" customHeight="false" outlineLevel="0" collapsed="false">
      <c r="A357" s="57" t="s">
        <v>82</v>
      </c>
      <c r="B357" s="57"/>
      <c r="C357" s="57"/>
      <c r="D357" s="57"/>
      <c r="E357" s="57"/>
      <c r="F357" s="57"/>
      <c r="G357" s="57"/>
      <c r="H357" s="57"/>
      <c r="I357" s="129"/>
      <c r="J357" s="130"/>
      <c r="K357" s="131"/>
      <c r="L357" s="130"/>
      <c r="M357" s="129"/>
      <c r="N357" s="130"/>
      <c r="O357" s="130"/>
      <c r="P357" s="132"/>
      <c r="Q357" s="57"/>
      <c r="R357" s="130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8" t="n">
        <f aca="false">MIN(AD357:AM357)</f>
        <v>-2.23779685285676</v>
      </c>
      <c r="AD357" s="8" t="n">
        <f aca="false">(MIN(AD330:AD354)-AD355)/AD356</f>
        <v>-1.40565524602763</v>
      </c>
      <c r="AF357" s="8" t="n">
        <f aca="false">(MIN(AF330:AF354)-AF355)/AF356</f>
        <v>-1.88908932374639</v>
      </c>
      <c r="AH357" s="8" t="n">
        <f aca="false">(MIN(AH330:AH354)-AH355)/AH356</f>
        <v>-2.23779685285676</v>
      </c>
      <c r="AJ357" s="8" t="n">
        <f aca="false">(MIN(AJ330:AJ354)-AJ355)/AJ356</f>
        <v>-1.18550380821509</v>
      </c>
      <c r="AL357" s="8" t="n">
        <f aca="false">(MIN(AL330:AL354)-AL355)/AL356</f>
        <v>-1.28242240118732</v>
      </c>
    </row>
    <row r="358" customFormat="false" ht="13.8" hidden="false" customHeight="false" outlineLevel="0" collapsed="false">
      <c r="A358" s="133"/>
      <c r="B358" s="48"/>
      <c r="C358" s="48"/>
      <c r="D358" s="48"/>
      <c r="E358" s="48"/>
      <c r="F358" s="48"/>
      <c r="G358" s="48"/>
      <c r="H358" s="48"/>
      <c r="T358" s="48"/>
      <c r="U358" s="48"/>
      <c r="V358" s="48"/>
      <c r="W358" s="48"/>
      <c r="X358" s="48"/>
      <c r="Y358" s="48"/>
      <c r="Z358" s="48"/>
      <c r="AA358" s="48"/>
      <c r="AC358" s="8" t="n">
        <f aca="false">MAX(AD358:AN358)</f>
        <v>2.88086846451742</v>
      </c>
      <c r="AD358" s="8" t="n">
        <f aca="false">(MAX(AD330:AD354)-AD355)/AD356</f>
        <v>2.574530843495</v>
      </c>
      <c r="AF358" s="8" t="n">
        <f aca="false">(MAX(AF330:AF354)-AF355)/AF356</f>
        <v>2.24069672091561</v>
      </c>
      <c r="AH358" s="8" t="n">
        <f aca="false">(MAX(AH330:AH354)-AH355)/AH356</f>
        <v>2.46814545677097</v>
      </c>
      <c r="AJ358" s="8" t="n">
        <f aca="false">(MAX(AJ330:AJ354)-AJ355)/AJ356</f>
        <v>2.88086846451742</v>
      </c>
      <c r="AL358" s="8" t="n">
        <f aca="false">(MAX(AL330:AL354)-AL355)/AL356</f>
        <v>2.14959573166314</v>
      </c>
    </row>
    <row r="359" customFormat="false" ht="13.8" hidden="false" customHeight="false" outlineLevel="0" collapsed="false">
      <c r="A359" s="133"/>
      <c r="B359" s="48"/>
      <c r="C359" s="48"/>
      <c r="D359" s="48"/>
      <c r="E359" s="48"/>
      <c r="F359" s="48"/>
      <c r="G359" s="48"/>
      <c r="H359" s="48"/>
      <c r="T359" s="48"/>
      <c r="U359" s="48"/>
      <c r="V359" s="48"/>
      <c r="W359" s="48"/>
      <c r="X359" s="48"/>
      <c r="Y359" s="48"/>
      <c r="Z359" s="48"/>
      <c r="AA359" s="48"/>
    </row>
    <row r="360" customFormat="false" ht="13.8" hidden="false" customHeight="false" outlineLevel="0" collapsed="false">
      <c r="A360" s="133"/>
      <c r="B360" s="48"/>
      <c r="C360" s="48"/>
      <c r="D360" s="48"/>
      <c r="E360" s="48"/>
      <c r="F360" s="48"/>
      <c r="G360" s="48"/>
      <c r="H360" s="48"/>
      <c r="T360" s="48"/>
      <c r="U360" s="48"/>
      <c r="V360" s="48"/>
      <c r="W360" s="48"/>
      <c r="X360" s="48"/>
      <c r="Y360" s="48"/>
      <c r="Z360" s="48"/>
      <c r="AA360" s="48"/>
    </row>
    <row r="361" customFormat="false" ht="12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T361" s="16"/>
      <c r="U361" s="16"/>
      <c r="V361" s="16"/>
      <c r="W361" s="16"/>
      <c r="X361" s="16"/>
      <c r="Y361" s="16"/>
      <c r="Z361" s="16"/>
      <c r="AA361" s="16"/>
    </row>
    <row r="362" customFormat="false" ht="12.8" hidden="false" customHeight="false" outlineLevel="0" collapsed="false">
      <c r="A362" s="16" t="s">
        <v>172</v>
      </c>
      <c r="B362" s="16"/>
      <c r="C362" s="16"/>
      <c r="D362" s="16"/>
      <c r="E362" s="16"/>
      <c r="F362" s="16"/>
      <c r="G362" s="16"/>
      <c r="H362" s="16"/>
      <c r="I362" s="16"/>
      <c r="J362" s="16"/>
      <c r="T362" s="16"/>
      <c r="U362" s="16"/>
      <c r="V362" s="16"/>
      <c r="W362" s="16"/>
      <c r="X362" s="16"/>
      <c r="Y362" s="16"/>
      <c r="Z362" s="16"/>
      <c r="AA362" s="16"/>
    </row>
    <row r="363" customFormat="false" ht="15.8" hidden="false" customHeight="true" outlineLevel="0" collapsed="false">
      <c r="A363" s="66" t="s">
        <v>30</v>
      </c>
      <c r="B363" s="72" t="s">
        <v>275</v>
      </c>
      <c r="C363" s="72"/>
      <c r="D363" s="72"/>
      <c r="E363" s="72"/>
      <c r="F363" s="72"/>
      <c r="G363" s="72"/>
      <c r="H363" s="72"/>
      <c r="I363" s="68" t="s">
        <v>32</v>
      </c>
      <c r="J363" s="69" t="s">
        <v>33</v>
      </c>
      <c r="K363" s="70" t="s">
        <v>276</v>
      </c>
      <c r="L363" s="69" t="s">
        <v>277</v>
      </c>
      <c r="M363" s="68" t="s">
        <v>278</v>
      </c>
      <c r="N363" s="69" t="s">
        <v>34</v>
      </c>
      <c r="O363" s="69" t="s">
        <v>279</v>
      </c>
      <c r="P363" s="71" t="s">
        <v>280</v>
      </c>
      <c r="Q363" s="66" t="s">
        <v>281</v>
      </c>
      <c r="R363" s="69" t="s">
        <v>282</v>
      </c>
      <c r="T363" s="72" t="s">
        <v>275</v>
      </c>
      <c r="U363" s="72"/>
      <c r="V363" s="72"/>
      <c r="W363" s="72"/>
      <c r="X363" s="72"/>
      <c r="Y363" s="72"/>
      <c r="Z363" s="72"/>
      <c r="AA363" s="72"/>
      <c r="AD363" s="73" t="s">
        <v>284</v>
      </c>
      <c r="AE363" s="73"/>
      <c r="AF363" s="73" t="s">
        <v>285</v>
      </c>
      <c r="AG363" s="73"/>
      <c r="AH363" s="73" t="s">
        <v>286</v>
      </c>
      <c r="AI363" s="73"/>
      <c r="AJ363" s="73" t="s">
        <v>287</v>
      </c>
      <c r="AK363" s="73"/>
      <c r="AL363" s="73" t="s">
        <v>288</v>
      </c>
      <c r="AM363" s="73"/>
      <c r="AN363" s="74" t="s">
        <v>289</v>
      </c>
      <c r="AP363" s="73" t="s">
        <v>284</v>
      </c>
      <c r="AQ363" s="73"/>
      <c r="AR363" s="73" t="s">
        <v>285</v>
      </c>
      <c r="AS363" s="73"/>
      <c r="AT363" s="73" t="s">
        <v>286</v>
      </c>
      <c r="AU363" s="73"/>
      <c r="AV363" s="73" t="s">
        <v>287</v>
      </c>
      <c r="AW363" s="73"/>
      <c r="AX363" s="74" t="s">
        <v>288</v>
      </c>
      <c r="AY363" s="74"/>
    </row>
    <row r="364" customFormat="false" ht="37.3" hidden="false" customHeight="false" outlineLevel="0" collapsed="false">
      <c r="A364" s="66"/>
      <c r="B364" s="73" t="s">
        <v>173</v>
      </c>
      <c r="C364" s="73" t="s">
        <v>174</v>
      </c>
      <c r="D364" s="73" t="s">
        <v>175</v>
      </c>
      <c r="E364" s="73" t="s">
        <v>176</v>
      </c>
      <c r="F364" s="73" t="s">
        <v>177</v>
      </c>
      <c r="G364" s="73" t="s">
        <v>178</v>
      </c>
      <c r="H364" s="73" t="s">
        <v>179</v>
      </c>
      <c r="I364" s="68"/>
      <c r="J364" s="69"/>
      <c r="K364" s="70"/>
      <c r="L364" s="69"/>
      <c r="M364" s="68"/>
      <c r="N364" s="69"/>
      <c r="O364" s="69"/>
      <c r="P364" s="71"/>
      <c r="Q364" s="66"/>
      <c r="R364" s="69"/>
      <c r="T364" s="73" t="s">
        <v>173</v>
      </c>
      <c r="U364" s="73" t="s">
        <v>174</v>
      </c>
      <c r="V364" s="73" t="s">
        <v>175</v>
      </c>
      <c r="W364" s="73" t="s">
        <v>176</v>
      </c>
      <c r="X364" s="73" t="s">
        <v>177</v>
      </c>
      <c r="Y364" s="73" t="s">
        <v>178</v>
      </c>
      <c r="Z364" s="73" t="s">
        <v>179</v>
      </c>
      <c r="AA364" s="66" t="s">
        <v>43</v>
      </c>
      <c r="AD364" s="73" t="s">
        <v>290</v>
      </c>
      <c r="AE364" s="73" t="s">
        <v>291</v>
      </c>
      <c r="AF364" s="73" t="s">
        <v>290</v>
      </c>
      <c r="AG364" s="73" t="s">
        <v>291</v>
      </c>
      <c r="AH364" s="73" t="s">
        <v>290</v>
      </c>
      <c r="AI364" s="73" t="s">
        <v>291</v>
      </c>
      <c r="AJ364" s="73" t="s">
        <v>290</v>
      </c>
      <c r="AK364" s="73" t="s">
        <v>291</v>
      </c>
      <c r="AL364" s="73" t="s">
        <v>290</v>
      </c>
      <c r="AM364" s="73" t="s">
        <v>291</v>
      </c>
      <c r="AN364" s="75" t="s">
        <v>292</v>
      </c>
      <c r="AP364" s="73" t="s">
        <v>293</v>
      </c>
      <c r="AQ364" s="73" t="s">
        <v>294</v>
      </c>
      <c r="AR364" s="73" t="s">
        <v>293</v>
      </c>
      <c r="AS364" s="73" t="s">
        <v>294</v>
      </c>
      <c r="AT364" s="73" t="s">
        <v>293</v>
      </c>
      <c r="AU364" s="73" t="s">
        <v>294</v>
      </c>
      <c r="AV364" s="73" t="s">
        <v>293</v>
      </c>
      <c r="AW364" s="73" t="s">
        <v>294</v>
      </c>
      <c r="AX364" s="73" t="s">
        <v>293</v>
      </c>
      <c r="AY364" s="75" t="s">
        <v>294</v>
      </c>
    </row>
    <row r="365" customFormat="false" ht="12.8" hidden="false" customHeight="false" outlineLevel="0" collapsed="false">
      <c r="A365" s="76" t="s">
        <v>115</v>
      </c>
      <c r="B365" s="77" t="n">
        <v>0</v>
      </c>
      <c r="C365" s="77"/>
      <c r="D365" s="77"/>
      <c r="E365" s="77"/>
      <c r="F365" s="77"/>
      <c r="G365" s="77"/>
      <c r="H365" s="77"/>
      <c r="I365" s="78" t="n">
        <f aca="false">AP365+AR365+AT365+AV365+AX365</f>
        <v>0.145811480585786</v>
      </c>
      <c r="J365" s="79" t="n">
        <f aca="false">AQ365+AS365+AU365+AW365+AY365</f>
        <v>1225931.89474708</v>
      </c>
      <c r="K365" s="80" t="n">
        <f aca="false">I365-Tabla_Ministerio!J365</f>
        <v>0</v>
      </c>
      <c r="L365" s="79" t="n">
        <f aca="false">J365-Tabla_Ministerio!K365</f>
        <v>-0.105252916924655</v>
      </c>
      <c r="M365" s="82" t="n">
        <f aca="false">Q400/Q$425</f>
        <v>0.198944160655182</v>
      </c>
      <c r="N365" s="81" t="n">
        <f aca="false">ROUND((N$390*M365),0)</f>
        <v>31780406</v>
      </c>
      <c r="O365" s="82" t="n">
        <f aca="false">Tabla_Ministerio!L365/Tabla_Ministerio!L390-M365</f>
        <v>-2.30096855771689E-006</v>
      </c>
      <c r="P365" s="117" t="n">
        <f aca="false">N365-Tabla_Ministerio!L365</f>
        <v>368</v>
      </c>
      <c r="Q365" s="83" t="n">
        <f aca="false">N365+J365</f>
        <v>33006337.8947471</v>
      </c>
      <c r="R365" s="81" t="n">
        <f aca="false">Q365-Tabla_Ministerio!M365</f>
        <v>367.894747082144</v>
      </c>
      <c r="T365" s="84" t="n">
        <f aca="false">B365+Tabla_Ministerio!B365</f>
        <v>27024</v>
      </c>
      <c r="U365" s="84" t="n">
        <f aca="false">C365+Tabla_Ministerio!C365</f>
        <v>68</v>
      </c>
      <c r="V365" s="84" t="n">
        <f aca="false">D365+Tabla_Ministerio!D365</f>
        <v>1743.15519936718</v>
      </c>
      <c r="W365" s="84" t="n">
        <f aca="false">E365+Tabla_Ministerio!E365</f>
        <v>1065.9772287208</v>
      </c>
      <c r="X365" s="84" t="n">
        <f aca="false">F365+Tabla_Ministerio!F365</f>
        <v>657</v>
      </c>
      <c r="Y365" s="84" t="n">
        <f aca="false">G365+Tabla_Ministerio!G365</f>
        <v>1384</v>
      </c>
      <c r="Z365" s="84" t="n">
        <f aca="false">H365+Tabla_Ministerio!H365</f>
        <v>174</v>
      </c>
      <c r="AA365" s="84" t="n">
        <f aca="false">Y365+0.33*Z365</f>
        <v>1441.42</v>
      </c>
      <c r="AD365" s="85" t="n">
        <f aca="false">IF(U365&gt;0,T365/U365,0)</f>
        <v>397.411764705882</v>
      </c>
      <c r="AE365" s="86" t="n">
        <f aca="false">EXP((((AD365-AD$390)/AD$391+2)/4-1.9)^3)</f>
        <v>0.541702551126099</v>
      </c>
      <c r="AF365" s="87" t="n">
        <f aca="false">T365/V365</f>
        <v>15.5029225222232</v>
      </c>
      <c r="AG365" s="86" t="n">
        <f aca="false">EXP((((AF365-AF$390)/AF$391+2)/4-1.9)^3)</f>
        <v>0.016275480802633</v>
      </c>
      <c r="AH365" s="86" t="n">
        <f aca="false">W365/V365</f>
        <v>0.611521698760835</v>
      </c>
      <c r="AI365" s="86" t="n">
        <f aca="false">EXP((((AH365-AH$390)/AH$391+2)/4-1.9)^3)</f>
        <v>0.0996747994625028</v>
      </c>
      <c r="AJ365" s="86" t="n">
        <f aca="false">X365/V365</f>
        <v>0.376902756701475</v>
      </c>
      <c r="AK365" s="86" t="n">
        <f aca="false">EXP((((AJ365-AJ$390)/AJ$391+2)/4-1.9)^3)</f>
        <v>0.694302890991734</v>
      </c>
      <c r="AL365" s="86" t="n">
        <f aca="false">AA365/V365</f>
        <v>0.826902848652421</v>
      </c>
      <c r="AM365" s="86" t="n">
        <f aca="false">EXP((((AL365-AL$390)/AL$391+2)/4-1.9)^3)</f>
        <v>0.587701747931097</v>
      </c>
      <c r="AN365" s="86" t="n">
        <f aca="false">0.01*AE365+0.15*AG365+0.24*AI365+0.25*AK365+0.35*AM365</f>
        <v>0.411051634026474</v>
      </c>
      <c r="AP365" s="88" t="n">
        <f aca="false">0.01*AE365/$AN$390</f>
        <v>0.00192157005296582</v>
      </c>
      <c r="AQ365" s="79" t="n">
        <f aca="false">AP365*$J$390</f>
        <v>16155.8884558181</v>
      </c>
      <c r="AR365" s="88" t="n">
        <f aca="false">0.15*AG365/$AN$390</f>
        <v>0.000866005055069775</v>
      </c>
      <c r="AS365" s="79" t="n">
        <f aca="false">AR365*$J$390</f>
        <v>7281.0674012574</v>
      </c>
      <c r="AT365" s="88" t="n">
        <f aca="false">0.24*AI365/$AN$390</f>
        <v>0.00848578361468785</v>
      </c>
      <c r="AU365" s="79" t="n">
        <f aca="false">AT365*$J$390</f>
        <v>71345.4986080303</v>
      </c>
      <c r="AV365" s="88" t="n">
        <f aca="false">0.25*AK365/$AN$390</f>
        <v>0.061572150631553</v>
      </c>
      <c r="AW365" s="79" t="n">
        <f aca="false">AV365*$J$390</f>
        <v>517677.092257377</v>
      </c>
      <c r="AX365" s="88" t="n">
        <f aca="false">0.35*AM365/$AN$390</f>
        <v>0.0729659712315095</v>
      </c>
      <c r="AY365" s="79" t="n">
        <f aca="false">AX365*$J$390</f>
        <v>613472.348024601</v>
      </c>
    </row>
    <row r="366" customFormat="false" ht="12.8" hidden="false" customHeight="false" outlineLevel="0" collapsed="false">
      <c r="A366" s="89" t="s">
        <v>116</v>
      </c>
      <c r="B366" s="77"/>
      <c r="C366" s="77"/>
      <c r="D366" s="77"/>
      <c r="E366" s="77"/>
      <c r="F366" s="77"/>
      <c r="G366" s="77"/>
      <c r="H366" s="77"/>
      <c r="I366" s="82" t="n">
        <f aca="false">AP366+AR366+AT366+AV366+AX366</f>
        <v>0.09861930542339</v>
      </c>
      <c r="J366" s="81" t="n">
        <f aca="false">AQ366+AS366+AU366+AW366+AY366</f>
        <v>829156.603242965</v>
      </c>
      <c r="K366" s="90" t="n">
        <f aca="false">I366-Tabla_Ministerio!J366</f>
        <v>0</v>
      </c>
      <c r="L366" s="81" t="n">
        <f aca="false">J366-Tabla_Ministerio!K366</f>
        <v>-0.396757034934126</v>
      </c>
      <c r="M366" s="82" t="n">
        <f aca="false">Q401/Q$425</f>
        <v>0.12601703100216</v>
      </c>
      <c r="N366" s="81" t="n">
        <f aca="false">ROUND((N$390*M366),0)</f>
        <v>20130635</v>
      </c>
      <c r="O366" s="82" t="n">
        <f aca="false">Tabla_Ministerio!L366/Tabla_Ministerio!L390-M366</f>
        <v>3.52214631851866E-006</v>
      </c>
      <c r="P366" s="117" t="n">
        <f aca="false">N366-Tabla_Ministerio!L366</f>
        <v>-563</v>
      </c>
      <c r="Q366" s="83" t="n">
        <f aca="false">N366+J366</f>
        <v>20959791.603243</v>
      </c>
      <c r="R366" s="81" t="n">
        <f aca="false">Q366-Tabla_Ministerio!M366</f>
        <v>-563.396757036448</v>
      </c>
      <c r="T366" s="83" t="n">
        <f aca="false">B366+Tabla_Ministerio!B366</f>
        <v>19836</v>
      </c>
      <c r="U366" s="83" t="n">
        <f aca="false">C366+Tabla_Ministerio!C366</f>
        <v>43</v>
      </c>
      <c r="V366" s="83" t="n">
        <f aca="false">D366+Tabla_Ministerio!D366</f>
        <v>1802.94024678234</v>
      </c>
      <c r="W366" s="83" t="n">
        <f aca="false">E366+Tabla_Ministerio!E366</f>
        <v>1100.49545322856</v>
      </c>
      <c r="X366" s="83" t="n">
        <f aca="false">F366+Tabla_Ministerio!F366</f>
        <v>521</v>
      </c>
      <c r="Y366" s="83" t="n">
        <f aca="false">G366+Tabla_Ministerio!G366</f>
        <v>1195</v>
      </c>
      <c r="Z366" s="83" t="n">
        <f aca="false">H366+Tabla_Ministerio!H366</f>
        <v>134</v>
      </c>
      <c r="AA366" s="83" t="n">
        <f aca="false">Y366+0.33*Z366</f>
        <v>1239.22</v>
      </c>
      <c r="AD366" s="91" t="n">
        <f aca="false">IF(U366&gt;0,T366/U366,0)</f>
        <v>461.302325581395</v>
      </c>
      <c r="AE366" s="92" t="n">
        <f aca="false">EXP((((AD366-AD$390)/AD$391+2)/4-1.9)^3)</f>
        <v>0.746086389772055</v>
      </c>
      <c r="AF366" s="93" t="n">
        <f aca="false">T366/V366</f>
        <v>11.0020285117051</v>
      </c>
      <c r="AG366" s="92" t="n">
        <f aca="false">EXP((((AF366-AF$390)/AF$391+2)/4-1.9)^3)</f>
        <v>0.00299813235314851</v>
      </c>
      <c r="AH366" s="92" t="n">
        <f aca="false">W366/V366</f>
        <v>0.610389310013233</v>
      </c>
      <c r="AI366" s="92" t="n">
        <f aca="false">EXP((((AH366-AH$390)/AH$391+2)/4-1.9)^3)</f>
        <v>0.09869570062089</v>
      </c>
      <c r="AJ366" s="92" t="n">
        <f aca="false">X366/V366</f>
        <v>0.288972416545593</v>
      </c>
      <c r="AK366" s="92" t="n">
        <f aca="false">EXP((((AJ366-AJ$390)/AJ$391+2)/4-1.9)^3)</f>
        <v>0.429447879853917</v>
      </c>
      <c r="AL366" s="92" t="n">
        <f aca="false">AA366/V366</f>
        <v>0.687332817719058</v>
      </c>
      <c r="AM366" s="92" t="n">
        <f aca="false">EXP((((AL366-AL$390)/AL$391+2)/4-1.9)^3)</f>
        <v>0.397298385069744</v>
      </c>
      <c r="AN366" s="92" t="n">
        <f aca="false">0.01*AE366+0.15*AG366+0.24*AI366+0.25*AK366+0.35*AM366</f>
        <v>0.278013956637596</v>
      </c>
      <c r="AP366" s="94" t="n">
        <f aca="false">0.01*AE366/$AN$390</f>
        <v>0.00264657654007916</v>
      </c>
      <c r="AQ366" s="81" t="n">
        <f aca="false">AP366*$J$390</f>
        <v>22251.4892471966</v>
      </c>
      <c r="AR366" s="94" t="n">
        <f aca="false">0.15*AG366/$AN$390</f>
        <v>0.000159528176468668</v>
      </c>
      <c r="AS366" s="81" t="n">
        <f aca="false">AR366*$J$390</f>
        <v>1341.2570728868</v>
      </c>
      <c r="AT366" s="94" t="n">
        <f aca="false">0.24*AI366/$AN$390</f>
        <v>0.00840242833379317</v>
      </c>
      <c r="AU366" s="81" t="n">
        <f aca="false">AT366*$J$390</f>
        <v>70644.6765806161</v>
      </c>
      <c r="AV366" s="94" t="n">
        <f aca="false">0.25*AK366/$AN$390</f>
        <v>0.0380842855327838</v>
      </c>
      <c r="AW366" s="81" t="n">
        <f aca="false">AV366*$J$390</f>
        <v>320199.34325971</v>
      </c>
      <c r="AX366" s="94" t="n">
        <f aca="false">0.35*AM366/$AN$390</f>
        <v>0.0493264868402652</v>
      </c>
      <c r="AY366" s="81" t="n">
        <f aca="false">AX366*$J$390</f>
        <v>414719.837082556</v>
      </c>
    </row>
    <row r="367" customFormat="false" ht="12.8" hidden="false" customHeight="false" outlineLevel="0" collapsed="false">
      <c r="A367" s="89" t="s">
        <v>117</v>
      </c>
      <c r="B367" s="77"/>
      <c r="C367" s="77"/>
      <c r="D367" s="77"/>
      <c r="E367" s="77"/>
      <c r="F367" s="77"/>
      <c r="G367" s="77"/>
      <c r="H367" s="77"/>
      <c r="I367" s="82" t="n">
        <f aca="false">AP367+AR367+AT367+AV367+AX367</f>
        <v>0.065078480641247</v>
      </c>
      <c r="J367" s="81" t="n">
        <f aca="false">AQ367+AS367+AU367+AW367+AY367</f>
        <v>547157.08776338</v>
      </c>
      <c r="K367" s="90" t="n">
        <f aca="false">I367-Tabla_Ministerio!J367</f>
        <v>0</v>
      </c>
      <c r="L367" s="81" t="n">
        <f aca="false">J367-Tabla_Ministerio!K367</f>
        <v>0.0877633800264448</v>
      </c>
      <c r="M367" s="82" t="n">
        <f aca="false">Q402/Q$425</f>
        <v>0.0744454515317911</v>
      </c>
      <c r="N367" s="81" t="n">
        <f aca="false">ROUND((N$390*M367),0)</f>
        <v>11892315</v>
      </c>
      <c r="O367" s="82" t="n">
        <f aca="false">Tabla_Ministerio!L367/Tabla_Ministerio!L390-M367</f>
        <v>-2.4389335647787E-005</v>
      </c>
      <c r="P367" s="117" t="n">
        <f aca="false">N367-Tabla_Ministerio!L367</f>
        <v>3896</v>
      </c>
      <c r="Q367" s="83" t="n">
        <f aca="false">N367+J367</f>
        <v>12439472.0877634</v>
      </c>
      <c r="R367" s="81" t="n">
        <f aca="false">Q367-Tabla_Ministerio!M367</f>
        <v>3896.08776338026</v>
      </c>
      <c r="T367" s="83" t="n">
        <f aca="false">B367+Tabla_Ministerio!B367</f>
        <v>23130</v>
      </c>
      <c r="U367" s="83" t="n">
        <f aca="false">C367+Tabla_Ministerio!C367</f>
        <v>104</v>
      </c>
      <c r="V367" s="83" t="n">
        <f aca="false">D367+Tabla_Ministerio!D367</f>
        <v>1294.59564182884</v>
      </c>
      <c r="W367" s="83" t="n">
        <f aca="false">E367+Tabla_Ministerio!E367</f>
        <v>908.902460010657</v>
      </c>
      <c r="X367" s="83" t="n">
        <f aca="false">F367+Tabla_Ministerio!F367</f>
        <v>274</v>
      </c>
      <c r="Y367" s="83" t="n">
        <f aca="false">G367+Tabla_Ministerio!G367</f>
        <v>673</v>
      </c>
      <c r="Z367" s="83" t="n">
        <f aca="false">H367+Tabla_Ministerio!H367</f>
        <v>43</v>
      </c>
      <c r="AA367" s="83" t="n">
        <f aca="false">Y367+0.33*Z367</f>
        <v>687.19</v>
      </c>
      <c r="AD367" s="91" t="n">
        <f aca="false">IF(U367&gt;0,T367/U367,0)</f>
        <v>222.403846153846</v>
      </c>
      <c r="AE367" s="92" t="n">
        <f aca="false">EXP((((AD367-AD$390)/AD$391+2)/4-1.9)^3)</f>
        <v>0.0820513591390766</v>
      </c>
      <c r="AF367" s="93" t="n">
        <f aca="false">T367/V367</f>
        <v>17.8665826244594</v>
      </c>
      <c r="AG367" s="92" t="n">
        <f aca="false">EXP((((AF367-AF$390)/AF$391+2)/4-1.9)^3)</f>
        <v>0.0340907776352111</v>
      </c>
      <c r="AH367" s="92" t="n">
        <f aca="false">W367/V367</f>
        <v>0.702074401182655</v>
      </c>
      <c r="AI367" s="92" t="n">
        <f aca="false">EXP((((AH367-AH$390)/AH$391+2)/4-1.9)^3)</f>
        <v>0.201091993747138</v>
      </c>
      <c r="AJ367" s="92" t="n">
        <f aca="false">X367/V367</f>
        <v>0.211649098102113</v>
      </c>
      <c r="AK367" s="92" t="n">
        <f aca="false">EXP((((AJ367-AJ$390)/AJ$391+2)/4-1.9)^3)</f>
        <v>0.219746217060662</v>
      </c>
      <c r="AL367" s="92" t="n">
        <f aca="false">AA367/V367</f>
        <v>0.530814393156172</v>
      </c>
      <c r="AM367" s="92" t="n">
        <f aca="false">EXP((((AL367-AL$390)/AL$391+2)/4-1.9)^3)</f>
        <v>0.212364349018909</v>
      </c>
      <c r="AN367" s="92" t="n">
        <f aca="false">0.01*AE367+0.15*AG367+0.24*AI367+0.25*AK367+0.35*AM367</f>
        <v>0.183460285157769</v>
      </c>
      <c r="AP367" s="94" t="n">
        <f aca="false">0.01*AE367/$AN$390</f>
        <v>0.000291059058516582</v>
      </c>
      <c r="AQ367" s="81" t="n">
        <f aca="false">AP367*$J$390</f>
        <v>2447.12269333694</v>
      </c>
      <c r="AR367" s="94" t="n">
        <f aca="false">0.15*AG367/$AN$390</f>
        <v>0.00181394246482576</v>
      </c>
      <c r="AS367" s="81" t="n">
        <f aca="false">AR367*$J$390</f>
        <v>15250.9933643923</v>
      </c>
      <c r="AT367" s="94" t="n">
        <f aca="false">0.24*AI367/$AN$390</f>
        <v>0.0171199054804853</v>
      </c>
      <c r="AU367" s="81" t="n">
        <f aca="false">AT367*$J$390</f>
        <v>143938.173313002</v>
      </c>
      <c r="AV367" s="94" t="n">
        <f aca="false">0.25*AK367/$AN$390</f>
        <v>0.0194875282144462</v>
      </c>
      <c r="AW367" s="81" t="n">
        <f aca="false">AV367*$J$390</f>
        <v>163844.316592189</v>
      </c>
      <c r="AX367" s="94" t="n">
        <f aca="false">0.35*AM367/$AN$390</f>
        <v>0.0263660454229731</v>
      </c>
      <c r="AY367" s="81" t="n">
        <f aca="false">AX367*$J$390</f>
        <v>221676.48180046</v>
      </c>
    </row>
    <row r="368" customFormat="false" ht="12.8" hidden="false" customHeight="false" outlineLevel="0" collapsed="false">
      <c r="A368" s="89" t="s">
        <v>118</v>
      </c>
      <c r="B368" s="77"/>
      <c r="C368" s="77"/>
      <c r="D368" s="77"/>
      <c r="E368" s="77"/>
      <c r="F368" s="77"/>
      <c r="G368" s="77"/>
      <c r="H368" s="77"/>
      <c r="I368" s="82" t="n">
        <f aca="false">AP368+AR368+AT368+AV368+AX368</f>
        <v>0.0551333555163614</v>
      </c>
      <c r="J368" s="81" t="n">
        <f aca="false">AQ368+AS368+AU368+AW368+AY368</f>
        <v>463541.956507136</v>
      </c>
      <c r="K368" s="90" t="n">
        <f aca="false">I368-Tabla_Ministerio!J368</f>
        <v>0</v>
      </c>
      <c r="L368" s="81" t="n">
        <f aca="false">J368-Tabla_Ministerio!K368</f>
        <v>-0.043492863769643</v>
      </c>
      <c r="M368" s="82" t="n">
        <f aca="false">Q403/Q$425</f>
        <v>0.0560717846519503</v>
      </c>
      <c r="N368" s="81" t="n">
        <f aca="false">ROUND((N$390*M368),0)</f>
        <v>8957207</v>
      </c>
      <c r="O368" s="82" t="n">
        <f aca="false">Tabla_Ministerio!L368/Tabla_Ministerio!L390-M368</f>
        <v>-8.82745360173548E-006</v>
      </c>
      <c r="P368" s="117" t="n">
        <f aca="false">N368-Tabla_Ministerio!L368</f>
        <v>1410</v>
      </c>
      <c r="Q368" s="83" t="n">
        <f aca="false">N368+J368</f>
        <v>9420748.95650714</v>
      </c>
      <c r="R368" s="81" t="n">
        <f aca="false">Q368-Tabla_Ministerio!M368</f>
        <v>1409.95650713705</v>
      </c>
      <c r="T368" s="83" t="n">
        <f aca="false">B368+Tabla_Ministerio!B368</f>
        <v>13293</v>
      </c>
      <c r="U368" s="83" t="n">
        <f aca="false">C368+Tabla_Ministerio!C368</f>
        <v>58</v>
      </c>
      <c r="V368" s="83" t="n">
        <f aca="false">D368+Tabla_Ministerio!D368</f>
        <v>550.409533711333</v>
      </c>
      <c r="W368" s="83" t="n">
        <f aca="false">E368+Tabla_Ministerio!E368</f>
        <v>394.908055118092</v>
      </c>
      <c r="X368" s="83" t="n">
        <f aca="false">F368+Tabla_Ministerio!F368</f>
        <v>95</v>
      </c>
      <c r="Y368" s="83" t="n">
        <f aca="false">G368+Tabla_Ministerio!G368</f>
        <v>220</v>
      </c>
      <c r="Z368" s="83" t="n">
        <f aca="false">H368+Tabla_Ministerio!H368</f>
        <v>39</v>
      </c>
      <c r="AA368" s="83" t="n">
        <f aca="false">Y368+0.33*Z368</f>
        <v>232.87</v>
      </c>
      <c r="AD368" s="91" t="n">
        <f aca="false">IF(U368&gt;0,T368/U368,0)</f>
        <v>229.189655172414</v>
      </c>
      <c r="AE368" s="92" t="n">
        <f aca="false">EXP((((AD368-AD$390)/AD$391+2)/4-1.9)^3)</f>
        <v>0.0913399936005097</v>
      </c>
      <c r="AF368" s="93" t="n">
        <f aca="false">T368/V368</f>
        <v>24.151107831231</v>
      </c>
      <c r="AG368" s="92" t="n">
        <f aca="false">EXP((((AF368-AF$390)/AF$391+2)/4-1.9)^3)</f>
        <v>0.156596551607744</v>
      </c>
      <c r="AH368" s="92" t="n">
        <f aca="false">W368/V368</f>
        <v>0.717480404918286</v>
      </c>
      <c r="AI368" s="92" t="n">
        <f aca="false">EXP((((AH368-AH$390)/AH$391+2)/4-1.9)^3)</f>
        <v>0.222908726249728</v>
      </c>
      <c r="AJ368" s="92" t="n">
        <f aca="false">X368/V368</f>
        <v>0.172598754529974</v>
      </c>
      <c r="AK368" s="92" t="n">
        <f aca="false">EXP((((AJ368-AJ$390)/AJ$391+2)/4-1.9)^3)</f>
        <v>0.141065260578712</v>
      </c>
      <c r="AL368" s="92" t="n">
        <f aca="false">AA368/V368</f>
        <v>0.423084968077843</v>
      </c>
      <c r="AM368" s="92" t="n">
        <f aca="false">EXP((((AL368-AL$390)/AL$391+2)/4-1.9)^3)</f>
        <v>0.120734476196809</v>
      </c>
      <c r="AN368" s="92" t="n">
        <f aca="false">0.01*AE368+0.15*AG368+0.24*AI368+0.25*AK368+0.35*AM368</f>
        <v>0.155424358790662</v>
      </c>
      <c r="AP368" s="94" t="n">
        <f aca="false">0.01*AE368/$AN$390</f>
        <v>0.000324008435950622</v>
      </c>
      <c r="AQ368" s="81" t="n">
        <f aca="false">AP368*$J$390</f>
        <v>2724.14952652025</v>
      </c>
      <c r="AR368" s="94" t="n">
        <f aca="false">0.15*AG368/$AN$390</f>
        <v>0.00833237475091134</v>
      </c>
      <c r="AS368" s="81" t="n">
        <f aca="false">AR368*$J$390</f>
        <v>70055.6905744998</v>
      </c>
      <c r="AT368" s="94" t="n">
        <f aca="false">0.24*AI368/$AN$390</f>
        <v>0.0189772663399486</v>
      </c>
      <c r="AU368" s="81" t="n">
        <f aca="false">AT368*$J$390</f>
        <v>159554.213343069</v>
      </c>
      <c r="AV368" s="94" t="n">
        <f aca="false">0.25*AK368/$AN$390</f>
        <v>0.0125099457109061</v>
      </c>
      <c r="AW368" s="81" t="n">
        <f aca="false">AV368*$J$390</f>
        <v>105179.245056299</v>
      </c>
      <c r="AX368" s="94" t="n">
        <f aca="false">0.35*AM368/$AN$390</f>
        <v>0.0149897602786448</v>
      </c>
      <c r="AY368" s="81" t="n">
        <f aca="false">AX368*$J$390</f>
        <v>126028.658006748</v>
      </c>
    </row>
    <row r="369" customFormat="false" ht="12.8" hidden="false" customHeight="false" outlineLevel="0" collapsed="false">
      <c r="A369" s="89" t="s">
        <v>119</v>
      </c>
      <c r="B369" s="77"/>
      <c r="C369" s="77"/>
      <c r="D369" s="77"/>
      <c r="E369" s="77"/>
      <c r="F369" s="77"/>
      <c r="G369" s="77"/>
      <c r="H369" s="77"/>
      <c r="I369" s="82" t="n">
        <f aca="false">AP369+AR369+AT369+AV369+AX369</f>
        <v>0.0793283157204554</v>
      </c>
      <c r="J369" s="81" t="n">
        <f aca="false">AQ369+AS369+AU369+AW369+AY369</f>
        <v>666964.713667087</v>
      </c>
      <c r="K369" s="90" t="n">
        <f aca="false">I369-Tabla_Ministerio!J369</f>
        <v>0</v>
      </c>
      <c r="L369" s="81" t="n">
        <f aca="false">J369-Tabla_Ministerio!K369</f>
        <v>-0.286332913325168</v>
      </c>
      <c r="M369" s="82" t="n">
        <f aca="false">Q404/Q$425</f>
        <v>0.0539714740529622</v>
      </c>
      <c r="N369" s="81" t="n">
        <f aca="false">ROUND((N$390*M369),0)</f>
        <v>8621692</v>
      </c>
      <c r="O369" s="82" t="n">
        <f aca="false">Tabla_Ministerio!L369/Tabla_Ministerio!L390-M369</f>
        <v>4.14858720780564E-006</v>
      </c>
      <c r="P369" s="117" t="n">
        <f aca="false">N369-Tabla_Ministerio!L369</f>
        <v>-663</v>
      </c>
      <c r="Q369" s="83" t="n">
        <f aca="false">N369+J369</f>
        <v>9288656.71366709</v>
      </c>
      <c r="R369" s="81" t="n">
        <f aca="false">Q369-Tabla_Ministerio!M369</f>
        <v>-663.286332912743</v>
      </c>
      <c r="T369" s="83" t="n">
        <f aca="false">B369+Tabla_Ministerio!B369</f>
        <v>16506</v>
      </c>
      <c r="U369" s="83" t="n">
        <f aca="false">C369+Tabla_Ministerio!C369</f>
        <v>103</v>
      </c>
      <c r="V369" s="83" t="n">
        <f aca="false">D369+Tabla_Ministerio!D369</f>
        <v>492.310418314822</v>
      </c>
      <c r="W369" s="83" t="n">
        <f aca="false">E369+Tabla_Ministerio!E369</f>
        <v>258.781512298075</v>
      </c>
      <c r="X369" s="83" t="n">
        <f aca="false">F369+Tabla_Ministerio!F369</f>
        <v>102</v>
      </c>
      <c r="Y369" s="83" t="n">
        <f aca="false">G369+Tabla_Ministerio!G369</f>
        <v>260</v>
      </c>
      <c r="Z369" s="83" t="n">
        <f aca="false">H369+Tabla_Ministerio!H369</f>
        <v>5</v>
      </c>
      <c r="AA369" s="83" t="n">
        <f aca="false">Y369+0.33*Z369</f>
        <v>261.65</v>
      </c>
      <c r="AD369" s="91" t="n">
        <f aca="false">IF(U369&gt;0,T369/U369,0)</f>
        <v>160.252427184466</v>
      </c>
      <c r="AE369" s="92" t="n">
        <f aca="false">EXP((((AD369-AD$390)/AD$391+2)/4-1.9)^3)</f>
        <v>0.0263754474551935</v>
      </c>
      <c r="AF369" s="93" t="n">
        <f aca="false">T369/V369</f>
        <v>33.5276268507581</v>
      </c>
      <c r="AG369" s="92" t="n">
        <f aca="false">EXP((((AF369-AF$390)/AF$391+2)/4-1.9)^3)</f>
        <v>0.573130347673605</v>
      </c>
      <c r="AH369" s="92" t="n">
        <f aca="false">W369/V369</f>
        <v>0.525647036241654</v>
      </c>
      <c r="AI369" s="92" t="n">
        <f aca="false">EXP((((AH369-AH$390)/AH$391+2)/4-1.9)^3)</f>
        <v>0.0434096509263838</v>
      </c>
      <c r="AJ369" s="92" t="n">
        <f aca="false">X369/V369</f>
        <v>0.207186352767317</v>
      </c>
      <c r="AK369" s="92" t="n">
        <f aca="false">EXP((((AJ369-AJ$390)/AJ$391+2)/4-1.9)^3)</f>
        <v>0.209685441596072</v>
      </c>
      <c r="AL369" s="92" t="n">
        <f aca="false">AA369/V369</f>
        <v>0.53147361962322</v>
      </c>
      <c r="AM369" s="92" t="n">
        <f aca="false">EXP((((AL369-AL$390)/AL$391+2)/4-1.9)^3)</f>
        <v>0.213024209757678</v>
      </c>
      <c r="AN369" s="92" t="n">
        <f aca="false">0.01*AE369+0.15*AG369+0.24*AI369+0.25*AK369+0.35*AM369</f>
        <v>0.22363145666213</v>
      </c>
      <c r="AP369" s="94" t="n">
        <f aca="false">0.01*AE369/$AN$390</f>
        <v>9.35610693693696E-005</v>
      </c>
      <c r="AQ369" s="81" t="n">
        <f aca="false">AP369*$J$390</f>
        <v>786.62872488338</v>
      </c>
      <c r="AR369" s="94" t="n">
        <f aca="false">0.15*AG369/$AN$390</f>
        <v>0.0304957982082437</v>
      </c>
      <c r="AS369" s="81" t="n">
        <f aca="false">AR369*$J$390</f>
        <v>256397.99780554</v>
      </c>
      <c r="AT369" s="94" t="n">
        <f aca="false">0.24*AI369/$AN$390</f>
        <v>0.00369566737567407</v>
      </c>
      <c r="AU369" s="81" t="n">
        <f aca="false">AT369*$J$390</f>
        <v>31071.8778110861</v>
      </c>
      <c r="AV369" s="94" t="n">
        <f aca="false">0.25*AK369/$AN$390</f>
        <v>0.0185953187905576</v>
      </c>
      <c r="AW369" s="81" t="n">
        <f aca="false">AV369*$J$390</f>
        <v>156342.932029432</v>
      </c>
      <c r="AX369" s="94" t="n">
        <f aca="false">0.35*AM369/$AN$390</f>
        <v>0.0264479702766107</v>
      </c>
      <c r="AY369" s="81" t="n">
        <f aca="false">AX369*$J$390</f>
        <v>222365.277296146</v>
      </c>
    </row>
    <row r="370" customFormat="false" ht="12.8" hidden="false" customHeight="false" outlineLevel="0" collapsed="false">
      <c r="A370" s="89" t="s">
        <v>120</v>
      </c>
      <c r="B370" s="77"/>
      <c r="C370" s="77"/>
      <c r="D370" s="77"/>
      <c r="E370" s="77"/>
      <c r="F370" s="77"/>
      <c r="G370" s="77"/>
      <c r="H370" s="77"/>
      <c r="I370" s="82" t="n">
        <f aca="false">AP370+AR370+AT370+AV370+AX370</f>
        <v>0.044780572839197</v>
      </c>
      <c r="J370" s="81" t="n">
        <f aca="false">AQ370+AS370+AU370+AW370+AY370</f>
        <v>376499.383231475</v>
      </c>
      <c r="K370" s="90" t="n">
        <f aca="false">I370-Tabla_Ministerio!J370</f>
        <v>0</v>
      </c>
      <c r="L370" s="81" t="n">
        <f aca="false">J370-Tabla_Ministerio!K370</f>
        <v>0.383231474785134</v>
      </c>
      <c r="M370" s="82" t="n">
        <f aca="false">Q405/Q$425</f>
        <v>0.063688694274641</v>
      </c>
      <c r="N370" s="81" t="n">
        <f aca="false">ROUND((N$390*M370),0)</f>
        <v>10173973</v>
      </c>
      <c r="O370" s="82" t="n">
        <f aca="false">Tabla_Ministerio!L370/Tabla_Ministerio!L390-M370</f>
        <v>-1.49492696610715E-005</v>
      </c>
      <c r="P370" s="117" t="n">
        <f aca="false">N370-Tabla_Ministerio!L370</f>
        <v>2388</v>
      </c>
      <c r="Q370" s="83" t="n">
        <f aca="false">N370+J370</f>
        <v>10550472.3832315</v>
      </c>
      <c r="R370" s="81" t="n">
        <f aca="false">Q370-Tabla_Ministerio!M370</f>
        <v>2388.38323147409</v>
      </c>
      <c r="T370" s="83" t="n">
        <f aca="false">B370+Tabla_Ministerio!B370</f>
        <v>19664</v>
      </c>
      <c r="U370" s="83" t="n">
        <f aca="false">C370+Tabla_Ministerio!C370</f>
        <v>64</v>
      </c>
      <c r="V370" s="83" t="n">
        <f aca="false">D370+Tabla_Ministerio!D370</f>
        <v>875.963553819899</v>
      </c>
      <c r="W370" s="83" t="n">
        <f aca="false">E370+Tabla_Ministerio!E370</f>
        <v>593.486216691619</v>
      </c>
      <c r="X370" s="83" t="n">
        <f aca="false">F370+Tabla_Ministerio!F370</f>
        <v>154</v>
      </c>
      <c r="Y370" s="83" t="n">
        <f aca="false">G370+Tabla_Ministerio!G370</f>
        <v>313</v>
      </c>
      <c r="Z370" s="83" t="n">
        <f aca="false">H370+Tabla_Ministerio!H370</f>
        <v>25</v>
      </c>
      <c r="AA370" s="83" t="n">
        <f aca="false">Y370+0.33*Z370</f>
        <v>321.25</v>
      </c>
      <c r="AD370" s="91" t="n">
        <f aca="false">IF(U370&gt;0,T370/U370,0)</f>
        <v>307.25</v>
      </c>
      <c r="AE370" s="92" t="n">
        <f aca="false">EXP((((AD370-AD$390)/AD$391+2)/4-1.9)^3)</f>
        <v>0.253672982733765</v>
      </c>
      <c r="AF370" s="93" t="n">
        <f aca="false">T370/V370</f>
        <v>22.4484225562231</v>
      </c>
      <c r="AG370" s="92" t="n">
        <f aca="false">EXP((((AF370-AF$390)/AF$391+2)/4-1.9)^3)</f>
        <v>0.109895473141503</v>
      </c>
      <c r="AH370" s="92" t="n">
        <f aca="false">W370/V370</f>
        <v>0.677523869690179</v>
      </c>
      <c r="AI370" s="92" t="n">
        <f aca="false">EXP((((AH370-AH$390)/AH$391+2)/4-1.9)^3)</f>
        <v>0.169027694500965</v>
      </c>
      <c r="AJ370" s="92" t="n">
        <f aca="false">X370/V370</f>
        <v>0.175806401223472</v>
      </c>
      <c r="AK370" s="92" t="n">
        <f aca="false">EXP((((AJ370-AJ$390)/AJ$391+2)/4-1.9)^3)</f>
        <v>0.146719215285959</v>
      </c>
      <c r="AL370" s="92" t="n">
        <f aca="false">AA370/V370</f>
        <v>0.366739002552211</v>
      </c>
      <c r="AM370" s="92" t="n">
        <f aca="false">EXP((((AL370-AL$390)/AL$391+2)/4-1.9)^3)</f>
        <v>0.0856334832140378</v>
      </c>
      <c r="AN370" s="92" t="n">
        <f aca="false">0.01*AE370+0.15*AG370+0.24*AI370+0.25*AK370+0.35*AM370</f>
        <v>0.126239220425198</v>
      </c>
      <c r="AP370" s="94" t="n">
        <f aca="false">0.01*AE370/$AN$390</f>
        <v>0.000899848830053319</v>
      </c>
      <c r="AQ370" s="81" t="n">
        <f aca="false">AP370*$J$390</f>
        <v>7565.61401599779</v>
      </c>
      <c r="AR370" s="94" t="n">
        <f aca="false">0.15*AG370/$AN$390</f>
        <v>0.00584744846704807</v>
      </c>
      <c r="AS370" s="81" t="n">
        <f aca="false">AR370*$J$390</f>
        <v>49163.3001039767</v>
      </c>
      <c r="AT370" s="94" t="n">
        <f aca="false">0.24*AI370/$AN$390</f>
        <v>0.014390121155592</v>
      </c>
      <c r="AU370" s="81" t="n">
        <f aca="false">AT370*$J$390</f>
        <v>120987.102133813</v>
      </c>
      <c r="AV370" s="94" t="n">
        <f aca="false">0.25*AK370/$AN$390</f>
        <v>0.013011349572845</v>
      </c>
      <c r="AW370" s="81" t="n">
        <f aca="false">AV370*$J$390</f>
        <v>109394.87323613</v>
      </c>
      <c r="AX370" s="94" t="n">
        <f aca="false">0.35*AM370/$AN$390</f>
        <v>0.0106318048136586</v>
      </c>
      <c r="AY370" s="81" t="n">
        <f aca="false">AX370*$J$390</f>
        <v>89388.493741557</v>
      </c>
    </row>
    <row r="371" customFormat="false" ht="12.8" hidden="false" customHeight="false" outlineLevel="0" collapsed="false">
      <c r="A371" s="89" t="s">
        <v>121</v>
      </c>
      <c r="B371" s="77"/>
      <c r="C371" s="77"/>
      <c r="D371" s="77"/>
      <c r="E371" s="77"/>
      <c r="F371" s="77"/>
      <c r="G371" s="77"/>
      <c r="H371" s="77"/>
      <c r="I371" s="82" t="n">
        <f aca="false">AP371+AR371+AT371+AV371+AX371</f>
        <v>0.032969055321625</v>
      </c>
      <c r="J371" s="81" t="n">
        <f aca="false">AQ371+AS371+AU371+AW371+AY371</f>
        <v>277192.27797486</v>
      </c>
      <c r="K371" s="90" t="n">
        <f aca="false">I371-Tabla_Ministerio!J371</f>
        <v>0</v>
      </c>
      <c r="L371" s="81" t="n">
        <f aca="false">J371-Tabla_Ministerio!K371</f>
        <v>0.277974860218819</v>
      </c>
      <c r="M371" s="82" t="n">
        <f aca="false">Q406/Q$425</f>
        <v>0.0489791437906953</v>
      </c>
      <c r="N371" s="81" t="n">
        <f aca="false">ROUND((N$390*M371),0)</f>
        <v>7824191</v>
      </c>
      <c r="O371" s="82" t="n">
        <f aca="false">Tabla_Ministerio!L371/Tabla_Ministerio!L390-M371</f>
        <v>2.65602439161045E-006</v>
      </c>
      <c r="P371" s="117" t="n">
        <f aca="false">N371-Tabla_Ministerio!L371</f>
        <v>-424</v>
      </c>
      <c r="Q371" s="83" t="n">
        <f aca="false">N371+J371</f>
        <v>8101383.27797486</v>
      </c>
      <c r="R371" s="81" t="n">
        <f aca="false">Q371-Tabla_Ministerio!M371</f>
        <v>-423.722025140189</v>
      </c>
      <c r="T371" s="83" t="n">
        <f aca="false">B371+Tabla_Ministerio!B371</f>
        <v>11850</v>
      </c>
      <c r="U371" s="83" t="n">
        <f aca="false">C371+Tabla_Ministerio!C371</f>
        <v>60</v>
      </c>
      <c r="V371" s="83" t="n">
        <f aca="false">D371+Tabla_Ministerio!D371</f>
        <v>802.196793743891</v>
      </c>
      <c r="W371" s="83" t="n">
        <f aca="false">E371+Tabla_Ministerio!E371</f>
        <v>409.698005865103</v>
      </c>
      <c r="X371" s="83" t="n">
        <f aca="false">F371+Tabla_Ministerio!F371</f>
        <v>143</v>
      </c>
      <c r="Y371" s="83" t="n">
        <f aca="false">G371+Tabla_Ministerio!G371</f>
        <v>335</v>
      </c>
      <c r="Z371" s="83" t="n">
        <f aca="false">H371+Tabla_Ministerio!H371</f>
        <v>29</v>
      </c>
      <c r="AA371" s="83" t="n">
        <f aca="false">Y371+0.33*Z371</f>
        <v>344.57</v>
      </c>
      <c r="AD371" s="91" t="n">
        <f aca="false">IF(U371&gt;0,T371/U371,0)</f>
        <v>197.5</v>
      </c>
      <c r="AE371" s="92" t="n">
        <f aca="false">EXP((((AD371-AD$390)/AD$391+2)/4-1.9)^3)</f>
        <v>0.0538585360005931</v>
      </c>
      <c r="AF371" s="93" t="n">
        <f aca="false">T371/V371</f>
        <v>14.771936378224</v>
      </c>
      <c r="AG371" s="92" t="n">
        <f aca="false">EXP((((AF371-AF$390)/AF$391+2)/4-1.9)^3)</f>
        <v>0.012691322263047</v>
      </c>
      <c r="AH371" s="92" t="n">
        <f aca="false">W371/V371</f>
        <v>0.51072007400207</v>
      </c>
      <c r="AI371" s="92" t="n">
        <f aca="false">EXP((((AH371-AH$390)/AH$391+2)/4-1.9)^3)</f>
        <v>0.0369077567349862</v>
      </c>
      <c r="AJ371" s="92" t="n">
        <f aca="false">X371/V371</f>
        <v>0.178260498066331</v>
      </c>
      <c r="AK371" s="92" t="n">
        <f aca="false">EXP((((AJ371-AJ$390)/AJ$391+2)/4-1.9)^3)</f>
        <v>0.151143415437916</v>
      </c>
      <c r="AL371" s="92" t="n">
        <f aca="false">AA371/V371</f>
        <v>0.429533005725285</v>
      </c>
      <c r="AM371" s="92" t="n">
        <f aca="false">EXP((((AL371-AL$390)/AL$391+2)/4-1.9)^3)</f>
        <v>0.125302338937613</v>
      </c>
      <c r="AN371" s="92" t="n">
        <f aca="false">0.01*AE371+0.15*AG371+0.24*AI371+0.25*AK371+0.35*AM371</f>
        <v>0.0929418178035032</v>
      </c>
      <c r="AP371" s="94" t="n">
        <f aca="false">0.01*AE371/$AN$390</f>
        <v>0.000191051250654402</v>
      </c>
      <c r="AQ371" s="81" t="n">
        <f aca="false">AP371*$J$390</f>
        <v>1606.29204756448</v>
      </c>
      <c r="AR371" s="94" t="n">
        <f aca="false">0.15*AG371/$AN$390</f>
        <v>0.000675294903333377</v>
      </c>
      <c r="AS371" s="81" t="n">
        <f aca="false">AR371*$J$390</f>
        <v>5677.64319401087</v>
      </c>
      <c r="AT371" s="94" t="n">
        <f aca="false">0.24*AI371/$AN$390</f>
        <v>0.00314213059916365</v>
      </c>
      <c r="AU371" s="81" t="n">
        <f aca="false">AT371*$J$390</f>
        <v>26417.9343320583</v>
      </c>
      <c r="AV371" s="94" t="n">
        <f aca="false">0.25*AK371/$AN$390</f>
        <v>0.0134036963738086</v>
      </c>
      <c r="AW371" s="81" t="n">
        <f aca="false">AV371*$J$390</f>
        <v>112693.587817252</v>
      </c>
      <c r="AX371" s="94" t="n">
        <f aca="false">0.35*AM371/$AN$390</f>
        <v>0.0155568821946649</v>
      </c>
      <c r="AY371" s="81" t="n">
        <f aca="false">AX371*$J$390</f>
        <v>130796.820583974</v>
      </c>
    </row>
    <row r="372" customFormat="false" ht="12.8" hidden="false" customHeight="false" outlineLevel="0" collapsed="false">
      <c r="A372" s="89" t="s">
        <v>122</v>
      </c>
      <c r="B372" s="77"/>
      <c r="C372" s="77"/>
      <c r="D372" s="77"/>
      <c r="E372" s="77"/>
      <c r="F372" s="77"/>
      <c r="G372" s="77"/>
      <c r="H372" s="77"/>
      <c r="I372" s="82" t="n">
        <f aca="false">AP372+AR372+AT372+AV372+AX372</f>
        <v>0.0313699061161301</v>
      </c>
      <c r="J372" s="81" t="n">
        <f aca="false">AQ372+AS372+AU372+AW372+AY372</f>
        <v>263747.191157281</v>
      </c>
      <c r="K372" s="90" t="n">
        <f aca="false">I372-Tabla_Ministerio!J372</f>
        <v>0</v>
      </c>
      <c r="L372" s="81" t="n">
        <f aca="false">J372-Tabla_Ministerio!K372</f>
        <v>0.19115728099132</v>
      </c>
      <c r="M372" s="82" t="n">
        <f aca="false">Q407/Q$425</f>
        <v>0.047745062696612</v>
      </c>
      <c r="N372" s="81" t="n">
        <f aca="false">ROUND((N$390*M372),0)</f>
        <v>7627052</v>
      </c>
      <c r="O372" s="82" t="n">
        <f aca="false">Tabla_Ministerio!L372/Tabla_Ministerio!L390-M372</f>
        <v>-1.44291517430659E-005</v>
      </c>
      <c r="P372" s="117" t="n">
        <f aca="false">N372-Tabla_Ministerio!L372</f>
        <v>2305</v>
      </c>
      <c r="Q372" s="83" t="n">
        <f aca="false">N372+J372</f>
        <v>7890799.19115728</v>
      </c>
      <c r="R372" s="81" t="n">
        <f aca="false">Q372-Tabla_Ministerio!M372</f>
        <v>2305.1911572814</v>
      </c>
      <c r="T372" s="83" t="n">
        <f aca="false">B372+Tabla_Ministerio!B372</f>
        <v>9342</v>
      </c>
      <c r="U372" s="83" t="n">
        <f aca="false">C372+Tabla_Ministerio!C372</f>
        <v>46</v>
      </c>
      <c r="V372" s="83" t="n">
        <f aca="false">D372+Tabla_Ministerio!D372</f>
        <v>483.823716682601</v>
      </c>
      <c r="W372" s="83" t="n">
        <f aca="false">E372+Tabla_Ministerio!E372</f>
        <v>283.780832479891</v>
      </c>
      <c r="X372" s="83" t="n">
        <f aca="false">F372+Tabla_Ministerio!F372</f>
        <v>54</v>
      </c>
      <c r="Y372" s="83" t="n">
        <f aca="false">G372+Tabla_Ministerio!G372</f>
        <v>206</v>
      </c>
      <c r="Z372" s="83" t="n">
        <f aca="false">H372+Tabla_Ministerio!H372</f>
        <v>18</v>
      </c>
      <c r="AA372" s="83" t="n">
        <f aca="false">Y372+0.33*Z372</f>
        <v>211.94</v>
      </c>
      <c r="AD372" s="91" t="n">
        <f aca="false">IF(U372&gt;0,T372/U372,0)</f>
        <v>203.086956521739</v>
      </c>
      <c r="AE372" s="92" t="n">
        <f aca="false">EXP((((AD372-AD$390)/AD$391+2)/4-1.9)^3)</f>
        <v>0.0594194222649932</v>
      </c>
      <c r="AF372" s="93" t="n">
        <f aca="false">T372/V372</f>
        <v>19.3086855354149</v>
      </c>
      <c r="AG372" s="92" t="n">
        <f aca="false">EXP((((AF372-AF$390)/AF$391+2)/4-1.9)^3)</f>
        <v>0.0510812483959005</v>
      </c>
      <c r="AH372" s="92" t="n">
        <f aca="false">W372/V372</f>
        <v>0.586537663812081</v>
      </c>
      <c r="AI372" s="92" t="n">
        <f aca="false">EXP((((AH372-AH$390)/AH$391+2)/4-1.9)^3)</f>
        <v>0.0796400818780653</v>
      </c>
      <c r="AJ372" s="92" t="n">
        <f aca="false">X372/V372</f>
        <v>0.111610899048641</v>
      </c>
      <c r="AK372" s="92" t="n">
        <f aca="false">EXP((((AJ372-AJ$390)/AJ$391+2)/4-1.9)^3)</f>
        <v>0.0601335177761155</v>
      </c>
      <c r="AL372" s="92" t="n">
        <f aca="false">AA372/V372</f>
        <v>0.438052110080906</v>
      </c>
      <c r="AM372" s="92" t="n">
        <f aca="false">EXP((((AL372-AL$390)/AL$391+2)/4-1.9)^3)</f>
        <v>0.131515246116477</v>
      </c>
      <c r="AN372" s="92" t="n">
        <f aca="false">0.01*AE372+0.15*AG372+0.24*AI372+0.25*AK372+0.35*AM372</f>
        <v>0.0884337167175666</v>
      </c>
      <c r="AP372" s="94" t="n">
        <f aca="false">0.01*AE372/$AN$390</f>
        <v>0.000210777265404391</v>
      </c>
      <c r="AQ372" s="81" t="n">
        <f aca="false">AP372*$J$390</f>
        <v>1772.14147547723</v>
      </c>
      <c r="AR372" s="94" t="n">
        <f aca="false">0.15*AG372/$AN$390</f>
        <v>0.00271799155223532</v>
      </c>
      <c r="AS372" s="81" t="n">
        <f aca="false">AR372*$J$390</f>
        <v>22851.9216741513</v>
      </c>
      <c r="AT372" s="94" t="n">
        <f aca="false">0.24*AI372/$AN$390</f>
        <v>0.0067801340511101</v>
      </c>
      <c r="AU372" s="81" t="n">
        <f aca="false">AT372*$J$390</f>
        <v>57004.9940548158</v>
      </c>
      <c r="AV372" s="94" t="n">
        <f aca="false">0.25*AK372/$AN$390</f>
        <v>0.00533275903435672</v>
      </c>
      <c r="AW372" s="81" t="n">
        <f aca="false">AV372*$J$390</f>
        <v>44835.9714952093</v>
      </c>
      <c r="AX372" s="94" t="n">
        <f aca="false">0.35*AM372/$AN$390</f>
        <v>0.0163282442130235</v>
      </c>
      <c r="AY372" s="81" t="n">
        <f aca="false">AX372*$J$390</f>
        <v>137282.162457627</v>
      </c>
    </row>
    <row r="373" customFormat="false" ht="12.8" hidden="false" customHeight="false" outlineLevel="0" collapsed="false">
      <c r="A373" s="89" t="s">
        <v>123</v>
      </c>
      <c r="B373" s="77"/>
      <c r="C373" s="77"/>
      <c r="D373" s="77"/>
      <c r="E373" s="77"/>
      <c r="F373" s="77"/>
      <c r="G373" s="77"/>
      <c r="H373" s="77"/>
      <c r="I373" s="82" t="n">
        <f aca="false">AP373+AR373+AT373+AV373+AX373</f>
        <v>0.0140929778810488</v>
      </c>
      <c r="J373" s="81" t="n">
        <f aca="false">AQ373+AS373+AU373+AW373+AY373</f>
        <v>118488.8254816</v>
      </c>
      <c r="K373" s="90" t="n">
        <f aca="false">I373-Tabla_Ministerio!J373</f>
        <v>0</v>
      </c>
      <c r="L373" s="81" t="n">
        <f aca="false">J373-Tabla_Ministerio!K373</f>
        <v>-0.17451839990099</v>
      </c>
      <c r="M373" s="82" t="n">
        <f aca="false">Q408/Q$425</f>
        <v>0.02038970544024</v>
      </c>
      <c r="N373" s="81" t="n">
        <f aca="false">ROUND((N$390*M373),0)</f>
        <v>3257161</v>
      </c>
      <c r="O373" s="82" t="n">
        <f aca="false">Tabla_Ministerio!L373/Tabla_Ministerio!L390-M373</f>
        <v>-5.40694217096224E-006</v>
      </c>
      <c r="P373" s="117" t="n">
        <f aca="false">N373-Tabla_Ministerio!L373</f>
        <v>864</v>
      </c>
      <c r="Q373" s="83" t="n">
        <f aca="false">N373+J373</f>
        <v>3375649.8254816</v>
      </c>
      <c r="R373" s="81" t="n">
        <f aca="false">Q373-Tabla_Ministerio!M373</f>
        <v>863.825481600128</v>
      </c>
      <c r="T373" s="83" t="n">
        <f aca="false">B373+Tabla_Ministerio!B373</f>
        <v>15169</v>
      </c>
      <c r="U373" s="83" t="n">
        <f aca="false">C373+Tabla_Ministerio!C373</f>
        <v>66</v>
      </c>
      <c r="V373" s="83" t="n">
        <f aca="false">D373+Tabla_Ministerio!D373</f>
        <v>714.724093585078</v>
      </c>
      <c r="W373" s="83" t="n">
        <f aca="false">E373+Tabla_Ministerio!E373</f>
        <v>282.043782193336</v>
      </c>
      <c r="X373" s="83" t="n">
        <f aca="false">F373+Tabla_Ministerio!F373</f>
        <v>68</v>
      </c>
      <c r="Y373" s="83" t="n">
        <f aca="false">G373+Tabla_Ministerio!G373</f>
        <v>169</v>
      </c>
      <c r="Z373" s="83" t="n">
        <f aca="false">H373+Tabla_Ministerio!H373</f>
        <v>22</v>
      </c>
      <c r="AA373" s="83" t="n">
        <f aca="false">Y373+0.33*Z373</f>
        <v>176.26</v>
      </c>
      <c r="AD373" s="91" t="n">
        <f aca="false">IF(U373&gt;0,T373/U373,0)</f>
        <v>229.833333333333</v>
      </c>
      <c r="AE373" s="92" t="n">
        <f aca="false">EXP((((AD373-AD$390)/AD$391+2)/4-1.9)^3)</f>
        <v>0.0922589407497531</v>
      </c>
      <c r="AF373" s="93" t="n">
        <f aca="false">T373/V373</f>
        <v>21.2235744340335</v>
      </c>
      <c r="AG373" s="92" t="n">
        <f aca="false">EXP((((AF373-AF$390)/AF$391+2)/4-1.9)^3)</f>
        <v>0.0829850947636175</v>
      </c>
      <c r="AH373" s="92" t="n">
        <f aca="false">W373/V373</f>
        <v>0.394619105085147</v>
      </c>
      <c r="AI373" s="92" t="n">
        <f aca="false">EXP((((AH373-AH$390)/AH$391+2)/4-1.9)^3)</f>
        <v>0.008597918243313</v>
      </c>
      <c r="AJ373" s="92" t="n">
        <f aca="false">X373/V373</f>
        <v>0.0951416086435675</v>
      </c>
      <c r="AK373" s="92" t="n">
        <f aca="false">EXP((((AJ373-AJ$390)/AJ$391+2)/4-1.9)^3)</f>
        <v>0.0460664429598317</v>
      </c>
      <c r="AL373" s="92" t="n">
        <f aca="false">AA373/V373</f>
        <v>0.246612646169341</v>
      </c>
      <c r="AM373" s="92" t="n">
        <f aca="false">EXP((((AL373-AL$390)/AL$391+2)/4-1.9)^3)</f>
        <v>0.0365100473285652</v>
      </c>
      <c r="AN373" s="92" t="n">
        <f aca="false">0.01*AE373+0.15*AG373+0.24*AI373+0.25*AK373+0.35*AM373</f>
        <v>0.039728981305391</v>
      </c>
      <c r="AP373" s="94" t="n">
        <f aca="false">0.01*AE373/$AN$390</f>
        <v>0.000327268197822841</v>
      </c>
      <c r="AQ373" s="81" t="n">
        <f aca="false">AP373*$J$390</f>
        <v>2751.55646342521</v>
      </c>
      <c r="AR373" s="94" t="n">
        <f aca="false">0.15*AG373/$AN$390</f>
        <v>0.00441556918853733</v>
      </c>
      <c r="AS373" s="81" t="n">
        <f aca="false">AR373*$J$390</f>
        <v>37124.5602880059</v>
      </c>
      <c r="AT373" s="94" t="n">
        <f aca="false">0.24*AI373/$AN$390</f>
        <v>0.000731981144110337</v>
      </c>
      <c r="AU373" s="81" t="n">
        <f aca="false">AT373*$J$390</f>
        <v>6154.24126627927</v>
      </c>
      <c r="AV373" s="94" t="n">
        <f aca="false">0.25*AK373/$AN$390</f>
        <v>0.00408526307723004</v>
      </c>
      <c r="AW373" s="81" t="n">
        <f aca="false">AV373*$J$390</f>
        <v>34347.4621112731</v>
      </c>
      <c r="AX373" s="94" t="n">
        <f aca="false">0.35*AM373/$AN$390</f>
        <v>0.00453289627334827</v>
      </c>
      <c r="AY373" s="81" t="n">
        <f aca="false">AX373*$J$390</f>
        <v>38111.0053526166</v>
      </c>
    </row>
    <row r="374" customFormat="false" ht="12.8" hidden="false" customHeight="false" outlineLevel="0" collapsed="false">
      <c r="A374" s="89" t="s">
        <v>124</v>
      </c>
      <c r="B374" s="77"/>
      <c r="C374" s="77"/>
      <c r="D374" s="77"/>
      <c r="E374" s="77"/>
      <c r="F374" s="77"/>
      <c r="G374" s="77"/>
      <c r="H374" s="77"/>
      <c r="I374" s="82" t="n">
        <f aca="false">AP374+AR374+AT374+AV374+AX374</f>
        <v>0.0131041981540367</v>
      </c>
      <c r="J374" s="81" t="n">
        <f aca="false">AQ374+AS374+AU374+AW374+AY374</f>
        <v>110175.511609787</v>
      </c>
      <c r="K374" s="90" t="n">
        <f aca="false">I374-Tabla_Ministerio!J374</f>
        <v>0</v>
      </c>
      <c r="L374" s="81" t="n">
        <f aca="false">J374-Tabla_Ministerio!K374</f>
        <v>-0.488390212980448</v>
      </c>
      <c r="M374" s="82" t="n">
        <f aca="false">Q409/Q$425</f>
        <v>0.0196336388196337</v>
      </c>
      <c r="N374" s="81" t="n">
        <f aca="false">ROUND((N$390*M374),0)</f>
        <v>3136383</v>
      </c>
      <c r="O374" s="82" t="n">
        <f aca="false">Tabla_Ministerio!L374/Tabla_Ministerio!L390-M374</f>
        <v>-2.06330371339131E-006</v>
      </c>
      <c r="P374" s="117" t="n">
        <f aca="false">N374-Tabla_Ministerio!L374</f>
        <v>330</v>
      </c>
      <c r="Q374" s="83" t="n">
        <f aca="false">N374+J374</f>
        <v>3246558.51160979</v>
      </c>
      <c r="R374" s="81" t="n">
        <f aca="false">Q374-Tabla_Ministerio!M374</f>
        <v>329.511609787121</v>
      </c>
      <c r="T374" s="83" t="n">
        <f aca="false">B374+Tabla_Ministerio!B374</f>
        <v>6546</v>
      </c>
      <c r="U374" s="83" t="n">
        <f aca="false">C374+Tabla_Ministerio!C374</f>
        <v>46</v>
      </c>
      <c r="V374" s="83" t="n">
        <f aca="false">D374+Tabla_Ministerio!D374</f>
        <v>334.063185195971</v>
      </c>
      <c r="W374" s="83" t="n">
        <f aca="false">E374+Tabla_Ministerio!E374</f>
        <v>164.164233836771</v>
      </c>
      <c r="X374" s="83" t="n">
        <f aca="false">F374+Tabla_Ministerio!F374</f>
        <v>25</v>
      </c>
      <c r="Y374" s="83" t="n">
        <f aca="false">G374+Tabla_Ministerio!G374</f>
        <v>82</v>
      </c>
      <c r="Z374" s="83" t="n">
        <f aca="false">H374+Tabla_Ministerio!H374</f>
        <v>6</v>
      </c>
      <c r="AA374" s="83" t="n">
        <f aca="false">Y374+0.33*Z374</f>
        <v>83.98</v>
      </c>
      <c r="AD374" s="91" t="n">
        <f aca="false">IF(U374&gt;0,T374/U374,0)</f>
        <v>142.304347826087</v>
      </c>
      <c r="AE374" s="92" t="n">
        <f aca="false">EXP((((AD374-AD$390)/AD$391+2)/4-1.9)^3)</f>
        <v>0.0180008153852849</v>
      </c>
      <c r="AF374" s="93" t="n">
        <f aca="false">T374/V374</f>
        <v>19.5950954492634</v>
      </c>
      <c r="AG374" s="92" t="n">
        <f aca="false">EXP((((AF374-AF$390)/AF$391+2)/4-1.9)^3)</f>
        <v>0.0551293854537675</v>
      </c>
      <c r="AH374" s="92" t="n">
        <f aca="false">W374/V374</f>
        <v>0.491416717290975</v>
      </c>
      <c r="AI374" s="92" t="n">
        <f aca="false">EXP((((AH374-AH$390)/AH$391+2)/4-1.9)^3)</f>
        <v>0.0296783991521079</v>
      </c>
      <c r="AJ374" s="92" t="n">
        <f aca="false">X374/V374</f>
        <v>0.0748361421068721</v>
      </c>
      <c r="AK374" s="92" t="n">
        <f aca="false">EXP((((AJ374-AJ$390)/AJ$391+2)/4-1.9)^3)</f>
        <v>0.032427288972965</v>
      </c>
      <c r="AL374" s="92" t="n">
        <f aca="false">AA374/V374</f>
        <v>0.251389568565405</v>
      </c>
      <c r="AM374" s="92" t="n">
        <f aca="false">EXP((((AL374-AL$390)/AL$391+2)/4-1.9)^3)</f>
        <v>0.0378928449596667</v>
      </c>
      <c r="AN374" s="92" t="n">
        <f aca="false">0.01*AE374+0.15*AG374+0.24*AI374+0.25*AK374+0.35*AM374</f>
        <v>0.0369415497475485</v>
      </c>
      <c r="AP374" s="94" t="n">
        <f aca="false">0.01*AE374/$AN$390</f>
        <v>6.3853913372614E-005</v>
      </c>
      <c r="AQ374" s="81" t="n">
        <f aca="false">AP374*$J$390</f>
        <v>536.861354767258</v>
      </c>
      <c r="AR374" s="94" t="n">
        <f aca="false">0.15*AG374/$AN$390</f>
        <v>0.00293338962239009</v>
      </c>
      <c r="AS374" s="81" t="n">
        <f aca="false">AR374*$J$390</f>
        <v>24662.9132586881</v>
      </c>
      <c r="AT374" s="94" t="n">
        <f aca="false">0.24*AI374/$AN$390</f>
        <v>0.00252666144896399</v>
      </c>
      <c r="AU374" s="81" t="n">
        <f aca="false">AT374*$J$390</f>
        <v>21243.2851313821</v>
      </c>
      <c r="AV374" s="94" t="n">
        <f aca="false">0.25*AK374/$AN$390</f>
        <v>0.00287571598378966</v>
      </c>
      <c r="AW374" s="81" t="n">
        <f aca="false">AV374*$J$390</f>
        <v>24178.0134911092</v>
      </c>
      <c r="AX374" s="94" t="n">
        <f aca="false">0.35*AM374/$AN$390</f>
        <v>0.00470457718552038</v>
      </c>
      <c r="AY374" s="81" t="n">
        <f aca="false">AX374*$J$390</f>
        <v>39554.4383738404</v>
      </c>
    </row>
    <row r="375" customFormat="false" ht="12.8" hidden="false" customHeight="false" outlineLevel="0" collapsed="false">
      <c r="A375" s="89" t="s">
        <v>125</v>
      </c>
      <c r="B375" s="77"/>
      <c r="C375" s="77"/>
      <c r="D375" s="77"/>
      <c r="E375" s="77"/>
      <c r="F375" s="77"/>
      <c r="G375" s="77"/>
      <c r="H375" s="77"/>
      <c r="I375" s="82" t="n">
        <f aca="false">AP375+AR375+AT375+AV375+AX375</f>
        <v>0.0224852922004038</v>
      </c>
      <c r="J375" s="81" t="n">
        <f aca="false">AQ375+AS375+AU375+AW375+AY375</f>
        <v>189048.466968725</v>
      </c>
      <c r="K375" s="90" t="n">
        <f aca="false">I375-Tabla_Ministerio!J375</f>
        <v>-1.6306400674182E-016</v>
      </c>
      <c r="L375" s="81" t="n">
        <f aca="false">J375-Tabla_Ministerio!K375</f>
        <v>0.46696872531902</v>
      </c>
      <c r="M375" s="82" t="n">
        <f aca="false">Q410/Q$425</f>
        <v>0.0205665823509738</v>
      </c>
      <c r="N375" s="81" t="n">
        <f aca="false">ROUND((N$390*M375),0)</f>
        <v>3285416</v>
      </c>
      <c r="O375" s="82" t="n">
        <f aca="false">Tabla_Ministerio!L375/Tabla_Ministerio!L390-M375</f>
        <v>1.12178611200164E-005</v>
      </c>
      <c r="P375" s="117" t="n">
        <f aca="false">N375-Tabla_Ministerio!L375</f>
        <v>-1792</v>
      </c>
      <c r="Q375" s="83" t="n">
        <f aca="false">N375+J375</f>
        <v>3474464.46696873</v>
      </c>
      <c r="R375" s="81" t="n">
        <f aca="false">Q375-Tabla_Ministerio!M375</f>
        <v>-1791.53303127456</v>
      </c>
      <c r="T375" s="83" t="n">
        <f aca="false">B375+Tabla_Ministerio!B375</f>
        <v>7922</v>
      </c>
      <c r="U375" s="83" t="n">
        <f aca="false">C375+Tabla_Ministerio!C375</f>
        <v>36</v>
      </c>
      <c r="V375" s="83" t="n">
        <f aca="false">D375+Tabla_Ministerio!D375</f>
        <v>303.046995606922</v>
      </c>
      <c r="W375" s="83" t="n">
        <f aca="false">E375+Tabla_Ministerio!E375</f>
        <v>121.311558441558</v>
      </c>
      <c r="X375" s="83" t="n">
        <f aca="false">F375+Tabla_Ministerio!F375</f>
        <v>18</v>
      </c>
      <c r="Y375" s="83" t="n">
        <f aca="false">G375+Tabla_Ministerio!G375</f>
        <v>92</v>
      </c>
      <c r="Z375" s="83" t="n">
        <f aca="false">H375+Tabla_Ministerio!H375</f>
        <v>6</v>
      </c>
      <c r="AA375" s="83" t="n">
        <f aca="false">Y375+0.33*Z375</f>
        <v>93.98</v>
      </c>
      <c r="AD375" s="91" t="n">
        <f aca="false">IF(U375&gt;0,T375/U375,0)</f>
        <v>220.055555555556</v>
      </c>
      <c r="AE375" s="92" t="n">
        <f aca="false">EXP((((AD375-AD$390)/AD$391+2)/4-1.9)^3)</f>
        <v>0.0790041113387521</v>
      </c>
      <c r="AF375" s="93" t="n">
        <f aca="false">T375/V375</f>
        <v>26.1411600010565</v>
      </c>
      <c r="AG375" s="92" t="n">
        <f aca="false">EXP((((AF375-AF$390)/AF$391+2)/4-1.9)^3)</f>
        <v>0.225203440597597</v>
      </c>
      <c r="AH375" s="92" t="n">
        <f aca="false">W375/V375</f>
        <v>0.400306091794784</v>
      </c>
      <c r="AI375" s="92" t="n">
        <f aca="false">EXP((((AH375-AH$390)/AH$391+2)/4-1.9)^3)</f>
        <v>0.00931185441272942</v>
      </c>
      <c r="AJ375" s="92" t="n">
        <f aca="false">X375/V375</f>
        <v>0.0593967281013653</v>
      </c>
      <c r="AK375" s="92" t="n">
        <f aca="false">EXP((((AJ375-AJ$390)/AJ$391+2)/4-1.9)^3)</f>
        <v>0.024407176849366</v>
      </c>
      <c r="AL375" s="92" t="n">
        <f aca="false">AA375/V375</f>
        <v>0.310116917053684</v>
      </c>
      <c r="AM375" s="92" t="n">
        <f aca="false">EXP((((AL375-AL$390)/AL$391+2)/4-1.9)^3)</f>
        <v>0.0585149741260972</v>
      </c>
      <c r="AN375" s="92" t="n">
        <f aca="false">0.01*AE375+0.15*AG375+0.24*AI375+0.25*AK375+0.35*AM375</f>
        <v>0.0633874374185576</v>
      </c>
      <c r="AP375" s="94" t="n">
        <f aca="false">0.01*AE375/$AN$390</f>
        <v>0.000280249620560462</v>
      </c>
      <c r="AQ375" s="81" t="n">
        <f aca="false">AP375*$J$390</f>
        <v>2356.24072230517</v>
      </c>
      <c r="AR375" s="94" t="n">
        <f aca="false">0.15*AG375/$AN$390</f>
        <v>0.011982891340763</v>
      </c>
      <c r="AS375" s="81" t="n">
        <f aca="false">AR375*$J$390</f>
        <v>100747.956381166</v>
      </c>
      <c r="AT375" s="94" t="n">
        <f aca="false">0.24*AI375/$AN$390</f>
        <v>0.000792761881879927</v>
      </c>
      <c r="AU375" s="81" t="n">
        <f aca="false">AT375*$J$390</f>
        <v>6665.26443618777</v>
      </c>
      <c r="AV375" s="94" t="n">
        <f aca="false">0.25*AK375/$AN$390</f>
        <v>0.00216447661238099</v>
      </c>
      <c r="AW375" s="81" t="n">
        <f aca="false">AV375*$J$390</f>
        <v>18198.161790085</v>
      </c>
      <c r="AX375" s="94" t="n">
        <f aca="false">0.35*AM375/$AN$390</f>
        <v>0.00726491274481951</v>
      </c>
      <c r="AY375" s="81" t="n">
        <f aca="false">AX375*$J$390</f>
        <v>61080.8436389817</v>
      </c>
    </row>
    <row r="376" customFormat="false" ht="12.8" hidden="false" customHeight="false" outlineLevel="0" collapsed="false">
      <c r="A376" s="89" t="s">
        <v>126</v>
      </c>
      <c r="B376" s="77"/>
      <c r="C376" s="77"/>
      <c r="D376" s="77"/>
      <c r="E376" s="77"/>
      <c r="F376" s="77"/>
      <c r="G376" s="77"/>
      <c r="H376" s="77"/>
      <c r="I376" s="82" t="n">
        <f aca="false">AP376+AR376+AT376+AV376+AX376</f>
        <v>0.0357533957354511</v>
      </c>
      <c r="J376" s="81" t="n">
        <f aca="false">AQ376+AS376+AU376+AW376+AY376</f>
        <v>300602.037655166</v>
      </c>
      <c r="K376" s="90" t="n">
        <f aca="false">I376-Tabla_Ministerio!J376</f>
        <v>0</v>
      </c>
      <c r="L376" s="81" t="n">
        <f aca="false">J376-Tabla_Ministerio!K376</f>
        <v>0.0376551655353978</v>
      </c>
      <c r="M376" s="82" t="n">
        <f aca="false">Q411/Q$425</f>
        <v>0.0223391070111858</v>
      </c>
      <c r="N376" s="81" t="n">
        <f aca="false">ROUND((N$390*M376),0)</f>
        <v>3568569</v>
      </c>
      <c r="O376" s="82" t="n">
        <f aca="false">Tabla_Ministerio!L376/Tabla_Ministerio!L390-M376</f>
        <v>1.9395995051838E-005</v>
      </c>
      <c r="P376" s="117" t="n">
        <f aca="false">N376-Tabla_Ministerio!L376</f>
        <v>-3098</v>
      </c>
      <c r="Q376" s="83" t="n">
        <f aca="false">N376+J376</f>
        <v>3869171.03765517</v>
      </c>
      <c r="R376" s="81" t="n">
        <f aca="false">Q376-Tabla_Ministerio!M376</f>
        <v>-3097.96234483458</v>
      </c>
      <c r="T376" s="83" t="n">
        <f aca="false">B376+Tabla_Ministerio!B376</f>
        <v>10284</v>
      </c>
      <c r="U376" s="83" t="n">
        <f aca="false">C376+Tabla_Ministerio!C376</f>
        <v>41</v>
      </c>
      <c r="V376" s="83" t="n">
        <f aca="false">D376+Tabla_Ministerio!D376</f>
        <v>427.436413251261</v>
      </c>
      <c r="W376" s="83" t="n">
        <f aca="false">E376+Tabla_Ministerio!E376</f>
        <v>314.096467598249</v>
      </c>
      <c r="X376" s="83" t="n">
        <f aca="false">F376+Tabla_Ministerio!F376</f>
        <v>29</v>
      </c>
      <c r="Y376" s="83" t="n">
        <f aca="false">G376+Tabla_Ministerio!G376</f>
        <v>88</v>
      </c>
      <c r="Z376" s="83" t="n">
        <f aca="false">H376+Tabla_Ministerio!H376</f>
        <v>6</v>
      </c>
      <c r="AA376" s="83" t="n">
        <f aca="false">Y376+0.33*Z376</f>
        <v>89.98</v>
      </c>
      <c r="AD376" s="91" t="n">
        <f aca="false">IF(U376&gt;0,T376/U376,0)</f>
        <v>250.829268292683</v>
      </c>
      <c r="AE376" s="92" t="n">
        <f aca="false">EXP((((AD376-AD$390)/AD$391+2)/4-1.9)^3)</f>
        <v>0.1259677253958</v>
      </c>
      <c r="AF376" s="93" t="n">
        <f aca="false">T376/V376</f>
        <v>24.0597190159247</v>
      </c>
      <c r="AG376" s="92" t="n">
        <f aca="false">EXP((((AF376-AF$390)/AF$391+2)/4-1.9)^3)</f>
        <v>0.15380770204979</v>
      </c>
      <c r="AH376" s="92" t="n">
        <f aca="false">W376/V376</f>
        <v>0.73483787964881</v>
      </c>
      <c r="AI376" s="92" t="n">
        <f aca="false">EXP((((AH376-AH$390)/AH$391+2)/4-1.9)^3)</f>
        <v>0.248990650450546</v>
      </c>
      <c r="AJ376" s="92" t="n">
        <f aca="false">X376/V376</f>
        <v>0.0678463488391497</v>
      </c>
      <c r="AK376" s="92" t="n">
        <f aca="false">EXP((((AJ376-AJ$390)/AJ$391+2)/4-1.9)^3)</f>
        <v>0.0285665955153694</v>
      </c>
      <c r="AL376" s="92" t="n">
        <f aca="false">AA376/V376</f>
        <v>0.210510843742989</v>
      </c>
      <c r="AM376" s="92" t="n">
        <f aca="false">EXP((((AL376-AL$390)/AL$391+2)/4-1.9)^3)</f>
        <v>0.0273165973787638</v>
      </c>
      <c r="AN376" s="92" t="n">
        <f aca="false">0.01*AE376+0.15*AG376+0.24*AI376+0.25*AK376+0.35*AM376</f>
        <v>0.100791046630967</v>
      </c>
      <c r="AP376" s="94" t="n">
        <f aca="false">0.01*AE376/$AN$390</f>
        <v>0.000446842659791066</v>
      </c>
      <c r="AQ376" s="81" t="n">
        <f aca="false">AP376*$J$390</f>
        <v>3756.89668859235</v>
      </c>
      <c r="AR376" s="94" t="n">
        <f aca="false">0.15*AG376/$AN$390</f>
        <v>0.0081839823412305</v>
      </c>
      <c r="AS376" s="81" t="n">
        <f aca="false">AR376*$J$390</f>
        <v>68808.0591312466</v>
      </c>
      <c r="AT376" s="94" t="n">
        <f aca="false">0.24*AI376/$AN$390</f>
        <v>0.021197742992185</v>
      </c>
      <c r="AU376" s="81" t="n">
        <f aca="false">AT376*$J$390</f>
        <v>178223.203868245</v>
      </c>
      <c r="AV376" s="94" t="n">
        <f aca="false">0.25*AK376/$AN$390</f>
        <v>0.00253334206860433</v>
      </c>
      <c r="AW376" s="81" t="n">
        <f aca="false">AV376*$J$390</f>
        <v>21299.4534431012</v>
      </c>
      <c r="AX376" s="94" t="n">
        <f aca="false">0.35*AM376/$AN$390</f>
        <v>0.00339148567364017</v>
      </c>
      <c r="AY376" s="81" t="n">
        <f aca="false">AX376*$J$390</f>
        <v>28514.4245239808</v>
      </c>
    </row>
    <row r="377" customFormat="false" ht="12.8" hidden="false" customHeight="false" outlineLevel="0" collapsed="false">
      <c r="A377" s="89" t="s">
        <v>127</v>
      </c>
      <c r="B377" s="77"/>
      <c r="C377" s="77"/>
      <c r="D377" s="77"/>
      <c r="E377" s="77"/>
      <c r="F377" s="77"/>
      <c r="G377" s="77"/>
      <c r="H377" s="77"/>
      <c r="I377" s="82" t="n">
        <f aca="false">AP377+AR377+AT377+AV377+AX377</f>
        <v>0.0950187816572211</v>
      </c>
      <c r="J377" s="81" t="n">
        <f aca="false">AQ377+AS377+AU377+AW377+AY377</f>
        <v>798884.659600335</v>
      </c>
      <c r="K377" s="90" t="n">
        <f aca="false">I377-Tabla_Ministerio!J377</f>
        <v>0</v>
      </c>
      <c r="L377" s="81" t="n">
        <f aca="false">J377-Tabla_Ministerio!K377</f>
        <v>-0.340399664826691</v>
      </c>
      <c r="M377" s="82" t="n">
        <f aca="false">Q412/Q$425</f>
        <v>0.025066395927897</v>
      </c>
      <c r="N377" s="81" t="n">
        <f aca="false">ROUND((N$390*M377),0)</f>
        <v>4004240</v>
      </c>
      <c r="O377" s="82" t="n">
        <f aca="false">Tabla_Ministerio!L377/Tabla_Ministerio!L390-M377</f>
        <v>-1.92378722039047E-006</v>
      </c>
      <c r="P377" s="117" t="n">
        <f aca="false">N377-Tabla_Ministerio!L377</f>
        <v>307</v>
      </c>
      <c r="Q377" s="83" t="n">
        <f aca="false">N377+J377</f>
        <v>4803124.65960034</v>
      </c>
      <c r="R377" s="81" t="n">
        <f aca="false">Q377-Tabla_Ministerio!M377</f>
        <v>306.659600335173</v>
      </c>
      <c r="T377" s="83" t="n">
        <f aca="false">B377+Tabla_Ministerio!B377</f>
        <v>7536</v>
      </c>
      <c r="U377" s="83" t="n">
        <f aca="false">C377+Tabla_Ministerio!C377</f>
        <v>48</v>
      </c>
      <c r="V377" s="83" t="n">
        <f aca="false">D377+Tabla_Ministerio!D377</f>
        <v>309.103207570185</v>
      </c>
      <c r="W377" s="83" t="n">
        <f aca="false">E377+Tabla_Ministerio!E377</f>
        <v>193.135497835498</v>
      </c>
      <c r="X377" s="83" t="n">
        <f aca="false">F377+Tabla_Ministerio!F377</f>
        <v>74</v>
      </c>
      <c r="Y377" s="83" t="n">
        <f aca="false">G377+Tabla_Ministerio!G377</f>
        <v>206</v>
      </c>
      <c r="Z377" s="83" t="n">
        <f aca="false">H377+Tabla_Ministerio!H377</f>
        <v>30</v>
      </c>
      <c r="AA377" s="83" t="n">
        <f aca="false">Y377+0.33*Z377</f>
        <v>215.9</v>
      </c>
      <c r="AD377" s="91" t="n">
        <f aca="false">IF(U377&gt;0,T377/U377,0)</f>
        <v>157</v>
      </c>
      <c r="AE377" s="92" t="n">
        <f aca="false">EXP((((AD377-AD$390)/AD$391+2)/4-1.9)^3)</f>
        <v>0.024657670918035</v>
      </c>
      <c r="AF377" s="93" t="n">
        <f aca="false">T377/V377</f>
        <v>24.3802064017368</v>
      </c>
      <c r="AG377" s="92" t="n">
        <f aca="false">EXP((((AF377-AF$390)/AF$391+2)/4-1.9)^3)</f>
        <v>0.16372918721342</v>
      </c>
      <c r="AH377" s="92" t="n">
        <f aca="false">W377/V377</f>
        <v>0.624825278759505</v>
      </c>
      <c r="AI377" s="92" t="n">
        <f aca="false">EXP((((AH377-AH$390)/AH$391+2)/4-1.9)^3)</f>
        <v>0.11169730600125</v>
      </c>
      <c r="AJ377" s="92" t="n">
        <f aca="false">X377/V377</f>
        <v>0.239402239082872</v>
      </c>
      <c r="AK377" s="92" t="n">
        <f aca="false">EXP((((AJ377-AJ$390)/AJ$391+2)/4-1.9)^3)</f>
        <v>0.288023879754001</v>
      </c>
      <c r="AL377" s="92" t="n">
        <f aca="false">AA377/V377</f>
        <v>0.698472208351244</v>
      </c>
      <c r="AM377" s="92" t="n">
        <f aca="false">EXP((((AL377-AL$390)/AL$391+2)/4-1.9)^3)</f>
        <v>0.412127365711164</v>
      </c>
      <c r="AN377" s="92" t="n">
        <f aca="false">0.01*AE377+0.15*AG377+0.24*AI377+0.25*AK377+0.35*AM377</f>
        <v>0.267863856168901</v>
      </c>
      <c r="AP377" s="94" t="n">
        <f aca="false">0.01*AE377/$AN$390</f>
        <v>8.74676368303695E-005</v>
      </c>
      <c r="AQ377" s="81" t="n">
        <f aca="false">AP377*$J$390</f>
        <v>735.397276796856</v>
      </c>
      <c r="AR377" s="94" t="n">
        <f aca="false">0.15*AG377/$AN$390</f>
        <v>0.00871189647229034</v>
      </c>
      <c r="AS377" s="81" t="n">
        <f aca="false">AR377*$J$390</f>
        <v>73246.5763752519</v>
      </c>
      <c r="AT377" s="94" t="n">
        <f aca="false">0.24*AI377/$AN$390</f>
        <v>0.00950931603756832</v>
      </c>
      <c r="AU377" s="81" t="n">
        <f aca="false">AT377*$J$390</f>
        <v>79951.0009832613</v>
      </c>
      <c r="AV377" s="94" t="n">
        <f aca="false">0.25*AK377/$AN$390</f>
        <v>0.0255425260931383</v>
      </c>
      <c r="AW377" s="81" t="n">
        <f aca="false">AV377*$J$390</f>
        <v>214752.619506974</v>
      </c>
      <c r="AX377" s="94" t="n">
        <f aca="false">0.35*AM377/$AN$390</f>
        <v>0.0511675754173938</v>
      </c>
      <c r="AY377" s="81" t="n">
        <f aca="false">AX377*$J$390</f>
        <v>430199.065458051</v>
      </c>
    </row>
    <row r="378" customFormat="false" ht="12.8" hidden="false" customHeight="false" outlineLevel="0" collapsed="false">
      <c r="A378" s="89" t="s">
        <v>128</v>
      </c>
      <c r="B378" s="77"/>
      <c r="C378" s="77"/>
      <c r="D378" s="77"/>
      <c r="E378" s="77"/>
      <c r="F378" s="77"/>
      <c r="G378" s="77"/>
      <c r="H378" s="77"/>
      <c r="I378" s="82" t="n">
        <f aca="false">AP378+AR378+AT378+AV378+AX378</f>
        <v>0.00746260444560038</v>
      </c>
      <c r="J378" s="81" t="n">
        <f aca="false">AQ378+AS378+AU378+AW378+AY378</f>
        <v>62742.9662670521</v>
      </c>
      <c r="K378" s="90" t="n">
        <f aca="false">I378-Tabla_Ministerio!J378</f>
        <v>0</v>
      </c>
      <c r="L378" s="81" t="n">
        <f aca="false">J378-Tabla_Ministerio!K378</f>
        <v>-0.0337329479516484</v>
      </c>
      <c r="M378" s="82" t="n">
        <f aca="false">Q413/Q$425</f>
        <v>0.0102678741494588</v>
      </c>
      <c r="N378" s="81" t="n">
        <f aca="false">ROUND((N$390*M378),0)</f>
        <v>1640245</v>
      </c>
      <c r="O378" s="82" t="n">
        <f aca="false">Tabla_Ministerio!L378/Tabla_Ministerio!L390-M378</f>
        <v>1.64874834663459E-005</v>
      </c>
      <c r="P378" s="117" t="n">
        <f aca="false">N378-Tabla_Ministerio!L378</f>
        <v>-2634</v>
      </c>
      <c r="Q378" s="83" t="n">
        <f aca="false">N378+J378</f>
        <v>1702987.96626705</v>
      </c>
      <c r="R378" s="81" t="n">
        <f aca="false">Q378-Tabla_Ministerio!M378</f>
        <v>-2634.03373294789</v>
      </c>
      <c r="T378" s="83" t="n">
        <f aca="false">B378+Tabla_Ministerio!B378</f>
        <v>2104</v>
      </c>
      <c r="U378" s="83" t="n">
        <f aca="false">C378+Tabla_Ministerio!C378</f>
        <v>23</v>
      </c>
      <c r="V378" s="83" t="n">
        <f aca="false">D378+Tabla_Ministerio!D378</f>
        <v>194.694993412385</v>
      </c>
      <c r="W378" s="83" t="n">
        <f aca="false">E378+Tabla_Ministerio!E378</f>
        <v>64.7404479578393</v>
      </c>
      <c r="X378" s="83" t="n">
        <f aca="false">F378+Tabla_Ministerio!F378</f>
        <v>10</v>
      </c>
      <c r="Y378" s="83" t="n">
        <f aca="false">G378+Tabla_Ministerio!G378</f>
        <v>43</v>
      </c>
      <c r="Z378" s="83" t="n">
        <f aca="false">H378+Tabla_Ministerio!H378</f>
        <v>25</v>
      </c>
      <c r="AA378" s="83" t="n">
        <f aca="false">Y378+0.33*Z378</f>
        <v>51.25</v>
      </c>
      <c r="AD378" s="91" t="n">
        <f aca="false">IF(U378&gt;0,T378/U378,0)</f>
        <v>91.4782608695652</v>
      </c>
      <c r="AE378" s="92" t="n">
        <f aca="false">EXP((((AD378-AD$390)/AD$391+2)/4-1.9)^3)</f>
        <v>0.00528809214201749</v>
      </c>
      <c r="AF378" s="93" t="n">
        <f aca="false">T378/V378</f>
        <v>10.8066466585687</v>
      </c>
      <c r="AG378" s="92" t="n">
        <f aca="false">EXP((((AF378-AF$390)/AF$391+2)/4-1.9)^3)</f>
        <v>0.00276102558108432</v>
      </c>
      <c r="AH378" s="92" t="n">
        <f aca="false">W378/V378</f>
        <v>0.332522407603528</v>
      </c>
      <c r="AI378" s="92" t="n">
        <f aca="false">EXP((((AH378-AH$390)/AH$391+2)/4-1.9)^3)</f>
        <v>0.00338969563176377</v>
      </c>
      <c r="AJ378" s="92" t="n">
        <f aca="false">X378/V378</f>
        <v>0.0513623890616382</v>
      </c>
      <c r="AK378" s="92" t="n">
        <f aca="false">EXP((((AJ378-AJ$390)/AJ$391+2)/4-1.9)^3)</f>
        <v>0.02092631264431</v>
      </c>
      <c r="AL378" s="92" t="n">
        <f aca="false">AA378/V378</f>
        <v>0.263232243940896</v>
      </c>
      <c r="AM378" s="92" t="n">
        <f aca="false">EXP((((AL378-AL$390)/AL$391+2)/4-1.9)^3)</f>
        <v>0.0415011607852412</v>
      </c>
      <c r="AN378" s="92" t="n">
        <f aca="false">0.01*AE378+0.15*AG378+0.24*AI378+0.25*AK378+0.35*AM378</f>
        <v>0.021037546146118</v>
      </c>
      <c r="AP378" s="94" t="n">
        <f aca="false">0.01*AE378/$AN$390</f>
        <v>1.87583379038938E-005</v>
      </c>
      <c r="AQ378" s="81" t="n">
        <f aca="false">AP378*$J$390</f>
        <v>157.713539677673</v>
      </c>
      <c r="AR378" s="94" t="n">
        <f aca="false">0.15*AG378/$AN$390</f>
        <v>0.000146911918571964</v>
      </c>
      <c r="AS378" s="81" t="n">
        <f aca="false">AR378*$J$390</f>
        <v>1235.18399218158</v>
      </c>
      <c r="AT378" s="94" t="n">
        <f aca="false">0.24*AI378/$AN$390</f>
        <v>0.000288580702503655</v>
      </c>
      <c r="AU378" s="81" t="n">
        <f aca="false">AT378*$J$390</f>
        <v>2426.28554340485</v>
      </c>
      <c r="AV378" s="94" t="n">
        <f aca="false">0.25*AK378/$AN$390</f>
        <v>0.00185578670493217</v>
      </c>
      <c r="AW378" s="81" t="n">
        <f aca="false">AV378*$J$390</f>
        <v>15602.805089723</v>
      </c>
      <c r="AX378" s="94" t="n">
        <f aca="false">0.35*AM378/$AN$390</f>
        <v>0.0051525667816887</v>
      </c>
      <c r="AY378" s="81" t="n">
        <f aca="false">AX378*$J$390</f>
        <v>43320.978102065</v>
      </c>
    </row>
    <row r="379" customFormat="false" ht="12.8" hidden="false" customHeight="false" outlineLevel="0" collapsed="false">
      <c r="A379" s="89" t="s">
        <v>129</v>
      </c>
      <c r="B379" s="77"/>
      <c r="C379" s="77"/>
      <c r="D379" s="77"/>
      <c r="E379" s="77"/>
      <c r="F379" s="77"/>
      <c r="G379" s="77"/>
      <c r="H379" s="77"/>
      <c r="I379" s="82" t="n">
        <f aca="false">AP379+AR379+AT379+AV379+AX379</f>
        <v>0.0897418796055223</v>
      </c>
      <c r="J379" s="81" t="n">
        <f aca="false">AQ379+AS379+AU379+AW379+AY379</f>
        <v>754518.31406537</v>
      </c>
      <c r="K379" s="90" t="n">
        <f aca="false">I379-Tabla_Ministerio!J379</f>
        <v>-4.02455846426619E-016</v>
      </c>
      <c r="L379" s="81" t="n">
        <f aca="false">J379-Tabla_Ministerio!K379</f>
        <v>0.314065369544551</v>
      </c>
      <c r="M379" s="82" t="n">
        <f aca="false">Q414/Q$425</f>
        <v>0.0606089162269171</v>
      </c>
      <c r="N379" s="81" t="n">
        <f aca="false">ROUND((N$390*M379),0)</f>
        <v>9681993</v>
      </c>
      <c r="O379" s="82" t="n">
        <f aca="false">Tabla_Ministerio!L379/Tabla_Ministerio!L390-M379</f>
        <v>4.23274383074684E-006</v>
      </c>
      <c r="P379" s="117" t="n">
        <f aca="false">N379-Tabla_Ministerio!L379</f>
        <v>-676</v>
      </c>
      <c r="Q379" s="83" t="n">
        <f aca="false">N379+J379</f>
        <v>10436511.3140654</v>
      </c>
      <c r="R379" s="81" t="n">
        <f aca="false">Q379-Tabla_Ministerio!M379</f>
        <v>-675.685934631154</v>
      </c>
      <c r="T379" s="83" t="n">
        <f aca="false">B379+Tabla_Ministerio!B379</f>
        <v>7221</v>
      </c>
      <c r="U379" s="83" t="n">
        <f aca="false">C379+Tabla_Ministerio!C379</f>
        <v>26</v>
      </c>
      <c r="V379" s="83" t="n">
        <f aca="false">D379+Tabla_Ministerio!D379</f>
        <v>324.954338406309</v>
      </c>
      <c r="W379" s="83" t="n">
        <f aca="false">E379+Tabla_Ministerio!E379</f>
        <v>290.590702042672</v>
      </c>
      <c r="X379" s="83" t="n">
        <f aca="false">F379+Tabla_Ministerio!F379</f>
        <v>61</v>
      </c>
      <c r="Y379" s="83" t="n">
        <f aca="false">G379+Tabla_Ministerio!G379</f>
        <v>147</v>
      </c>
      <c r="Z379" s="83" t="n">
        <f aca="false">H379+Tabla_Ministerio!H379</f>
        <v>46</v>
      </c>
      <c r="AA379" s="83" t="n">
        <f aca="false">Y379+0.33*Z379</f>
        <v>162.18</v>
      </c>
      <c r="AD379" s="91" t="n">
        <f aca="false">IF(U379&gt;0,T379/U379,0)</f>
        <v>277.730769230769</v>
      </c>
      <c r="AE379" s="92" t="n">
        <f aca="false">EXP((((AD379-AD$390)/AD$391+2)/4-1.9)^3)</f>
        <v>0.180142459206891</v>
      </c>
      <c r="AF379" s="93" t="n">
        <f aca="false">T379/V379</f>
        <v>22.2215836089905</v>
      </c>
      <c r="AG379" s="92" t="n">
        <f aca="false">EXP((((AF379-AF$390)/AF$391+2)/4-1.9)^3)</f>
        <v>0.104501082679785</v>
      </c>
      <c r="AH379" s="92" t="n">
        <f aca="false">W379/V379</f>
        <v>0.894250876808821</v>
      </c>
      <c r="AI379" s="92" t="n">
        <f aca="false">EXP((((AH379-AH$390)/AH$391+2)/4-1.9)^3)</f>
        <v>0.539839991898232</v>
      </c>
      <c r="AJ379" s="92" t="n">
        <f aca="false">X379/V379</f>
        <v>0.187718681643598</v>
      </c>
      <c r="AK379" s="92" t="n">
        <f aca="false">EXP((((AJ379-AJ$390)/AJ$391+2)/4-1.9)^3)</f>
        <v>0.168993214191383</v>
      </c>
      <c r="AL379" s="92" t="n">
        <f aca="false">AA379/V379</f>
        <v>0.499085504737029</v>
      </c>
      <c r="AM379" s="92" t="n">
        <f aca="false">EXP((((AL379-AL$390)/AL$391+2)/4-1.9)^3)</f>
        <v>0.182004149817515</v>
      </c>
      <c r="AN379" s="92" t="n">
        <f aca="false">0.01*AE379+0.15*AG379+0.24*AI379+0.25*AK379+0.35*AM379</f>
        <v>0.252987941033588</v>
      </c>
      <c r="AP379" s="94" t="n">
        <f aca="false">0.01*AE379/$AN$390</f>
        <v>0.00063901555228046</v>
      </c>
      <c r="AQ379" s="81" t="n">
        <f aca="false">AP379*$J$390</f>
        <v>5372.61910813081</v>
      </c>
      <c r="AR379" s="94" t="n">
        <f aca="false">0.15*AG379/$AN$390</f>
        <v>0.00556041735162243</v>
      </c>
      <c r="AS379" s="81" t="n">
        <f aca="false">AR379*$J$390</f>
        <v>46750.0429463683</v>
      </c>
      <c r="AT379" s="94" t="n">
        <f aca="false">0.24*AI379/$AN$390</f>
        <v>0.0459591128600824</v>
      </c>
      <c r="AU379" s="81" t="n">
        <f aca="false">AT379*$J$390</f>
        <v>386408.135238071</v>
      </c>
      <c r="AV379" s="94" t="n">
        <f aca="false">0.25*AK379/$AN$390</f>
        <v>0.0149866517551718</v>
      </c>
      <c r="AW379" s="81" t="n">
        <f aca="false">AV379*$J$390</f>
        <v>126002.52262937</v>
      </c>
      <c r="AX379" s="94" t="n">
        <f aca="false">0.35*AM379/$AN$390</f>
        <v>0.0225966820863652</v>
      </c>
      <c r="AY379" s="81" t="n">
        <f aca="false">AX379*$J$390</f>
        <v>189984.994143429</v>
      </c>
    </row>
    <row r="380" customFormat="false" ht="12.8" hidden="false" customHeight="false" outlineLevel="0" collapsed="false">
      <c r="A380" s="89" t="s">
        <v>130</v>
      </c>
      <c r="B380" s="77"/>
      <c r="C380" s="77"/>
      <c r="D380" s="77"/>
      <c r="E380" s="77"/>
      <c r="F380" s="77"/>
      <c r="G380" s="77"/>
      <c r="H380" s="77"/>
      <c r="I380" s="82" t="n">
        <f aca="false">AP380+AR380+AT380+AV380+AX380</f>
        <v>0.00212642959457549</v>
      </c>
      <c r="J380" s="81" t="n">
        <f aca="false">AQ380+AS380+AU380+AW380+AY380</f>
        <v>17878.2757808326</v>
      </c>
      <c r="K380" s="90" t="n">
        <f aca="false">I380-Tabla_Ministerio!J380</f>
        <v>0</v>
      </c>
      <c r="L380" s="81" t="n">
        <f aca="false">J380-Tabla_Ministerio!K380</f>
        <v>-0.724219167364936</v>
      </c>
      <c r="M380" s="82" t="n">
        <f aca="false">Q415/Q$425</f>
        <v>0.00928523534496281</v>
      </c>
      <c r="N380" s="81" t="n">
        <f aca="false">ROUND((N$390*M380),0)</f>
        <v>1483273</v>
      </c>
      <c r="O380" s="82" t="n">
        <f aca="false">Tabla_Ministerio!L380/Tabla_Ministerio!L390-M380</f>
        <v>-1.83868660195586E-005</v>
      </c>
      <c r="P380" s="117" t="n">
        <f aca="false">N380-Tabla_Ministerio!L380</f>
        <v>2937</v>
      </c>
      <c r="Q380" s="83" t="n">
        <f aca="false">N380+J380</f>
        <v>1501151.27578083</v>
      </c>
      <c r="R380" s="81" t="n">
        <f aca="false">Q380-Tabla_Ministerio!M380</f>
        <v>2936.27578083263</v>
      </c>
      <c r="T380" s="83" t="n">
        <f aca="false">B380+Tabla_Ministerio!B380</f>
        <v>2907</v>
      </c>
      <c r="U380" s="83" t="n">
        <f aca="false">C380+Tabla_Ministerio!C380</f>
        <v>27</v>
      </c>
      <c r="V380" s="83" t="n">
        <f aca="false">D380+Tabla_Ministerio!D380</f>
        <v>226.662878787879</v>
      </c>
      <c r="W380" s="83" t="n">
        <f aca="false">E380+Tabla_Ministerio!E380</f>
        <v>41.8787878787879</v>
      </c>
      <c r="X380" s="83" t="n">
        <f aca="false">F380+Tabla_Ministerio!F380</f>
        <v>2</v>
      </c>
      <c r="Y380" s="83" t="n">
        <f aca="false">G380+Tabla_Ministerio!G380</f>
        <v>16</v>
      </c>
      <c r="Z380" s="83" t="n">
        <f aca="false">H380+Tabla_Ministerio!H380</f>
        <v>3</v>
      </c>
      <c r="AA380" s="83" t="n">
        <f aca="false">Y380+0.33*Z380</f>
        <v>16.99</v>
      </c>
      <c r="AD380" s="91" t="n">
        <f aca="false">IF(U380&gt;0,T380/U380,0)</f>
        <v>107.666666666667</v>
      </c>
      <c r="AE380" s="92" t="n">
        <f aca="false">EXP((((AD380-AD$390)/AD$391+2)/4-1.9)^3)</f>
        <v>0.00799884965849853</v>
      </c>
      <c r="AF380" s="93" t="n">
        <f aca="false">T380/V380</f>
        <v>12.8252143251057</v>
      </c>
      <c r="AG380" s="92" t="n">
        <f aca="false">EXP((((AF380-AF$390)/AF$391+2)/4-1.9)^3)</f>
        <v>0.00623433189341675</v>
      </c>
      <c r="AH380" s="92" t="n">
        <f aca="false">W380/V380</f>
        <v>0.184762445896489</v>
      </c>
      <c r="AI380" s="92" t="n">
        <f aca="false">EXP((((AH380-AH$390)/AH$391+2)/4-1.9)^3)</f>
        <v>0.000231030810437748</v>
      </c>
      <c r="AJ380" s="92" t="n">
        <f aca="false">X380/V380</f>
        <v>0.00882367686625778</v>
      </c>
      <c r="AK380" s="92" t="n">
        <f aca="false">EXP((((AJ380-AJ$390)/AJ$391+2)/4-1.9)^3)</f>
        <v>0.00862877041718283</v>
      </c>
      <c r="AL380" s="92" t="n">
        <f aca="false">AA380/V380</f>
        <v>0.0749571349788599</v>
      </c>
      <c r="AM380" s="92" t="n">
        <f aca="false">EXP((((AL380-AL$390)/AL$391+2)/4-1.9)^3)</f>
        <v>0.00790502578006063</v>
      </c>
      <c r="AN380" s="92" t="n">
        <f aca="false">0.01*AE380+0.15*AG380+0.24*AI380+0.25*AK380+0.35*AM380</f>
        <v>0.00599453730241949</v>
      </c>
      <c r="AP380" s="94" t="n">
        <f aca="false">0.01*AE380/$AN$390</f>
        <v>2.83741509616201E-005</v>
      </c>
      <c r="AQ380" s="81" t="n">
        <f aca="false">AP380*$J$390</f>
        <v>238.559930332465</v>
      </c>
      <c r="AR380" s="94" t="n">
        <f aca="false">0.15*AG380/$AN$390</f>
        <v>0.000331723713735585</v>
      </c>
      <c r="AS380" s="81" t="n">
        <f aca="false">AR380*$J$390</f>
        <v>2789.01688178899</v>
      </c>
      <c r="AT380" s="94" t="n">
        <f aca="false">0.24*AI380/$AN$390</f>
        <v>1.96687374970663E-005</v>
      </c>
      <c r="AU380" s="81" t="n">
        <f aca="false">AT380*$J$390</f>
        <v>165.36786081721</v>
      </c>
      <c r="AV380" s="94" t="n">
        <f aca="false">0.25*AK380/$AN$390</f>
        <v>0.000765216390116105</v>
      </c>
      <c r="AW380" s="81" t="n">
        <f aca="false">AV380*$J$390</f>
        <v>6433.67158235967</v>
      </c>
      <c r="AX380" s="94" t="n">
        <f aca="false">0.35*AM380/$AN$390</f>
        <v>0.000981446602265116</v>
      </c>
      <c r="AY380" s="81" t="n">
        <f aca="false">AX380*$J$390</f>
        <v>8251.6595255343</v>
      </c>
    </row>
    <row r="381" customFormat="false" ht="12.8" hidden="false" customHeight="false" outlineLevel="0" collapsed="false">
      <c r="A381" s="89" t="s">
        <v>131</v>
      </c>
      <c r="B381" s="77"/>
      <c r="C381" s="77"/>
      <c r="D381" s="77"/>
      <c r="E381" s="77"/>
      <c r="F381" s="77"/>
      <c r="G381" s="77"/>
      <c r="H381" s="77"/>
      <c r="I381" s="82" t="n">
        <f aca="false">AP381+AR381+AT381+AV381+AX381</f>
        <v>0.0560183209562747</v>
      </c>
      <c r="J381" s="81" t="n">
        <f aca="false">AQ381+AS381+AU381+AW381+AY381</f>
        <v>470982.436188023</v>
      </c>
      <c r="K381" s="90" t="n">
        <f aca="false">I381-Tabla_Ministerio!J381</f>
        <v>0</v>
      </c>
      <c r="L381" s="81" t="n">
        <f aca="false">J381-Tabla_Ministerio!K381</f>
        <v>0.436188023013528</v>
      </c>
      <c r="M381" s="82" t="n">
        <f aca="false">Q416/Q$425</f>
        <v>0.0395901075321998</v>
      </c>
      <c r="N381" s="81" t="n">
        <f aca="false">ROUND((N$390*M381),0)</f>
        <v>6324336</v>
      </c>
      <c r="O381" s="82" t="n">
        <f aca="false">Tabla_Ministerio!L381/Tabla_Ministerio!L390-M381</f>
        <v>4.37459842295637E-005</v>
      </c>
      <c r="P381" s="117" t="n">
        <f aca="false">N381-Tabla_Ministerio!L381</f>
        <v>-6988</v>
      </c>
      <c r="Q381" s="83" t="n">
        <f aca="false">N381+J381</f>
        <v>6795318.43618802</v>
      </c>
      <c r="R381" s="81" t="n">
        <f aca="false">Q381-Tabla_Ministerio!M381</f>
        <v>-6987.56381197739</v>
      </c>
      <c r="T381" s="83" t="n">
        <f aca="false">B381+Tabla_Ministerio!B381</f>
        <v>8820</v>
      </c>
      <c r="U381" s="83" t="n">
        <f aca="false">C381+Tabla_Ministerio!C381</f>
        <v>84</v>
      </c>
      <c r="V381" s="83" t="n">
        <f aca="false">D381+Tabla_Ministerio!D381</f>
        <v>324.775974025974</v>
      </c>
      <c r="W381" s="83" t="n">
        <f aca="false">E381+Tabla_Ministerio!E381</f>
        <v>258.957792207792</v>
      </c>
      <c r="X381" s="83" t="n">
        <f aca="false">F381+Tabla_Ministerio!F381</f>
        <v>22</v>
      </c>
      <c r="Y381" s="83" t="n">
        <f aca="false">G381+Tabla_Ministerio!G381</f>
        <v>105</v>
      </c>
      <c r="Z381" s="83" t="n">
        <f aca="false">H381+Tabla_Ministerio!H381</f>
        <v>20</v>
      </c>
      <c r="AA381" s="83" t="n">
        <f aca="false">Y381+0.33*Z381</f>
        <v>111.6</v>
      </c>
      <c r="AD381" s="91" t="n">
        <f aca="false">IF(U381&gt;0,T381/U381,0)</f>
        <v>105</v>
      </c>
      <c r="AE381" s="92" t="n">
        <f aca="false">EXP((((AD381-AD$390)/AD$391+2)/4-1.9)^3)</f>
        <v>0.00748336784531906</v>
      </c>
      <c r="AF381" s="93" t="n">
        <f aca="false">T381/V381</f>
        <v>27.1571812738051</v>
      </c>
      <c r="AG381" s="92" t="n">
        <f aca="false">EXP((((AF381-AF$390)/AF$391+2)/4-1.9)^3)</f>
        <v>0.265774279808345</v>
      </c>
      <c r="AH381" s="92" t="n">
        <f aca="false">W381/V381</f>
        <v>0.797342823724645</v>
      </c>
      <c r="AI381" s="92" t="n">
        <f aca="false">EXP((((AH381-AH$390)/AH$391+2)/4-1.9)^3)</f>
        <v>0.354504213430323</v>
      </c>
      <c r="AJ381" s="92" t="n">
        <f aca="false">X381/V381</f>
        <v>0.067739000909718</v>
      </c>
      <c r="AK381" s="92" t="n">
        <f aca="false">EXP((((AJ381-AJ$390)/AJ$391+2)/4-1.9)^3)</f>
        <v>0.0285103530376262</v>
      </c>
      <c r="AL381" s="92" t="n">
        <f aca="false">AA381/V381</f>
        <v>0.343621477342024</v>
      </c>
      <c r="AM381" s="92" t="n">
        <f aca="false">EXP((((AL381-AL$390)/AL$391+2)/4-1.9)^3)</f>
        <v>0.0736273036656558</v>
      </c>
      <c r="AN381" s="92" t="n">
        <f aca="false">0.01*AE381+0.15*AG381+0.24*AI381+0.25*AK381+0.35*AM381</f>
        <v>0.157919131415369</v>
      </c>
      <c r="AP381" s="94" t="n">
        <f aca="false">0.01*AE381/$AN$390</f>
        <v>2.65455931802416E-005</v>
      </c>
      <c r="AQ381" s="81" t="n">
        <f aca="false">AP381*$J$390</f>
        <v>223.186056501858</v>
      </c>
      <c r="AR381" s="94" t="n">
        <f aca="false">0.15*AG381/$AN$390</f>
        <v>0.0141416325952301</v>
      </c>
      <c r="AS381" s="81" t="n">
        <f aca="false">AR381*$J$390</f>
        <v>118897.897289286</v>
      </c>
      <c r="AT381" s="94" t="n">
        <f aca="false">0.24*AI381/$AN$390</f>
        <v>0.030180607955941</v>
      </c>
      <c r="AU381" s="81" t="n">
        <f aca="false">AT381*$J$390</f>
        <v>253747.988480768</v>
      </c>
      <c r="AV381" s="94" t="n">
        <f aca="false">0.25*AK381/$AN$390</f>
        <v>0.00252835437467936</v>
      </c>
      <c r="AW381" s="81" t="n">
        <f aca="false">AV381*$J$390</f>
        <v>21257.5186582729</v>
      </c>
      <c r="AX381" s="94" t="n">
        <f aca="false">0.35*AM381/$AN$390</f>
        <v>0.00914118043724401</v>
      </c>
      <c r="AY381" s="81" t="n">
        <f aca="false">AX381*$J$390</f>
        <v>76855.8457031946</v>
      </c>
    </row>
    <row r="382" customFormat="false" ht="12.8" hidden="false" customHeight="false" outlineLevel="0" collapsed="false">
      <c r="A382" s="89" t="s">
        <v>132</v>
      </c>
      <c r="B382" s="77"/>
      <c r="C382" s="77"/>
      <c r="D382" s="77"/>
      <c r="E382" s="77"/>
      <c r="F382" s="77"/>
      <c r="G382" s="77"/>
      <c r="H382" s="77"/>
      <c r="I382" s="82" t="n">
        <f aca="false">AP382+AR382+AT382+AV382+AX382</f>
        <v>0.00774821871096332</v>
      </c>
      <c r="J382" s="81" t="n">
        <f aca="false">AQ382+AS382+AU382+AW382+AY382</f>
        <v>65144.3110452308</v>
      </c>
      <c r="K382" s="90" t="n">
        <f aca="false">I382-Tabla_Ministerio!J382</f>
        <v>0</v>
      </c>
      <c r="L382" s="81" t="n">
        <f aca="false">J382-Tabla_Ministerio!K382</f>
        <v>0.311045230781019</v>
      </c>
      <c r="M382" s="82" t="n">
        <f aca="false">Q417/Q$425</f>
        <v>0.0133684200835874</v>
      </c>
      <c r="N382" s="81" t="n">
        <f aca="false">ROUND((N$390*M382),0)</f>
        <v>2135543</v>
      </c>
      <c r="O382" s="82" t="n">
        <f aca="false">Tabla_Ministerio!L382/Tabla_Ministerio!L390-M382</f>
        <v>6.89214380095865E-006</v>
      </c>
      <c r="P382" s="117" t="n">
        <f aca="false">N382-Tabla_Ministerio!L382</f>
        <v>-1101</v>
      </c>
      <c r="Q382" s="83" t="n">
        <f aca="false">N382+J382</f>
        <v>2200687.31104523</v>
      </c>
      <c r="R382" s="81" t="n">
        <f aca="false">Q382-Tabla_Ministerio!M382</f>
        <v>-1100.68895476917</v>
      </c>
      <c r="T382" s="83" t="n">
        <f aca="false">B382+Tabla_Ministerio!B382</f>
        <v>4666</v>
      </c>
      <c r="U382" s="83" t="n">
        <f aca="false">C382+Tabla_Ministerio!C382</f>
        <v>46</v>
      </c>
      <c r="V382" s="83" t="n">
        <f aca="false">D382+Tabla_Ministerio!D382</f>
        <v>331.068770378558</v>
      </c>
      <c r="W382" s="83" t="n">
        <f aca="false">E382+Tabla_Ministerio!E382</f>
        <v>171.442077922078</v>
      </c>
      <c r="X382" s="83" t="n">
        <f aca="false">F382+Tabla_Ministerio!F382</f>
        <v>16</v>
      </c>
      <c r="Y382" s="83" t="n">
        <f aca="false">G382+Tabla_Ministerio!G382</f>
        <v>49</v>
      </c>
      <c r="Z382" s="83" t="n">
        <f aca="false">H382+Tabla_Ministerio!H382</f>
        <v>4</v>
      </c>
      <c r="AA382" s="83" t="n">
        <f aca="false">Y382+0.33*Z382</f>
        <v>50.32</v>
      </c>
      <c r="AD382" s="91" t="n">
        <f aca="false">IF(U382&gt;0,T382/U382,0)</f>
        <v>101.434782608696</v>
      </c>
      <c r="AE382" s="92" t="n">
        <f aca="false">EXP((((AD382-AD$390)/AD$391+2)/4-1.9)^3)</f>
        <v>0.00683918506633873</v>
      </c>
      <c r="AF382" s="93" t="n">
        <f aca="false">T382/V382</f>
        <v>14.09374854253</v>
      </c>
      <c r="AG382" s="92" t="n">
        <f aca="false">EXP((((AF382-AF$390)/AF$391+2)/4-1.9)^3)</f>
        <v>0.00998781665324886</v>
      </c>
      <c r="AH382" s="92" t="n">
        <f aca="false">W382/V382</f>
        <v>0.517844306867253</v>
      </c>
      <c r="AI382" s="92" t="n">
        <f aca="false">EXP((((AH382-AH$390)/AH$391+2)/4-1.9)^3)</f>
        <v>0.0399067143794263</v>
      </c>
      <c r="AJ382" s="92" t="n">
        <f aca="false">X382/V382</f>
        <v>0.0483283276211916</v>
      </c>
      <c r="AK382" s="92" t="n">
        <f aca="false">EXP((((AJ382-AJ$390)/AJ$391+2)/4-1.9)^3)</f>
        <v>0.0197235361873561</v>
      </c>
      <c r="AL382" s="92" t="n">
        <f aca="false">AA382/V382</f>
        <v>0.151992590368648</v>
      </c>
      <c r="AM382" s="92" t="n">
        <f aca="false">EXP((((AL382-AL$390)/AL$391+2)/4-1.9)^3)</f>
        <v>0.0164790019438896</v>
      </c>
      <c r="AN382" s="92" t="n">
        <f aca="false">0.01*AE382+0.15*AG382+0.24*AI382+0.25*AK382+0.35*AM382</f>
        <v>0.0218427105269134</v>
      </c>
      <c r="AP382" s="94" t="n">
        <f aca="false">0.01*AE382/$AN$390</f>
        <v>2.42604971729371E-005</v>
      </c>
      <c r="AQ382" s="81" t="n">
        <f aca="false">AP382*$J$390</f>
        <v>203.973769056045</v>
      </c>
      <c r="AR382" s="94" t="n">
        <f aca="false">0.15*AG382/$AN$390</f>
        <v>0.000531443575505574</v>
      </c>
      <c r="AS382" s="81" t="n">
        <f aca="false">AR382*$J$390</f>
        <v>4468.19157759944</v>
      </c>
      <c r="AT382" s="94" t="n">
        <f aca="false">0.24*AI382/$AN$390</f>
        <v>0.00339744594243561</v>
      </c>
      <c r="AU382" s="81" t="n">
        <f aca="false">AT382*$J$390</f>
        <v>28564.5363779188</v>
      </c>
      <c r="AV382" s="94" t="n">
        <f aca="false">0.25*AK382/$AN$390</f>
        <v>0.00174912211496068</v>
      </c>
      <c r="AW382" s="81" t="n">
        <f aca="false">AV382*$J$390</f>
        <v>14706.0065498491</v>
      </c>
      <c r="AX382" s="94" t="n">
        <f aca="false">0.35*AM382/$AN$390</f>
        <v>0.00204594658088852</v>
      </c>
      <c r="AY382" s="81" t="n">
        <f aca="false">AX382*$J$390</f>
        <v>17201.6027708074</v>
      </c>
    </row>
    <row r="383" customFormat="false" ht="12.8" hidden="false" customHeight="false" outlineLevel="0" collapsed="false">
      <c r="A383" s="89" t="s">
        <v>133</v>
      </c>
      <c r="B383" s="77"/>
      <c r="C383" s="77"/>
      <c r="D383" s="77"/>
      <c r="E383" s="77"/>
      <c r="F383" s="77"/>
      <c r="G383" s="77"/>
      <c r="H383" s="77"/>
      <c r="I383" s="82" t="n">
        <f aca="false">AP383+AR383+AT383+AV383+AX383</f>
        <v>0.0108004860103573</v>
      </c>
      <c r="J383" s="81" t="n">
        <f aca="false">AQ383+AS383+AU383+AW383+AY383</f>
        <v>90806.7062049802</v>
      </c>
      <c r="K383" s="90" t="n">
        <f aca="false">I383-Tabla_Ministerio!J383</f>
        <v>0</v>
      </c>
      <c r="L383" s="81" t="n">
        <f aca="false">J383-Tabla_Ministerio!K383</f>
        <v>-0.293795019766549</v>
      </c>
      <c r="M383" s="82" t="n">
        <f aca="false">Q418/Q$425</f>
        <v>0.0242129866607513</v>
      </c>
      <c r="N383" s="81" t="n">
        <f aca="false">ROUND((N$390*M383),0)</f>
        <v>3867912</v>
      </c>
      <c r="O383" s="82" t="n">
        <f aca="false">Tabla_Ministerio!L383/Tabla_Ministerio!L390-M383</f>
        <v>-9.10292341191332E-006</v>
      </c>
      <c r="P383" s="117" t="n">
        <f aca="false">N383-Tabla_Ministerio!L383</f>
        <v>1454</v>
      </c>
      <c r="Q383" s="83" t="n">
        <f aca="false">N383+J383</f>
        <v>3958718.70620498</v>
      </c>
      <c r="R383" s="81" t="n">
        <f aca="false">Q383-Tabla_Ministerio!M383</f>
        <v>1453.70620498015</v>
      </c>
      <c r="T383" s="83" t="n">
        <f aca="false">B383+Tabla_Ministerio!B383</f>
        <v>4895</v>
      </c>
      <c r="U383" s="83" t="n">
        <f aca="false">C383+Tabla_Ministerio!C383</f>
        <v>26</v>
      </c>
      <c r="V383" s="83" t="n">
        <f aca="false">D383+Tabla_Ministerio!D383</f>
        <v>246.245346145179</v>
      </c>
      <c r="W383" s="83" t="n">
        <f aca="false">E383+Tabla_Ministerio!E383</f>
        <v>137.863822477058</v>
      </c>
      <c r="X383" s="83" t="n">
        <f aca="false">F383+Tabla_Ministerio!F383</f>
        <v>7</v>
      </c>
      <c r="Y383" s="83" t="n">
        <f aca="false">G383+Tabla_Ministerio!G383</f>
        <v>17</v>
      </c>
      <c r="Z383" s="83" t="n">
        <f aca="false">H383+Tabla_Ministerio!H383</f>
        <v>10</v>
      </c>
      <c r="AA383" s="83" t="n">
        <f aca="false">Y383+0.33*Z383</f>
        <v>20.3</v>
      </c>
      <c r="AD383" s="91" t="n">
        <f aca="false">IF(U383&gt;0,T383/U383,0)</f>
        <v>188.269230769231</v>
      </c>
      <c r="AE383" s="92" t="n">
        <f aca="false">EXP((((AD383-AD$390)/AD$391+2)/4-1.9)^3)</f>
        <v>0.0455615802686389</v>
      </c>
      <c r="AF383" s="93" t="n">
        <f aca="false">T383/V383</f>
        <v>19.8785482715846</v>
      </c>
      <c r="AG383" s="92" t="n">
        <f aca="false">EXP((((AF383-AF$390)/AF$391+2)/4-1.9)^3)</f>
        <v>0.0593745794896398</v>
      </c>
      <c r="AH383" s="92" t="n">
        <f aca="false">W383/V383</f>
        <v>0.55986366701029</v>
      </c>
      <c r="AI383" s="92" t="n">
        <f aca="false">EXP((((AH383-AH$390)/AH$391+2)/4-1.9)^3)</f>
        <v>0.0617049472777505</v>
      </c>
      <c r="AJ383" s="92" t="n">
        <f aca="false">X383/V383</f>
        <v>0.0284269331769341</v>
      </c>
      <c r="AK383" s="92" t="n">
        <f aca="false">EXP((((AJ383-AJ$390)/AJ$391+2)/4-1.9)^3)</f>
        <v>0.0131772824171244</v>
      </c>
      <c r="AL383" s="92" t="n">
        <f aca="false">AA383/V383</f>
        <v>0.0824381062131088</v>
      </c>
      <c r="AM383" s="92" t="n">
        <f aca="false">EXP((((AL383-AL$390)/AL$391+2)/4-1.9)^3)</f>
        <v>0.00851980352630588</v>
      </c>
      <c r="AN383" s="92" t="n">
        <f aca="false">0.01*AE383+0.15*AG383+0.24*AI383+0.25*AK383+0.35*AM383</f>
        <v>0.0304472419112806</v>
      </c>
      <c r="AP383" s="94" t="n">
        <f aca="false">0.01*AE383/$AN$390</f>
        <v>0.000161619634295639</v>
      </c>
      <c r="AQ383" s="81" t="n">
        <f aca="false">AP383*$J$390</f>
        <v>1358.84131828573</v>
      </c>
      <c r="AR383" s="94" t="n">
        <f aca="false">0.15*AG383/$AN$390</f>
        <v>0.00315927293357453</v>
      </c>
      <c r="AS383" s="81" t="n">
        <f aca="false">AR383*$J$390</f>
        <v>26562.0610799679</v>
      </c>
      <c r="AT383" s="94" t="n">
        <f aca="false">0.24*AI383/$AN$390</f>
        <v>0.00525323184373894</v>
      </c>
      <c r="AU383" s="81" t="n">
        <f aca="false">AT383*$J$390</f>
        <v>44167.3347110117</v>
      </c>
      <c r="AV383" s="94" t="n">
        <f aca="false">0.25*AK383/$AN$390</f>
        <v>0.00116858741109773</v>
      </c>
      <c r="AW383" s="81" t="n">
        <f aca="false">AV383*$J$390</f>
        <v>9825.07394691584</v>
      </c>
      <c r="AX383" s="94" t="n">
        <f aca="false">0.35*AM383/$AN$390</f>
        <v>0.00105777418765042</v>
      </c>
      <c r="AY383" s="81" t="n">
        <f aca="false">AX383*$J$390</f>
        <v>8893.39514879905</v>
      </c>
    </row>
    <row r="384" customFormat="false" ht="12.8" hidden="false" customHeight="false" outlineLevel="0" collapsed="false">
      <c r="A384" s="89" t="s">
        <v>134</v>
      </c>
      <c r="B384" s="77"/>
      <c r="C384" s="77"/>
      <c r="D384" s="77"/>
      <c r="E384" s="77"/>
      <c r="F384" s="77"/>
      <c r="G384" s="77"/>
      <c r="H384" s="77"/>
      <c r="I384" s="82" t="n">
        <f aca="false">AP384+AR384+AT384+AV384+AX384</f>
        <v>0.0120830545182733</v>
      </c>
      <c r="J384" s="81" t="n">
        <f aca="false">AQ384+AS384+AU384+AW384+AY384</f>
        <v>101590.093320561</v>
      </c>
      <c r="K384" s="90" t="n">
        <f aca="false">I384-Tabla_Ministerio!J384</f>
        <v>-1.00613961606655E-016</v>
      </c>
      <c r="L384" s="81" t="n">
        <f aca="false">J384-Tabla_Ministerio!K384</f>
        <v>0.0933205604960676</v>
      </c>
      <c r="M384" s="82" t="n">
        <f aca="false">Q419/Q$425</f>
        <v>0.0116855536309578</v>
      </c>
      <c r="N384" s="81" t="n">
        <f aca="false">ROUND((N$390*M384),0)</f>
        <v>1866713</v>
      </c>
      <c r="O384" s="82" t="n">
        <f aca="false">Tabla_Ministerio!L384/Tabla_Ministerio!L390-M384</f>
        <v>-4.06217225461768E-006</v>
      </c>
      <c r="P384" s="117" t="n">
        <f aca="false">N384-Tabla_Ministerio!L384</f>
        <v>649</v>
      </c>
      <c r="Q384" s="83" t="n">
        <f aca="false">N384+J384</f>
        <v>1968303.09332056</v>
      </c>
      <c r="R384" s="81" t="n">
        <f aca="false">Q384-Tabla_Ministerio!M384</f>
        <v>649.093320560409</v>
      </c>
      <c r="T384" s="83" t="n">
        <f aca="false">B384+Tabla_Ministerio!B384</f>
        <v>6984</v>
      </c>
      <c r="U384" s="83" t="n">
        <f aca="false">C384+Tabla_Ministerio!C384</f>
        <v>45</v>
      </c>
      <c r="V384" s="83" t="n">
        <f aca="false">D384+Tabla_Ministerio!D384</f>
        <v>331.969091871413</v>
      </c>
      <c r="W384" s="83" t="n">
        <f aca="false">E384+Tabla_Ministerio!E384</f>
        <v>193.070677979999</v>
      </c>
      <c r="X384" s="83" t="n">
        <f aca="false">F384+Tabla_Ministerio!F384</f>
        <v>1</v>
      </c>
      <c r="Y384" s="83" t="n">
        <f aca="false">G384+Tabla_Ministerio!G384</f>
        <v>8</v>
      </c>
      <c r="Z384" s="83" t="n">
        <f aca="false">H384+Tabla_Ministerio!H384</f>
        <v>8</v>
      </c>
      <c r="AA384" s="83" t="n">
        <f aca="false">Y384+0.33*Z384</f>
        <v>10.64</v>
      </c>
      <c r="AD384" s="91" t="n">
        <f aca="false">IF(U384&gt;0,T384/U384,0)</f>
        <v>155.2</v>
      </c>
      <c r="AE384" s="92" t="n">
        <f aca="false">EXP((((AD384-AD$390)/AD$391+2)/4-1.9)^3)</f>
        <v>0.0237471331136841</v>
      </c>
      <c r="AF384" s="93" t="n">
        <f aca="false">T384/V384</f>
        <v>21.0381031578242</v>
      </c>
      <c r="AG384" s="92" t="n">
        <f aca="false">EXP((((AF384-AF$390)/AF$391+2)/4-1.9)^3)</f>
        <v>0.0793731359663515</v>
      </c>
      <c r="AH384" s="92" t="n">
        <f aca="false">W384/V384</f>
        <v>0.581592331055881</v>
      </c>
      <c r="AI384" s="92" t="n">
        <f aca="false">EXP((((AH384-AH$390)/AH$391+2)/4-1.9)^3)</f>
        <v>0.0760538805340605</v>
      </c>
      <c r="AJ384" s="92" t="n">
        <f aca="false">X384/V384</f>
        <v>0.00301232863084539</v>
      </c>
      <c r="AK384" s="92" t="n">
        <f aca="false">EXP((((AJ384-AJ$390)/AJ$391+2)/4-1.9)^3)</f>
        <v>0.00757221942781164</v>
      </c>
      <c r="AL384" s="92" t="n">
        <f aca="false">AA384/V384</f>
        <v>0.0320511766321949</v>
      </c>
      <c r="AM384" s="92" t="n">
        <f aca="false">EXP((((AL384-AL$390)/AL$391+2)/4-1.9)^3)</f>
        <v>0.00506701259002951</v>
      </c>
      <c r="AN384" s="92" t="n">
        <f aca="false">0.01*AE384+0.15*AG384+0.24*AI384+0.25*AK384+0.35*AM384</f>
        <v>0.0340628823177273</v>
      </c>
      <c r="AP384" s="94" t="n">
        <f aca="false">0.01*AE384/$AN$390</f>
        <v>8.42377052502122E-005</v>
      </c>
      <c r="AQ384" s="81" t="n">
        <f aca="false">AP384*$J$390</f>
        <v>708.241142546946</v>
      </c>
      <c r="AR384" s="94" t="n">
        <f aca="false">0.15*AG384/$AN$390</f>
        <v>0.00422337980777077</v>
      </c>
      <c r="AS384" s="81" t="n">
        <f aca="false">AR384*$J$390</f>
        <v>35508.6992408039</v>
      </c>
      <c r="AT384" s="94" t="n">
        <f aca="false">0.24*AI384/$AN$390</f>
        <v>0.00647482389480147</v>
      </c>
      <c r="AU384" s="81" t="n">
        <f aca="false">AT384*$J$390</f>
        <v>54438.0531191276</v>
      </c>
      <c r="AV384" s="94" t="n">
        <f aca="false">0.25*AK384/$AN$390</f>
        <v>0.00067151936319669</v>
      </c>
      <c r="AW384" s="81" t="n">
        <f aca="false">AV384*$J$390</f>
        <v>5645.89977398065</v>
      </c>
      <c r="AX384" s="94" t="n">
        <f aca="false">0.35*AM384/$AN$390</f>
        <v>0.000629093747254152</v>
      </c>
      <c r="AY384" s="81" t="n">
        <f aca="false">AX384*$J$390</f>
        <v>5289.20004410138</v>
      </c>
    </row>
    <row r="385" customFormat="false" ht="12.8" hidden="false" customHeight="false" outlineLevel="0" collapsed="false">
      <c r="A385" s="89" t="s">
        <v>135</v>
      </c>
      <c r="B385" s="77"/>
      <c r="C385" s="77"/>
      <c r="D385" s="77"/>
      <c r="E385" s="77"/>
      <c r="F385" s="77"/>
      <c r="G385" s="77"/>
      <c r="H385" s="77"/>
      <c r="I385" s="82" t="n">
        <f aca="false">AP385+AR385+AT385+AV385+AX385</f>
        <v>0.0250232760631348</v>
      </c>
      <c r="J385" s="81" t="n">
        <f aca="false">AQ385+AS385+AU385+AW385+AY385</f>
        <v>210386.946992216</v>
      </c>
      <c r="K385" s="90" t="n">
        <f aca="false">I385-Tabla_Ministerio!J385</f>
        <v>2.4980018054066E-016</v>
      </c>
      <c r="L385" s="81" t="n">
        <f aca="false">J385-Tabla_Ministerio!K385</f>
        <v>-0.0530077842704486</v>
      </c>
      <c r="M385" s="82" t="n">
        <f aca="false">Q420/Q$425</f>
        <v>0.0173830226489626</v>
      </c>
      <c r="N385" s="81" t="n">
        <f aca="false">ROUND((N$390*M385),0)</f>
        <v>2776857</v>
      </c>
      <c r="O385" s="82" t="n">
        <f aca="false">Tabla_Ministerio!L385/Tabla_Ministerio!L390-M385</f>
        <v>-4.58932925824149E-006</v>
      </c>
      <c r="P385" s="117" t="n">
        <f aca="false">N385-Tabla_Ministerio!L385</f>
        <v>733</v>
      </c>
      <c r="Q385" s="83" t="n">
        <f aca="false">N385+J385</f>
        <v>2987243.94699222</v>
      </c>
      <c r="R385" s="81" t="n">
        <f aca="false">Q385-Tabla_Ministerio!M385</f>
        <v>732.9469922157</v>
      </c>
      <c r="T385" s="83" t="n">
        <f aca="false">B385+Tabla_Ministerio!B385</f>
        <v>7010</v>
      </c>
      <c r="U385" s="83" t="n">
        <f aca="false">C385+Tabla_Ministerio!C385</f>
        <v>28</v>
      </c>
      <c r="V385" s="83" t="n">
        <f aca="false">D385+Tabla_Ministerio!D385</f>
        <v>255.557132404213</v>
      </c>
      <c r="W385" s="83" t="n">
        <f aca="false">E385+Tabla_Ministerio!E385</f>
        <v>156.013133725444</v>
      </c>
      <c r="X385" s="83" t="n">
        <f aca="false">F385+Tabla_Ministerio!F385</f>
        <v>2</v>
      </c>
      <c r="Y385" s="83" t="n">
        <f aca="false">G385+Tabla_Ministerio!G385</f>
        <v>9</v>
      </c>
      <c r="Z385" s="83" t="n">
        <f aca="false">H385+Tabla_Ministerio!H385</f>
        <v>2</v>
      </c>
      <c r="AA385" s="83" t="n">
        <f aca="false">Y385+0.33*Z385</f>
        <v>9.66</v>
      </c>
      <c r="AD385" s="91" t="n">
        <f aca="false">IF(U385&gt;0,T385/U385,0)</f>
        <v>250.357142857143</v>
      </c>
      <c r="AE385" s="92" t="n">
        <f aca="false">EXP((((AD385-AD$390)/AD$391+2)/4-1.9)^3)</f>
        <v>0.125128334743806</v>
      </c>
      <c r="AF385" s="93" t="n">
        <f aca="false">T385/V385</f>
        <v>27.4302655302624</v>
      </c>
      <c r="AG385" s="92" t="n">
        <f aca="false">EXP((((AF385-AF$390)/AF$391+2)/4-1.9)^3)</f>
        <v>0.277264990943849</v>
      </c>
      <c r="AH385" s="92" t="n">
        <f aca="false">W385/V385</f>
        <v>0.610482408601608</v>
      </c>
      <c r="AI385" s="92" t="n">
        <f aca="false">EXP((((AH385-AH$390)/AH$391+2)/4-1.9)^3)</f>
        <v>0.0987759372279417</v>
      </c>
      <c r="AJ385" s="92" t="n">
        <f aca="false">X385/V385</f>
        <v>0.00782603866769257</v>
      </c>
      <c r="AK385" s="92" t="n">
        <f aca="false">EXP((((AJ385-AJ$390)/AJ$391+2)/4-1.9)^3)</f>
        <v>0.00843885635973346</v>
      </c>
      <c r="AL385" s="92" t="n">
        <f aca="false">AA385/V385</f>
        <v>0.0377997667649551</v>
      </c>
      <c r="AM385" s="92" t="n">
        <f aca="false">EXP((((AL385-AL$390)/AL$391+2)/4-1.9)^3)</f>
        <v>0.00538628797180781</v>
      </c>
      <c r="AN385" s="92" t="n">
        <f aca="false">0.01*AE385+0.15*AG385+0.24*AI385+0.25*AK385+0.35*AM385</f>
        <v>0.0705421718037875</v>
      </c>
      <c r="AP385" s="94" t="n">
        <f aca="false">0.01*AE385/$AN$390</f>
        <v>0.000443865107006314</v>
      </c>
      <c r="AQ385" s="81" t="n">
        <f aca="false">AP385*$J$390</f>
        <v>3731.86246692164</v>
      </c>
      <c r="AR385" s="94" t="n">
        <f aca="false">0.15*AG385/$AN$390</f>
        <v>0.0147530439599919</v>
      </c>
      <c r="AS385" s="81" t="n">
        <f aca="false">AR385*$J$390</f>
        <v>124038.430050226</v>
      </c>
      <c r="AT385" s="94" t="n">
        <f aca="false">0.24*AI385/$AN$390</f>
        <v>0.00840925925283278</v>
      </c>
      <c r="AU385" s="81" t="n">
        <f aca="false">AT385*$J$390</f>
        <v>70702.1085570795</v>
      </c>
      <c r="AV385" s="94" t="n">
        <f aca="false">0.25*AK385/$AN$390</f>
        <v>0.000748374436691974</v>
      </c>
      <c r="AW385" s="81" t="n">
        <f aca="false">AV385*$J$390</f>
        <v>6292.07033265328</v>
      </c>
      <c r="AX385" s="94" t="n">
        <f aca="false">0.35*AM385/$AN$390</f>
        <v>0.000668733306611897</v>
      </c>
      <c r="AY385" s="81" t="n">
        <f aca="false">AX385*$J$390</f>
        <v>5622.47558533552</v>
      </c>
    </row>
    <row r="386" customFormat="false" ht="12.8" hidden="false" customHeight="false" outlineLevel="0" collapsed="false">
      <c r="A386" s="89" t="s">
        <v>136</v>
      </c>
      <c r="B386" s="77"/>
      <c r="C386" s="77"/>
      <c r="D386" s="77"/>
      <c r="E386" s="77"/>
      <c r="F386" s="77"/>
      <c r="G386" s="77"/>
      <c r="H386" s="77"/>
      <c r="I386" s="82" t="n">
        <f aca="false">AP386+AR386+AT386+AV386+AX386</f>
        <v>0.0050266359129261</v>
      </c>
      <c r="J386" s="81" t="n">
        <f aca="false">AQ386+AS386+AU386+AW386+AY386</f>
        <v>42262.1954333131</v>
      </c>
      <c r="K386" s="90" t="n">
        <f aca="false">I386-Tabla_Ministerio!J386</f>
        <v>2.86229373536173E-017</v>
      </c>
      <c r="L386" s="81" t="n">
        <f aca="false">J386-Tabla_Ministerio!K386</f>
        <v>0.19543331310706</v>
      </c>
      <c r="M386" s="82" t="n">
        <f aca="false">Q421/Q$425</f>
        <v>0.0142046822024837</v>
      </c>
      <c r="N386" s="81" t="n">
        <f aca="false">ROUND((N$390*M386),0)</f>
        <v>2269132</v>
      </c>
      <c r="O386" s="82" t="n">
        <f aca="false">Tabla_Ministerio!L386/Tabla_Ministerio!L390-M386</f>
        <v>-1.16873576570895E-005</v>
      </c>
      <c r="P386" s="117" t="n">
        <f aca="false">N386-Tabla_Ministerio!L386</f>
        <v>1867</v>
      </c>
      <c r="Q386" s="83" t="n">
        <f aca="false">N386+J386</f>
        <v>2311394.19543331</v>
      </c>
      <c r="R386" s="81" t="n">
        <f aca="false">Q386-Tabla_Ministerio!M386</f>
        <v>1867.19543331303</v>
      </c>
      <c r="T386" s="83" t="n">
        <f aca="false">B386+Tabla_Ministerio!B386</f>
        <v>4089</v>
      </c>
      <c r="U386" s="83" t="n">
        <f aca="false">C386+Tabla_Ministerio!C386</f>
        <v>29</v>
      </c>
      <c r="V386" s="83" t="n">
        <f aca="false">D386+Tabla_Ministerio!D386</f>
        <v>418.304242424242</v>
      </c>
      <c r="W386" s="83" t="n">
        <f aca="false">E386+Tabla_Ministerio!E386</f>
        <v>170.838744588745</v>
      </c>
      <c r="X386" s="83" t="n">
        <f aca="false">F386+Tabla_Ministerio!F386</f>
        <v>28</v>
      </c>
      <c r="Y386" s="83" t="n">
        <f aca="false">G386+Tabla_Ministerio!G386</f>
        <v>47</v>
      </c>
      <c r="Z386" s="83" t="n">
        <f aca="false">H386+Tabla_Ministerio!H386</f>
        <v>7</v>
      </c>
      <c r="AA386" s="83" t="n">
        <f aca="false">Y386+0.33*Z386</f>
        <v>49.31</v>
      </c>
      <c r="AD386" s="91" t="n">
        <f aca="false">IF(U386&gt;0,T386/U386,0)</f>
        <v>141</v>
      </c>
      <c r="AE386" s="92" t="n">
        <f aca="false">EXP((((AD386-AD$390)/AD$391+2)/4-1.9)^3)</f>
        <v>0.0174904777927175</v>
      </c>
      <c r="AF386" s="93" t="n">
        <f aca="false">T386/V386</f>
        <v>9.77518175838379</v>
      </c>
      <c r="AG386" s="92" t="n">
        <f aca="false">EXP((((AF386-AF$390)/AF$391+2)/4-1.9)^3)</f>
        <v>0.00176425035214429</v>
      </c>
      <c r="AH386" s="92" t="n">
        <f aca="false">W386/V386</f>
        <v>0.408407869828586</v>
      </c>
      <c r="AI386" s="92" t="n">
        <f aca="false">EXP((((AH386-AH$390)/AH$391+2)/4-1.9)^3)</f>
        <v>0.0104163797508428</v>
      </c>
      <c r="AJ386" s="92" t="n">
        <f aca="false">X386/V386</f>
        <v>0.0669369257116033</v>
      </c>
      <c r="AK386" s="92" t="n">
        <f aca="false">EXP((((AJ386-AJ$390)/AJ$391+2)/4-1.9)^3)</f>
        <v>0.0280929662738169</v>
      </c>
      <c r="AL386" s="92" t="n">
        <f aca="false">AA386/V386</f>
        <v>0.117880707387113</v>
      </c>
      <c r="AM386" s="92" t="n">
        <f aca="false">EXP((((AL386-AL$390)/AL$391+2)/4-1.9)^3)</f>
        <v>0.0120219550937507</v>
      </c>
      <c r="AN386" s="92" t="n">
        <f aca="false">0.01*AE386+0.15*AG386+0.24*AI386+0.25*AK386+0.35*AM386</f>
        <v>0.014170399322218</v>
      </c>
      <c r="AP386" s="94" t="n">
        <f aca="false">0.01*AE386/$AN$390</f>
        <v>6.20436035766905E-005</v>
      </c>
      <c r="AQ386" s="81" t="n">
        <f aca="false">AP386*$J$390</f>
        <v>521.640903611562</v>
      </c>
      <c r="AR386" s="94" t="n">
        <f aca="false">0.15*AG386/$AN$390</f>
        <v>9.38743218644831E-005</v>
      </c>
      <c r="AS386" s="81" t="n">
        <f aca="false">AR386*$J$390</f>
        <v>789.262442223922</v>
      </c>
      <c r="AT386" s="94" t="n">
        <f aca="false">0.24*AI386/$AN$390</f>
        <v>0.000886795309252871</v>
      </c>
      <c r="AU386" s="81" t="n">
        <f aca="false">AT386*$J$390</f>
        <v>7455.8645818399</v>
      </c>
      <c r="AV386" s="94" t="n">
        <f aca="false">0.25*AK386/$AN$390</f>
        <v>0.00249133969272092</v>
      </c>
      <c r="AW386" s="81" t="n">
        <f aca="false">AV386*$J$390</f>
        <v>20946.312167505</v>
      </c>
      <c r="AX386" s="94" t="n">
        <f aca="false">0.35*AM386/$AN$390</f>
        <v>0.00149258298551114</v>
      </c>
      <c r="AY386" s="81" t="n">
        <f aca="false">AX386*$J$390</f>
        <v>12549.1153381327</v>
      </c>
    </row>
    <row r="387" customFormat="false" ht="12.8" hidden="false" customHeight="false" outlineLevel="0" collapsed="false">
      <c r="A387" s="89" t="s">
        <v>137</v>
      </c>
      <c r="B387" s="77"/>
      <c r="C387" s="77"/>
      <c r="D387" s="77"/>
      <c r="E387" s="77"/>
      <c r="F387" s="77"/>
      <c r="G387" s="77"/>
      <c r="H387" s="77"/>
      <c r="I387" s="82" t="n">
        <f aca="false">AP387+AR387+AT387+AV387+AX387</f>
        <v>0.018700104613077</v>
      </c>
      <c r="J387" s="81" t="n">
        <f aca="false">AQ387+AS387+AU387+AW387+AY387</f>
        <v>157223.934550137</v>
      </c>
      <c r="K387" s="90" t="n">
        <f aca="false">I387-Tabla_Ministerio!J387</f>
        <v>0</v>
      </c>
      <c r="L387" s="81" t="n">
        <f aca="false">J387-Tabla_Ministerio!K387</f>
        <v>-0.0654498630028684</v>
      </c>
      <c r="M387" s="82" t="n">
        <f aca="false">Q422/Q$425</f>
        <v>0.00929422941261445</v>
      </c>
      <c r="N387" s="81" t="n">
        <f aca="false">ROUND((N$390*M387),0)</f>
        <v>1484710</v>
      </c>
      <c r="O387" s="82" t="n">
        <f aca="false">Tabla_Ministerio!L387/Tabla_Ministerio!L390-M387</f>
        <v>1.66453855917278E-005</v>
      </c>
      <c r="P387" s="117" t="n">
        <f aca="false">N387-Tabla_Ministerio!L387</f>
        <v>-2659</v>
      </c>
      <c r="Q387" s="83" t="n">
        <f aca="false">N387+J387</f>
        <v>1641933.93455014</v>
      </c>
      <c r="R387" s="81" t="n">
        <f aca="false">Q387-Tabla_Ministerio!M387</f>
        <v>-2659.06544986297</v>
      </c>
      <c r="T387" s="83" t="n">
        <f aca="false">B387+Tabla_Ministerio!B387</f>
        <v>5430</v>
      </c>
      <c r="U387" s="83" t="n">
        <f aca="false">C387+Tabla_Ministerio!C387</f>
        <v>24</v>
      </c>
      <c r="V387" s="83" t="n">
        <f aca="false">D387+Tabla_Ministerio!D387</f>
        <v>260.60512019895</v>
      </c>
      <c r="W387" s="83" t="n">
        <f aca="false">E387+Tabla_Ministerio!E387</f>
        <v>167.446029289859</v>
      </c>
      <c r="X387" s="83" t="n">
        <f aca="false">F387+Tabla_Ministerio!F387</f>
        <v>8</v>
      </c>
      <c r="Y387" s="83" t="n">
        <f aca="false">G387+Tabla_Ministerio!G387</f>
        <v>38</v>
      </c>
      <c r="Z387" s="83" t="n">
        <f aca="false">H387+Tabla_Ministerio!H387</f>
        <v>9</v>
      </c>
      <c r="AA387" s="83" t="n">
        <f aca="false">Y387+0.33*Z387</f>
        <v>40.97</v>
      </c>
      <c r="AD387" s="91" t="n">
        <f aca="false">IF(U387&gt;0,T387/U387,0)</f>
        <v>226.25</v>
      </c>
      <c r="AE387" s="92" t="n">
        <f aca="false">EXP((((AD387-AD$390)/AD$391+2)/4-1.9)^3)</f>
        <v>0.0872270842834891</v>
      </c>
      <c r="AF387" s="93" t="n">
        <f aca="false">T387/V387</f>
        <v>20.8361216995839</v>
      </c>
      <c r="AG387" s="92" t="n">
        <f aca="false">EXP((((AF387-AF$390)/AF$391+2)/4-1.9)^3)</f>
        <v>0.0755728959029576</v>
      </c>
      <c r="AH387" s="92" t="n">
        <f aca="false">W387/V387</f>
        <v>0.642527779815025</v>
      </c>
      <c r="AI387" s="92" t="n">
        <f aca="false">EXP((((AH387-AH$390)/AH$391+2)/4-1.9)^3)</f>
        <v>0.129208384375418</v>
      </c>
      <c r="AJ387" s="92" t="n">
        <f aca="false">X387/V387</f>
        <v>0.0306977851927571</v>
      </c>
      <c r="AK387" s="92" t="n">
        <f aca="false">EXP((((AJ387-AJ$390)/AJ$391+2)/4-1.9)^3)</f>
        <v>0.013816303612215</v>
      </c>
      <c r="AL387" s="92" t="n">
        <f aca="false">AA387/V387</f>
        <v>0.157211032418407</v>
      </c>
      <c r="AM387" s="92" t="n">
        <f aca="false">EXP((((AL387-AL$390)/AL$391+2)/4-1.9)^3)</f>
        <v>0.0172698993414486</v>
      </c>
      <c r="AN387" s="92" t="n">
        <f aca="false">0.01*AE387+0.15*AG387+0.24*AI387+0.25*AK387+0.35*AM387</f>
        <v>0.0527167581509397</v>
      </c>
      <c r="AP387" s="94" t="n">
        <f aca="false">0.01*AE387/$AN$390</f>
        <v>0.000309418799335986</v>
      </c>
      <c r="AQ387" s="81" t="n">
        <f aca="false">AP387*$J$390</f>
        <v>2601.48496823721</v>
      </c>
      <c r="AR387" s="94" t="n">
        <f aca="false">0.15*AG387/$AN$390</f>
        <v>0.00402117213444382</v>
      </c>
      <c r="AS387" s="81" t="n">
        <f aca="false">AR387*$J$390</f>
        <v>33808.6078961566</v>
      </c>
      <c r="AT387" s="94" t="n">
        <f aca="false">0.24*AI387/$AN$390</f>
        <v>0.0110001163476199</v>
      </c>
      <c r="AU387" s="81" t="n">
        <f aca="false">AT387*$J$390</f>
        <v>92485.1282100667</v>
      </c>
      <c r="AV387" s="94" t="n">
        <f aca="false">0.25*AK387/$AN$390</f>
        <v>0.00122525707183423</v>
      </c>
      <c r="AW387" s="81" t="n">
        <f aca="false">AV387*$J$390</f>
        <v>10301.532620007</v>
      </c>
      <c r="AX387" s="94" t="n">
        <f aca="false">0.35*AM387/$AN$390</f>
        <v>0.00214414025984305</v>
      </c>
      <c r="AY387" s="81" t="n">
        <f aca="false">AX387*$J$390</f>
        <v>18027.1808556695</v>
      </c>
    </row>
    <row r="388" customFormat="false" ht="12.8" hidden="false" customHeight="false" outlineLevel="0" collapsed="false">
      <c r="A388" s="89" t="s">
        <v>138</v>
      </c>
      <c r="B388" s="77"/>
      <c r="C388" s="77"/>
      <c r="D388" s="77"/>
      <c r="E388" s="77"/>
      <c r="F388" s="77"/>
      <c r="G388" s="77"/>
      <c r="H388" s="77"/>
      <c r="I388" s="82" t="n">
        <f aca="false">AP388+AR388+AT388+AV388+AX388</f>
        <v>0.0240496510303188</v>
      </c>
      <c r="J388" s="81" t="n">
        <f aca="false">AQ388+AS388+AU388+AW388+AY388</f>
        <v>202201.04848506</v>
      </c>
      <c r="K388" s="90" t="n">
        <f aca="false">I388-Tabla_Ministerio!J388</f>
        <v>0</v>
      </c>
      <c r="L388" s="81" t="n">
        <f aca="false">J388-Tabla_Ministerio!K388</f>
        <v>0.0484850601351354</v>
      </c>
      <c r="M388" s="82" t="n">
        <f aca="false">Q423/Q$425</f>
        <v>0.00564611744973539</v>
      </c>
      <c r="N388" s="81" t="n">
        <f aca="false">ROUND((N$390*M388),0)</f>
        <v>901941</v>
      </c>
      <c r="O388" s="82" t="n">
        <f aca="false">Tabla_Ministerio!L388/Tabla_Ministerio!L390-M388</f>
        <v>-1.88114163299129E-005</v>
      </c>
      <c r="P388" s="117" t="n">
        <f aca="false">N388-Tabla_Ministerio!L388</f>
        <v>3005</v>
      </c>
      <c r="Q388" s="83" t="n">
        <f aca="false">N388+J388</f>
        <v>1104142.04848506</v>
      </c>
      <c r="R388" s="81" t="n">
        <f aca="false">Q388-Tabla_Ministerio!M388</f>
        <v>3005.04848506022</v>
      </c>
      <c r="T388" s="83" t="n">
        <f aca="false">B388+Tabla_Ministerio!B388</f>
        <v>6456</v>
      </c>
      <c r="U388" s="83" t="n">
        <f aca="false">C388+Tabla_Ministerio!C388</f>
        <v>42</v>
      </c>
      <c r="V388" s="83" t="n">
        <f aca="false">D388+Tabla_Ministerio!D388</f>
        <v>252.85342658284</v>
      </c>
      <c r="W388" s="83" t="n">
        <f aca="false">E388+Tabla_Ministerio!E388</f>
        <v>129.292348438739</v>
      </c>
      <c r="X388" s="83" t="n">
        <f aca="false">F388+Tabla_Ministerio!F388</f>
        <v>28</v>
      </c>
      <c r="Y388" s="83" t="n">
        <f aca="false">G388+Tabla_Ministerio!G388</f>
        <v>60</v>
      </c>
      <c r="Z388" s="83" t="n">
        <f aca="false">H388+Tabla_Ministerio!H388</f>
        <v>12</v>
      </c>
      <c r="AA388" s="83" t="n">
        <f aca="false">Y388+0.33*Z388</f>
        <v>63.96</v>
      </c>
      <c r="AD388" s="91" t="n">
        <f aca="false">IF(U388&gt;0,T388/U388,0)</f>
        <v>153.714285714286</v>
      </c>
      <c r="AE388" s="92" t="n">
        <f aca="false">EXP((((AD388-AD$390)/AD$391+2)/4-1.9)^3)</f>
        <v>0.0230165585809031</v>
      </c>
      <c r="AF388" s="93" t="n">
        <f aca="false">T388/V388</f>
        <v>25.5325786454584</v>
      </c>
      <c r="AG388" s="92" t="n">
        <f aca="false">EXP((((AF388-AF$390)/AF$391+2)/4-1.9)^3)</f>
        <v>0.202647823676657</v>
      </c>
      <c r="AH388" s="92" t="n">
        <f aca="false">W388/V388</f>
        <v>0.51133318692195</v>
      </c>
      <c r="AI388" s="92" t="n">
        <f aca="false">EXP((((AH388-AH$390)/AH$391+2)/4-1.9)^3)</f>
        <v>0.0371585592798902</v>
      </c>
      <c r="AJ388" s="92" t="n">
        <f aca="false">X388/V388</f>
        <v>0.110736090779559</v>
      </c>
      <c r="AK388" s="92" t="n">
        <f aca="false">EXP((((AJ388-AJ$390)/AJ$391+2)/4-1.9)^3)</f>
        <v>0.0593122120795798</v>
      </c>
      <c r="AL388" s="92" t="n">
        <f aca="false">AA388/V388</f>
        <v>0.252952870223593</v>
      </c>
      <c r="AM388" s="92" t="n">
        <f aca="false">EXP((((AL388-AL$390)/AL$391+2)/4-1.9)^3)</f>
        <v>0.038354331106316</v>
      </c>
      <c r="AN388" s="92" t="n">
        <f aca="false">0.01*AE388+0.15*AG388+0.24*AI388+0.25*AK388+0.35*AM388</f>
        <v>0.0677974622715868</v>
      </c>
      <c r="AP388" s="94" t="n">
        <f aca="false">0.01*AE388/$AN$390</f>
        <v>8.16461535938039E-005</v>
      </c>
      <c r="AQ388" s="81" t="n">
        <f aca="false">AP388*$J$390</f>
        <v>686.452283262945</v>
      </c>
      <c r="AR388" s="94" t="n">
        <f aca="false">0.15*AG388/$AN$390</f>
        <v>0.0107827253665208</v>
      </c>
      <c r="AS388" s="81" t="n">
        <f aca="false">AR388*$J$390</f>
        <v>90657.3809278288</v>
      </c>
      <c r="AT388" s="94" t="n">
        <f aca="false">0.24*AI388/$AN$390</f>
        <v>0.00316348259723684</v>
      </c>
      <c r="AU388" s="81" t="n">
        <f aca="false">AT388*$J$390</f>
        <v>26597.4544586583</v>
      </c>
      <c r="AV388" s="94" t="n">
        <f aca="false">0.25*AK388/$AN$390</f>
        <v>0.00525992402428004</v>
      </c>
      <c r="AW388" s="81" t="n">
        <f aca="false">AV388*$J$390</f>
        <v>44223.6002227381</v>
      </c>
      <c r="AX388" s="94" t="n">
        <f aca="false">0.35*AM388/$AN$390</f>
        <v>0.00476187288868732</v>
      </c>
      <c r="AY388" s="81" t="n">
        <f aca="false">AX388*$J$390</f>
        <v>40036.160592572</v>
      </c>
    </row>
    <row r="389" customFormat="false" ht="12.8" hidden="false" customHeight="false" outlineLevel="0" collapsed="false">
      <c r="A389" s="95" t="s">
        <v>139</v>
      </c>
      <c r="B389" s="77"/>
      <c r="C389" s="77"/>
      <c r="D389" s="77"/>
      <c r="E389" s="77"/>
      <c r="F389" s="77"/>
      <c r="G389" s="77"/>
      <c r="H389" s="77"/>
      <c r="I389" s="96" t="n">
        <f aca="false">AP389+AR389+AT389+AV389+AX389</f>
        <v>0.00767422074662307</v>
      </c>
      <c r="J389" s="97" t="n">
        <f aca="false">AQ389+AS389+AU389+AW389+AY389</f>
        <v>64522.1620603454</v>
      </c>
      <c r="K389" s="90" t="n">
        <f aca="false">I389-Tabla_Ministerio!J389</f>
        <v>0</v>
      </c>
      <c r="L389" s="81" t="n">
        <f aca="false">J389-Tabla_Ministerio!K389</f>
        <v>0.162060345421196</v>
      </c>
      <c r="M389" s="82" t="n">
        <f aca="false">Q424/Q$425</f>
        <v>0.00659464171069041</v>
      </c>
      <c r="N389" s="81" t="n">
        <f aca="false">ROUND((N$390*M389),0)</f>
        <v>1053463</v>
      </c>
      <c r="O389" s="82" t="n">
        <f aca="false">Tabla_Ministerio!L389/Tabla_Ministerio!L390-M389</f>
        <v>1.19666629928156E-005</v>
      </c>
      <c r="P389" s="117" t="n">
        <f aca="false">N389-Tabla_Ministerio!L389</f>
        <v>-1912</v>
      </c>
      <c r="Q389" s="83" t="n">
        <f aca="false">N389+J389</f>
        <v>1117985.16206035</v>
      </c>
      <c r="R389" s="81" t="n">
        <f aca="false">Q389-Tabla_Ministerio!M389</f>
        <v>-1911.83793965448</v>
      </c>
      <c r="T389" s="99" t="n">
        <f aca="false">B389+Tabla_Ministerio!B389</f>
        <v>7112</v>
      </c>
      <c r="U389" s="99" t="n">
        <f aca="false">C389+Tabla_Ministerio!C389</f>
        <v>33</v>
      </c>
      <c r="V389" s="99" t="n">
        <f aca="false">D389+Tabla_Ministerio!D389</f>
        <v>371.170140447192</v>
      </c>
      <c r="W389" s="99" t="n">
        <f aca="false">E389+Tabla_Ministerio!E389</f>
        <v>175.596403900051</v>
      </c>
      <c r="X389" s="99" t="n">
        <f aca="false">F389+Tabla_Ministerio!F389</f>
        <v>10</v>
      </c>
      <c r="Y389" s="99" t="n">
        <f aca="false">G389+Tabla_Ministerio!G389</f>
        <v>44</v>
      </c>
      <c r="Z389" s="99" t="n">
        <f aca="false">H389+Tabla_Ministerio!H389</f>
        <v>10</v>
      </c>
      <c r="AA389" s="99" t="n">
        <f aca="false">Y389+0.33*Z389</f>
        <v>47.3</v>
      </c>
      <c r="AD389" s="91" t="n">
        <f aca="false">IF(U389&gt;0,T389/U389,0)</f>
        <v>215.515151515151</v>
      </c>
      <c r="AE389" s="92" t="n">
        <f aca="false">EXP((((AD389-AD$390)/AD$391+2)/4-1.9)^3)</f>
        <v>0.0733503048652793</v>
      </c>
      <c r="AF389" s="93" t="n">
        <f aca="false">T389/V389</f>
        <v>19.1610240830023</v>
      </c>
      <c r="AG389" s="92" t="n">
        <f aca="false">EXP((((AF389-AF$390)/AF$391+2)/4-1.9)^3)</f>
        <v>0.0490863312252027</v>
      </c>
      <c r="AH389" s="92" t="n">
        <f aca="false">W389/V389</f>
        <v>0.473088712600883</v>
      </c>
      <c r="AI389" s="92" t="n">
        <f aca="false">EXP((((AH389-AH$390)/AH$391+2)/4-1.9)^3)</f>
        <v>0.0239205574824317</v>
      </c>
      <c r="AJ389" s="92" t="n">
        <f aca="false">X389/V389</f>
        <v>0.0269418223889234</v>
      </c>
      <c r="AK389" s="92" t="n">
        <f aca="false">EXP((((AJ389-AJ$390)/AJ$391+2)/4-1.9)^3)</f>
        <v>0.012773039242877</v>
      </c>
      <c r="AL389" s="92" t="n">
        <f aca="false">AA389/V389</f>
        <v>0.127434819899608</v>
      </c>
      <c r="AM389" s="92" t="n">
        <f aca="false">EXP((((AL389-AL$390)/AL$391+2)/4-1.9)^3)</f>
        <v>0.0131527409240926</v>
      </c>
      <c r="AN389" s="92" t="n">
        <f aca="false">0.01*AE389+0.15*AG389+0.24*AI389+0.25*AK389+0.35*AM389</f>
        <v>0.0216341056623685</v>
      </c>
      <c r="AP389" s="94" t="n">
        <f aca="false">0.01*AE389/$AN$390</f>
        <v>0.000260193991909452</v>
      </c>
      <c r="AQ389" s="81" t="n">
        <f aca="false">AP389*$J$390</f>
        <v>2187.6200160775</v>
      </c>
      <c r="AR389" s="94" t="n">
        <f aca="false">0.15*AG389/$AN$390</f>
        <v>0.00261184363714637</v>
      </c>
      <c r="AS389" s="81" t="n">
        <f aca="false">AR389*$J$390</f>
        <v>21959.4671558537</v>
      </c>
      <c r="AT389" s="94" t="n">
        <f aca="false">0.24*AI389/$AN$390</f>
        <v>0.00203646935668006</v>
      </c>
      <c r="AU389" s="81" t="n">
        <f aca="false">AT389*$J$390</f>
        <v>17121.9215866911</v>
      </c>
      <c r="AV389" s="94" t="n">
        <f aca="false">0.25*AK389/$AN$390</f>
        <v>0.0011327383286015</v>
      </c>
      <c r="AW389" s="81" t="n">
        <f aca="false">AV389*$J$390</f>
        <v>9523.66740846636</v>
      </c>
      <c r="AX389" s="94" t="n">
        <f aca="false">0.35*AM389/$AN$390</f>
        <v>0.00163297543228569</v>
      </c>
      <c r="AY389" s="81" t="n">
        <f aca="false">AX389*$J$390</f>
        <v>13729.4858932567</v>
      </c>
    </row>
    <row r="390" customFormat="false" ht="12.8" hidden="false" customHeight="false" outlineLevel="0" collapsed="false">
      <c r="A390" s="104" t="s">
        <v>71</v>
      </c>
      <c r="B390" s="77"/>
      <c r="C390" s="77"/>
      <c r="D390" s="77"/>
      <c r="E390" s="77"/>
      <c r="F390" s="77"/>
      <c r="G390" s="77"/>
      <c r="H390" s="77"/>
      <c r="I390" s="105" t="n">
        <f aca="false">SUM(I363:I389)</f>
        <v>1</v>
      </c>
      <c r="J390" s="108" t="n">
        <f aca="false">Tabla_Ministerio!K390</f>
        <v>8407650</v>
      </c>
      <c r="K390" s="107" t="n">
        <f aca="false">I390-Tabla_Ministerio!J390</f>
        <v>0</v>
      </c>
      <c r="L390" s="108" t="n">
        <f aca="false">J390-Tabla_Ministerio!K390</f>
        <v>0</v>
      </c>
      <c r="M390" s="105" t="n">
        <f aca="false">SUM(M365:M389)</f>
        <v>1.00000001925925</v>
      </c>
      <c r="N390" s="108" t="n">
        <f aca="false">Tabla_Ministerio!L390</f>
        <v>159745355</v>
      </c>
      <c r="O390" s="105" t="n">
        <f aca="false">SUM(P365:P389)</f>
        <v>3</v>
      </c>
      <c r="P390" s="109" t="n">
        <f aca="false">SUM(P365:P389)</f>
        <v>3</v>
      </c>
      <c r="Q390" s="111" t="n">
        <f aca="false">Tabla_Ministerio!M390</f>
        <v>168153005</v>
      </c>
      <c r="R390" s="108" t="n">
        <f aca="false">SUM(R365:R389)</f>
        <v>2.99999999790452</v>
      </c>
      <c r="T390" s="111"/>
      <c r="U390" s="111"/>
      <c r="V390" s="111"/>
      <c r="W390" s="111"/>
      <c r="X390" s="111"/>
      <c r="Y390" s="111"/>
      <c r="Z390" s="111"/>
      <c r="AA390" s="111"/>
      <c r="AC390" s="112" t="s">
        <v>295</v>
      </c>
      <c r="AD390" s="112" t="n">
        <f aca="false">AVERAGE(AD365:AD389)</f>
        <v>207.681430822356</v>
      </c>
      <c r="AE390" s="111"/>
      <c r="AF390" s="112" t="n">
        <f aca="false">AVERAGE(AF365:AF389)</f>
        <v>20.1894106266941</v>
      </c>
      <c r="AG390" s="111"/>
      <c r="AH390" s="114" t="n">
        <f aca="false">AVERAGE(AH365:AH389)</f>
        <v>0.564076733917407</v>
      </c>
      <c r="AI390" s="111"/>
      <c r="AJ390" s="114" t="n">
        <f aca="false">AVERAGE(AJ365:AJ389)</f>
        <v>0.115926409776378</v>
      </c>
      <c r="AK390" s="111"/>
      <c r="AL390" s="114" t="n">
        <f aca="false">AVERAGE(AL365:AL389)</f>
        <v>0.323667695215049</v>
      </c>
      <c r="AM390" s="111"/>
      <c r="AN390" s="114" t="n">
        <f aca="false">SUM(AN365:AN389)</f>
        <v>2.81906220535658</v>
      </c>
      <c r="AP390" s="116" t="n">
        <f aca="false">SUM(AP363:AP389)</f>
        <v>0.00992411365783827</v>
      </c>
      <c r="AQ390" s="108" t="n">
        <f aca="false">SUM(AQ363:AQ389)</f>
        <v>83438.474195324</v>
      </c>
      <c r="AR390" s="116" t="n">
        <f aca="false">SUM(AR363:AR389)</f>
        <v>0.147493553859326</v>
      </c>
      <c r="AS390" s="108" t="n">
        <f aca="false">SUM(AS363:AS389)</f>
        <v>1240074.17810536</v>
      </c>
      <c r="AT390" s="116" t="n">
        <f aca="false">SUM(AT363:AT389)</f>
        <v>0.232821495255785</v>
      </c>
      <c r="AU390" s="108" t="n">
        <f aca="false">SUM(AU363:AU389)</f>
        <v>1957481.6445873</v>
      </c>
      <c r="AV390" s="116" t="n">
        <f aca="false">SUM(AV363:AV389)</f>
        <v>0.253781229364683</v>
      </c>
      <c r="AW390" s="108" t="n">
        <f aca="false">SUM(AW363:AW389)</f>
        <v>2133703.75306798</v>
      </c>
      <c r="AX390" s="116" t="n">
        <f aca="false">SUM(AX363:AX389)</f>
        <v>0.355979607862368</v>
      </c>
      <c r="AY390" s="108" t="n">
        <f aca="false">SUM(AY363:AY389)</f>
        <v>2992951.95004404</v>
      </c>
    </row>
    <row r="391" customFormat="false" ht="12.8" hidden="false" customHeight="false" outlineLevel="0" collapsed="false">
      <c r="A391" s="57" t="s">
        <v>72</v>
      </c>
      <c r="B391" s="57"/>
      <c r="C391" s="57"/>
      <c r="D391" s="57"/>
      <c r="E391" s="57"/>
      <c r="F391" s="57"/>
      <c r="G391" s="57"/>
      <c r="H391" s="57"/>
      <c r="I391" s="129"/>
      <c r="J391" s="130"/>
      <c r="K391" s="131"/>
      <c r="L391" s="130"/>
      <c r="M391" s="129"/>
      <c r="N391" s="130"/>
      <c r="O391" s="130"/>
      <c r="P391" s="132"/>
      <c r="Q391" s="57"/>
      <c r="R391" s="130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112" t="s">
        <v>296</v>
      </c>
      <c r="AD391" s="112" t="n">
        <f aca="false">_xlfn.STDEV.P(AD365:AD389)</f>
        <v>86.162466459519</v>
      </c>
      <c r="AE391" s="111"/>
      <c r="AF391" s="112" t="n">
        <f aca="false">_xlfn.STDEV.P(AF365:AF389)</f>
        <v>5.77518235953144</v>
      </c>
      <c r="AG391" s="111"/>
      <c r="AH391" s="114" t="n">
        <f aca="false">_xlfn.STDEV.P(AH365:AH389)</f>
        <v>0.150376153497596</v>
      </c>
      <c r="AI391" s="111"/>
      <c r="AJ391" s="114" t="n">
        <f aca="false">_xlfn.STDEV.P(AJ365:AJ389)</f>
        <v>0.0951852926371923</v>
      </c>
      <c r="AK391" s="111"/>
      <c r="AL391" s="114" t="n">
        <f aca="false">_xlfn.STDEV.P(AL365:AL389)</f>
        <v>0.213252621913767</v>
      </c>
      <c r="AM391" s="111"/>
      <c r="AN391" s="114"/>
    </row>
    <row r="392" customFormat="false" ht="12.8" hidden="false" customHeight="false" outlineLevel="0" collapsed="false">
      <c r="A392" s="57" t="s">
        <v>82</v>
      </c>
      <c r="B392" s="57"/>
      <c r="C392" s="57"/>
      <c r="D392" s="57"/>
      <c r="E392" s="57"/>
      <c r="F392" s="57"/>
      <c r="G392" s="57"/>
      <c r="H392" s="57"/>
      <c r="I392" s="129"/>
      <c r="J392" s="130"/>
      <c r="K392" s="131"/>
      <c r="L392" s="130"/>
      <c r="M392" s="129"/>
      <c r="N392" s="130"/>
      <c r="O392" s="130"/>
      <c r="P392" s="132"/>
      <c r="Q392" s="57"/>
      <c r="R392" s="130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8" t="n">
        <f aca="false">MIN(AD392:AM392)</f>
        <v>-2.52243643156481</v>
      </c>
      <c r="AD392" s="8" t="n">
        <f aca="false">(MIN(AD365:AD389)-AD390)/AD391</f>
        <v>-1.3486518518755</v>
      </c>
      <c r="AF392" s="8" t="n">
        <f aca="false">(MIN(AF365:AF389)-AF390)/AF391</f>
        <v>-1.80327273148744</v>
      </c>
      <c r="AH392" s="8" t="n">
        <f aca="false">(MIN(AH365:AH389)-AH390)/AH391</f>
        <v>-2.52243643156481</v>
      </c>
      <c r="AJ392" s="8" t="n">
        <f aca="false">(MIN(AJ365:AJ389)-AJ390)/AJ391</f>
        <v>-1.18625554449799</v>
      </c>
      <c r="AL392" s="8" t="n">
        <f aca="false">(MIN(AL365:AL389)-AL390)/AL391</f>
        <v>-1.36746979223906</v>
      </c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</row>
    <row r="393" customFormat="false" ht="12.8" hidden="false" customHeight="false" outlineLevel="0" collapsed="false">
      <c r="A393" s="126"/>
      <c r="B393" s="48"/>
      <c r="C393" s="48"/>
      <c r="D393" s="48"/>
      <c r="E393" s="48"/>
      <c r="F393" s="48"/>
      <c r="G393" s="48"/>
      <c r="H393" s="48"/>
      <c r="T393" s="48"/>
      <c r="U393" s="48"/>
      <c r="V393" s="48"/>
      <c r="W393" s="48"/>
      <c r="X393" s="48"/>
      <c r="Y393" s="48"/>
      <c r="Z393" s="48"/>
      <c r="AA393" s="48"/>
      <c r="AC393" s="8" t="n">
        <f aca="false">MAX(AD393:AN393)</f>
        <v>2.94351943694875</v>
      </c>
      <c r="AD393" s="8" t="n">
        <f aca="false">(MAX(AD365:AD389)-AD390)/AD391</f>
        <v>2.94351943694875</v>
      </c>
      <c r="AF393" s="8" t="n">
        <f aca="false">(MAX(AF365:AF389)-AF390)/AF391</f>
        <v>2.30957490061772</v>
      </c>
      <c r="AH393" s="8" t="n">
        <f aca="false">(MAX(AH365:AH389)-AH390)/AH391</f>
        <v>2.19565493073137</v>
      </c>
      <c r="AJ393" s="8" t="n">
        <f aca="false">(MAX(AJ365:AJ389)-AJ390)/AJ391</f>
        <v>2.74177175585132</v>
      </c>
      <c r="AL393" s="8" t="n">
        <f aca="false">(MAX(AL365:AL389)-AL390)/AL391</f>
        <v>2.35980757901709</v>
      </c>
    </row>
    <row r="394" customFormat="false" ht="12.8" hidden="false" customHeight="false" outlineLevel="0" collapsed="false">
      <c r="A394" s="126"/>
      <c r="B394" s="48"/>
      <c r="C394" s="48"/>
      <c r="D394" s="48"/>
      <c r="E394" s="48"/>
      <c r="F394" s="48"/>
      <c r="G394" s="48"/>
      <c r="H394" s="48"/>
      <c r="T394" s="48"/>
      <c r="U394" s="48"/>
      <c r="V394" s="48"/>
      <c r="W394" s="48"/>
      <c r="X394" s="48"/>
      <c r="Y394" s="48"/>
      <c r="Z394" s="48"/>
      <c r="AA394" s="48"/>
    </row>
    <row r="395" customFormat="false" ht="12.8" hidden="false" customHeight="false" outlineLevel="0" collapsed="false">
      <c r="A395" s="126"/>
      <c r="B395" s="48"/>
      <c r="C395" s="48"/>
      <c r="D395" s="48"/>
      <c r="E395" s="48"/>
      <c r="F395" s="48"/>
      <c r="G395" s="48"/>
      <c r="H395" s="48"/>
      <c r="T395" s="48"/>
      <c r="U395" s="48"/>
      <c r="V395" s="48"/>
      <c r="W395" s="48"/>
      <c r="X395" s="48"/>
      <c r="Y395" s="48"/>
      <c r="Z395" s="48"/>
      <c r="AA395" s="48"/>
    </row>
    <row r="396" customFormat="false" ht="12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T396" s="16"/>
      <c r="U396" s="16"/>
      <c r="V396" s="16"/>
      <c r="W396" s="16"/>
      <c r="X396" s="16"/>
      <c r="Y396" s="16"/>
      <c r="Z396" s="16"/>
      <c r="AA396" s="16"/>
    </row>
    <row r="397" customFormat="false" ht="12.8" hidden="false" customHeight="false" outlineLevel="0" collapsed="false">
      <c r="A397" s="16" t="s">
        <v>180</v>
      </c>
      <c r="B397" s="16"/>
      <c r="C397" s="16"/>
      <c r="D397" s="16"/>
      <c r="E397" s="16"/>
      <c r="F397" s="16"/>
      <c r="G397" s="16"/>
      <c r="H397" s="16"/>
      <c r="I397" s="16"/>
      <c r="J397" s="16"/>
      <c r="T397" s="16"/>
      <c r="U397" s="16"/>
      <c r="V397" s="16"/>
      <c r="W397" s="16"/>
      <c r="X397" s="16"/>
      <c r="Y397" s="16"/>
      <c r="Z397" s="16"/>
      <c r="AA397" s="16"/>
    </row>
    <row r="398" customFormat="false" ht="15.8" hidden="false" customHeight="true" outlineLevel="0" collapsed="false">
      <c r="A398" s="66" t="s">
        <v>30</v>
      </c>
      <c r="B398" s="72" t="s">
        <v>275</v>
      </c>
      <c r="C398" s="72"/>
      <c r="D398" s="72"/>
      <c r="E398" s="72"/>
      <c r="F398" s="72"/>
      <c r="G398" s="72"/>
      <c r="H398" s="72"/>
      <c r="I398" s="68" t="s">
        <v>32</v>
      </c>
      <c r="J398" s="69" t="s">
        <v>33</v>
      </c>
      <c r="K398" s="70" t="s">
        <v>276</v>
      </c>
      <c r="L398" s="69" t="s">
        <v>277</v>
      </c>
      <c r="M398" s="68" t="s">
        <v>278</v>
      </c>
      <c r="N398" s="69" t="s">
        <v>34</v>
      </c>
      <c r="O398" s="69" t="s">
        <v>279</v>
      </c>
      <c r="P398" s="71" t="s">
        <v>280</v>
      </c>
      <c r="Q398" s="66" t="s">
        <v>281</v>
      </c>
      <c r="R398" s="69" t="s">
        <v>282</v>
      </c>
      <c r="T398" s="72" t="s">
        <v>275</v>
      </c>
      <c r="U398" s="72"/>
      <c r="V398" s="72"/>
      <c r="W398" s="72"/>
      <c r="X398" s="72"/>
      <c r="Y398" s="72"/>
      <c r="Z398" s="72"/>
      <c r="AA398" s="72"/>
      <c r="AD398" s="73" t="s">
        <v>284</v>
      </c>
      <c r="AE398" s="73"/>
      <c r="AF398" s="73" t="s">
        <v>285</v>
      </c>
      <c r="AG398" s="73"/>
      <c r="AH398" s="73" t="s">
        <v>286</v>
      </c>
      <c r="AI398" s="73"/>
      <c r="AJ398" s="73" t="s">
        <v>287</v>
      </c>
      <c r="AK398" s="73"/>
      <c r="AL398" s="73" t="s">
        <v>288</v>
      </c>
      <c r="AM398" s="73"/>
      <c r="AN398" s="74" t="s">
        <v>289</v>
      </c>
      <c r="AP398" s="73" t="s">
        <v>284</v>
      </c>
      <c r="AQ398" s="73"/>
      <c r="AR398" s="73" t="s">
        <v>285</v>
      </c>
      <c r="AS398" s="73"/>
      <c r="AT398" s="73" t="s">
        <v>286</v>
      </c>
      <c r="AU398" s="73"/>
      <c r="AV398" s="73" t="s">
        <v>287</v>
      </c>
      <c r="AW398" s="73"/>
      <c r="AX398" s="74" t="s">
        <v>288</v>
      </c>
      <c r="AY398" s="74"/>
    </row>
    <row r="399" customFormat="false" ht="37.3" hidden="false" customHeight="false" outlineLevel="0" collapsed="false">
      <c r="A399" s="66"/>
      <c r="B399" s="73" t="s">
        <v>181</v>
      </c>
      <c r="C399" s="73" t="s">
        <v>182</v>
      </c>
      <c r="D399" s="73" t="s">
        <v>183</v>
      </c>
      <c r="E399" s="73" t="s">
        <v>184</v>
      </c>
      <c r="F399" s="73" t="s">
        <v>185</v>
      </c>
      <c r="G399" s="73" t="s">
        <v>186</v>
      </c>
      <c r="H399" s="73" t="s">
        <v>187</v>
      </c>
      <c r="I399" s="68"/>
      <c r="J399" s="69"/>
      <c r="K399" s="70"/>
      <c r="L399" s="69"/>
      <c r="M399" s="68"/>
      <c r="N399" s="69"/>
      <c r="O399" s="69"/>
      <c r="P399" s="71"/>
      <c r="Q399" s="66"/>
      <c r="R399" s="69"/>
      <c r="T399" s="73" t="s">
        <v>181</v>
      </c>
      <c r="U399" s="73" t="s">
        <v>182</v>
      </c>
      <c r="V399" s="73" t="s">
        <v>183</v>
      </c>
      <c r="W399" s="73" t="s">
        <v>184</v>
      </c>
      <c r="X399" s="73" t="s">
        <v>185</v>
      </c>
      <c r="Y399" s="73" t="s">
        <v>186</v>
      </c>
      <c r="Z399" s="73" t="s">
        <v>187</v>
      </c>
      <c r="AA399" s="66" t="s">
        <v>43</v>
      </c>
      <c r="AD399" s="73" t="s">
        <v>290</v>
      </c>
      <c r="AE399" s="73" t="s">
        <v>291</v>
      </c>
      <c r="AF399" s="73" t="s">
        <v>290</v>
      </c>
      <c r="AG399" s="73" t="s">
        <v>291</v>
      </c>
      <c r="AH399" s="73" t="s">
        <v>290</v>
      </c>
      <c r="AI399" s="73" t="s">
        <v>291</v>
      </c>
      <c r="AJ399" s="73" t="s">
        <v>290</v>
      </c>
      <c r="AK399" s="73" t="s">
        <v>291</v>
      </c>
      <c r="AL399" s="73" t="s">
        <v>290</v>
      </c>
      <c r="AM399" s="73" t="s">
        <v>291</v>
      </c>
      <c r="AN399" s="75" t="s">
        <v>292</v>
      </c>
      <c r="AP399" s="73" t="s">
        <v>293</v>
      </c>
      <c r="AQ399" s="73" t="s">
        <v>294</v>
      </c>
      <c r="AR399" s="73" t="s">
        <v>293</v>
      </c>
      <c r="AS399" s="73" t="s">
        <v>294</v>
      </c>
      <c r="AT399" s="73" t="s">
        <v>293</v>
      </c>
      <c r="AU399" s="73" t="s">
        <v>294</v>
      </c>
      <c r="AV399" s="73" t="s">
        <v>293</v>
      </c>
      <c r="AW399" s="73" t="s">
        <v>294</v>
      </c>
      <c r="AX399" s="73" t="s">
        <v>293</v>
      </c>
      <c r="AY399" s="75" t="s">
        <v>294</v>
      </c>
    </row>
    <row r="400" customFormat="false" ht="12.8" hidden="false" customHeight="false" outlineLevel="0" collapsed="false">
      <c r="A400" s="76" t="s">
        <v>115</v>
      </c>
      <c r="B400" s="77" t="n">
        <v>0</v>
      </c>
      <c r="C400" s="77"/>
      <c r="D400" s="77"/>
      <c r="E400" s="77"/>
      <c r="F400" s="77"/>
      <c r="G400" s="77"/>
      <c r="H400" s="77"/>
      <c r="I400" s="78" t="n">
        <f aca="false">AP400+AR400+AT400+AV400+AX400</f>
        <v>0.138891954258684</v>
      </c>
      <c r="J400" s="79" t="n">
        <f aca="false">ROUND(AQ400+AS400+AU400+AW400+AY400,0)</f>
        <v>1081755</v>
      </c>
      <c r="K400" s="80" t="n">
        <f aca="false">I400-Tabla_Ministerio!J400</f>
        <v>0</v>
      </c>
      <c r="L400" s="79" t="n">
        <f aca="false">J400-Tabla_Ministerio!K400</f>
        <v>1</v>
      </c>
      <c r="M400" s="82" t="n">
        <f aca="false">Q435/Q$460</f>
        <v>0.20210480757394</v>
      </c>
      <c r="N400" s="81" t="n">
        <f aca="false">ROUND((N$425*M400),0)</f>
        <v>29907646</v>
      </c>
      <c r="O400" s="82" t="n">
        <f aca="false">Tabla_Ministerio!L400/Tabla_Ministerio!L425-M400</f>
        <v>-2.40751717592302E-006</v>
      </c>
      <c r="P400" s="117" t="n">
        <f aca="false">N400-Tabla_Ministerio!L400</f>
        <v>356</v>
      </c>
      <c r="Q400" s="83" t="n">
        <f aca="false">N400+J400</f>
        <v>30989401</v>
      </c>
      <c r="R400" s="81" t="n">
        <f aca="false">Q400-Tabla_Ministerio!M400</f>
        <v>357</v>
      </c>
      <c r="T400" s="84" t="n">
        <f aca="false">B400+Tabla_Ministerio!B400</f>
        <v>25457</v>
      </c>
      <c r="U400" s="84" t="n">
        <f aca="false">C400+Tabla_Ministerio!C400</f>
        <v>70</v>
      </c>
      <c r="V400" s="84" t="n">
        <f aca="false">D400+Tabla_Ministerio!D400</f>
        <v>1744.4929355732</v>
      </c>
      <c r="W400" s="84" t="n">
        <f aca="false">E400+Tabla_Ministerio!E400</f>
        <v>1029.12391473063</v>
      </c>
      <c r="X400" s="84" t="n">
        <f aca="false">F400+Tabla_Ministerio!F400</f>
        <v>566</v>
      </c>
      <c r="Y400" s="84" t="n">
        <f aca="false">G400+Tabla_Ministerio!G400</f>
        <v>1351</v>
      </c>
      <c r="Z400" s="84" t="n">
        <f aca="false">H400+Tabla_Ministerio!H400</f>
        <v>91</v>
      </c>
      <c r="AA400" s="84" t="n">
        <f aca="false">Y400+0.33*Z400</f>
        <v>1381.03</v>
      </c>
      <c r="AD400" s="85" t="n">
        <f aca="false">IF(U400&gt;0,T400/U400,0)</f>
        <v>363.671428571429</v>
      </c>
      <c r="AE400" s="86" t="n">
        <f aca="false">EXP((((AD400-AD$425)/AD$426+2)/4-1.9)^3)</f>
        <v>0.508791658296376</v>
      </c>
      <c r="AF400" s="87" t="n">
        <f aca="false">T400/V400</f>
        <v>14.5927790711491</v>
      </c>
      <c r="AG400" s="86" t="n">
        <f aca="false">EXP((((AF400-AF$425)/AF$426+2)/4-1.9)^3)</f>
        <v>0.00646027996260931</v>
      </c>
      <c r="AH400" s="86" t="n">
        <f aca="false">W400/V400</f>
        <v>0.589927246906554</v>
      </c>
      <c r="AI400" s="86" t="n">
        <f aca="false">EXP((((AH400-AH$425)/AH$426+2)/4-1.9)^3)</f>
        <v>0.0766558226873911</v>
      </c>
      <c r="AJ400" s="86" t="n">
        <f aca="false">X400/V400</f>
        <v>0.324449579851136</v>
      </c>
      <c r="AK400" s="86" t="n">
        <f aca="false">EXP((((AJ400-AJ$425)/AJ$426+2)/4-1.9)^3)</f>
        <v>0.587159058991514</v>
      </c>
      <c r="AL400" s="86" t="n">
        <f aca="false">AA400/V400</f>
        <v>0.79165124251204</v>
      </c>
      <c r="AM400" s="86" t="n">
        <f aca="false">EXP((((AL400-AL$425)/AL$426+2)/4-1.9)^3)</f>
        <v>0.63864395261161</v>
      </c>
      <c r="AN400" s="86" t="n">
        <f aca="false">0.01*AE400+0.15*AG400+0.24*AI400+0.25*AK400+0.35*AM400</f>
        <v>0.394769504184271</v>
      </c>
      <c r="AP400" s="88" t="n">
        <f aca="false">0.01*AE400/$AN$425</f>
        <v>0.00179008426391301</v>
      </c>
      <c r="AQ400" s="79" t="n">
        <f aca="false">AP400*$J$425</f>
        <v>13942.0122167057</v>
      </c>
      <c r="AR400" s="88" t="n">
        <f aca="false">0.15*AG400/$AN$425</f>
        <v>0.000340938534849259</v>
      </c>
      <c r="AS400" s="79" t="n">
        <f aca="false">AR400*$J$425</f>
        <v>2655.38852770181</v>
      </c>
      <c r="AT400" s="88" t="n">
        <f aca="false">0.24*AI400/$AN$425</f>
        <v>0.00647276564507222</v>
      </c>
      <c r="AU400" s="79" t="n">
        <f aca="false">AT400*$J$425</f>
        <v>50412.9216253787</v>
      </c>
      <c r="AV400" s="88" t="n">
        <f aca="false">0.25*AK400/$AN$425</f>
        <v>0.0516451171504085</v>
      </c>
      <c r="AW400" s="79" t="n">
        <f aca="false">AV400*$J$425</f>
        <v>402236.290637091</v>
      </c>
      <c r="AX400" s="88" t="n">
        <f aca="false">0.35*AM400/$AN$425</f>
        <v>0.0786430486644411</v>
      </c>
      <c r="AY400" s="79" t="n">
        <f aca="false">AX400*$J$425</f>
        <v>612508.789302394</v>
      </c>
    </row>
    <row r="401" customFormat="false" ht="12.8" hidden="false" customHeight="false" outlineLevel="0" collapsed="false">
      <c r="A401" s="89" t="s">
        <v>116</v>
      </c>
      <c r="B401" s="77"/>
      <c r="C401" s="77"/>
      <c r="D401" s="77"/>
      <c r="E401" s="77"/>
      <c r="F401" s="77"/>
      <c r="G401" s="77"/>
      <c r="H401" s="77"/>
      <c r="I401" s="82" t="n">
        <f aca="false">AP401+AR401+AT401+AV401+AX401</f>
        <v>0.0987651853213132</v>
      </c>
      <c r="J401" s="81" t="n">
        <f aca="false">ROUND(AQ401+AS401+AU401+AW401+AY401,0)</f>
        <v>769229</v>
      </c>
      <c r="K401" s="90" t="n">
        <f aca="false">I401-Tabla_Ministerio!J401</f>
        <v>0</v>
      </c>
      <c r="L401" s="81" t="n">
        <f aca="false">J401-Tabla_Ministerio!K401</f>
        <v>0</v>
      </c>
      <c r="M401" s="82" t="n">
        <f aca="false">Q436/Q$460</f>
        <v>0.127451338693616</v>
      </c>
      <c r="N401" s="81" t="n">
        <f aca="false">ROUND((N$425*M401),0)</f>
        <v>18860361</v>
      </c>
      <c r="O401" s="82" t="n">
        <f aca="false">Tabla_Ministerio!L401/Tabla_Ministerio!L425-M401</f>
        <v>3.71250810179968E-006</v>
      </c>
      <c r="P401" s="117" t="n">
        <f aca="false">N401-Tabla_Ministerio!L401</f>
        <v>-549</v>
      </c>
      <c r="Q401" s="83" t="n">
        <f aca="false">N401+J401</f>
        <v>19629590</v>
      </c>
      <c r="R401" s="81" t="n">
        <f aca="false">Q401-Tabla_Ministerio!M401</f>
        <v>-549</v>
      </c>
      <c r="T401" s="83" t="n">
        <f aca="false">B401+Tabla_Ministerio!B401</f>
        <v>19281</v>
      </c>
      <c r="U401" s="83" t="n">
        <f aca="false">C401+Tabla_Ministerio!C401</f>
        <v>45</v>
      </c>
      <c r="V401" s="83" t="n">
        <f aca="false">D401+Tabla_Ministerio!D401</f>
        <v>1720.85697881263</v>
      </c>
      <c r="W401" s="83" t="n">
        <f aca="false">E401+Tabla_Ministerio!E401</f>
        <v>1052.38017622207</v>
      </c>
      <c r="X401" s="83" t="n">
        <f aca="false">F401+Tabla_Ministerio!F401</f>
        <v>462</v>
      </c>
      <c r="Y401" s="83" t="n">
        <f aca="false">G401+Tabla_Ministerio!G401</f>
        <v>1077</v>
      </c>
      <c r="Z401" s="83" t="n">
        <f aca="false">H401+Tabla_Ministerio!H401</f>
        <v>93</v>
      </c>
      <c r="AA401" s="83" t="n">
        <f aca="false">Y401+0.33*Z401</f>
        <v>1107.69</v>
      </c>
      <c r="AD401" s="91" t="n">
        <f aca="false">IF(U401&gt;0,T401/U401,0)</f>
        <v>428.466666666667</v>
      </c>
      <c r="AE401" s="92" t="n">
        <f aca="false">EXP((((AD401-AD$425)/AD$426+2)/4-1.9)^3)</f>
        <v>0.725460660216948</v>
      </c>
      <c r="AF401" s="93" t="n">
        <f aca="false">T401/V401</f>
        <v>11.204301250708</v>
      </c>
      <c r="AG401" s="92" t="n">
        <f aca="false">EXP((((AF401-AF$425)/AF$426+2)/4-1.9)^3)</f>
        <v>0.00168370328945902</v>
      </c>
      <c r="AH401" s="92" t="n">
        <f aca="false">W401/V401</f>
        <v>0.611544241723214</v>
      </c>
      <c r="AI401" s="92" t="n">
        <f aca="false">EXP((((AH401-AH$425)/AH$426+2)/4-1.9)^3)</f>
        <v>0.097241120792743</v>
      </c>
      <c r="AJ401" s="92" t="n">
        <f aca="false">X401/V401</f>
        <v>0.26847088728941</v>
      </c>
      <c r="AK401" s="92" t="n">
        <f aca="false">EXP((((AJ401-AJ$425)/AJ$426+2)/4-1.9)^3)</f>
        <v>0.40565958681377</v>
      </c>
      <c r="AL401" s="92" t="n">
        <f aca="false">AA401/V401</f>
        <v>0.643685102038109</v>
      </c>
      <c r="AM401" s="92" t="n">
        <f aca="false">EXP((((AL401-AL$425)/AL$426+2)/4-1.9)^3)</f>
        <v>0.424166159726716</v>
      </c>
      <c r="AN401" s="92" t="n">
        <f aca="false">0.01*AE401+0.15*AG401+0.24*AI401+0.25*AK401+0.35*AM401</f>
        <v>0.28071808369364</v>
      </c>
      <c r="AP401" s="94" t="n">
        <f aca="false">0.01*AE401/$AN$425</f>
        <v>0.00255239190888195</v>
      </c>
      <c r="AQ401" s="81" t="n">
        <f aca="false">AP401*$J$425</f>
        <v>19879.220153394</v>
      </c>
      <c r="AR401" s="94" t="n">
        <f aca="false">0.15*AG401/$AN$425</f>
        <v>8.88567269454961E-005</v>
      </c>
      <c r="AS401" s="81" t="n">
        <f aca="false">AR401*$J$425</f>
        <v>692.057685543007</v>
      </c>
      <c r="AT401" s="94" t="n">
        <f aca="false">0.24*AI401/$AN$425</f>
        <v>0.00821097424682803</v>
      </c>
      <c r="AU401" s="81" t="n">
        <f aca="false">AT401*$J$425</f>
        <v>63950.90195927</v>
      </c>
      <c r="AV401" s="94" t="n">
        <f aca="false">0.25*AK401/$AN$425</f>
        <v>0.0356808543841035</v>
      </c>
      <c r="AW401" s="81" t="n">
        <f aca="false">AV401*$J$425</f>
        <v>277899.156902395</v>
      </c>
      <c r="AX401" s="94" t="n">
        <f aca="false">0.35*AM401/$AN$425</f>
        <v>0.0522321080545542</v>
      </c>
      <c r="AY401" s="81" t="n">
        <f aca="false">AX401*$J$425</f>
        <v>406808.04992333</v>
      </c>
    </row>
    <row r="402" customFormat="false" ht="12.8" hidden="false" customHeight="false" outlineLevel="0" collapsed="false">
      <c r="A402" s="89" t="s">
        <v>117</v>
      </c>
      <c r="B402" s="77"/>
      <c r="C402" s="77"/>
      <c r="D402" s="77"/>
      <c r="E402" s="77"/>
      <c r="F402" s="77"/>
      <c r="G402" s="77"/>
      <c r="H402" s="77"/>
      <c r="I402" s="82" t="n">
        <f aca="false">AP402+AR402+AT402+AV402+AX402</f>
        <v>0.0653669485561048</v>
      </c>
      <c r="J402" s="81" t="n">
        <f aca="false">ROUND(AQ402+AS402+AU402+AW402+AY402,0)</f>
        <v>509108</v>
      </c>
      <c r="K402" s="90" t="n">
        <f aca="false">I402-Tabla_Ministerio!J402</f>
        <v>-4.16333634234434E-016</v>
      </c>
      <c r="L402" s="81" t="n">
        <f aca="false">J402-Tabla_Ministerio!K402</f>
        <v>0</v>
      </c>
      <c r="M402" s="82" t="n">
        <f aca="false">Q437/Q$460</f>
        <v>0.0749232689038224</v>
      </c>
      <c r="N402" s="81" t="n">
        <f aca="false">ROUND((N$425*M402),0)</f>
        <v>11087211</v>
      </c>
      <c r="O402" s="82" t="n">
        <f aca="false">Tabla_Ministerio!L402/Tabla_Ministerio!L425-M402</f>
        <v>-2.5671494697746E-005</v>
      </c>
      <c r="P402" s="117" t="n">
        <f aca="false">N402-Tabla_Ministerio!L402</f>
        <v>3799</v>
      </c>
      <c r="Q402" s="83" t="n">
        <f aca="false">N402+J402</f>
        <v>11596319</v>
      </c>
      <c r="R402" s="81" t="n">
        <f aca="false">Q402-Tabla_Ministerio!M402</f>
        <v>3799</v>
      </c>
      <c r="T402" s="83" t="n">
        <f aca="false">B402+Tabla_Ministerio!B402</f>
        <v>22623</v>
      </c>
      <c r="U402" s="83" t="n">
        <f aca="false">C402+Tabla_Ministerio!C402</f>
        <v>100</v>
      </c>
      <c r="V402" s="83" t="n">
        <f aca="false">D402+Tabla_Ministerio!D402</f>
        <v>1303.2596362657</v>
      </c>
      <c r="W402" s="83" t="n">
        <f aca="false">E402+Tabla_Ministerio!E402</f>
        <v>902.310871690121</v>
      </c>
      <c r="X402" s="83" t="n">
        <f aca="false">F402+Tabla_Ministerio!F402</f>
        <v>259</v>
      </c>
      <c r="Y402" s="83" t="n">
        <f aca="false">G402+Tabla_Ministerio!G402</f>
        <v>634</v>
      </c>
      <c r="Z402" s="83" t="n">
        <f aca="false">H402+Tabla_Ministerio!H402</f>
        <v>23</v>
      </c>
      <c r="AA402" s="83" t="n">
        <f aca="false">Y402+0.33*Z402</f>
        <v>641.59</v>
      </c>
      <c r="AD402" s="91" t="n">
        <f aca="false">IF(U402&gt;0,T402/U402,0)</f>
        <v>226.23</v>
      </c>
      <c r="AE402" s="92" t="n">
        <f aca="false">EXP((((AD402-AD$425)/AD$426+2)/4-1.9)^3)</f>
        <v>0.118875946654926</v>
      </c>
      <c r="AF402" s="93" t="n">
        <f aca="false">T402/V402</f>
        <v>17.3587820649636</v>
      </c>
      <c r="AG402" s="92" t="n">
        <f aca="false">EXP((((AF402-AF$425)/AF$426+2)/4-1.9)^3)</f>
        <v>0.0166399720243833</v>
      </c>
      <c r="AH402" s="92" t="n">
        <f aca="false">W402/V402</f>
        <v>0.692349280666407</v>
      </c>
      <c r="AI402" s="92" t="n">
        <f aca="false">EXP((((AH402-AH$425)/AH$426+2)/4-1.9)^3)</f>
        <v>0.207710250964366</v>
      </c>
      <c r="AJ402" s="92" t="n">
        <f aca="false">X402/V402</f>
        <v>0.198732464961569</v>
      </c>
      <c r="AK402" s="92" t="n">
        <f aca="false">EXP((((AJ402-AJ$425)/AJ$426+2)/4-1.9)^3)</f>
        <v>0.209649318181856</v>
      </c>
      <c r="AL402" s="92" t="n">
        <f aca="false">AA402/V402</f>
        <v>0.492296379130088</v>
      </c>
      <c r="AM402" s="92" t="n">
        <f aca="false">EXP((((AL402-AL$425)/AL$426+2)/4-1.9)^3)</f>
        <v>0.228124214562878</v>
      </c>
      <c r="AN402" s="92" t="n">
        <f aca="false">0.01*AE402+0.15*AG402+0.24*AI402+0.25*AK402+0.35*AM402</f>
        <v>0.185791020144126</v>
      </c>
      <c r="AP402" s="94" t="n">
        <f aca="false">0.01*AE402/$AN$425</f>
        <v>0.000418241844171094</v>
      </c>
      <c r="AQ402" s="81" t="n">
        <f aca="false">AP402*$J$425</f>
        <v>3257.46280134571</v>
      </c>
      <c r="AR402" s="94" t="n">
        <f aca="false">0.15*AG402/$AN$425</f>
        <v>0.00087816746561468</v>
      </c>
      <c r="AS402" s="81" t="n">
        <f aca="false">AR402*$J$425</f>
        <v>6839.57832641357</v>
      </c>
      <c r="AT402" s="94" t="n">
        <f aca="false">0.24*AI402/$AN$425</f>
        <v>0.0175389126283896</v>
      </c>
      <c r="AU402" s="81" t="n">
        <f aca="false">AT402*$J$425</f>
        <v>136601.242222096</v>
      </c>
      <c r="AV402" s="94" t="n">
        <f aca="false">0.25*AK402/$AN$425</f>
        <v>0.0184402564044604</v>
      </c>
      <c r="AW402" s="81" t="n">
        <f aca="false">AV402*$J$425</f>
        <v>143621.328477679</v>
      </c>
      <c r="AX402" s="94" t="n">
        <f aca="false">0.35*AM402/$AN$425</f>
        <v>0.028091370213469</v>
      </c>
      <c r="AY402" s="81" t="n">
        <f aca="false">AX402*$J$425</f>
        <v>218788.709892386</v>
      </c>
    </row>
    <row r="403" customFormat="false" ht="12.8" hidden="false" customHeight="false" outlineLevel="0" collapsed="false">
      <c r="A403" s="89" t="s">
        <v>118</v>
      </c>
      <c r="B403" s="77"/>
      <c r="C403" s="77"/>
      <c r="D403" s="77"/>
      <c r="E403" s="77"/>
      <c r="F403" s="77"/>
      <c r="G403" s="77"/>
      <c r="H403" s="77"/>
      <c r="I403" s="82" t="n">
        <f aca="false">AP403+AR403+AT403+AV403+AX403</f>
        <v>0.0454129815971322</v>
      </c>
      <c r="J403" s="81" t="n">
        <f aca="false">ROUND(AQ403+AS403+AU403+AW403+AY403,0)</f>
        <v>353698</v>
      </c>
      <c r="K403" s="90" t="n">
        <f aca="false">I403-Tabla_Ministerio!J403</f>
        <v>2.91433543964104E-016</v>
      </c>
      <c r="L403" s="81" t="n">
        <f aca="false">J403-Tabla_Ministerio!K403</f>
        <v>0</v>
      </c>
      <c r="M403" s="82" t="n">
        <f aca="false">Q438/Q$460</f>
        <v>0.0566327716958156</v>
      </c>
      <c r="N403" s="81" t="n">
        <f aca="false">ROUND((N$425*M403),0)</f>
        <v>8380567</v>
      </c>
      <c r="O403" s="82" t="n">
        <f aca="false">Tabla_Ministerio!L403/Tabla_Ministerio!L425-M403</f>
        <v>-9.29247932904276E-006</v>
      </c>
      <c r="P403" s="117" t="n">
        <f aca="false">N403-Tabla_Ministerio!L403</f>
        <v>1375</v>
      </c>
      <c r="Q403" s="83" t="n">
        <f aca="false">N403+J403</f>
        <v>8734265</v>
      </c>
      <c r="R403" s="81" t="n">
        <f aca="false">Q403-Tabla_Ministerio!M403</f>
        <v>1375</v>
      </c>
      <c r="T403" s="83" t="n">
        <f aca="false">B403+Tabla_Ministerio!B403</f>
        <v>13317</v>
      </c>
      <c r="U403" s="83" t="n">
        <f aca="false">C403+Tabla_Ministerio!C403</f>
        <v>57</v>
      </c>
      <c r="V403" s="83" t="n">
        <f aca="false">D403+Tabla_Ministerio!D403</f>
        <v>541.310438810126</v>
      </c>
      <c r="W403" s="83" t="n">
        <f aca="false">E403+Tabla_Ministerio!E403</f>
        <v>376.406805484069</v>
      </c>
      <c r="X403" s="83" t="n">
        <f aca="false">F403+Tabla_Ministerio!F403</f>
        <v>84</v>
      </c>
      <c r="Y403" s="83" t="n">
        <f aca="false">G403+Tabla_Ministerio!G403</f>
        <v>165</v>
      </c>
      <c r="Z403" s="83" t="n">
        <f aca="false">H403+Tabla_Ministerio!H403</f>
        <v>27</v>
      </c>
      <c r="AA403" s="83" t="n">
        <f aca="false">Y403+0.33*Z403</f>
        <v>173.91</v>
      </c>
      <c r="AD403" s="91" t="n">
        <f aca="false">IF(U403&gt;0,T403/U403,0)</f>
        <v>233.631578947368</v>
      </c>
      <c r="AE403" s="92" t="n">
        <f aca="false">EXP((((AD403-AD$425)/AD$426+2)/4-1.9)^3)</f>
        <v>0.132371616674365</v>
      </c>
      <c r="AF403" s="93" t="n">
        <f aca="false">T403/V403</f>
        <v>24.6014099215832</v>
      </c>
      <c r="AG403" s="92" t="n">
        <f aca="false">EXP((((AF403-AF$425)/AF$426+2)/4-1.9)^3)</f>
        <v>0.111427790085314</v>
      </c>
      <c r="AH403" s="92" t="n">
        <f aca="false">W403/V403</f>
        <v>0.695362177591591</v>
      </c>
      <c r="AI403" s="92" t="n">
        <f aca="false">EXP((((AH403-AH$425)/AH$426+2)/4-1.9)^3)</f>
        <v>0.212871456256184</v>
      </c>
      <c r="AJ403" s="92" t="n">
        <f aca="false">X403/V403</f>
        <v>0.155178976752496</v>
      </c>
      <c r="AK403" s="92" t="n">
        <f aca="false">EXP((((AJ403-AJ$425)/AJ$426+2)/4-1.9)^3)</f>
        <v>0.121872815202277</v>
      </c>
      <c r="AL403" s="92" t="n">
        <f aca="false">AA403/V403</f>
        <v>0.321275902940793</v>
      </c>
      <c r="AM403" s="92" t="n">
        <f aca="false">EXP((((AL403-AL$425)/AL$426+2)/4-1.9)^3)</f>
        <v>0.0842316196142074</v>
      </c>
      <c r="AN403" s="92" t="n">
        <f aca="false">0.01*AE403+0.15*AG403+0.24*AI403+0.25*AK403+0.35*AM403</f>
        <v>0.129076304846567</v>
      </c>
      <c r="AP403" s="94" t="n">
        <f aca="false">0.01*AE403/$AN$425</f>
        <v>0.000465723728236668</v>
      </c>
      <c r="AQ403" s="81" t="n">
        <f aca="false">AP403*$J$425</f>
        <v>3627.27388848826</v>
      </c>
      <c r="AR403" s="94" t="n">
        <f aca="false">0.15*AG403/$AN$425</f>
        <v>0.00588055435879801</v>
      </c>
      <c r="AS403" s="81" t="n">
        <f aca="false">AR403*$J$425</f>
        <v>45800.5035652044</v>
      </c>
      <c r="AT403" s="94" t="n">
        <f aca="false">0.24*AI403/$AN$425</f>
        <v>0.0179747213005668</v>
      </c>
      <c r="AU403" s="81" t="n">
        <f aca="false">AT403*$J$425</f>
        <v>139995.523683662</v>
      </c>
      <c r="AV403" s="94" t="n">
        <f aca="false">0.25*AK403/$AN$425</f>
        <v>0.0107196435483466</v>
      </c>
      <c r="AW403" s="81" t="n">
        <f aca="false">AV403*$J$425</f>
        <v>83489.5900280606</v>
      </c>
      <c r="AX403" s="94" t="n">
        <f aca="false">0.35*AM403/$AN$425</f>
        <v>0.0103723386611841</v>
      </c>
      <c r="AY403" s="81" t="n">
        <f aca="false">AX403*$J$425</f>
        <v>80784.6173754563</v>
      </c>
    </row>
    <row r="404" customFormat="false" ht="12.8" hidden="false" customHeight="false" outlineLevel="0" collapsed="false">
      <c r="A404" s="89" t="s">
        <v>119</v>
      </c>
      <c r="B404" s="77"/>
      <c r="C404" s="77"/>
      <c r="D404" s="77"/>
      <c r="E404" s="77"/>
      <c r="F404" s="77"/>
      <c r="G404" s="77"/>
      <c r="H404" s="77"/>
      <c r="I404" s="82" t="n">
        <f aca="false">AP404+AR404+AT404+AV404+AX404</f>
        <v>0.102356759791446</v>
      </c>
      <c r="J404" s="81" t="n">
        <f aca="false">ROUND(AQ404+AS404+AU404+AW404+AY404,0)</f>
        <v>797202</v>
      </c>
      <c r="K404" s="90" t="n">
        <f aca="false">I404-Tabla_Ministerio!J404</f>
        <v>0</v>
      </c>
      <c r="L404" s="81" t="n">
        <f aca="false">J404-Tabla_Ministerio!K404</f>
        <v>0</v>
      </c>
      <c r="M404" s="82" t="n">
        <f aca="false">Q439/Q$460</f>
        <v>0.0514248831977911</v>
      </c>
      <c r="N404" s="81" t="n">
        <f aca="false">ROUND((N$425*M404),0)</f>
        <v>7609899</v>
      </c>
      <c r="O404" s="82" t="n">
        <f aca="false">Tabla_Ministerio!L404/Tabla_Ministerio!L425-M404</f>
        <v>4.36399378015567E-006</v>
      </c>
      <c r="P404" s="117" t="n">
        <f aca="false">N404-Tabla_Ministerio!L404</f>
        <v>-646</v>
      </c>
      <c r="Q404" s="83" t="n">
        <f aca="false">N404+J404</f>
        <v>8407101</v>
      </c>
      <c r="R404" s="81" t="n">
        <f aca="false">Q404-Tabla_Ministerio!M404</f>
        <v>-646</v>
      </c>
      <c r="T404" s="83" t="n">
        <f aca="false">B404+Tabla_Ministerio!B404</f>
        <v>14571</v>
      </c>
      <c r="U404" s="83" t="n">
        <f aca="false">C404+Tabla_Ministerio!C404</f>
        <v>103</v>
      </c>
      <c r="V404" s="83" t="n">
        <f aca="false">D404+Tabla_Ministerio!D404</f>
        <v>379.913526444372</v>
      </c>
      <c r="W404" s="83" t="n">
        <f aca="false">E404+Tabla_Ministerio!E404</f>
        <v>220.158331639177</v>
      </c>
      <c r="X404" s="83" t="n">
        <f aca="false">F404+Tabla_Ministerio!F404</f>
        <v>101</v>
      </c>
      <c r="Y404" s="83" t="n">
        <f aca="false">G404+Tabla_Ministerio!G404</f>
        <v>180</v>
      </c>
      <c r="Z404" s="83" t="n">
        <f aca="false">H404+Tabla_Ministerio!H404</f>
        <v>1</v>
      </c>
      <c r="AA404" s="83" t="n">
        <f aca="false">Y404+0.33*Z404</f>
        <v>180.33</v>
      </c>
      <c r="AD404" s="91" t="n">
        <f aca="false">IF(U404&gt;0,T404/U404,0)</f>
        <v>141.466019417476</v>
      </c>
      <c r="AE404" s="92" t="n">
        <f aca="false">EXP((((AD404-AD$425)/AD$426+2)/4-1.9)^3)</f>
        <v>0.0261422553122293</v>
      </c>
      <c r="AF404" s="93" t="n">
        <f aca="false">T404/V404</f>
        <v>38.3534646327828</v>
      </c>
      <c r="AG404" s="92" t="n">
        <f aca="false">EXP((((AF404-AF$425)/AF$426+2)/4-1.9)^3)</f>
        <v>0.678931369925785</v>
      </c>
      <c r="AH404" s="92" t="n">
        <f aca="false">W404/V404</f>
        <v>0.579495901869167</v>
      </c>
      <c r="AI404" s="92" t="n">
        <f aca="false">EXP((((AH404-AH$425)/AH$426+2)/4-1.9)^3)</f>
        <v>0.0679635345645805</v>
      </c>
      <c r="AJ404" s="92" t="n">
        <f aca="false">X404/V404</f>
        <v>0.26584997103226</v>
      </c>
      <c r="AK404" s="92" t="n">
        <f aca="false">EXP((((AJ404-AJ$425)/AJ$426+2)/4-1.9)^3)</f>
        <v>0.397394792665556</v>
      </c>
      <c r="AL404" s="92" t="n">
        <f aca="false">AA404/V404</f>
        <v>0.47466064629948</v>
      </c>
      <c r="AM404" s="92" t="n">
        <f aca="false">EXP((((AL404-AL$425)/AL$426+2)/4-1.9)^3)</f>
        <v>0.209043603460418</v>
      </c>
      <c r="AN404" s="92" t="n">
        <f aca="false">0.01*AE404+0.15*AG404+0.24*AI404+0.25*AK404+0.35*AM404</f>
        <v>0.290926335715025</v>
      </c>
      <c r="AP404" s="94" t="n">
        <f aca="false">0.01*AE404/$AN$425</f>
        <v>9.19764290442795E-005</v>
      </c>
      <c r="AQ404" s="81" t="n">
        <f aca="false">AP404*$J$425</f>
        <v>716.355382389212</v>
      </c>
      <c r="AR404" s="94" t="n">
        <f aca="false">0.15*AG404/$AN$425</f>
        <v>0.0358303150738695</v>
      </c>
      <c r="AS404" s="81" t="n">
        <f aca="false">AR404*$J$425</f>
        <v>279063.226552435</v>
      </c>
      <c r="AT404" s="94" t="n">
        <f aca="false">0.24*AI404/$AN$425</f>
        <v>0.0057387947350235</v>
      </c>
      <c r="AU404" s="81" t="n">
        <f aca="false">AT404*$J$425</f>
        <v>44696.4134135043</v>
      </c>
      <c r="AV404" s="94" t="n">
        <f aca="false">0.25*AK404/$AN$425</f>
        <v>0.0349539027081102</v>
      </c>
      <c r="AW404" s="81" t="n">
        <f aca="false">AV404*$J$425</f>
        <v>272237.317763327</v>
      </c>
      <c r="AX404" s="94" t="n">
        <f aca="false">0.35*AM404/$AN$425</f>
        <v>0.0257417708453988</v>
      </c>
      <c r="AY404" s="81" t="n">
        <f aca="false">AX404*$J$425</f>
        <v>200488.932750951</v>
      </c>
    </row>
    <row r="405" customFormat="false" ht="12.8" hidden="false" customHeight="false" outlineLevel="0" collapsed="false">
      <c r="A405" s="89" t="s">
        <v>120</v>
      </c>
      <c r="B405" s="77"/>
      <c r="C405" s="77"/>
      <c r="D405" s="77"/>
      <c r="E405" s="77"/>
      <c r="F405" s="77"/>
      <c r="G405" s="77"/>
      <c r="H405" s="77"/>
      <c r="I405" s="82" t="n">
        <f aca="false">AP405+AR405+AT405+AV405+AX405</f>
        <v>0.0379038025451715</v>
      </c>
      <c r="J405" s="81" t="n">
        <f aca="false">ROUND(AQ405+AS405+AU405+AW405+AY405,0)</f>
        <v>295213</v>
      </c>
      <c r="K405" s="90" t="n">
        <f aca="false">I405-Tabla_Ministerio!J405</f>
        <v>0</v>
      </c>
      <c r="L405" s="81" t="n">
        <f aca="false">J405-Tabla_Ministerio!K405</f>
        <v>0</v>
      </c>
      <c r="M405" s="82" t="n">
        <f aca="false">Q440/Q$460</f>
        <v>0.0650457921611262</v>
      </c>
      <c r="N405" s="81" t="n">
        <f aca="false">ROUND((N$425*M405),0)</f>
        <v>9625533</v>
      </c>
      <c r="O405" s="82" t="n">
        <f aca="false">Tabla_Ministerio!L405/Tabla_Ministerio!L425-M405</f>
        <v>-1.57401358222981E-005</v>
      </c>
      <c r="P405" s="117" t="n">
        <f aca="false">N405-Tabla_Ministerio!L405</f>
        <v>2329</v>
      </c>
      <c r="Q405" s="83" t="n">
        <f aca="false">N405+J405</f>
        <v>9920746</v>
      </c>
      <c r="R405" s="81" t="n">
        <f aca="false">Q405-Tabla_Ministerio!M405</f>
        <v>2329</v>
      </c>
      <c r="T405" s="83" t="n">
        <f aca="false">B405+Tabla_Ministerio!B405</f>
        <v>17621</v>
      </c>
      <c r="U405" s="83" t="n">
        <f aca="false">C405+Tabla_Ministerio!C405</f>
        <v>98</v>
      </c>
      <c r="V405" s="83" t="n">
        <f aca="false">D405+Tabla_Ministerio!D405</f>
        <v>871.863377171075</v>
      </c>
      <c r="W405" s="83" t="n">
        <f aca="false">E405+Tabla_Ministerio!E405</f>
        <v>564.204535449114</v>
      </c>
      <c r="X405" s="83" t="n">
        <f aca="false">F405+Tabla_Ministerio!F405</f>
        <v>142</v>
      </c>
      <c r="Y405" s="83" t="n">
        <f aca="false">G405+Tabla_Ministerio!G405</f>
        <v>295</v>
      </c>
      <c r="Z405" s="83" t="n">
        <f aca="false">H405+Tabla_Ministerio!H405</f>
        <v>13</v>
      </c>
      <c r="AA405" s="83" t="n">
        <f aca="false">Y405+0.33*Z405</f>
        <v>299.29</v>
      </c>
      <c r="AD405" s="91" t="n">
        <f aca="false">IF(U405&gt;0,T405/U405,0)</f>
        <v>179.80612244898</v>
      </c>
      <c r="AE405" s="92" t="n">
        <f aca="false">EXP((((AD405-AD$425)/AD$426+2)/4-1.9)^3)</f>
        <v>0.0554571623481813</v>
      </c>
      <c r="AF405" s="93" t="n">
        <f aca="false">T405/V405</f>
        <v>20.2107353759653</v>
      </c>
      <c r="AG405" s="92" t="n">
        <f aca="false">EXP((((AF405-AF$425)/AF$426+2)/4-1.9)^3)</f>
        <v>0.0386691295292874</v>
      </c>
      <c r="AH405" s="92" t="n">
        <f aca="false">W405/V405</f>
        <v>0.647124939781026</v>
      </c>
      <c r="AI405" s="92" t="n">
        <f aca="false">EXP((((AH405-AH$425)/AH$426+2)/4-1.9)^3)</f>
        <v>0.139203731928585</v>
      </c>
      <c r="AJ405" s="92" t="n">
        <f aca="false">X405/V405</f>
        <v>0.162869554701042</v>
      </c>
      <c r="AK405" s="92" t="n">
        <f aca="false">EXP((((AJ405-AJ$425)/AJ$426+2)/4-1.9)^3)</f>
        <v>0.135188565425274</v>
      </c>
      <c r="AL405" s="92" t="n">
        <f aca="false">AA405/V405</f>
        <v>0.343276260749824</v>
      </c>
      <c r="AM405" s="92" t="n">
        <f aca="false">EXP((((AL405-AL$425)/AL$426+2)/4-1.9)^3)</f>
        <v>0.097634727474326</v>
      </c>
      <c r="AN405" s="92" t="n">
        <f aca="false">0.01*AE405+0.15*AG405+0.24*AI405+0.25*AK405+0.35*AM405</f>
        <v>0.107733132688068</v>
      </c>
      <c r="AP405" s="94" t="n">
        <f aca="false">0.01*AE405/$AN$425</f>
        <v>0.000195115214689547</v>
      </c>
      <c r="AQ405" s="81" t="n">
        <f aca="false">AP405*$J$425</f>
        <v>1519.64841080745</v>
      </c>
      <c r="AR405" s="94" t="n">
        <f aca="false">0.15*AG405/$AN$425</f>
        <v>0.00204074690909936</v>
      </c>
      <c r="AS405" s="81" t="n">
        <f aca="false">AR405*$J$425</f>
        <v>15894.2899568724</v>
      </c>
      <c r="AT405" s="94" t="n">
        <f aca="false">0.24*AI405/$AN$425</f>
        <v>0.0117542686531156</v>
      </c>
      <c r="AU405" s="81" t="n">
        <f aca="false">AT405*$J$425</f>
        <v>91547.7335139251</v>
      </c>
      <c r="AV405" s="94" t="n">
        <f aca="false">0.25*AK405/$AN$425</f>
        <v>0.011890865331748</v>
      </c>
      <c r="AW405" s="81" t="n">
        <f aca="false">AV405*$J$425</f>
        <v>92611.612237763</v>
      </c>
      <c r="AX405" s="94" t="n">
        <f aca="false">0.35*AM405/$AN$425</f>
        <v>0.0120228064365191</v>
      </c>
      <c r="AY405" s="81" t="n">
        <f aca="false">AX405*$J$425</f>
        <v>93639.2311782167</v>
      </c>
    </row>
    <row r="406" customFormat="false" ht="12.8" hidden="false" customHeight="false" outlineLevel="0" collapsed="false">
      <c r="A406" s="89" t="s">
        <v>121</v>
      </c>
      <c r="B406" s="77"/>
      <c r="C406" s="77"/>
      <c r="D406" s="77"/>
      <c r="E406" s="77"/>
      <c r="F406" s="77"/>
      <c r="G406" s="77"/>
      <c r="H406" s="77"/>
      <c r="I406" s="82" t="n">
        <f aca="false">AP406+AR406+AT406+AV406+AX406</f>
        <v>0.0409868344121498</v>
      </c>
      <c r="J406" s="81" t="n">
        <f aca="false">ROUND(AQ406+AS406+AU406+AW406+AY406,0)</f>
        <v>319225</v>
      </c>
      <c r="K406" s="90" t="n">
        <f aca="false">I406-Tabla_Ministerio!J406</f>
        <v>0</v>
      </c>
      <c r="L406" s="81" t="n">
        <f aca="false">J406-Tabla_Ministerio!K406</f>
        <v>0</v>
      </c>
      <c r="M406" s="82" t="n">
        <f aca="false">Q441/Q$460</f>
        <v>0.0493997914374993</v>
      </c>
      <c r="N406" s="81" t="n">
        <f aca="false">ROUND((N$425*M406),0)</f>
        <v>7310224</v>
      </c>
      <c r="O406" s="82" t="n">
        <f aca="false">Tabla_Ministerio!L406/Tabla_Ministerio!L425-M406</f>
        <v>2.79521432312163E-006</v>
      </c>
      <c r="P406" s="117" t="n">
        <f aca="false">N406-Tabla_Ministerio!L406</f>
        <v>-414</v>
      </c>
      <c r="Q406" s="83" t="n">
        <f aca="false">N406+J406</f>
        <v>7629449</v>
      </c>
      <c r="R406" s="81" t="n">
        <f aca="false">Q406-Tabla_Ministerio!M406</f>
        <v>-414</v>
      </c>
      <c r="T406" s="83" t="n">
        <f aca="false">B406+Tabla_Ministerio!B406</f>
        <v>11482</v>
      </c>
      <c r="U406" s="83" t="n">
        <f aca="false">C406+Tabla_Ministerio!C406</f>
        <v>56</v>
      </c>
      <c r="V406" s="83" t="n">
        <f aca="false">D406+Tabla_Ministerio!D406</f>
        <v>723.057714899114</v>
      </c>
      <c r="W406" s="83" t="n">
        <f aca="false">E406+Tabla_Ministerio!E406</f>
        <v>379.654209200832</v>
      </c>
      <c r="X406" s="83" t="n">
        <f aca="false">F406+Tabla_Ministerio!F406</f>
        <v>136</v>
      </c>
      <c r="Y406" s="83" t="n">
        <f aca="false">G406+Tabla_Ministerio!G406</f>
        <v>310</v>
      </c>
      <c r="Z406" s="83" t="n">
        <f aca="false">H406+Tabla_Ministerio!H406</f>
        <v>15</v>
      </c>
      <c r="AA406" s="83" t="n">
        <f aca="false">Y406+0.33*Z406</f>
        <v>314.95</v>
      </c>
      <c r="AD406" s="91" t="n">
        <f aca="false">IF(U406&gt;0,T406/U406,0)</f>
        <v>205.035714285714</v>
      </c>
      <c r="AE406" s="92" t="n">
        <f aca="false">EXP((((AD406-AD$425)/AD$426+2)/4-1.9)^3)</f>
        <v>0.0855601671477368</v>
      </c>
      <c r="AF406" s="93" t="n">
        <f aca="false">T406/V406</f>
        <v>15.879783540657</v>
      </c>
      <c r="AG406" s="92" t="n">
        <f aca="false">EXP((((AF406-AF$425)/AF$426+2)/4-1.9)^3)</f>
        <v>0.0101981899285826</v>
      </c>
      <c r="AH406" s="92" t="n">
        <f aca="false">W406/V406</f>
        <v>0.525067641735631</v>
      </c>
      <c r="AI406" s="92" t="n">
        <f aca="false">EXP((((AH406-AH$425)/AH$426+2)/4-1.9)^3)</f>
        <v>0.0341122539071631</v>
      </c>
      <c r="AJ406" s="92" t="n">
        <f aca="false">X406/V406</f>
        <v>0.188090102902748</v>
      </c>
      <c r="AK406" s="92" t="n">
        <f aca="false">EXP((((AJ406-AJ$425)/AJ$426+2)/4-1.9)^3)</f>
        <v>0.185440859773003</v>
      </c>
      <c r="AL406" s="92" t="n">
        <f aca="false">AA406/V406</f>
        <v>0.435580719920738</v>
      </c>
      <c r="AM406" s="92" t="n">
        <f aca="false">EXP((((AL406-AL$425)/AL$426+2)/4-1.9)^3)</f>
        <v>0.170181369621974</v>
      </c>
      <c r="AN406" s="92" t="n">
        <f aca="false">0.01*AE406+0.15*AG406+0.24*AI406+0.25*AK406+0.35*AM406</f>
        <v>0.116495965409426</v>
      </c>
      <c r="AP406" s="94" t="n">
        <f aca="false">0.01*AE406/$AN$425</f>
        <v>0.000301026768681245</v>
      </c>
      <c r="AQ406" s="81" t="n">
        <f aca="false">AP406*$J$425</f>
        <v>2344.53705399051</v>
      </c>
      <c r="AR406" s="94" t="n">
        <f aca="false">0.15*AG406/$AN$425</f>
        <v>0.000538205147840233</v>
      </c>
      <c r="AS406" s="81" t="n">
        <f aca="false">AR406*$J$425</f>
        <v>4191.79303318377</v>
      </c>
      <c r="AT406" s="94" t="n">
        <f aca="false">0.24*AI406/$AN$425</f>
        <v>0.00288041556956097</v>
      </c>
      <c r="AU406" s="81" t="n">
        <f aca="false">AT406*$J$425</f>
        <v>22434.0216098118</v>
      </c>
      <c r="AV406" s="94" t="n">
        <f aca="false">0.25*AK406/$AN$425</f>
        <v>0.0163109378639215</v>
      </c>
      <c r="AW406" s="81" t="n">
        <f aca="false">AV406*$J$425</f>
        <v>127037.201292203</v>
      </c>
      <c r="AX406" s="94" t="n">
        <f aca="false">0.35*AM406/$AN$425</f>
        <v>0.0209562490621458</v>
      </c>
      <c r="AY406" s="81" t="n">
        <f aca="false">AX406*$J$425</f>
        <v>163217.054264304</v>
      </c>
    </row>
    <row r="407" customFormat="false" ht="12.8" hidden="false" customHeight="false" outlineLevel="0" collapsed="false">
      <c r="A407" s="89" t="s">
        <v>122</v>
      </c>
      <c r="B407" s="77"/>
      <c r="C407" s="77"/>
      <c r="D407" s="77"/>
      <c r="E407" s="77"/>
      <c r="F407" s="77"/>
      <c r="G407" s="77"/>
      <c r="H407" s="77"/>
      <c r="I407" s="82" t="n">
        <f aca="false">AP407+AR407+AT407+AV407+AX407</f>
        <v>0.0308066642988074</v>
      </c>
      <c r="J407" s="81" t="n">
        <f aca="false">ROUND(AQ407+AS407+AU407+AW407+AY407,0)</f>
        <v>239937</v>
      </c>
      <c r="K407" s="90" t="n">
        <f aca="false">I407-Tabla_Ministerio!J407</f>
        <v>0</v>
      </c>
      <c r="L407" s="81" t="n">
        <f aca="false">J407-Tabla_Ministerio!K407</f>
        <v>0</v>
      </c>
      <c r="M407" s="82" t="n">
        <f aca="false">Q442/Q$460</f>
        <v>0.0486365539361608</v>
      </c>
      <c r="N407" s="81" t="n">
        <f aca="false">ROUND((N$425*M407),0)</f>
        <v>7197280</v>
      </c>
      <c r="O407" s="82" t="n">
        <f aca="false">Tabla_Ministerio!L407/Tabla_Ministerio!L425-M407</f>
        <v>-1.51898578635012E-005</v>
      </c>
      <c r="P407" s="117" t="n">
        <f aca="false">N407-Tabla_Ministerio!L407</f>
        <v>2248</v>
      </c>
      <c r="Q407" s="83" t="n">
        <f aca="false">N407+J407</f>
        <v>7437217</v>
      </c>
      <c r="R407" s="81" t="n">
        <f aca="false">Q407-Tabla_Ministerio!M407</f>
        <v>2248</v>
      </c>
      <c r="T407" s="83" t="n">
        <f aca="false">B407+Tabla_Ministerio!B407</f>
        <v>9257</v>
      </c>
      <c r="U407" s="83" t="n">
        <f aca="false">C407+Tabla_Ministerio!C407</f>
        <v>46</v>
      </c>
      <c r="V407" s="83" t="n">
        <f aca="false">D407+Tabla_Ministerio!D407</f>
        <v>483.069523148159</v>
      </c>
      <c r="W407" s="83" t="n">
        <f aca="false">E407+Tabla_Ministerio!E407</f>
        <v>280.106131842123</v>
      </c>
      <c r="X407" s="83" t="n">
        <f aca="false">F407+Tabla_Ministerio!F407</f>
        <v>56</v>
      </c>
      <c r="Y407" s="83" t="n">
        <f aca="false">G407+Tabla_Ministerio!G407</f>
        <v>190</v>
      </c>
      <c r="Z407" s="83" t="n">
        <f aca="false">H407+Tabla_Ministerio!H407</f>
        <v>12</v>
      </c>
      <c r="AA407" s="83" t="n">
        <f aca="false">Y407+0.33*Z407</f>
        <v>193.96</v>
      </c>
      <c r="AD407" s="91" t="n">
        <f aca="false">IF(U407&gt;0,T407/U407,0)</f>
        <v>201.239130434783</v>
      </c>
      <c r="AE407" s="92" t="n">
        <f aca="false">EXP((((AD407-AD$425)/AD$426+2)/4-1.9)^3)</f>
        <v>0.0803948926166366</v>
      </c>
      <c r="AF407" s="93" t="n">
        <f aca="false">T407/V407</f>
        <v>19.1628731609318</v>
      </c>
      <c r="AG407" s="92" t="n">
        <f aca="false">EXP((((AF407-AF$425)/AF$426+2)/4-1.9)^3)</f>
        <v>0.0287953618458341</v>
      </c>
      <c r="AH407" s="92" t="n">
        <f aca="false">W407/V407</f>
        <v>0.579846416343292</v>
      </c>
      <c r="AI407" s="92" t="n">
        <f aca="false">EXP((((AH407-AH$425)/AH$426+2)/4-1.9)^3)</f>
        <v>0.068243026403371</v>
      </c>
      <c r="AJ407" s="92" t="n">
        <f aca="false">X407/V407</f>
        <v>0.115925342660925</v>
      </c>
      <c r="AK407" s="92" t="n">
        <f aca="false">EXP((((AJ407-AJ$425)/AJ$426+2)/4-1.9)^3)</f>
        <v>0.0678707509095259</v>
      </c>
      <c r="AL407" s="92" t="n">
        <f aca="false">AA407/V407</f>
        <v>0.401515704687733</v>
      </c>
      <c r="AM407" s="92" t="n">
        <f aca="false">EXP((((AL407-AL$425)/AL$426+2)/4-1.9)^3)</f>
        <v>0.140262364729241</v>
      </c>
      <c r="AN407" s="92" t="n">
        <f aca="false">0.01*AE407+0.15*AG407+0.24*AI407+0.25*AK407+0.35*AM407</f>
        <v>0.0875610949224663</v>
      </c>
      <c r="AP407" s="94" t="n">
        <f aca="false">0.01*AE407/$AN$425</f>
        <v>0.000282853757182053</v>
      </c>
      <c r="AQ407" s="81" t="n">
        <f aca="false">AP407*$J$425</f>
        <v>2202.99715363843</v>
      </c>
      <c r="AR407" s="94" t="n">
        <f aca="false">0.15*AG407/$AN$425</f>
        <v>0.00151966300763964</v>
      </c>
      <c r="AS407" s="81" t="n">
        <f aca="false">AR407*$J$425</f>
        <v>11835.845186122</v>
      </c>
      <c r="AT407" s="94" t="n">
        <f aca="false">0.24*AI407/$AN$425</f>
        <v>0.00576239483621318</v>
      </c>
      <c r="AU407" s="81" t="n">
        <f aca="false">AT407*$J$425</f>
        <v>44880.2220228168</v>
      </c>
      <c r="AV407" s="94" t="n">
        <f aca="false">0.25*AK407/$AN$425</f>
        <v>0.00596975015224847</v>
      </c>
      <c r="AW407" s="81" t="n">
        <f aca="false">AV407*$J$425</f>
        <v>46495.2020590322</v>
      </c>
      <c r="AX407" s="94" t="n">
        <f aca="false">0.35*AM407/$AN$425</f>
        <v>0.0172720025455241</v>
      </c>
      <c r="AY407" s="81" t="n">
        <f aca="false">AX407*$J$425</f>
        <v>134522.42184973</v>
      </c>
    </row>
    <row r="408" customFormat="false" ht="12.8" hidden="false" customHeight="false" outlineLevel="0" collapsed="false">
      <c r="A408" s="89" t="s">
        <v>123</v>
      </c>
      <c r="B408" s="77"/>
      <c r="C408" s="77"/>
      <c r="D408" s="77"/>
      <c r="E408" s="77"/>
      <c r="F408" s="77"/>
      <c r="G408" s="77"/>
      <c r="H408" s="77"/>
      <c r="I408" s="82" t="n">
        <f aca="false">AP408+AR408+AT408+AV408+AX408</f>
        <v>0.0125884010537074</v>
      </c>
      <c r="J408" s="81" t="n">
        <f aca="false">ROUND(AQ408+AS408+AU408+AW408+AY408,0)</f>
        <v>98044</v>
      </c>
      <c r="K408" s="90" t="n">
        <f aca="false">I408-Tabla_Ministerio!J408</f>
        <v>0</v>
      </c>
      <c r="L408" s="81" t="n">
        <f aca="false">J408-Tabla_Ministerio!K408</f>
        <v>0</v>
      </c>
      <c r="M408" s="82" t="n">
        <f aca="false">Q443/Q$460</f>
        <v>0.0208003058918446</v>
      </c>
      <c r="N408" s="81" t="n">
        <f aca="false">ROUND((N$425*M408),0)</f>
        <v>3078047</v>
      </c>
      <c r="O408" s="82" t="n">
        <f aca="false">Tabla_Ministerio!L408/Tabla_Ministerio!L425-M408</f>
        <v>-5.69307447879572E-006</v>
      </c>
      <c r="P408" s="117" t="n">
        <f aca="false">N408-Tabla_Ministerio!L408</f>
        <v>842</v>
      </c>
      <c r="Q408" s="83" t="n">
        <f aca="false">N408+J408</f>
        <v>3176091</v>
      </c>
      <c r="R408" s="81" t="n">
        <f aca="false">Q408-Tabla_Ministerio!M408</f>
        <v>842</v>
      </c>
      <c r="T408" s="83" t="n">
        <f aca="false">B408+Tabla_Ministerio!B408</f>
        <v>15746</v>
      </c>
      <c r="U408" s="83" t="n">
        <f aca="false">C408+Tabla_Ministerio!C408</f>
        <v>69</v>
      </c>
      <c r="V408" s="83" t="n">
        <f aca="false">D408+Tabla_Ministerio!D408</f>
        <v>670.296767953008</v>
      </c>
      <c r="W408" s="83" t="n">
        <f aca="false">E408+Tabla_Ministerio!E408</f>
        <v>270.499620627286</v>
      </c>
      <c r="X408" s="83" t="n">
        <f aca="false">F408+Tabla_Ministerio!F408</f>
        <v>53</v>
      </c>
      <c r="Y408" s="83" t="n">
        <f aca="false">G408+Tabla_Ministerio!G408</f>
        <v>129</v>
      </c>
      <c r="Z408" s="83" t="n">
        <f aca="false">H408+Tabla_Ministerio!H408</f>
        <v>8</v>
      </c>
      <c r="AA408" s="83" t="n">
        <f aca="false">Y408+0.33*Z408</f>
        <v>131.64</v>
      </c>
      <c r="AD408" s="91" t="n">
        <f aca="false">IF(U408&gt;0,T408/U408,0)</f>
        <v>228.202898550725</v>
      </c>
      <c r="AE408" s="92" t="n">
        <f aca="false">EXP((((AD408-AD$425)/AD$426+2)/4-1.9)^3)</f>
        <v>0.122377068149705</v>
      </c>
      <c r="AF408" s="93" t="n">
        <f aca="false">T408/V408</f>
        <v>23.491087459792</v>
      </c>
      <c r="AG408" s="92" t="n">
        <f aca="false">EXP((((AF408-AF$425)/AF$426+2)/4-1.9)^3)</f>
        <v>0.0874982649174533</v>
      </c>
      <c r="AH408" s="92" t="n">
        <f aca="false">W408/V408</f>
        <v>0.403552028832473</v>
      </c>
      <c r="AI408" s="92" t="n">
        <f aca="false">EXP((((AH408-AH$425)/AH$426+2)/4-1.9)^3)</f>
        <v>0.00488625894333256</v>
      </c>
      <c r="AJ408" s="92" t="n">
        <f aca="false">X408/V408</f>
        <v>0.0790694548055998</v>
      </c>
      <c r="AK408" s="92" t="n">
        <f aca="false">EXP((((AJ408-AJ$425)/AJ$426+2)/4-1.9)^3)</f>
        <v>0.0357841636939553</v>
      </c>
      <c r="AL408" s="92" t="n">
        <f aca="false">AA408/V408</f>
        <v>0.196390623219041</v>
      </c>
      <c r="AM408" s="92" t="n">
        <f aca="false">EXP((((AL408-AL$425)/AL$426+2)/4-1.9)^3)</f>
        <v>0.0323213659834803</v>
      </c>
      <c r="AN408" s="92" t="n">
        <f aca="false">0.01*AE408+0.15*AG408+0.24*AI408+0.25*AK408+0.35*AM408</f>
        <v>0.0357797315832218</v>
      </c>
      <c r="AP408" s="94" t="n">
        <f aca="false">0.01*AE408/$AN$425</f>
        <v>0.000430559857628383</v>
      </c>
      <c r="AQ408" s="81" t="n">
        <f aca="false">AP408*$J$425</f>
        <v>3353.40124266336</v>
      </c>
      <c r="AR408" s="94" t="n">
        <f aca="false">0.15*AG408/$AN$425</f>
        <v>0.00461768381795638</v>
      </c>
      <c r="AS408" s="81" t="n">
        <f aca="false">AR408*$J$425</f>
        <v>35964.6780325873</v>
      </c>
      <c r="AT408" s="94" t="n">
        <f aca="false">0.24*AI408/$AN$425</f>
        <v>0.000412592389104085</v>
      </c>
      <c r="AU408" s="81" t="n">
        <f aca="false">AT408*$J$425</f>
        <v>3213.46220698833</v>
      </c>
      <c r="AV408" s="94" t="n">
        <f aca="false">0.25*AK408/$AN$425</f>
        <v>0.00314749010136693</v>
      </c>
      <c r="AW408" s="81" t="n">
        <f aca="false">AV408*$J$425</f>
        <v>24514.122787323</v>
      </c>
      <c r="AX408" s="94" t="n">
        <f aca="false">0.35*AM408/$AN$425</f>
        <v>0.00398007488765164</v>
      </c>
      <c r="AY408" s="81" t="n">
        <f aca="false">AX408*$J$425</f>
        <v>30998.6819200035</v>
      </c>
    </row>
    <row r="409" customFormat="false" ht="12.8" hidden="false" customHeight="false" outlineLevel="0" collapsed="false">
      <c r="A409" s="89" t="s">
        <v>124</v>
      </c>
      <c r="B409" s="77"/>
      <c r="C409" s="77"/>
      <c r="D409" s="77"/>
      <c r="E409" s="77"/>
      <c r="F409" s="77"/>
      <c r="G409" s="77"/>
      <c r="H409" s="77"/>
      <c r="I409" s="82" t="n">
        <f aca="false">AP409+AR409+AT409+AV409+AX409</f>
        <v>0.0129604998921552</v>
      </c>
      <c r="J409" s="81" t="n">
        <f aca="false">ROUND(AQ409+AS409+AU409+AW409+AY409,0)</f>
        <v>100942</v>
      </c>
      <c r="K409" s="90" t="n">
        <f aca="false">I409-Tabla_Ministerio!J409</f>
        <v>0</v>
      </c>
      <c r="L409" s="81" t="n">
        <f aca="false">J409-Tabla_Ministerio!K409</f>
        <v>0</v>
      </c>
      <c r="M409" s="82" t="n">
        <f aca="false">Q444/Q$460</f>
        <v>0.0199848578019454</v>
      </c>
      <c r="N409" s="81" t="n">
        <f aca="false">ROUND((N$425*M409),0)</f>
        <v>2957377</v>
      </c>
      <c r="O409" s="82" t="n">
        <f aca="false">Tabla_Ministerio!L409/Tabla_Ministerio!L425-M409</f>
        <v>-2.16747118471361E-006</v>
      </c>
      <c r="P409" s="117" t="n">
        <f aca="false">N409-Tabla_Ministerio!L409</f>
        <v>321</v>
      </c>
      <c r="Q409" s="83" t="n">
        <f aca="false">N409+J409</f>
        <v>3058319</v>
      </c>
      <c r="R409" s="81" t="n">
        <f aca="false">Q409-Tabla_Ministerio!M409</f>
        <v>321</v>
      </c>
      <c r="T409" s="83" t="n">
        <f aca="false">B409+Tabla_Ministerio!B409</f>
        <v>6522</v>
      </c>
      <c r="U409" s="83" t="n">
        <f aca="false">C409+Tabla_Ministerio!C409</f>
        <v>47</v>
      </c>
      <c r="V409" s="83" t="n">
        <f aca="false">D409+Tabla_Ministerio!D409</f>
        <v>349.805906282401</v>
      </c>
      <c r="W409" s="83" t="n">
        <f aca="false">E409+Tabla_Ministerio!E409</f>
        <v>184.019378197483</v>
      </c>
      <c r="X409" s="83" t="n">
        <f aca="false">F409+Tabla_Ministerio!F409</f>
        <v>21</v>
      </c>
      <c r="Y409" s="83" t="n">
        <f aca="false">G409+Tabla_Ministerio!G409</f>
        <v>89</v>
      </c>
      <c r="Z409" s="83" t="n">
        <f aca="false">H409+Tabla_Ministerio!H409</f>
        <v>2</v>
      </c>
      <c r="AA409" s="83" t="n">
        <f aca="false">Y409+0.33*Z409</f>
        <v>89.66</v>
      </c>
      <c r="AD409" s="91" t="n">
        <f aca="false">IF(U409&gt;0,T409/U409,0)</f>
        <v>138.765957446809</v>
      </c>
      <c r="AE409" s="92" t="n">
        <f aca="false">EXP((((AD409-AD$425)/AD$426+2)/4-1.9)^3)</f>
        <v>0.0246841795343445</v>
      </c>
      <c r="AF409" s="93" t="n">
        <f aca="false">T409/V409</f>
        <v>18.6446251560279</v>
      </c>
      <c r="AG409" s="92" t="n">
        <f aca="false">EXP((((AF409-AF$425)/AF$426+2)/4-1.9)^3)</f>
        <v>0.0247304979639421</v>
      </c>
      <c r="AH409" s="92" t="n">
        <f aca="false">W409/V409</f>
        <v>0.526061381161823</v>
      </c>
      <c r="AI409" s="92" t="n">
        <f aca="false">EXP((((AH409-AH$425)/AH$426+2)/4-1.9)^3)</f>
        <v>0.0345771319187227</v>
      </c>
      <c r="AJ409" s="92" t="n">
        <f aca="false">X409/V409</f>
        <v>0.0600332916707431</v>
      </c>
      <c r="AK409" s="92" t="n">
        <f aca="false">EXP((((AJ409-AJ$425)/AJ$426+2)/4-1.9)^3)</f>
        <v>0.0247887629814367</v>
      </c>
      <c r="AL409" s="92" t="n">
        <f aca="false">AA409/V409</f>
        <v>0.256313568152325</v>
      </c>
      <c r="AM409" s="92" t="n">
        <f aca="false">EXP((((AL409-AL$425)/AL$426+2)/4-1.9)^3)</f>
        <v>0.0525292026224099</v>
      </c>
      <c r="AN409" s="92" t="n">
        <f aca="false">0.01*AE409+0.15*AG409+0.24*AI409+0.25*AK409+0.35*AM409</f>
        <v>0.0368373398136308</v>
      </c>
      <c r="AP409" s="94" t="n">
        <f aca="false">0.01*AE409/$AN$425</f>
        <v>8.68464736626918E-005</v>
      </c>
      <c r="AQ409" s="81" t="n">
        <f aca="false">AP409*$J$425</f>
        <v>676.400894188244</v>
      </c>
      <c r="AR409" s="94" t="n">
        <f aca="false">0.15*AG409/$AN$425</f>
        <v>0.00130514154041607</v>
      </c>
      <c r="AS409" s="81" t="n">
        <f aca="false">AR409*$J$425</f>
        <v>10165.0518178598</v>
      </c>
      <c r="AT409" s="94" t="n">
        <f aca="false">0.24*AI409/$AN$425</f>
        <v>0.00291966955336652</v>
      </c>
      <c r="AU409" s="81" t="n">
        <f aca="false">AT409*$J$425</f>
        <v>22739.7499672999</v>
      </c>
      <c r="AV409" s="94" t="n">
        <f aca="false">0.25*AK409/$AN$425</f>
        <v>0.00218036075333465</v>
      </c>
      <c r="AW409" s="81" t="n">
        <f aca="false">AV409*$J$425</f>
        <v>16981.6677754421</v>
      </c>
      <c r="AX409" s="94" t="n">
        <f aca="false">0.35*AM409/$AN$425</f>
        <v>0.00646848157137528</v>
      </c>
      <c r="AY409" s="81" t="n">
        <f aca="false">AX409*$J$425</f>
        <v>50379.5552587645</v>
      </c>
    </row>
    <row r="410" customFormat="false" ht="12.8" hidden="false" customHeight="false" outlineLevel="0" collapsed="false">
      <c r="A410" s="89" t="s">
        <v>125</v>
      </c>
      <c r="B410" s="77"/>
      <c r="C410" s="77"/>
      <c r="D410" s="77"/>
      <c r="E410" s="77"/>
      <c r="F410" s="77"/>
      <c r="G410" s="77"/>
      <c r="H410" s="77"/>
      <c r="I410" s="82" t="n">
        <f aca="false">AP410+AR410+AT410+AV410+AX410</f>
        <v>0.0175595353400341</v>
      </c>
      <c r="J410" s="81" t="n">
        <f aca="false">ROUND(AQ410+AS410+AU410+AW410+AY410,0)</f>
        <v>136762</v>
      </c>
      <c r="K410" s="90" t="n">
        <f aca="false">I410-Tabla_Ministerio!J410</f>
        <v>0</v>
      </c>
      <c r="L410" s="81" t="n">
        <f aca="false">J410-Tabla_Ministerio!K410</f>
        <v>0</v>
      </c>
      <c r="M410" s="82" t="n">
        <f aca="false">Q445/Q$460</f>
        <v>0.0207248449128998</v>
      </c>
      <c r="N410" s="81" t="n">
        <f aca="false">ROUND((N$425*M410),0)</f>
        <v>3066881</v>
      </c>
      <c r="O410" s="82" t="n">
        <f aca="false">Tabla_Ministerio!L410/Tabla_Ministerio!L425-M410</f>
        <v>1.1807711974867E-005</v>
      </c>
      <c r="P410" s="117" t="n">
        <f aca="false">N410-Tabla_Ministerio!L410</f>
        <v>-1747</v>
      </c>
      <c r="Q410" s="83" t="n">
        <f aca="false">N410+J410</f>
        <v>3203643</v>
      </c>
      <c r="R410" s="81" t="n">
        <f aca="false">Q410-Tabla_Ministerio!M410</f>
        <v>-1747</v>
      </c>
      <c r="T410" s="83" t="n">
        <f aca="false">B410+Tabla_Ministerio!B410</f>
        <v>7837</v>
      </c>
      <c r="U410" s="83" t="n">
        <f aca="false">C410+Tabla_Ministerio!C410</f>
        <v>38</v>
      </c>
      <c r="V410" s="83" t="n">
        <f aca="false">D410+Tabla_Ministerio!D410</f>
        <v>303.293760262726</v>
      </c>
      <c r="W410" s="83" t="n">
        <f aca="false">E410+Tabla_Ministerio!E410</f>
        <v>158.958225108225</v>
      </c>
      <c r="X410" s="83" t="n">
        <f aca="false">F410+Tabla_Ministerio!F410</f>
        <v>12</v>
      </c>
      <c r="Y410" s="83" t="n">
        <f aca="false">G410+Tabla_Ministerio!G410</f>
        <v>69</v>
      </c>
      <c r="Z410" s="83" t="n">
        <f aca="false">H410+Tabla_Ministerio!H410</f>
        <v>6</v>
      </c>
      <c r="AA410" s="83" t="n">
        <f aca="false">Y410+0.33*Z410</f>
        <v>70.98</v>
      </c>
      <c r="AD410" s="91" t="n">
        <f aca="false">IF(U410&gt;0,T410/U410,0)</f>
        <v>206.236842105263</v>
      </c>
      <c r="AE410" s="92" t="n">
        <f aca="false">EXP((((AD410-AD$425)/AD$426+2)/4-1.9)^3)</f>
        <v>0.0872436050667019</v>
      </c>
      <c r="AF410" s="93" t="n">
        <f aca="false">T410/V410</f>
        <v>25.8396347923916</v>
      </c>
      <c r="AG410" s="92" t="n">
        <f aca="false">EXP((((AF410-AF$425)/AF$426+2)/4-1.9)^3)</f>
        <v>0.143092741097913</v>
      </c>
      <c r="AH410" s="92" t="n">
        <f aca="false">W410/V410</f>
        <v>0.524106480036149</v>
      </c>
      <c r="AI410" s="92" t="n">
        <f aca="false">EXP((((AH410-AH$425)/AH$426+2)/4-1.9)^3)</f>
        <v>0.0336674017402283</v>
      </c>
      <c r="AJ410" s="92" t="n">
        <f aca="false">X410/V410</f>
        <v>0.0395656013153884</v>
      </c>
      <c r="AK410" s="92" t="n">
        <f aca="false">EXP((((AJ410-AJ$425)/AJ$426+2)/4-1.9)^3)</f>
        <v>0.0162257374298305</v>
      </c>
      <c r="AL410" s="92" t="n">
        <f aca="false">AA410/V410</f>
        <v>0.234030531780522</v>
      </c>
      <c r="AM410" s="92" t="n">
        <f aca="false">EXP((((AL410-AL$425)/AL$426+2)/4-1.9)^3)</f>
        <v>0.0441031934696724</v>
      </c>
      <c r="AN410" s="92" t="n">
        <f aca="false">0.01*AE410+0.15*AG410+0.24*AI410+0.25*AK410+0.35*AM410</f>
        <v>0.0499090757048517</v>
      </c>
      <c r="AP410" s="94" t="n">
        <f aca="false">0.01*AE410/$AN$425</f>
        <v>0.000306949616823261</v>
      </c>
      <c r="AQ410" s="81" t="n">
        <f aca="false">AP410*$J$425</f>
        <v>2390.66696129061</v>
      </c>
      <c r="AR410" s="94" t="n">
        <f aca="false">0.15*AG410/$AN$425</f>
        <v>0.00755165871755535</v>
      </c>
      <c r="AS410" s="81" t="n">
        <f aca="false">AR410*$J$425</f>
        <v>58815.8447169422</v>
      </c>
      <c r="AT410" s="94" t="n">
        <f aca="false">0.24*AI410/$AN$425</f>
        <v>0.00284285255448494</v>
      </c>
      <c r="AU410" s="81" t="n">
        <f aca="false">AT410*$J$425</f>
        <v>22141.4633064717</v>
      </c>
      <c r="AV410" s="94" t="n">
        <f aca="false">0.25*AK410/$AN$425</f>
        <v>0.0014271773509799</v>
      </c>
      <c r="AW410" s="81" t="n">
        <f aca="false">AV410*$J$425</f>
        <v>11115.5237012544</v>
      </c>
      <c r="AX410" s="94" t="n">
        <f aca="false">0.35*AM410/$AN$425</f>
        <v>0.00543089710019069</v>
      </c>
      <c r="AY410" s="81" t="n">
        <f aca="false">AX410*$J$425</f>
        <v>42298.3628452309</v>
      </c>
    </row>
    <row r="411" customFormat="false" ht="12.8" hidden="false" customHeight="false" outlineLevel="0" collapsed="false">
      <c r="A411" s="89" t="s">
        <v>126</v>
      </c>
      <c r="B411" s="77"/>
      <c r="C411" s="77"/>
      <c r="D411" s="77"/>
      <c r="E411" s="77"/>
      <c r="F411" s="77"/>
      <c r="G411" s="77"/>
      <c r="H411" s="77"/>
      <c r="I411" s="82" t="n">
        <f aca="false">AP411+AR411+AT411+AV411+AX411</f>
        <v>0.0358365765525225</v>
      </c>
      <c r="J411" s="81" t="n">
        <f aca="false">ROUND(AQ411+AS411+AU411+AW411+AY411,0)</f>
        <v>279112</v>
      </c>
      <c r="K411" s="90" t="n">
        <f aca="false">I411-Tabla_Ministerio!J411</f>
        <v>0</v>
      </c>
      <c r="L411" s="81" t="n">
        <f aca="false">J411-Tabla_Ministerio!K411</f>
        <v>0</v>
      </c>
      <c r="M411" s="82" t="n">
        <f aca="false">Q446/Q$460</f>
        <v>0.0216287121285807</v>
      </c>
      <c r="N411" s="81" t="n">
        <f aca="false">ROUND((N$425*M411),0)</f>
        <v>3200636</v>
      </c>
      <c r="O411" s="82" t="n">
        <f aca="false">Tabla_Ministerio!L411/Tabla_Ministerio!L425-M411</f>
        <v>2.04165172662391E-005</v>
      </c>
      <c r="P411" s="117" t="n">
        <f aca="false">N411-Tabla_Ministerio!L411</f>
        <v>-3021</v>
      </c>
      <c r="Q411" s="83" t="n">
        <f aca="false">N411+J411</f>
        <v>3479748</v>
      </c>
      <c r="R411" s="81" t="n">
        <f aca="false">Q411-Tabla_Ministerio!M411</f>
        <v>-3021</v>
      </c>
      <c r="T411" s="83" t="n">
        <f aca="false">B411+Tabla_Ministerio!B411</f>
        <v>10055</v>
      </c>
      <c r="U411" s="83" t="n">
        <f aca="false">C411+Tabla_Ministerio!C411</f>
        <v>43</v>
      </c>
      <c r="V411" s="83" t="n">
        <f aca="false">D411+Tabla_Ministerio!D411</f>
        <v>405.08402886643</v>
      </c>
      <c r="W411" s="83" t="n">
        <f aca="false">E411+Tabla_Ministerio!E411</f>
        <v>296.011638490848</v>
      </c>
      <c r="X411" s="83" t="n">
        <f aca="false">F411+Tabla_Ministerio!F411</f>
        <v>26</v>
      </c>
      <c r="Y411" s="83" t="n">
        <f aca="false">G411+Tabla_Ministerio!G411</f>
        <v>70</v>
      </c>
      <c r="Z411" s="83" t="n">
        <f aca="false">H411+Tabla_Ministerio!H411</f>
        <v>3</v>
      </c>
      <c r="AA411" s="83" t="n">
        <f aca="false">Y411+0.33*Z411</f>
        <v>70.99</v>
      </c>
      <c r="AD411" s="91" t="n">
        <f aca="false">IF(U411&gt;0,T411/U411,0)</f>
        <v>233.837209302326</v>
      </c>
      <c r="AE411" s="92" t="n">
        <f aca="false">EXP((((AD411-AD$425)/AD$426+2)/4-1.9)^3)</f>
        <v>0.132760645681907</v>
      </c>
      <c r="AF411" s="93" t="n">
        <f aca="false">T411/V411</f>
        <v>24.8220104557997</v>
      </c>
      <c r="AG411" s="92" t="n">
        <f aca="false">EXP((((AF411-AF$425)/AF$426+2)/4-1.9)^3)</f>
        <v>0.116678278806478</v>
      </c>
      <c r="AH411" s="92" t="n">
        <f aca="false">W411/V411</f>
        <v>0.730741321298681</v>
      </c>
      <c r="AI411" s="92" t="n">
        <f aca="false">EXP((((AH411-AH$425)/AH$426+2)/4-1.9)^3)</f>
        <v>0.27867491921601</v>
      </c>
      <c r="AJ411" s="92" t="n">
        <f aca="false">X411/V411</f>
        <v>0.0641842140080351</v>
      </c>
      <c r="AK411" s="92" t="n">
        <f aca="false">EXP((((AJ411-AJ$425)/AJ$426+2)/4-1.9)^3)</f>
        <v>0.0269135583612412</v>
      </c>
      <c r="AL411" s="92" t="n">
        <f aca="false">AA411/V411</f>
        <v>0.175247590478093</v>
      </c>
      <c r="AM411" s="92" t="n">
        <f aca="false">EXP((((AL411-AL$425)/AL$426+2)/4-1.9)^3)</f>
        <v>0.0269079539144668</v>
      </c>
      <c r="AN411" s="92" t="n">
        <f aca="false">0.01*AE411+0.15*AG411+0.24*AI411+0.25*AK411+0.35*AM411</f>
        <v>0.101857502350007</v>
      </c>
      <c r="AP411" s="94" t="n">
        <f aca="false">0.01*AE411/$AN$425</f>
        <v>0.000467092450960893</v>
      </c>
      <c r="AQ411" s="81" t="n">
        <f aca="false">AP411*$J$425</f>
        <v>3637.93414025803</v>
      </c>
      <c r="AR411" s="94" t="n">
        <f aca="false">0.15*AG411/$AN$425</f>
        <v>0.00615764667402229</v>
      </c>
      <c r="AS411" s="81" t="n">
        <f aca="false">AR411*$J$425</f>
        <v>47958.6279182824</v>
      </c>
      <c r="AT411" s="94" t="n">
        <f aca="false">0.24*AI411/$AN$425</f>
        <v>0.0235311210552224</v>
      </c>
      <c r="AU411" s="81" t="n">
        <f aca="false">AT411*$J$425</f>
        <v>183271.359811605</v>
      </c>
      <c r="AV411" s="94" t="n">
        <f aca="false">0.25*AK411/$AN$425</f>
        <v>0.00236725271153612</v>
      </c>
      <c r="AW411" s="81" t="n">
        <f aca="false">AV411*$J$425</f>
        <v>18437.2696244596</v>
      </c>
      <c r="AX411" s="94" t="n">
        <f aca="false">0.35*AM411/$AN$425</f>
        <v>0.00331346366078075</v>
      </c>
      <c r="AY411" s="81" t="n">
        <f aca="false">AX411*$J$425</f>
        <v>25806.8023776901</v>
      </c>
    </row>
    <row r="412" customFormat="false" ht="12.8" hidden="false" customHeight="false" outlineLevel="0" collapsed="false">
      <c r="A412" s="89" t="s">
        <v>127</v>
      </c>
      <c r="B412" s="77"/>
      <c r="C412" s="77"/>
      <c r="D412" s="77"/>
      <c r="E412" s="77"/>
      <c r="F412" s="77"/>
      <c r="G412" s="77"/>
      <c r="H412" s="77"/>
      <c r="I412" s="82" t="n">
        <f aca="false">AP412+AR412+AT412+AV412+AX412</f>
        <v>0.0727690629683794</v>
      </c>
      <c r="J412" s="81" t="n">
        <f aca="false">ROUND(AQ412+AS412+AU412+AW412+AY412,0)</f>
        <v>566759</v>
      </c>
      <c r="K412" s="90" t="n">
        <f aca="false">I412-Tabla_Ministerio!J412</f>
        <v>0</v>
      </c>
      <c r="L412" s="81" t="n">
        <f aca="false">J412-Tabla_Ministerio!K412</f>
        <v>0</v>
      </c>
      <c r="M412" s="82" t="n">
        <f aca="false">Q447/Q$460</f>
        <v>0.0225557302606424</v>
      </c>
      <c r="N412" s="81" t="n">
        <f aca="false">ROUND((N$425*M412),0)</f>
        <v>3337817</v>
      </c>
      <c r="O412" s="82" t="n">
        <f aca="false">Tabla_Ministerio!L412/Tabla_Ministerio!L425-M412</f>
        <v>-2.02526329052405E-006</v>
      </c>
      <c r="P412" s="117" t="n">
        <f aca="false">N412-Tabla_Ministerio!L412</f>
        <v>300</v>
      </c>
      <c r="Q412" s="83" t="n">
        <f aca="false">N412+J412</f>
        <v>3904576</v>
      </c>
      <c r="R412" s="81" t="n">
        <f aca="false">Q412-Tabla_Ministerio!M412</f>
        <v>300</v>
      </c>
      <c r="T412" s="83" t="n">
        <f aca="false">B412+Tabla_Ministerio!B412</f>
        <v>7098</v>
      </c>
      <c r="U412" s="83" t="n">
        <f aca="false">C412+Tabla_Ministerio!C412</f>
        <v>47</v>
      </c>
      <c r="V412" s="83" t="n">
        <f aca="false">D412+Tabla_Ministerio!D412</f>
        <v>317.462790422634</v>
      </c>
      <c r="W412" s="83" t="n">
        <f aca="false">E412+Tabla_Ministerio!E412</f>
        <v>189.87987012987</v>
      </c>
      <c r="X412" s="83" t="n">
        <f aca="false">F412+Tabla_Ministerio!F412</f>
        <v>68</v>
      </c>
      <c r="Y412" s="83" t="n">
        <f aca="false">G412+Tabla_Ministerio!G412</f>
        <v>175</v>
      </c>
      <c r="Z412" s="83" t="n">
        <f aca="false">H412+Tabla_Ministerio!H412</f>
        <v>21</v>
      </c>
      <c r="AA412" s="83" t="n">
        <f aca="false">Y412+0.33*Z412</f>
        <v>181.93</v>
      </c>
      <c r="AD412" s="91" t="n">
        <f aca="false">IF(U412&gt;0,T412/U412,0)</f>
        <v>151.021276595745</v>
      </c>
      <c r="AE412" s="92" t="n">
        <f aca="false">EXP((((AD412-AD$425)/AD$426+2)/4-1.9)^3)</f>
        <v>0.0318769887568624</v>
      </c>
      <c r="AF412" s="93" t="n">
        <f aca="false">T412/V412</f>
        <v>22.3585258308557</v>
      </c>
      <c r="AG412" s="92" t="n">
        <f aca="false">EXP((((AF412-AF$425)/AF$426+2)/4-1.9)^3)</f>
        <v>0.0671790811527073</v>
      </c>
      <c r="AH412" s="92" t="n">
        <f aca="false">W412/V412</f>
        <v>0.598116931679097</v>
      </c>
      <c r="AI412" s="92" t="n">
        <f aca="false">EXP((((AH412-AH$425)/AH$426+2)/4-1.9)^3)</f>
        <v>0.0840370904336214</v>
      </c>
      <c r="AJ412" s="92" t="n">
        <f aca="false">X412/V412</f>
        <v>0.214198331431134</v>
      </c>
      <c r="AK412" s="92" t="n">
        <f aca="false">EXP((((AJ412-AJ$425)/AJ$426+2)/4-1.9)^3)</f>
        <v>0.247870457236527</v>
      </c>
      <c r="AL412" s="92" t="n">
        <f aca="false">AA412/V412</f>
        <v>0.57307503584215</v>
      </c>
      <c r="AM412" s="92" t="n">
        <f aca="false">EXP((((AL412-AL$425)/AL$426+2)/4-1.9)^3)</f>
        <v>0.32656496226057</v>
      </c>
      <c r="AN412" s="92" t="n">
        <f aca="false">0.01*AE412+0.15*AG412+0.24*AI412+0.25*AK412+0.35*AM412</f>
        <v>0.206829884864875</v>
      </c>
      <c r="AP412" s="94" t="n">
        <f aca="false">0.01*AE412/$AN$425</f>
        <v>0.000112152970718226</v>
      </c>
      <c r="AQ412" s="81" t="n">
        <f aca="false">AP412*$J$425</f>
        <v>873.49971139087</v>
      </c>
      <c r="AR412" s="94" t="n">
        <f aca="false">0.15*AG412/$AN$425</f>
        <v>0.00354534751331003</v>
      </c>
      <c r="AS412" s="81" t="n">
        <f aca="false">AR412*$J$425</f>
        <v>27612.8221109472</v>
      </c>
      <c r="AT412" s="94" t="n">
        <f aca="false">0.24*AI412/$AN$425</f>
        <v>0.0070960348842495</v>
      </c>
      <c r="AU412" s="81" t="n">
        <f aca="false">AT412*$J$425</f>
        <v>55267.233526826</v>
      </c>
      <c r="AV412" s="94" t="n">
        <f aca="false">0.25*AK412/$AN$425</f>
        <v>0.0218020970741606</v>
      </c>
      <c r="AW412" s="81" t="n">
        <f aca="false">AV412*$J$425</f>
        <v>169804.913592896</v>
      </c>
      <c r="AX412" s="94" t="n">
        <f aca="false">0.35*AM412/$AN$425</f>
        <v>0.0402134305259411</v>
      </c>
      <c r="AY412" s="81" t="n">
        <f aca="false">AX412*$J$425</f>
        <v>313200.976608085</v>
      </c>
    </row>
    <row r="413" customFormat="false" ht="12.8" hidden="false" customHeight="false" outlineLevel="0" collapsed="false">
      <c r="A413" s="89" t="s">
        <v>128</v>
      </c>
      <c r="B413" s="77"/>
      <c r="C413" s="77"/>
      <c r="D413" s="77"/>
      <c r="E413" s="77"/>
      <c r="F413" s="77"/>
      <c r="G413" s="77"/>
      <c r="H413" s="77"/>
      <c r="I413" s="82" t="n">
        <f aca="false">AP413+AR413+AT413+AV413+AX413</f>
        <v>0.0110985755480977</v>
      </c>
      <c r="J413" s="81" t="n">
        <f aca="false">ROUND(AQ413+AS413+AU413+AW413+AY413,0)</f>
        <v>86441</v>
      </c>
      <c r="K413" s="90" t="n">
        <f aca="false">I413-Tabla_Ministerio!J413</f>
        <v>-3.98986399474666E-017</v>
      </c>
      <c r="L413" s="81" t="n">
        <f aca="false">J413-Tabla_Ministerio!K413</f>
        <v>0</v>
      </c>
      <c r="M413" s="82" t="n">
        <f aca="false">Q448/Q$460</f>
        <v>0.010224150275987</v>
      </c>
      <c r="N413" s="81" t="n">
        <f aca="false">ROUND((N$425*M413),0)</f>
        <v>1512979</v>
      </c>
      <c r="O413" s="82" t="n">
        <f aca="false">Tabla_Ministerio!L413/Tabla_Ministerio!L425-M413</f>
        <v>1.73555942817351E-005</v>
      </c>
      <c r="P413" s="117" t="n">
        <f aca="false">N413-Tabla_Ministerio!L413</f>
        <v>-2568</v>
      </c>
      <c r="Q413" s="83" t="n">
        <f aca="false">N413+J413</f>
        <v>1599420</v>
      </c>
      <c r="R413" s="81" t="n">
        <f aca="false">Q413-Tabla_Ministerio!M413</f>
        <v>-2568</v>
      </c>
      <c r="T413" s="83" t="n">
        <f aca="false">B413+Tabla_Ministerio!B413</f>
        <v>3820</v>
      </c>
      <c r="U413" s="83" t="n">
        <f aca="false">C413+Tabla_Ministerio!C413</f>
        <v>53</v>
      </c>
      <c r="V413" s="83" t="n">
        <f aca="false">D413+Tabla_Ministerio!D413</f>
        <v>172.854058775816</v>
      </c>
      <c r="W413" s="83" t="n">
        <f aca="false">E413+Tabla_Ministerio!E413</f>
        <v>54.2840909090909</v>
      </c>
      <c r="X413" s="83" t="n">
        <f aca="false">F413+Tabla_Ministerio!F413</f>
        <v>9</v>
      </c>
      <c r="Y413" s="83" t="n">
        <f aca="false">G413+Tabla_Ministerio!G413</f>
        <v>42</v>
      </c>
      <c r="Z413" s="83" t="n">
        <f aca="false">H413+Tabla_Ministerio!H413</f>
        <v>0</v>
      </c>
      <c r="AA413" s="83" t="n">
        <f aca="false">Y413+0.33*Z413</f>
        <v>42</v>
      </c>
      <c r="AD413" s="91" t="n">
        <f aca="false">IF(U413&gt;0,T413/U413,0)</f>
        <v>72.0754716981132</v>
      </c>
      <c r="AE413" s="92" t="n">
        <f aca="false">EXP((((AD413-AD$425)/AD$426+2)/4-1.9)^3)</f>
        <v>0.00490665756038298</v>
      </c>
      <c r="AF413" s="93" t="n">
        <f aca="false">T413/V413</f>
        <v>22.0995678496295</v>
      </c>
      <c r="AG413" s="92" t="n">
        <f aca="false">EXP((((AF413-AF$425)/AF$426+2)/4-1.9)^3)</f>
        <v>0.0630779266434698</v>
      </c>
      <c r="AH413" s="92" t="n">
        <f aca="false">W413/V413</f>
        <v>0.314045798481914</v>
      </c>
      <c r="AI413" s="92" t="n">
        <f aca="false">EXP((((AH413-AH$425)/AH$426+2)/4-1.9)^3)</f>
        <v>0.000783986480980284</v>
      </c>
      <c r="AJ413" s="92" t="n">
        <f aca="false">X413/V413</f>
        <v>0.0520670446719021</v>
      </c>
      <c r="AK413" s="92" t="n">
        <f aca="false">EXP((((AJ413-AJ$425)/AJ$426+2)/4-1.9)^3)</f>
        <v>0.0210960233219394</v>
      </c>
      <c r="AL413" s="92" t="n">
        <f aca="false">AA413/V413</f>
        <v>0.24297954180221</v>
      </c>
      <c r="AM413" s="92" t="n">
        <f aca="false">EXP((((AL413-AL$425)/AL$426+2)/4-1.9)^3)</f>
        <v>0.0473494731854881</v>
      </c>
      <c r="AN413" s="92" t="n">
        <f aca="false">0.01*AE413+0.15*AG413+0.24*AI413+0.25*AK413+0.35*AM413</f>
        <v>0.0315452337729653</v>
      </c>
      <c r="AP413" s="94" t="n">
        <f aca="false">0.01*AE413/$AN$425</f>
        <v>1.72631181035106E-005</v>
      </c>
      <c r="AQ413" s="81" t="n">
        <f aca="false">AP413*$J$425</f>
        <v>134.453225666295</v>
      </c>
      <c r="AR413" s="94" t="n">
        <f aca="false">0.15*AG413/$AN$425</f>
        <v>0.00332891082362125</v>
      </c>
      <c r="AS413" s="81" t="n">
        <f aca="false">AR413*$J$425</f>
        <v>25927.1120957169</v>
      </c>
      <c r="AT413" s="94" t="n">
        <f aca="false">0.24*AI413/$AN$425</f>
        <v>6.61992863997394E-005</v>
      </c>
      <c r="AU413" s="81" t="n">
        <f aca="false">AT413*$J$425</f>
        <v>515.590957547919</v>
      </c>
      <c r="AV413" s="94" t="n">
        <f aca="false">0.25*AK413/$AN$425</f>
        <v>0.00185555613795794</v>
      </c>
      <c r="AW413" s="81" t="n">
        <f aca="false">AV413*$J$425</f>
        <v>14451.9377471329</v>
      </c>
      <c r="AX413" s="94" t="n">
        <f aca="false">0.35*AM413/$AN$425</f>
        <v>0.00583064618201522</v>
      </c>
      <c r="AY413" s="81" t="n">
        <f aca="false">AX413*$J$425</f>
        <v>45411.7953773015</v>
      </c>
    </row>
    <row r="414" customFormat="false" ht="12.8" hidden="false" customHeight="false" outlineLevel="0" collapsed="false">
      <c r="A414" s="89" t="s">
        <v>129</v>
      </c>
      <c r="B414" s="77"/>
      <c r="C414" s="77"/>
      <c r="D414" s="77"/>
      <c r="E414" s="77"/>
      <c r="F414" s="77"/>
      <c r="G414" s="77"/>
      <c r="H414" s="77"/>
      <c r="I414" s="82" t="n">
        <f aca="false">AP414+AR414+AT414+AV414+AX414</f>
        <v>0.0921678308114555</v>
      </c>
      <c r="J414" s="81" t="n">
        <f aca="false">ROUND(AQ414+AS414+AU414+AW414+AY414,0)</f>
        <v>717846</v>
      </c>
      <c r="K414" s="90" t="n">
        <f aca="false">I414-Tabla_Ministerio!J414</f>
        <v>0</v>
      </c>
      <c r="L414" s="81" t="n">
        <f aca="false">J414-Tabla_Ministerio!K414</f>
        <v>0</v>
      </c>
      <c r="M414" s="82" t="n">
        <f aca="false">Q449/Q$460</f>
        <v>0.058947923018289</v>
      </c>
      <c r="N414" s="81" t="n">
        <f aca="false">ROUND((N$425*M414),0)</f>
        <v>8723165</v>
      </c>
      <c r="O414" s="82" t="n">
        <f aca="false">Tabla_Ministerio!L414/Tabla_Ministerio!L425-M414</f>
        <v>4.45173959777445E-006</v>
      </c>
      <c r="P414" s="117" t="n">
        <f aca="false">N414-Tabla_Ministerio!L414</f>
        <v>-659</v>
      </c>
      <c r="Q414" s="83" t="n">
        <f aca="false">N414+J414</f>
        <v>9441011</v>
      </c>
      <c r="R414" s="81" t="n">
        <f aca="false">Q414-Tabla_Ministerio!M414</f>
        <v>-659</v>
      </c>
      <c r="T414" s="83" t="n">
        <f aca="false">B414+Tabla_Ministerio!B414</f>
        <v>7000</v>
      </c>
      <c r="U414" s="83" t="n">
        <f aca="false">C414+Tabla_Ministerio!C414</f>
        <v>26</v>
      </c>
      <c r="V414" s="83" t="n">
        <f aca="false">D414+Tabla_Ministerio!D414</f>
        <v>310.381631329472</v>
      </c>
      <c r="W414" s="83" t="n">
        <f aca="false">E414+Tabla_Ministerio!E414</f>
        <v>273.972540420381</v>
      </c>
      <c r="X414" s="83" t="n">
        <f aca="false">F414+Tabla_Ministerio!F414</f>
        <v>56</v>
      </c>
      <c r="Y414" s="83" t="n">
        <f aca="false">G414+Tabla_Ministerio!G414</f>
        <v>128</v>
      </c>
      <c r="Z414" s="83" t="n">
        <f aca="false">H414+Tabla_Ministerio!H414</f>
        <v>15</v>
      </c>
      <c r="AA414" s="83" t="n">
        <f aca="false">Y414+0.33*Z414</f>
        <v>132.95</v>
      </c>
      <c r="AD414" s="91" t="n">
        <f aca="false">IF(U414&gt;0,T414/U414,0)</f>
        <v>269.230769230769</v>
      </c>
      <c r="AE414" s="92" t="n">
        <f aca="false">EXP((((AD414-AD$425)/AD$426+2)/4-1.9)^3)</f>
        <v>0.211136667270257</v>
      </c>
      <c r="AF414" s="93" t="n">
        <f aca="false">T414/V414</f>
        <v>22.552881013018</v>
      </c>
      <c r="AG414" s="92" t="n">
        <f aca="false">EXP((((AF414-AF$425)/AF$426+2)/4-1.9)^3)</f>
        <v>0.0703867023752361</v>
      </c>
      <c r="AH414" s="92" t="n">
        <f aca="false">W414/V414</f>
        <v>0.882695729276445</v>
      </c>
      <c r="AI414" s="92" t="n">
        <f aca="false">EXP((((AH414-AH$425)/AH$426+2)/4-1.9)^3)</f>
        <v>0.624137907503523</v>
      </c>
      <c r="AJ414" s="92" t="n">
        <f aca="false">X414/V414</f>
        <v>0.180423048104144</v>
      </c>
      <c r="AK414" s="92" t="n">
        <f aca="false">EXP((((AJ414-AJ$425)/AJ$426+2)/4-1.9)^3)</f>
        <v>0.169096198081375</v>
      </c>
      <c r="AL414" s="92" t="n">
        <f aca="false">AA414/V414</f>
        <v>0.428343647240106</v>
      </c>
      <c r="AM414" s="92" t="n">
        <f aca="false">EXP((((AL414-AL$425)/AL$426+2)/4-1.9)^3)</f>
        <v>0.163514430704409</v>
      </c>
      <c r="AN414" s="92" t="n">
        <f aca="false">0.01*AE414+0.15*AG414+0.24*AI414+0.25*AK414+0.35*AM414</f>
        <v>0.26196657009672</v>
      </c>
      <c r="AP414" s="94" t="n">
        <f aca="false">0.01*AE414/$AN$425</f>
        <v>0.000742843203996402</v>
      </c>
      <c r="AQ414" s="81" t="n">
        <f aca="false">AP414*$J$425</f>
        <v>5785.60978050025</v>
      </c>
      <c r="AR414" s="94" t="n">
        <f aca="false">0.15*AG414/$AN$425</f>
        <v>0.00371462836279177</v>
      </c>
      <c r="AS414" s="81" t="n">
        <f aca="false">AR414*$J$425</f>
        <v>28931.2604208677</v>
      </c>
      <c r="AT414" s="94" t="n">
        <f aca="false">0.24*AI414/$AN$425</f>
        <v>0.0527017813369653</v>
      </c>
      <c r="AU414" s="81" t="n">
        <f aca="false">AT414*$J$425</f>
        <v>410466.08478417</v>
      </c>
      <c r="AV414" s="94" t="n">
        <f aca="false">0.25*AK414/$AN$425</f>
        <v>0.014873300217152</v>
      </c>
      <c r="AW414" s="81" t="n">
        <f aca="false">AV414*$J$425</f>
        <v>115840.207922381</v>
      </c>
      <c r="AX414" s="94" t="n">
        <f aca="false">0.35*AM414/$AN$425</f>
        <v>0.02013527769055</v>
      </c>
      <c r="AY414" s="81" t="n">
        <f aca="false">AX414*$J$425</f>
        <v>156822.945828685</v>
      </c>
    </row>
    <row r="415" customFormat="false" ht="12.8" hidden="false" customHeight="false" outlineLevel="0" collapsed="false">
      <c r="A415" s="89" t="s">
        <v>130</v>
      </c>
      <c r="B415" s="77"/>
      <c r="C415" s="77"/>
      <c r="D415" s="77"/>
      <c r="E415" s="77"/>
      <c r="F415" s="77"/>
      <c r="G415" s="77"/>
      <c r="H415" s="77"/>
      <c r="I415" s="82" t="n">
        <f aca="false">AP415+AR415+AT415+AV415+AX415</f>
        <v>0.00234425695625787</v>
      </c>
      <c r="J415" s="81" t="n">
        <f aca="false">ROUND(AQ415+AS415+AU415+AW415+AY415,0)</f>
        <v>18258</v>
      </c>
      <c r="K415" s="90" t="n">
        <f aca="false">I415-Tabla_Ministerio!J415</f>
        <v>1.21430643318377E-017</v>
      </c>
      <c r="L415" s="81" t="n">
        <f aca="false">J415-Tabla_Ministerio!K415</f>
        <v>0</v>
      </c>
      <c r="M415" s="82" t="n">
        <f aca="false">Q450/Q$460</f>
        <v>0.00965055001464357</v>
      </c>
      <c r="N415" s="81" t="n">
        <f aca="false">ROUND((N$425*M415),0)</f>
        <v>1428097</v>
      </c>
      <c r="O415" s="82" t="n">
        <f aca="false">Tabla_Ministerio!L415/Tabla_Ministerio!L425-M415</f>
        <v>-1.93527399957472E-005</v>
      </c>
      <c r="P415" s="117" t="n">
        <f aca="false">N415-Tabla_Ministerio!L415</f>
        <v>2864</v>
      </c>
      <c r="Q415" s="83" t="n">
        <f aca="false">N415+J415</f>
        <v>1446355</v>
      </c>
      <c r="R415" s="81" t="n">
        <f aca="false">Q415-Tabla_Ministerio!M415</f>
        <v>2864</v>
      </c>
      <c r="T415" s="83" t="n">
        <f aca="false">B415+Tabla_Ministerio!B415</f>
        <v>3115</v>
      </c>
      <c r="U415" s="83" t="n">
        <f aca="false">C415+Tabla_Ministerio!C415</f>
        <v>50</v>
      </c>
      <c r="V415" s="83" t="n">
        <f aca="false">D415+Tabla_Ministerio!D415</f>
        <v>188.604603174603</v>
      </c>
      <c r="W415" s="83" t="n">
        <f aca="false">E415+Tabla_Ministerio!E415</f>
        <v>68.0209090909091</v>
      </c>
      <c r="X415" s="83" t="n">
        <f aca="false">F415+Tabla_Ministerio!F415</f>
        <v>2</v>
      </c>
      <c r="Y415" s="83" t="n">
        <f aca="false">G415+Tabla_Ministerio!G415</f>
        <v>4</v>
      </c>
      <c r="Z415" s="83" t="n">
        <f aca="false">H415+Tabla_Ministerio!H415</f>
        <v>2</v>
      </c>
      <c r="AA415" s="83" t="n">
        <f aca="false">Y415+0.33*Z415</f>
        <v>4.66</v>
      </c>
      <c r="AD415" s="91" t="n">
        <f aca="false">IF(U415&gt;0,T415/U415,0)</f>
        <v>62.3</v>
      </c>
      <c r="AE415" s="92" t="n">
        <f aca="false">EXP((((AD415-AD$425)/AD$426+2)/4-1.9)^3)</f>
        <v>0.00374429475441457</v>
      </c>
      <c r="AF415" s="93" t="n">
        <f aca="false">T415/V415</f>
        <v>16.5160337954013</v>
      </c>
      <c r="AG415" s="92" t="n">
        <f aca="false">EXP((((AF415-AF$425)/AF$426+2)/4-1.9)^3)</f>
        <v>0.012646114138293</v>
      </c>
      <c r="AH415" s="92" t="n">
        <f aca="false">W415/V415</f>
        <v>0.360653493848917</v>
      </c>
      <c r="AI415" s="92" t="n">
        <f aca="false">EXP((((AH415-AH$425)/AH$426+2)/4-1.9)^3)</f>
        <v>0.00212618704735313</v>
      </c>
      <c r="AJ415" s="92" t="n">
        <f aca="false">X415/V415</f>
        <v>0.0106041950532272</v>
      </c>
      <c r="AK415" s="92" t="n">
        <f aca="false">EXP((((AJ415-AJ$425)/AJ$426+2)/4-1.9)^3)</f>
        <v>0.00844320401027404</v>
      </c>
      <c r="AL415" s="92" t="n">
        <f aca="false">AA415/V415</f>
        <v>0.0247077744740193</v>
      </c>
      <c r="AM415" s="92" t="n">
        <f aca="false">EXP((((AL415-AL$425)/AL$426+2)/4-1.9)^3)</f>
        <v>0.00602166658767403</v>
      </c>
      <c r="AN415" s="92" t="n">
        <f aca="false">0.01*AE415+0.15*AG415+0.24*AI415+0.25*AK415+0.35*AM415</f>
        <v>0.00666302926790726</v>
      </c>
      <c r="AP415" s="94" t="n">
        <f aca="false">0.01*AE415/$AN$425</f>
        <v>1.31735711661869E-005</v>
      </c>
      <c r="AQ415" s="81" t="n">
        <f aca="false">AP415*$J$425</f>
        <v>102.601924299998</v>
      </c>
      <c r="AR415" s="94" t="n">
        <f aca="false">0.15*AG415/$AN$425</f>
        <v>0.000667393309701809</v>
      </c>
      <c r="AS415" s="81" t="n">
        <f aca="false">AR415*$J$425</f>
        <v>5197.97076863332</v>
      </c>
      <c r="AT415" s="94" t="n">
        <f aca="false">0.24*AI415/$AN$425</f>
        <v>0.000179533791336748</v>
      </c>
      <c r="AU415" s="81" t="n">
        <f aca="false">AT415*$J$425</f>
        <v>1398.29300921115</v>
      </c>
      <c r="AV415" s="94" t="n">
        <f aca="false">0.25*AK415/$AN$425</f>
        <v>0.000742644183987125</v>
      </c>
      <c r="AW415" s="81" t="n">
        <f aca="false">AV415*$J$425</f>
        <v>5784.05971972565</v>
      </c>
      <c r="AX415" s="94" t="n">
        <f aca="false">0.35*AM415/$AN$425</f>
        <v>0.000741512100066003</v>
      </c>
      <c r="AY415" s="81" t="n">
        <f aca="false">AX415*$J$425</f>
        <v>5775.24252146477</v>
      </c>
    </row>
    <row r="416" customFormat="false" ht="12.8" hidden="false" customHeight="false" outlineLevel="0" collapsed="false">
      <c r="A416" s="89" t="s">
        <v>131</v>
      </c>
      <c r="B416" s="77"/>
      <c r="C416" s="77"/>
      <c r="D416" s="77"/>
      <c r="E416" s="77"/>
      <c r="F416" s="77"/>
      <c r="G416" s="77"/>
      <c r="H416" s="77"/>
      <c r="I416" s="82" t="n">
        <f aca="false">AP416+AR416+AT416+AV416+AX416</f>
        <v>0.054678991761434</v>
      </c>
      <c r="J416" s="81" t="n">
        <f aca="false">ROUND(AQ416+AS416+AU416+AW416+AY416,0)</f>
        <v>425866</v>
      </c>
      <c r="K416" s="90" t="n">
        <f aca="false">I416-Tabla_Ministerio!J416</f>
        <v>-5.13478148889135E-016</v>
      </c>
      <c r="L416" s="81" t="n">
        <f aca="false">J416-Tabla_Ministerio!K416</f>
        <v>0</v>
      </c>
      <c r="M416" s="82" t="n">
        <f aca="false">Q451/Q$460</f>
        <v>0.0387959555223083</v>
      </c>
      <c r="N416" s="81" t="n">
        <f aca="false">ROUND((N$425*M416),0)</f>
        <v>5741059</v>
      </c>
      <c r="O416" s="82" t="n">
        <f aca="false">Tabla_Ministerio!L416/Tabla_Ministerio!L425-M416</f>
        <v>4.60434860095477E-005</v>
      </c>
      <c r="P416" s="117" t="n">
        <f aca="false">N416-Tabla_Ministerio!L416</f>
        <v>-6814</v>
      </c>
      <c r="Q416" s="83" t="n">
        <f aca="false">N416+J416</f>
        <v>6166925</v>
      </c>
      <c r="R416" s="81" t="n">
        <f aca="false">Q416-Tabla_Ministerio!M416</f>
        <v>-6814</v>
      </c>
      <c r="T416" s="83" t="n">
        <f aca="false">B416+Tabla_Ministerio!B416</f>
        <v>8828</v>
      </c>
      <c r="U416" s="83" t="n">
        <f aca="false">C416+Tabla_Ministerio!C416</f>
        <v>84</v>
      </c>
      <c r="V416" s="83" t="n">
        <f aca="false">D416+Tabla_Ministerio!D416</f>
        <v>312.649047619048</v>
      </c>
      <c r="W416" s="83" t="n">
        <f aca="false">E416+Tabla_Ministerio!E416</f>
        <v>246.87632034632</v>
      </c>
      <c r="X416" s="83" t="n">
        <f aca="false">F416+Tabla_Ministerio!F416</f>
        <v>18</v>
      </c>
      <c r="Y416" s="83" t="n">
        <f aca="false">G416+Tabla_Ministerio!G416</f>
        <v>77</v>
      </c>
      <c r="Z416" s="83" t="n">
        <f aca="false">H416+Tabla_Ministerio!H416</f>
        <v>14</v>
      </c>
      <c r="AA416" s="83" t="n">
        <f aca="false">Y416+0.33*Z416</f>
        <v>81.62</v>
      </c>
      <c r="AD416" s="91" t="n">
        <f aca="false">IF(U416&gt;0,T416/U416,0)</f>
        <v>105.095238095238</v>
      </c>
      <c r="AE416" s="92" t="n">
        <f aca="false">EXP((((AD416-AD$425)/AD$426+2)/4-1.9)^3)</f>
        <v>0.0114631790254597</v>
      </c>
      <c r="AF416" s="93" t="n">
        <f aca="false">T416/V416</f>
        <v>28.2361327092754</v>
      </c>
      <c r="AG416" s="92" t="n">
        <f aca="false">EXP((((AF416-AF$425)/AF$426+2)/4-1.9)^3)</f>
        <v>0.219674378133844</v>
      </c>
      <c r="AH416" s="92" t="n">
        <f aca="false">W416/V416</f>
        <v>0.789627610339406</v>
      </c>
      <c r="AI416" s="92" t="n">
        <f aca="false">EXP((((AH416-AH$425)/AH$426+2)/4-1.9)^3)</f>
        <v>0.405758188088683</v>
      </c>
      <c r="AJ416" s="92" t="n">
        <f aca="false">X416/V416</f>
        <v>0.0575725406396644</v>
      </c>
      <c r="AK416" s="92" t="n">
        <f aca="false">EXP((((AJ416-AJ$425)/AJ$426+2)/4-1.9)^3)</f>
        <v>0.0235954338711997</v>
      </c>
      <c r="AL416" s="92" t="n">
        <f aca="false">AA416/V416</f>
        <v>0.261059487056078</v>
      </c>
      <c r="AM416" s="92" t="n">
        <f aca="false">EXP((((AL416-AL$425)/AL$426+2)/4-1.9)^3)</f>
        <v>0.0544750479356404</v>
      </c>
      <c r="AN416" s="92" t="n">
        <f aca="false">0.01*AE416+0.15*AG416+0.24*AI416+0.25*AK416+0.35*AM416</f>
        <v>0.155412878896889</v>
      </c>
      <c r="AP416" s="94" t="n">
        <f aca="false">0.01*AE416/$AN$425</f>
        <v>4.03309607248708E-005</v>
      </c>
      <c r="AQ416" s="81" t="n">
        <f aca="false">AP416*$J$425</f>
        <v>314.116356683952</v>
      </c>
      <c r="AR416" s="94" t="n">
        <f aca="false">0.15*AG416/$AN$425</f>
        <v>0.0115932221294361</v>
      </c>
      <c r="AS416" s="81" t="n">
        <f aca="false">AR416*$J$425</f>
        <v>90293.4279787827</v>
      </c>
      <c r="AT416" s="94" t="n">
        <f aca="false">0.24*AI416/$AN$425</f>
        <v>0.034261946033477</v>
      </c>
      <c r="AU416" s="81" t="n">
        <f aca="false">AT416*$J$425</f>
        <v>266848.036037517</v>
      </c>
      <c r="AV416" s="94" t="n">
        <f aca="false">0.25*AK416/$AN$425</f>
        <v>0.0020753983572796</v>
      </c>
      <c r="AW416" s="81" t="n">
        <f aca="false">AV416*$J$425</f>
        <v>16164.1716175264</v>
      </c>
      <c r="AX416" s="94" t="n">
        <f aca="false">0.35*AM416/$AN$425</f>
        <v>0.00670809428051641</v>
      </c>
      <c r="AY416" s="81" t="n">
        <f aca="false">AX416*$J$425</f>
        <v>52245.7709366908</v>
      </c>
    </row>
    <row r="417" customFormat="false" ht="12.8" hidden="false" customHeight="false" outlineLevel="0" collapsed="false">
      <c r="A417" s="89" t="s">
        <v>132</v>
      </c>
      <c r="B417" s="77"/>
      <c r="C417" s="77"/>
      <c r="D417" s="77"/>
      <c r="E417" s="77"/>
      <c r="F417" s="77"/>
      <c r="G417" s="77"/>
      <c r="H417" s="77"/>
      <c r="I417" s="82" t="n">
        <f aca="false">AP417+AR417+AT417+AV417+AX417</f>
        <v>0.0231821886845471</v>
      </c>
      <c r="J417" s="81" t="n">
        <f aca="false">ROUND(AQ417+AS417+AU417+AW417+AY417,0)</f>
        <v>180554</v>
      </c>
      <c r="K417" s="90" t="n">
        <f aca="false">I417-Tabla_Ministerio!J417</f>
        <v>1.11022302462516E-016</v>
      </c>
      <c r="L417" s="81" t="n">
        <f aca="false">J417-Tabla_Ministerio!K417</f>
        <v>0</v>
      </c>
      <c r="M417" s="82" t="n">
        <f aca="false">Q452/Q$460</f>
        <v>0.0128519019698021</v>
      </c>
      <c r="N417" s="81" t="n">
        <f aca="false">ROUND((N$425*M417),0)</f>
        <v>1901836</v>
      </c>
      <c r="O417" s="82" t="n">
        <f aca="false">Tabla_Ministerio!L417/Tabla_Ministerio!L425-M417</f>
        <v>7.25972930257918E-006</v>
      </c>
      <c r="P417" s="117" t="n">
        <f aca="false">N417-Tabla_Ministerio!L417</f>
        <v>-1074</v>
      </c>
      <c r="Q417" s="83" t="n">
        <f aca="false">N417+J417</f>
        <v>2082390</v>
      </c>
      <c r="R417" s="81" t="n">
        <f aca="false">Q417-Tabla_Ministerio!M417</f>
        <v>-1074</v>
      </c>
      <c r="T417" s="83" t="n">
        <f aca="false">B417+Tabla_Ministerio!B417</f>
        <v>12015</v>
      </c>
      <c r="U417" s="83" t="n">
        <f aca="false">C417+Tabla_Ministerio!C417</f>
        <v>201</v>
      </c>
      <c r="V417" s="83" t="n">
        <f aca="false">D417+Tabla_Ministerio!D417</f>
        <v>384.212384276223</v>
      </c>
      <c r="W417" s="83" t="n">
        <f aca="false">E417+Tabla_Ministerio!E417</f>
        <v>191.340842774247</v>
      </c>
      <c r="X417" s="83" t="n">
        <f aca="false">F417+Tabla_Ministerio!F417</f>
        <v>20</v>
      </c>
      <c r="Y417" s="83" t="n">
        <f aca="false">G417+Tabla_Ministerio!G417</f>
        <v>27</v>
      </c>
      <c r="Z417" s="83" t="n">
        <f aca="false">H417+Tabla_Ministerio!H417</f>
        <v>3</v>
      </c>
      <c r="AA417" s="83" t="n">
        <f aca="false">Y417+0.33*Z417</f>
        <v>27.99</v>
      </c>
      <c r="AD417" s="91" t="n">
        <f aca="false">IF(U417&gt;0,T417/U417,0)</f>
        <v>59.7761194029851</v>
      </c>
      <c r="AE417" s="92" t="n">
        <f aca="false">EXP((((AD417-AD$425)/AD$426+2)/4-1.9)^3)</f>
        <v>0.00348675857818214</v>
      </c>
      <c r="AF417" s="93" t="n">
        <f aca="false">T417/V417</f>
        <v>31.2717665846034</v>
      </c>
      <c r="AG417" s="92" t="n">
        <f aca="false">EXP((((AF417-AF$425)/AF$426+2)/4-1.9)^3)</f>
        <v>0.343107768450669</v>
      </c>
      <c r="AH417" s="92" t="n">
        <f aca="false">W417/V417</f>
        <v>0.498008004439247</v>
      </c>
      <c r="AI417" s="92" t="n">
        <f aca="false">EXP((((AH417-AH$425)/AH$426+2)/4-1.9)^3)</f>
        <v>0.0232655969040149</v>
      </c>
      <c r="AJ417" s="92" t="n">
        <f aca="false">X417/V417</f>
        <v>0.0520545427958442</v>
      </c>
      <c r="AK417" s="92" t="n">
        <f aca="false">EXP((((AJ417-AJ$425)/AJ$426+2)/4-1.9)^3)</f>
        <v>0.021090607322668</v>
      </c>
      <c r="AL417" s="92" t="n">
        <f aca="false">AA417/V417</f>
        <v>0.072850332642784</v>
      </c>
      <c r="AM417" s="92" t="n">
        <f aca="false">EXP((((AL417-AL$425)/AL$426+2)/4-1.9)^3)</f>
        <v>0.0100936856432542</v>
      </c>
      <c r="AN417" s="92" t="n">
        <f aca="false">0.01*AE417+0.15*AG417+0.24*AI417+0.25*AK417+0.35*AM417</f>
        <v>0.0658902179161518</v>
      </c>
      <c r="AP417" s="94" t="n">
        <f aca="false">0.01*AE417/$AN$425</f>
        <v>1.22674803352058E-005</v>
      </c>
      <c r="AQ417" s="81" t="n">
        <f aca="false">AP417*$J$425</f>
        <v>95.5448657638993</v>
      </c>
      <c r="AR417" s="94" t="n">
        <f aca="false">0.15*AG417/$AN$425</f>
        <v>0.0181073669481844</v>
      </c>
      <c r="AS417" s="81" t="n">
        <f aca="false">AR417*$J$425</f>
        <v>141028.629932825</v>
      </c>
      <c r="AT417" s="94" t="n">
        <f aca="false">0.24*AI417/$AN$425</f>
        <v>0.00196453121332395</v>
      </c>
      <c r="AU417" s="81" t="n">
        <f aca="false">AT417*$J$425</f>
        <v>15300.6865254436</v>
      </c>
      <c r="AV417" s="94" t="n">
        <f aca="false">0.25*AK417/$AN$425</f>
        <v>0.00185507975951742</v>
      </c>
      <c r="AW417" s="81" t="n">
        <f aca="false">AV417*$J$425</f>
        <v>14448.2274893693</v>
      </c>
      <c r="AX417" s="94" t="n">
        <f aca="false">0.35*AM417/$AN$425</f>
        <v>0.00124294328318608</v>
      </c>
      <c r="AY417" s="81" t="n">
        <f aca="false">AX417*$J$425</f>
        <v>9680.62274396647</v>
      </c>
    </row>
    <row r="418" customFormat="false" ht="12.8" hidden="false" customHeight="false" outlineLevel="0" collapsed="false">
      <c r="A418" s="89" t="s">
        <v>133</v>
      </c>
      <c r="B418" s="77"/>
      <c r="C418" s="77"/>
      <c r="D418" s="77"/>
      <c r="E418" s="77"/>
      <c r="F418" s="77"/>
      <c r="G418" s="77"/>
      <c r="H418" s="77"/>
      <c r="I418" s="82" t="n">
        <f aca="false">AP418+AR418+AT418+AV418+AX418</f>
        <v>0.00483500060037333</v>
      </c>
      <c r="J418" s="81" t="n">
        <f aca="false">ROUND(AQ418+AS418+AU418+AW418+AY418,0)</f>
        <v>37657</v>
      </c>
      <c r="K418" s="90" t="n">
        <f aca="false">I418-Tabla_Ministerio!J418</f>
        <v>0</v>
      </c>
      <c r="L418" s="81" t="n">
        <f aca="false">J418-Tabla_Ministerio!K418</f>
        <v>0</v>
      </c>
      <c r="M418" s="82" t="n">
        <f aca="false">Q453/Q$460</f>
        <v>0.0252328807445234</v>
      </c>
      <c r="N418" s="81" t="n">
        <f aca="false">ROUND((N$425*M418),0)</f>
        <v>3733984</v>
      </c>
      <c r="O418" s="82" t="n">
        <f aca="false">Tabla_Ministerio!L418/Tabla_Ministerio!L425-M418</f>
        <v>-9.58077417249209E-006</v>
      </c>
      <c r="P418" s="117" t="n">
        <f aca="false">N418-Tabla_Ministerio!L418</f>
        <v>1418</v>
      </c>
      <c r="Q418" s="83" t="n">
        <f aca="false">N418+J418</f>
        <v>3771641</v>
      </c>
      <c r="R418" s="81" t="n">
        <f aca="false">Q418-Tabla_Ministerio!M418</f>
        <v>1418</v>
      </c>
      <c r="T418" s="83" t="n">
        <f aca="false">B418+Tabla_Ministerio!B418</f>
        <v>5323</v>
      </c>
      <c r="U418" s="83" t="n">
        <f aca="false">C418+Tabla_Ministerio!C418</f>
        <v>31</v>
      </c>
      <c r="V418" s="83" t="n">
        <f aca="false">D418+Tabla_Ministerio!D418</f>
        <v>287.174714873388</v>
      </c>
      <c r="W418" s="83" t="n">
        <f aca="false">E418+Tabla_Ministerio!E418</f>
        <v>136.399185444341</v>
      </c>
      <c r="X418" s="83" t="n">
        <f aca="false">F418+Tabla_Ministerio!F418</f>
        <v>5</v>
      </c>
      <c r="Y418" s="83" t="n">
        <f aca="false">G418+Tabla_Ministerio!G418</f>
        <v>18</v>
      </c>
      <c r="Z418" s="83" t="n">
        <f aca="false">H418+Tabla_Ministerio!H418</f>
        <v>2</v>
      </c>
      <c r="AA418" s="83" t="n">
        <f aca="false">Y418+0.33*Z418</f>
        <v>18.66</v>
      </c>
      <c r="AD418" s="91" t="n">
        <f aca="false">IF(U418&gt;0,T418/U418,0)</f>
        <v>171.709677419355</v>
      </c>
      <c r="AE418" s="92" t="n">
        <f aca="false">EXP((((AD418-AD$425)/AD$426+2)/4-1.9)^3)</f>
        <v>0.047768514259333</v>
      </c>
      <c r="AF418" s="93" t="n">
        <f aca="false">T418/V418</f>
        <v>18.5357544529881</v>
      </c>
      <c r="AG418" s="92" t="n">
        <f aca="false">EXP((((AF418-AF$425)/AF$426+2)/4-1.9)^3)</f>
        <v>0.0239393919534696</v>
      </c>
      <c r="AH418" s="92" t="n">
        <f aca="false">W418/V418</f>
        <v>0.474969342285158</v>
      </c>
      <c r="AI418" s="92" t="n">
        <f aca="false">EXP((((AH418-AH$425)/AH$426+2)/4-1.9)^3)</f>
        <v>0.0164321417456188</v>
      </c>
      <c r="AJ418" s="92" t="n">
        <f aca="false">X418/V418</f>
        <v>0.0174110036191886</v>
      </c>
      <c r="AK418" s="92" t="n">
        <f aca="false">EXP((((AJ418-AJ$425)/AJ$426+2)/4-1.9)^3)</f>
        <v>0.00990138874822579</v>
      </c>
      <c r="AL418" s="92" t="n">
        <f aca="false">AA418/V418</f>
        <v>0.0649778655068117</v>
      </c>
      <c r="AM418" s="92" t="n">
        <f aca="false">EXP((((AL418-AL$425)/AL$426+2)/4-1.9)^3)</f>
        <v>0.0092993121151983</v>
      </c>
      <c r="AN418" s="92" t="n">
        <f aca="false">0.01*AE418+0.15*AG418+0.24*AI418+0.25*AK418+0.35*AM418</f>
        <v>0.0137424143819381</v>
      </c>
      <c r="AP418" s="94" t="n">
        <f aca="false">0.01*AE418/$AN$425</f>
        <v>0.000168064205243565</v>
      </c>
      <c r="AQ418" s="81" t="n">
        <f aca="false">AP418*$J$425</f>
        <v>1308.96251642073</v>
      </c>
      <c r="AR418" s="94" t="n">
        <f aca="false">0.15*AG418/$AN$425</f>
        <v>0.00126339125626709</v>
      </c>
      <c r="AS418" s="81" t="n">
        <f aca="false">AR418*$J$425</f>
        <v>9839.88110752476</v>
      </c>
      <c r="AT418" s="94" t="n">
        <f aca="false">0.24*AI418/$AN$425</f>
        <v>0.00138751889728911</v>
      </c>
      <c r="AU418" s="81" t="n">
        <f aca="false">AT418*$J$425</f>
        <v>10806.6451434126</v>
      </c>
      <c r="AV418" s="94" t="n">
        <f aca="false">0.25*AK418/$AN$425</f>
        <v>0.000870902652395673</v>
      </c>
      <c r="AW418" s="81" t="n">
        <f aca="false">AV418*$J$425</f>
        <v>6782.99656839617</v>
      </c>
      <c r="AX418" s="94" t="n">
        <f aca="false">0.35*AM418/$AN$425</f>
        <v>0.0011451235891779</v>
      </c>
      <c r="AY418" s="81" t="n">
        <f aca="false">AX418*$J$425</f>
        <v>8918.75728523362</v>
      </c>
    </row>
    <row r="419" customFormat="false" ht="12.8" hidden="false" customHeight="false" outlineLevel="0" collapsed="false">
      <c r="A419" s="89" t="s">
        <v>134</v>
      </c>
      <c r="B419" s="77"/>
      <c r="C419" s="77"/>
      <c r="D419" s="77"/>
      <c r="E419" s="77"/>
      <c r="F419" s="77"/>
      <c r="G419" s="77"/>
      <c r="H419" s="77"/>
      <c r="I419" s="82" t="n">
        <f aca="false">AP419+AR419+AT419+AV419+AX419</f>
        <v>0.0106333028021802</v>
      </c>
      <c r="J419" s="81" t="n">
        <f aca="false">ROUND(AQ419+AS419+AU419+AW419+AY419,0)</f>
        <v>82817</v>
      </c>
      <c r="K419" s="90" t="n">
        <f aca="false">I419-Tabla_Ministerio!J419</f>
        <v>-7.11236625150491E-017</v>
      </c>
      <c r="L419" s="81" t="n">
        <f aca="false">J419-Tabla_Ministerio!K419</f>
        <v>0</v>
      </c>
      <c r="M419" s="82" t="n">
        <f aca="false">Q454/Q$460</f>
        <v>0.0117409365107373</v>
      </c>
      <c r="N419" s="81" t="n">
        <f aca="false">ROUND((N$425*M419),0)</f>
        <v>1737434</v>
      </c>
      <c r="O419" s="82" t="n">
        <f aca="false">Tabla_Ministerio!L419/Tabla_Ministerio!L425-M419</f>
        <v>-4.27797293633785E-006</v>
      </c>
      <c r="P419" s="117" t="n">
        <f aca="false">N419-Tabla_Ministerio!L419</f>
        <v>633</v>
      </c>
      <c r="Q419" s="83" t="n">
        <f aca="false">N419+J419</f>
        <v>1820251</v>
      </c>
      <c r="R419" s="81" t="n">
        <f aca="false">Q419-Tabla_Ministerio!M419</f>
        <v>633</v>
      </c>
      <c r="T419" s="83" t="n">
        <f aca="false">B419+Tabla_Ministerio!B419</f>
        <v>7474</v>
      </c>
      <c r="U419" s="83" t="n">
        <f aca="false">C419+Tabla_Ministerio!C419</f>
        <v>60</v>
      </c>
      <c r="V419" s="83" t="n">
        <f aca="false">D419+Tabla_Ministerio!D419</f>
        <v>302.998771028891</v>
      </c>
      <c r="W419" s="83" t="n">
        <f aca="false">E419+Tabla_Ministerio!E419</f>
        <v>161.167937741202</v>
      </c>
      <c r="X419" s="83" t="n">
        <f aca="false">F419+Tabla_Ministerio!F419</f>
        <v>2</v>
      </c>
      <c r="Y419" s="83" t="n">
        <f aca="false">G419+Tabla_Ministerio!G419</f>
        <v>6</v>
      </c>
      <c r="Z419" s="83" t="n">
        <f aca="false">H419+Tabla_Ministerio!H419</f>
        <v>8</v>
      </c>
      <c r="AA419" s="83" t="n">
        <f aca="false">Y419+0.33*Z419</f>
        <v>8.64</v>
      </c>
      <c r="AD419" s="91" t="n">
        <f aca="false">IF(U419&gt;0,T419/U419,0)</f>
        <v>124.566666666667</v>
      </c>
      <c r="AE419" s="92" t="n">
        <f aca="false">EXP((((AD419-AD$425)/AD$426+2)/4-1.9)^3)</f>
        <v>0.0180729444853002</v>
      </c>
      <c r="AF419" s="93" t="n">
        <f aca="false">T419/V419</f>
        <v>24.6667667153256</v>
      </c>
      <c r="AG419" s="92" t="n">
        <f aca="false">EXP((((AF419-AF$425)/AF$426+2)/4-1.9)^3)</f>
        <v>0.112965886686074</v>
      </c>
      <c r="AH419" s="92" t="n">
        <f aca="false">W419/V419</f>
        <v>0.531909542715058</v>
      </c>
      <c r="AI419" s="92" t="n">
        <f aca="false">EXP((((AH419-AH$425)/AH$426+2)/4-1.9)^3)</f>
        <v>0.0374167793648889</v>
      </c>
      <c r="AJ419" s="92" t="n">
        <f aca="false">X419/V419</f>
        <v>0.00660068683846015</v>
      </c>
      <c r="AK419" s="92" t="n">
        <f aca="false">EXP((((AJ419-AJ$425)/AJ$426+2)/4-1.9)^3)</f>
        <v>0.00767500942153958</v>
      </c>
      <c r="AL419" s="92" t="n">
        <f aca="false">AA419/V419</f>
        <v>0.0285149671421478</v>
      </c>
      <c r="AM419" s="92" t="n">
        <f aca="false">EXP((((AL419-AL$425)/AL$426+2)/4-1.9)^3)</f>
        <v>0.00628116449282284</v>
      </c>
      <c r="AN419" s="92" t="n">
        <f aca="false">0.01*AE419+0.15*AG419+0.24*AI419+0.25*AK419+0.35*AM419</f>
        <v>0.0302227994232103</v>
      </c>
      <c r="AP419" s="94" t="n">
        <f aca="false">0.01*AE419/$AN$425</f>
        <v>6.35861319622182E-005</v>
      </c>
      <c r="AQ419" s="81" t="n">
        <f aca="false">AP419*$J$425</f>
        <v>495.238490445381</v>
      </c>
      <c r="AR419" s="94" t="n">
        <f aca="false">0.15*AG419/$AN$425</f>
        <v>0.00596172675450763</v>
      </c>
      <c r="AS419" s="81" t="n">
        <f aca="false">AR419*$J$425</f>
        <v>46432.7120904997</v>
      </c>
      <c r="AT419" s="94" t="n">
        <f aca="false">0.24*AI419/$AN$425</f>
        <v>0.00315944745658749</v>
      </c>
      <c r="AU419" s="81" t="n">
        <f aca="false">AT419*$J$425</f>
        <v>24607.2522538656</v>
      </c>
      <c r="AV419" s="94" t="n">
        <f aca="false">0.25*AK419/$AN$425</f>
        <v>0.000675075611345765</v>
      </c>
      <c r="AW419" s="81" t="n">
        <f aca="false">AV419*$J$425</f>
        <v>5257.80412147132</v>
      </c>
      <c r="AX419" s="94" t="n">
        <f aca="false">0.35*AM419/$AN$425</f>
        <v>0.000773466847777126</v>
      </c>
      <c r="AY419" s="81" t="n">
        <f aca="false">AX419*$J$425</f>
        <v>6024.12101950617</v>
      </c>
    </row>
    <row r="420" customFormat="false" ht="12.8" hidden="false" customHeight="false" outlineLevel="0" collapsed="false">
      <c r="A420" s="89" t="s">
        <v>135</v>
      </c>
      <c r="B420" s="77"/>
      <c r="C420" s="77"/>
      <c r="D420" s="77"/>
      <c r="E420" s="77"/>
      <c r="F420" s="77"/>
      <c r="G420" s="77"/>
      <c r="H420" s="77"/>
      <c r="I420" s="82" t="n">
        <f aca="false">AP420+AR420+AT420+AV420+AX420</f>
        <v>0.0359259133918014</v>
      </c>
      <c r="J420" s="81" t="n">
        <f aca="false">ROUND(AQ420+AS420+AU420+AW420+AY420,0)</f>
        <v>279808</v>
      </c>
      <c r="K420" s="90" t="n">
        <f aca="false">I420-Tabla_Ministerio!J420</f>
        <v>2.35922392732846E-016</v>
      </c>
      <c r="L420" s="81" t="n">
        <f aca="false">J420-Tabla_Ministerio!K420</f>
        <v>0</v>
      </c>
      <c r="M420" s="82" t="n">
        <f aca="false">Q455/Q$460</f>
        <v>0.0164070763232926</v>
      </c>
      <c r="N420" s="81" t="n">
        <f aca="false">ROUND((N$425*M420),0)</f>
        <v>2427934</v>
      </c>
      <c r="O420" s="82" t="n">
        <f aca="false">Tabla_Ministerio!L420/Tabla_Ministerio!L425-M420</f>
        <v>-4.82839767378465E-006</v>
      </c>
      <c r="P420" s="117" t="n">
        <f aca="false">N420-Tabla_Ministerio!L420</f>
        <v>715</v>
      </c>
      <c r="Q420" s="83" t="n">
        <f aca="false">N420+J420</f>
        <v>2707742</v>
      </c>
      <c r="R420" s="81" t="n">
        <f aca="false">Q420-Tabla_Ministerio!M420</f>
        <v>715</v>
      </c>
      <c r="T420" s="83" t="n">
        <f aca="false">B420+Tabla_Ministerio!B420</f>
        <v>9001</v>
      </c>
      <c r="U420" s="83" t="n">
        <f aca="false">C420+Tabla_Ministerio!C420</f>
        <v>58</v>
      </c>
      <c r="V420" s="83" t="n">
        <f aca="false">D420+Tabla_Ministerio!D420</f>
        <v>259.964656716384</v>
      </c>
      <c r="W420" s="83" t="n">
        <f aca="false">E420+Tabla_Ministerio!E420</f>
        <v>155.916630643079</v>
      </c>
      <c r="X420" s="83" t="n">
        <f aca="false">F420+Tabla_Ministerio!F420</f>
        <v>5</v>
      </c>
      <c r="Y420" s="83" t="n">
        <f aca="false">G420+Tabla_Ministerio!G420</f>
        <v>18</v>
      </c>
      <c r="Z420" s="83" t="n">
        <f aca="false">H420+Tabla_Ministerio!H420</f>
        <v>0</v>
      </c>
      <c r="AA420" s="83" t="n">
        <f aca="false">Y420+0.33*Z420</f>
        <v>18</v>
      </c>
      <c r="AD420" s="91" t="n">
        <f aca="false">IF(U420&gt;0,T420/U420,0)</f>
        <v>155.189655172414</v>
      </c>
      <c r="AE420" s="92" t="n">
        <f aca="false">EXP((((AD420-AD$425)/AD$426+2)/4-1.9)^3)</f>
        <v>0.0346778104609976</v>
      </c>
      <c r="AF420" s="93" t="n">
        <f aca="false">T420/V420</f>
        <v>34.623937398613</v>
      </c>
      <c r="AG420" s="92" t="n">
        <f aca="false">EXP((((AF420-AF$425)/AF$426+2)/4-1.9)^3)</f>
        <v>0.501607343664968</v>
      </c>
      <c r="AH420" s="92" t="n">
        <f aca="false">W420/V420</f>
        <v>0.599760877545676</v>
      </c>
      <c r="AI420" s="92" t="n">
        <f aca="false">EXP((((AH420-AH$425)/AH$426+2)/4-1.9)^3)</f>
        <v>0.0855793310104223</v>
      </c>
      <c r="AJ420" s="92" t="n">
        <f aca="false">X420/V420</f>
        <v>0.0192333837343701</v>
      </c>
      <c r="AK420" s="92" t="n">
        <f aca="false">EXP((((AJ420-AJ$425)/AJ$426+2)/4-1.9)^3)</f>
        <v>0.0103265460974581</v>
      </c>
      <c r="AL420" s="92" t="n">
        <f aca="false">AA420/V420</f>
        <v>0.0692401814437323</v>
      </c>
      <c r="AM420" s="92" t="n">
        <f aca="false">EXP((((AL420-AL$425)/AL$426+2)/4-1.9)^3)</f>
        <v>0.00972247667080916</v>
      </c>
      <c r="AN420" s="92" t="n">
        <f aca="false">0.01*AE420+0.15*AG420+0.24*AI420+0.25*AK420+0.35*AM420</f>
        <v>0.102111422456004</v>
      </c>
      <c r="AP420" s="94" t="n">
        <f aca="false">0.01*AE420/$AN$425</f>
        <v>0.00012200711588127</v>
      </c>
      <c r="AQ420" s="81" t="n">
        <f aca="false">AP420*$J$425</f>
        <v>950.24839580645</v>
      </c>
      <c r="AR420" s="94" t="n">
        <f aca="false">0.15*AG420/$AN$425</f>
        <v>0.0264721148013049</v>
      </c>
      <c r="AS420" s="81" t="n">
        <f aca="false">AR420*$J$425</f>
        <v>206177.192550174</v>
      </c>
      <c r="AT420" s="94" t="n">
        <f aca="false">0.24*AI420/$AN$425</f>
        <v>0.00722626063190944</v>
      </c>
      <c r="AU420" s="81" t="n">
        <f aca="false">AT420*$J$425</f>
        <v>56281.4924650259</v>
      </c>
      <c r="AV420" s="94" t="n">
        <f aca="false">0.25*AK420/$AN$425</f>
        <v>0.000908298483682301</v>
      </c>
      <c r="AW420" s="81" t="n">
        <f aca="false">AV420*$J$425</f>
        <v>7074.25276630964</v>
      </c>
      <c r="AX420" s="94" t="n">
        <f aca="false">0.35*AM420/$AN$425</f>
        <v>0.00119723235902358</v>
      </c>
      <c r="AY420" s="81" t="n">
        <f aca="false">AX420*$J$425</f>
        <v>9324.60471958727</v>
      </c>
    </row>
    <row r="421" customFormat="false" ht="12.8" hidden="false" customHeight="false" outlineLevel="0" collapsed="false">
      <c r="A421" s="89" t="s">
        <v>136</v>
      </c>
      <c r="B421" s="77"/>
      <c r="C421" s="77"/>
      <c r="D421" s="77"/>
      <c r="E421" s="77"/>
      <c r="F421" s="77"/>
      <c r="G421" s="77"/>
      <c r="H421" s="77"/>
      <c r="I421" s="82" t="n">
        <f aca="false">AP421+AR421+AT421+AV421+AX421</f>
        <v>0.0165697226224585</v>
      </c>
      <c r="J421" s="81" t="n">
        <f aca="false">ROUND(AQ421+AS421+AU421+AW421+AY421,0)</f>
        <v>129053</v>
      </c>
      <c r="K421" s="90" t="n">
        <f aca="false">I421-Tabla_Ministerio!J421</f>
        <v>1.2490009027033E-016</v>
      </c>
      <c r="L421" s="81" t="n">
        <f aca="false">J421-Tabla_Ministerio!K421</f>
        <v>0</v>
      </c>
      <c r="M421" s="82" t="n">
        <f aca="false">Q456/Q$460</f>
        <v>0.014080206963224</v>
      </c>
      <c r="N421" s="81" t="n">
        <f aca="false">ROUND((N$425*M421),0)</f>
        <v>2083601</v>
      </c>
      <c r="O421" s="82" t="n">
        <f aca="false">Tabla_Ministerio!L421/Tabla_Ministerio!L425-M421</f>
        <v>-1.23079864136552E-005</v>
      </c>
      <c r="P421" s="117" t="n">
        <f aca="false">N421-Tabla_Ministerio!L421</f>
        <v>1821</v>
      </c>
      <c r="Q421" s="83" t="n">
        <f aca="false">N421+J421</f>
        <v>2212654</v>
      </c>
      <c r="R421" s="81" t="n">
        <f aca="false">Q421-Tabla_Ministerio!M421</f>
        <v>1821</v>
      </c>
      <c r="T421" s="83" t="n">
        <f aca="false">B421+Tabla_Ministerio!B421</f>
        <v>4440</v>
      </c>
      <c r="U421" s="83" t="n">
        <f aca="false">C421+Tabla_Ministerio!C421</f>
        <v>30</v>
      </c>
      <c r="V421" s="83" t="n">
        <f aca="false">D421+Tabla_Ministerio!D421</f>
        <v>239.819153568538</v>
      </c>
      <c r="W421" s="83" t="n">
        <f aca="false">E421+Tabla_Ministerio!E421</f>
        <v>133.231292517007</v>
      </c>
      <c r="X421" s="83" t="n">
        <f aca="false">F421+Tabla_Ministerio!F421</f>
        <v>30</v>
      </c>
      <c r="Y421" s="83" t="n">
        <f aca="false">G421+Tabla_Ministerio!G421</f>
        <v>47</v>
      </c>
      <c r="Z421" s="83" t="n">
        <f aca="false">H421+Tabla_Ministerio!H421</f>
        <v>1</v>
      </c>
      <c r="AA421" s="83" t="n">
        <f aca="false">Y421+0.33*Z421</f>
        <v>47.33</v>
      </c>
      <c r="AD421" s="91" t="n">
        <f aca="false">IF(U421&gt;0,T421/U421,0)</f>
        <v>148</v>
      </c>
      <c r="AE421" s="92" t="n">
        <f aca="false">EXP((((AD421-AD$425)/AD$426+2)/4-1.9)^3)</f>
        <v>0.0299632889930916</v>
      </c>
      <c r="AF421" s="93" t="n">
        <f aca="false">T421/V421</f>
        <v>18.5139507580286</v>
      </c>
      <c r="AG421" s="92" t="n">
        <f aca="false">EXP((((AF421-AF$425)/AF$426+2)/4-1.9)^3)</f>
        <v>0.0237834814737134</v>
      </c>
      <c r="AH421" s="92" t="n">
        <f aca="false">W421/V421</f>
        <v>0.555549006551434</v>
      </c>
      <c r="AI421" s="92" t="n">
        <f aca="false">EXP((((AH421-AH$425)/AH$426+2)/4-1.9)^3)</f>
        <v>0.0508347998109356</v>
      </c>
      <c r="AJ421" s="92" t="n">
        <f aca="false">X421/V421</f>
        <v>0.125094261878571</v>
      </c>
      <c r="AK421" s="92" t="n">
        <f aca="false">EXP((((AJ421-AJ$425)/AJ$426+2)/4-1.9)^3)</f>
        <v>0.0784892535123825</v>
      </c>
      <c r="AL421" s="92" t="n">
        <f aca="false">AA421/V421</f>
        <v>0.197357047157093</v>
      </c>
      <c r="AM421" s="92" t="n">
        <f aca="false">EXP((((AL421-AL$425)/AL$426+2)/4-1.9)^3)</f>
        <v>0.0325883789931964</v>
      </c>
      <c r="AN421" s="92" t="n">
        <f aca="false">0.01*AE421+0.15*AG421+0.24*AI421+0.25*AK421+0.35*AM421</f>
        <v>0.0470957530913269</v>
      </c>
      <c r="AP421" s="94" t="n">
        <f aca="false">0.01*AE421/$AN$425</f>
        <v>0.000105419991163391</v>
      </c>
      <c r="AQ421" s="81" t="n">
        <f aca="false">AP421*$J$425</f>
        <v>821.060122316362</v>
      </c>
      <c r="AR421" s="94" t="n">
        <f aca="false">0.15*AG421/$AN$425</f>
        <v>0.00125516314682859</v>
      </c>
      <c r="AS421" s="81" t="n">
        <f aca="false">AR421*$J$425</f>
        <v>9775.79674869059</v>
      </c>
      <c r="AT421" s="94" t="n">
        <f aca="false">0.24*AI421/$AN$425</f>
        <v>0.00429245599688112</v>
      </c>
      <c r="AU421" s="81" t="n">
        <f aca="false">AT421*$J$425</f>
        <v>33431.6518806607</v>
      </c>
      <c r="AV421" s="94" t="n">
        <f aca="false">0.25*AK421/$AN$425</f>
        <v>0.00690372843715878</v>
      </c>
      <c r="AW421" s="81" t="n">
        <f aca="false">AV421*$J$425</f>
        <v>53769.4611097727</v>
      </c>
      <c r="AX421" s="94" t="n">
        <f aca="false">0.35*AM421/$AN$425</f>
        <v>0.00401295505042665</v>
      </c>
      <c r="AY421" s="81" t="n">
        <f aca="false">AX421*$J$425</f>
        <v>31254.7679827313</v>
      </c>
    </row>
    <row r="422" customFormat="false" ht="12.8" hidden="false" customHeight="false" outlineLevel="0" collapsed="false">
      <c r="A422" s="89" t="s">
        <v>137</v>
      </c>
      <c r="B422" s="77"/>
      <c r="C422" s="77"/>
      <c r="D422" s="77"/>
      <c r="E422" s="77"/>
      <c r="F422" s="77"/>
      <c r="G422" s="77"/>
      <c r="H422" s="77"/>
      <c r="I422" s="82" t="n">
        <f aca="false">AP422+AR422+AT422+AV422+AX422</f>
        <v>0.0165236228076641</v>
      </c>
      <c r="J422" s="81" t="n">
        <f aca="false">ROUND(AQ422+AS422+AU422+AW422+AY422,0)</f>
        <v>128694</v>
      </c>
      <c r="K422" s="90" t="n">
        <f aca="false">I422-Tabla_Ministerio!J422</f>
        <v>2.1163626406917E-016</v>
      </c>
      <c r="L422" s="81" t="n">
        <f aca="false">J422-Tabla_Ministerio!K422</f>
        <v>0</v>
      </c>
      <c r="M422" s="82" t="n">
        <f aca="false">Q457/Q$460</f>
        <v>0.00891373280859603</v>
      </c>
      <c r="N422" s="81" t="n">
        <f aca="false">ROUND((N$425*M422),0)</f>
        <v>1319062</v>
      </c>
      <c r="O422" s="82" t="n">
        <f aca="false">Tabla_Ministerio!L422/Tabla_Ministerio!L425-M422</f>
        <v>1.7522666140149E-005</v>
      </c>
      <c r="P422" s="117" t="n">
        <f aca="false">N422-Tabla_Ministerio!L422</f>
        <v>-2593</v>
      </c>
      <c r="Q422" s="83" t="n">
        <f aca="false">N422+J422</f>
        <v>1447756</v>
      </c>
      <c r="R422" s="81" t="n">
        <f aca="false">Q422-Tabla_Ministerio!M422</f>
        <v>-2593</v>
      </c>
      <c r="T422" s="83" t="n">
        <f aca="false">B422+Tabla_Ministerio!B422</f>
        <v>5486</v>
      </c>
      <c r="U422" s="83" t="n">
        <f aca="false">C422+Tabla_Ministerio!C422</f>
        <v>23</v>
      </c>
      <c r="V422" s="83" t="n">
        <f aca="false">D422+Tabla_Ministerio!D422</f>
        <v>258.822455817386</v>
      </c>
      <c r="W422" s="83" t="n">
        <f aca="false">E422+Tabla_Ministerio!E422</f>
        <v>165.686092181023</v>
      </c>
      <c r="X422" s="83" t="n">
        <f aca="false">F422+Tabla_Ministerio!F422</f>
        <v>6</v>
      </c>
      <c r="Y422" s="83" t="n">
        <f aca="false">G422+Tabla_Ministerio!G422</f>
        <v>19</v>
      </c>
      <c r="Z422" s="83" t="n">
        <f aca="false">H422+Tabla_Ministerio!H422</f>
        <v>8</v>
      </c>
      <c r="AA422" s="83" t="n">
        <f aca="false">Y422+0.33*Z422</f>
        <v>21.64</v>
      </c>
      <c r="AD422" s="91" t="n">
        <f aca="false">IF(U422&gt;0,T422/U422,0)</f>
        <v>238.521739130435</v>
      </c>
      <c r="AE422" s="92" t="n">
        <f aca="false">EXP((((AD422-AD$425)/AD$426+2)/4-1.9)^3)</f>
        <v>0.141830864936044</v>
      </c>
      <c r="AF422" s="93" t="n">
        <f aca="false">T422/V422</f>
        <v>21.1959970114443</v>
      </c>
      <c r="AG422" s="92" t="n">
        <f aca="false">EXP((((AF422-AF$425)/AF$426+2)/4-1.9)^3)</f>
        <v>0.0502453308746969</v>
      </c>
      <c r="AH422" s="92" t="n">
        <f aca="false">W422/V422</f>
        <v>0.640153466042081</v>
      </c>
      <c r="AI422" s="92" t="n">
        <f aca="false">EXP((((AH422-AH$425)/AH$426+2)/4-1.9)^3)</f>
        <v>0.130161743848903</v>
      </c>
      <c r="AJ422" s="92" t="n">
        <f aca="false">X422/V422</f>
        <v>0.0231819143398954</v>
      </c>
      <c r="AK422" s="92" t="n">
        <f aca="false">EXP((((AJ422-AJ$425)/AJ$426+2)/4-1.9)^3)</f>
        <v>0.0113014840033501</v>
      </c>
      <c r="AL422" s="92" t="n">
        <f aca="false">AA422/V422</f>
        <v>0.0836094377192227</v>
      </c>
      <c r="AM422" s="92" t="n">
        <f aca="false">EXP((((AL422-AL$425)/AL$426+2)/4-1.9)^3)</f>
        <v>0.0112726480304607</v>
      </c>
      <c r="AN422" s="92" t="n">
        <f aca="false">0.01*AE422+0.15*AG422+0.24*AI422+0.25*AK422+0.35*AM422</f>
        <v>0.0469647246158006</v>
      </c>
      <c r="AP422" s="94" t="n">
        <f aca="false">0.01*AE422/$AN$425</f>
        <v>0.000499004249223148</v>
      </c>
      <c r="AQ422" s="81" t="n">
        <f aca="false">AP422*$J$425</f>
        <v>3886.47812793427</v>
      </c>
      <c r="AR422" s="94" t="n">
        <f aca="false">0.15*AG422/$AN$425</f>
        <v>0.00265167602496849</v>
      </c>
      <c r="AS422" s="81" t="n">
        <f aca="false">AR422*$J$425</f>
        <v>20652.4912151582</v>
      </c>
      <c r="AT422" s="94" t="n">
        <f aca="false">0.24*AI422/$AN$425</f>
        <v>0.0109907693160334</v>
      </c>
      <c r="AU422" s="81" t="n">
        <f aca="false">AT422*$J$425</f>
        <v>85601.2441225384</v>
      </c>
      <c r="AV422" s="94" t="n">
        <f aca="false">0.25*AK422/$AN$425</f>
        <v>0.000994051707775694</v>
      </c>
      <c r="AW422" s="81" t="n">
        <f aca="false">AV422*$J$425</f>
        <v>7742.13892230464</v>
      </c>
      <c r="AX422" s="94" t="n">
        <f aca="false">0.35*AM422/$AN$425</f>
        <v>0.00138812150966342</v>
      </c>
      <c r="AY422" s="81" t="n">
        <f aca="false">AX422*$J$425</f>
        <v>10811.3385700037</v>
      </c>
    </row>
    <row r="423" customFormat="false" ht="12.8" hidden="false" customHeight="false" outlineLevel="0" collapsed="false">
      <c r="A423" s="89" t="s">
        <v>138</v>
      </c>
      <c r="B423" s="77"/>
      <c r="C423" s="77"/>
      <c r="D423" s="77"/>
      <c r="E423" s="77"/>
      <c r="F423" s="77"/>
      <c r="G423" s="77"/>
      <c r="H423" s="77"/>
      <c r="I423" s="82" t="n">
        <f aca="false">AP423+AR423+AT423+AV423+AX423</f>
        <v>0.0117478297237268</v>
      </c>
      <c r="J423" s="81" t="n">
        <f aca="false">ROUND(AQ423+AS423+AU423+AW423+AY423,0)</f>
        <v>91498</v>
      </c>
      <c r="K423" s="90" t="n">
        <f aca="false">I423-Tabla_Ministerio!J423</f>
        <v>0</v>
      </c>
      <c r="L423" s="81" t="n">
        <f aca="false">J423-Tabla_Ministerio!K423</f>
        <v>0</v>
      </c>
      <c r="M423" s="82" t="n">
        <f aca="false">Q458/Q$460</f>
        <v>0.00532496939997288</v>
      </c>
      <c r="N423" s="81" t="n">
        <f aca="false">ROUND((N$425*M423),0)</f>
        <v>787994</v>
      </c>
      <c r="O423" s="82" t="n">
        <f aca="false">Tabla_Ministerio!L423/Tabla_Ministerio!L425-M423</f>
        <v>-1.97973633836905E-005</v>
      </c>
      <c r="P423" s="117" t="n">
        <f aca="false">N423-Tabla_Ministerio!L423</f>
        <v>2930</v>
      </c>
      <c r="Q423" s="83" t="n">
        <f aca="false">N423+J423</f>
        <v>879492</v>
      </c>
      <c r="R423" s="81" t="n">
        <f aca="false">Q423-Tabla_Ministerio!M423</f>
        <v>2930</v>
      </c>
      <c r="T423" s="83" t="n">
        <f aca="false">B423+Tabla_Ministerio!B423</f>
        <v>5611</v>
      </c>
      <c r="U423" s="83" t="n">
        <f aca="false">C423+Tabla_Ministerio!C423</f>
        <v>43</v>
      </c>
      <c r="V423" s="83" t="n">
        <f aca="false">D423+Tabla_Ministerio!D423</f>
        <v>290.488241531169</v>
      </c>
      <c r="W423" s="83" t="n">
        <f aca="false">E423+Tabla_Ministerio!E423</f>
        <v>145.793177558199</v>
      </c>
      <c r="X423" s="83" t="n">
        <f aca="false">F423+Tabla_Ministerio!F423</f>
        <v>31</v>
      </c>
      <c r="Y423" s="83" t="n">
        <f aca="false">G423+Tabla_Ministerio!G423</f>
        <v>45</v>
      </c>
      <c r="Z423" s="83" t="n">
        <f aca="false">H423+Tabla_Ministerio!H423</f>
        <v>4</v>
      </c>
      <c r="AA423" s="83" t="n">
        <f aca="false">Y423+0.33*Z423</f>
        <v>46.32</v>
      </c>
      <c r="AD423" s="91" t="n">
        <f aca="false">IF(U423&gt;0,T423/U423,0)</f>
        <v>130.488372093023</v>
      </c>
      <c r="AE423" s="92" t="n">
        <f aca="false">EXP((((AD423-AD$425)/AD$426+2)/4-1.9)^3)</f>
        <v>0.0206243339366706</v>
      </c>
      <c r="AF423" s="93" t="n">
        <f aca="false">T423/V423</f>
        <v>19.3157560196733</v>
      </c>
      <c r="AG423" s="92" t="n">
        <f aca="false">EXP((((AF423-AF$425)/AF$426+2)/4-1.9)^3)</f>
        <v>0.0300930906772453</v>
      </c>
      <c r="AH423" s="92" t="n">
        <f aca="false">W423/V423</f>
        <v>0.501890117099819</v>
      </c>
      <c r="AI423" s="92" t="n">
        <f aca="false">EXP((((AH423-AH$425)/AH$426+2)/4-1.9)^3)</f>
        <v>0.0246201695957768</v>
      </c>
      <c r="AJ423" s="92" t="n">
        <f aca="false">X423/V423</f>
        <v>0.106716884086593</v>
      </c>
      <c r="AK423" s="92" t="n">
        <f aca="false">EXP((((AJ423-AJ$425)/AJ$426+2)/4-1.9)^3)</f>
        <v>0.0583321944094322</v>
      </c>
      <c r="AL423" s="92" t="n">
        <f aca="false">AA423/V423</f>
        <v>0.159455679706161</v>
      </c>
      <c r="AM423" s="92" t="n">
        <f aca="false">EXP((((AL423-AL$425)/AL$426+2)/4-1.9)^3)</f>
        <v>0.0233671376890119</v>
      </c>
      <c r="AN423" s="92" t="n">
        <f aca="false">0.01*AE423+0.15*AG423+0.24*AI423+0.25*AK423+0.35*AM423</f>
        <v>0.0333905944374522</v>
      </c>
      <c r="AP423" s="94" t="n">
        <f aca="false">0.01*AE423/$AN$425</f>
        <v>7.25626983691923E-005</v>
      </c>
      <c r="AQ423" s="81" t="n">
        <f aca="false">AP423*$J$425</f>
        <v>565.152181679408</v>
      </c>
      <c r="AR423" s="94" t="n">
        <f aca="false">0.15*AG423/$AN$425</f>
        <v>0.0015881500962757</v>
      </c>
      <c r="AS423" s="81" t="n">
        <f aca="false">AR423*$J$425</f>
        <v>12369.2546158901</v>
      </c>
      <c r="AT423" s="94" t="n">
        <f aca="false">0.24*AI423/$AN$425</f>
        <v>0.00207891041213244</v>
      </c>
      <c r="AU423" s="81" t="n">
        <f aca="false">AT423*$J$425</f>
        <v>16191.5251408499</v>
      </c>
      <c r="AV423" s="94" t="n">
        <f aca="false">0.25*AK423/$AN$425</f>
        <v>0.00513076136318126</v>
      </c>
      <c r="AW423" s="81" t="n">
        <f aca="false">AV423*$J$425</f>
        <v>39960.7655620123</v>
      </c>
      <c r="AX423" s="94" t="n">
        <f aca="false">0.35*AM423/$AN$425</f>
        <v>0.00287744515376823</v>
      </c>
      <c r="AY423" s="81" t="n">
        <f aca="false">AX423*$J$425</f>
        <v>22410.8866244338</v>
      </c>
    </row>
    <row r="424" customFormat="false" ht="12.8" hidden="false" customHeight="false" outlineLevel="0" collapsed="false">
      <c r="A424" s="95" t="s">
        <v>139</v>
      </c>
      <c r="B424" s="77"/>
      <c r="C424" s="77"/>
      <c r="D424" s="77"/>
      <c r="E424" s="77"/>
      <c r="F424" s="77"/>
      <c r="G424" s="77"/>
      <c r="H424" s="77"/>
      <c r="I424" s="96" t="n">
        <f aca="false">AP424+AR424+AT424+AV424+AX424</f>
        <v>0.00808755770239544</v>
      </c>
      <c r="J424" s="97" t="n">
        <f aca="false">ROUND(AQ424+AS424+AU424+AW424+AY424,0)</f>
        <v>62990</v>
      </c>
      <c r="K424" s="90" t="n">
        <f aca="false">I424-Tabla_Ministerio!J424</f>
        <v>-4.5102810375397E-017</v>
      </c>
      <c r="L424" s="81" t="n">
        <f aca="false">J424-Tabla_Ministerio!K424</f>
        <v>0</v>
      </c>
      <c r="M424" s="82" t="n">
        <f aca="false">Q459/Q$460</f>
        <v>0.00651606448453994</v>
      </c>
      <c r="N424" s="81" t="n">
        <f aca="false">ROUND((N$425*M424),0)</f>
        <v>964253</v>
      </c>
      <c r="O424" s="82" t="n">
        <f aca="false">Tabla_Ministerio!L424/Tabla_Ministerio!L425-M424</f>
        <v>1.25967360400849E-005</v>
      </c>
      <c r="P424" s="117" t="n">
        <f aca="false">N424-Tabla_Ministerio!L424</f>
        <v>-1864</v>
      </c>
      <c r="Q424" s="83" t="n">
        <f aca="false">N424+J424</f>
        <v>1027243</v>
      </c>
      <c r="R424" s="81" t="n">
        <f aca="false">Q424-Tabla_Ministerio!M424</f>
        <v>-1864</v>
      </c>
      <c r="T424" s="99" t="n">
        <f aca="false">B424+Tabla_Ministerio!B424</f>
        <v>6627</v>
      </c>
      <c r="U424" s="99" t="n">
        <f aca="false">C424+Tabla_Ministerio!C424</f>
        <v>29</v>
      </c>
      <c r="V424" s="99" t="n">
        <f aca="false">D424+Tabla_Ministerio!D424</f>
        <v>324.498062071982</v>
      </c>
      <c r="W424" s="99" t="n">
        <f aca="false">E424+Tabla_Ministerio!E424</f>
        <v>168.024227795023</v>
      </c>
      <c r="X424" s="99" t="n">
        <f aca="false">F424+Tabla_Ministerio!F424</f>
        <v>9</v>
      </c>
      <c r="Y424" s="99" t="n">
        <f aca="false">G424+Tabla_Ministerio!G424</f>
        <v>34</v>
      </c>
      <c r="Z424" s="99" t="n">
        <f aca="false">H424+Tabla_Ministerio!H424</f>
        <v>4</v>
      </c>
      <c r="AA424" s="99" t="n">
        <f aca="false">Y424+0.33*Z424</f>
        <v>35.32</v>
      </c>
      <c r="AD424" s="91" t="n">
        <f aca="false">IF(U424&gt;0,T424/U424,0)</f>
        <v>228.51724137931</v>
      </c>
      <c r="AE424" s="92" t="n">
        <f aca="false">EXP((((AD424-AD$425)/AD$426+2)/4-1.9)^3)</f>
        <v>0.122941337053117</v>
      </c>
      <c r="AF424" s="93" t="n">
        <f aca="false">T424/V424</f>
        <v>20.4223099444272</v>
      </c>
      <c r="AG424" s="92" t="n">
        <f aca="false">EXP((((AF424-AF$425)/AF$426+2)/4-1.9)^3)</f>
        <v>0.040956697906896</v>
      </c>
      <c r="AH424" s="92" t="n">
        <f aca="false">W424/V424</f>
        <v>0.517797322801117</v>
      </c>
      <c r="AI424" s="92" t="n">
        <f aca="false">EXP((((AH424-AH$425)/AH$426+2)/4-1.9)^3)</f>
        <v>0.0308618444720003</v>
      </c>
      <c r="AJ424" s="92" t="n">
        <f aca="false">X424/V424</f>
        <v>0.0277351425229885</v>
      </c>
      <c r="AK424" s="92" t="n">
        <f aca="false">EXP((((AJ424-AJ$425)/AJ$426+2)/4-1.9)^3)</f>
        <v>0.0125219626348166</v>
      </c>
      <c r="AL424" s="92" t="n">
        <f aca="false">AA424/V424</f>
        <v>0.108845025990217</v>
      </c>
      <c r="AM424" s="92" t="n">
        <f aca="false">EXP((((AL424-AL$425)/AL$426+2)/4-1.9)^3)</f>
        <v>0.0145052385993102</v>
      </c>
      <c r="AN424" s="92" t="n">
        <f aca="false">0.01*AE424+0.15*AG424+0.24*AI424+0.25*AK424+0.35*AM424</f>
        <v>0.0229870848983083</v>
      </c>
      <c r="AP424" s="94" t="n">
        <f aca="false">0.01*AE424/$AN$425</f>
        <v>0.000432545127764287</v>
      </c>
      <c r="AQ424" s="81" t="n">
        <f aca="false">AP424*$J$425</f>
        <v>3368.86345360294</v>
      </c>
      <c r="AR424" s="94" t="n">
        <f aca="false">0.15*AG424/$AN$425</f>
        <v>0.00216147235993792</v>
      </c>
      <c r="AS424" s="81" t="n">
        <f aca="false">AR424*$J$425</f>
        <v>16834.5561467886</v>
      </c>
      <c r="AT424" s="94" t="n">
        <f aca="false">0.24*AI424/$AN$425</f>
        <v>0.00260595320275368</v>
      </c>
      <c r="AU424" s="81" t="n">
        <f aca="false">AT424*$J$425</f>
        <v>20296.3805231914</v>
      </c>
      <c r="AV424" s="94" t="n">
        <f aca="false">0.25*AK424/$AN$425</f>
        <v>0.0011014021112761</v>
      </c>
      <c r="AW424" s="81" t="n">
        <f aca="false">AV424*$J$425</f>
        <v>8578.23399740422</v>
      </c>
      <c r="AX424" s="94" t="n">
        <f aca="false">0.35*AM424/$AN$425</f>
        <v>0.00178618490066345</v>
      </c>
      <c r="AY424" s="81" t="n">
        <f aca="false">AX424*$J$425</f>
        <v>13911.6421547156</v>
      </c>
    </row>
    <row r="425" customFormat="false" ht="12.8" hidden="false" customHeight="false" outlineLevel="0" collapsed="false">
      <c r="A425" s="104" t="s">
        <v>71</v>
      </c>
      <c r="B425" s="77"/>
      <c r="C425" s="77"/>
      <c r="D425" s="77"/>
      <c r="E425" s="77"/>
      <c r="F425" s="77"/>
      <c r="G425" s="77"/>
      <c r="H425" s="77"/>
      <c r="I425" s="105" t="n">
        <f aca="false">SUM(I398:I424)</f>
        <v>1</v>
      </c>
      <c r="J425" s="108" t="n">
        <f aca="false">Tabla_Ministerio!K425</f>
        <v>7788467</v>
      </c>
      <c r="K425" s="107" t="n">
        <f aca="false">I425-Tabla_Ministerio!J425</f>
        <v>0</v>
      </c>
      <c r="L425" s="108" t="n">
        <f aca="false">J425-Tabla_Ministerio!K425</f>
        <v>0</v>
      </c>
      <c r="M425" s="105" t="n">
        <f aca="false">SUM(M400:M424)</f>
        <v>1.0000000066316</v>
      </c>
      <c r="N425" s="108" t="n">
        <f aca="false">Tabla_Ministerio!L425</f>
        <v>147980875</v>
      </c>
      <c r="O425" s="105" t="n">
        <f aca="false">SUM(P400:P424)</f>
        <v>2</v>
      </c>
      <c r="P425" s="109" t="n">
        <f aca="false">SUM(P400:P424)</f>
        <v>2</v>
      </c>
      <c r="Q425" s="111" t="n">
        <f aca="false">Tabla_Ministerio!M425</f>
        <v>155769342</v>
      </c>
      <c r="R425" s="108" t="n">
        <f aca="false">SUM(R400:R424)</f>
        <v>3</v>
      </c>
      <c r="T425" s="111"/>
      <c r="U425" s="111"/>
      <c r="V425" s="111"/>
      <c r="W425" s="111"/>
      <c r="X425" s="111"/>
      <c r="Y425" s="111"/>
      <c r="Z425" s="111"/>
      <c r="AA425" s="111"/>
      <c r="AC425" s="112" t="s">
        <v>295</v>
      </c>
      <c r="AD425" s="112" t="n">
        <f aca="false">AVERAGE(AD400:AD424)</f>
        <v>188.123271802464</v>
      </c>
      <c r="AE425" s="111"/>
      <c r="AF425" s="112" t="n">
        <f aca="false">AVERAGE(AF400:AF424)</f>
        <v>22.1788346786414</v>
      </c>
      <c r="AG425" s="111"/>
      <c r="AH425" s="114" t="n">
        <f aca="false">AVERAGE(AH400:AH424)</f>
        <v>0.574814252042055</v>
      </c>
      <c r="AI425" s="111"/>
      <c r="AJ425" s="114" t="n">
        <f aca="false">AVERAGE(AJ400:AJ424)</f>
        <v>0.112612496866693</v>
      </c>
      <c r="AK425" s="111"/>
      <c r="AL425" s="114" t="n">
        <f aca="false">AVERAGE(AL400:AL424)</f>
        <v>0.283237611825261</v>
      </c>
      <c r="AM425" s="111"/>
      <c r="AN425" s="114" t="n">
        <f aca="false">SUM(AN400:AN424)</f>
        <v>2.84227769917485</v>
      </c>
      <c r="AP425" s="116" t="n">
        <f aca="false">SUM(AP398:AP424)</f>
        <v>0.00979008313852654</v>
      </c>
      <c r="AQ425" s="108" t="n">
        <f aca="false">SUM(AQ398:AQ424)</f>
        <v>76249.7394516704</v>
      </c>
      <c r="AR425" s="116" t="n">
        <f aca="false">SUM(AR398:AR424)</f>
        <v>0.149060141501742</v>
      </c>
      <c r="AS425" s="108" t="n">
        <f aca="false">SUM(AS398:AS424)</f>
        <v>1160949.99310165</v>
      </c>
      <c r="AT425" s="116" t="n">
        <f aca="false">SUM(AT398:AT424)</f>
        <v>0.234050825626287</v>
      </c>
      <c r="AU425" s="108" t="n">
        <f aca="false">SUM(AU398:AU424)</f>
        <v>1822897.13171309</v>
      </c>
      <c r="AV425" s="116" t="n">
        <f aca="false">SUM(AV398:AV424)</f>
        <v>0.254521904557435</v>
      </c>
      <c r="AW425" s="108" t="n">
        <f aca="false">SUM(AW398:AW424)</f>
        <v>1982335.45442273</v>
      </c>
      <c r="AX425" s="116" t="n">
        <f aca="false">SUM(AX398:AX424)</f>
        <v>0.35257704517601</v>
      </c>
      <c r="AY425" s="108" t="n">
        <f aca="false">SUM(AY398:AY424)</f>
        <v>2746034.68131086</v>
      </c>
    </row>
    <row r="426" customFormat="false" ht="12.8" hidden="false" customHeight="false" outlineLevel="0" collapsed="false">
      <c r="A426" s="57" t="s">
        <v>72</v>
      </c>
      <c r="B426" s="48"/>
      <c r="C426" s="48"/>
      <c r="D426" s="48"/>
      <c r="E426" s="48"/>
      <c r="F426" s="48"/>
      <c r="G426" s="48"/>
      <c r="H426" s="48"/>
      <c r="T426" s="48"/>
      <c r="U426" s="48"/>
      <c r="V426" s="48"/>
      <c r="W426" s="48"/>
      <c r="X426" s="48"/>
      <c r="Y426" s="48"/>
      <c r="Z426" s="48"/>
      <c r="AA426" s="48"/>
      <c r="AC426" s="112" t="s">
        <v>296</v>
      </c>
      <c r="AD426" s="112" t="n">
        <f aca="false">_xlfn.STDEV.P(AD400:AD424)</f>
        <v>83.9968510179745</v>
      </c>
      <c r="AE426" s="111"/>
      <c r="AF426" s="112" t="n">
        <f aca="false">_xlfn.STDEV.P(AF400:AF424)</f>
        <v>6.02527161252568</v>
      </c>
      <c r="AG426" s="111"/>
      <c r="AH426" s="114" t="n">
        <f aca="false">_xlfn.STDEV.P(AH400:AH424)</f>
        <v>0.123798399444781</v>
      </c>
      <c r="AI426" s="111"/>
      <c r="AJ426" s="114" t="n">
        <f aca="false">_xlfn.STDEV.P(AJ400:AJ424)</f>
        <v>0.0898402207733681</v>
      </c>
      <c r="AK426" s="111"/>
      <c r="AL426" s="114" t="n">
        <f aca="false">_xlfn.STDEV.P(AL400:AL424)</f>
        <v>0.200290523719095</v>
      </c>
      <c r="AM426" s="111"/>
      <c r="AN426" s="114"/>
    </row>
    <row r="427" customFormat="false" ht="12.8" hidden="false" customHeight="false" outlineLevel="0" collapsed="false">
      <c r="A427" s="57" t="s">
        <v>82</v>
      </c>
      <c r="B427" s="48"/>
      <c r="C427" s="48"/>
      <c r="D427" s="48"/>
      <c r="E427" s="48"/>
      <c r="F427" s="48"/>
      <c r="G427" s="48"/>
      <c r="H427" s="48"/>
      <c r="T427" s="48"/>
      <c r="U427" s="48"/>
      <c r="V427" s="48"/>
      <c r="W427" s="48"/>
      <c r="X427" s="48"/>
      <c r="Y427" s="48"/>
      <c r="Z427" s="48"/>
      <c r="AA427" s="48"/>
      <c r="AC427" s="8" t="n">
        <f aca="false">MIN(AD427:AM427)</f>
        <v>-2.1063960013187</v>
      </c>
      <c r="AD427" s="8" t="n">
        <f aca="false">(MIN(AD400:AD424)-AD425)/AD426</f>
        <v>-1.5279995719365</v>
      </c>
      <c r="AF427" s="8" t="n">
        <f aca="false">(MIN(AF400:AF424)-AF425)/AF426</f>
        <v>-1.82141721297989</v>
      </c>
      <c r="AH427" s="8" t="n">
        <f aca="false">(MIN(AH400:AH424)-AH425)/AH426</f>
        <v>-2.1063960013187</v>
      </c>
      <c r="AJ427" s="8" t="n">
        <f aca="false">(MIN(AJ400:AJ424)-AJ425)/AJ426</f>
        <v>-1.18000389041407</v>
      </c>
      <c r="AL427" s="8" t="n">
        <f aca="false">(MIN(AL400:AL424)-AL425)/AL426</f>
        <v>-1.29077418417371</v>
      </c>
    </row>
    <row r="428" customFormat="false" ht="12.8" hidden="false" customHeight="false" outlineLevel="0" collapsed="false">
      <c r="B428" s="48"/>
      <c r="C428" s="48"/>
      <c r="D428" s="48"/>
      <c r="E428" s="48"/>
      <c r="F428" s="48"/>
      <c r="G428" s="48"/>
      <c r="H428" s="48"/>
      <c r="T428" s="48"/>
      <c r="U428" s="48"/>
      <c r="V428" s="48"/>
      <c r="W428" s="48"/>
      <c r="X428" s="48"/>
      <c r="Y428" s="48"/>
      <c r="Z428" s="48"/>
      <c r="AA428" s="48"/>
      <c r="AC428" s="8" t="n">
        <f aca="false">MAX(AD428:AN428)</f>
        <v>2.86133815674556</v>
      </c>
      <c r="AD428" s="8" t="n">
        <f aca="false">(MAX(AD400:AD424)-AD425)/AD426</f>
        <v>2.86133815674556</v>
      </c>
      <c r="AF428" s="8" t="n">
        <f aca="false">(MAX(AF400:AF424)-AF425)/AF426</f>
        <v>2.68446486636662</v>
      </c>
      <c r="AH428" s="8" t="n">
        <f aca="false">(MAX(AH400:AH424)-AH425)/AH426</f>
        <v>2.48695846323698</v>
      </c>
      <c r="AJ428" s="8" t="n">
        <f aca="false">(MAX(AJ400:AJ424)-AJ425)/AJ426</f>
        <v>2.35793146055179</v>
      </c>
      <c r="AL428" s="8" t="n">
        <f aca="false">(MAX(AL400:AL424)-AL425)/AL426</f>
        <v>2.53838085420268</v>
      </c>
    </row>
    <row r="429" customFormat="false" ht="12.8" hidden="false" customHeight="false" outlineLevel="0" collapsed="false">
      <c r="B429" s="48"/>
      <c r="C429" s="48"/>
      <c r="D429" s="48"/>
      <c r="E429" s="48"/>
      <c r="F429" s="48"/>
      <c r="G429" s="48"/>
      <c r="H429" s="48"/>
      <c r="T429" s="48"/>
      <c r="U429" s="48"/>
      <c r="V429" s="48"/>
      <c r="W429" s="48"/>
      <c r="X429" s="48"/>
      <c r="Y429" s="48"/>
      <c r="Z429" s="48"/>
      <c r="AA429" s="48"/>
    </row>
    <row r="430" customFormat="false" ht="12.8" hidden="false" customHeight="false" outlineLevel="0" collapsed="false">
      <c r="B430" s="48"/>
      <c r="C430" s="48"/>
      <c r="D430" s="48"/>
      <c r="E430" s="48"/>
      <c r="F430" s="48"/>
      <c r="G430" s="48"/>
      <c r="H430" s="48"/>
      <c r="T430" s="48"/>
      <c r="U430" s="48"/>
      <c r="V430" s="48"/>
      <c r="W430" s="48"/>
      <c r="X430" s="48"/>
      <c r="Y430" s="48"/>
      <c r="Z430" s="48"/>
      <c r="AA430" s="48"/>
    </row>
    <row r="431" customFormat="false" ht="12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T431" s="16"/>
      <c r="U431" s="16"/>
      <c r="V431" s="16"/>
      <c r="W431" s="16"/>
      <c r="X431" s="16"/>
      <c r="Y431" s="16"/>
      <c r="Z431" s="16"/>
      <c r="AA431" s="16"/>
    </row>
    <row r="432" customFormat="false" ht="12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T432" s="16"/>
      <c r="U432" s="16"/>
      <c r="V432" s="16"/>
      <c r="W432" s="16"/>
      <c r="X432" s="16"/>
      <c r="Y432" s="16"/>
      <c r="Z432" s="16"/>
      <c r="AA432" s="16"/>
    </row>
    <row r="433" customFormat="false" ht="15.8" hidden="false" customHeight="true" outlineLevel="0" collapsed="false">
      <c r="A433" s="66" t="s">
        <v>30</v>
      </c>
      <c r="B433" s="72" t="s">
        <v>275</v>
      </c>
      <c r="C433" s="72"/>
      <c r="D433" s="72"/>
      <c r="E433" s="72"/>
      <c r="F433" s="72"/>
      <c r="G433" s="72"/>
      <c r="H433" s="72"/>
      <c r="I433" s="68" t="s">
        <v>32</v>
      </c>
      <c r="J433" s="69" t="s">
        <v>33</v>
      </c>
      <c r="K433" s="70" t="s">
        <v>276</v>
      </c>
      <c r="L433" s="69" t="s">
        <v>277</v>
      </c>
      <c r="M433" s="68" t="s">
        <v>278</v>
      </c>
      <c r="N433" s="69" t="s">
        <v>34</v>
      </c>
      <c r="O433" s="69" t="s">
        <v>279</v>
      </c>
      <c r="P433" s="71" t="s">
        <v>280</v>
      </c>
      <c r="Q433" s="66" t="s">
        <v>281</v>
      </c>
      <c r="R433" s="69" t="s">
        <v>282</v>
      </c>
      <c r="T433" s="72" t="s">
        <v>275</v>
      </c>
      <c r="U433" s="72"/>
      <c r="V433" s="72"/>
      <c r="W433" s="72"/>
      <c r="X433" s="72"/>
      <c r="Y433" s="72"/>
      <c r="Z433" s="72"/>
      <c r="AA433" s="72"/>
      <c r="AD433" s="73" t="s">
        <v>284</v>
      </c>
      <c r="AE433" s="73"/>
      <c r="AF433" s="73" t="s">
        <v>285</v>
      </c>
      <c r="AG433" s="73"/>
      <c r="AH433" s="73" t="s">
        <v>286</v>
      </c>
      <c r="AI433" s="73"/>
      <c r="AJ433" s="73" t="s">
        <v>287</v>
      </c>
      <c r="AK433" s="73"/>
      <c r="AL433" s="73" t="s">
        <v>288</v>
      </c>
      <c r="AM433" s="73"/>
      <c r="AN433" s="74" t="s">
        <v>289</v>
      </c>
      <c r="AP433" s="73" t="s">
        <v>284</v>
      </c>
      <c r="AQ433" s="73"/>
      <c r="AR433" s="73" t="s">
        <v>285</v>
      </c>
      <c r="AS433" s="73"/>
      <c r="AT433" s="73" t="s">
        <v>286</v>
      </c>
      <c r="AU433" s="73"/>
      <c r="AV433" s="73" t="s">
        <v>287</v>
      </c>
      <c r="AW433" s="73"/>
      <c r="AX433" s="74" t="s">
        <v>288</v>
      </c>
      <c r="AY433" s="74"/>
    </row>
    <row r="434" customFormat="false" ht="37.3" hidden="false" customHeight="false" outlineLevel="0" collapsed="false">
      <c r="A434" s="66"/>
      <c r="B434" s="73" t="s">
        <v>189</v>
      </c>
      <c r="C434" s="73" t="s">
        <v>190</v>
      </c>
      <c r="D434" s="73" t="s">
        <v>191</v>
      </c>
      <c r="E434" s="73" t="s">
        <v>192</v>
      </c>
      <c r="F434" s="73" t="s">
        <v>193</v>
      </c>
      <c r="G434" s="73" t="s">
        <v>194</v>
      </c>
      <c r="H434" s="73" t="s">
        <v>195</v>
      </c>
      <c r="I434" s="68"/>
      <c r="J434" s="69"/>
      <c r="K434" s="70"/>
      <c r="L434" s="69"/>
      <c r="M434" s="68"/>
      <c r="N434" s="69"/>
      <c r="O434" s="69"/>
      <c r="P434" s="71"/>
      <c r="Q434" s="66"/>
      <c r="R434" s="69"/>
      <c r="T434" s="73" t="s">
        <v>189</v>
      </c>
      <c r="U434" s="73" t="s">
        <v>190</v>
      </c>
      <c r="V434" s="73" t="s">
        <v>191</v>
      </c>
      <c r="W434" s="73" t="s">
        <v>192</v>
      </c>
      <c r="X434" s="73" t="s">
        <v>193</v>
      </c>
      <c r="Y434" s="73" t="s">
        <v>194</v>
      </c>
      <c r="Z434" s="73" t="s">
        <v>195</v>
      </c>
      <c r="AA434" s="66" t="s">
        <v>43</v>
      </c>
      <c r="AD434" s="73" t="s">
        <v>290</v>
      </c>
      <c r="AE434" s="73" t="s">
        <v>291</v>
      </c>
      <c r="AF434" s="73" t="s">
        <v>290</v>
      </c>
      <c r="AG434" s="73" t="s">
        <v>291</v>
      </c>
      <c r="AH434" s="73" t="s">
        <v>290</v>
      </c>
      <c r="AI434" s="73" t="s">
        <v>291</v>
      </c>
      <c r="AJ434" s="73" t="s">
        <v>290</v>
      </c>
      <c r="AK434" s="73" t="s">
        <v>291</v>
      </c>
      <c r="AL434" s="73" t="s">
        <v>290</v>
      </c>
      <c r="AM434" s="73" t="s">
        <v>291</v>
      </c>
      <c r="AN434" s="75" t="s">
        <v>292</v>
      </c>
      <c r="AP434" s="73" t="s">
        <v>293</v>
      </c>
      <c r="AQ434" s="73" t="s">
        <v>294</v>
      </c>
      <c r="AR434" s="73" t="s">
        <v>293</v>
      </c>
      <c r="AS434" s="73" t="s">
        <v>294</v>
      </c>
      <c r="AT434" s="73" t="s">
        <v>293</v>
      </c>
      <c r="AU434" s="73" t="s">
        <v>294</v>
      </c>
      <c r="AV434" s="73" t="s">
        <v>293</v>
      </c>
      <c r="AW434" s="73" t="s">
        <v>294</v>
      </c>
      <c r="AX434" s="73" t="s">
        <v>293</v>
      </c>
      <c r="AY434" s="75" t="s">
        <v>294</v>
      </c>
    </row>
    <row r="435" customFormat="false" ht="12.8" hidden="false" customHeight="false" outlineLevel="0" collapsed="false">
      <c r="A435" s="76" t="s">
        <v>44</v>
      </c>
      <c r="B435" s="77" t="n">
        <v>0</v>
      </c>
      <c r="C435" s="77"/>
      <c r="D435" s="77"/>
      <c r="E435" s="77"/>
      <c r="F435" s="77"/>
      <c r="G435" s="77"/>
      <c r="H435" s="77"/>
      <c r="I435" s="78" t="n">
        <f aca="false">AP435+AR435+AT435+AV435+AX435</f>
        <v>0.155779277937187</v>
      </c>
      <c r="J435" s="79" t="n">
        <f aca="false">ROUND(AQ435+AS435+AU435+AW435+AY435,0)</f>
        <v>1174523</v>
      </c>
      <c r="K435" s="80" t="n">
        <f aca="false">I435-Tabla_Ministerio!J435</f>
        <v>0</v>
      </c>
      <c r="L435" s="79" t="n">
        <f aca="false">J435-Tabla_Ministerio!K435</f>
        <v>1</v>
      </c>
      <c r="M435" s="82" t="n">
        <f aca="false">M470</f>
        <v>0.204542988670303</v>
      </c>
      <c r="N435" s="81" t="n">
        <f aca="false">ROUND((N$460*M435),0)</f>
        <v>29301501</v>
      </c>
      <c r="O435" s="82" t="n">
        <f aca="false">Tabla_Ministerio!L435/Tabla_Ministerio!L460-M435</f>
        <v>-2.53162264712836E-006</v>
      </c>
      <c r="P435" s="117" t="n">
        <f aca="false">N435-Tabla_Ministerio!L435</f>
        <v>363</v>
      </c>
      <c r="Q435" s="83" t="n">
        <f aca="false">N435+J435</f>
        <v>30476024</v>
      </c>
      <c r="R435" s="81" t="n">
        <f aca="false">Q435-Tabla_Ministerio!M435</f>
        <v>364</v>
      </c>
      <c r="T435" s="84" t="n">
        <f aca="false">B435+Tabla_Ministerio!B435</f>
        <v>24649</v>
      </c>
      <c r="U435" s="84" t="n">
        <f aca="false">C435+Tabla_Ministerio!C435</f>
        <v>65</v>
      </c>
      <c r="V435" s="84" t="n">
        <f aca="false">D435+Tabla_Ministerio!D435</f>
        <v>1835.18092424597</v>
      </c>
      <c r="W435" s="84" t="n">
        <f aca="false">E435+Tabla_Ministerio!E435</f>
        <v>1060.51046970052</v>
      </c>
      <c r="X435" s="84" t="n">
        <f aca="false">F435+Tabla_Ministerio!F435</f>
        <v>502</v>
      </c>
      <c r="Y435" s="84" t="n">
        <f aca="false">G435+Tabla_Ministerio!G435</f>
        <v>1363</v>
      </c>
      <c r="Z435" s="84" t="n">
        <f aca="false">H435+Tabla_Ministerio!H435</f>
        <v>135</v>
      </c>
      <c r="AA435" s="84" t="n">
        <f aca="false">Y435+0.33*Z435</f>
        <v>1407.55</v>
      </c>
      <c r="AD435" s="85" t="n">
        <f aca="false">IF(U435&gt;0,T435/U435,0)</f>
        <v>379.215384615385</v>
      </c>
      <c r="AE435" s="86" t="n">
        <f aca="false">EXP((((AD435-AD$460)/AD$461+2)/4-1.9)^3)</f>
        <v>0.546441088832671</v>
      </c>
      <c r="AF435" s="87" t="n">
        <f aca="false">T435/V435</f>
        <v>13.4313732637166</v>
      </c>
      <c r="AG435" s="86" t="n">
        <f aca="false">EXP((((AF435-AF$460)/AF$461+2)/4-1.9)^3)</f>
        <v>0.00926123546420298</v>
      </c>
      <c r="AH435" s="86" t="n">
        <f aca="false">W435/V435</f>
        <v>0.57787788423981</v>
      </c>
      <c r="AI435" s="86" t="n">
        <f aca="false">EXP((((AH435-AH$460)/AH$461+2)/4-1.9)^3)</f>
        <v>0.075291947543074</v>
      </c>
      <c r="AJ435" s="86" t="n">
        <f aca="false">X435/V435</f>
        <v>0.273542512003965</v>
      </c>
      <c r="AK435" s="86" t="n">
        <f aca="false">EXP((((AJ435-AJ$460)/AJ$461+2)/4-1.9)^3)</f>
        <v>0.623389869635729</v>
      </c>
      <c r="AL435" s="86" t="n">
        <f aca="false">AA435/V435</f>
        <v>0.766981599145777</v>
      </c>
      <c r="AM435" s="86" t="n">
        <f aca="false">EXP((((AL435-AL$460)/AL$461+2)/4-1.9)^3)</f>
        <v>0.603749591645994</v>
      </c>
      <c r="AN435" s="86" t="n">
        <f aca="false">0.01*AE435+0.15*AG435+0.24*AI435+0.25*AK435+0.35*AM435</f>
        <v>0.392083488103325</v>
      </c>
      <c r="AP435" s="88" t="n">
        <f aca="false">AP470</f>
        <v>0.00193711218151396</v>
      </c>
      <c r="AQ435" s="79" t="n">
        <f aca="false">AP435*$J$460</f>
        <v>14605.1652933613</v>
      </c>
      <c r="AR435" s="88" t="n">
        <f aca="false">AR470</f>
        <v>0.000447305412598811</v>
      </c>
      <c r="AS435" s="79" t="n">
        <f aca="false">AR435*$J$460</f>
        <v>3372.53027984934</v>
      </c>
      <c r="AT435" s="88" t="n">
        <f aca="false">AT470</f>
        <v>0.00578956448710779</v>
      </c>
      <c r="AU435" s="79" t="n">
        <f aca="false">AT435*$J$460</f>
        <v>43651.3419913027</v>
      </c>
      <c r="AV435" s="88" t="n">
        <f aca="false">AV470</f>
        <v>0.0564108640193268</v>
      </c>
      <c r="AW435" s="79" t="n">
        <f aca="false">AV435*$J$460</f>
        <v>425318.678601094</v>
      </c>
      <c r="AX435" s="88" t="n">
        <f aca="false">AX470</f>
        <v>0.0911944318366396</v>
      </c>
      <c r="AY435" s="79" t="n">
        <f aca="false">AX435*$J$460</f>
        <v>687574.918747007</v>
      </c>
    </row>
    <row r="436" customFormat="false" ht="12.8" hidden="false" customHeight="false" outlineLevel="0" collapsed="false">
      <c r="A436" s="89" t="s">
        <v>45</v>
      </c>
      <c r="B436" s="77"/>
      <c r="C436" s="77"/>
      <c r="D436" s="77"/>
      <c r="E436" s="77"/>
      <c r="F436" s="77"/>
      <c r="G436" s="77"/>
      <c r="H436" s="77"/>
      <c r="I436" s="82" t="n">
        <f aca="false">AP436+AR436+AT436+AV436+AX436</f>
        <v>0.119055386363082</v>
      </c>
      <c r="J436" s="81" t="n">
        <f aca="false">ROUND(AQ436+AS436+AU436+AW436+AY436,0)</f>
        <v>897637</v>
      </c>
      <c r="K436" s="90" t="n">
        <f aca="false">I436-Tabla_Ministerio!J436</f>
        <v>0</v>
      </c>
      <c r="L436" s="81" t="n">
        <f aca="false">J436-Tabla_Ministerio!K436</f>
        <v>0</v>
      </c>
      <c r="M436" s="82" t="n">
        <f aca="false">M471</f>
        <v>0.1278932341153</v>
      </c>
      <c r="N436" s="81" t="n">
        <f aca="false">ROUND((N$460*M436),0)</f>
        <v>18321154</v>
      </c>
      <c r="O436" s="82" t="n">
        <f aca="false">Tabla_Ministerio!L436/Tabla_Ministerio!L460-M436</f>
        <v>3.90610691375359E-006</v>
      </c>
      <c r="P436" s="117" t="n">
        <f aca="false">N436-Tabla_Ministerio!L436</f>
        <v>-560</v>
      </c>
      <c r="Q436" s="83" t="n">
        <f aca="false">N436+J436</f>
        <v>19218791</v>
      </c>
      <c r="R436" s="81" t="n">
        <f aca="false">Q436-Tabla_Ministerio!M436</f>
        <v>-560</v>
      </c>
      <c r="T436" s="83" t="n">
        <f aca="false">B436+Tabla_Ministerio!B436</f>
        <v>18771</v>
      </c>
      <c r="U436" s="83" t="n">
        <f aca="false">C436+Tabla_Ministerio!C436</f>
        <v>43</v>
      </c>
      <c r="V436" s="83" t="n">
        <f aca="false">D436+Tabla_Ministerio!D436</f>
        <v>1720.2262239714</v>
      </c>
      <c r="W436" s="83" t="n">
        <f aca="false">E436+Tabla_Ministerio!E436</f>
        <v>1024.88531488049</v>
      </c>
      <c r="X436" s="83" t="n">
        <f aca="false">F436+Tabla_Ministerio!F436</f>
        <v>350</v>
      </c>
      <c r="Y436" s="83" t="n">
        <f aca="false">G436+Tabla_Ministerio!G436</f>
        <v>1059</v>
      </c>
      <c r="Z436" s="83" t="n">
        <f aca="false">H436+Tabla_Ministerio!H436</f>
        <v>102</v>
      </c>
      <c r="AA436" s="83" t="n">
        <f aca="false">Y436+0.33*Z436</f>
        <v>1092.66</v>
      </c>
      <c r="AD436" s="91" t="n">
        <f aca="false">IF(U436&gt;0,T436/U436,0)</f>
        <v>436.53488372093</v>
      </c>
      <c r="AE436" s="92" t="n">
        <f aca="false">EXP((((AD436-AD$460)/AD$461+2)/4-1.9)^3)</f>
        <v>0.73730989868343</v>
      </c>
      <c r="AF436" s="93" t="n">
        <f aca="false">T436/V436</f>
        <v>10.9119368943605</v>
      </c>
      <c r="AG436" s="92" t="n">
        <f aca="false">EXP((((AF436-AF$460)/AF$461+2)/4-1.9)^3)</f>
        <v>0.00425449125474517</v>
      </c>
      <c r="AH436" s="92" t="n">
        <f aca="false">W436/V436</f>
        <v>0.595785194178931</v>
      </c>
      <c r="AI436" s="92" t="n">
        <f aca="false">EXP((((AH436-AH$460)/AH$461+2)/4-1.9)^3)</f>
        <v>0.0936642779457669</v>
      </c>
      <c r="AJ436" s="92" t="n">
        <f aca="false">X436/V436</f>
        <v>0.203461611689637</v>
      </c>
      <c r="AK436" s="92" t="n">
        <f aca="false">EXP((((AJ436-AJ$460)/AJ$461+2)/4-1.9)^3)</f>
        <v>0.348191770666836</v>
      </c>
      <c r="AL436" s="92" t="n">
        <f aca="false">AA436/V436</f>
        <v>0.635183898939426</v>
      </c>
      <c r="AM436" s="92" t="n">
        <f aca="false">EXP((((AL436-AL$460)/AL$461+2)/4-1.9)^3)</f>
        <v>0.412038933444469</v>
      </c>
      <c r="AN436" s="92" t="n">
        <f aca="false">0.01*AE436+0.15*AG436+0.24*AI436+0.25*AK436+0.35*AM436</f>
        <v>0.261752268754303</v>
      </c>
      <c r="AP436" s="94" t="n">
        <f aca="false">AP471</f>
        <v>0.00276529384305105</v>
      </c>
      <c r="AQ436" s="81" t="n">
        <f aca="false">AP436*$J$460</f>
        <v>20849.3726114044</v>
      </c>
      <c r="AR436" s="94" t="n">
        <f aca="false">AR471</f>
        <v>0.000128851283655494</v>
      </c>
      <c r="AS436" s="81" t="n">
        <f aca="false">AR436*$J$460</f>
        <v>971.494740474698</v>
      </c>
      <c r="AT436" s="94" t="n">
        <f aca="false">AT471</f>
        <v>0.00901577040261764</v>
      </c>
      <c r="AU436" s="81" t="n">
        <f aca="false">AT436*$J$460</f>
        <v>67975.8344580297</v>
      </c>
      <c r="AV436" s="94" t="n">
        <f aca="false">AV471</f>
        <v>0.039590810792679</v>
      </c>
      <c r="AW436" s="81" t="n">
        <f aca="false">AV436*$J$460</f>
        <v>298501.21291032</v>
      </c>
      <c r="AX436" s="94" t="n">
        <f aca="false">AX471</f>
        <v>0.0675546600410788</v>
      </c>
      <c r="AY436" s="81" t="n">
        <f aca="false">AX436*$J$460</f>
        <v>509339.10057066</v>
      </c>
    </row>
    <row r="437" customFormat="false" ht="12.8" hidden="false" customHeight="false" outlineLevel="0" collapsed="false">
      <c r="A437" s="89" t="s">
        <v>46</v>
      </c>
      <c r="B437" s="77"/>
      <c r="C437" s="77"/>
      <c r="D437" s="77"/>
      <c r="E437" s="77"/>
      <c r="F437" s="77"/>
      <c r="G437" s="77"/>
      <c r="H437" s="77"/>
      <c r="I437" s="82" t="n">
        <f aca="false">AP437+AR437+AT437+AV437+AX437</f>
        <v>0.0764342840581935</v>
      </c>
      <c r="J437" s="81" t="n">
        <f aca="false">ROUND(AQ437+AS437+AU437+AW437+AY437,0)</f>
        <v>576288</v>
      </c>
      <c r="K437" s="90" t="n">
        <f aca="false">I437-Tabla_Ministerio!J437</f>
        <v>3.7470027081099E-016</v>
      </c>
      <c r="L437" s="81" t="n">
        <f aca="false">J437-Tabla_Ministerio!K437</f>
        <v>0</v>
      </c>
      <c r="M437" s="82" t="n">
        <f aca="false">M472</f>
        <v>0.0748437457227686</v>
      </c>
      <c r="N437" s="81" t="n">
        <f aca="false">ROUND((N$460*M437),0)</f>
        <v>10721629</v>
      </c>
      <c r="O437" s="82" t="n">
        <f aca="false">Tabla_Ministerio!L437/Tabla_Ministerio!L460-M437</f>
        <v>-2.70229099492841E-005</v>
      </c>
      <c r="P437" s="117" t="n">
        <f aca="false">N437-Tabla_Ministerio!L437</f>
        <v>3871</v>
      </c>
      <c r="Q437" s="83" t="n">
        <f aca="false">N437+J437</f>
        <v>11297917</v>
      </c>
      <c r="R437" s="81" t="n">
        <f aca="false">Q437-Tabla_Ministerio!M437</f>
        <v>3871</v>
      </c>
      <c r="T437" s="83" t="n">
        <f aca="false">B437+Tabla_Ministerio!B437</f>
        <v>21780</v>
      </c>
      <c r="U437" s="83" t="n">
        <f aca="false">C437+Tabla_Ministerio!C437</f>
        <v>97</v>
      </c>
      <c r="V437" s="83" t="n">
        <f aca="false">D437+Tabla_Ministerio!D437</f>
        <v>1300.36110638825</v>
      </c>
      <c r="W437" s="83" t="n">
        <f aca="false">E437+Tabla_Ministerio!E437</f>
        <v>881.383833660982</v>
      </c>
      <c r="X437" s="83" t="n">
        <f aca="false">F437+Tabla_Ministerio!F437</f>
        <v>227</v>
      </c>
      <c r="Y437" s="83" t="n">
        <f aca="false">G437+Tabla_Ministerio!G437</f>
        <v>677</v>
      </c>
      <c r="Z437" s="83" t="n">
        <f aca="false">H437+Tabla_Ministerio!H437</f>
        <v>21</v>
      </c>
      <c r="AA437" s="83" t="n">
        <f aca="false">Y437+0.33*Z437</f>
        <v>683.93</v>
      </c>
      <c r="AD437" s="91" t="n">
        <f aca="false">IF(U437&gt;0,T437/U437,0)</f>
        <v>224.536082474227</v>
      </c>
      <c r="AE437" s="92" t="n">
        <f aca="false">EXP((((AD437-AD$460)/AD$461+2)/4-1.9)^3)</f>
        <v>0.105066368279263</v>
      </c>
      <c r="AF437" s="93" t="n">
        <f aca="false">T437/V437</f>
        <v>16.7491936609008</v>
      </c>
      <c r="AG437" s="92" t="n">
        <f aca="false">EXP((((AF437-AF$460)/AF$461+2)/4-1.9)^3)</f>
        <v>0.02292953977942</v>
      </c>
      <c r="AH437" s="92" t="n">
        <f aca="false">W437/V437</f>
        <v>0.677799289236683</v>
      </c>
      <c r="AI437" s="92" t="n">
        <f aca="false">EXP((((AH437-AH$460)/AH$461+2)/4-1.9)^3)</f>
        <v>0.217860899732072</v>
      </c>
      <c r="AJ437" s="92" t="n">
        <f aca="false">X437/V437</f>
        <v>0.174566894445568</v>
      </c>
      <c r="AK437" s="92" t="n">
        <f aca="false">EXP((((AJ437-AJ$460)/AJ$461+2)/4-1.9)^3)</f>
        <v>0.248548933437989</v>
      </c>
      <c r="AL437" s="92" t="n">
        <f aca="false">AA437/V437</f>
        <v>0.525953903604218</v>
      </c>
      <c r="AM437" s="92" t="n">
        <f aca="false">EXP((((AL437-AL$460)/AL$461+2)/4-1.9)^3)</f>
        <v>0.267028952277535</v>
      </c>
      <c r="AN437" s="92" t="n">
        <f aca="false">0.01*AE437+0.15*AG437+0.24*AI437+0.25*AK437+0.35*AM437</f>
        <v>0.212374077242037</v>
      </c>
      <c r="AP437" s="94" t="n">
        <f aca="false">AP472</f>
        <v>0.000350674106146677</v>
      </c>
      <c r="AQ437" s="81" t="n">
        <f aca="false">AP437*$J$460</f>
        <v>2643.96318047575</v>
      </c>
      <c r="AR437" s="94" t="n">
        <f aca="false">AR472</f>
        <v>0.00127191079195995</v>
      </c>
      <c r="AS437" s="81" t="n">
        <f aca="false">AR437*$J$460</f>
        <v>9589.77364979798</v>
      </c>
      <c r="AT437" s="94" t="n">
        <f aca="false">AT472</f>
        <v>0.0192736366069742</v>
      </c>
      <c r="AU437" s="81" t="n">
        <f aca="false">AT437*$J$460</f>
        <v>145316.647706503</v>
      </c>
      <c r="AV437" s="94" t="n">
        <f aca="false">AV472</f>
        <v>0.0219097563303469</v>
      </c>
      <c r="AW437" s="81" t="n">
        <f aca="false">AV437*$J$460</f>
        <v>165192.091503907</v>
      </c>
      <c r="AX437" s="94" t="n">
        <f aca="false">AX472</f>
        <v>0.0336283062227657</v>
      </c>
      <c r="AY437" s="81" t="n">
        <f aca="false">AX437*$J$460</f>
        <v>253545.961667232</v>
      </c>
    </row>
    <row r="438" customFormat="false" ht="12.8" hidden="false" customHeight="false" outlineLevel="0" collapsed="false">
      <c r="A438" s="89" t="s">
        <v>47</v>
      </c>
      <c r="B438" s="77"/>
      <c r="C438" s="77"/>
      <c r="D438" s="77"/>
      <c r="E438" s="77"/>
      <c r="F438" s="77"/>
      <c r="G438" s="77"/>
      <c r="H438" s="77"/>
      <c r="I438" s="82" t="n">
        <f aca="false">AP438+AR438+AT438+AV438+AX438</f>
        <v>0.0565733087757286</v>
      </c>
      <c r="J438" s="81" t="n">
        <f aca="false">ROUND(AQ438+AS438+AU438+AW438+AY438,0)</f>
        <v>426543</v>
      </c>
      <c r="K438" s="90" t="n">
        <f aca="false">I438-Tabla_Ministerio!J438</f>
        <v>0</v>
      </c>
      <c r="L438" s="81" t="n">
        <f aca="false">J438-Tabla_Ministerio!K438</f>
        <v>0</v>
      </c>
      <c r="M438" s="82" t="n">
        <f aca="false">M473</f>
        <v>0.0566359079409724</v>
      </c>
      <c r="N438" s="81" t="n">
        <f aca="false">ROUND((N$460*M438),0)</f>
        <v>8113292</v>
      </c>
      <c r="O438" s="82" t="n">
        <f aca="false">Tabla_Ministerio!L438/Tabla_Ministerio!L460-M438</f>
        <v>-9.79027549783545E-006</v>
      </c>
      <c r="P438" s="117" t="n">
        <f aca="false">N438-Tabla_Ministerio!L438</f>
        <v>1402</v>
      </c>
      <c r="Q438" s="83" t="n">
        <f aca="false">N438+J438</f>
        <v>8539835</v>
      </c>
      <c r="R438" s="81" t="n">
        <f aca="false">Q438-Tabla_Ministerio!M438</f>
        <v>1402</v>
      </c>
      <c r="T438" s="83" t="n">
        <f aca="false">B438+Tabla_Ministerio!B438</f>
        <v>12981</v>
      </c>
      <c r="U438" s="83" t="n">
        <f aca="false">C438+Tabla_Ministerio!C438</f>
        <v>54</v>
      </c>
      <c r="V438" s="83" t="n">
        <f aca="false">D438+Tabla_Ministerio!D438</f>
        <v>550.885123871891</v>
      </c>
      <c r="W438" s="83" t="n">
        <f aca="false">E438+Tabla_Ministerio!E438</f>
        <v>355.261817553425</v>
      </c>
      <c r="X438" s="83" t="n">
        <f aca="false">F438+Tabla_Ministerio!F438</f>
        <v>88</v>
      </c>
      <c r="Y438" s="83" t="n">
        <f aca="false">G438+Tabla_Ministerio!G438</f>
        <v>199</v>
      </c>
      <c r="Z438" s="83" t="n">
        <f aca="false">H438+Tabla_Ministerio!H438</f>
        <v>60</v>
      </c>
      <c r="AA438" s="83" t="n">
        <f aca="false">Y438+0.33*Z438</f>
        <v>218.8</v>
      </c>
      <c r="AD438" s="91" t="n">
        <f aca="false">IF(U438&gt;0,T438/U438,0)</f>
        <v>240.388888888889</v>
      </c>
      <c r="AE438" s="92" t="n">
        <f aca="false">EXP((((AD438-AD$460)/AD$461+2)/4-1.9)^3)</f>
        <v>0.133186280219768</v>
      </c>
      <c r="AF438" s="93" t="n">
        <f aca="false">T438/V438</f>
        <v>23.5638964232019</v>
      </c>
      <c r="AG438" s="92" t="n">
        <f aca="false">EXP((((AF438-AF$460)/AF$461+2)/4-1.9)^3)</f>
        <v>0.100664492144993</v>
      </c>
      <c r="AH438" s="92" t="n">
        <f aca="false">W438/V438</f>
        <v>0.644892741079067</v>
      </c>
      <c r="AI438" s="92" t="n">
        <f aca="false">EXP((((AH438-AH$460)/AH$461+2)/4-1.9)^3)</f>
        <v>0.159925730530336</v>
      </c>
      <c r="AJ438" s="92" t="n">
        <f aca="false">X438/V438</f>
        <v>0.159742923137029</v>
      </c>
      <c r="AK438" s="92" t="n">
        <f aca="false">EXP((((AJ438-AJ$460)/AJ$461+2)/4-1.9)^3)</f>
        <v>0.203931402999723</v>
      </c>
      <c r="AL438" s="92" t="n">
        <f aca="false">AA438/V438</f>
        <v>0.397178995254339</v>
      </c>
      <c r="AM438" s="92" t="n">
        <f aca="false">EXP((((AL438-AL$460)/AL$461+2)/4-1.9)^3)</f>
        <v>0.136668154002265</v>
      </c>
      <c r="AN438" s="92" t="n">
        <f aca="false">0.01*AE438+0.15*AG438+0.24*AI438+0.25*AK438+0.35*AM438</f>
        <v>0.153630416601951</v>
      </c>
      <c r="AP438" s="94" t="n">
        <f aca="false">AP473</f>
        <v>0.000489763691634145</v>
      </c>
      <c r="AQ438" s="81" t="n">
        <f aca="false">AP438*$J$460</f>
        <v>3692.65122550261</v>
      </c>
      <c r="AR438" s="94" t="n">
        <f aca="false">AR473</f>
        <v>0.00898993239803099</v>
      </c>
      <c r="AS438" s="81" t="n">
        <f aca="false">AR438*$J$460</f>
        <v>67781.024714206</v>
      </c>
      <c r="AT438" s="94" t="n">
        <f aca="false">AT473</f>
        <v>0.0154436870110921</v>
      </c>
      <c r="AU438" s="81" t="n">
        <f aca="false">AT438*$J$460</f>
        <v>116440.133766364</v>
      </c>
      <c r="AV438" s="94" t="n">
        <f aca="false">AV473</f>
        <v>0.0221107325384848</v>
      </c>
      <c r="AW438" s="81" t="n">
        <f aca="false">AV438*$J$460</f>
        <v>166707.38358038</v>
      </c>
      <c r="AX438" s="94" t="n">
        <f aca="false">AX473</f>
        <v>0.00953919313648654</v>
      </c>
      <c r="AY438" s="81" t="n">
        <f aca="false">AX438*$J$460</f>
        <v>71922.263384249</v>
      </c>
    </row>
    <row r="439" customFormat="false" ht="12.8" hidden="false" customHeight="false" outlineLevel="0" collapsed="false">
      <c r="A439" s="89" t="s">
        <v>48</v>
      </c>
      <c r="B439" s="77"/>
      <c r="C439" s="77"/>
      <c r="D439" s="77"/>
      <c r="E439" s="77"/>
      <c r="F439" s="77"/>
      <c r="G439" s="77"/>
      <c r="H439" s="77"/>
      <c r="I439" s="82" t="n">
        <f aca="false">AP439+AR439+AT439+AV439+AX439</f>
        <v>0.0516145741579119</v>
      </c>
      <c r="J439" s="81" t="n">
        <f aca="false">ROUND(AQ439+AS439+AU439+AW439+AY439,0)</f>
        <v>389156</v>
      </c>
      <c r="K439" s="90" t="n">
        <f aca="false">I439-Tabla_Ministerio!J439</f>
        <v>0</v>
      </c>
      <c r="L439" s="81" t="n">
        <f aca="false">J439-Tabla_Ministerio!K439</f>
        <v>0</v>
      </c>
      <c r="M439" s="82" t="n">
        <f aca="false">M474</f>
        <v>0.0514148985105975</v>
      </c>
      <c r="N439" s="81" t="n">
        <f aca="false">ROUND((N$460*M439),0)</f>
        <v>7365365</v>
      </c>
      <c r="O439" s="82" t="n">
        <f aca="false">Tabla_Ministerio!L439/Tabla_Ministerio!L460-M439</f>
        <v>4.59622177584329E-006</v>
      </c>
      <c r="P439" s="117" t="n">
        <f aca="false">N439-Tabla_Ministerio!L439</f>
        <v>-658</v>
      </c>
      <c r="Q439" s="83" t="n">
        <f aca="false">N439+J439</f>
        <v>7754521</v>
      </c>
      <c r="R439" s="81" t="n">
        <f aca="false">Q439-Tabla_Ministerio!M439</f>
        <v>-658</v>
      </c>
      <c r="T439" s="83" t="n">
        <f aca="false">B439+Tabla_Ministerio!B439</f>
        <v>14462</v>
      </c>
      <c r="U439" s="83" t="n">
        <f aca="false">C439+Tabla_Ministerio!C439</f>
        <v>76</v>
      </c>
      <c r="V439" s="83" t="n">
        <f aca="false">D439+Tabla_Ministerio!D439</f>
        <v>372.996176517972</v>
      </c>
      <c r="W439" s="83" t="n">
        <f aca="false">E439+Tabla_Ministerio!E439</f>
        <v>212.85934073052</v>
      </c>
      <c r="X439" s="83" t="n">
        <f aca="false">F439+Tabla_Ministerio!F439</f>
        <v>76</v>
      </c>
      <c r="Y439" s="83" t="n">
        <f aca="false">G439+Tabla_Ministerio!G439</f>
        <v>191</v>
      </c>
      <c r="Z439" s="83" t="n">
        <f aca="false">H439+Tabla_Ministerio!H439</f>
        <v>6</v>
      </c>
      <c r="AA439" s="83" t="n">
        <f aca="false">Y439+0.33*Z439</f>
        <v>192.98</v>
      </c>
      <c r="AD439" s="91" t="n">
        <f aca="false">IF(U439&gt;0,T439/U439,0)</f>
        <v>190.289473684211</v>
      </c>
      <c r="AE439" s="92" t="n">
        <f aca="false">EXP((((AD439-AD$460)/AD$461+2)/4-1.9)^3)</f>
        <v>0.0591622638046008</v>
      </c>
      <c r="AF439" s="93" t="n">
        <f aca="false">T439/V439</f>
        <v>38.7725154048682</v>
      </c>
      <c r="AG439" s="92" t="n">
        <f aca="false">EXP((((AF439-AF$460)/AF$461+2)/4-1.9)^3)</f>
        <v>0.612638309695384</v>
      </c>
      <c r="AH439" s="92" t="n">
        <f aca="false">W439/V439</f>
        <v>0.570674323575174</v>
      </c>
      <c r="AI439" s="92" t="n">
        <f aca="false">EXP((((AH439-AH$460)/AH$461+2)/4-1.9)^3)</f>
        <v>0.0687095196841207</v>
      </c>
      <c r="AJ439" s="92" t="n">
        <f aca="false">X439/V439</f>
        <v>0.20375543982644</v>
      </c>
      <c r="AK439" s="92" t="n">
        <f aca="false">EXP((((AJ439-AJ$460)/AJ$461+2)/4-1.9)^3)</f>
        <v>0.349277550617693</v>
      </c>
      <c r="AL439" s="92" t="n">
        <f aca="false">AA439/V439</f>
        <v>0.517377957601401</v>
      </c>
      <c r="AM439" s="92" t="n">
        <f aca="false">EXP((((AL439-AL$460)/AL$461+2)/4-1.9)^3)</f>
        <v>0.256804593647676</v>
      </c>
      <c r="AN439" s="92" t="n">
        <f aca="false">0.01*AE439+0.15*AG439+0.24*AI439+0.25*AK439+0.35*AM439</f>
        <v>0.286178649247652</v>
      </c>
      <c r="AP439" s="94" t="n">
        <f aca="false">AP474</f>
        <v>0.000140605731811674</v>
      </c>
      <c r="AQ439" s="81" t="n">
        <f aca="false">AP439*$J$460</f>
        <v>1060.11927130548</v>
      </c>
      <c r="AR439" s="94" t="n">
        <f aca="false">AR474</f>
        <v>0.00878266591892789</v>
      </c>
      <c r="AS439" s="81" t="n">
        <f aca="false">AR439*$J$460</f>
        <v>66218.3061396379</v>
      </c>
      <c r="AT439" s="94" t="n">
        <f aca="false">AT474</f>
        <v>0.00434842444702809</v>
      </c>
      <c r="AU439" s="81" t="n">
        <f aca="false">AT439*$J$460</f>
        <v>32785.6375178553</v>
      </c>
      <c r="AV439" s="94" t="n">
        <f aca="false">AV474</f>
        <v>0.0204486772868931</v>
      </c>
      <c r="AW439" s="81" t="n">
        <f aca="false">AV439*$J$460</f>
        <v>154176.053744219</v>
      </c>
      <c r="AX439" s="94" t="n">
        <f aca="false">AX474</f>
        <v>0.0178942007732511</v>
      </c>
      <c r="AY439" s="81" t="n">
        <f aca="false">AX439*$J$460</f>
        <v>134916.17190785</v>
      </c>
    </row>
    <row r="440" customFormat="false" ht="12.8" hidden="false" customHeight="false" outlineLevel="0" collapsed="false">
      <c r="A440" s="89" t="s">
        <v>49</v>
      </c>
      <c r="B440" s="77"/>
      <c r="C440" s="77"/>
      <c r="D440" s="77"/>
      <c r="E440" s="77"/>
      <c r="F440" s="77"/>
      <c r="G440" s="77"/>
      <c r="H440" s="77"/>
      <c r="I440" s="82" t="n">
        <f aca="false">AP440+AR440+AT440+AV440+AX440</f>
        <v>0.0422675305111947</v>
      </c>
      <c r="J440" s="81" t="n">
        <f aca="false">ROUND(AQ440+AS440+AU440+AW440+AY440,0)</f>
        <v>318683</v>
      </c>
      <c r="K440" s="90" t="n">
        <f aca="false">I440-Tabla_Ministerio!J440</f>
        <v>-1.59594559789866E-016</v>
      </c>
      <c r="L440" s="81" t="n">
        <f aca="false">J440-Tabla_Ministerio!K440</f>
        <v>0</v>
      </c>
      <c r="M440" s="82" t="n">
        <f aca="false">M475</f>
        <v>0.0662446463785309</v>
      </c>
      <c r="N440" s="81" t="n">
        <f aca="false">ROUND((N$460*M440),0)</f>
        <v>9489778</v>
      </c>
      <c r="O440" s="82" t="n">
        <f aca="false">Tabla_Ministerio!L440/Tabla_Ministerio!L460-M440</f>
        <v>-1.65718799992748E-005</v>
      </c>
      <c r="P440" s="117" t="n">
        <f aca="false">N440-Tabla_Ministerio!L440</f>
        <v>2374</v>
      </c>
      <c r="Q440" s="83" t="n">
        <f aca="false">N440+J440</f>
        <v>9808461</v>
      </c>
      <c r="R440" s="81" t="n">
        <f aca="false">Q440-Tabla_Ministerio!M440</f>
        <v>2374</v>
      </c>
      <c r="T440" s="83" t="n">
        <f aca="false">B440+Tabla_Ministerio!B440</f>
        <v>18538</v>
      </c>
      <c r="U440" s="83" t="n">
        <f aca="false">C440+Tabla_Ministerio!C440</f>
        <v>98</v>
      </c>
      <c r="V440" s="83" t="n">
        <f aca="false">D440+Tabla_Ministerio!D440</f>
        <v>916.584001027221</v>
      </c>
      <c r="W440" s="83" t="n">
        <f aca="false">E440+Tabla_Ministerio!E440</f>
        <v>561.402182845403</v>
      </c>
      <c r="X440" s="83" t="n">
        <f aca="false">F440+Tabla_Ministerio!F440</f>
        <v>136</v>
      </c>
      <c r="Y440" s="83" t="n">
        <f aca="false">G440+Tabla_Ministerio!G440</f>
        <v>286</v>
      </c>
      <c r="Z440" s="83" t="n">
        <f aca="false">H440+Tabla_Ministerio!H440</f>
        <v>12</v>
      </c>
      <c r="AA440" s="83" t="n">
        <f aca="false">Y440+0.33*Z440</f>
        <v>289.96</v>
      </c>
      <c r="AD440" s="91" t="n">
        <f aca="false">IF(U440&gt;0,T440/U440,0)</f>
        <v>189.163265306122</v>
      </c>
      <c r="AE440" s="92" t="n">
        <f aca="false">EXP((((AD440-AD$460)/AD$461+2)/4-1.9)^3)</f>
        <v>0.0579686791544368</v>
      </c>
      <c r="AF440" s="93" t="n">
        <f aca="false">T440/V440</f>
        <v>20.2250966405963</v>
      </c>
      <c r="AG440" s="92" t="n">
        <f aca="false">EXP((((AF440-AF$460)/AF$461+2)/4-1.9)^3)</f>
        <v>0.0518297956866799</v>
      </c>
      <c r="AH440" s="92" t="n">
        <f aca="false">W440/V440</f>
        <v>0.612493980056641</v>
      </c>
      <c r="AI440" s="92" t="n">
        <f aca="false">EXP((((AH440-AH$460)/AH$461+2)/4-1.9)^3)</f>
        <v>0.113526127730478</v>
      </c>
      <c r="AJ440" s="92" t="n">
        <f aca="false">X440/V440</f>
        <v>0.148377017106543</v>
      </c>
      <c r="AK440" s="92" t="n">
        <f aca="false">EXP((((AJ440-AJ$460)/AJ$461+2)/4-1.9)^3)</f>
        <v>0.173121244510073</v>
      </c>
      <c r="AL440" s="92" t="n">
        <f aca="false">AA440/V440</f>
        <v>0.31634852853098</v>
      </c>
      <c r="AM440" s="92" t="n">
        <f aca="false">EXP((((AL440-AL$460)/AL$461+2)/4-1.9)^3)</f>
        <v>0.0813725468737445</v>
      </c>
      <c r="AN440" s="92" t="n">
        <f aca="false">0.01*AE440+0.15*AG440+0.24*AI440+0.25*AK440+0.35*AM440</f>
        <v>0.10736112933319</v>
      </c>
      <c r="AP440" s="94" t="n">
        <f aca="false">AP475</f>
        <v>0.00018586256487521</v>
      </c>
      <c r="AQ440" s="81" t="n">
        <f aca="false">AP440*$J$460</f>
        <v>1401.34036002446</v>
      </c>
      <c r="AR440" s="94" t="n">
        <f aca="false">AR475</f>
        <v>0.00321080427318293</v>
      </c>
      <c r="AS440" s="81" t="n">
        <f aca="false">AR440*$J$460</f>
        <v>24208.3693355422</v>
      </c>
      <c r="AT440" s="94" t="n">
        <f aca="false">AT475</f>
        <v>0.00781268085715092</v>
      </c>
      <c r="AU440" s="81" t="n">
        <f aca="false">AT440*$J$460</f>
        <v>58904.9495387456</v>
      </c>
      <c r="AV440" s="94" t="n">
        <f aca="false">AV475</f>
        <v>0.0185335885655754</v>
      </c>
      <c r="AW440" s="81" t="n">
        <f aca="false">AV440*$J$460</f>
        <v>139736.937830738</v>
      </c>
      <c r="AX440" s="94" t="n">
        <f aca="false">AX475</f>
        <v>0.0125245942504103</v>
      </c>
      <c r="AY440" s="81" t="n">
        <f aca="false">AX440*$J$460</f>
        <v>94431.1697614542</v>
      </c>
    </row>
    <row r="441" customFormat="false" ht="12.8" hidden="false" customHeight="false" outlineLevel="0" collapsed="false">
      <c r="A441" s="89" t="s">
        <v>50</v>
      </c>
      <c r="B441" s="77"/>
      <c r="C441" s="77"/>
      <c r="D441" s="77"/>
      <c r="E441" s="77"/>
      <c r="F441" s="77"/>
      <c r="G441" s="77"/>
      <c r="H441" s="77"/>
      <c r="I441" s="82" t="n">
        <f aca="false">AP441+AR441+AT441+AV441+AX441</f>
        <v>0.0244217302594379</v>
      </c>
      <c r="J441" s="81" t="n">
        <f aca="false">ROUND(AQ441+AS441+AU441+AW441+AY441,0)</f>
        <v>184132</v>
      </c>
      <c r="K441" s="90" t="n">
        <f aca="false">I441-Tabla_Ministerio!J441</f>
        <v>0</v>
      </c>
      <c r="L441" s="81" t="n">
        <f aca="false">J441-Tabla_Ministerio!K441</f>
        <v>1</v>
      </c>
      <c r="M441" s="82" t="n">
        <f aca="false">M476</f>
        <v>0.0507144264189816</v>
      </c>
      <c r="N441" s="81" t="n">
        <f aca="false">ROUND((N$460*M441),0)</f>
        <v>7265019</v>
      </c>
      <c r="O441" s="82" t="n">
        <f aca="false">Tabla_Ministerio!L441/Tabla_Ministerio!L460-M441</f>
        <v>2.94938168640679E-006</v>
      </c>
      <c r="P441" s="117" t="n">
        <f aca="false">N441-Tabla_Ministerio!L441</f>
        <v>-423</v>
      </c>
      <c r="Q441" s="83" t="n">
        <f aca="false">N441+J441</f>
        <v>7449151</v>
      </c>
      <c r="R441" s="81" t="n">
        <f aca="false">Q441-Tabla_Ministerio!M441</f>
        <v>-422</v>
      </c>
      <c r="T441" s="83" t="n">
        <f aca="false">B441+Tabla_Ministerio!B441</f>
        <v>11081</v>
      </c>
      <c r="U441" s="83" t="n">
        <f aca="false">C441+Tabla_Ministerio!C441</f>
        <v>58</v>
      </c>
      <c r="V441" s="83" t="n">
        <f aca="false">D441+Tabla_Ministerio!D441</f>
        <v>761.910839160839</v>
      </c>
      <c r="W441" s="83" t="n">
        <f aca="false">E441+Tabla_Ministerio!E441</f>
        <v>406.433566433566</v>
      </c>
      <c r="X441" s="83" t="n">
        <f aca="false">F441+Tabla_Ministerio!F441</f>
        <v>124</v>
      </c>
      <c r="Y441" s="83" t="n">
        <f aca="false">G441+Tabla_Ministerio!G441</f>
        <v>315</v>
      </c>
      <c r="Z441" s="83" t="n">
        <f aca="false">H441+Tabla_Ministerio!H441</f>
        <v>18</v>
      </c>
      <c r="AA441" s="83" t="n">
        <f aca="false">Y441+0.33*Z441</f>
        <v>320.94</v>
      </c>
      <c r="AD441" s="91" t="n">
        <f aca="false">IF(U441&gt;0,T441/U441,0)</f>
        <v>191.051724137931</v>
      </c>
      <c r="AE441" s="92" t="n">
        <f aca="false">EXP((((AD441-AD$460)/AD$461+2)/4-1.9)^3)</f>
        <v>0.0599807131730533</v>
      </c>
      <c r="AF441" s="93" t="n">
        <f aca="false">T441/V441</f>
        <v>14.5436964936796</v>
      </c>
      <c r="AG441" s="92" t="n">
        <f aca="false">EXP((((AF441-AF$460)/AF$461+2)/4-1.9)^3)</f>
        <v>0.0127345267575003</v>
      </c>
      <c r="AH441" s="92" t="n">
        <f aca="false">W441/V441</f>
        <v>0.533439801015573</v>
      </c>
      <c r="AI441" s="92" t="n">
        <f aca="false">EXP((((AH441-AH$460)/AH$461+2)/4-1.9)^3)</f>
        <v>0.0413663675331034</v>
      </c>
      <c r="AJ441" s="92" t="n">
        <f aca="false">X441/V441</f>
        <v>0.162748701851482</v>
      </c>
      <c r="AK441" s="92" t="n">
        <f aca="false">EXP((((AJ441-AJ$460)/AJ$461+2)/4-1.9)^3)</f>
        <v>0.212581288668992</v>
      </c>
      <c r="AL441" s="92" t="n">
        <f aca="false">AA441/V441</f>
        <v>0.421230390098506</v>
      </c>
      <c r="AM441" s="92" t="n">
        <f aca="false">EXP((((AL441-AL$460)/AL$461+2)/4-1.9)^3)</f>
        <v>0.157075030059378</v>
      </c>
      <c r="AN441" s="92" t="n">
        <f aca="false">0.01*AE441+0.15*AG441+0.24*AI441+0.25*AK441+0.35*AM441</f>
        <v>0.12055949704133</v>
      </c>
      <c r="AP441" s="94" t="n">
        <f aca="false">AP476</f>
        <v>0.000210363269387336</v>
      </c>
      <c r="AQ441" s="81" t="n">
        <f aca="false">AP441*$J$460</f>
        <v>1586.06731730565</v>
      </c>
      <c r="AR441" s="94" t="n">
        <f aca="false">AR476</f>
        <v>0.000250116057930283</v>
      </c>
      <c r="AS441" s="81" t="n">
        <f aca="false">AR441*$J$460</f>
        <v>1885.78978721858</v>
      </c>
      <c r="AT441" s="94" t="n">
        <f aca="false">AT476</f>
        <v>0.00134881059726323</v>
      </c>
      <c r="AU441" s="81" t="n">
        <f aca="false">AT441*$J$460</f>
        <v>10169.5719589511</v>
      </c>
      <c r="AV441" s="94" t="n">
        <f aca="false">AV476</f>
        <v>0.0108141719575625</v>
      </c>
      <c r="AW441" s="81" t="n">
        <f aca="false">AV441*$J$460</f>
        <v>81535.168927384</v>
      </c>
      <c r="AX441" s="94" t="n">
        <f aca="false">AX476</f>
        <v>0.0117982683772945</v>
      </c>
      <c r="AY441" s="81" t="n">
        <f aca="false">AX441*$J$460</f>
        <v>88954.9203552837</v>
      </c>
    </row>
    <row r="442" customFormat="false" ht="12.8" hidden="false" customHeight="false" outlineLevel="0" collapsed="false">
      <c r="A442" s="89" t="s">
        <v>51</v>
      </c>
      <c r="B442" s="77"/>
      <c r="C442" s="77"/>
      <c r="D442" s="77"/>
      <c r="E442" s="77"/>
      <c r="F442" s="77"/>
      <c r="G442" s="77"/>
      <c r="H442" s="77"/>
      <c r="I442" s="82" t="n">
        <f aca="false">AP442+AR442+AT442+AV442+AX442</f>
        <v>0.0400787356790277</v>
      </c>
      <c r="J442" s="81" t="n">
        <f aca="false">ROUND(AQ442+AS442+AU442+AW442+AY442,0)</f>
        <v>302180</v>
      </c>
      <c r="K442" s="90" t="n">
        <f aca="false">I442-Tabla_Ministerio!J442</f>
        <v>-2.98372437868011E-016</v>
      </c>
      <c r="L442" s="81" t="n">
        <f aca="false">J442-Tabla_Ministerio!K442</f>
        <v>0</v>
      </c>
      <c r="M442" s="82" t="n">
        <f aca="false">M477</f>
        <v>0.0490869640648875</v>
      </c>
      <c r="N442" s="81" t="n">
        <f aca="false">ROUND((N$460*M442),0)</f>
        <v>7031880</v>
      </c>
      <c r="O442" s="82" t="n">
        <f aca="false">Tabla_Ministerio!L442/Tabla_Ministerio!L460-M442</f>
        <v>-1.59842463688734E-005</v>
      </c>
      <c r="P442" s="117" t="n">
        <f aca="false">N442-Tabla_Ministerio!L442</f>
        <v>2290</v>
      </c>
      <c r="Q442" s="83" t="n">
        <f aca="false">N442+J442</f>
        <v>7334060</v>
      </c>
      <c r="R442" s="81" t="n">
        <f aca="false">Q442-Tabla_Ministerio!M442</f>
        <v>2290</v>
      </c>
      <c r="T442" s="83" t="n">
        <f aca="false">B442+Tabla_Ministerio!B442</f>
        <v>9953</v>
      </c>
      <c r="U442" s="83" t="n">
        <f aca="false">C442+Tabla_Ministerio!C442</f>
        <v>41</v>
      </c>
      <c r="V442" s="83" t="n">
        <f aca="false">D442+Tabla_Ministerio!D442</f>
        <v>489.714397798014</v>
      </c>
      <c r="W442" s="83" t="n">
        <f aca="false">E442+Tabla_Ministerio!E442</f>
        <v>284.851714513557</v>
      </c>
      <c r="X442" s="83" t="n">
        <f aca="false">F442+Tabla_Ministerio!F442</f>
        <v>44</v>
      </c>
      <c r="Y442" s="83" t="n">
        <f aca="false">G442+Tabla_Ministerio!G442</f>
        <v>164</v>
      </c>
      <c r="Z442" s="83" t="n">
        <f aca="false">H442+Tabla_Ministerio!H442</f>
        <v>17</v>
      </c>
      <c r="AA442" s="83" t="n">
        <f aca="false">Y442+0.33*Z442</f>
        <v>169.61</v>
      </c>
      <c r="AD442" s="91" t="n">
        <f aca="false">IF(U442&gt;0,T442/U442,0)</f>
        <v>242.756097560976</v>
      </c>
      <c r="AE442" s="92" t="n">
        <f aca="false">EXP((((AD442-AD$460)/AD$461+2)/4-1.9)^3)</f>
        <v>0.137781009871999</v>
      </c>
      <c r="AF442" s="93" t="n">
        <f aca="false">T442/V442</f>
        <v>20.324091030922</v>
      </c>
      <c r="AG442" s="92" t="n">
        <f aca="false">EXP((((AF442-AF$460)/AF$461+2)/4-1.9)^3)</f>
        <v>0.0529465963028881</v>
      </c>
      <c r="AH442" s="92" t="n">
        <f aca="false">W442/V442</f>
        <v>0.58166906220112</v>
      </c>
      <c r="AI442" s="92" t="n">
        <f aca="false">EXP((((AH442-AH$460)/AH$461+2)/4-1.9)^3)</f>
        <v>0.0789388227355141</v>
      </c>
      <c r="AJ442" s="92" t="n">
        <f aca="false">X442/V442</f>
        <v>0.089848287487247</v>
      </c>
      <c r="AK442" s="92" t="n">
        <f aca="false">EXP((((AJ442-AJ$460)/AJ$461+2)/4-1.9)^3)</f>
        <v>0.0622171784264967</v>
      </c>
      <c r="AL442" s="92" t="n">
        <f aca="false">AA442/V442</f>
        <v>0.346344728197999</v>
      </c>
      <c r="AM442" s="92" t="n">
        <f aca="false">EXP((((AL442-AL$460)/AL$461+2)/4-1.9)^3)</f>
        <v>0.0995660659723323</v>
      </c>
      <c r="AN442" s="92" t="n">
        <f aca="false">0.01*AE442+0.15*AG442+0.24*AI442+0.25*AK442+0.35*AM442</f>
        <v>0.0786675346976171</v>
      </c>
      <c r="AP442" s="94" t="n">
        <f aca="false">AP477</f>
        <v>0.000423387442849482</v>
      </c>
      <c r="AQ442" s="81" t="n">
        <f aca="false">AP442*$J$460</f>
        <v>3192.19694396708</v>
      </c>
      <c r="AR442" s="94" t="n">
        <f aca="false">AR477</f>
        <v>0.00488609526457255</v>
      </c>
      <c r="AS442" s="81" t="n">
        <f aca="false">AR442*$J$460</f>
        <v>36839.4921363918</v>
      </c>
      <c r="AT442" s="94" t="n">
        <f aca="false">AT477</f>
        <v>0.0106108805578128</v>
      </c>
      <c r="AU442" s="81" t="n">
        <f aca="false">AT442*$J$460</f>
        <v>80002.4210956383</v>
      </c>
      <c r="AV442" s="94" t="n">
        <f aca="false">AV477</f>
        <v>0.00664275379138894</v>
      </c>
      <c r="AW442" s="81" t="n">
        <f aca="false">AV442*$J$460</f>
        <v>50084.0984080298</v>
      </c>
      <c r="AX442" s="94" t="n">
        <f aca="false">AX477</f>
        <v>0.0175156186224039</v>
      </c>
      <c r="AY442" s="81" t="n">
        <f aca="false">AX442*$J$460</f>
        <v>132061.791586975</v>
      </c>
    </row>
    <row r="443" customFormat="false" ht="12.8" hidden="false" customHeight="false" outlineLevel="0" collapsed="false">
      <c r="A443" s="89" t="s">
        <v>52</v>
      </c>
      <c r="B443" s="77"/>
      <c r="C443" s="77"/>
      <c r="D443" s="77"/>
      <c r="E443" s="77"/>
      <c r="F443" s="77"/>
      <c r="G443" s="77"/>
      <c r="H443" s="77"/>
      <c r="I443" s="82" t="n">
        <f aca="false">AP443+AR443+AT443+AV443+AX443</f>
        <v>0.0165725650681057</v>
      </c>
      <c r="J443" s="81" t="n">
        <f aca="false">ROUND(AQ443+AS443+AU443+AW443+AY443,0)</f>
        <v>124951</v>
      </c>
      <c r="K443" s="90" t="n">
        <f aca="false">I443-Tabla_Ministerio!J443</f>
        <v>0</v>
      </c>
      <c r="L443" s="81" t="n">
        <f aca="false">J443-Tabla_Ministerio!K443</f>
        <v>0</v>
      </c>
      <c r="M443" s="82" t="n">
        <f aca="false">M478</f>
        <v>0.0210228225042262</v>
      </c>
      <c r="N443" s="81" t="n">
        <f aca="false">ROUND((N$460*M443),0)</f>
        <v>3011593</v>
      </c>
      <c r="O443" s="82" t="n">
        <f aca="false">Tabla_Ministerio!L443/Tabla_Ministerio!L460-M443</f>
        <v>-5.99686390748491E-006</v>
      </c>
      <c r="P443" s="117" t="n">
        <f aca="false">N443-Tabla_Ministerio!L443</f>
        <v>859</v>
      </c>
      <c r="Q443" s="83" t="n">
        <f aca="false">N443+J443</f>
        <v>3136544</v>
      </c>
      <c r="R443" s="81" t="n">
        <f aca="false">Q443-Tabla_Ministerio!M443</f>
        <v>859</v>
      </c>
      <c r="T443" s="83" t="n">
        <f aca="false">B443+Tabla_Ministerio!B443</f>
        <v>17106</v>
      </c>
      <c r="U443" s="83" t="n">
        <f aca="false">C443+Tabla_Ministerio!C443</f>
        <v>74</v>
      </c>
      <c r="V443" s="83" t="n">
        <f aca="false">D443+Tabla_Ministerio!D443</f>
        <v>725.610138405051</v>
      </c>
      <c r="W443" s="83" t="n">
        <f aca="false">E443+Tabla_Ministerio!E443</f>
        <v>291.534290947424</v>
      </c>
      <c r="X443" s="83" t="n">
        <f aca="false">F443+Tabla_Ministerio!F443</f>
        <v>41</v>
      </c>
      <c r="Y443" s="83" t="n">
        <f aca="false">G443+Tabla_Ministerio!G443</f>
        <v>138</v>
      </c>
      <c r="Z443" s="83" t="n">
        <f aca="false">H443+Tabla_Ministerio!H443</f>
        <v>26</v>
      </c>
      <c r="AA443" s="83" t="n">
        <f aca="false">Y443+0.33*Z443</f>
        <v>146.58</v>
      </c>
      <c r="AD443" s="91" t="n">
        <f aca="false">IF(U443&gt;0,T443/U443,0)</f>
        <v>231.162162162162</v>
      </c>
      <c r="AE443" s="92" t="n">
        <f aca="false">EXP((((AD443-AD$460)/AD$461+2)/4-1.9)^3)</f>
        <v>0.116263395821065</v>
      </c>
      <c r="AF443" s="93" t="n">
        <f aca="false">T443/V443</f>
        <v>23.5746430412347</v>
      </c>
      <c r="AG443" s="92" t="n">
        <f aca="false">EXP((((AF443-AF$460)/AF$461+2)/4-1.9)^3)</f>
        <v>0.100861785643746</v>
      </c>
      <c r="AH443" s="92" t="n">
        <f aca="false">W443/V443</f>
        <v>0.40177813886151</v>
      </c>
      <c r="AI443" s="92" t="n">
        <f aca="false">EXP((((AH443-AH$460)/AH$461+2)/4-1.9)^3)</f>
        <v>0.00414184892618786</v>
      </c>
      <c r="AJ443" s="92" t="n">
        <f aca="false">X443/V443</f>
        <v>0.0565041719098927</v>
      </c>
      <c r="AK443" s="92" t="n">
        <f aca="false">EXP((((AJ443-AJ$460)/AJ$461+2)/4-1.9)^3)</f>
        <v>0.029973954118992</v>
      </c>
      <c r="AL443" s="92" t="n">
        <f aca="false">AA443/V443</f>
        <v>0.202009305330538</v>
      </c>
      <c r="AM443" s="92" t="n">
        <f aca="false">EXP((((AL443-AL$460)/AL$461+2)/4-1.9)^3)</f>
        <v>0.033862020739534</v>
      </c>
      <c r="AN443" s="92" t="n">
        <f aca="false">0.01*AE443+0.15*AG443+0.24*AI443+0.25*AK443+0.35*AM443</f>
        <v>0.0366311413356425</v>
      </c>
      <c r="AP443" s="94" t="n">
        <f aca="false">AP478</f>
        <v>0.000273103725405417</v>
      </c>
      <c r="AQ443" s="81" t="n">
        <f aca="false">AP443*$J$460</f>
        <v>2059.10896118648</v>
      </c>
      <c r="AR443" s="94" t="n">
        <f aca="false">AR478</f>
        <v>0.00753844941996362</v>
      </c>
      <c r="AS443" s="81" t="n">
        <f aca="false">AR443*$J$460</f>
        <v>56837.3380152735</v>
      </c>
      <c r="AT443" s="94" t="n">
        <f aca="false">AT478</f>
        <v>0.000360196046863502</v>
      </c>
      <c r="AU443" s="81" t="n">
        <f aca="false">AT443*$J$460</f>
        <v>2715.75536649883</v>
      </c>
      <c r="AV443" s="94" t="n">
        <f aca="false">AV478</f>
        <v>0.00276225516551644</v>
      </c>
      <c r="AW443" s="81" t="n">
        <f aca="false">AV443*$J$460</f>
        <v>20826.4620189825</v>
      </c>
      <c r="AX443" s="94" t="n">
        <f aca="false">AX478</f>
        <v>0.00563856071035669</v>
      </c>
      <c r="AY443" s="81" t="n">
        <f aca="false">AX443*$J$460</f>
        <v>42512.8250068872</v>
      </c>
    </row>
    <row r="444" customFormat="false" ht="12.8" hidden="false" customHeight="false" outlineLevel="0" collapsed="false">
      <c r="A444" s="89" t="s">
        <v>53</v>
      </c>
      <c r="B444" s="77"/>
      <c r="C444" s="77"/>
      <c r="D444" s="77"/>
      <c r="E444" s="77"/>
      <c r="F444" s="77"/>
      <c r="G444" s="77"/>
      <c r="H444" s="77"/>
      <c r="I444" s="82" t="n">
        <f aca="false">AP444+AR444+AT444+AV444+AX444</f>
        <v>0.0137379821019446</v>
      </c>
      <c r="J444" s="81" t="n">
        <f aca="false">ROUND(AQ444+AS444+AU444+AW444+AY444,0)</f>
        <v>103580</v>
      </c>
      <c r="K444" s="90" t="n">
        <f aca="false">I444-Tabla_Ministerio!J444</f>
        <v>-5.3776427755281E-017</v>
      </c>
      <c r="L444" s="81" t="n">
        <f aca="false">J444-Tabla_Ministerio!K444</f>
        <v>0</v>
      </c>
      <c r="M444" s="82" t="n">
        <f aca="false">M479</f>
        <v>0.0203136372956897</v>
      </c>
      <c r="N444" s="81" t="n">
        <f aca="false">ROUND((N$460*M444),0)</f>
        <v>2910000</v>
      </c>
      <c r="O444" s="82" t="n">
        <f aca="false">Tabla_Ministerio!L444/Tabla_Ministerio!L460-M444</f>
        <v>-2.27430973057108E-006</v>
      </c>
      <c r="P444" s="117" t="n">
        <f aca="false">N444-Tabla_Ministerio!L444</f>
        <v>326</v>
      </c>
      <c r="Q444" s="83" t="n">
        <f aca="false">N444+J444</f>
        <v>3013580</v>
      </c>
      <c r="R444" s="81" t="n">
        <f aca="false">Q444-Tabla_Ministerio!M444</f>
        <v>326</v>
      </c>
      <c r="T444" s="83" t="n">
        <f aca="false">B444+Tabla_Ministerio!B444</f>
        <v>6457</v>
      </c>
      <c r="U444" s="83" t="n">
        <f aca="false">C444+Tabla_Ministerio!C444</f>
        <v>42</v>
      </c>
      <c r="V444" s="83" t="n">
        <f aca="false">D444+Tabla_Ministerio!D444</f>
        <v>369.112571898956</v>
      </c>
      <c r="W444" s="83" t="n">
        <f aca="false">E444+Tabla_Ministerio!E444</f>
        <v>197.974573365231</v>
      </c>
      <c r="X444" s="83" t="n">
        <f aca="false">F444+Tabla_Ministerio!F444</f>
        <v>18</v>
      </c>
      <c r="Y444" s="83" t="n">
        <f aca="false">G444+Tabla_Ministerio!G444</f>
        <v>74</v>
      </c>
      <c r="Z444" s="83" t="n">
        <f aca="false">H444+Tabla_Ministerio!H444</f>
        <v>6</v>
      </c>
      <c r="AA444" s="83" t="n">
        <f aca="false">Y444+0.33*Z444</f>
        <v>75.98</v>
      </c>
      <c r="AD444" s="91" t="n">
        <f aca="false">IF(U444&gt;0,T444/U444,0)</f>
        <v>153.738095238095</v>
      </c>
      <c r="AE444" s="92" t="n">
        <f aca="false">EXP((((AD444-AD$460)/AD$461+2)/4-1.9)^3)</f>
        <v>0.0290125177262674</v>
      </c>
      <c r="AF444" s="93" t="n">
        <f aca="false">T444/V444</f>
        <v>17.493308252225</v>
      </c>
      <c r="AG444" s="92" t="n">
        <f aca="false">EXP((((AF444-AF$460)/AF$461+2)/4-1.9)^3)</f>
        <v>0.0276111582075844</v>
      </c>
      <c r="AH444" s="92" t="n">
        <f aca="false">W444/V444</f>
        <v>0.536352832272064</v>
      </c>
      <c r="AI444" s="92" t="n">
        <f aca="false">EXP((((AH444-AH$460)/AH$461+2)/4-1.9)^3)</f>
        <v>0.0431334374716905</v>
      </c>
      <c r="AJ444" s="92" t="n">
        <f aca="false">X444/V444</f>
        <v>0.0487656107387409</v>
      </c>
      <c r="AK444" s="92" t="n">
        <f aca="false">EXP((((AJ444-AJ$460)/AJ$461+2)/4-1.9)^3)</f>
        <v>0.0248857643470295</v>
      </c>
      <c r="AL444" s="92" t="n">
        <f aca="false">AA444/V444</f>
        <v>0.205845061329419</v>
      </c>
      <c r="AM444" s="92" t="n">
        <f aca="false">EXP((((AL444-AL$460)/AL$461+2)/4-1.9)^3)</f>
        <v>0.0349733205566583</v>
      </c>
      <c r="AN444" s="92" t="n">
        <f aca="false">0.01*AE444+0.15*AG444+0.24*AI444+0.25*AK444+0.35*AM444</f>
        <v>0.0332459271831938</v>
      </c>
      <c r="AP444" s="94" t="n">
        <f aca="false">AP479</f>
        <v>7.85059370724695E-005</v>
      </c>
      <c r="AQ444" s="81" t="n">
        <f aca="false">AP444*$J$460</f>
        <v>591.907995001878</v>
      </c>
      <c r="AR444" s="94" t="n">
        <f aca="false">AR479</f>
        <v>0.00175791071170021</v>
      </c>
      <c r="AS444" s="81" t="n">
        <f aca="false">AR444*$J$460</f>
        <v>13254.0473186669</v>
      </c>
      <c r="AT444" s="94" t="n">
        <f aca="false">AT479</f>
        <v>0.00223099813733694</v>
      </c>
      <c r="AU444" s="81" t="n">
        <f aca="false">AT444*$J$460</f>
        <v>16820.9651851557</v>
      </c>
      <c r="AV444" s="94" t="n">
        <f aca="false">AV479</f>
        <v>0.0026116063558473</v>
      </c>
      <c r="AW444" s="81" t="n">
        <f aca="false">AV444*$J$460</f>
        <v>19690.6213653213</v>
      </c>
      <c r="AX444" s="94" t="n">
        <f aca="false">AX479</f>
        <v>0.00705896095998773</v>
      </c>
      <c r="AY444" s="81" t="n">
        <f aca="false">AX444*$J$460</f>
        <v>53222.1585326202</v>
      </c>
    </row>
    <row r="445" customFormat="false" ht="12.8" hidden="false" customHeight="false" outlineLevel="0" collapsed="false">
      <c r="A445" s="89" t="s">
        <v>54</v>
      </c>
      <c r="B445" s="77"/>
      <c r="C445" s="77"/>
      <c r="D445" s="77"/>
      <c r="E445" s="77"/>
      <c r="F445" s="77"/>
      <c r="G445" s="77"/>
      <c r="H445" s="77"/>
      <c r="I445" s="82" t="n">
        <f aca="false">AP445+AR445+AT445+AV445+AX445</f>
        <v>0.0167932096178382</v>
      </c>
      <c r="J445" s="81" t="n">
        <f aca="false">ROUND(AQ445+AS445+AU445+AW445+AY445,0)</f>
        <v>126615</v>
      </c>
      <c r="K445" s="90" t="n">
        <f aca="false">I445-Tabla_Ministerio!J445</f>
        <v>0</v>
      </c>
      <c r="L445" s="81" t="n">
        <f aca="false">J445-Tabla_Ministerio!K445</f>
        <v>0</v>
      </c>
      <c r="M445" s="82" t="n">
        <f aca="false">M480</f>
        <v>0.0209317731004645</v>
      </c>
      <c r="N445" s="81" t="n">
        <f aca="false">ROUND((N$460*M445),0)</f>
        <v>2998550</v>
      </c>
      <c r="O445" s="82" t="n">
        <f aca="false">Tabla_Ministerio!L445/Tabla_Ministerio!L460-M445</f>
        <v>1.24260461281563E-005</v>
      </c>
      <c r="P445" s="117" t="n">
        <f aca="false">N445-Tabla_Ministerio!L445</f>
        <v>-1780</v>
      </c>
      <c r="Q445" s="83" t="n">
        <f aca="false">N445+J445</f>
        <v>3125165</v>
      </c>
      <c r="R445" s="81" t="n">
        <f aca="false">Q445-Tabla_Ministerio!M445</f>
        <v>-1780</v>
      </c>
      <c r="T445" s="83" t="n">
        <f aca="false">B445+Tabla_Ministerio!B445</f>
        <v>7982</v>
      </c>
      <c r="U445" s="83" t="n">
        <f aca="false">C445+Tabla_Ministerio!C445</f>
        <v>38</v>
      </c>
      <c r="V445" s="83" t="n">
        <f aca="false">D445+Tabla_Ministerio!D445</f>
        <v>313.839393939394</v>
      </c>
      <c r="W445" s="83" t="n">
        <f aca="false">E445+Tabla_Ministerio!E445</f>
        <v>163.112121212121</v>
      </c>
      <c r="X445" s="83" t="n">
        <f aca="false">F445+Tabla_Ministerio!F445</f>
        <v>12</v>
      </c>
      <c r="Y445" s="83" t="n">
        <f aca="false">G445+Tabla_Ministerio!G445</f>
        <v>66</v>
      </c>
      <c r="Z445" s="83" t="n">
        <f aca="false">H445+Tabla_Ministerio!H445</f>
        <v>3</v>
      </c>
      <c r="AA445" s="83" t="n">
        <f aca="false">Y445+0.33*Z445</f>
        <v>66.99</v>
      </c>
      <c r="AD445" s="91" t="n">
        <f aca="false">IF(U445&gt;0,T445/U445,0)</f>
        <v>210.052631578947</v>
      </c>
      <c r="AE445" s="92" t="n">
        <f aca="false">EXP((((AD445-AD$460)/AD$461+2)/4-1.9)^3)</f>
        <v>0.083286390257438</v>
      </c>
      <c r="AF445" s="93" t="n">
        <f aca="false">T445/V445</f>
        <v>25.4333909449921</v>
      </c>
      <c r="AG445" s="92" t="n">
        <f aca="false">EXP((((AF445-AF$460)/AF$461+2)/4-1.9)^3)</f>
        <v>0.139202447791308</v>
      </c>
      <c r="AH445" s="92" t="n">
        <f aca="false">W445/V445</f>
        <v>0.519731188505991</v>
      </c>
      <c r="AI445" s="92" t="n">
        <f aca="false">EXP((((AH445-AH$460)/AH$461+2)/4-1.9)^3)</f>
        <v>0.0338056836713831</v>
      </c>
      <c r="AJ445" s="92" t="n">
        <f aca="false">X445/V445</f>
        <v>0.0382361176822733</v>
      </c>
      <c r="AK445" s="92" t="n">
        <f aca="false">EXP((((AJ445-AJ$460)/AJ$461+2)/4-1.9)^3)</f>
        <v>0.0191206037656897</v>
      </c>
      <c r="AL445" s="92" t="n">
        <f aca="false">AA445/V445</f>
        <v>0.213453126961291</v>
      </c>
      <c r="AM445" s="92" t="n">
        <f aca="false">EXP((((AL445-AL$460)/AL$461+2)/4-1.9)^3)</f>
        <v>0.0372639146402254</v>
      </c>
      <c r="AN445" s="92" t="n">
        <f aca="false">0.01*AE445+0.15*AG445+0.24*AI445+0.25*AK445+0.35*AM445</f>
        <v>0.0476491162179039</v>
      </c>
      <c r="AP445" s="94" t="n">
        <f aca="false">AP480</f>
        <v>0.000234705470122192</v>
      </c>
      <c r="AQ445" s="81" t="n">
        <f aca="false">AP445*$J$460</f>
        <v>1769.59921015602</v>
      </c>
      <c r="AR445" s="94" t="n">
        <f aca="false">AR480</f>
        <v>0.00862207556150318</v>
      </c>
      <c r="AS445" s="81" t="n">
        <f aca="false">AR445*$J$460</f>
        <v>65007.5096059675</v>
      </c>
      <c r="AT445" s="94" t="n">
        <f aca="false">AT480</f>
        <v>0.00294225495004882</v>
      </c>
      <c r="AU445" s="81" t="n">
        <f aca="false">AT445*$J$460</f>
        <v>22183.5990144302</v>
      </c>
      <c r="AV445" s="94" t="n">
        <f aca="false">AV480</f>
        <v>0.00220616428592328</v>
      </c>
      <c r="AW445" s="81" t="n">
        <f aca="false">AV445*$J$460</f>
        <v>16633.72641384</v>
      </c>
      <c r="AX445" s="94" t="n">
        <f aca="false">AX480</f>
        <v>0.00278800935024069</v>
      </c>
      <c r="AY445" s="81" t="n">
        <f aca="false">AX445*$J$460</f>
        <v>21020.6397896263</v>
      </c>
    </row>
    <row r="446" customFormat="false" ht="12.8" hidden="false" customHeight="false" outlineLevel="0" collapsed="false">
      <c r="A446" s="89" t="s">
        <v>55</v>
      </c>
      <c r="B446" s="77"/>
      <c r="C446" s="77"/>
      <c r="D446" s="77"/>
      <c r="E446" s="77"/>
      <c r="F446" s="77"/>
      <c r="G446" s="77"/>
      <c r="H446" s="77"/>
      <c r="I446" s="82" t="n">
        <f aca="false">AP446+AR446+AT446+AV446+AX446</f>
        <v>0.0338077317198951</v>
      </c>
      <c r="J446" s="81" t="n">
        <f aca="false">ROUND(AQ446+AS446+AU446+AW446+AY446,0)</f>
        <v>254899</v>
      </c>
      <c r="K446" s="90" t="n">
        <f aca="false">I446-Tabla_Ministerio!J446</f>
        <v>3.33066907387547E-016</v>
      </c>
      <c r="L446" s="81" t="n">
        <f aca="false">J446-Tabla_Ministerio!K446</f>
        <v>0</v>
      </c>
      <c r="M446" s="82" t="n">
        <f aca="false">M481</f>
        <v>0.0209877108537133</v>
      </c>
      <c r="N446" s="81" t="n">
        <f aca="false">ROUND((N$460*M446),0)</f>
        <v>3006563</v>
      </c>
      <c r="O446" s="82" t="n">
        <f aca="false">Tabla_Ministerio!L446/Tabla_Ministerio!L460-M446</f>
        <v>2.14919366295849E-005</v>
      </c>
      <c r="P446" s="117" t="n">
        <f aca="false">N446-Tabla_Ministerio!L446</f>
        <v>-3079</v>
      </c>
      <c r="Q446" s="83" t="n">
        <f aca="false">N446+J446</f>
        <v>3261462</v>
      </c>
      <c r="R446" s="81" t="n">
        <f aca="false">Q446-Tabla_Ministerio!M446</f>
        <v>-3079</v>
      </c>
      <c r="T446" s="83" t="n">
        <f aca="false">B446+Tabla_Ministerio!B446</f>
        <v>9702</v>
      </c>
      <c r="U446" s="83" t="n">
        <f aca="false">C446+Tabla_Ministerio!C446</f>
        <v>41</v>
      </c>
      <c r="V446" s="83" t="n">
        <f aca="false">D446+Tabla_Ministerio!D446</f>
        <v>439.086124541735</v>
      </c>
      <c r="W446" s="83" t="n">
        <f aca="false">E446+Tabla_Ministerio!E446</f>
        <v>312.919196642049</v>
      </c>
      <c r="X446" s="83" t="n">
        <f aca="false">F446+Tabla_Ministerio!F446</f>
        <v>20</v>
      </c>
      <c r="Y446" s="83" t="n">
        <f aca="false">G446+Tabla_Ministerio!G446</f>
        <v>75</v>
      </c>
      <c r="Z446" s="83" t="n">
        <f aca="false">H446+Tabla_Ministerio!H446</f>
        <v>13</v>
      </c>
      <c r="AA446" s="83" t="n">
        <f aca="false">Y446+0.33*Z446</f>
        <v>79.29</v>
      </c>
      <c r="AD446" s="91" t="n">
        <f aca="false">IF(U446&gt;0,T446/U446,0)</f>
        <v>236.634146341463</v>
      </c>
      <c r="AE446" s="92" t="n">
        <f aca="false">EXP((((AD446-AD$460)/AD$461+2)/4-1.9)^3)</f>
        <v>0.126110912208941</v>
      </c>
      <c r="AF446" s="93" t="n">
        <f aca="false">T446/V446</f>
        <v>22.0958929415631</v>
      </c>
      <c r="AG446" s="92" t="n">
        <f aca="false">EXP((((AF446-AF$460)/AF$461+2)/4-1.9)^3)</f>
        <v>0.0762277766202764</v>
      </c>
      <c r="AH446" s="92" t="n">
        <f aca="false">W446/V446</f>
        <v>0.712660180206414</v>
      </c>
      <c r="AI446" s="92" t="n">
        <f aca="false">EXP((((AH446-AH$460)/AH$461+2)/4-1.9)^3)</f>
        <v>0.290380524072792</v>
      </c>
      <c r="AJ446" s="92" t="n">
        <f aca="false">X446/V446</f>
        <v>0.0455491505701156</v>
      </c>
      <c r="AK446" s="92" t="n">
        <f aca="false">EXP((((AJ446-AJ$460)/AJ$461+2)/4-1.9)^3)</f>
        <v>0.0229904198434294</v>
      </c>
      <c r="AL446" s="92" t="n">
        <f aca="false">AA446/V446</f>
        <v>0.180579607435223</v>
      </c>
      <c r="AM446" s="92" t="n">
        <f aca="false">EXP((((AL446-AL$460)/AL$461+2)/4-1.9)^3)</f>
        <v>0.0281646183725548</v>
      </c>
      <c r="AN446" s="92" t="n">
        <f aca="false">0.01*AE446+0.15*AG446+0.24*AI446+0.25*AK446+0.35*AM446</f>
        <v>0.0979918227838524</v>
      </c>
      <c r="AP446" s="94" t="n">
        <f aca="false">AP481</f>
        <v>0.000428768711769141</v>
      </c>
      <c r="AQ446" s="81" t="n">
        <f aca="false">AP446*$J$460</f>
        <v>3232.76987660861</v>
      </c>
      <c r="AR446" s="94" t="n">
        <f aca="false">AR481</f>
        <v>0.00623146729277591</v>
      </c>
      <c r="AS446" s="81" t="n">
        <f aca="false">AR446*$J$460</f>
        <v>46983.1384571835</v>
      </c>
      <c r="AT446" s="94" t="n">
        <f aca="false">AT481</f>
        <v>0.0189148046189144</v>
      </c>
      <c r="AU446" s="81" t="n">
        <f aca="false">AT446*$J$460</f>
        <v>142611.17687824</v>
      </c>
      <c r="AV446" s="94" t="n">
        <f aca="false">AV481</f>
        <v>0.00289135502437941</v>
      </c>
      <c r="AW446" s="81" t="n">
        <f aca="false">AV446*$J$460</f>
        <v>21799.8309317575</v>
      </c>
      <c r="AX446" s="94" t="n">
        <f aca="false">AX481</f>
        <v>0.00534133607205623</v>
      </c>
      <c r="AY446" s="81" t="n">
        <f aca="false">AX446*$J$460</f>
        <v>40271.8525877034</v>
      </c>
    </row>
    <row r="447" customFormat="false" ht="12.8" hidden="false" customHeight="false" outlineLevel="0" collapsed="false">
      <c r="A447" s="89" t="s">
        <v>56</v>
      </c>
      <c r="B447" s="77"/>
      <c r="C447" s="77"/>
      <c r="D447" s="77"/>
      <c r="E447" s="77"/>
      <c r="F447" s="77"/>
      <c r="G447" s="77"/>
      <c r="H447" s="77"/>
      <c r="I447" s="82" t="n">
        <f aca="false">AP447+AR447+AT447+AV447+AX447</f>
        <v>0.0347834771104768</v>
      </c>
      <c r="J447" s="81" t="n">
        <f aca="false">ROUND(AQ447+AS447+AU447+AW447+AY447,0)</f>
        <v>262256</v>
      </c>
      <c r="K447" s="90" t="n">
        <f aca="false">I447-Tabla_Ministerio!J447</f>
        <v>0</v>
      </c>
      <c r="L447" s="81" t="n">
        <f aca="false">J447-Tabla_Ministerio!K447</f>
        <v>0</v>
      </c>
      <c r="M447" s="82" t="n">
        <f aca="false">M482</f>
        <v>0.0219121626490571</v>
      </c>
      <c r="N447" s="81" t="n">
        <f aca="false">ROUND((N$460*M447),0)</f>
        <v>3138994</v>
      </c>
      <c r="O447" s="82" t="n">
        <f aca="false">Tabla_Ministerio!L447/Tabla_Ministerio!L460-M447</f>
        <v>-2.12328024806058E-006</v>
      </c>
      <c r="P447" s="117" t="n">
        <f aca="false">N447-Tabla_Ministerio!L447</f>
        <v>304</v>
      </c>
      <c r="Q447" s="83" t="n">
        <f aca="false">N447+J447</f>
        <v>3401250</v>
      </c>
      <c r="R447" s="81" t="n">
        <f aca="false">Q447-Tabla_Ministerio!M447</f>
        <v>304</v>
      </c>
      <c r="T447" s="83" t="n">
        <f aca="false">B447+Tabla_Ministerio!B447</f>
        <v>6983</v>
      </c>
      <c r="U447" s="83" t="n">
        <f aca="false">C447+Tabla_Ministerio!C447</f>
        <v>48</v>
      </c>
      <c r="V447" s="83" t="n">
        <f aca="false">D447+Tabla_Ministerio!D447</f>
        <v>367.848484848485</v>
      </c>
      <c r="W447" s="83" t="n">
        <f aca="false">E447+Tabla_Ministerio!E447</f>
        <v>221.416666666667</v>
      </c>
      <c r="X447" s="83" t="n">
        <f aca="false">F447+Tabla_Ministerio!F447</f>
        <v>56</v>
      </c>
      <c r="Y447" s="83" t="n">
        <f aca="false">G447+Tabla_Ministerio!G447</f>
        <v>171</v>
      </c>
      <c r="Z447" s="83" t="n">
        <f aca="false">H447+Tabla_Ministerio!H447</f>
        <v>22</v>
      </c>
      <c r="AA447" s="83" t="n">
        <f aca="false">Y447+0.33*Z447</f>
        <v>178.26</v>
      </c>
      <c r="AD447" s="91" t="n">
        <f aca="false">IF(U447&gt;0,T447/U447,0)</f>
        <v>145.479166666667</v>
      </c>
      <c r="AE447" s="92" t="n">
        <f aca="false">EXP((((AD447-AD$460)/AD$461+2)/4-1.9)^3)</f>
        <v>0.0243292908317309</v>
      </c>
      <c r="AF447" s="93" t="n">
        <f aca="false">T447/V447</f>
        <v>18.9833594200511</v>
      </c>
      <c r="AG447" s="92" t="n">
        <f aca="false">EXP((((AF447-AF$460)/AF$461+2)/4-1.9)^3)</f>
        <v>0.0393201422831627</v>
      </c>
      <c r="AH447" s="92" t="n">
        <f aca="false">W447/V447</f>
        <v>0.601923552187166</v>
      </c>
      <c r="AI447" s="92" t="n">
        <f aca="false">EXP((((AH447-AH$460)/AH$461+2)/4-1.9)^3)</f>
        <v>0.100648273192304</v>
      </c>
      <c r="AJ447" s="92" t="n">
        <f aca="false">X447/V447</f>
        <v>0.152236592800066</v>
      </c>
      <c r="AK447" s="92" t="n">
        <f aca="false">EXP((((AJ447-AJ$460)/AJ$461+2)/4-1.9)^3)</f>
        <v>0.18324316655198</v>
      </c>
      <c r="AL447" s="92" t="n">
        <f aca="false">AA447/V447</f>
        <v>0.484601697009638</v>
      </c>
      <c r="AM447" s="92" t="n">
        <f aca="false">EXP((((AL447-AL$460)/AL$461+2)/4-1.9)^3)</f>
        <v>0.219645922286432</v>
      </c>
      <c r="AN447" s="92" t="n">
        <f aca="false">0.01*AE447+0.15*AG447+0.24*AI447+0.25*AK447+0.35*AM447</f>
        <v>0.152983764255191</v>
      </c>
      <c r="AP447" s="94" t="n">
        <f aca="false">AP482</f>
        <v>9.47039179558199E-005</v>
      </c>
      <c r="AQ447" s="81" t="n">
        <f aca="false">AP447*$J$460</f>
        <v>714.035247350859</v>
      </c>
      <c r="AR447" s="94" t="n">
        <f aca="false">AR482</f>
        <v>0.000809275101189928</v>
      </c>
      <c r="AS447" s="81" t="n">
        <f aca="false">AR447*$J$460</f>
        <v>6101.65830016255</v>
      </c>
      <c r="AT447" s="94" t="n">
        <f aca="false">AT482</f>
        <v>0.00874139778312102</v>
      </c>
      <c r="AU447" s="81" t="n">
        <f aca="false">AT447*$J$460</f>
        <v>65907.1584680884</v>
      </c>
      <c r="AV447" s="94" t="n">
        <f aca="false">AV482</f>
        <v>0.0110083820070626</v>
      </c>
      <c r="AW447" s="81" t="n">
        <f aca="false">AV447*$J$460</f>
        <v>82999.4464749878</v>
      </c>
      <c r="AX447" s="94" t="n">
        <f aca="false">AX482</f>
        <v>0.0141297183011474</v>
      </c>
      <c r="AY447" s="81" t="n">
        <f aca="false">AX447*$J$460</f>
        <v>106533.257756711</v>
      </c>
    </row>
    <row r="448" customFormat="false" ht="12.8" hidden="false" customHeight="false" outlineLevel="0" collapsed="false">
      <c r="A448" s="89" t="s">
        <v>57</v>
      </c>
      <c r="B448" s="77"/>
      <c r="C448" s="77"/>
      <c r="D448" s="77"/>
      <c r="E448" s="77"/>
      <c r="F448" s="77"/>
      <c r="G448" s="77"/>
      <c r="H448" s="77"/>
      <c r="I448" s="82" t="n">
        <f aca="false">AP448+AR448+AT448+AV448+AX448</f>
        <v>0.00935743163081573</v>
      </c>
      <c r="J448" s="81" t="n">
        <f aca="false">ROUND(AQ448+AS448+AU448+AW448+AY448,0)</f>
        <v>70552</v>
      </c>
      <c r="K448" s="90" t="n">
        <f aca="false">I448-Tabla_Ministerio!J448</f>
        <v>-6.07153216591883E-017</v>
      </c>
      <c r="L448" s="81" t="n">
        <f aca="false">J448-Tabla_Ministerio!K448</f>
        <v>0</v>
      </c>
      <c r="M448" s="82" t="n">
        <f aca="false">M483</f>
        <v>0.0102697690007867</v>
      </c>
      <c r="N448" s="81" t="n">
        <f aca="false">ROUND((N$460*M448),0)</f>
        <v>1471180</v>
      </c>
      <c r="O448" s="82" t="n">
        <f aca="false">Tabla_Ministerio!L448/Tabla_Ministerio!L460-M448</f>
        <v>1.8265271993563E-005</v>
      </c>
      <c r="P448" s="117" t="n">
        <f aca="false">N448-Tabla_Ministerio!L448</f>
        <v>-2617</v>
      </c>
      <c r="Q448" s="83" t="n">
        <f aca="false">N448+J448</f>
        <v>1541732</v>
      </c>
      <c r="R448" s="81" t="n">
        <f aca="false">Q448-Tabla_Ministerio!M448</f>
        <v>-2617</v>
      </c>
      <c r="T448" s="83" t="n">
        <f aca="false">B448+Tabla_Ministerio!B448</f>
        <v>3715</v>
      </c>
      <c r="U448" s="83" t="n">
        <f aca="false">C448+Tabla_Ministerio!C448</f>
        <v>54</v>
      </c>
      <c r="V448" s="83" t="n">
        <f aca="false">D448+Tabla_Ministerio!D448</f>
        <v>256.976306818757</v>
      </c>
      <c r="W448" s="83" t="n">
        <f aca="false">E448+Tabla_Ministerio!E448</f>
        <v>80.9545454545455</v>
      </c>
      <c r="X448" s="83" t="n">
        <f aca="false">F448+Tabla_Ministerio!F448</f>
        <v>7</v>
      </c>
      <c r="Y448" s="83" t="n">
        <f aca="false">G448+Tabla_Ministerio!G448</f>
        <v>46</v>
      </c>
      <c r="Z448" s="83" t="n">
        <f aca="false">H448+Tabla_Ministerio!H448</f>
        <v>13</v>
      </c>
      <c r="AA448" s="83" t="n">
        <f aca="false">Y448+0.33*Z448</f>
        <v>50.29</v>
      </c>
      <c r="AD448" s="91" t="n">
        <f aca="false">IF(U448&gt;0,T448/U448,0)</f>
        <v>68.7962962962963</v>
      </c>
      <c r="AE448" s="92" t="n">
        <f aca="false">EXP((((AD448-AD$460)/AD$461+2)/4-1.9)^3)</f>
        <v>0.00356374670027832</v>
      </c>
      <c r="AF448" s="93" t="n">
        <f aca="false">T448/V448</f>
        <v>14.4565856906806</v>
      </c>
      <c r="AG448" s="92" t="n">
        <f aca="false">EXP((((AF448-AF$460)/AF$461+2)/4-1.9)^3)</f>
        <v>0.0124275209117506</v>
      </c>
      <c r="AH448" s="92" t="n">
        <f aca="false">W448/V448</f>
        <v>0.315027274135596</v>
      </c>
      <c r="AI448" s="92" t="n">
        <f aca="false">EXP((((AH448-AH$460)/AH$461+2)/4-1.9)^3)</f>
        <v>0.000559727832495276</v>
      </c>
      <c r="AJ448" s="92" t="n">
        <f aca="false">X448/V448</f>
        <v>0.02723986536602</v>
      </c>
      <c r="AK448" s="92" t="n">
        <f aca="false">EXP((((AJ448-AJ$460)/AJ$461+2)/4-1.9)^3)</f>
        <v>0.0143317611360256</v>
      </c>
      <c r="AL448" s="92" t="n">
        <f aca="false">AA448/V448</f>
        <v>0.195698975608164</v>
      </c>
      <c r="AM448" s="92" t="n">
        <f aca="false">EXP((((AL448-AL$460)/AL$461+2)/4-1.9)^3)</f>
        <v>0.032095645983095</v>
      </c>
      <c r="AN448" s="92" t="n">
        <f aca="false">0.01*AE448+0.15*AG448+0.24*AI448+0.25*AK448+0.35*AM448</f>
        <v>0.0168505166616539</v>
      </c>
      <c r="AP448" s="94" t="n">
        <f aca="false">AP483</f>
        <v>1.09826390759974E-005</v>
      </c>
      <c r="AQ448" s="81" t="n">
        <f aca="false">AP448*$J$460</f>
        <v>82.8053535530955</v>
      </c>
      <c r="AR448" s="94" t="n">
        <f aca="false">AR483</f>
        <v>0.00130612205439925</v>
      </c>
      <c r="AS448" s="81" t="n">
        <f aca="false">AR448*$J$460</f>
        <v>9847.71490254979</v>
      </c>
      <c r="AT448" s="94" t="n">
        <f aca="false">AT483</f>
        <v>0.000472390459862551</v>
      </c>
      <c r="AU448" s="81" t="n">
        <f aca="false">AT448*$J$460</f>
        <v>3561.66298221682</v>
      </c>
      <c r="AV448" s="94" t="n">
        <f aca="false">AV483</f>
        <v>0.00220639350702697</v>
      </c>
      <c r="AW448" s="81" t="n">
        <f aca="false">AV448*$J$460</f>
        <v>16635.4546627975</v>
      </c>
      <c r="AX448" s="94" t="n">
        <f aca="false">AX483</f>
        <v>0.00536154297045096</v>
      </c>
      <c r="AY448" s="81" t="n">
        <f aca="false">AX448*$J$460</f>
        <v>40424.2057110473</v>
      </c>
    </row>
    <row r="449" customFormat="false" ht="12.8" hidden="false" customHeight="false" outlineLevel="0" collapsed="false">
      <c r="A449" s="89" t="s">
        <v>58</v>
      </c>
      <c r="B449" s="77"/>
      <c r="C449" s="77"/>
      <c r="D449" s="77"/>
      <c r="E449" s="77"/>
      <c r="F449" s="77"/>
      <c r="G449" s="77"/>
      <c r="H449" s="77"/>
      <c r="I449" s="82" t="n">
        <f aca="false">AP449+AR449+AT449+AV449+AX449</f>
        <v>0.10073561824903</v>
      </c>
      <c r="J449" s="81" t="n">
        <f aca="false">ROUND(AQ449+AS449+AU449+AW449+AY449,0)</f>
        <v>759512</v>
      </c>
      <c r="K449" s="90" t="n">
        <f aca="false">I449-Tabla_Ministerio!J449</f>
        <v>0</v>
      </c>
      <c r="L449" s="81" t="n">
        <f aca="false">J449-Tabla_Ministerio!K449</f>
        <v>0</v>
      </c>
      <c r="M449" s="82" t="n">
        <f aca="false">M484</f>
        <v>0.056748568618986</v>
      </c>
      <c r="N449" s="81" t="n">
        <f aca="false">ROUND((N$460*M449),0)</f>
        <v>8129432</v>
      </c>
      <c r="O449" s="82" t="n">
        <f aca="false">Tabla_Ministerio!L449/Tabla_Ministerio!L460-M449</f>
        <v>4.68729430026793E-006</v>
      </c>
      <c r="P449" s="117" t="n">
        <f aca="false">N449-Tabla_Ministerio!L449</f>
        <v>-671</v>
      </c>
      <c r="Q449" s="83" t="n">
        <f aca="false">N449+J449</f>
        <v>8888944</v>
      </c>
      <c r="R449" s="81" t="n">
        <f aca="false">Q449-Tabla_Ministerio!M449</f>
        <v>-671</v>
      </c>
      <c r="T449" s="83" t="n">
        <f aca="false">B449+Tabla_Ministerio!B449</f>
        <v>6853</v>
      </c>
      <c r="U449" s="83" t="n">
        <f aca="false">C449+Tabla_Ministerio!C449</f>
        <v>25</v>
      </c>
      <c r="V449" s="83" t="n">
        <f aca="false">D449+Tabla_Ministerio!D449</f>
        <v>295.374242424242</v>
      </c>
      <c r="W449" s="83" t="n">
        <f aca="false">E449+Tabla_Ministerio!E449</f>
        <v>249.578787878788</v>
      </c>
      <c r="X449" s="83" t="n">
        <f aca="false">F449+Tabla_Ministerio!F449</f>
        <v>35</v>
      </c>
      <c r="Y449" s="83" t="n">
        <f aca="false">G449+Tabla_Ministerio!G449</f>
        <v>154</v>
      </c>
      <c r="Z449" s="83" t="n">
        <f aca="false">H449+Tabla_Ministerio!H449</f>
        <v>39</v>
      </c>
      <c r="AA449" s="83" t="n">
        <f aca="false">Y449+0.33*Z449</f>
        <v>166.87</v>
      </c>
      <c r="AD449" s="91" t="n">
        <f aca="false">IF(U449&gt;0,T449/U449,0)</f>
        <v>274.12</v>
      </c>
      <c r="AE449" s="92" t="n">
        <f aca="false">EXP((((AD449-AD$460)/AD$461+2)/4-1.9)^3)</f>
        <v>0.20846355235496</v>
      </c>
      <c r="AF449" s="93" t="n">
        <f aca="false">T449/V449</f>
        <v>23.201075164019</v>
      </c>
      <c r="AG449" s="92" t="n">
        <f aca="false">EXP((((AF449-AF$460)/AF$461+2)/4-1.9)^3)</f>
        <v>0.0941635197868717</v>
      </c>
      <c r="AH449" s="92" t="n">
        <f aca="false">W449/V449</f>
        <v>0.84495786034153</v>
      </c>
      <c r="AI449" s="92" t="n">
        <f aca="false">EXP((((AH449-AH$460)/AH$461+2)/4-1.9)^3)</f>
        <v>0.622684933742827</v>
      </c>
      <c r="AJ449" s="92" t="n">
        <f aca="false">X449/V449</f>
        <v>0.118493744453621</v>
      </c>
      <c r="AK449" s="92" t="n">
        <f aca="false">EXP((((AJ449-AJ$460)/AJ$461+2)/4-1.9)^3)</f>
        <v>0.106755412530295</v>
      </c>
      <c r="AL449" s="92" t="n">
        <f aca="false">AA449/V449</f>
        <v>0.564944318199306</v>
      </c>
      <c r="AM449" s="92" t="n">
        <f aca="false">EXP((((AL449-AL$460)/AL$461+2)/4-1.9)^3)</f>
        <v>0.315908615537407</v>
      </c>
      <c r="AN449" s="92" t="n">
        <f aca="false">0.01*AE449+0.15*AG449+0.24*AI449+0.25*AK449+0.35*AM449</f>
        <v>0.302910416160525</v>
      </c>
      <c r="AP449" s="94" t="n">
        <f aca="false">AP484</f>
        <v>0.000763060786452133</v>
      </c>
      <c r="AQ449" s="81" t="n">
        <f aca="false">AP449*$J$460</f>
        <v>5753.2181261209</v>
      </c>
      <c r="AR449" s="94" t="n">
        <f aca="false">AR484</f>
        <v>0.00493686844817528</v>
      </c>
      <c r="AS449" s="81" t="n">
        <f aca="false">AR449*$J$460</f>
        <v>37222.3046271008</v>
      </c>
      <c r="AT449" s="94" t="n">
        <f aca="false">AT484</f>
        <v>0.0595165831874624</v>
      </c>
      <c r="AU449" s="81" t="n">
        <f aca="false">AT449*$J$460</f>
        <v>448734.7420786</v>
      </c>
      <c r="AV449" s="94" t="n">
        <f aca="false">AV484</f>
        <v>0.014787450657323</v>
      </c>
      <c r="AW449" s="81" t="n">
        <f aca="false">AV449*$J$460</f>
        <v>111492.335435541</v>
      </c>
      <c r="AX449" s="94" t="n">
        <f aca="false">AX484</f>
        <v>0.0207316551696171</v>
      </c>
      <c r="AY449" s="81" t="n">
        <f aca="false">AX449*$J$460</f>
        <v>156309.6104845</v>
      </c>
    </row>
    <row r="450" customFormat="false" ht="12.8" hidden="false" customHeight="false" outlineLevel="0" collapsed="false">
      <c r="A450" s="89" t="s">
        <v>59</v>
      </c>
      <c r="B450" s="77"/>
      <c r="C450" s="77"/>
      <c r="D450" s="77"/>
      <c r="E450" s="77"/>
      <c r="F450" s="77"/>
      <c r="G450" s="77"/>
      <c r="H450" s="77"/>
      <c r="I450" s="82" t="n">
        <f aca="false">AP450+AR450+AT450+AV450+AX450</f>
        <v>0.00750763063142962</v>
      </c>
      <c r="J450" s="81" t="n">
        <f aca="false">ROUND(AQ450+AS450+AU450+AW450+AY450,0)</f>
        <v>56605</v>
      </c>
      <c r="K450" s="90" t="n">
        <f aca="false">I450-Tabla_Ministerio!J450</f>
        <v>-1.06685493772574E-016</v>
      </c>
      <c r="L450" s="81" t="n">
        <f aca="false">J450-Tabla_Ministerio!K450</f>
        <v>0</v>
      </c>
      <c r="M450" s="82" t="n">
        <f aca="false">M485</f>
        <v>0.00976333337294765</v>
      </c>
      <c r="N450" s="81" t="n">
        <f aca="false">ROUND((N$460*M450),0)</f>
        <v>1398632</v>
      </c>
      <c r="O450" s="82" t="n">
        <f aca="false">Tabla_Ministerio!L450/Tabla_Ministerio!L460-M450</f>
        <v>-2.03677766007892E-005</v>
      </c>
      <c r="P450" s="117" t="n">
        <f aca="false">N450-Tabla_Ministerio!L450</f>
        <v>2918</v>
      </c>
      <c r="Q450" s="83" t="n">
        <f aca="false">N450+J450</f>
        <v>1455237</v>
      </c>
      <c r="R450" s="81" t="n">
        <f aca="false">Q450-Tabla_Ministerio!M450</f>
        <v>2918</v>
      </c>
      <c r="T450" s="83" t="n">
        <f aca="false">B450+Tabla_Ministerio!B450</f>
        <v>2966</v>
      </c>
      <c r="U450" s="83" t="n">
        <f aca="false">C450+Tabla_Ministerio!C450</f>
        <v>38</v>
      </c>
      <c r="V450" s="83" t="n">
        <f aca="false">D450+Tabla_Ministerio!D450</f>
        <v>172.494607087827</v>
      </c>
      <c r="W450" s="83" t="n">
        <f aca="false">E450+Tabla_Ministerio!E450</f>
        <v>70.4772727272727</v>
      </c>
      <c r="X450" s="83" t="n">
        <f aca="false">F450+Tabla_Ministerio!F450</f>
        <v>0</v>
      </c>
      <c r="Y450" s="83" t="n">
        <f aca="false">G450+Tabla_Ministerio!G450</f>
        <v>12</v>
      </c>
      <c r="Z450" s="83" t="n">
        <f aca="false">H450+Tabla_Ministerio!H450</f>
        <v>1</v>
      </c>
      <c r="AA450" s="83" t="n">
        <f aca="false">Y450+0.33*Z450</f>
        <v>12.33</v>
      </c>
      <c r="AD450" s="91" t="n">
        <f aca="false">IF(U450&gt;0,T450/U450,0)</f>
        <v>78.0526315789474</v>
      </c>
      <c r="AE450" s="92" t="n">
        <f aca="false">EXP((((AD450-AD$460)/AD$461+2)/4-1.9)^3)</f>
        <v>0.00462464794053728</v>
      </c>
      <c r="AF450" s="93" t="n">
        <f aca="false">T450/V450</f>
        <v>17.1947404621748</v>
      </c>
      <c r="AG450" s="92" t="n">
        <f aca="false">EXP((((AF450-AF$460)/AF$461+2)/4-1.9)^3)</f>
        <v>0.0256468972827025</v>
      </c>
      <c r="AH450" s="92" t="n">
        <f aca="false">W450/V450</f>
        <v>0.408576673306596</v>
      </c>
      <c r="AI450" s="92" t="n">
        <f aca="false">EXP((((AH450-AH$460)/AH$461+2)/4-1.9)^3)</f>
        <v>0.00476281621467268</v>
      </c>
      <c r="AJ450" s="92" t="n">
        <f aca="false">X450/V450</f>
        <v>0</v>
      </c>
      <c r="AK450" s="92" t="n">
        <f aca="false">EXP((((AJ450-AJ$460)/AJ$461+2)/4-1.9)^3)</f>
        <v>0.00661125146968685</v>
      </c>
      <c r="AL450" s="92" t="n">
        <f aca="false">AA450/V450</f>
        <v>0.0714804955828102</v>
      </c>
      <c r="AM450" s="92" t="n">
        <f aca="false">EXP((((AL450-AL$460)/AL$461+2)/4-1.9)^3)</f>
        <v>0.00993376609135648</v>
      </c>
      <c r="AN450" s="92" t="n">
        <f aca="false">0.01*AE450+0.15*AG450+0.24*AI450+0.25*AK450+0.35*AM450</f>
        <v>0.0101659879627287</v>
      </c>
      <c r="AP450" s="94" t="n">
        <f aca="false">AP485</f>
        <v>2.16176162202214E-005</v>
      </c>
      <c r="AQ450" s="81" t="n">
        <f aca="false">AP450*$J$460</f>
        <v>162.989454693338</v>
      </c>
      <c r="AR450" s="94" t="n">
        <f aca="false">AR485</f>
        <v>0.00534692148444037</v>
      </c>
      <c r="AS450" s="81" t="n">
        <f aca="false">AR450*$J$460</f>
        <v>40313.9646924542</v>
      </c>
      <c r="AT450" s="94" t="n">
        <f aca="false">AT485</f>
        <v>0.000313481597396267</v>
      </c>
      <c r="AU450" s="81" t="n">
        <f aca="false">AT450*$J$460</f>
        <v>2363.54434714314</v>
      </c>
      <c r="AV450" s="94" t="n">
        <f aca="false">AV485</f>
        <v>0.000574289142800649</v>
      </c>
      <c r="AW450" s="81" t="n">
        <f aca="false">AV450*$J$460</f>
        <v>4329.9443041192</v>
      </c>
      <c r="AX450" s="94" t="n">
        <f aca="false">AX485</f>
        <v>0.00125132079057212</v>
      </c>
      <c r="AY450" s="81" t="n">
        <f aca="false">AX450*$J$460</f>
        <v>9434.53206052419</v>
      </c>
    </row>
    <row r="451" customFormat="false" ht="12.8" hidden="false" customHeight="false" outlineLevel="0" collapsed="false">
      <c r="A451" s="89" t="s">
        <v>60</v>
      </c>
      <c r="B451" s="77"/>
      <c r="C451" s="77"/>
      <c r="D451" s="77"/>
      <c r="E451" s="77"/>
      <c r="F451" s="77"/>
      <c r="G451" s="77"/>
      <c r="H451" s="77"/>
      <c r="I451" s="82" t="n">
        <f aca="false">AP451+AR451+AT451+AV451+AX451</f>
        <v>0.0781712247858681</v>
      </c>
      <c r="J451" s="81" t="n">
        <f aca="false">ROUND(AQ451+AS451+AU451+AW451+AY451,0)</f>
        <v>589384</v>
      </c>
      <c r="K451" s="90" t="n">
        <f aca="false">I451-Tabla_Ministerio!J451</f>
        <v>0</v>
      </c>
      <c r="L451" s="81" t="n">
        <f aca="false">J451-Tabla_Ministerio!K451</f>
        <v>0</v>
      </c>
      <c r="M451" s="82" t="n">
        <f aca="false">M486</f>
        <v>0.0367235771432425</v>
      </c>
      <c r="N451" s="81" t="n">
        <f aca="false">ROUND((N$460*M451),0)</f>
        <v>5260781</v>
      </c>
      <c r="O451" s="82" t="n">
        <f aca="false">Tabla_Ministerio!L451/Tabla_Ministerio!L460-M451</f>
        <v>4.84647672425384E-005</v>
      </c>
      <c r="P451" s="117" t="n">
        <f aca="false">N451-Tabla_Ministerio!L451</f>
        <v>-6943</v>
      </c>
      <c r="Q451" s="83" t="n">
        <f aca="false">N451+J451</f>
        <v>5850165</v>
      </c>
      <c r="R451" s="81" t="n">
        <f aca="false">Q451-Tabla_Ministerio!M451</f>
        <v>-6943</v>
      </c>
      <c r="T451" s="83" t="n">
        <f aca="false">B451+Tabla_Ministerio!B451</f>
        <v>8874</v>
      </c>
      <c r="U451" s="83" t="n">
        <f aca="false">C451+Tabla_Ministerio!C451</f>
        <v>72</v>
      </c>
      <c r="V451" s="83" t="n">
        <f aca="false">D451+Tabla_Ministerio!D451</f>
        <v>300.727272727273</v>
      </c>
      <c r="W451" s="83" t="n">
        <f aca="false">E451+Tabla_Ministerio!E451</f>
        <v>229.204545454545</v>
      </c>
      <c r="X451" s="83" t="n">
        <f aca="false">F451+Tabla_Ministerio!F451</f>
        <v>15</v>
      </c>
      <c r="Y451" s="83" t="n">
        <f aca="false">G451+Tabla_Ministerio!G451</f>
        <v>73</v>
      </c>
      <c r="Z451" s="83" t="n">
        <f aca="false">H451+Tabla_Ministerio!H451</f>
        <v>10</v>
      </c>
      <c r="AA451" s="83" t="n">
        <f aca="false">Y451+0.33*Z451</f>
        <v>76.3</v>
      </c>
      <c r="AD451" s="91" t="n">
        <f aca="false">IF(U451&gt;0,T451/U451,0)</f>
        <v>123.25</v>
      </c>
      <c r="AE451" s="92" t="n">
        <f aca="false">EXP((((AD451-AD$460)/AD$461+2)/4-1.9)^3)</f>
        <v>0.0147178818877748</v>
      </c>
      <c r="AF451" s="93" t="n">
        <f aca="false">T451/V451</f>
        <v>29.5084643288996</v>
      </c>
      <c r="AG451" s="92" t="n">
        <f aca="false">EXP((((AF451-AF$460)/AF$461+2)/4-1.9)^3)</f>
        <v>0.253080861096366</v>
      </c>
      <c r="AH451" s="92" t="n">
        <f aca="false">W451/V451</f>
        <v>0.762167472793226</v>
      </c>
      <c r="AI451" s="92" t="n">
        <f aca="false">EXP((((AH451-AH$460)/AH$461+2)/4-1.9)^3)</f>
        <v>0.408947835785813</v>
      </c>
      <c r="AJ451" s="92" t="n">
        <f aca="false">X451/V451</f>
        <v>0.0498790810157194</v>
      </c>
      <c r="AK451" s="92" t="n">
        <f aca="false">EXP((((AJ451-AJ$460)/AJ$461+2)/4-1.9)^3)</f>
        <v>0.0255710028461565</v>
      </c>
      <c r="AL451" s="92" t="n">
        <f aca="false">AA451/V451</f>
        <v>0.253718258766626</v>
      </c>
      <c r="AM451" s="92" t="n">
        <f aca="false">EXP((((AL451-AL$460)/AL$461+2)/4-1.9)^3)</f>
        <v>0.0514438424419029</v>
      </c>
      <c r="AN451" s="92" t="n">
        <f aca="false">0.01*AE451+0.15*AG451+0.24*AI451+0.25*AK451+0.35*AM451</f>
        <v>0.160654884138133</v>
      </c>
      <c r="AP451" s="94" t="n">
        <f aca="false">AP486</f>
        <v>5.88223265922107E-005</v>
      </c>
      <c r="AQ451" s="81" t="n">
        <f aca="false">AP451*$J$460</f>
        <v>443.500284091901</v>
      </c>
      <c r="AR451" s="94" t="n">
        <f aca="false">AR486</f>
        <v>0.0253102993189506</v>
      </c>
      <c r="AS451" s="81" t="n">
        <f aca="false">AR451*$J$460</f>
        <v>190831.02605282</v>
      </c>
      <c r="AT451" s="94" t="n">
        <f aca="false">AT486</f>
        <v>0.0379797734838912</v>
      </c>
      <c r="AU451" s="81" t="n">
        <f aca="false">AT451*$J$460</f>
        <v>286354.540965782</v>
      </c>
      <c r="AV451" s="94" t="n">
        <f aca="false">AV486</f>
        <v>0.00275113285883876</v>
      </c>
      <c r="AW451" s="81" t="n">
        <f aca="false">AV451*$J$460</f>
        <v>20742.6036193394</v>
      </c>
      <c r="AX451" s="94" t="n">
        <f aca="false">AX486</f>
        <v>0.0120711967975953</v>
      </c>
      <c r="AY451" s="81" t="n">
        <f aca="false">AX451*$J$460</f>
        <v>91012.7075757605</v>
      </c>
    </row>
    <row r="452" customFormat="false" ht="12.8" hidden="false" customHeight="false" outlineLevel="0" collapsed="false">
      <c r="A452" s="89" t="s">
        <v>61</v>
      </c>
      <c r="B452" s="77"/>
      <c r="C452" s="77"/>
      <c r="D452" s="77"/>
      <c r="E452" s="77"/>
      <c r="F452" s="77"/>
      <c r="G452" s="77"/>
      <c r="H452" s="77"/>
      <c r="I452" s="82" t="n">
        <f aca="false">AP452+AR452+AT452+AV452+AX452</f>
        <v>0.00987890387909272</v>
      </c>
      <c r="J452" s="81" t="n">
        <f aca="false">ROUND(AQ452+AS452+AU452+AW452+AY452,0)</f>
        <v>74484</v>
      </c>
      <c r="K452" s="90" t="n">
        <f aca="false">I452-Tabla_Ministerio!J452</f>
        <v>3.64291929955129E-017</v>
      </c>
      <c r="L452" s="81" t="n">
        <f aca="false">J452-Tabla_Ministerio!K452</f>
        <v>0</v>
      </c>
      <c r="M452" s="82" t="n">
        <f aca="false">M487</f>
        <v>0.0130083710184534</v>
      </c>
      <c r="N452" s="81" t="n">
        <f aca="false">ROUND((N$460*M452),0)</f>
        <v>1863495</v>
      </c>
      <c r="O452" s="82" t="n">
        <f aca="false">Tabla_Ministerio!L452/Tabla_Ministerio!L460-M452</f>
        <v>7.64531533163117E-006</v>
      </c>
      <c r="P452" s="117" t="n">
        <f aca="false">N452-Tabla_Ministerio!L452</f>
        <v>-1095</v>
      </c>
      <c r="Q452" s="83" t="n">
        <f aca="false">N452+J452</f>
        <v>1937979</v>
      </c>
      <c r="R452" s="81" t="n">
        <f aca="false">Q452-Tabla_Ministerio!M452</f>
        <v>-1095</v>
      </c>
      <c r="T452" s="83" t="n">
        <f aca="false">B452+Tabla_Ministerio!B452</f>
        <v>17362</v>
      </c>
      <c r="U452" s="83" t="n">
        <f aca="false">C452+Tabla_Ministerio!C452</f>
        <v>185</v>
      </c>
      <c r="V452" s="83" t="n">
        <f aca="false">D452+Tabla_Ministerio!D452</f>
        <v>423.4718798151</v>
      </c>
      <c r="W452" s="83" t="n">
        <f aca="false">E452+Tabla_Ministerio!E452</f>
        <v>200.062788906009</v>
      </c>
      <c r="X452" s="83" t="n">
        <f aca="false">F452+Tabla_Ministerio!F452</f>
        <v>20</v>
      </c>
      <c r="Y452" s="83" t="n">
        <f aca="false">G452+Tabla_Ministerio!G452</f>
        <v>31</v>
      </c>
      <c r="Z452" s="83" t="n">
        <f aca="false">H452+Tabla_Ministerio!H452</f>
        <v>2</v>
      </c>
      <c r="AA452" s="83" t="n">
        <f aca="false">Y452+0.33*Z452</f>
        <v>31.66</v>
      </c>
      <c r="AD452" s="91" t="n">
        <f aca="false">IF(U452&gt;0,T452/U452,0)</f>
        <v>93.8486486486486</v>
      </c>
      <c r="AE452" s="92" t="n">
        <f aca="false">EXP((((AD452-AD$460)/AD$461+2)/4-1.9)^3)</f>
        <v>0.00708038228964856</v>
      </c>
      <c r="AF452" s="93" t="n">
        <f aca="false">T452/V452</f>
        <v>40.9991804121226</v>
      </c>
      <c r="AG452" s="92" t="n">
        <f aca="false">EXP((((AF452-AF$460)/AF$461+2)/4-1.9)^3)</f>
        <v>0.698458975386573</v>
      </c>
      <c r="AH452" s="92" t="n">
        <f aca="false">W452/V452</f>
        <v>0.472434649009899</v>
      </c>
      <c r="AI452" s="92" t="n">
        <f aca="false">EXP((((AH452-AH$460)/AH$461+2)/4-1.9)^3)</f>
        <v>0.0157853770160963</v>
      </c>
      <c r="AJ452" s="92" t="n">
        <f aca="false">X452/V452</f>
        <v>0.0472286377285136</v>
      </c>
      <c r="AK452" s="92" t="n">
        <f aca="false">EXP((((AJ452-AJ$460)/AJ$461+2)/4-1.9)^3)</f>
        <v>0.0239646916998484</v>
      </c>
      <c r="AL452" s="92" t="n">
        <f aca="false">AA452/V452</f>
        <v>0.074762933524237</v>
      </c>
      <c r="AM452" s="92" t="n">
        <f aca="false">EXP((((AL452-AL$460)/AL$461+2)/4-1.9)^3)</f>
        <v>0.010277138932561</v>
      </c>
      <c r="AN452" s="92" t="n">
        <f aca="false">0.01*AE452+0.15*AG452+0.24*AI452+0.25*AK452+0.35*AM452</f>
        <v>0.118216312166104</v>
      </c>
      <c r="AP452" s="94" t="n">
        <f aca="false">AP487</f>
        <v>2.68286332315652E-005</v>
      </c>
      <c r="AQ452" s="81" t="n">
        <f aca="false">AP452*$J$460</f>
        <v>202.278746002069</v>
      </c>
      <c r="AR452" s="94" t="n">
        <f aca="false">AR487</f>
        <v>0.00140954672257135</v>
      </c>
      <c r="AS452" s="81" t="n">
        <f aca="false">AR452*$J$460</f>
        <v>10627.5016327556</v>
      </c>
      <c r="AT452" s="94" t="n">
        <f aca="false">AT487</f>
        <v>0.00354004001596041</v>
      </c>
      <c r="AU452" s="81" t="n">
        <f aca="false">AT452*$J$460</f>
        <v>26690.6945666961</v>
      </c>
      <c r="AV452" s="94" t="n">
        <f aca="false">AV487</f>
        <v>0.00307731004846951</v>
      </c>
      <c r="AW452" s="81" t="n">
        <f aca="false">AV452*$J$460</f>
        <v>23201.8684027336</v>
      </c>
      <c r="AX452" s="94" t="n">
        <f aca="false">AX487</f>
        <v>0.00182517845885988</v>
      </c>
      <c r="AY452" s="81" t="n">
        <f aca="false">AX452*$J$460</f>
        <v>13761.223193949</v>
      </c>
    </row>
    <row r="453" customFormat="false" ht="12.8" hidden="false" customHeight="false" outlineLevel="0" collapsed="false">
      <c r="A453" s="89" t="s">
        <v>62</v>
      </c>
      <c r="B453" s="77"/>
      <c r="C453" s="77"/>
      <c r="D453" s="77"/>
      <c r="E453" s="77"/>
      <c r="F453" s="77"/>
      <c r="G453" s="77"/>
      <c r="H453" s="77"/>
      <c r="I453" s="82" t="n">
        <f aca="false">AP453+AR453+AT453+AV453+AX453</f>
        <v>0.010025431459217</v>
      </c>
      <c r="J453" s="81" t="n">
        <f aca="false">ROUND(AQ453+AS453+AU453+AW453+AY453,0)</f>
        <v>75588</v>
      </c>
      <c r="K453" s="90" t="n">
        <f aca="false">I453-Tabla_Ministerio!J453</f>
        <v>-8.50014503228636E-017</v>
      </c>
      <c r="L453" s="81" t="n">
        <f aca="false">J453-Tabla_Ministerio!K453</f>
        <v>0</v>
      </c>
      <c r="M453" s="82" t="n">
        <f aca="false">M488</f>
        <v>0.0260332763768899</v>
      </c>
      <c r="N453" s="81" t="n">
        <f aca="false">ROUND((N$460*M453),0)</f>
        <v>3729358</v>
      </c>
      <c r="O453" s="82" t="n">
        <f aca="false">Tabla_Ministerio!L453/Tabla_Ministerio!L460-M453</f>
        <v>-1.00881698688396E-005</v>
      </c>
      <c r="P453" s="117" t="n">
        <f aca="false">N453-Tabla_Ministerio!L453</f>
        <v>1445</v>
      </c>
      <c r="Q453" s="83" t="n">
        <f aca="false">N453+J453</f>
        <v>3804946</v>
      </c>
      <c r="R453" s="81" t="n">
        <f aca="false">Q453-Tabla_Ministerio!M453</f>
        <v>1445</v>
      </c>
      <c r="T453" s="83" t="n">
        <f aca="false">B453+Tabla_Ministerio!B453</f>
        <v>5847</v>
      </c>
      <c r="U453" s="83" t="n">
        <f aca="false">C453+Tabla_Ministerio!C453</f>
        <v>34</v>
      </c>
      <c r="V453" s="83" t="n">
        <f aca="false">D453+Tabla_Ministerio!D453</f>
        <v>292.355265946175</v>
      </c>
      <c r="W453" s="83" t="n">
        <f aca="false">E453+Tabla_Ministerio!E453</f>
        <v>165.833333333333</v>
      </c>
      <c r="X453" s="83" t="n">
        <f aca="false">F453+Tabla_Ministerio!F453</f>
        <v>6</v>
      </c>
      <c r="Y453" s="83" t="n">
        <f aca="false">G453+Tabla_Ministerio!G453</f>
        <v>17</v>
      </c>
      <c r="Z453" s="83" t="n">
        <f aca="false">H453+Tabla_Ministerio!H453</f>
        <v>6</v>
      </c>
      <c r="AA453" s="83" t="n">
        <f aca="false">Y453+0.33*Z453</f>
        <v>18.98</v>
      </c>
      <c r="AD453" s="91" t="n">
        <f aca="false">IF(U453&gt;0,T453/U453,0)</f>
        <v>171.970588235294</v>
      </c>
      <c r="AE453" s="92" t="n">
        <f aca="false">EXP((((AD453-AD$460)/AD$461+2)/4-1.9)^3)</f>
        <v>0.0419507828408791</v>
      </c>
      <c r="AF453" s="93" t="n">
        <f aca="false">T453/V453</f>
        <v>19.9996397570498</v>
      </c>
      <c r="AG453" s="92" t="n">
        <f aca="false">EXP((((AF453-AF$460)/AF$461+2)/4-1.9)^3)</f>
        <v>0.0493544730180012</v>
      </c>
      <c r="AH453" s="92" t="n">
        <f aca="false">W453/V453</f>
        <v>0.567232243266192</v>
      </c>
      <c r="AI453" s="92" t="n">
        <f aca="false">EXP((((AH453-AH$460)/AH$461+2)/4-1.9)^3)</f>
        <v>0.0657212216464715</v>
      </c>
      <c r="AJ453" s="92" t="n">
        <f aca="false">X453/V453</f>
        <v>0.0205229756357618</v>
      </c>
      <c r="AK453" s="92" t="n">
        <f aca="false">EXP((((AJ453-AJ$460)/AJ$461+2)/4-1.9)^3)</f>
        <v>0.0119373862585062</v>
      </c>
      <c r="AL453" s="92" t="n">
        <f aca="false">AA453/V453</f>
        <v>0.0649210129277931</v>
      </c>
      <c r="AM453" s="92" t="n">
        <f aca="false">EXP((((AL453-AL$460)/AL$461+2)/4-1.9)^3)</f>
        <v>0.0092769055443267</v>
      </c>
      <c r="AN453" s="92" t="n">
        <f aca="false">0.01*AE453+0.15*AG453+0.24*AI453+0.25*AK453+0.35*AM453</f>
        <v>0.029827035481403</v>
      </c>
      <c r="AP453" s="94" t="n">
        <f aca="false">AP488</f>
        <v>0.000136073483494913</v>
      </c>
      <c r="AQ453" s="81" t="n">
        <f aca="false">AP453*$J$460</f>
        <v>1025.94766449377</v>
      </c>
      <c r="AR453" s="94" t="n">
        <f aca="false">AR488</f>
        <v>0.00315672975230094</v>
      </c>
      <c r="AS453" s="81" t="n">
        <f aca="false">AR453*$J$460</f>
        <v>23800.6658875035</v>
      </c>
      <c r="AT453" s="94" t="n">
        <f aca="false">AT488</f>
        <v>0.00464924036652037</v>
      </c>
      <c r="AU453" s="81" t="n">
        <f aca="false">AT453*$J$460</f>
        <v>35053.6869725986</v>
      </c>
      <c r="AV453" s="94" t="n">
        <f aca="false">AV488</f>
        <v>0.000794065851360172</v>
      </c>
      <c r="AW453" s="81" t="n">
        <f aca="false">AV453*$J$460</f>
        <v>5986.98574280039</v>
      </c>
      <c r="AX453" s="94" t="n">
        <f aca="false">AX488</f>
        <v>0.00128932200554062</v>
      </c>
      <c r="AY453" s="81" t="n">
        <f aca="false">AX453*$J$460</f>
        <v>9721.04826297241</v>
      </c>
    </row>
    <row r="454" customFormat="false" ht="12.8" hidden="false" customHeight="false" outlineLevel="0" collapsed="false">
      <c r="A454" s="89" t="s">
        <v>63</v>
      </c>
      <c r="B454" s="77"/>
      <c r="C454" s="77"/>
      <c r="D454" s="77"/>
      <c r="E454" s="77"/>
      <c r="F454" s="77"/>
      <c r="G454" s="77"/>
      <c r="H454" s="77"/>
      <c r="I454" s="82" t="n">
        <f aca="false">AP454+AR454+AT454+AV454+AX454</f>
        <v>0.0121239119108901</v>
      </c>
      <c r="J454" s="81" t="n">
        <f aca="false">ROUND(AQ454+AS454+AU454+AW454+AY454,0)</f>
        <v>91410</v>
      </c>
      <c r="K454" s="90" t="n">
        <f aca="false">I454-Tabla_Ministerio!J454</f>
        <v>-7.97972798949331E-017</v>
      </c>
      <c r="L454" s="81" t="n">
        <f aca="false">J454-Tabla_Ministerio!K454</f>
        <v>0</v>
      </c>
      <c r="M454" s="82" t="n">
        <f aca="false">M489</f>
        <v>0.0117207812084581</v>
      </c>
      <c r="N454" s="81" t="n">
        <f aca="false">ROUND((N$460*M454),0)</f>
        <v>1679043</v>
      </c>
      <c r="O454" s="82" t="n">
        <f aca="false">Tabla_Ministerio!L454/Tabla_Ministerio!L460-M454</f>
        <v>-4.50965998054914E-006</v>
      </c>
      <c r="P454" s="117" t="n">
        <f aca="false">N454-Tabla_Ministerio!L454</f>
        <v>646</v>
      </c>
      <c r="Q454" s="83" t="n">
        <f aca="false">N454+J454</f>
        <v>1770453</v>
      </c>
      <c r="R454" s="81" t="n">
        <f aca="false">Q454-Tabla_Ministerio!M454</f>
        <v>646</v>
      </c>
      <c r="T454" s="83" t="n">
        <f aca="false">B454+Tabla_Ministerio!B454</f>
        <v>6581</v>
      </c>
      <c r="U454" s="83" t="n">
        <f aca="false">C454+Tabla_Ministerio!C454</f>
        <v>58</v>
      </c>
      <c r="V454" s="83" t="n">
        <f aca="false">D454+Tabla_Ministerio!D454</f>
        <v>388.041402562851</v>
      </c>
      <c r="W454" s="83" t="n">
        <f aca="false">E454+Tabla_Ministerio!E454</f>
        <v>219.335409099792</v>
      </c>
      <c r="X454" s="83" t="n">
        <f aca="false">F454+Tabla_Ministerio!F454</f>
        <v>0</v>
      </c>
      <c r="Y454" s="83" t="n">
        <f aca="false">G454+Tabla_Ministerio!G454</f>
        <v>6</v>
      </c>
      <c r="Z454" s="83" t="n">
        <f aca="false">H454+Tabla_Ministerio!H454</f>
        <v>3</v>
      </c>
      <c r="AA454" s="83" t="n">
        <f aca="false">Y454+0.33*Z454</f>
        <v>6.99</v>
      </c>
      <c r="AD454" s="91" t="n">
        <f aca="false">IF(U454&gt;0,T454/U454,0)</f>
        <v>113.465517241379</v>
      </c>
      <c r="AE454" s="92" t="n">
        <f aca="false">EXP((((AD454-AD$460)/AD$461+2)/4-1.9)^3)</f>
        <v>0.0116369058098751</v>
      </c>
      <c r="AF454" s="93" t="n">
        <f aca="false">T454/V454</f>
        <v>16.9595304947752</v>
      </c>
      <c r="AG454" s="92" t="n">
        <f aca="false">EXP((((AF454-AF$460)/AF$461+2)/4-1.9)^3)</f>
        <v>0.0241812696456046</v>
      </c>
      <c r="AH454" s="92" t="n">
        <f aca="false">W454/V454</f>
        <v>0.565237131015334</v>
      </c>
      <c r="AI454" s="92" t="n">
        <f aca="false">EXP((((AH454-AH$460)/AH$461+2)/4-1.9)^3)</f>
        <v>0.0640346575485841</v>
      </c>
      <c r="AJ454" s="92" t="n">
        <f aca="false">X454/V454</f>
        <v>0</v>
      </c>
      <c r="AK454" s="92" t="n">
        <f aca="false">EXP((((AJ454-AJ$460)/AJ$461+2)/4-1.9)^3)</f>
        <v>0.00661125146968685</v>
      </c>
      <c r="AL454" s="92" t="n">
        <f aca="false">AA454/V454</f>
        <v>0.0180135417350674</v>
      </c>
      <c r="AM454" s="92" t="n">
        <f aca="false">EXP((((AL454-AL$460)/AL$461+2)/4-1.9)^3)</f>
        <v>0.00557611510262087</v>
      </c>
      <c r="AN454" s="92" t="n">
        <f aca="false">0.01*AE454+0.15*AG454+0.24*AI454+0.25*AK454+0.35*AM454</f>
        <v>0.0227163304699386</v>
      </c>
      <c r="AP454" s="94" t="n">
        <f aca="false">AP489</f>
        <v>5.0338072826862E-005</v>
      </c>
      <c r="AQ454" s="81" t="n">
        <f aca="false">AP454*$J$460</f>
        <v>379.531903831706</v>
      </c>
      <c r="AR454" s="94" t="n">
        <f aca="false">AR489</f>
        <v>0.00746762689482231</v>
      </c>
      <c r="AS454" s="81" t="n">
        <f aca="false">AR454*$J$460</f>
        <v>56303.3603261891</v>
      </c>
      <c r="AT454" s="94" t="n">
        <f aca="false">AT489</f>
        <v>0.00317266988367233</v>
      </c>
      <c r="AU454" s="81" t="n">
        <f aca="false">AT454*$J$460</f>
        <v>23920.849042459</v>
      </c>
      <c r="AV454" s="94" t="n">
        <f aca="false">AV489</f>
        <v>0.000510378954417898</v>
      </c>
      <c r="AW454" s="81" t="n">
        <f aca="false">AV454*$J$460</f>
        <v>3848.08327708749</v>
      </c>
      <c r="AX454" s="94" t="n">
        <f aca="false">AX489</f>
        <v>0.000922898105150721</v>
      </c>
      <c r="AY454" s="81" t="n">
        <f aca="false">AX454*$J$460</f>
        <v>6958.33700458258</v>
      </c>
    </row>
    <row r="455" customFormat="false" ht="12.8" hidden="false" customHeight="false" outlineLevel="0" collapsed="false">
      <c r="A455" s="89" t="s">
        <v>64</v>
      </c>
      <c r="B455" s="77"/>
      <c r="C455" s="77"/>
      <c r="D455" s="77"/>
      <c r="E455" s="77"/>
      <c r="F455" s="77"/>
      <c r="G455" s="77"/>
      <c r="H455" s="77"/>
      <c r="I455" s="82" t="n">
        <f aca="false">AP455+AR455+AT455+AV455+AX455</f>
        <v>0.0411588941441097</v>
      </c>
      <c r="J455" s="81" t="n">
        <f aca="false">ROUND(AQ455+AS455+AU455+AW455+AY455,0)</f>
        <v>310324</v>
      </c>
      <c r="K455" s="90" t="n">
        <f aca="false">I455-Tabla_Ministerio!J455</f>
        <v>0</v>
      </c>
      <c r="L455" s="81" t="n">
        <f aca="false">J455-Tabla_Ministerio!K455</f>
        <v>0</v>
      </c>
      <c r="M455" s="82" t="n">
        <f aca="false">M490</f>
        <v>0.0151043520768842</v>
      </c>
      <c r="N455" s="81" t="n">
        <f aca="false">ROUND((N$460*M455),0)</f>
        <v>2163751</v>
      </c>
      <c r="O455" s="82" t="n">
        <f aca="false">Tabla_Ministerio!L455/Tabla_Ministerio!L460-M455</f>
        <v>-5.08483939362127E-006</v>
      </c>
      <c r="P455" s="117" t="n">
        <f aca="false">N455-Tabla_Ministerio!L455</f>
        <v>728</v>
      </c>
      <c r="Q455" s="83" t="n">
        <f aca="false">N455+J455</f>
        <v>2474075</v>
      </c>
      <c r="R455" s="81" t="n">
        <f aca="false">Q455-Tabla_Ministerio!M455</f>
        <v>728</v>
      </c>
      <c r="T455" s="83" t="n">
        <f aca="false">B455+Tabla_Ministerio!B455</f>
        <v>10165</v>
      </c>
      <c r="U455" s="83" t="n">
        <f aca="false">C455+Tabla_Ministerio!C455</f>
        <v>63</v>
      </c>
      <c r="V455" s="83" t="n">
        <f aca="false">D455+Tabla_Ministerio!D455</f>
        <v>332.727272727273</v>
      </c>
      <c r="W455" s="83" t="n">
        <f aca="false">E455+Tabla_Ministerio!E455</f>
        <v>148.909090909091</v>
      </c>
      <c r="X455" s="83" t="n">
        <f aca="false">F455+Tabla_Ministerio!F455</f>
        <v>4</v>
      </c>
      <c r="Y455" s="83" t="n">
        <f aca="false">G455+Tabla_Ministerio!G455</f>
        <v>20</v>
      </c>
      <c r="Z455" s="83" t="n">
        <f aca="false">H455+Tabla_Ministerio!H455</f>
        <v>0</v>
      </c>
      <c r="AA455" s="83" t="n">
        <f aca="false">Y455+0.33*Z455</f>
        <v>20</v>
      </c>
      <c r="AD455" s="91" t="n">
        <f aca="false">IF(U455&gt;0,T455/U455,0)</f>
        <v>161.349206349206</v>
      </c>
      <c r="AE455" s="92" t="n">
        <f aca="false">EXP((((AD455-AD$460)/AD$461+2)/4-1.9)^3)</f>
        <v>0.0339524302144578</v>
      </c>
      <c r="AF455" s="93" t="n">
        <f aca="false">T455/V455</f>
        <v>30.5505464480874</v>
      </c>
      <c r="AG455" s="92" t="n">
        <f aca="false">EXP((((AF455-AF$460)/AF$461+2)/4-1.9)^3)</f>
        <v>0.288361972353024</v>
      </c>
      <c r="AH455" s="92" t="n">
        <f aca="false">W455/V455</f>
        <v>0.447540983606557</v>
      </c>
      <c r="AI455" s="92" t="n">
        <f aca="false">EXP((((AH455-AH$460)/AH$461+2)/4-1.9)^3)</f>
        <v>0.0101348140602266</v>
      </c>
      <c r="AJ455" s="92" t="n">
        <f aca="false">X455/V455</f>
        <v>0.0120218579234973</v>
      </c>
      <c r="AK455" s="92" t="n">
        <f aca="false">EXP((((AJ455-AJ$460)/AJ$461+2)/4-1.9)^3)</f>
        <v>0.00940166433127211</v>
      </c>
      <c r="AL455" s="92" t="n">
        <f aca="false">AA455/V455</f>
        <v>0.0601092896174863</v>
      </c>
      <c r="AM455" s="92" t="n">
        <f aca="false">EXP((((AL455-AL$460)/AL$461+2)/4-1.9)^3)</f>
        <v>0.00881907212739151</v>
      </c>
      <c r="AN455" s="92" t="n">
        <f aca="false">0.01*AE455+0.15*AG455+0.24*AI455+0.25*AK455+0.35*AM455</f>
        <v>0.0514632668569575</v>
      </c>
      <c r="AP455" s="94" t="n">
        <f aca="false">AP490</f>
        <v>0.000357736762297065</v>
      </c>
      <c r="AQ455" s="81" t="n">
        <f aca="false">AP455*$J$460</f>
        <v>2697.21319948393</v>
      </c>
      <c r="AR455" s="94" t="n">
        <f aca="false">AR490</f>
        <v>0.0383871276768055</v>
      </c>
      <c r="AS455" s="81" t="n">
        <f aca="false">AR455*$J$460</f>
        <v>289425.852672576</v>
      </c>
      <c r="AT455" s="94" t="n">
        <f aca="false">AT490</f>
        <v>0.00053729021260176</v>
      </c>
      <c r="AU455" s="81" t="n">
        <f aca="false">AT455*$J$460</f>
        <v>4050.98498705478</v>
      </c>
      <c r="AV455" s="94" t="n">
        <f aca="false">AV490</f>
        <v>0.00056666622513891</v>
      </c>
      <c r="AW455" s="81" t="n">
        <f aca="false">AV455*$J$460</f>
        <v>4272.47010436461</v>
      </c>
      <c r="AX455" s="94" t="n">
        <f aca="false">AX490</f>
        <v>0.00131007326726644</v>
      </c>
      <c r="AY455" s="81" t="n">
        <f aca="false">AX455*$J$460</f>
        <v>9877.50570020481</v>
      </c>
    </row>
    <row r="456" customFormat="false" ht="12.8" hidden="false" customHeight="false" outlineLevel="0" collapsed="false">
      <c r="A456" s="89" t="s">
        <v>65</v>
      </c>
      <c r="B456" s="77"/>
      <c r="C456" s="77"/>
      <c r="D456" s="77"/>
      <c r="E456" s="77"/>
      <c r="F456" s="77"/>
      <c r="G456" s="77"/>
      <c r="H456" s="77"/>
      <c r="I456" s="82" t="n">
        <f aca="false">AP456+AR456+AT456+AV456+AX456</f>
        <v>0.0152191474621069</v>
      </c>
      <c r="J456" s="81" t="n">
        <f aca="false">ROUND(AQ456+AS456+AU456+AW456+AY456,0)</f>
        <v>114747</v>
      </c>
      <c r="K456" s="90" t="n">
        <f aca="false">I456-Tabla_Ministerio!J456</f>
        <v>1.54390389361936E-016</v>
      </c>
      <c r="L456" s="81" t="n">
        <f aca="false">J456-Tabla_Ministerio!K456</f>
        <v>0</v>
      </c>
      <c r="M456" s="82" t="n">
        <f aca="false">M491</f>
        <v>0.0140202665270047</v>
      </c>
      <c r="N456" s="81" t="n">
        <f aca="false">ROUND((N$460*M456),0)</f>
        <v>2008452</v>
      </c>
      <c r="O456" s="82" t="n">
        <f aca="false">Tabla_Ministerio!L456/Tabla_Ministerio!L460-M456</f>
        <v>-1.29585872927045E-005</v>
      </c>
      <c r="P456" s="117" t="n">
        <f aca="false">N456-Tabla_Ministerio!L456</f>
        <v>1856</v>
      </c>
      <c r="Q456" s="83" t="n">
        <f aca="false">N456+J456</f>
        <v>2123199</v>
      </c>
      <c r="R456" s="81" t="n">
        <f aca="false">Q456-Tabla_Ministerio!M456</f>
        <v>1856</v>
      </c>
      <c r="T456" s="83" t="n">
        <f aca="false">B456+Tabla_Ministerio!B456</f>
        <v>4411</v>
      </c>
      <c r="U456" s="83" t="n">
        <f aca="false">C456+Tabla_Ministerio!C456</f>
        <v>32</v>
      </c>
      <c r="V456" s="83" t="n">
        <f aca="false">D456+Tabla_Ministerio!D456</f>
        <v>288.307954545455</v>
      </c>
      <c r="W456" s="83" t="n">
        <f aca="false">E456+Tabla_Ministerio!E456</f>
        <v>159.215909090909</v>
      </c>
      <c r="X456" s="83" t="n">
        <f aca="false">F456+Tabla_Ministerio!F456</f>
        <v>33</v>
      </c>
      <c r="Y456" s="83" t="n">
        <f aca="false">G456+Tabla_Ministerio!G456</f>
        <v>44</v>
      </c>
      <c r="Z456" s="83" t="n">
        <f aca="false">H456+Tabla_Ministerio!H456</f>
        <v>1</v>
      </c>
      <c r="AA456" s="83" t="n">
        <f aca="false">Y456+0.33*Z456</f>
        <v>44.33</v>
      </c>
      <c r="AD456" s="91" t="n">
        <f aca="false">IF(U456&gt;0,T456/U456,0)</f>
        <v>137.84375</v>
      </c>
      <c r="AE456" s="92" t="n">
        <f aca="false">EXP((((AD456-AD$460)/AD$461+2)/4-1.9)^3)</f>
        <v>0.020569705492826</v>
      </c>
      <c r="AF456" s="93" t="n">
        <f aca="false">T456/V456</f>
        <v>15.2996125512886</v>
      </c>
      <c r="AG456" s="92" t="n">
        <f aca="false">EXP((((AF456-AF$460)/AF$461+2)/4-1.9)^3)</f>
        <v>0.0156785496384449</v>
      </c>
      <c r="AH456" s="92" t="n">
        <f aca="false">W456/V456</f>
        <v>0.552242512149649</v>
      </c>
      <c r="AI456" s="92" t="n">
        <f aca="false">EXP((((AH456-AH$460)/AH$461+2)/4-1.9)^3)</f>
        <v>0.0538410965013733</v>
      </c>
      <c r="AJ456" s="92" t="n">
        <f aca="false">X456/V456</f>
        <v>0.114460941780214</v>
      </c>
      <c r="AK456" s="92" t="n">
        <f aca="false">EXP((((AJ456-AJ$460)/AJ$461+2)/4-1.9)^3)</f>
        <v>0.0994039439070083</v>
      </c>
      <c r="AL456" s="92" t="n">
        <f aca="false">AA456/V456</f>
        <v>0.153759198458088</v>
      </c>
      <c r="AM456" s="92" t="n">
        <f aca="false">EXP((((AL456-AL$460)/AL$461+2)/4-1.9)^3)</f>
        <v>0.0221587487947037</v>
      </c>
      <c r="AN456" s="92" t="n">
        <f aca="false">0.01*AE456+0.15*AG456+0.24*AI456+0.25*AK456+0.35*AM456</f>
        <v>0.0480858907159229</v>
      </c>
      <c r="AP456" s="94" t="n">
        <f aca="false">AP491</f>
        <v>9.98885554874268E-005</v>
      </c>
      <c r="AQ456" s="81" t="n">
        <f aca="false">AP456*$J$460</f>
        <v>753.125646377777</v>
      </c>
      <c r="AR456" s="94" t="n">
        <f aca="false">AR491</f>
        <v>0.000354602582855603</v>
      </c>
      <c r="AS456" s="81" t="n">
        <f aca="false">AR456*$J$460</f>
        <v>2673.5825552505</v>
      </c>
      <c r="AT456" s="94" t="n">
        <f aca="false">AT491</f>
        <v>0.0071685996304677</v>
      </c>
      <c r="AU456" s="81" t="n">
        <f aca="false">AT456*$J$460</f>
        <v>54048.7967212525</v>
      </c>
      <c r="AV456" s="94" t="n">
        <f aca="false">AV491</f>
        <v>0.00534197151560348</v>
      </c>
      <c r="AW456" s="81" t="n">
        <f aca="false">AV456*$J$460</f>
        <v>40276.6436153634</v>
      </c>
      <c r="AX456" s="94" t="n">
        <f aca="false">AX491</f>
        <v>0.00225408517769264</v>
      </c>
      <c r="AY456" s="81" t="n">
        <f aca="false">AX456*$J$460</f>
        <v>16995.0335967569</v>
      </c>
    </row>
    <row r="457" customFormat="false" ht="12.8" hidden="false" customHeight="false" outlineLevel="0" collapsed="false">
      <c r="A457" s="89" t="s">
        <v>66</v>
      </c>
      <c r="B457" s="77"/>
      <c r="C457" s="77"/>
      <c r="D457" s="77"/>
      <c r="E457" s="77"/>
      <c r="F457" s="77"/>
      <c r="G457" s="77"/>
      <c r="H457" s="77"/>
      <c r="I457" s="82" t="n">
        <f aca="false">AP457+AR457+AT457+AV457+AX457</f>
        <v>0.0176135496845209</v>
      </c>
      <c r="J457" s="81" t="n">
        <f aca="false">ROUND(AQ457+AS457+AU457+AW457+AY457,0)</f>
        <v>132800</v>
      </c>
      <c r="K457" s="90" t="n">
        <f aca="false">I457-Tabla_Ministerio!J457</f>
        <v>0</v>
      </c>
      <c r="L457" s="81" t="n">
        <f aca="false">J457-Tabla_Ministerio!K457</f>
        <v>0</v>
      </c>
      <c r="M457" s="82" t="n">
        <f aca="false">M492</f>
        <v>0.00845584746919667</v>
      </c>
      <c r="N457" s="81" t="n">
        <f aca="false">ROUND((N$460*M457),0)</f>
        <v>1211330</v>
      </c>
      <c r="O457" s="82" t="n">
        <f aca="false">Tabla_Ministerio!L457/Tabla_Ministerio!L460-M457</f>
        <v>1.84371535575552E-005</v>
      </c>
      <c r="P457" s="117" t="n">
        <f aca="false">N457-Tabla_Ministerio!L457</f>
        <v>-2641</v>
      </c>
      <c r="Q457" s="83" t="n">
        <f aca="false">N457+J457</f>
        <v>1344130</v>
      </c>
      <c r="R457" s="81" t="n">
        <f aca="false">Q457-Tabla_Ministerio!M457</f>
        <v>-2641</v>
      </c>
      <c r="T457" s="83" t="n">
        <f aca="false">B457+Tabla_Ministerio!B457</f>
        <v>5248</v>
      </c>
      <c r="U457" s="83" t="n">
        <f aca="false">C457+Tabla_Ministerio!C457</f>
        <v>23</v>
      </c>
      <c r="V457" s="83" t="n">
        <f aca="false">D457+Tabla_Ministerio!D457</f>
        <v>248.966666666667</v>
      </c>
      <c r="W457" s="83" t="n">
        <f aca="false">E457+Tabla_Ministerio!E457</f>
        <v>158.512121212121</v>
      </c>
      <c r="X457" s="83" t="n">
        <f aca="false">F457+Tabla_Ministerio!F457</f>
        <v>7</v>
      </c>
      <c r="Y457" s="83" t="n">
        <f aca="false">G457+Tabla_Ministerio!G457</f>
        <v>28</v>
      </c>
      <c r="Z457" s="83" t="n">
        <f aca="false">H457+Tabla_Ministerio!H457</f>
        <v>5</v>
      </c>
      <c r="AA457" s="83" t="n">
        <f aca="false">Y457+0.33*Z457</f>
        <v>29.65</v>
      </c>
      <c r="AD457" s="91" t="n">
        <f aca="false">IF(U457&gt;0,T457/U457,0)</f>
        <v>228.173913043478</v>
      </c>
      <c r="AE457" s="92" t="n">
        <f aca="false">EXP((((AD457-AD$460)/AD$461+2)/4-1.9)^3)</f>
        <v>0.11111583674223</v>
      </c>
      <c r="AF457" s="93" t="n">
        <f aca="false">T457/V457</f>
        <v>21.0791270585085</v>
      </c>
      <c r="AG457" s="92" t="n">
        <f aca="false">EXP((((AF457-AF$460)/AF$461+2)/4-1.9)^3)</f>
        <v>0.0620862161965374</v>
      </c>
      <c r="AH457" s="92" t="n">
        <f aca="false">W457/V457</f>
        <v>0.636680095911584</v>
      </c>
      <c r="AI457" s="92" t="n">
        <f aca="false">EXP((((AH457-AH$460)/AH$461+2)/4-1.9)^3)</f>
        <v>0.147161514109607</v>
      </c>
      <c r="AJ457" s="92" t="n">
        <f aca="false">X457/V457</f>
        <v>0.028116213683224</v>
      </c>
      <c r="AK457" s="92" t="n">
        <f aca="false">EXP((((AJ457-AJ$460)/AJ$461+2)/4-1.9)^3)</f>
        <v>0.014672141409792</v>
      </c>
      <c r="AL457" s="92" t="n">
        <f aca="false">AA457/V457</f>
        <v>0.119092247958227</v>
      </c>
      <c r="AM457" s="92" t="n">
        <f aca="false">EXP((((AL457-AL$460)/AL$461+2)/4-1.9)^3)</f>
        <v>0.0160006615946934</v>
      </c>
      <c r="AN457" s="92" t="n">
        <f aca="false">0.01*AE457+0.15*AG457+0.24*AI457+0.25*AK457+0.35*AM457</f>
        <v>0.0550111210937993</v>
      </c>
      <c r="AP457" s="94" t="n">
        <f aca="false">AP492</f>
        <v>0.000340201277108697</v>
      </c>
      <c r="AQ457" s="81" t="n">
        <f aca="false">AP457*$J$460</f>
        <v>2565.00162076408</v>
      </c>
      <c r="AR457" s="94" t="n">
        <f aca="false">AR492</f>
        <v>0.00382422241404915</v>
      </c>
      <c r="AS457" s="81" t="n">
        <f aca="false">AR457*$J$460</f>
        <v>28833.3329420874</v>
      </c>
      <c r="AT457" s="94" t="n">
        <f aca="false">AT492</f>
        <v>0.0108362101748913</v>
      </c>
      <c r="AU457" s="81" t="n">
        <f aca="false">AT457*$J$460</f>
        <v>81701.329571011</v>
      </c>
      <c r="AV457" s="94" t="n">
        <f aca="false">AV492</f>
        <v>0.000973630692677058</v>
      </c>
      <c r="AW457" s="81" t="n">
        <f aca="false">AV457*$J$460</f>
        <v>7340.84341471882</v>
      </c>
      <c r="AX457" s="94" t="n">
        <f aca="false">AX492</f>
        <v>0.00163928512579466</v>
      </c>
      <c r="AY457" s="81" t="n">
        <f aca="false">AX457*$J$460</f>
        <v>12359.6508522639</v>
      </c>
    </row>
    <row r="458" customFormat="false" ht="12.8" hidden="false" customHeight="false" outlineLevel="0" collapsed="false">
      <c r="A458" s="89" t="s">
        <v>67</v>
      </c>
      <c r="B458" s="77"/>
      <c r="C458" s="77"/>
      <c r="D458" s="77"/>
      <c r="E458" s="77"/>
      <c r="F458" s="77"/>
      <c r="G458" s="77"/>
      <c r="H458" s="77"/>
      <c r="I458" s="82" t="n">
        <f aca="false">AP458+AR458+AT458+AV458+AX458</f>
        <v>0.00676717060833666</v>
      </c>
      <c r="J458" s="81" t="n">
        <f aca="false">ROUND(AQ458+AS458+AU458+AW458+AY458,0)</f>
        <v>51022</v>
      </c>
      <c r="K458" s="90" t="n">
        <f aca="false">I458-Tabla_Ministerio!J458</f>
        <v>0</v>
      </c>
      <c r="L458" s="81" t="n">
        <f aca="false">J458-Tabla_Ministerio!K458</f>
        <v>0</v>
      </c>
      <c r="M458" s="82" t="n">
        <f aca="false">M493</f>
        <v>0.00524906216026801</v>
      </c>
      <c r="N458" s="81" t="n">
        <f aca="false">ROUND((N$460*M458),0)</f>
        <v>751947</v>
      </c>
      <c r="O458" s="82" t="n">
        <f aca="false">Tabla_Ministerio!L458/Tabla_Ministerio!L460-M458</f>
        <v>-2.08411522351687E-005</v>
      </c>
      <c r="P458" s="117" t="n">
        <f aca="false">N458-Tabla_Ministerio!L458</f>
        <v>2986</v>
      </c>
      <c r="Q458" s="83" t="n">
        <f aca="false">N458+J458</f>
        <v>802969</v>
      </c>
      <c r="R458" s="81" t="n">
        <f aca="false">Q458-Tabla_Ministerio!M458</f>
        <v>2986</v>
      </c>
      <c r="T458" s="83" t="n">
        <f aca="false">B458+Tabla_Ministerio!B458</f>
        <v>5110</v>
      </c>
      <c r="U458" s="83" t="n">
        <f aca="false">C458+Tabla_Ministerio!C458</f>
        <v>37</v>
      </c>
      <c r="V458" s="83" t="n">
        <f aca="false">D458+Tabla_Ministerio!D458</f>
        <v>307.910462842243</v>
      </c>
      <c r="W458" s="83" t="n">
        <f aca="false">E458+Tabla_Ministerio!E458</f>
        <v>155.451371933152</v>
      </c>
      <c r="X458" s="83" t="n">
        <f aca="false">F458+Tabla_Ministerio!F458</f>
        <v>23</v>
      </c>
      <c r="Y458" s="83" t="n">
        <f aca="false">G458+Tabla_Ministerio!G458</f>
        <v>39</v>
      </c>
      <c r="Z458" s="83" t="n">
        <f aca="false">H458+Tabla_Ministerio!H458</f>
        <v>11</v>
      </c>
      <c r="AA458" s="83" t="n">
        <f aca="false">Y458+0.33*Z458</f>
        <v>42.63</v>
      </c>
      <c r="AD458" s="91" t="n">
        <f aca="false">IF(U458&gt;0,T458/U458,0)</f>
        <v>138.108108108108</v>
      </c>
      <c r="AE458" s="92" t="n">
        <f aca="false">EXP((((AD458-AD$460)/AD$461+2)/4-1.9)^3)</f>
        <v>0.0206913141986393</v>
      </c>
      <c r="AF458" s="93" t="n">
        <f aca="false">T458/V458</f>
        <v>16.5957335545889</v>
      </c>
      <c r="AG458" s="92" t="n">
        <f aca="false">EXP((((AF458-AF$460)/AF$461+2)/4-1.9)^3)</f>
        <v>0.0220503590761724</v>
      </c>
      <c r="AH458" s="92" t="n">
        <f aca="false">W458/V458</f>
        <v>0.504859011604283</v>
      </c>
      <c r="AI458" s="92" t="n">
        <f aca="false">EXP((((AH458-AH$460)/AH$461+2)/4-1.9)^3)</f>
        <v>0.0269021937788356</v>
      </c>
      <c r="AJ458" s="92" t="n">
        <f aca="false">X458/V458</f>
        <v>0.0746970394824939</v>
      </c>
      <c r="AK458" s="92" t="n">
        <f aca="false">EXP((((AJ458-AJ$460)/AJ$461+2)/4-1.9)^3)</f>
        <v>0.0452792146595403</v>
      </c>
      <c r="AL458" s="92" t="n">
        <f aca="false">AA458/V458</f>
        <v>0.138449338832118</v>
      </c>
      <c r="AM458" s="92" t="n">
        <f aca="false">EXP((((AL458-AL$460)/AL$461+2)/4-1.9)^3)</f>
        <v>0.019233069821864</v>
      </c>
      <c r="AN458" s="92" t="n">
        <f aca="false">0.01*AE458+0.15*AG458+0.24*AI458+0.25*AK458+0.35*AM458</f>
        <v>0.0280223716128702</v>
      </c>
      <c r="AP458" s="94" t="n">
        <f aca="false">AP493</f>
        <v>8.63562747167266E-005</v>
      </c>
      <c r="AQ458" s="81" t="n">
        <f aca="false">AP458*$J$460</f>
        <v>651.09686387444</v>
      </c>
      <c r="AR458" s="94" t="n">
        <f aca="false">AR493</f>
        <v>0.00089411025726674</v>
      </c>
      <c r="AS458" s="81" t="n">
        <f aca="false">AR458*$J$460</f>
        <v>6741.28644819349</v>
      </c>
      <c r="AT458" s="94" t="n">
        <f aca="false">AT493</f>
        <v>0.00144178471448128</v>
      </c>
      <c r="AU458" s="81" t="n">
        <f aca="false">AT458*$J$460</f>
        <v>10870.5650986012</v>
      </c>
      <c r="AV458" s="94" t="n">
        <f aca="false">AV493</f>
        <v>0.0021612337246358</v>
      </c>
      <c r="AW458" s="81" t="n">
        <f aca="false">AV458*$J$460</f>
        <v>16294.9653030538</v>
      </c>
      <c r="AX458" s="94" t="n">
        <f aca="false">AX493</f>
        <v>0.00218368563723612</v>
      </c>
      <c r="AY458" s="81" t="n">
        <f aca="false">AX458*$J$460</f>
        <v>16464.245067958</v>
      </c>
    </row>
    <row r="459" customFormat="false" ht="12.8" hidden="false" customHeight="false" outlineLevel="0" collapsed="false">
      <c r="A459" s="95" t="s">
        <v>68</v>
      </c>
      <c r="B459" s="77"/>
      <c r="C459" s="77"/>
      <c r="D459" s="77"/>
      <c r="E459" s="77"/>
      <c r="F459" s="77"/>
      <c r="G459" s="77"/>
      <c r="H459" s="77"/>
      <c r="I459" s="96" t="n">
        <f aca="false">AP459+AR459+AT459+AV459+AX459</f>
        <v>0.00952129219455883</v>
      </c>
      <c r="J459" s="97" t="n">
        <f aca="false">ROUND(AQ459+AS459+AU459+AW459+AY459,0)</f>
        <v>71787</v>
      </c>
      <c r="K459" s="90" t="n">
        <f aca="false">I459-Tabla_Ministerio!J459</f>
        <v>0</v>
      </c>
      <c r="L459" s="81" t="n">
        <f aca="false">J459-Tabla_Ministerio!K459</f>
        <v>-3</v>
      </c>
      <c r="M459" s="82" t="n">
        <f aca="false">M494</f>
        <v>0.00635789967046352</v>
      </c>
      <c r="N459" s="81" t="n">
        <f aca="false">ROUND((N$460*M459),0)</f>
        <v>910791</v>
      </c>
      <c r="O459" s="82" t="n">
        <f aca="false">Tabla_Ministerio!L459/Tabla_Ministerio!L460-M459</f>
        <v>1.32532090876096E-005</v>
      </c>
      <c r="P459" s="117" t="n">
        <f aca="false">N459-Tabla_Ministerio!L459</f>
        <v>-1899</v>
      </c>
      <c r="Q459" s="83" t="n">
        <f aca="false">N459+J459</f>
        <v>982578</v>
      </c>
      <c r="R459" s="81" t="n">
        <f aca="false">Q459-Tabla_Ministerio!M459</f>
        <v>-1902</v>
      </c>
      <c r="T459" s="99" t="n">
        <f aca="false">B459+Tabla_Ministerio!B459</f>
        <v>6206</v>
      </c>
      <c r="U459" s="99" t="n">
        <f aca="false">C459+Tabla_Ministerio!C459</f>
        <v>29</v>
      </c>
      <c r="V459" s="99" t="n">
        <f aca="false">D459+Tabla_Ministerio!D459</f>
        <v>321.477011494253</v>
      </c>
      <c r="W459" s="99" t="n">
        <f aca="false">E459+Tabla_Ministerio!E459</f>
        <v>159.189393939394</v>
      </c>
      <c r="X459" s="99" t="n">
        <f aca="false">F459+Tabla_Ministerio!F459</f>
        <v>12</v>
      </c>
      <c r="Y459" s="99" t="n">
        <f aca="false">G459+Tabla_Ministerio!G459</f>
        <v>47</v>
      </c>
      <c r="Z459" s="99" t="n">
        <f aca="false">H459+Tabla_Ministerio!H459</f>
        <v>9</v>
      </c>
      <c r="AA459" s="99" t="n">
        <f aca="false">Y459+0.33*Z459</f>
        <v>49.97</v>
      </c>
      <c r="AD459" s="91" t="n">
        <f aca="false">IF(U459&gt;0,T459/U459,0)</f>
        <v>214</v>
      </c>
      <c r="AE459" s="92" t="n">
        <f aca="false">EXP((((AD459-AD$460)/AD$461+2)/4-1.9)^3)</f>
        <v>0.0888641572036589</v>
      </c>
      <c r="AF459" s="93" t="n">
        <f aca="false">T459/V459</f>
        <v>19.3046462985144</v>
      </c>
      <c r="AG459" s="92" t="n">
        <f aca="false">EXP((((AF459-AF$460)/AF$461+2)/4-1.9)^3)</f>
        <v>0.0423000128780018</v>
      </c>
      <c r="AH459" s="92" t="n">
        <f aca="false">W459/V459</f>
        <v>0.49518126723733</v>
      </c>
      <c r="AI459" s="92" t="n">
        <f aca="false">EXP((((AH459-AH$460)/AH$461+2)/4-1.9)^3)</f>
        <v>0.0230619960345286</v>
      </c>
      <c r="AJ459" s="92" t="n">
        <f aca="false">X459/V459</f>
        <v>0.0373277079571661</v>
      </c>
      <c r="AK459" s="92" t="n">
        <f aca="false">EXP((((AJ459-AJ$460)/AJ$461+2)/4-1.9)^3)</f>
        <v>0.0186801446154093</v>
      </c>
      <c r="AL459" s="92" t="n">
        <f aca="false">AA459/V459</f>
        <v>0.155438797218299</v>
      </c>
      <c r="AM459" s="92" t="n">
        <f aca="false">EXP((((AL459-AL$460)/AL$461+2)/4-1.9)^3)</f>
        <v>0.0225009571419772</v>
      </c>
      <c r="AN459" s="92" t="n">
        <f aca="false">0.01*AE459+0.15*AG459+0.24*AI459+0.25*AK459+0.35*AM459</f>
        <v>0.0253138937055681</v>
      </c>
      <c r="AP459" s="94" t="n">
        <f aca="false">AP494</f>
        <v>0.00022907915831098</v>
      </c>
      <c r="AQ459" s="81" t="n">
        <f aca="false">AP459*$J$460</f>
        <v>1727.1787376718</v>
      </c>
      <c r="AR459" s="94" t="n">
        <f aca="false">AR494</f>
        <v>0.00244187442628819</v>
      </c>
      <c r="AS459" s="81" t="n">
        <f aca="false">AR459*$J$460</f>
        <v>18410.9004950336</v>
      </c>
      <c r="AT459" s="94" t="n">
        <f aca="false">AT494</f>
        <v>0.00171365466466736</v>
      </c>
      <c r="AU459" s="81" t="n">
        <f aca="false">AT459*$J$460</f>
        <v>12920.3718153513</v>
      </c>
      <c r="AV459" s="94" t="n">
        <f aca="false">AV494</f>
        <v>0.00243001442116157</v>
      </c>
      <c r="AW459" s="81" t="n">
        <f aca="false">AV459*$J$460</f>
        <v>18321.4801006406</v>
      </c>
      <c r="AX459" s="94" t="n">
        <f aca="false">AX494</f>
        <v>0.00270666952413073</v>
      </c>
      <c r="AY459" s="81" t="n">
        <f aca="false">AX459*$J$460</f>
        <v>20407.365237638</v>
      </c>
    </row>
    <row r="460" customFormat="false" ht="12.8" hidden="false" customHeight="false" outlineLevel="0" collapsed="false">
      <c r="A460" s="104" t="s">
        <v>71</v>
      </c>
      <c r="B460" s="77"/>
      <c r="C460" s="77"/>
      <c r="D460" s="77"/>
      <c r="E460" s="77"/>
      <c r="F460" s="77"/>
      <c r="G460" s="77"/>
      <c r="H460" s="77"/>
      <c r="I460" s="105" t="n">
        <f aca="false">SUM(I433:I459)</f>
        <v>1</v>
      </c>
      <c r="J460" s="108" t="n">
        <f aca="false">Tabla_Ministerio!K460</f>
        <v>7539659</v>
      </c>
      <c r="K460" s="107" t="n">
        <f aca="false">I460-Tabla_Ministerio!J460</f>
        <v>0</v>
      </c>
      <c r="L460" s="108" t="n">
        <f aca="false">J460-Tabla_Ministerio!K460</f>
        <v>0</v>
      </c>
      <c r="M460" s="105" t="n">
        <f aca="false">SUM(M435:M459)</f>
        <v>1.00000002286907</v>
      </c>
      <c r="N460" s="108" t="n">
        <f aca="false">Tabla_Ministerio!L460</f>
        <v>143253508</v>
      </c>
      <c r="O460" s="105" t="n">
        <f aca="false">SUM(P435:P459)</f>
        <v>2</v>
      </c>
      <c r="P460" s="109" t="n">
        <f aca="false">SUM(P435:P459)</f>
        <v>2</v>
      </c>
      <c r="Q460" s="111" t="n">
        <f aca="false">Tabla_Ministerio!M460</f>
        <v>150793167</v>
      </c>
      <c r="R460" s="108" t="n">
        <f aca="false">SUM(R435:R459)</f>
        <v>1</v>
      </c>
      <c r="T460" s="111"/>
      <c r="U460" s="111"/>
      <c r="V460" s="111"/>
      <c r="W460" s="111"/>
      <c r="X460" s="111"/>
      <c r="Y460" s="111"/>
      <c r="Z460" s="111"/>
      <c r="AA460" s="111"/>
      <c r="AC460" s="112" t="s">
        <v>295</v>
      </c>
      <c r="AD460" s="112" t="n">
        <f aca="false">AVERAGE(AD435:AD459)</f>
        <v>194.959226475095</v>
      </c>
      <c r="AE460" s="111"/>
      <c r="AF460" s="112" t="n">
        <f aca="false">AVERAGE(AF435:AF459)</f>
        <v>21.2500510653209</v>
      </c>
      <c r="AG460" s="111"/>
      <c r="AH460" s="114" t="n">
        <f aca="false">AVERAGE(AH435:AH459)</f>
        <v>0.565568613679757</v>
      </c>
      <c r="AI460" s="111"/>
      <c r="AJ460" s="114" t="n">
        <f aca="false">AVERAGE(AJ435:AJ459)</f>
        <v>0.0914929238510093</v>
      </c>
      <c r="AK460" s="111"/>
      <c r="AL460" s="114" t="n">
        <f aca="false">AVERAGE(AL435:AL459)</f>
        <v>0.283339088314679</v>
      </c>
      <c r="AM460" s="111"/>
      <c r="AN460" s="114" t="n">
        <f aca="false">SUM(AN435:AN459)</f>
        <v>2.85034685982279</v>
      </c>
      <c r="AP460" s="116" t="n">
        <f aca="false">SUM(AP433:AP459)</f>
        <v>0.00979383617940937</v>
      </c>
      <c r="AQ460" s="108" t="n">
        <f aca="false">SUM(AQ433:AQ459)</f>
        <v>73842.1850946095</v>
      </c>
      <c r="AR460" s="116" t="n">
        <f aca="false">SUM(AR433:AR459)</f>
        <v>0.147762911520917</v>
      </c>
      <c r="AS460" s="108" t="n">
        <f aca="false">SUM(AS433:AS459)</f>
        <v>1114081.96571489</v>
      </c>
      <c r="AT460" s="116" t="n">
        <f aca="false">SUM(AT433:AT459)</f>
        <v>0.238174824895206</v>
      </c>
      <c r="AU460" s="108" t="n">
        <f aca="false">SUM(AU433:AU459)</f>
        <v>1795756.96209457</v>
      </c>
      <c r="AV460" s="116" t="n">
        <f aca="false">SUM(AV433:AV459)</f>
        <v>0.25411565572044</v>
      </c>
      <c r="AW460" s="108" t="n">
        <f aca="false">SUM(AW433:AW459)</f>
        <v>1915945.39069352</v>
      </c>
      <c r="AX460" s="116" t="n">
        <f aca="false">SUM(AX433:AX459)</f>
        <v>0.350152771684027</v>
      </c>
      <c r="AY460" s="108" t="n">
        <f aca="false">SUM(AY433:AY459)</f>
        <v>2640032.49640242</v>
      </c>
    </row>
    <row r="461" customFormat="false" ht="12.8" hidden="false" customHeight="false" outlineLevel="0" collapsed="false">
      <c r="A461" s="57" t="s">
        <v>72</v>
      </c>
      <c r="B461" s="48"/>
      <c r="C461" s="48"/>
      <c r="D461" s="48"/>
      <c r="E461" s="48"/>
      <c r="F461" s="48"/>
      <c r="G461" s="48"/>
      <c r="H461" s="48"/>
      <c r="T461" s="48"/>
      <c r="U461" s="48"/>
      <c r="V461" s="48"/>
      <c r="W461" s="48"/>
      <c r="X461" s="48"/>
      <c r="Y461" s="48"/>
      <c r="Z461" s="48"/>
      <c r="AA461" s="48"/>
      <c r="AC461" s="112" t="s">
        <v>296</v>
      </c>
      <c r="AD461" s="112" t="n">
        <f aca="false">_xlfn.STDEV.P(AD435:AD459)</f>
        <v>83.0665421481783</v>
      </c>
      <c r="AE461" s="111"/>
      <c r="AF461" s="112" t="n">
        <f aca="false">_xlfn.STDEV.P(AF435:AF459)</f>
        <v>7.16211853541581</v>
      </c>
      <c r="AG461" s="111"/>
      <c r="AH461" s="114" t="n">
        <f aca="false">_xlfn.STDEV.P(AH435:AH459)</f>
        <v>0.11257360220011</v>
      </c>
      <c r="AI461" s="111"/>
      <c r="AJ461" s="114" t="n">
        <f aca="false">_xlfn.STDEV.P(AJ435:AJ459)</f>
        <v>0.0732794212357052</v>
      </c>
      <c r="AK461" s="111"/>
      <c r="AL461" s="114" t="n">
        <f aca="false">_xlfn.STDEV.P(AL435:AL459)</f>
        <v>0.200224555744995</v>
      </c>
      <c r="AM461" s="111"/>
      <c r="AN461" s="114"/>
    </row>
    <row r="462" customFormat="false" ht="12.8" hidden="false" customHeight="false" outlineLevel="0" collapsed="false">
      <c r="A462" s="57" t="s">
        <v>196</v>
      </c>
      <c r="B462" s="48"/>
      <c r="C462" s="48"/>
      <c r="D462" s="48"/>
      <c r="E462" s="48"/>
      <c r="F462" s="48"/>
      <c r="G462" s="48"/>
      <c r="H462" s="48"/>
      <c r="T462" s="48"/>
      <c r="U462" s="48"/>
      <c r="V462" s="48"/>
      <c r="W462" s="48"/>
      <c r="X462" s="48"/>
      <c r="Y462" s="48"/>
      <c r="Z462" s="48"/>
      <c r="AA462" s="48"/>
      <c r="AC462" s="8" t="n">
        <f aca="false">MIN(AD462:AM462)</f>
        <v>-2.22557806313066</v>
      </c>
      <c r="AD462" s="8" t="n">
        <f aca="false">(MIN(AD435:AD459)-AD460)/AD461</f>
        <v>-1.51881764806993</v>
      </c>
      <c r="AF462" s="8" t="n">
        <f aca="false">(MIN(AF435:AF459)-AF460)/AF461</f>
        <v>-1.44344360119699</v>
      </c>
      <c r="AH462" s="8" t="n">
        <f aca="false">(MIN(AH435:AH459)-AH460)/AH461</f>
        <v>-2.22557806313066</v>
      </c>
      <c r="AJ462" s="8" t="n">
        <f aca="false">(MIN(AJ435:AJ459)-AJ460)/AJ461</f>
        <v>-1.24854866902837</v>
      </c>
      <c r="AL462" s="8" t="n">
        <f aca="false">(MIN(AL435:AL459)-AL460)/AL461</f>
        <v>-1.32513989401744</v>
      </c>
    </row>
    <row r="463" customFormat="false" ht="12.8" hidden="false" customHeight="false" outlineLevel="0" collapsed="false">
      <c r="B463" s="48"/>
      <c r="C463" s="48"/>
      <c r="D463" s="48"/>
      <c r="E463" s="48"/>
      <c r="F463" s="48"/>
      <c r="G463" s="48"/>
      <c r="H463" s="48"/>
      <c r="T463" s="48"/>
      <c r="U463" s="48"/>
      <c r="V463" s="48"/>
      <c r="W463" s="48"/>
      <c r="X463" s="48"/>
      <c r="Y463" s="48"/>
      <c r="Z463" s="48"/>
      <c r="AA463" s="48"/>
      <c r="AC463" s="8" t="n">
        <f aca="false">MAX(AD463:AN463)</f>
        <v>2.90821853177541</v>
      </c>
      <c r="AD463" s="8" t="n">
        <f aca="false">(MAX(AD435:AD459)-AD460)/AD461</f>
        <v>2.90821853177541</v>
      </c>
      <c r="AF463" s="8" t="n">
        <f aca="false">(MAX(AF435:AF459)-AF460)/AF461</f>
        <v>2.75744240327003</v>
      </c>
      <c r="AH463" s="8" t="n">
        <f aca="false">(MAX(AH435:AH459)-AH460)/AH461</f>
        <v>2.48183624936452</v>
      </c>
      <c r="AJ463" s="8" t="n">
        <f aca="false">(MAX(AJ435:AJ459)-AJ460)/AJ461</f>
        <v>2.48432076950209</v>
      </c>
      <c r="AL463" s="8" t="n">
        <f aca="false">(MAX(AL435:AL459)-AL460)/AL461</f>
        <v>2.41550048160458</v>
      </c>
    </row>
    <row r="464" customFormat="false" ht="12.8" hidden="false" customHeight="false" outlineLevel="0" collapsed="false">
      <c r="B464" s="48"/>
      <c r="C464" s="48"/>
      <c r="D464" s="48"/>
      <c r="E464" s="48"/>
      <c r="F464" s="48"/>
      <c r="G464" s="48"/>
      <c r="H464" s="48"/>
      <c r="T464" s="48"/>
      <c r="U464" s="48"/>
      <c r="V464" s="48"/>
      <c r="W464" s="48"/>
      <c r="X464" s="48"/>
      <c r="Y464" s="48"/>
      <c r="Z464" s="48"/>
      <c r="AA464" s="48"/>
    </row>
    <row r="465" customFormat="false" ht="12.8" hidden="false" customHeight="false" outlineLevel="0" collapsed="false">
      <c r="B465" s="48"/>
      <c r="C465" s="48"/>
      <c r="D465" s="48"/>
      <c r="E465" s="48"/>
      <c r="F465" s="48"/>
      <c r="G465" s="48"/>
      <c r="H465" s="48"/>
      <c r="T465" s="48"/>
      <c r="U465" s="48"/>
      <c r="V465" s="48"/>
      <c r="W465" s="48"/>
      <c r="X465" s="48"/>
      <c r="Y465" s="48"/>
      <c r="Z465" s="48"/>
      <c r="AA465" s="48"/>
    </row>
    <row r="466" customFormat="false" ht="12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T466" s="16"/>
      <c r="U466" s="16"/>
      <c r="V466" s="16"/>
      <c r="W466" s="16"/>
      <c r="X466" s="16"/>
      <c r="Y466" s="16"/>
      <c r="Z466" s="16"/>
      <c r="AA466" s="16"/>
    </row>
    <row r="467" customFormat="false" ht="12.8" hidden="false" customHeight="false" outlineLevel="0" collapsed="false">
      <c r="A467" s="16" t="s">
        <v>197</v>
      </c>
      <c r="B467" s="16"/>
      <c r="C467" s="16"/>
      <c r="D467" s="16"/>
      <c r="E467" s="16"/>
      <c r="F467" s="16"/>
      <c r="G467" s="16"/>
      <c r="H467" s="16"/>
      <c r="I467" s="16"/>
      <c r="J467" s="16"/>
      <c r="T467" s="16"/>
      <c r="U467" s="16"/>
      <c r="V467" s="16"/>
      <c r="W467" s="16"/>
      <c r="X467" s="16"/>
      <c r="Y467" s="16"/>
      <c r="Z467" s="16"/>
      <c r="AA467" s="16"/>
    </row>
    <row r="468" customFormat="false" ht="15.8" hidden="false" customHeight="true" outlineLevel="0" collapsed="false">
      <c r="A468" s="66" t="s">
        <v>30</v>
      </c>
      <c r="B468" s="72" t="s">
        <v>275</v>
      </c>
      <c r="C468" s="72"/>
      <c r="D468" s="72"/>
      <c r="E468" s="72"/>
      <c r="F468" s="72"/>
      <c r="G468" s="72"/>
      <c r="H468" s="72"/>
      <c r="I468" s="68" t="s">
        <v>32</v>
      </c>
      <c r="J468" s="69" t="s">
        <v>33</v>
      </c>
      <c r="K468" s="70" t="s">
        <v>276</v>
      </c>
      <c r="L468" s="69" t="s">
        <v>277</v>
      </c>
      <c r="M468" s="68" t="s">
        <v>278</v>
      </c>
      <c r="N468" s="69" t="s">
        <v>34</v>
      </c>
      <c r="O468" s="69" t="s">
        <v>279</v>
      </c>
      <c r="P468" s="71" t="s">
        <v>280</v>
      </c>
      <c r="Q468" s="66" t="s">
        <v>281</v>
      </c>
      <c r="R468" s="69" t="s">
        <v>282</v>
      </c>
      <c r="T468" s="72" t="s">
        <v>275</v>
      </c>
      <c r="U468" s="72"/>
      <c r="V468" s="72"/>
      <c r="W468" s="72"/>
      <c r="X468" s="72"/>
      <c r="Y468" s="72"/>
      <c r="Z468" s="72"/>
      <c r="AA468" s="72"/>
      <c r="AD468" s="73" t="s">
        <v>284</v>
      </c>
      <c r="AE468" s="73"/>
      <c r="AF468" s="73" t="s">
        <v>285</v>
      </c>
      <c r="AG468" s="73"/>
      <c r="AH468" s="73" t="s">
        <v>286</v>
      </c>
      <c r="AI468" s="73"/>
      <c r="AJ468" s="73" t="s">
        <v>287</v>
      </c>
      <c r="AK468" s="73"/>
      <c r="AL468" s="73" t="s">
        <v>288</v>
      </c>
      <c r="AM468" s="73"/>
      <c r="AN468" s="74" t="s">
        <v>289</v>
      </c>
      <c r="AP468" s="73" t="s">
        <v>284</v>
      </c>
      <c r="AQ468" s="73"/>
      <c r="AR468" s="73" t="s">
        <v>285</v>
      </c>
      <c r="AS468" s="73"/>
      <c r="AT468" s="73" t="s">
        <v>286</v>
      </c>
      <c r="AU468" s="73"/>
      <c r="AV468" s="73" t="s">
        <v>287</v>
      </c>
      <c r="AW468" s="73"/>
      <c r="AX468" s="74" t="s">
        <v>288</v>
      </c>
      <c r="AY468" s="74"/>
    </row>
    <row r="469" customFormat="false" ht="37.3" hidden="false" customHeight="false" outlineLevel="0" collapsed="false">
      <c r="A469" s="66"/>
      <c r="B469" s="73" t="s">
        <v>198</v>
      </c>
      <c r="C469" s="73" t="s">
        <v>199</v>
      </c>
      <c r="D469" s="73" t="s">
        <v>200</v>
      </c>
      <c r="E469" s="73" t="s">
        <v>201</v>
      </c>
      <c r="F469" s="73" t="s">
        <v>202</v>
      </c>
      <c r="G469" s="73" t="s">
        <v>203</v>
      </c>
      <c r="H469" s="73" t="s">
        <v>204</v>
      </c>
      <c r="I469" s="68"/>
      <c r="J469" s="69"/>
      <c r="K469" s="70"/>
      <c r="L469" s="69"/>
      <c r="M469" s="68"/>
      <c r="N469" s="69"/>
      <c r="O469" s="69"/>
      <c r="P469" s="71"/>
      <c r="Q469" s="66"/>
      <c r="R469" s="69"/>
      <c r="T469" s="73" t="s">
        <v>198</v>
      </c>
      <c r="U469" s="73" t="s">
        <v>199</v>
      </c>
      <c r="V469" s="73" t="s">
        <v>200</v>
      </c>
      <c r="W469" s="73" t="s">
        <v>201</v>
      </c>
      <c r="X469" s="73" t="s">
        <v>202</v>
      </c>
      <c r="Y469" s="73" t="s">
        <v>203</v>
      </c>
      <c r="Z469" s="73" t="s">
        <v>204</v>
      </c>
      <c r="AA469" s="66" t="s">
        <v>43</v>
      </c>
      <c r="AD469" s="73" t="s">
        <v>290</v>
      </c>
      <c r="AE469" s="73" t="s">
        <v>291</v>
      </c>
      <c r="AF469" s="73" t="s">
        <v>290</v>
      </c>
      <c r="AG469" s="73" t="s">
        <v>291</v>
      </c>
      <c r="AH469" s="73" t="s">
        <v>290</v>
      </c>
      <c r="AI469" s="73" t="s">
        <v>291</v>
      </c>
      <c r="AJ469" s="73" t="s">
        <v>290</v>
      </c>
      <c r="AK469" s="73" t="s">
        <v>291</v>
      </c>
      <c r="AL469" s="73" t="s">
        <v>290</v>
      </c>
      <c r="AM469" s="73" t="s">
        <v>291</v>
      </c>
      <c r="AN469" s="75" t="s">
        <v>292</v>
      </c>
      <c r="AP469" s="73" t="s">
        <v>293</v>
      </c>
      <c r="AQ469" s="73" t="s">
        <v>294</v>
      </c>
      <c r="AR469" s="73" t="s">
        <v>293</v>
      </c>
      <c r="AS469" s="73" t="s">
        <v>294</v>
      </c>
      <c r="AT469" s="73" t="s">
        <v>293</v>
      </c>
      <c r="AU469" s="73" t="s">
        <v>294</v>
      </c>
      <c r="AV469" s="73" t="s">
        <v>293</v>
      </c>
      <c r="AW469" s="73" t="s">
        <v>294</v>
      </c>
      <c r="AX469" s="73" t="s">
        <v>293</v>
      </c>
      <c r="AY469" s="75" t="s">
        <v>294</v>
      </c>
    </row>
    <row r="470" customFormat="false" ht="12.8" hidden="false" customHeight="false" outlineLevel="0" collapsed="false">
      <c r="A470" s="76" t="s">
        <v>44</v>
      </c>
      <c r="B470" s="77" t="n">
        <v>0</v>
      </c>
      <c r="C470" s="77"/>
      <c r="D470" s="77"/>
      <c r="E470" s="77"/>
      <c r="F470" s="77"/>
      <c r="G470" s="77"/>
      <c r="H470" s="77"/>
      <c r="I470" s="78" t="n">
        <f aca="false">AP470+AR470+AT470+AV470+AX470</f>
        <v>0.155779277937187</v>
      </c>
      <c r="J470" s="79" t="n">
        <f aca="false">ROUND(AQ470+AS470+AU470+AW470+AY470,0)</f>
        <v>1123945</v>
      </c>
      <c r="K470" s="80" t="n">
        <f aca="false">I470-Tabla_Ministerio!J470</f>
        <v>2.12928560339165E-008</v>
      </c>
      <c r="L470" s="79" t="n">
        <f aca="false">J470-Tabla_Ministerio!K470</f>
        <v>0</v>
      </c>
      <c r="M470" s="82" t="n">
        <f aca="false">Q505/Q$530</f>
        <v>0.204542988670303</v>
      </c>
      <c r="N470" s="81" t="n">
        <f aca="false">ROUND(N$495*M470,0)</f>
        <v>28039714</v>
      </c>
      <c r="O470" s="82" t="n">
        <f aca="false">Tabla_Ministerio!L470/Tabla_Ministerio!L495-M470</f>
        <v>-2.52854877663689E-006</v>
      </c>
      <c r="P470" s="117" t="n">
        <f aca="false">N470-Tabla_Ministerio!L470</f>
        <v>347</v>
      </c>
      <c r="Q470" s="83" t="n">
        <f aca="false">N470+J470</f>
        <v>29163659</v>
      </c>
      <c r="R470" s="81" t="n">
        <f aca="false">Q470-Tabla_Ministerio!M470</f>
        <v>347</v>
      </c>
      <c r="T470" s="84" t="n">
        <f aca="false">B470+Tabla_Ministerio!B470</f>
        <v>24465</v>
      </c>
      <c r="U470" s="84" t="n">
        <f aca="false">C470+Tabla_Ministerio!C470</f>
        <v>65</v>
      </c>
      <c r="V470" s="84" t="n">
        <f aca="false">D470+Tabla_Ministerio!D470</f>
        <v>1752.68333333333</v>
      </c>
      <c r="W470" s="84" t="n">
        <f aca="false">E470+Tabla_Ministerio!E470</f>
        <v>965.425757575758</v>
      </c>
      <c r="X470" s="84" t="n">
        <f aca="false">F470+Tabla_Ministerio!F470</f>
        <v>485</v>
      </c>
      <c r="Y470" s="84" t="n">
        <f aca="false">G470+Tabla_Ministerio!G470</f>
        <v>1329</v>
      </c>
      <c r="Z470" s="84" t="n">
        <f aca="false">H470+Tabla_Ministerio!H470</f>
        <v>209</v>
      </c>
      <c r="AA470" s="84" t="n">
        <f aca="false">Y470+0.33*Z470</f>
        <v>1397.97</v>
      </c>
      <c r="AD470" s="85" t="n">
        <f aca="false">IF(U470&gt;0,T470/U470,0)</f>
        <v>376.384615384615</v>
      </c>
      <c r="AE470" s="86" t="n">
        <f aca="false">EXP((((AD470-AD$495)/AD$496+2)/4-1.9)^3)</f>
        <v>0.546469989457648</v>
      </c>
      <c r="AF470" s="87" t="n">
        <f aca="false">T470/V470</f>
        <v>13.9585968182121</v>
      </c>
      <c r="AG470" s="86" t="n">
        <f aca="false">EXP((((AF470-AF$495)/AF$496+2)/4-1.9)^3)</f>
        <v>0.0084124876345977</v>
      </c>
      <c r="AH470" s="86" t="n">
        <f aca="false">W470/V470</f>
        <v>0.550827259673696</v>
      </c>
      <c r="AI470" s="86" t="n">
        <f aca="false">EXP((((AH470-AH$495)/AH$496+2)/4-1.9)^3)</f>
        <v>0.0680528313062014</v>
      </c>
      <c r="AJ470" s="86" t="n">
        <f aca="false">X470/V470</f>
        <v>0.276718555357975</v>
      </c>
      <c r="AK470" s="86" t="n">
        <f aca="false">EXP((((AJ470-AJ$495)/AJ$496+2)/4-1.9)^3)</f>
        <v>0.636552587095819</v>
      </c>
      <c r="AL470" s="86" t="n">
        <f aca="false">AA470/V470</f>
        <v>0.797616987286163</v>
      </c>
      <c r="AM470" s="86" t="n">
        <f aca="false">EXP((((AL470-AL$495)/AL$496+2)/4-1.9)^3)</f>
        <v>0.735041436274426</v>
      </c>
      <c r="AN470" s="86" t="n">
        <f aca="false">0.01*AE470+0.15*AG470+0.24*AI470+0.25*AK470+0.35*AM470</f>
        <v>0.439461902023259</v>
      </c>
      <c r="AP470" s="88" t="n">
        <f aca="false">0.01*AE470/$AN$495</f>
        <v>0.00193711218151396</v>
      </c>
      <c r="AQ470" s="79" t="n">
        <f aca="false">AP470*$J$495</f>
        <v>13976.2353329405</v>
      </c>
      <c r="AR470" s="88" t="n">
        <f aca="false">0.15*AG470/$AN$495</f>
        <v>0.000447305412598811</v>
      </c>
      <c r="AS470" s="79" t="n">
        <f aca="false">AR470*$J$495</f>
        <v>3227.30184231923</v>
      </c>
      <c r="AT470" s="88" t="n">
        <f aca="false">0.24*AI470/$AN$495</f>
        <v>0.00578956448710779</v>
      </c>
      <c r="AU470" s="79" t="n">
        <f aca="false">AT470*$J$495</f>
        <v>41771.6209310154</v>
      </c>
      <c r="AV470" s="88" t="n">
        <f aca="false">0.25*AK470/$AN$495</f>
        <v>0.0564108640193268</v>
      </c>
      <c r="AW470" s="79" t="n">
        <f aca="false">AV470*$J$495</f>
        <v>407003.537736483</v>
      </c>
      <c r="AX470" s="88" t="n">
        <f aca="false">0.35*AM470/$AN$495</f>
        <v>0.0911944318366396</v>
      </c>
      <c r="AY470" s="79" t="n">
        <f aca="false">AX470*$J$495</f>
        <v>657966.457784878</v>
      </c>
    </row>
    <row r="471" customFormat="false" ht="12.8" hidden="false" customHeight="false" outlineLevel="0" collapsed="false">
      <c r="A471" s="89" t="s">
        <v>45</v>
      </c>
      <c r="B471" s="77"/>
      <c r="C471" s="77"/>
      <c r="D471" s="77"/>
      <c r="E471" s="77"/>
      <c r="F471" s="77"/>
      <c r="G471" s="77"/>
      <c r="H471" s="77"/>
      <c r="I471" s="82" t="n">
        <f aca="false">AP471+AR471+AT471+AV471+AX471</f>
        <v>0.119055386363082</v>
      </c>
      <c r="J471" s="81" t="n">
        <f aca="false">ROUND(AQ471+AS471+AU471+AW471+AY471,0)</f>
        <v>858983</v>
      </c>
      <c r="K471" s="90" t="n">
        <f aca="false">I471-Tabla_Ministerio!J471</f>
        <v>-2.40085269997969E-008</v>
      </c>
      <c r="L471" s="81" t="n">
        <f aca="false">J471-Tabla_Ministerio!K471</f>
        <v>0</v>
      </c>
      <c r="M471" s="82" t="n">
        <f aca="false">Q506/Q$530</f>
        <v>0.1278932341153</v>
      </c>
      <c r="N471" s="81" t="n">
        <f aca="false">ROUND(N$495*M471,0)</f>
        <v>17532205</v>
      </c>
      <c r="O471" s="82" t="n">
        <f aca="false">Tabla_Ministerio!L471/Tabla_Ministerio!L495-M471</f>
        <v>3.90089459842424E-006</v>
      </c>
      <c r="P471" s="117" t="n">
        <f aca="false">N471-Tabla_Ministerio!L471</f>
        <v>-535</v>
      </c>
      <c r="Q471" s="83" t="n">
        <f aca="false">N471+J471</f>
        <v>18391188</v>
      </c>
      <c r="R471" s="81" t="n">
        <f aca="false">Q471-Tabla_Ministerio!M471</f>
        <v>-535</v>
      </c>
      <c r="T471" s="83" t="n">
        <f aca="false">B471+Tabla_Ministerio!B471</f>
        <v>18406</v>
      </c>
      <c r="U471" s="83" t="n">
        <f aca="false">C471+Tabla_Ministerio!C471</f>
        <v>41</v>
      </c>
      <c r="V471" s="83" t="n">
        <f aca="false">D471+Tabla_Ministerio!D471</f>
        <v>1654.90909090909</v>
      </c>
      <c r="W471" s="83" t="n">
        <f aca="false">E471+Tabla_Ministerio!E471</f>
        <v>974.875</v>
      </c>
      <c r="X471" s="83" t="n">
        <f aca="false">F471+Tabla_Ministerio!F471</f>
        <v>381</v>
      </c>
      <c r="Y471" s="83" t="n">
        <f aca="false">G471+Tabla_Ministerio!G471</f>
        <v>1030</v>
      </c>
      <c r="Z471" s="83" t="n">
        <f aca="false">H471+Tabla_Ministerio!H471</f>
        <v>215</v>
      </c>
      <c r="AA471" s="83" t="n">
        <f aca="false">Y471+0.33*Z471</f>
        <v>1100.95</v>
      </c>
      <c r="AD471" s="91" t="n">
        <f aca="false">IF(U471&gt;0,T471/U471,0)</f>
        <v>448.926829268293</v>
      </c>
      <c r="AE471" s="92" t="n">
        <f aca="false">EXP((((AD471-AD$495)/AD$496+2)/4-1.9)^3)</f>
        <v>0.780104586445976</v>
      </c>
      <c r="AF471" s="93" t="n">
        <f aca="false">T471/V471</f>
        <v>11.1220610854757</v>
      </c>
      <c r="AG471" s="92" t="n">
        <f aca="false">EXP((((AF471-AF$495)/AF$496+2)/4-1.9)^3)</f>
        <v>0.00242331033768664</v>
      </c>
      <c r="AH471" s="92" t="n">
        <f aca="false">W471/V471</f>
        <v>0.589080696550209</v>
      </c>
      <c r="AI471" s="92" t="n">
        <f aca="false">EXP((((AH471-AH$495)/AH$496+2)/4-1.9)^3)</f>
        <v>0.105974931909133</v>
      </c>
      <c r="AJ471" s="92" t="n">
        <f aca="false">X471/V471</f>
        <v>0.23022412656559</v>
      </c>
      <c r="AK471" s="92" t="n">
        <f aca="false">EXP((((AJ471-AJ$495)/AJ$496+2)/4-1.9)^3)</f>
        <v>0.44675140991754</v>
      </c>
      <c r="AL471" s="92" t="n">
        <f aca="false">AA471/V471</f>
        <v>0.665263128982642</v>
      </c>
      <c r="AM471" s="92" t="n">
        <f aca="false">EXP((((AL471-AL$495)/AL$496+2)/4-1.9)^3)</f>
        <v>0.544501164638813</v>
      </c>
      <c r="AN471" s="92" t="n">
        <f aca="false">0.01*AE471+0.15*AG471+0.24*AI471+0.25*AK471+0.35*AM471</f>
        <v>0.335861786176274</v>
      </c>
      <c r="AP471" s="94" t="n">
        <f aca="false">0.01*AE471/$AN$495</f>
        <v>0.00276529384305105</v>
      </c>
      <c r="AQ471" s="81" t="n">
        <f aca="false">AP471*$J$495</f>
        <v>19951.5535982057</v>
      </c>
      <c r="AR471" s="94" t="n">
        <f aca="false">0.15*AG471/$AN$495</f>
        <v>0.000128851283655494</v>
      </c>
      <c r="AS471" s="81" t="n">
        <f aca="false">AR471*$J$495</f>
        <v>929.660078805134</v>
      </c>
      <c r="AT471" s="94" t="n">
        <f aca="false">0.24*AI471/$AN$495</f>
        <v>0.00901577040261764</v>
      </c>
      <c r="AU471" s="81" t="n">
        <f aca="false">AT471*$J$495</f>
        <v>65048.6482183302</v>
      </c>
      <c r="AV471" s="94" t="n">
        <f aca="false">0.25*AK471/$AN$495</f>
        <v>0.039590810792679</v>
      </c>
      <c r="AW471" s="81" t="n">
        <f aca="false">AV471*$J$495</f>
        <v>285647.106007017</v>
      </c>
      <c r="AX471" s="94" t="n">
        <f aca="false">0.35*AM471/$AN$495</f>
        <v>0.0675546600410788</v>
      </c>
      <c r="AY471" s="81" t="n">
        <f aca="false">AX471*$J$495</f>
        <v>487405.858876483</v>
      </c>
    </row>
    <row r="472" customFormat="false" ht="12.8" hidden="false" customHeight="false" outlineLevel="0" collapsed="false">
      <c r="A472" s="89" t="s">
        <v>46</v>
      </c>
      <c r="B472" s="77"/>
      <c r="C472" s="77"/>
      <c r="D472" s="77"/>
      <c r="E472" s="77"/>
      <c r="F472" s="77"/>
      <c r="G472" s="77"/>
      <c r="H472" s="77"/>
      <c r="I472" s="82" t="n">
        <f aca="false">AP472+AR472+AT472+AV472+AX472</f>
        <v>0.0764342840581935</v>
      </c>
      <c r="J472" s="81" t="n">
        <f aca="false">ROUND(AQ472+AS472+AU472+AW472+AY472,0)</f>
        <v>551472</v>
      </c>
      <c r="K472" s="90" t="n">
        <f aca="false">I472-Tabla_Ministerio!J472</f>
        <v>2.95171237729708E-008</v>
      </c>
      <c r="L472" s="81" t="n">
        <f aca="false">J472-Tabla_Ministerio!K472</f>
        <v>0</v>
      </c>
      <c r="M472" s="82" t="n">
        <f aca="false">Q507/Q$530</f>
        <v>0.0748437457227686</v>
      </c>
      <c r="N472" s="81" t="n">
        <f aca="false">ROUND(N$495*M472,0)</f>
        <v>10259932</v>
      </c>
      <c r="O472" s="82" t="n">
        <f aca="false">Tabla_Ministerio!L472/Tabla_Ministerio!L495-M472</f>
        <v>-2.70212856128271E-005</v>
      </c>
      <c r="P472" s="117" t="n">
        <f aca="false">N472-Tabla_Ministerio!L472</f>
        <v>3704</v>
      </c>
      <c r="Q472" s="83" t="n">
        <f aca="false">N472+J472</f>
        <v>10811404</v>
      </c>
      <c r="R472" s="81" t="n">
        <f aca="false">Q472-Tabla_Ministerio!M472</f>
        <v>3704</v>
      </c>
      <c r="T472" s="83" t="n">
        <f aca="false">B472+Tabla_Ministerio!B472</f>
        <v>21029</v>
      </c>
      <c r="U472" s="83" t="n">
        <f aca="false">C472+Tabla_Ministerio!C472</f>
        <v>97</v>
      </c>
      <c r="V472" s="83" t="n">
        <f aca="false">D472+Tabla_Ministerio!D472</f>
        <v>1255.3678030303</v>
      </c>
      <c r="W472" s="83" t="n">
        <f aca="false">E472+Tabla_Ministerio!E472</f>
        <v>839.39053030303</v>
      </c>
      <c r="X472" s="83" t="n">
        <f aca="false">F472+Tabla_Ministerio!F472</f>
        <v>222</v>
      </c>
      <c r="Y472" s="83" t="n">
        <f aca="false">G472+Tabla_Ministerio!G472</f>
        <v>555</v>
      </c>
      <c r="Z472" s="83" t="n">
        <f aca="false">H472+Tabla_Ministerio!H472</f>
        <v>129</v>
      </c>
      <c r="AA472" s="83" t="n">
        <f aca="false">Y472+0.33*Z472</f>
        <v>597.57</v>
      </c>
      <c r="AD472" s="91" t="n">
        <f aca="false">IF(U472&gt;0,T472/U472,0)</f>
        <v>216.79381443299</v>
      </c>
      <c r="AE472" s="92" t="n">
        <f aca="false">EXP((((AD472-AD$495)/AD$496+2)/4-1.9)^3)</f>
        <v>0.0989270920485739</v>
      </c>
      <c r="AF472" s="93" t="n">
        <f aca="false">T472/V472</f>
        <v>16.7512660028707</v>
      </c>
      <c r="AG472" s="92" t="n">
        <f aca="false">EXP((((AF472-AF$495)/AF$496+2)/4-1.9)^3)</f>
        <v>0.0239208681770888</v>
      </c>
      <c r="AH472" s="92" t="n">
        <f aca="false">W472/V472</f>
        <v>0.668641117190394</v>
      </c>
      <c r="AI472" s="92" t="n">
        <f aca="false">EXP((((AH472-AH$495)/AH$496+2)/4-1.9)^3)</f>
        <v>0.226549949239217</v>
      </c>
      <c r="AJ472" s="92" t="n">
        <f aca="false">X472/V472</f>
        <v>0.176840603577788</v>
      </c>
      <c r="AK472" s="92" t="n">
        <f aca="false">EXP((((AJ472-AJ$495)/AJ$496+2)/4-1.9)^3)</f>
        <v>0.247234505572243</v>
      </c>
      <c r="AL472" s="92" t="n">
        <f aca="false">AA472/V472</f>
        <v>0.476011889549454</v>
      </c>
      <c r="AM472" s="92" t="n">
        <f aca="false">EXP((((AL472-AL$495)/AL$496+2)/4-1.9)^3)</f>
        <v>0.271049427115645</v>
      </c>
      <c r="AN472" s="92" t="n">
        <f aca="false">0.01*AE472+0.15*AG472+0.24*AI472+0.25*AK472+0.35*AM472</f>
        <v>0.215625314847998</v>
      </c>
      <c r="AP472" s="94" t="n">
        <f aca="false">0.01*AE472/$AN$495</f>
        <v>0.000350674106146677</v>
      </c>
      <c r="AQ472" s="81" t="n">
        <f aca="false">AP472*$J$495</f>
        <v>2530.10841573668</v>
      </c>
      <c r="AR472" s="94" t="n">
        <f aca="false">0.15*AG472/$AN$495</f>
        <v>0.00127191079195995</v>
      </c>
      <c r="AS472" s="81" t="n">
        <f aca="false">AR472*$J$495</f>
        <v>9176.81728532918</v>
      </c>
      <c r="AT472" s="94" t="n">
        <f aca="false">0.24*AI472/$AN$495</f>
        <v>0.0192736366069742</v>
      </c>
      <c r="AU472" s="81" t="n">
        <f aca="false">AT472*$J$495</f>
        <v>139058.99901477</v>
      </c>
      <c r="AV472" s="94" t="n">
        <f aca="false">0.25*AK472/$AN$495</f>
        <v>0.0219097563303469</v>
      </c>
      <c r="AW472" s="81" t="n">
        <f aca="false">AV472*$J$495</f>
        <v>158078.563277108</v>
      </c>
      <c r="AX472" s="94" t="n">
        <f aca="false">0.35*AM472/$AN$495</f>
        <v>0.0336283062227657</v>
      </c>
      <c r="AY472" s="81" t="n">
        <f aca="false">AX472*$J$495</f>
        <v>242627.724972661</v>
      </c>
    </row>
    <row r="473" customFormat="false" ht="12.8" hidden="false" customHeight="false" outlineLevel="0" collapsed="false">
      <c r="A473" s="89" t="s">
        <v>47</v>
      </c>
      <c r="B473" s="77"/>
      <c r="C473" s="77"/>
      <c r="D473" s="77"/>
      <c r="E473" s="77"/>
      <c r="F473" s="77"/>
      <c r="G473" s="77"/>
      <c r="H473" s="77"/>
      <c r="I473" s="82" t="n">
        <f aca="false">AP473+AR473+AT473+AV473+AX473</f>
        <v>0.0565733087757286</v>
      </c>
      <c r="J473" s="81" t="n">
        <f aca="false">ROUND(AQ473+AS473+AU473+AW473+AY473,0)</f>
        <v>408176</v>
      </c>
      <c r="K473" s="90" t="n">
        <f aca="false">I473-Tabla_Ministerio!J473</f>
        <v>-5.90136707973032E-008</v>
      </c>
      <c r="L473" s="81" t="n">
        <f aca="false">J473-Tabla_Ministerio!K473</f>
        <v>0</v>
      </c>
      <c r="M473" s="82" t="n">
        <f aca="false">Q508/Q$530</f>
        <v>0.0566359079409724</v>
      </c>
      <c r="N473" s="81" t="n">
        <f aca="false">ROUND(N$495*M473,0)</f>
        <v>7763916</v>
      </c>
      <c r="O473" s="82" t="n">
        <f aca="false">Tabla_Ministerio!L473/Tabla_Ministerio!L495-M473</f>
        <v>-9.79160648467009E-006</v>
      </c>
      <c r="P473" s="117" t="n">
        <f aca="false">N473-Tabla_Ministerio!L473</f>
        <v>1342</v>
      </c>
      <c r="Q473" s="83" t="n">
        <f aca="false">N473+J473</f>
        <v>8172092</v>
      </c>
      <c r="R473" s="81" t="n">
        <f aca="false">Q473-Tabla_Ministerio!M473</f>
        <v>1342</v>
      </c>
      <c r="T473" s="83" t="n">
        <f aca="false">B473+Tabla_Ministerio!B473</f>
        <v>12917</v>
      </c>
      <c r="U473" s="83" t="n">
        <f aca="false">C473+Tabla_Ministerio!C473</f>
        <v>54</v>
      </c>
      <c r="V473" s="83" t="n">
        <f aca="false">D473+Tabla_Ministerio!D473</f>
        <v>540.736742424242</v>
      </c>
      <c r="W473" s="83" t="n">
        <f aca="false">E473+Tabla_Ministerio!E473</f>
        <v>347.736742424242</v>
      </c>
      <c r="X473" s="83" t="n">
        <f aca="false">F473+Tabla_Ministerio!F473</f>
        <v>96</v>
      </c>
      <c r="Y473" s="83" t="n">
        <f aca="false">G473+Tabla_Ministerio!G473</f>
        <v>124</v>
      </c>
      <c r="Z473" s="83" t="n">
        <f aca="false">H473+Tabla_Ministerio!H473</f>
        <v>56</v>
      </c>
      <c r="AA473" s="83" t="n">
        <f aca="false">Y473+0.33*Z473</f>
        <v>142.48</v>
      </c>
      <c r="AD473" s="91" t="n">
        <f aca="false">IF(U473&gt;0,T473/U473,0)</f>
        <v>239.203703703704</v>
      </c>
      <c r="AE473" s="92" t="n">
        <f aca="false">EXP((((AD473-AD$495)/AD$496+2)/4-1.9)^3)</f>
        <v>0.138165028312854</v>
      </c>
      <c r="AF473" s="93" t="n">
        <f aca="false">T473/V473</f>
        <v>23.887779369477</v>
      </c>
      <c r="AG473" s="92" t="n">
        <f aca="false">EXP((((AF473-AF$495)/AF$496+2)/4-1.9)^3)</f>
        <v>0.169073954850923</v>
      </c>
      <c r="AH473" s="92" t="n">
        <f aca="false">W473/V473</f>
        <v>0.643079552658585</v>
      </c>
      <c r="AI473" s="92" t="n">
        <f aca="false">EXP((((AH473-AH$495)/AH$496+2)/4-1.9)^3)</f>
        <v>0.181531206579004</v>
      </c>
      <c r="AJ473" s="92" t="n">
        <f aca="false">X473/V473</f>
        <v>0.177535559299357</v>
      </c>
      <c r="AK473" s="92" t="n">
        <f aca="false">EXP((((AJ473-AJ$495)/AJ$496+2)/4-1.9)^3)</f>
        <v>0.249502365273719</v>
      </c>
      <c r="AL473" s="92" t="n">
        <f aca="false">AA473/V473</f>
        <v>0.263492359260129</v>
      </c>
      <c r="AM473" s="92" t="n">
        <f aca="false">EXP((((AL473-AL$495)/AL$496+2)/4-1.9)^3)</f>
        <v>0.0768873941393984</v>
      </c>
      <c r="AN473" s="92" t="n">
        <f aca="false">0.01*AE473+0.15*AG473+0.24*AI473+0.25*AK473+0.35*AM473</f>
        <v>0.159596412356947</v>
      </c>
      <c r="AP473" s="94" t="n">
        <f aca="false">0.01*AE473/$AN$495</f>
        <v>0.000489763691634145</v>
      </c>
      <c r="AQ473" s="81" t="n">
        <f aca="false">AP473*$J$495</f>
        <v>3533.63768868499</v>
      </c>
      <c r="AR473" s="94" t="n">
        <f aca="false">0.15*AG473/$AN$495</f>
        <v>0.00898993239803099</v>
      </c>
      <c r="AS473" s="81" t="n">
        <f aca="false">AR473*$J$495</f>
        <v>64862.2274028076</v>
      </c>
      <c r="AT473" s="94" t="n">
        <f aca="false">0.24*AI473/$AN$495</f>
        <v>0.0154436870110921</v>
      </c>
      <c r="AU473" s="81" t="n">
        <f aca="false">AT473*$J$495</f>
        <v>111425.970129725</v>
      </c>
      <c r="AV473" s="94" t="n">
        <f aca="false">0.25*AK473/$AN$495</f>
        <v>0.0221107325384848</v>
      </c>
      <c r="AW473" s="81" t="n">
        <f aca="false">AV473*$J$495</f>
        <v>159528.60360418</v>
      </c>
      <c r="AX473" s="94" t="n">
        <f aca="false">0.35*AM473/$AN$495</f>
        <v>0.00953919313648654</v>
      </c>
      <c r="AY473" s="81" t="n">
        <f aca="false">AX473*$J$495</f>
        <v>68825.1353918533</v>
      </c>
    </row>
    <row r="474" customFormat="false" ht="12.8" hidden="false" customHeight="false" outlineLevel="0" collapsed="false">
      <c r="A474" s="89" t="s">
        <v>48</v>
      </c>
      <c r="B474" s="77"/>
      <c r="C474" s="77"/>
      <c r="D474" s="77"/>
      <c r="E474" s="77"/>
      <c r="F474" s="77"/>
      <c r="G474" s="77"/>
      <c r="H474" s="77"/>
      <c r="I474" s="82" t="n">
        <f aca="false">AP474+AR474+AT474+AV474+AX474</f>
        <v>0.0516145741579119</v>
      </c>
      <c r="J474" s="81" t="n">
        <f aca="false">ROUND(AQ474+AS474+AU474+AW474+AY474,0)</f>
        <v>372398</v>
      </c>
      <c r="K474" s="90" t="n">
        <f aca="false">I474-Tabla_Ministerio!J474</f>
        <v>5.24367994997332E-008</v>
      </c>
      <c r="L474" s="81" t="n">
        <f aca="false">J474-Tabla_Ministerio!K474</f>
        <v>0</v>
      </c>
      <c r="M474" s="82" t="n">
        <f aca="false">Q509/Q$530</f>
        <v>0.0514148985105975</v>
      </c>
      <c r="N474" s="81" t="n">
        <f aca="false">ROUND(N$495*M474,0)</f>
        <v>7048196</v>
      </c>
      <c r="O474" s="82" t="n">
        <f aca="false">Tabla_Ministerio!L474/Tabla_Ministerio!L495-M474</f>
        <v>4.59727746995181E-006</v>
      </c>
      <c r="P474" s="117" t="n">
        <f aca="false">N474-Tabla_Ministerio!L474</f>
        <v>-630</v>
      </c>
      <c r="Q474" s="83" t="n">
        <f aca="false">N474+J474</f>
        <v>7420594</v>
      </c>
      <c r="R474" s="81" t="n">
        <f aca="false">Q474-Tabla_Ministerio!M474</f>
        <v>-630</v>
      </c>
      <c r="T474" s="83" t="n">
        <f aca="false">B474+Tabla_Ministerio!B474</f>
        <v>10387</v>
      </c>
      <c r="U474" s="83" t="n">
        <f aca="false">C474+Tabla_Ministerio!C474</f>
        <v>63</v>
      </c>
      <c r="V474" s="83" t="n">
        <f aca="false">D474+Tabla_Ministerio!D474</f>
        <v>436.850378787879</v>
      </c>
      <c r="W474" s="83" t="n">
        <f aca="false">E474+Tabla_Ministerio!E474</f>
        <v>230.787878787879</v>
      </c>
      <c r="X474" s="83" t="n">
        <f aca="false">F474+Tabla_Ministerio!F474</f>
        <v>75</v>
      </c>
      <c r="Y474" s="83" t="n">
        <f aca="false">G474+Tabla_Ministerio!G474</f>
        <v>155</v>
      </c>
      <c r="Z474" s="83" t="n">
        <f aca="false">H474+Tabla_Ministerio!H474</f>
        <v>4</v>
      </c>
      <c r="AA474" s="83" t="n">
        <f aca="false">Y474+0.33*Z474</f>
        <v>156.32</v>
      </c>
      <c r="AD474" s="91" t="n">
        <f aca="false">IF(U474&gt;0,T474/U474,0)</f>
        <v>164.873015873016</v>
      </c>
      <c r="AE474" s="92" t="n">
        <f aca="false">EXP((((AD474-AD$495)/AD$496+2)/4-1.9)^3)</f>
        <v>0.0396656494724836</v>
      </c>
      <c r="AF474" s="93" t="n">
        <f aca="false">T474/V474</f>
        <v>23.777019557178</v>
      </c>
      <c r="AG474" s="92" t="n">
        <f aca="false">EXP((((AF474-AF$495)/AF$496+2)/4-1.9)^3)</f>
        <v>0.165175887348473</v>
      </c>
      <c r="AH474" s="92" t="n">
        <f aca="false">W474/V474</f>
        <v>0.528299596370368</v>
      </c>
      <c r="AI474" s="92" t="n">
        <f aca="false">EXP((((AH474-AH$495)/AH$496+2)/4-1.9)^3)</f>
        <v>0.0511131011668193</v>
      </c>
      <c r="AJ474" s="92" t="n">
        <f aca="false">X474/V474</f>
        <v>0.171683495406599</v>
      </c>
      <c r="AK474" s="92" t="n">
        <f aca="false">EXP((((AJ474-AJ$495)/AJ$496+2)/4-1.9)^3)</f>
        <v>0.230747368542338</v>
      </c>
      <c r="AL474" s="92" t="n">
        <f aca="false">AA474/V474</f>
        <v>0.357834186692795</v>
      </c>
      <c r="AM474" s="92" t="n">
        <f aca="false">EXP((((AL474-AL$495)/AL$496+2)/4-1.9)^3)</f>
        <v>0.144230067257998</v>
      </c>
      <c r="AN474" s="92" t="n">
        <f aca="false">0.01*AE474+0.15*AG474+0.24*AI474+0.25*AK474+0.35*AM474</f>
        <v>0.145607549552916</v>
      </c>
      <c r="AP474" s="94" t="n">
        <f aca="false">0.01*AE474/$AN$495</f>
        <v>0.000140605731811674</v>
      </c>
      <c r="AQ474" s="81" t="n">
        <f aca="false">AP474*$J$495</f>
        <v>1014.46824593525</v>
      </c>
      <c r="AR474" s="94" t="n">
        <f aca="false">0.15*AG474/$AN$495</f>
        <v>0.00878266591892789</v>
      </c>
      <c r="AS474" s="81" t="n">
        <f aca="false">AR474*$J$495</f>
        <v>63366.802865076</v>
      </c>
      <c r="AT474" s="94" t="n">
        <f aca="false">0.24*AI474/$AN$495</f>
        <v>0.00434842444702809</v>
      </c>
      <c r="AU474" s="81" t="n">
        <f aca="false">AT474*$J$495</f>
        <v>31373.8171589409</v>
      </c>
      <c r="AV474" s="94" t="n">
        <f aca="false">0.25*AK474/$AN$495</f>
        <v>0.0204486772868931</v>
      </c>
      <c r="AW474" s="81" t="n">
        <f aca="false">AV474*$J$495</f>
        <v>147536.899894774</v>
      </c>
      <c r="AX474" s="94" t="n">
        <f aca="false">0.35*AM474/$AN$495</f>
        <v>0.0178942007732511</v>
      </c>
      <c r="AY474" s="81" t="n">
        <f aca="false">AX474*$J$495</f>
        <v>129106.390165995</v>
      </c>
    </row>
    <row r="475" customFormat="false" ht="12.8" hidden="false" customHeight="false" outlineLevel="0" collapsed="false">
      <c r="A475" s="89" t="s">
        <v>49</v>
      </c>
      <c r="B475" s="77"/>
      <c r="C475" s="77"/>
      <c r="D475" s="77"/>
      <c r="E475" s="77"/>
      <c r="F475" s="77"/>
      <c r="G475" s="77"/>
      <c r="H475" s="77"/>
      <c r="I475" s="82" t="n">
        <f aca="false">AP475+AR475+AT475+AV475+AX475</f>
        <v>0.0422675305111947</v>
      </c>
      <c r="J475" s="81" t="n">
        <f aca="false">ROUND(AQ475+AS475+AU475+AW475+AY475,0)</f>
        <v>304960</v>
      </c>
      <c r="K475" s="90" t="n">
        <f aca="false">I475-Tabla_Ministerio!J475</f>
        <v>-5.5630702953946E-008</v>
      </c>
      <c r="L475" s="81" t="n">
        <f aca="false">J475-Tabla_Ministerio!K475</f>
        <v>0</v>
      </c>
      <c r="M475" s="82" t="n">
        <f aca="false">Q510/Q$530</f>
        <v>0.0662446463785309</v>
      </c>
      <c r="N475" s="81" t="n">
        <f aca="false">ROUND(N$495*M475,0)</f>
        <v>9081127</v>
      </c>
      <c r="O475" s="82" t="n">
        <f aca="false">Tabla_Ministerio!L475/Tabla_Ministerio!L495-M475</f>
        <v>-1.65757135755229E-005</v>
      </c>
      <c r="P475" s="117" t="n">
        <f aca="false">N475-Tabla_Ministerio!L475</f>
        <v>2272</v>
      </c>
      <c r="Q475" s="83" t="n">
        <f aca="false">N475+J475</f>
        <v>9386087</v>
      </c>
      <c r="R475" s="81" t="n">
        <f aca="false">Q475-Tabla_Ministerio!M475</f>
        <v>2272</v>
      </c>
      <c r="T475" s="83" t="n">
        <f aca="false">B475+Tabla_Ministerio!B475</f>
        <v>17596</v>
      </c>
      <c r="U475" s="83" t="n">
        <f aca="false">C475+Tabla_Ministerio!C475</f>
        <v>98</v>
      </c>
      <c r="V475" s="83" t="n">
        <f aca="false">D475+Tabla_Ministerio!D475</f>
        <v>893.031611570248</v>
      </c>
      <c r="W475" s="83" t="n">
        <f aca="false">E475+Tabla_Ministerio!E475</f>
        <v>514.564566115702</v>
      </c>
      <c r="X475" s="83" t="n">
        <f aca="false">F475+Tabla_Ministerio!F475</f>
        <v>147</v>
      </c>
      <c r="Y475" s="83" t="n">
        <f aca="false">G475+Tabla_Ministerio!G475</f>
        <v>256</v>
      </c>
      <c r="Z475" s="83" t="n">
        <f aca="false">H475+Tabla_Ministerio!H475</f>
        <v>42</v>
      </c>
      <c r="AA475" s="83" t="n">
        <f aca="false">Y475+0.33*Z475</f>
        <v>269.86</v>
      </c>
      <c r="AD475" s="91" t="n">
        <f aca="false">IF(U475&gt;0,T475/U475,0)</f>
        <v>179.551020408163</v>
      </c>
      <c r="AE475" s="92" t="n">
        <f aca="false">EXP((((AD475-AD$495)/AD$496+2)/4-1.9)^3)</f>
        <v>0.05243285073379</v>
      </c>
      <c r="AF475" s="93" t="n">
        <f aca="false">T475/V475</f>
        <v>19.7036698052159</v>
      </c>
      <c r="AG475" s="92" t="n">
        <f aca="false">EXP((((AF475-AF$495)/AF$496+2)/4-1.9)^3)</f>
        <v>0.0603857017699247</v>
      </c>
      <c r="AH475" s="92" t="n">
        <f aca="false">W475/V475</f>
        <v>0.576199721766764</v>
      </c>
      <c r="AI475" s="92" t="n">
        <f aca="false">EXP((((AH475-AH$495)/AH$496+2)/4-1.9)^3)</f>
        <v>0.0918333414550982</v>
      </c>
      <c r="AJ475" s="92" t="n">
        <f aca="false">X475/V475</f>
        <v>0.16460783481284</v>
      </c>
      <c r="AK475" s="92" t="n">
        <f aca="false">EXP((((AJ475-AJ$495)/AJ$496+2)/4-1.9)^3)</f>
        <v>0.209137086529016</v>
      </c>
      <c r="AL475" s="92" t="n">
        <f aca="false">AA475/V475</f>
        <v>0.30218415171832</v>
      </c>
      <c r="AM475" s="92" t="n">
        <f aca="false">EXP((((AL475-AL$495)/AL$496+2)/4-1.9)^3)</f>
        <v>0.100950195764882</v>
      </c>
      <c r="AN475" s="92" t="n">
        <f aca="false">0.01*AE475+0.15*AG475+0.24*AI475+0.25*AK475+0.35*AM475</f>
        <v>0.119239025872013</v>
      </c>
      <c r="AP475" s="94" t="n">
        <f aca="false">0.01*AE475/$AN$495</f>
        <v>0.00018586256487521</v>
      </c>
      <c r="AQ475" s="81" t="n">
        <f aca="false">AP475*$J$495</f>
        <v>1340.99561763617</v>
      </c>
      <c r="AR475" s="94" t="n">
        <f aca="false">0.15*AG475/$AN$495</f>
        <v>0.00321080427318293</v>
      </c>
      <c r="AS475" s="81" t="n">
        <f aca="false">AR475*$J$495</f>
        <v>23165.9046689508</v>
      </c>
      <c r="AT475" s="94" t="n">
        <f aca="false">0.24*AI475/$AN$495</f>
        <v>0.00781268085715092</v>
      </c>
      <c r="AU475" s="81" t="n">
        <f aca="false">AT475*$J$495</f>
        <v>56368.375194131</v>
      </c>
      <c r="AV475" s="94" t="n">
        <f aca="false">0.25*AK475/$AN$495</f>
        <v>0.0185335885655754</v>
      </c>
      <c r="AW475" s="81" t="n">
        <f aca="false">AV475*$J$495</f>
        <v>133719.563496798</v>
      </c>
      <c r="AX475" s="94" t="n">
        <f aca="false">0.35*AM475/$AN$495</f>
        <v>0.0125245942504103</v>
      </c>
      <c r="AY475" s="81" t="n">
        <f aca="false">AX475*$J$495</f>
        <v>90364.7596477964</v>
      </c>
    </row>
    <row r="476" customFormat="false" ht="12.8" hidden="false" customHeight="false" outlineLevel="0" collapsed="false">
      <c r="A476" s="89" t="s">
        <v>50</v>
      </c>
      <c r="B476" s="77"/>
      <c r="C476" s="77"/>
      <c r="D476" s="77"/>
      <c r="E476" s="77"/>
      <c r="F476" s="77"/>
      <c r="G476" s="77"/>
      <c r="H476" s="77"/>
      <c r="I476" s="82" t="n">
        <f aca="false">AP476+AR476+AT476+AV476+AX476</f>
        <v>0.0244217302594379</v>
      </c>
      <c r="J476" s="81" t="n">
        <f aca="false">ROUND(AQ476+AS476+AU476+AW476+AY476,0)</f>
        <v>176202</v>
      </c>
      <c r="K476" s="90" t="n">
        <f aca="false">I476-Tabla_Ministerio!J476</f>
        <v>5.78651085693382E-008</v>
      </c>
      <c r="L476" s="81" t="n">
        <f aca="false">J476-Tabla_Ministerio!K476</f>
        <v>0</v>
      </c>
      <c r="M476" s="82" t="n">
        <f aca="false">Q511/Q$530</f>
        <v>0.0507144264189816</v>
      </c>
      <c r="N476" s="81" t="n">
        <f aca="false">ROUND(N$495*M476,0)</f>
        <v>6952172</v>
      </c>
      <c r="O476" s="82" t="n">
        <f aca="false">Tabla_Ministerio!L476/Tabla_Ministerio!L495-M476</f>
        <v>2.9486940115106E-006</v>
      </c>
      <c r="P476" s="117" t="n">
        <f aca="false">N476-Tabla_Ministerio!L476</f>
        <v>-404</v>
      </c>
      <c r="Q476" s="83" t="n">
        <f aca="false">N476+J476</f>
        <v>7128374</v>
      </c>
      <c r="R476" s="81" t="n">
        <f aca="false">Q476-Tabla_Ministerio!M476</f>
        <v>-404</v>
      </c>
      <c r="T476" s="83" t="n">
        <f aca="false">B476+Tabla_Ministerio!B476</f>
        <v>10809</v>
      </c>
      <c r="U476" s="83" t="n">
        <f aca="false">C476+Tabla_Ministerio!C476</f>
        <v>58</v>
      </c>
      <c r="V476" s="83" t="n">
        <f aca="false">D476+Tabla_Ministerio!D476</f>
        <v>859.281818181818</v>
      </c>
      <c r="W476" s="83" t="n">
        <f aca="false">E476+Tabla_Ministerio!E476</f>
        <v>385.690909090909</v>
      </c>
      <c r="X476" s="83" t="n">
        <f aca="false">F476+Tabla_Ministerio!F476</f>
        <v>112</v>
      </c>
      <c r="Y476" s="83" t="n">
        <f aca="false">G476+Tabla_Ministerio!G476</f>
        <v>234</v>
      </c>
      <c r="Z476" s="83" t="n">
        <f aca="false">H476+Tabla_Ministerio!H476</f>
        <v>55</v>
      </c>
      <c r="AA476" s="83" t="n">
        <f aca="false">Y476+0.33*Z476</f>
        <v>252.15</v>
      </c>
      <c r="AD476" s="91" t="n">
        <f aca="false">IF(U476&gt;0,T476/U476,0)</f>
        <v>186.362068965517</v>
      </c>
      <c r="AE476" s="92" t="n">
        <f aca="false">EXP((((AD476-AD$495)/AD$496+2)/4-1.9)^3)</f>
        <v>0.0593446340905919</v>
      </c>
      <c r="AF476" s="93" t="n">
        <f aca="false">T476/V476</f>
        <v>12.5791094042594</v>
      </c>
      <c r="AG476" s="92" t="n">
        <f aca="false">EXP((((AF476-AF$495)/AF$496+2)/4-1.9)^3)</f>
        <v>0.00470394094345557</v>
      </c>
      <c r="AH476" s="92" t="n">
        <f aca="false">W476/V476</f>
        <v>0.448852635922176</v>
      </c>
      <c r="AI476" s="92" t="n">
        <f aca="false">EXP((((AH476-AH$495)/AH$496+2)/4-1.9)^3)</f>
        <v>0.01585445334342</v>
      </c>
      <c r="AJ476" s="92" t="n">
        <f aca="false">X476/V476</f>
        <v>0.130341405613567</v>
      </c>
      <c r="AK476" s="92" t="n">
        <f aca="false">EXP((((AJ476-AJ$495)/AJ$496+2)/4-1.9)^3)</f>
        <v>0.122029493016222</v>
      </c>
      <c r="AL476" s="92" t="n">
        <f aca="false">AA476/V476</f>
        <v>0.293442727013045</v>
      </c>
      <c r="AM476" s="92" t="n">
        <f aca="false">EXP((((AL476-AL$495)/AL$496+2)/4-1.9)^3)</f>
        <v>0.0950958952091788</v>
      </c>
      <c r="AN476" s="92" t="n">
        <f aca="false">0.01*AE476+0.15*AG476+0.24*AI476+0.25*AK476+0.35*AM476</f>
        <v>0.0688950428621131</v>
      </c>
      <c r="AP476" s="94" t="n">
        <f aca="false">0.01*AE476/$AN$495</f>
        <v>0.000210363269387336</v>
      </c>
      <c r="AQ476" s="81" t="n">
        <f aca="false">AP476*$J$495</f>
        <v>1517.76783318059</v>
      </c>
      <c r="AR476" s="94" t="n">
        <f aca="false">0.15*AG476/$AN$495</f>
        <v>0.000250116057930283</v>
      </c>
      <c r="AS476" s="81" t="n">
        <f aca="false">AR476*$J$495</f>
        <v>1804.58360622613</v>
      </c>
      <c r="AT476" s="94" t="n">
        <f aca="false">0.24*AI476/$AN$495</f>
        <v>0.00134881059726323</v>
      </c>
      <c r="AU476" s="81" t="n">
        <f aca="false">AT476*$J$495</f>
        <v>9731.64822709528</v>
      </c>
      <c r="AV476" s="94" t="n">
        <f aca="false">0.25*AK476/$AN$495</f>
        <v>0.0108141719575625</v>
      </c>
      <c r="AW476" s="81" t="n">
        <f aca="false">AV476*$J$495</f>
        <v>78024.0884612344</v>
      </c>
      <c r="AX476" s="94" t="n">
        <f aca="false">0.35*AM476/$AN$495</f>
        <v>0.0117982683772945</v>
      </c>
      <c r="AY476" s="81" t="n">
        <f aca="false">AX476*$J$495</f>
        <v>85124.329368154</v>
      </c>
    </row>
    <row r="477" customFormat="false" ht="12.8" hidden="false" customHeight="false" outlineLevel="0" collapsed="false">
      <c r="A477" s="89" t="s">
        <v>51</v>
      </c>
      <c r="B477" s="77"/>
      <c r="C477" s="77"/>
      <c r="D477" s="77"/>
      <c r="E477" s="77"/>
      <c r="F477" s="77"/>
      <c r="G477" s="77"/>
      <c r="H477" s="77"/>
      <c r="I477" s="82" t="n">
        <f aca="false">AP477+AR477+AT477+AV477+AX477</f>
        <v>0.0400787356790277</v>
      </c>
      <c r="J477" s="81" t="n">
        <f aca="false">ROUND(AQ477+AS477+AU477+AW477+AY477,0)</f>
        <v>289167</v>
      </c>
      <c r="K477" s="90" t="n">
        <f aca="false">I477-Tabla_Ministerio!J477</f>
        <v>6.60768040006143E-008</v>
      </c>
      <c r="L477" s="81" t="n">
        <f aca="false">J477-Tabla_Ministerio!K477</f>
        <v>0</v>
      </c>
      <c r="M477" s="82" t="n">
        <f aca="false">Q512/Q$530</f>
        <v>0.0490869640648875</v>
      </c>
      <c r="N477" s="81" t="n">
        <f aca="false">ROUND(N$495*M477,0)</f>
        <v>6729072</v>
      </c>
      <c r="O477" s="82" t="n">
        <f aca="false">Tabla_Ministerio!L477/Tabla_Ministerio!L495-M477</f>
        <v>-1.59871636510531E-005</v>
      </c>
      <c r="P477" s="117" t="n">
        <f aca="false">N477-Tabla_Ministerio!L477</f>
        <v>2192</v>
      </c>
      <c r="Q477" s="83" t="n">
        <f aca="false">N477+J477</f>
        <v>7018239</v>
      </c>
      <c r="R477" s="81" t="n">
        <f aca="false">Q477-Tabla_Ministerio!M477</f>
        <v>2192</v>
      </c>
      <c r="T477" s="83" t="n">
        <f aca="false">B477+Tabla_Ministerio!B477</f>
        <v>9395</v>
      </c>
      <c r="U477" s="83" t="n">
        <f aca="false">C477+Tabla_Ministerio!C477</f>
        <v>41</v>
      </c>
      <c r="V477" s="83" t="n">
        <f aca="false">D477+Tabla_Ministerio!D477</f>
        <v>441.895454545455</v>
      </c>
      <c r="W477" s="83" t="n">
        <f aca="false">E477+Tabla_Ministerio!E477</f>
        <v>267.088636363636</v>
      </c>
      <c r="X477" s="83" t="n">
        <f aca="false">F477+Tabla_Ministerio!F477</f>
        <v>46</v>
      </c>
      <c r="Y477" s="83" t="n">
        <f aca="false">G477+Tabla_Ministerio!G477</f>
        <v>147</v>
      </c>
      <c r="Z477" s="83" t="n">
        <f aca="false">H477+Tabla_Ministerio!H477</f>
        <v>29</v>
      </c>
      <c r="AA477" s="83" t="n">
        <f aca="false">Y477+0.33*Z477</f>
        <v>156.57</v>
      </c>
      <c r="AD477" s="91" t="n">
        <f aca="false">IF(U477&gt;0,T477/U477,0)</f>
        <v>229.146341463415</v>
      </c>
      <c r="AE477" s="92" t="n">
        <f aca="false">EXP((((AD477-AD$495)/AD$496+2)/4-1.9)^3)</f>
        <v>0.119439923840462</v>
      </c>
      <c r="AF477" s="93" t="n">
        <f aca="false">T477/V477</f>
        <v>21.2606848596439</v>
      </c>
      <c r="AG477" s="92" t="n">
        <f aca="false">EXP((((AF477-AF$495)/AF$496+2)/4-1.9)^3)</f>
        <v>0.0918929546500915</v>
      </c>
      <c r="AH477" s="92" t="n">
        <f aca="false">W477/V477</f>
        <v>0.604415894339466</v>
      </c>
      <c r="AI477" s="92" t="n">
        <f aca="false">EXP((((AH477-AH$495)/AH$496+2)/4-1.9)^3)</f>
        <v>0.124724487691442</v>
      </c>
      <c r="AJ477" s="92" t="n">
        <f aca="false">X477/V477</f>
        <v>0.104097020068506</v>
      </c>
      <c r="AK477" s="92" t="n">
        <f aca="false">EXP((((AJ477-AJ$495)/AJ$496+2)/4-1.9)^3)</f>
        <v>0.0749582936701782</v>
      </c>
      <c r="AL477" s="92" t="n">
        <f aca="false">AA477/V477</f>
        <v>0.354314574611436</v>
      </c>
      <c r="AM477" s="92" t="n">
        <f aca="false">EXP((((AL477-AL$495)/AL$496+2)/4-1.9)^3)</f>
        <v>0.141178635692472</v>
      </c>
      <c r="AN477" s="92" t="n">
        <f aca="false">0.01*AE477+0.15*AG477+0.24*AI477+0.25*AK477+0.35*AM477</f>
        <v>0.113064315391774</v>
      </c>
      <c r="AP477" s="94" t="n">
        <f aca="false">0.01*AE477/$AN$495</f>
        <v>0.000423387442849482</v>
      </c>
      <c r="AQ477" s="81" t="n">
        <f aca="false">AP477*$J$495</f>
        <v>3054.73404934737</v>
      </c>
      <c r="AR477" s="94" t="n">
        <f aca="false">0.15*AG477/$AN$495</f>
        <v>0.00488609526457255</v>
      </c>
      <c r="AS477" s="81" t="n">
        <f aca="false">AR477*$J$495</f>
        <v>35253.104042462</v>
      </c>
      <c r="AT477" s="94" t="n">
        <f aca="false">0.24*AI477/$AN$495</f>
        <v>0.0106108805578128</v>
      </c>
      <c r="AU477" s="81" t="n">
        <f aca="false">AT477*$J$495</f>
        <v>76557.3440614109</v>
      </c>
      <c r="AV477" s="94" t="n">
        <f aca="false">0.25*AK477/$AN$495</f>
        <v>0.00664275379138894</v>
      </c>
      <c r="AW477" s="81" t="n">
        <f aca="false">AV477*$J$495</f>
        <v>47927.3689635643</v>
      </c>
      <c r="AX477" s="94" t="n">
        <f aca="false">0.35*AM477/$AN$495</f>
        <v>0.0175156186224039</v>
      </c>
      <c r="AY477" s="81" t="n">
        <f aca="false">AX477*$J$495</f>
        <v>126374.925626365</v>
      </c>
    </row>
    <row r="478" customFormat="false" ht="12.8" hidden="false" customHeight="false" outlineLevel="0" collapsed="false">
      <c r="A478" s="89" t="s">
        <v>52</v>
      </c>
      <c r="B478" s="77"/>
      <c r="C478" s="77"/>
      <c r="D478" s="77"/>
      <c r="E478" s="77"/>
      <c r="F478" s="77"/>
      <c r="G478" s="77"/>
      <c r="H478" s="77"/>
      <c r="I478" s="82" t="n">
        <f aca="false">AP478+AR478+AT478+AV478+AX478</f>
        <v>0.0165725650681057</v>
      </c>
      <c r="J478" s="81" t="n">
        <f aca="false">ROUND(AQ478+AS478+AU478+AW478+AY478,0)</f>
        <v>119571</v>
      </c>
      <c r="K478" s="90" t="n">
        <f aca="false">I478-Tabla_Ministerio!J478</f>
        <v>-2.65589039406822E-008</v>
      </c>
      <c r="L478" s="81" t="n">
        <f aca="false">J478-Tabla_Ministerio!K478</f>
        <v>0</v>
      </c>
      <c r="M478" s="82" t="n">
        <f aca="false">Q513/Q$530</f>
        <v>0.0210228225042262</v>
      </c>
      <c r="N478" s="81" t="n">
        <f aca="false">ROUND(N$495*M478,0)</f>
        <v>2881907</v>
      </c>
      <c r="O478" s="82" t="n">
        <f aca="false">Tabla_Ministerio!L478/Tabla_Ministerio!L495-M478</f>
        <v>-5.99813906746946E-006</v>
      </c>
      <c r="P478" s="117" t="n">
        <f aca="false">N478-Tabla_Ministerio!L478</f>
        <v>822</v>
      </c>
      <c r="Q478" s="83" t="n">
        <f aca="false">N478+J478</f>
        <v>3001478</v>
      </c>
      <c r="R478" s="81" t="n">
        <f aca="false">Q478-Tabla_Ministerio!M478</f>
        <v>822</v>
      </c>
      <c r="T478" s="83" t="n">
        <f aca="false">B478+Tabla_Ministerio!B478</f>
        <v>15105</v>
      </c>
      <c r="U478" s="83" t="n">
        <f aca="false">C478+Tabla_Ministerio!C478</f>
        <v>75</v>
      </c>
      <c r="V478" s="83" t="n">
        <f aca="false">D478+Tabla_Ministerio!D478</f>
        <v>654.625</v>
      </c>
      <c r="W478" s="83" t="n">
        <f aca="false">E478+Tabla_Ministerio!E478</f>
        <v>245.878787878788</v>
      </c>
      <c r="X478" s="83" t="n">
        <f aca="false">F478+Tabla_Ministerio!F478</f>
        <v>42</v>
      </c>
      <c r="Y478" s="83" t="n">
        <f aca="false">G478+Tabla_Ministerio!G478</f>
        <v>120</v>
      </c>
      <c r="Z478" s="83" t="n">
        <f aca="false">H478+Tabla_Ministerio!H478</f>
        <v>25</v>
      </c>
      <c r="AA478" s="83" t="n">
        <f aca="false">Y478+0.33*Z478</f>
        <v>128.25</v>
      </c>
      <c r="AD478" s="91" t="n">
        <f aca="false">IF(U478&gt;0,T478/U478,0)</f>
        <v>201.4</v>
      </c>
      <c r="AE478" s="92" t="n">
        <f aca="false">EXP((((AD478-AD$495)/AD$496+2)/4-1.9)^3)</f>
        <v>0.0770440614474383</v>
      </c>
      <c r="AF478" s="93" t="n">
        <f aca="false">T478/V478</f>
        <v>23.0742791674623</v>
      </c>
      <c r="AG478" s="92" t="n">
        <f aca="false">EXP((((AF478-AF$495)/AF$496+2)/4-1.9)^3)</f>
        <v>0.141775866652352</v>
      </c>
      <c r="AH478" s="92" t="n">
        <f aca="false">W478/V478</f>
        <v>0.375602502010751</v>
      </c>
      <c r="AI478" s="92" t="n">
        <f aca="false">EXP((((AH478-AH$495)/AH$496+2)/4-1.9)^3)</f>
        <v>0.00423388682671152</v>
      </c>
      <c r="AJ478" s="92" t="n">
        <f aca="false">X478/V478</f>
        <v>0.0641588695818217</v>
      </c>
      <c r="AK478" s="92" t="n">
        <f aca="false">EXP((((AJ478-AJ$495)/AJ$496+2)/4-1.9)^3)</f>
        <v>0.0311698943527236</v>
      </c>
      <c r="AL478" s="92" t="n">
        <f aca="false">AA478/V478</f>
        <v>0.195913691044491</v>
      </c>
      <c r="AM478" s="92" t="n">
        <f aca="false">EXP((((AL478-AL$495)/AL$496+2)/4-1.9)^3)</f>
        <v>0.0454476844648309</v>
      </c>
      <c r="AN478" s="92" t="n">
        <f aca="false">0.01*AE478+0.15*AG478+0.24*AI478+0.25*AK478+0.35*AM478</f>
        <v>0.0467521166016097</v>
      </c>
      <c r="AP478" s="94" t="n">
        <f aca="false">0.01*AE478/$AN$495</f>
        <v>0.000273103725405417</v>
      </c>
      <c r="AQ478" s="81" t="n">
        <f aca="false">AP478*$J$495</f>
        <v>1970.4392822442</v>
      </c>
      <c r="AR478" s="94" t="n">
        <f aca="false">0.15*AG478/$AN$495</f>
        <v>0.00753844941996362</v>
      </c>
      <c r="AS478" s="81" t="n">
        <f aca="false">AR478*$J$495</f>
        <v>54389.7994882962</v>
      </c>
      <c r="AT478" s="94" t="n">
        <f aca="false">0.24*AI478/$AN$495</f>
        <v>0.000360196046863502</v>
      </c>
      <c r="AU478" s="81" t="n">
        <f aca="false">AT478*$J$495</f>
        <v>2598.80907517947</v>
      </c>
      <c r="AV478" s="94" t="n">
        <f aca="false">0.25*AK478/$AN$495</f>
        <v>0.00276225516551644</v>
      </c>
      <c r="AW478" s="81" t="n">
        <f aca="false">AV478*$J$495</f>
        <v>19929.6295853736</v>
      </c>
      <c r="AX478" s="94" t="n">
        <f aca="false">0.35*AM478/$AN$495</f>
        <v>0.00563856071035669</v>
      </c>
      <c r="AY478" s="81" t="n">
        <f aca="false">AX478*$J$495</f>
        <v>40682.1309468129</v>
      </c>
    </row>
    <row r="479" customFormat="false" ht="12.8" hidden="false" customHeight="false" outlineLevel="0" collapsed="false">
      <c r="A479" s="89" t="s">
        <v>53</v>
      </c>
      <c r="B479" s="77"/>
      <c r="C479" s="77"/>
      <c r="D479" s="77"/>
      <c r="E479" s="77"/>
      <c r="F479" s="77"/>
      <c r="G479" s="77"/>
      <c r="H479" s="77"/>
      <c r="I479" s="82" t="n">
        <f aca="false">AP479+AR479+AT479+AV479+AX479</f>
        <v>0.0137379821019446</v>
      </c>
      <c r="J479" s="81" t="n">
        <f aca="false">ROUND(AQ479+AS479+AU479+AW479+AY479,0)</f>
        <v>99119</v>
      </c>
      <c r="K479" s="90" t="n">
        <f aca="false">I479-Tabla_Ministerio!J479</f>
        <v>4.64028406463313E-008</v>
      </c>
      <c r="L479" s="81" t="n">
        <f aca="false">J479-Tabla_Ministerio!K479</f>
        <v>0</v>
      </c>
      <c r="M479" s="82" t="n">
        <f aca="false">Q514/Q$530</f>
        <v>0.0203136372956897</v>
      </c>
      <c r="N479" s="81" t="n">
        <f aca="false">ROUND(N$495*M479,0)</f>
        <v>2784689</v>
      </c>
      <c r="O479" s="82" t="n">
        <f aca="false">Tabla_Ministerio!L479/Tabla_Ministerio!L495-M479</f>
        <v>-2.27460580462871E-006</v>
      </c>
      <c r="P479" s="117" t="n">
        <f aca="false">N479-Tabla_Ministerio!L479</f>
        <v>312</v>
      </c>
      <c r="Q479" s="83" t="n">
        <f aca="false">N479+J479</f>
        <v>2883808</v>
      </c>
      <c r="R479" s="81" t="n">
        <f aca="false">Q479-Tabla_Ministerio!M479</f>
        <v>312</v>
      </c>
      <c r="T479" s="83" t="n">
        <f aca="false">B479+Tabla_Ministerio!B479</f>
        <v>6017</v>
      </c>
      <c r="U479" s="83" t="n">
        <f aca="false">C479+Tabla_Ministerio!C479</f>
        <v>44</v>
      </c>
      <c r="V479" s="83" t="n">
        <f aca="false">D479+Tabla_Ministerio!D479</f>
        <v>339.5425</v>
      </c>
      <c r="W479" s="83" t="n">
        <f aca="false">E479+Tabla_Ministerio!E479</f>
        <v>163.281818181818</v>
      </c>
      <c r="X479" s="83" t="n">
        <f aca="false">F479+Tabla_Ministerio!F479</f>
        <v>21</v>
      </c>
      <c r="Y479" s="83" t="n">
        <f aca="false">G479+Tabla_Ministerio!G479</f>
        <v>74</v>
      </c>
      <c r="Z479" s="83" t="n">
        <f aca="false">H479+Tabla_Ministerio!H479</f>
        <v>6</v>
      </c>
      <c r="AA479" s="83" t="n">
        <f aca="false">Y479+0.33*Z479</f>
        <v>75.98</v>
      </c>
      <c r="AD479" s="91" t="n">
        <f aca="false">IF(U479&gt;0,T479/U479,0)</f>
        <v>136.75</v>
      </c>
      <c r="AE479" s="92" t="n">
        <f aca="false">EXP((((AD479-AD$495)/AD$496+2)/4-1.9)^3)</f>
        <v>0.0221469561823857</v>
      </c>
      <c r="AF479" s="93" t="n">
        <f aca="false">T479/V479</f>
        <v>17.7209038632866</v>
      </c>
      <c r="AG479" s="92" t="n">
        <f aca="false">EXP((((AF479-AF$495)/AF$496+2)/4-1.9)^3)</f>
        <v>0.0330610846825781</v>
      </c>
      <c r="AH479" s="92" t="n">
        <f aca="false">W479/V479</f>
        <v>0.480887718567832</v>
      </c>
      <c r="AI479" s="92" t="n">
        <f aca="false">EXP((((AH479-AH$495)/AH$496+2)/4-1.9)^3)</f>
        <v>0.0262240346787268</v>
      </c>
      <c r="AJ479" s="92" t="n">
        <f aca="false">X479/V479</f>
        <v>0.0618479277262787</v>
      </c>
      <c r="AK479" s="92" t="n">
        <f aca="false">EXP((((AJ479-AJ$495)/AJ$496+2)/4-1.9)^3)</f>
        <v>0.0294699400760982</v>
      </c>
      <c r="AL479" s="92" t="n">
        <f aca="false">AA479/V479</f>
        <v>0.223771692792508</v>
      </c>
      <c r="AM479" s="92" t="n">
        <f aca="false">EXP((((AL479-AL$495)/AL$496+2)/4-1.9)^3)</f>
        <v>0.0568963334508086</v>
      </c>
      <c r="AN479" s="92" t="n">
        <f aca="false">0.01*AE479+0.15*AG479+0.24*AI479+0.25*AK479+0.35*AM479</f>
        <v>0.0387556023139126</v>
      </c>
      <c r="AP479" s="94" t="n">
        <f aca="false">0.01*AE479/$AN$495</f>
        <v>7.85059370724695E-005</v>
      </c>
      <c r="AQ479" s="81" t="n">
        <f aca="false">AP479*$J$495</f>
        <v>566.419158388812</v>
      </c>
      <c r="AR479" s="94" t="n">
        <f aca="false">0.15*AG479/$AN$495</f>
        <v>0.00175791071170021</v>
      </c>
      <c r="AS479" s="81" t="n">
        <f aca="false">AR479*$J$495</f>
        <v>12683.2994162563</v>
      </c>
      <c r="AT479" s="94" t="n">
        <f aca="false">0.24*AI479/$AN$495</f>
        <v>0.00223099813733694</v>
      </c>
      <c r="AU479" s="81" t="n">
        <f aca="false">AT479*$J$495</f>
        <v>16096.6180959139</v>
      </c>
      <c r="AV479" s="94" t="n">
        <f aca="false">0.25*AK479/$AN$495</f>
        <v>0.0026116063558473</v>
      </c>
      <c r="AW479" s="81" t="n">
        <f aca="false">AV479*$J$495</f>
        <v>18842.7006833429</v>
      </c>
      <c r="AX479" s="94" t="n">
        <f aca="false">0.35*AM479/$AN$495</f>
        <v>0.00705896095998773</v>
      </c>
      <c r="AY479" s="81" t="n">
        <f aca="false">AX479*$J$495</f>
        <v>50930.2974418971</v>
      </c>
    </row>
    <row r="480" customFormat="false" ht="12.8" hidden="false" customHeight="false" outlineLevel="0" collapsed="false">
      <c r="A480" s="89" t="s">
        <v>54</v>
      </c>
      <c r="B480" s="77"/>
      <c r="C480" s="77"/>
      <c r="D480" s="77"/>
      <c r="E480" s="77"/>
      <c r="F480" s="77"/>
      <c r="G480" s="77"/>
      <c r="H480" s="77"/>
      <c r="I480" s="82" t="n">
        <f aca="false">AP480+AR480+AT480+AV480+AX480</f>
        <v>0.0167932096178382</v>
      </c>
      <c r="J480" s="81" t="n">
        <f aca="false">ROUND(AQ480+AS480+AU480+AW480+AY480,0)</f>
        <v>121163</v>
      </c>
      <c r="K480" s="90" t="n">
        <f aca="false">I480-Tabla_Ministerio!J480</f>
        <v>-3.38885586294302E-008</v>
      </c>
      <c r="L480" s="81" t="n">
        <f aca="false">J480-Tabla_Ministerio!K480</f>
        <v>0</v>
      </c>
      <c r="M480" s="82" t="n">
        <f aca="false">Q515/Q$530</f>
        <v>0.0209317731004645</v>
      </c>
      <c r="N480" s="81" t="n">
        <f aca="false">ROUND(N$495*M480,0)</f>
        <v>2869426</v>
      </c>
      <c r="O480" s="82" t="n">
        <f aca="false">Tabla_Ministerio!L480/Tabla_Ministerio!L495-M480</f>
        <v>1.24246315405842E-005</v>
      </c>
      <c r="P480" s="117" t="n">
        <f aca="false">N480-Tabla_Ministerio!L480</f>
        <v>-1703</v>
      </c>
      <c r="Q480" s="83" t="n">
        <f aca="false">N480+J480</f>
        <v>2990589</v>
      </c>
      <c r="R480" s="81" t="n">
        <f aca="false">Q480-Tabla_Ministerio!M480</f>
        <v>-1703</v>
      </c>
      <c r="T480" s="83" t="n">
        <f aca="false">B480+Tabla_Ministerio!B480</f>
        <v>7317</v>
      </c>
      <c r="U480" s="83" t="n">
        <f aca="false">C480+Tabla_Ministerio!C480</f>
        <v>38</v>
      </c>
      <c r="V480" s="83" t="n">
        <f aca="false">D480+Tabla_Ministerio!D480</f>
        <v>308.863636363636</v>
      </c>
      <c r="W480" s="83" t="n">
        <f aca="false">E480+Tabla_Ministerio!E480</f>
        <v>154.363636363636</v>
      </c>
      <c r="X480" s="83" t="n">
        <f aca="false">F480+Tabla_Ministerio!F480</f>
        <v>17</v>
      </c>
      <c r="Y480" s="83" t="n">
        <f aca="false">G480+Tabla_Ministerio!G480</f>
        <v>34</v>
      </c>
      <c r="Z480" s="83" t="n">
        <f aca="false">H480+Tabla_Ministerio!H480</f>
        <v>6</v>
      </c>
      <c r="AA480" s="83" t="n">
        <f aca="false">Y480+0.33*Z480</f>
        <v>35.98</v>
      </c>
      <c r="AD480" s="91" t="n">
        <f aca="false">IF(U480&gt;0,T480/U480,0)</f>
        <v>192.552631578947</v>
      </c>
      <c r="AE480" s="92" t="n">
        <f aca="false">EXP((((AD480-AD$495)/AD$496+2)/4-1.9)^3)</f>
        <v>0.0662117026609605</v>
      </c>
      <c r="AF480" s="93" t="n">
        <f aca="false">T480/V480</f>
        <v>23.6900662251656</v>
      </c>
      <c r="AG480" s="92" t="n">
        <f aca="false">EXP((((AF480-AF$495)/AF$496+2)/4-1.9)^3)</f>
        <v>0.162155659204526</v>
      </c>
      <c r="AH480" s="92" t="n">
        <f aca="false">W480/V480</f>
        <v>0.499779249448123</v>
      </c>
      <c r="AI480" s="92" t="n">
        <f aca="false">EXP((((AH480-AH$495)/AH$496+2)/4-1.9)^3)</f>
        <v>0.0345844286252236</v>
      </c>
      <c r="AJ480" s="92" t="n">
        <f aca="false">X480/V480</f>
        <v>0.0550404709345107</v>
      </c>
      <c r="AK480" s="92" t="n">
        <f aca="false">EXP((((AJ480-AJ$495)/AJ$496+2)/4-1.9)^3)</f>
        <v>0.0248948426544526</v>
      </c>
      <c r="AL480" s="92" t="n">
        <f aca="false">AA480/V480</f>
        <v>0.116491537895512</v>
      </c>
      <c r="AM480" s="92" t="n">
        <f aca="false">EXP((((AL480-AL$495)/AL$496+2)/4-1.9)^3)</f>
        <v>0.0224717930237061</v>
      </c>
      <c r="AN480" s="92" t="n">
        <f aca="false">0.01*AE480+0.15*AG480+0.24*AI480+0.25*AK480+0.35*AM480</f>
        <v>0.0473745669992525</v>
      </c>
      <c r="AP480" s="94" t="n">
        <f aca="false">0.01*AE480/$AN$495</f>
        <v>0.000234705470122192</v>
      </c>
      <c r="AQ480" s="81" t="n">
        <f aca="false">AP480*$J$495</f>
        <v>1693.39644634956</v>
      </c>
      <c r="AR480" s="94" t="n">
        <f aca="false">0.15*AG480/$AN$495</f>
        <v>0.00862207556150318</v>
      </c>
      <c r="AS480" s="81" t="n">
        <f aca="false">AR480*$J$495</f>
        <v>62208.145845112</v>
      </c>
      <c r="AT480" s="94" t="n">
        <f aca="false">0.24*AI480/$AN$495</f>
        <v>0.00294225495004882</v>
      </c>
      <c r="AU480" s="81" t="n">
        <f aca="false">AT480*$J$495</f>
        <v>21228.325330778</v>
      </c>
      <c r="AV480" s="94" t="n">
        <f aca="false">0.25*AK480/$AN$495</f>
        <v>0.00220616428592328</v>
      </c>
      <c r="AW480" s="81" t="n">
        <f aca="false">AV480*$J$495</f>
        <v>15917.4422304722</v>
      </c>
      <c r="AX480" s="94" t="n">
        <f aca="false">0.35*AM480/$AN$495</f>
        <v>0.00278800935024069</v>
      </c>
      <c r="AY480" s="81" t="n">
        <f aca="false">AX480*$J$495</f>
        <v>20115.4456418463</v>
      </c>
    </row>
    <row r="481" customFormat="false" ht="12.8" hidden="false" customHeight="false" outlineLevel="0" collapsed="false">
      <c r="A481" s="89" t="s">
        <v>55</v>
      </c>
      <c r="B481" s="77"/>
      <c r="C481" s="77"/>
      <c r="D481" s="77"/>
      <c r="E481" s="77"/>
      <c r="F481" s="77"/>
      <c r="G481" s="77"/>
      <c r="H481" s="77"/>
      <c r="I481" s="82" t="n">
        <f aca="false">AP481+AR481+AT481+AV481+AX481</f>
        <v>0.0338077317198951</v>
      </c>
      <c r="J481" s="81" t="n">
        <f aca="false">ROUND(AQ481+AS481+AU481+AW481+AY481,0)</f>
        <v>243922</v>
      </c>
      <c r="K481" s="90" t="n">
        <f aca="false">I481-Tabla_Ministerio!J481</f>
        <v>3.84260075286802E-008</v>
      </c>
      <c r="L481" s="81" t="n">
        <f aca="false">J481-Tabla_Ministerio!K481</f>
        <v>0</v>
      </c>
      <c r="M481" s="82" t="n">
        <f aca="false">Q516/Q$530</f>
        <v>0.0209877108537133</v>
      </c>
      <c r="N481" s="81" t="n">
        <f aca="false">ROUND(N$495*M481,0)</f>
        <v>2877094</v>
      </c>
      <c r="O481" s="82" t="n">
        <f aca="false">Tabla_Ministerio!L481/Tabla_Ministerio!L495-M481</f>
        <v>2.14904869732281E-005</v>
      </c>
      <c r="P481" s="117" t="n">
        <f aca="false">N481-Tabla_Ministerio!L481</f>
        <v>-2946</v>
      </c>
      <c r="Q481" s="83" t="n">
        <f aca="false">N481+J481</f>
        <v>3121016</v>
      </c>
      <c r="R481" s="81" t="n">
        <f aca="false">Q481-Tabla_Ministerio!M481</f>
        <v>-2946</v>
      </c>
      <c r="T481" s="83" t="n">
        <f aca="false">B481+Tabla_Ministerio!B481</f>
        <v>9430</v>
      </c>
      <c r="U481" s="83" t="n">
        <f aca="false">C481+Tabla_Ministerio!C481</f>
        <v>41</v>
      </c>
      <c r="V481" s="83" t="n">
        <f aca="false">D481+Tabla_Ministerio!D481</f>
        <v>423.859848484848</v>
      </c>
      <c r="W481" s="83" t="n">
        <f aca="false">E481+Tabla_Ministerio!E481</f>
        <v>282.450757575758</v>
      </c>
      <c r="X481" s="83" t="n">
        <f aca="false">F481+Tabla_Ministerio!F481</f>
        <v>28</v>
      </c>
      <c r="Y481" s="83" t="n">
        <f aca="false">G481+Tabla_Ministerio!G481</f>
        <v>75</v>
      </c>
      <c r="Z481" s="83" t="n">
        <f aca="false">H481+Tabla_Ministerio!H481</f>
        <v>16</v>
      </c>
      <c r="AA481" s="83" t="n">
        <f aca="false">Y481+0.33*Z481</f>
        <v>80.28</v>
      </c>
      <c r="AD481" s="91" t="n">
        <f aca="false">IF(U481&gt;0,T481/U481,0)</f>
        <v>230</v>
      </c>
      <c r="AE481" s="92" t="n">
        <f aca="false">EXP((((AD481-AD$495)/AD$496+2)/4-1.9)^3)</f>
        <v>0.12095800936894</v>
      </c>
      <c r="AF481" s="93" t="n">
        <f aca="false">T481/V481</f>
        <v>22.2479199992851</v>
      </c>
      <c r="AG481" s="92" t="n">
        <f aca="false">EXP((((AF481-AF$495)/AF$496+2)/4-1.9)^3)</f>
        <v>0.117195410717945</v>
      </c>
      <c r="AH481" s="92" t="n">
        <f aca="false">W481/V481</f>
        <v>0.666377715618551</v>
      </c>
      <c r="AI481" s="92" t="n">
        <f aca="false">EXP((((AH481-AH$495)/AH$496+2)/4-1.9)^3)</f>
        <v>0.2223320960993</v>
      </c>
      <c r="AJ481" s="92" t="n">
        <f aca="false">X481/V481</f>
        <v>0.0660595715779409</v>
      </c>
      <c r="AK481" s="92" t="n">
        <f aca="false">EXP((((AJ481-AJ$495)/AJ$496+2)/4-1.9)^3)</f>
        <v>0.0326266855326066</v>
      </c>
      <c r="AL481" s="92" t="n">
        <f aca="false">AA481/V481</f>
        <v>0.189402228795611</v>
      </c>
      <c r="AM481" s="92" t="n">
        <f aca="false">EXP((((AL481-AL$495)/AL$496+2)/4-1.9)^3)</f>
        <v>0.0430520072219059</v>
      </c>
      <c r="AN481" s="92" t="n">
        <f aca="false">0.01*AE481+0.15*AG481+0.24*AI481+0.25*AK481+0.35*AM481</f>
        <v>0.0953734686760318</v>
      </c>
      <c r="AP481" s="94" t="n">
        <f aca="false">0.01*AE481/$AN$495</f>
        <v>0.000428768711769141</v>
      </c>
      <c r="AQ481" s="81" t="n">
        <f aca="false">AP481*$J$495</f>
        <v>3093.55982388368</v>
      </c>
      <c r="AR481" s="94" t="n">
        <f aca="false">0.15*AG481/$AN$495</f>
        <v>0.00623146729277591</v>
      </c>
      <c r="AS481" s="81" t="n">
        <f aca="false">AR481*$J$495</f>
        <v>44959.9430453688</v>
      </c>
      <c r="AT481" s="94" t="n">
        <f aca="false">0.24*AI481/$AN$495</f>
        <v>0.0189148046189144</v>
      </c>
      <c r="AU481" s="81" t="n">
        <f aca="false">AT481*$J$495</f>
        <v>136470.031603398</v>
      </c>
      <c r="AV481" s="94" t="n">
        <f aca="false">0.25*AK481/$AN$495</f>
        <v>0.00289135502437941</v>
      </c>
      <c r="AW481" s="81" t="n">
        <f aca="false">AV481*$J$495</f>
        <v>20861.0831305721</v>
      </c>
      <c r="AX481" s="94" t="n">
        <f aca="false">0.35*AM481/$AN$495</f>
        <v>0.00534133607205623</v>
      </c>
      <c r="AY481" s="81" t="n">
        <f aca="false">AX481*$J$495</f>
        <v>38537.6596398446</v>
      </c>
    </row>
    <row r="482" customFormat="false" ht="12.8" hidden="false" customHeight="false" outlineLevel="0" collapsed="false">
      <c r="A482" s="89" t="s">
        <v>56</v>
      </c>
      <c r="B482" s="77"/>
      <c r="C482" s="77"/>
      <c r="D482" s="77"/>
      <c r="E482" s="77"/>
      <c r="F482" s="77"/>
      <c r="G482" s="77"/>
      <c r="H482" s="77"/>
      <c r="I482" s="82" t="n">
        <f aca="false">AP482+AR482+AT482+AV482+AX482</f>
        <v>0.0347834771104768</v>
      </c>
      <c r="J482" s="81" t="n">
        <f aca="false">ROUND(AQ482+AS482+AU482+AW482+AY482,0)</f>
        <v>250962</v>
      </c>
      <c r="K482" s="90" t="n">
        <f aca="false">I482-Tabla_Ministerio!J482</f>
        <v>3.68122641328239E-008</v>
      </c>
      <c r="L482" s="81" t="n">
        <f aca="false">J482-Tabla_Ministerio!K482</f>
        <v>0</v>
      </c>
      <c r="M482" s="82" t="n">
        <f aca="false">Q517/Q$530</f>
        <v>0.0219121626490571</v>
      </c>
      <c r="N482" s="81" t="n">
        <f aca="false">ROUND(N$495*M482,0)</f>
        <v>3003822</v>
      </c>
      <c r="O482" s="82" t="n">
        <f aca="false">Tabla_Ministerio!L482/Tabla_Ministerio!L495-M482</f>
        <v>-2.12406903966206E-006</v>
      </c>
      <c r="P482" s="117" t="n">
        <f aca="false">N482-Tabla_Ministerio!L482</f>
        <v>291</v>
      </c>
      <c r="Q482" s="83" t="n">
        <f aca="false">N482+J482</f>
        <v>3254784</v>
      </c>
      <c r="R482" s="81" t="n">
        <f aca="false">Q482-Tabla_Ministerio!M482</f>
        <v>291</v>
      </c>
      <c r="T482" s="83" t="n">
        <f aca="false">B482+Tabla_Ministerio!B482</f>
        <v>6837</v>
      </c>
      <c r="U482" s="83" t="n">
        <f aca="false">C482+Tabla_Ministerio!C482</f>
        <v>47</v>
      </c>
      <c r="V482" s="83" t="n">
        <f aca="false">D482+Tabla_Ministerio!D482</f>
        <v>441.489393939394</v>
      </c>
      <c r="W482" s="83" t="n">
        <f aca="false">E482+Tabla_Ministerio!E482</f>
        <v>258.825757575758</v>
      </c>
      <c r="X482" s="83" t="n">
        <f aca="false">F482+Tabla_Ministerio!F482</f>
        <v>58</v>
      </c>
      <c r="Y482" s="83" t="n">
        <f aca="false">G482+Tabla_Ministerio!G482</f>
        <v>116</v>
      </c>
      <c r="Z482" s="83" t="n">
        <f aca="false">H482+Tabla_Ministerio!H482</f>
        <v>77</v>
      </c>
      <c r="AA482" s="83" t="n">
        <f aca="false">Y482+0.33*Z482</f>
        <v>141.41</v>
      </c>
      <c r="AD482" s="91" t="n">
        <f aca="false">IF(U482&gt;0,T482/U482,0)</f>
        <v>145.468085106383</v>
      </c>
      <c r="AE482" s="92" t="n">
        <f aca="false">EXP((((AD482-AD$495)/AD$496+2)/4-1.9)^3)</f>
        <v>0.0267164955859538</v>
      </c>
      <c r="AF482" s="93" t="n">
        <f aca="false">T482/V482</f>
        <v>15.4862157366765</v>
      </c>
      <c r="AG482" s="92" t="n">
        <f aca="false">EXP((((AF482-AF$495)/AF$496+2)/4-1.9)^3)</f>
        <v>0.0152200634957534</v>
      </c>
      <c r="AH482" s="92" t="n">
        <f aca="false">W482/V482</f>
        <v>0.586255890014175</v>
      </c>
      <c r="AI482" s="92" t="n">
        <f aca="false">EXP((((AH482-AH$495)/AH$496+2)/4-1.9)^3)</f>
        <v>0.10274984759904</v>
      </c>
      <c r="AJ482" s="92" t="n">
        <f aca="false">X482/V482</f>
        <v>0.131373484383097</v>
      </c>
      <c r="AK482" s="92" t="n">
        <f aca="false">EXP((((AJ482-AJ$495)/AJ$496+2)/4-1.9)^3)</f>
        <v>0.12422100189662</v>
      </c>
      <c r="AL482" s="92" t="n">
        <f aca="false">AA482/V482</f>
        <v>0.320302145286444</v>
      </c>
      <c r="AM482" s="92" t="n">
        <f aca="false">EXP((((AL482-AL$495)/AL$496+2)/4-1.9)^3)</f>
        <v>0.113887747585655</v>
      </c>
      <c r="AN482" s="92" t="n">
        <f aca="false">0.01*AE482+0.15*AG482+0.24*AI482+0.25*AK482+0.35*AM482</f>
        <v>0.0981261000331264</v>
      </c>
      <c r="AP482" s="94" t="n">
        <f aca="false">0.01*AE482/$AN$495</f>
        <v>9.47039179558199E-005</v>
      </c>
      <c r="AQ482" s="81" t="n">
        <f aca="false">AP482*$J$495</f>
        <v>683.287347492471</v>
      </c>
      <c r="AR482" s="94" t="n">
        <f aca="false">0.15*AG482/$AN$495</f>
        <v>0.000809275101189928</v>
      </c>
      <c r="AS482" s="81" t="n">
        <f aca="false">AR482*$J$495</f>
        <v>5838.90771595881</v>
      </c>
      <c r="AT482" s="94" t="n">
        <f aca="false">0.24*AI482/$AN$495</f>
        <v>0.00874139778312102</v>
      </c>
      <c r="AU482" s="81" t="n">
        <f aca="false">AT482*$J$495</f>
        <v>63069.0538842514</v>
      </c>
      <c r="AV482" s="94" t="n">
        <f aca="false">0.25*AK482/$AN$495</f>
        <v>0.0110083820070626</v>
      </c>
      <c r="AW482" s="81" t="n">
        <f aca="false">AV482*$J$495</f>
        <v>79425.3110552268</v>
      </c>
      <c r="AX482" s="94" t="n">
        <f aca="false">0.35*AM482/$AN$495</f>
        <v>0.0141297183011474</v>
      </c>
      <c r="AY482" s="81" t="n">
        <f aca="false">AX482*$J$495</f>
        <v>101945.705597004</v>
      </c>
    </row>
    <row r="483" customFormat="false" ht="12.8" hidden="false" customHeight="false" outlineLevel="0" collapsed="false">
      <c r="A483" s="89" t="s">
        <v>57</v>
      </c>
      <c r="B483" s="77"/>
      <c r="C483" s="77"/>
      <c r="D483" s="77"/>
      <c r="E483" s="77"/>
      <c r="F483" s="77"/>
      <c r="G483" s="77"/>
      <c r="H483" s="77"/>
      <c r="I483" s="82" t="n">
        <f aca="false">AP483+AR483+AT483+AV483+AX483</f>
        <v>0.00935743163081573</v>
      </c>
      <c r="J483" s="81" t="n">
        <f aca="false">ROUND(AQ483+AS483+AU483+AW483+AY483,0)</f>
        <v>67514</v>
      </c>
      <c r="K483" s="90" t="n">
        <f aca="false">I483-Tabla_Ministerio!J483</f>
        <v>-3.75808319706683E-008</v>
      </c>
      <c r="L483" s="81" t="n">
        <f aca="false">J483-Tabla_Ministerio!K483</f>
        <v>0</v>
      </c>
      <c r="M483" s="82" t="n">
        <f aca="false">Q518/Q$530</f>
        <v>0.0102697690007867</v>
      </c>
      <c r="N483" s="81" t="n">
        <f aca="false">ROUND(N$495*M483,0)</f>
        <v>1407828</v>
      </c>
      <c r="O483" s="82" t="n">
        <f aca="false">Tabla_Ministerio!L483/Tabla_Ministerio!L495-M483</f>
        <v>1.8264826942456E-005</v>
      </c>
      <c r="P483" s="117" t="n">
        <f aca="false">N483-Tabla_Ministerio!L483</f>
        <v>-2504</v>
      </c>
      <c r="Q483" s="83" t="n">
        <f aca="false">N483+J483</f>
        <v>1475342</v>
      </c>
      <c r="R483" s="81" t="n">
        <f aca="false">Q483-Tabla_Ministerio!M483</f>
        <v>-2504</v>
      </c>
      <c r="T483" s="83" t="n">
        <f aca="false">B483+Tabla_Ministerio!B483</f>
        <v>3363</v>
      </c>
      <c r="U483" s="83" t="n">
        <f aca="false">C483+Tabla_Ministerio!C483</f>
        <v>57</v>
      </c>
      <c r="V483" s="83" t="n">
        <f aca="false">D483+Tabla_Ministerio!D483</f>
        <v>199.837954545455</v>
      </c>
      <c r="W483" s="83" t="n">
        <f aca="false">E483+Tabla_Ministerio!E483</f>
        <v>77.8556818181818</v>
      </c>
      <c r="X483" s="83" t="n">
        <f aca="false">F483+Tabla_Ministerio!F483</f>
        <v>11</v>
      </c>
      <c r="Y483" s="83" t="n">
        <f aca="false">G483+Tabla_Ministerio!G483</f>
        <v>32</v>
      </c>
      <c r="Z483" s="83" t="n">
        <f aca="false">H483+Tabla_Ministerio!H483</f>
        <v>18</v>
      </c>
      <c r="AA483" s="83" t="n">
        <f aca="false">Y483+0.33*Z483</f>
        <v>37.94</v>
      </c>
      <c r="AD483" s="91" t="n">
        <f aca="false">IF(U483&gt;0,T483/U483,0)</f>
        <v>59</v>
      </c>
      <c r="AE483" s="92" t="n">
        <f aca="false">EXP((((AD483-AD$495)/AD$496+2)/4-1.9)^3)</f>
        <v>0.00309826282512292</v>
      </c>
      <c r="AF483" s="93" t="n">
        <f aca="false">T483/V483</f>
        <v>16.8286350190552</v>
      </c>
      <c r="AG483" s="92" t="n">
        <f aca="false">EXP((((AF483-AF$495)/AF$496+2)/4-1.9)^3)</f>
        <v>0.0245642805171328</v>
      </c>
      <c r="AH483" s="92" t="n">
        <f aca="false">W483/V483</f>
        <v>0.389594068830768</v>
      </c>
      <c r="AI483" s="92" t="n">
        <f aca="false">EXP((((AH483-AH$495)/AH$496+2)/4-1.9)^3)</f>
        <v>0.00555266434068939</v>
      </c>
      <c r="AJ483" s="92" t="n">
        <f aca="false">X483/V483</f>
        <v>0.0550445986350303</v>
      </c>
      <c r="AK483" s="92" t="n">
        <f aca="false">EXP((((AJ483-AJ$495)/AJ$496+2)/4-1.9)^3)</f>
        <v>0.024897429235763</v>
      </c>
      <c r="AL483" s="92" t="n">
        <f aca="false">AA483/V483</f>
        <v>0.189853824746641</v>
      </c>
      <c r="AM483" s="92" t="n">
        <f aca="false">EXP((((AL483-AL$495)/AL$496+2)/4-1.9)^3)</f>
        <v>0.0432148779950395</v>
      </c>
      <c r="AN483" s="92" t="n">
        <f aca="false">0.01*AE483+0.15*AG483+0.24*AI483+0.25*AK483+0.35*AM483</f>
        <v>0.0263978287547912</v>
      </c>
      <c r="AP483" s="94" t="n">
        <f aca="false">0.01*AE483/$AN$495</f>
        <v>1.09826390759974E-005</v>
      </c>
      <c r="AQ483" s="81" t="n">
        <f aca="false">AP483*$J$495</f>
        <v>79.2395761937352</v>
      </c>
      <c r="AR483" s="94" t="n">
        <f aca="false">0.15*AG483/$AN$495</f>
        <v>0.00130612205439925</v>
      </c>
      <c r="AS483" s="81" t="n">
        <f aca="false">AR483*$J$495</f>
        <v>9423.65103065976</v>
      </c>
      <c r="AT483" s="94" t="n">
        <f aca="false">0.24*AI483/$AN$495</f>
        <v>0.000472390459862551</v>
      </c>
      <c r="AU483" s="81" t="n">
        <f aca="false">AT483*$J$495</f>
        <v>3408.29008205141</v>
      </c>
      <c r="AV483" s="94" t="n">
        <f aca="false">0.25*AK483/$AN$495</f>
        <v>0.00220639350702697</v>
      </c>
      <c r="AW483" s="81" t="n">
        <f aca="false">AV483*$J$495</f>
        <v>15919.096057297</v>
      </c>
      <c r="AX483" s="94" t="n">
        <f aca="false">0.35*AM483/$AN$495</f>
        <v>0.00536154297045096</v>
      </c>
      <c r="AY483" s="81" t="n">
        <f aca="false">AX483*$J$495</f>
        <v>38683.4521086591</v>
      </c>
    </row>
    <row r="484" customFormat="false" ht="12.8" hidden="false" customHeight="false" outlineLevel="0" collapsed="false">
      <c r="A484" s="89" t="s">
        <v>58</v>
      </c>
      <c r="B484" s="77"/>
      <c r="C484" s="77"/>
      <c r="D484" s="77"/>
      <c r="E484" s="77"/>
      <c r="F484" s="77"/>
      <c r="G484" s="77"/>
      <c r="H484" s="77"/>
      <c r="I484" s="82" t="n">
        <f aca="false">AP484+AR484+AT484+AV484+AX484</f>
        <v>0.10073561824903</v>
      </c>
      <c r="J484" s="81" t="n">
        <f aca="false">ROUND(AQ484+AS484+AU484+AW484+AY484,0)</f>
        <v>726806</v>
      </c>
      <c r="K484" s="90" t="n">
        <f aca="false">I484-Tabla_Ministerio!J484</f>
        <v>-3.51594912906261E-009</v>
      </c>
      <c r="L484" s="81" t="n">
        <f aca="false">J484-Tabla_Ministerio!K484</f>
        <v>0</v>
      </c>
      <c r="M484" s="82" t="n">
        <f aca="false">Q519/Q$530</f>
        <v>0.056748568618986</v>
      </c>
      <c r="N484" s="81" t="n">
        <f aca="false">ROUND(N$495*M484,0)</f>
        <v>7779360</v>
      </c>
      <c r="O484" s="82" t="n">
        <f aca="false">Tabla_Ministerio!L484/Tabla_Ministerio!L495-M484</f>
        <v>4.68809208220566E-006</v>
      </c>
      <c r="P484" s="117" t="n">
        <f aca="false">N484-Tabla_Ministerio!L484</f>
        <v>-643</v>
      </c>
      <c r="Q484" s="83" t="n">
        <f aca="false">N484+J484</f>
        <v>8506166</v>
      </c>
      <c r="R484" s="81" t="n">
        <f aca="false">Q484-Tabla_Ministerio!M484</f>
        <v>-643</v>
      </c>
      <c r="T484" s="83" t="n">
        <f aca="false">B484+Tabla_Ministerio!B484</f>
        <v>6558</v>
      </c>
      <c r="U484" s="83" t="n">
        <f aca="false">C484+Tabla_Ministerio!C484</f>
        <v>24</v>
      </c>
      <c r="V484" s="83" t="n">
        <f aca="false">D484+Tabla_Ministerio!D484</f>
        <v>307.869318181818</v>
      </c>
      <c r="W484" s="83" t="n">
        <f aca="false">E484+Tabla_Ministerio!E484</f>
        <v>268.551136363636</v>
      </c>
      <c r="X484" s="83" t="n">
        <f aca="false">F484+Tabla_Ministerio!F484</f>
        <v>46</v>
      </c>
      <c r="Y484" s="83" t="n">
        <f aca="false">G484+Tabla_Ministerio!G484</f>
        <v>103</v>
      </c>
      <c r="Z484" s="83" t="n">
        <f aca="false">H484+Tabla_Ministerio!H484</f>
        <v>45</v>
      </c>
      <c r="AA484" s="83" t="n">
        <f aca="false">Y484+0.33*Z484</f>
        <v>117.85</v>
      </c>
      <c r="AD484" s="91" t="n">
        <f aca="false">IF(U484&gt;0,T484/U484,0)</f>
        <v>273.25</v>
      </c>
      <c r="AE484" s="92" t="n">
        <f aca="false">EXP((((AD484-AD$495)/AD$496+2)/4-1.9)^3)</f>
        <v>0.215263640334006</v>
      </c>
      <c r="AF484" s="93" t="n">
        <f aca="false">T484/V484</f>
        <v>21.3012457322137</v>
      </c>
      <c r="AG484" s="92" t="n">
        <f aca="false">EXP((((AF484-AF$495)/AF$496+2)/4-1.9)^3)</f>
        <v>0.0928478475872136</v>
      </c>
      <c r="AH484" s="92" t="n">
        <f aca="false">W484/V484</f>
        <v>0.872289378979422</v>
      </c>
      <c r="AI484" s="92" t="n">
        <f aca="false">EXP((((AH484-AH$495)/AH$496+2)/4-1.9)^3)</f>
        <v>0.699581463268443</v>
      </c>
      <c r="AJ484" s="92" t="n">
        <f aca="false">X484/V484</f>
        <v>0.149414044477254</v>
      </c>
      <c r="AK484" s="92" t="n">
        <f aca="false">EXP((((AJ484-AJ$495)/AJ$496+2)/4-1.9)^3)</f>
        <v>0.166864843077847</v>
      </c>
      <c r="AL484" s="92" t="n">
        <f aca="false">AA484/V484</f>
        <v>0.382792285687921</v>
      </c>
      <c r="AM484" s="92" t="n">
        <f aca="false">EXP((((AL484-AL$495)/AL$496+2)/4-1.9)^3)</f>
        <v>0.16710039511534</v>
      </c>
      <c r="AN484" s="92" t="n">
        <f aca="false">0.01*AE484+0.15*AG484+0.24*AI484+0.25*AK484+0.35*AM484</f>
        <v>0.284180713785679</v>
      </c>
      <c r="AP484" s="94" t="n">
        <f aca="false">0.01*AE484/$AN$495</f>
        <v>0.000763060786452133</v>
      </c>
      <c r="AQ484" s="81" t="n">
        <f aca="false">AP484*$J$495</f>
        <v>5505.47212834034</v>
      </c>
      <c r="AR484" s="94" t="n">
        <f aca="false">0.15*AG484/$AN$495</f>
        <v>0.00493686844817528</v>
      </c>
      <c r="AS484" s="81" t="n">
        <f aca="false">AR484*$J$495</f>
        <v>35619.4318005579</v>
      </c>
      <c r="AT484" s="94" t="n">
        <f aca="false">0.24*AI484/$AN$495</f>
        <v>0.0595165831874624</v>
      </c>
      <c r="AU484" s="81" t="n">
        <f aca="false">AT484*$J$495</f>
        <v>429411.254948793</v>
      </c>
      <c r="AV484" s="94" t="n">
        <f aca="false">0.25*AK484/$AN$495</f>
        <v>0.014787450657323</v>
      </c>
      <c r="AW484" s="81" t="n">
        <f aca="false">AV484*$J$495</f>
        <v>106691.234680826</v>
      </c>
      <c r="AX484" s="94" t="n">
        <f aca="false">0.35*AM484/$AN$495</f>
        <v>0.0207316551696171</v>
      </c>
      <c r="AY484" s="81" t="n">
        <f aca="false">AX484*$J$495</f>
        <v>149578.58107396</v>
      </c>
    </row>
    <row r="485" customFormat="false" ht="12.8" hidden="false" customHeight="false" outlineLevel="0" collapsed="false">
      <c r="A485" s="89" t="s">
        <v>59</v>
      </c>
      <c r="B485" s="77"/>
      <c r="C485" s="77"/>
      <c r="D485" s="77"/>
      <c r="E485" s="77"/>
      <c r="F485" s="77"/>
      <c r="G485" s="77"/>
      <c r="H485" s="77"/>
      <c r="I485" s="82" t="n">
        <f aca="false">AP485+AR485+AT485+AV485+AX485</f>
        <v>0.00750763063142962</v>
      </c>
      <c r="J485" s="81" t="n">
        <f aca="false">ROUND(AQ485+AS485+AU485+AW485+AY485,0)</f>
        <v>54167</v>
      </c>
      <c r="K485" s="90" t="n">
        <f aca="false">I485-Tabla_Ministerio!J485</f>
        <v>6.1315623703373E-008</v>
      </c>
      <c r="L485" s="81" t="n">
        <f aca="false">J485-Tabla_Ministerio!K485</f>
        <v>0</v>
      </c>
      <c r="M485" s="82" t="n">
        <f aca="false">Q520/Q$530</f>
        <v>0.00976333337294765</v>
      </c>
      <c r="N485" s="81" t="n">
        <f aca="false">ROUND(N$495*M485,0)</f>
        <v>1338404</v>
      </c>
      <c r="O485" s="82" t="n">
        <f aca="false">Tabla_Ministerio!L485/Tabla_Ministerio!L495-M485</f>
        <v>-2.03713266442619E-005</v>
      </c>
      <c r="P485" s="117" t="n">
        <f aca="false">N485-Tabla_Ministerio!L485</f>
        <v>2793</v>
      </c>
      <c r="Q485" s="83" t="n">
        <f aca="false">N485+J485</f>
        <v>1392571</v>
      </c>
      <c r="R485" s="81" t="n">
        <f aca="false">Q485-Tabla_Ministerio!M485</f>
        <v>2793</v>
      </c>
      <c r="T485" s="83" t="n">
        <f aca="false">B485+Tabla_Ministerio!B485</f>
        <v>3087</v>
      </c>
      <c r="U485" s="83" t="n">
        <f aca="false">C485+Tabla_Ministerio!C485</f>
        <v>37</v>
      </c>
      <c r="V485" s="83" t="n">
        <f aca="false">D485+Tabla_Ministerio!D485</f>
        <v>142.795454545455</v>
      </c>
      <c r="W485" s="83" t="n">
        <f aca="false">E485+Tabla_Ministerio!E485</f>
        <v>52.6363636363636</v>
      </c>
      <c r="X485" s="83" t="n">
        <f aca="false">F485+Tabla_Ministerio!F485</f>
        <v>1</v>
      </c>
      <c r="Y485" s="83" t="n">
        <f aca="false">G485+Tabla_Ministerio!G485</f>
        <v>5</v>
      </c>
      <c r="Z485" s="83" t="n">
        <f aca="false">H485+Tabla_Ministerio!H485</f>
        <v>1</v>
      </c>
      <c r="AA485" s="83" t="n">
        <f aca="false">Y485+0.33*Z485</f>
        <v>5.33</v>
      </c>
      <c r="AD485" s="91" t="n">
        <f aca="false">IF(U485&gt;0,T485/U485,0)</f>
        <v>83.4324324324324</v>
      </c>
      <c r="AE485" s="92" t="n">
        <f aca="false">EXP((((AD485-AD$495)/AD$496+2)/4-1.9)^3)</f>
        <v>0.00609844830913772</v>
      </c>
      <c r="AF485" s="93" t="n">
        <f aca="false">T485/V485</f>
        <v>21.6183351901957</v>
      </c>
      <c r="AG485" s="92" t="n">
        <f aca="false">EXP((((AF485-AF$495)/AF$496+2)/4-1.9)^3)</f>
        <v>0.100559728552542</v>
      </c>
      <c r="AH485" s="92" t="n">
        <f aca="false">W485/V485</f>
        <v>0.368613719560718</v>
      </c>
      <c r="AI485" s="92" t="n">
        <f aca="false">EXP((((AH485-AH$495)/AH$496+2)/4-1.9)^3)</f>
        <v>0.00368478670765508</v>
      </c>
      <c r="AJ485" s="92" t="n">
        <f aca="false">X485/V485</f>
        <v>0.00700302403310518</v>
      </c>
      <c r="AK485" s="92" t="n">
        <f aca="false">EXP((((AJ485-AJ$495)/AJ$496+2)/4-1.9)^3)</f>
        <v>0.00648040489976448</v>
      </c>
      <c r="AL485" s="92" t="n">
        <f aca="false">AA485/V485</f>
        <v>0.0373261180964506</v>
      </c>
      <c r="AM485" s="92" t="n">
        <f aca="false">EXP((((AL485-AL$495)/AL$496+2)/4-1.9)^3)</f>
        <v>0.0100858420039264</v>
      </c>
      <c r="AN485" s="92" t="n">
        <f aca="false">0.01*AE485+0.15*AG485+0.24*AI485+0.25*AK485+0.35*AM485</f>
        <v>0.0211794385021253</v>
      </c>
      <c r="AP485" s="94" t="n">
        <f aca="false">0.01*AE485/$AN$495</f>
        <v>2.16176162202214E-005</v>
      </c>
      <c r="AQ485" s="81" t="n">
        <f aca="false">AP485*$J$495</f>
        <v>155.970776764654</v>
      </c>
      <c r="AR485" s="94" t="n">
        <f aca="false">0.15*AG485/$AN$495</f>
        <v>0.00534692148444037</v>
      </c>
      <c r="AS485" s="81" t="n">
        <f aca="false">AR485*$J$495</f>
        <v>38577.958306415</v>
      </c>
      <c r="AT485" s="94" t="n">
        <f aca="false">0.24*AI485/$AN$495</f>
        <v>0.000313481597396267</v>
      </c>
      <c r="AU485" s="81" t="n">
        <f aca="false">AT485*$J$495</f>
        <v>2261.76502299011</v>
      </c>
      <c r="AV485" s="94" t="n">
        <f aca="false">0.25*AK485/$AN$495</f>
        <v>0.000574289142800649</v>
      </c>
      <c r="AW485" s="81" t="n">
        <f aca="false">AV485*$J$495</f>
        <v>4143.48755096954</v>
      </c>
      <c r="AX485" s="94" t="n">
        <f aca="false">0.35*AM485/$AN$495</f>
        <v>0.00125132079057212</v>
      </c>
      <c r="AY485" s="81" t="n">
        <f aca="false">AX485*$J$495</f>
        <v>9028.26073416598</v>
      </c>
    </row>
    <row r="486" customFormat="false" ht="12.8" hidden="false" customHeight="false" outlineLevel="0" collapsed="false">
      <c r="A486" s="89" t="s">
        <v>60</v>
      </c>
      <c r="B486" s="77"/>
      <c r="C486" s="77"/>
      <c r="D486" s="77"/>
      <c r="E486" s="77"/>
      <c r="F486" s="77"/>
      <c r="G486" s="77"/>
      <c r="H486" s="77"/>
      <c r="I486" s="82" t="n">
        <f aca="false">AP486+AR486+AT486+AV486+AX486</f>
        <v>0.0781712247858681</v>
      </c>
      <c r="J486" s="81" t="n">
        <f aca="false">ROUND(AQ486+AS486+AU486+AW486+AY486,0)</f>
        <v>564004</v>
      </c>
      <c r="K486" s="90" t="n">
        <f aca="false">I486-Tabla_Ministerio!J486</f>
        <v>2.96967584134666E-008</v>
      </c>
      <c r="L486" s="81" t="n">
        <f aca="false">J486-Tabla_Ministerio!K486</f>
        <v>0</v>
      </c>
      <c r="M486" s="82" t="n">
        <f aca="false">Q521/Q$530</f>
        <v>0.0367235771432425</v>
      </c>
      <c r="N486" s="81" t="n">
        <f aca="false">ROUND(N$495*M486,0)</f>
        <v>5034240</v>
      </c>
      <c r="O486" s="82" t="n">
        <f aca="false">Tabla_Ministerio!L486/Tabla_Ministerio!L495-M486</f>
        <v>4.84704325711821E-005</v>
      </c>
      <c r="P486" s="117" t="n">
        <f aca="false">N486-Tabla_Ministerio!L486</f>
        <v>-6645</v>
      </c>
      <c r="Q486" s="83" t="n">
        <f aca="false">N486+J486</f>
        <v>5598244</v>
      </c>
      <c r="R486" s="81" t="n">
        <f aca="false">Q486-Tabla_Ministerio!M486</f>
        <v>-6645</v>
      </c>
      <c r="T486" s="83" t="n">
        <f aca="false">B486+Tabla_Ministerio!B486</f>
        <v>8052</v>
      </c>
      <c r="U486" s="83" t="n">
        <f aca="false">C486+Tabla_Ministerio!C486</f>
        <v>65</v>
      </c>
      <c r="V486" s="83" t="n">
        <f aca="false">D486+Tabla_Ministerio!D486</f>
        <v>265.659090909091</v>
      </c>
      <c r="W486" s="83" t="n">
        <f aca="false">E486+Tabla_Ministerio!E486</f>
        <v>203.977272727273</v>
      </c>
      <c r="X486" s="83" t="n">
        <f aca="false">F486+Tabla_Ministerio!F486</f>
        <v>17</v>
      </c>
      <c r="Y486" s="83" t="n">
        <f aca="false">G486+Tabla_Ministerio!G486</f>
        <v>63</v>
      </c>
      <c r="Z486" s="83" t="n">
        <f aca="false">H486+Tabla_Ministerio!H486</f>
        <v>48</v>
      </c>
      <c r="AA486" s="83" t="n">
        <f aca="false">Y486+0.33*Z486</f>
        <v>78.84</v>
      </c>
      <c r="AD486" s="91" t="n">
        <f aca="false">IF(U486&gt;0,T486/U486,0)</f>
        <v>123.876923076923</v>
      </c>
      <c r="AE486" s="92" t="n">
        <f aca="false">EXP((((AD486-AD$495)/AD$496+2)/4-1.9)^3)</f>
        <v>0.0165941015184763</v>
      </c>
      <c r="AF486" s="93" t="n">
        <f aca="false">T486/V486</f>
        <v>30.3095217726067</v>
      </c>
      <c r="AG486" s="92" t="n">
        <f aca="false">EXP((((AF486-AF$495)/AF$496+2)/4-1.9)^3)</f>
        <v>0.47601163333029</v>
      </c>
      <c r="AH486" s="92" t="n">
        <f aca="false">W486/V486</f>
        <v>0.767815895286167</v>
      </c>
      <c r="AI486" s="92" t="n">
        <f aca="false">EXP((((AH486-AH$495)/AH$496+2)/4-1.9)^3)</f>
        <v>0.446429282151093</v>
      </c>
      <c r="AJ486" s="92" t="n">
        <f aca="false">X486/V486</f>
        <v>0.0639917871503122</v>
      </c>
      <c r="AK486" s="92" t="n">
        <f aca="false">EXP((((AJ486-AJ$495)/AJ$496+2)/4-1.9)^3)</f>
        <v>0.0310443877998065</v>
      </c>
      <c r="AL486" s="92" t="n">
        <f aca="false">AA486/V486</f>
        <v>0.296771323466507</v>
      </c>
      <c r="AM486" s="92" t="n">
        <f aca="false">EXP((((AL486-AL$495)/AL$496+2)/4-1.9)^3)</f>
        <v>0.0972957411210145</v>
      </c>
      <c r="AN486" s="92" t="n">
        <f aca="false">0.01*AE486+0.15*AG486+0.24*AI486+0.25*AK486+0.35*AM486</f>
        <v>0.220525320073297</v>
      </c>
      <c r="AP486" s="94" t="n">
        <f aca="false">0.01*AE486/$AN$495</f>
        <v>5.88223265922107E-005</v>
      </c>
      <c r="AQ486" s="81" t="n">
        <f aca="false">AP486*$J$495</f>
        <v>424.402204027902</v>
      </c>
      <c r="AR486" s="94" t="n">
        <f aca="false">0.15*AG486/$AN$495</f>
        <v>0.0253102993189506</v>
      </c>
      <c r="AS486" s="81" t="n">
        <f aca="false">AR486*$J$495</f>
        <v>182613.429931739</v>
      </c>
      <c r="AT486" s="94" t="n">
        <f aca="false">0.24*AI486/$AN$495</f>
        <v>0.0379797734838912</v>
      </c>
      <c r="AU486" s="81" t="n">
        <f aca="false">AT486*$J$495</f>
        <v>274023.495989673</v>
      </c>
      <c r="AV486" s="94" t="n">
        <f aca="false">0.25*AK486/$AN$495</f>
        <v>0.00275113285883876</v>
      </c>
      <c r="AW486" s="81" t="n">
        <f aca="false">AV486*$J$495</f>
        <v>19849.3823095288</v>
      </c>
      <c r="AX486" s="94" t="n">
        <f aca="false">0.35*AM486/$AN$495</f>
        <v>0.0120711967975953</v>
      </c>
      <c r="AY486" s="81" t="n">
        <f aca="false">AX486*$J$495</f>
        <v>87093.503826698</v>
      </c>
    </row>
    <row r="487" customFormat="false" ht="12.8" hidden="false" customHeight="false" outlineLevel="0" collapsed="false">
      <c r="A487" s="89" t="s">
        <v>61</v>
      </c>
      <c r="B487" s="77"/>
      <c r="C487" s="77"/>
      <c r="D487" s="77"/>
      <c r="E487" s="77"/>
      <c r="F487" s="77"/>
      <c r="G487" s="77"/>
      <c r="H487" s="77"/>
      <c r="I487" s="82" t="n">
        <f aca="false">AP487+AR487+AT487+AV487+AX487</f>
        <v>0.00987890387909272</v>
      </c>
      <c r="J487" s="81" t="n">
        <f aca="false">ROUND(AQ487+AS487+AU487+AW487+AY487,0)</f>
        <v>71276</v>
      </c>
      <c r="K487" s="90" t="n">
        <f aca="false">I487-Tabla_Ministerio!J487</f>
        <v>1.98620088258383E-008</v>
      </c>
      <c r="L487" s="81" t="n">
        <f aca="false">J487-Tabla_Ministerio!K487</f>
        <v>0</v>
      </c>
      <c r="M487" s="82" t="n">
        <f aca="false">Q522/Q$530</f>
        <v>0.0130083710184534</v>
      </c>
      <c r="N487" s="81" t="n">
        <f aca="false">ROUND(N$495*M487,0)</f>
        <v>1783249</v>
      </c>
      <c r="O487" s="82" t="n">
        <f aca="false">Tabla_Ministerio!L487/Tabla_Ministerio!L495-M487</f>
        <v>7.64783009834028E-006</v>
      </c>
      <c r="P487" s="117" t="n">
        <f aca="false">N487-Tabla_Ministerio!L487</f>
        <v>-1048</v>
      </c>
      <c r="Q487" s="83" t="n">
        <f aca="false">N487+J487</f>
        <v>1854525</v>
      </c>
      <c r="R487" s="81" t="n">
        <f aca="false">Q487-Tabla_Ministerio!M487</f>
        <v>-1048</v>
      </c>
      <c r="T487" s="83" t="n">
        <f aca="false">B487+Tabla_Ministerio!B487</f>
        <v>5959</v>
      </c>
      <c r="U487" s="83" t="n">
        <f aca="false">C487+Tabla_Ministerio!C487</f>
        <v>65</v>
      </c>
      <c r="V487" s="83" t="n">
        <f aca="false">D487+Tabla_Ministerio!D487</f>
        <v>349.443181818182</v>
      </c>
      <c r="W487" s="83" t="n">
        <f aca="false">E487+Tabla_Ministerio!E487</f>
        <v>179.261363636364</v>
      </c>
      <c r="X487" s="83" t="n">
        <f aca="false">F487+Tabla_Ministerio!F487</f>
        <v>24</v>
      </c>
      <c r="Y487" s="83" t="n">
        <f aca="false">G487+Tabla_Ministerio!G487</f>
        <v>23</v>
      </c>
      <c r="Z487" s="83" t="n">
        <f aca="false">H487+Tabla_Ministerio!H487</f>
        <v>8</v>
      </c>
      <c r="AA487" s="83" t="n">
        <f aca="false">Y487+0.33*Z487</f>
        <v>25.64</v>
      </c>
      <c r="AD487" s="91" t="n">
        <f aca="false">IF(U487&gt;0,T487/U487,0)</f>
        <v>91.6769230769231</v>
      </c>
      <c r="AE487" s="92" t="n">
        <f aca="false">EXP((((AD487-AD$495)/AD$496+2)/4-1.9)^3)</f>
        <v>0.00756850483886697</v>
      </c>
      <c r="AF487" s="93" t="n">
        <f aca="false">T487/V487</f>
        <v>17.0528438099574</v>
      </c>
      <c r="AG487" s="92" t="n">
        <f aca="false">EXP((((AF487-AF$495)/AF$496+2)/4-1.9)^3)</f>
        <v>0.0265093916595516</v>
      </c>
      <c r="AH487" s="92" t="n">
        <f aca="false">W487/V487</f>
        <v>0.512991447432605</v>
      </c>
      <c r="AI487" s="92" t="n">
        <f aca="false">EXP((((AH487-AH$495)/AH$496+2)/4-1.9)^3)</f>
        <v>0.0416110307709353</v>
      </c>
      <c r="AJ487" s="92" t="n">
        <f aca="false">X487/V487</f>
        <v>0.0686806933107866</v>
      </c>
      <c r="AK487" s="92" t="n">
        <f aca="false">EXP((((AJ487-AJ$495)/AJ$496+2)/4-1.9)^3)</f>
        <v>0.0347250428920589</v>
      </c>
      <c r="AL487" s="92" t="n">
        <f aca="false">AA487/V487</f>
        <v>0.073373874020357</v>
      </c>
      <c r="AM487" s="92" t="n">
        <f aca="false">EXP((((AL487-AL$495)/AL$496+2)/4-1.9)^3)</f>
        <v>0.0147112248943087</v>
      </c>
      <c r="AN487" s="92" t="n">
        <f aca="false">0.01*AE487+0.15*AG487+0.24*AI487+0.25*AK487+0.35*AM487</f>
        <v>0.0278689306183686</v>
      </c>
      <c r="AP487" s="94" t="n">
        <f aca="false">0.01*AE487/$AN$495</f>
        <v>2.68286332315652E-005</v>
      </c>
      <c r="AQ487" s="81" t="n">
        <f aca="false">AP487*$J$495</f>
        <v>193.568186336244</v>
      </c>
      <c r="AR487" s="94" t="n">
        <f aca="false">0.15*AG487/$AN$495</f>
        <v>0.00140954672257135</v>
      </c>
      <c r="AS487" s="81" t="n">
        <f aca="false">AR487*$J$495</f>
        <v>10169.8584601515</v>
      </c>
      <c r="AT487" s="94" t="n">
        <f aca="false">0.24*AI487/$AN$495</f>
        <v>0.00354004001596041</v>
      </c>
      <c r="AU487" s="81" t="n">
        <f aca="false">AT487*$J$495</f>
        <v>25541.3356145541</v>
      </c>
      <c r="AV487" s="94" t="n">
        <f aca="false">0.25*AK487/$AN$495</f>
        <v>0.00307731004846951</v>
      </c>
      <c r="AW487" s="81" t="n">
        <f aca="false">AV487*$J$495</f>
        <v>22202.7458400568</v>
      </c>
      <c r="AX487" s="94" t="n">
        <f aca="false">0.35*AM487/$AN$495</f>
        <v>0.00182517845885988</v>
      </c>
      <c r="AY487" s="81" t="n">
        <f aca="false">AX487*$J$495</f>
        <v>13168.6352029972</v>
      </c>
    </row>
    <row r="488" customFormat="false" ht="12.8" hidden="false" customHeight="false" outlineLevel="0" collapsed="false">
      <c r="A488" s="89" t="s">
        <v>62</v>
      </c>
      <c r="B488" s="77"/>
      <c r="C488" s="77"/>
      <c r="D488" s="77"/>
      <c r="E488" s="77"/>
      <c r="F488" s="77"/>
      <c r="G488" s="77"/>
      <c r="H488" s="77"/>
      <c r="I488" s="82" t="n">
        <f aca="false">AP488+AR488+AT488+AV488+AX488</f>
        <v>0.010025431459217</v>
      </c>
      <c r="J488" s="81" t="n">
        <f aca="false">ROUND(AQ488+AS488+AU488+AW488+AY488,0)</f>
        <v>72333</v>
      </c>
      <c r="K488" s="90" t="n">
        <f aca="false">I488-Tabla_Ministerio!J488</f>
        <v>4.67910576153197E-008</v>
      </c>
      <c r="L488" s="81" t="n">
        <f aca="false">J488-Tabla_Ministerio!K488</f>
        <v>0</v>
      </c>
      <c r="M488" s="82" t="n">
        <f aca="false">Q523/Q$530</f>
        <v>0.0260332763768899</v>
      </c>
      <c r="N488" s="81" t="n">
        <f aca="false">ROUND(N$495*M488,0)</f>
        <v>3568764</v>
      </c>
      <c r="O488" s="82" t="n">
        <f aca="false">Tabla_Ministerio!L488/Tabla_Ministerio!L495-M488</f>
        <v>-1.00872239825016E-005</v>
      </c>
      <c r="P488" s="117" t="n">
        <f aca="false">N488-Tabla_Ministerio!L488</f>
        <v>1383</v>
      </c>
      <c r="Q488" s="83" t="n">
        <f aca="false">N488+J488</f>
        <v>3641097</v>
      </c>
      <c r="R488" s="81" t="n">
        <f aca="false">Q488-Tabla_Ministerio!M488</f>
        <v>1383</v>
      </c>
      <c r="T488" s="83" t="n">
        <f aca="false">B488+Tabla_Ministerio!B488</f>
        <v>5549</v>
      </c>
      <c r="U488" s="83" t="n">
        <f aca="false">C488+Tabla_Ministerio!C488</f>
        <v>34</v>
      </c>
      <c r="V488" s="83" t="n">
        <f aca="false">D488+Tabla_Ministerio!D488</f>
        <v>282.477272727273</v>
      </c>
      <c r="W488" s="83" t="n">
        <f aca="false">E488+Tabla_Ministerio!E488</f>
        <v>150.681818181818</v>
      </c>
      <c r="X488" s="83" t="n">
        <f aca="false">F488+Tabla_Ministerio!F488</f>
        <v>5</v>
      </c>
      <c r="Y488" s="83" t="n">
        <f aca="false">G488+Tabla_Ministerio!G488</f>
        <v>11</v>
      </c>
      <c r="Z488" s="83" t="n">
        <f aca="false">H488+Tabla_Ministerio!H488</f>
        <v>1</v>
      </c>
      <c r="AA488" s="83" t="n">
        <f aca="false">Y488+0.33*Z488</f>
        <v>11.33</v>
      </c>
      <c r="AD488" s="91" t="n">
        <f aca="false">IF(U488&gt;0,T488/U488,0)</f>
        <v>163.205882352941</v>
      </c>
      <c r="AE488" s="92" t="n">
        <f aca="false">EXP((((AD488-AD$495)/AD$496+2)/4-1.9)^3)</f>
        <v>0.0383870773208468</v>
      </c>
      <c r="AF488" s="93" t="n">
        <f aca="false">T488/V488</f>
        <v>19.6440582508649</v>
      </c>
      <c r="AG488" s="92" t="n">
        <f aca="false">EXP((((AF488-AF$495)/AF$496+2)/4-1.9)^3)</f>
        <v>0.0593687204738039</v>
      </c>
      <c r="AH488" s="92" t="n">
        <f aca="false">W488/V488</f>
        <v>0.533429881728215</v>
      </c>
      <c r="AI488" s="92" t="n">
        <f aca="false">EXP((((AH488-AH$495)/AH$496+2)/4-1.9)^3)</f>
        <v>0.0546490104859078</v>
      </c>
      <c r="AJ488" s="92" t="n">
        <f aca="false">X488/V488</f>
        <v>0.0177005390618714</v>
      </c>
      <c r="AK488" s="92" t="n">
        <f aca="false">EXP((((AJ488-AJ$495)/AJ$496+2)/4-1.9)^3)</f>
        <v>0.00896041357981302</v>
      </c>
      <c r="AL488" s="92" t="n">
        <f aca="false">AA488/V488</f>
        <v>0.0401094215142006</v>
      </c>
      <c r="AM488" s="92" t="n">
        <f aca="false">EXP((((AL488-AL$495)/AL$496+2)/4-1.9)^3)</f>
        <v>0.0103921377619904</v>
      </c>
      <c r="AN488" s="92" t="n">
        <f aca="false">0.01*AE488+0.15*AG488+0.24*AI488+0.25*AK488+0.35*AM488</f>
        <v>0.0282822929725468</v>
      </c>
      <c r="AP488" s="94" t="n">
        <f aca="false">0.01*AE488/$AN$495</f>
        <v>0.000136073483494913</v>
      </c>
      <c r="AQ488" s="81" t="n">
        <f aca="false">AP488*$J$495</f>
        <v>981.768142313542</v>
      </c>
      <c r="AR488" s="94" t="n">
        <f aca="false">0.15*AG488/$AN$495</f>
        <v>0.00315672975230094</v>
      </c>
      <c r="AS488" s="81" t="n">
        <f aca="false">AR488*$J$495</f>
        <v>22775.757811905</v>
      </c>
      <c r="AT488" s="94" t="n">
        <f aca="false">0.24*AI488/$AN$495</f>
        <v>0.00464924036652037</v>
      </c>
      <c r="AU488" s="81" t="n">
        <f aca="false">AT488*$J$495</f>
        <v>33544.199505839</v>
      </c>
      <c r="AV488" s="94" t="n">
        <f aca="false">0.25*AK488/$AN$495</f>
        <v>0.000794065851360172</v>
      </c>
      <c r="AW488" s="81" t="n">
        <f aca="false">AV488*$J$495</f>
        <v>5729.17320657587</v>
      </c>
      <c r="AX488" s="94" t="n">
        <f aca="false">0.35*AM488/$AN$495</f>
        <v>0.00128932200554062</v>
      </c>
      <c r="AY488" s="81" t="n">
        <f aca="false">AX488*$J$495</f>
        <v>9302.43893014552</v>
      </c>
    </row>
    <row r="489" customFormat="false" ht="12.8" hidden="false" customHeight="false" outlineLevel="0" collapsed="false">
      <c r="A489" s="89" t="s">
        <v>63</v>
      </c>
      <c r="B489" s="77"/>
      <c r="C489" s="77"/>
      <c r="D489" s="77"/>
      <c r="E489" s="77"/>
      <c r="F489" s="77"/>
      <c r="G489" s="77"/>
      <c r="H489" s="77"/>
      <c r="I489" s="82" t="n">
        <f aca="false">AP489+AR489+AT489+AV489+AX489</f>
        <v>0.0121239119108901</v>
      </c>
      <c r="J489" s="81" t="n">
        <f aca="false">ROUND(AQ489+AS489+AU489+AW489+AY489,0)</f>
        <v>87474</v>
      </c>
      <c r="K489" s="90" t="n">
        <f aca="false">I489-Tabla_Ministerio!J489</f>
        <v>-2.18187018799498E-008</v>
      </c>
      <c r="L489" s="81" t="n">
        <f aca="false">J489-Tabla_Ministerio!K489</f>
        <v>0</v>
      </c>
      <c r="M489" s="82" t="n">
        <f aca="false">Q524/Q$530</f>
        <v>0.0117207812084581</v>
      </c>
      <c r="N489" s="81" t="n">
        <f aca="false">ROUND(N$495*M489,0)</f>
        <v>1606740</v>
      </c>
      <c r="O489" s="82" t="n">
        <f aca="false">Tabla_Ministerio!L489/Tabla_Ministerio!L495-M489</f>
        <v>-4.50626932319877E-006</v>
      </c>
      <c r="P489" s="117" t="n">
        <f aca="false">N489-Tabla_Ministerio!L489</f>
        <v>618</v>
      </c>
      <c r="Q489" s="83" t="n">
        <f aca="false">N489+J489</f>
        <v>1694214</v>
      </c>
      <c r="R489" s="81" t="n">
        <f aca="false">Q489-Tabla_Ministerio!M489</f>
        <v>618</v>
      </c>
      <c r="T489" s="83" t="n">
        <f aca="false">B489+Tabla_Ministerio!B489</f>
        <v>7148</v>
      </c>
      <c r="U489" s="83" t="n">
        <f aca="false">C489+Tabla_Ministerio!C489</f>
        <v>61</v>
      </c>
      <c r="V489" s="83" t="n">
        <f aca="false">D489+Tabla_Ministerio!D489</f>
        <v>310.349777183601</v>
      </c>
      <c r="W489" s="83" t="n">
        <f aca="false">E489+Tabla_Ministerio!E489</f>
        <v>156.75924688057</v>
      </c>
      <c r="X489" s="83" t="n">
        <f aca="false">F489+Tabla_Ministerio!F489</f>
        <v>1</v>
      </c>
      <c r="Y489" s="83" t="n">
        <f aca="false">G489+Tabla_Ministerio!G489</f>
        <v>3</v>
      </c>
      <c r="Z489" s="83" t="n">
        <f aca="false">H489+Tabla_Ministerio!H489</f>
        <v>0</v>
      </c>
      <c r="AA489" s="83" t="n">
        <f aca="false">Y489+0.33*Z489</f>
        <v>3</v>
      </c>
      <c r="AD489" s="91" t="n">
        <f aca="false">IF(U489&gt;0,T489/U489,0)</f>
        <v>117.180327868852</v>
      </c>
      <c r="AE489" s="92" t="n">
        <f aca="false">EXP((((AD489-AD$495)/AD$496+2)/4-1.9)^3)</f>
        <v>0.0142006469163363</v>
      </c>
      <c r="AF489" s="93" t="n">
        <f aca="false">T489/V489</f>
        <v>23.0320771126937</v>
      </c>
      <c r="AG489" s="92" t="n">
        <f aca="false">EXP((((AF489-AF$495)/AF$496+2)/4-1.9)^3)</f>
        <v>0.140443905088237</v>
      </c>
      <c r="AH489" s="92" t="n">
        <f aca="false">W489/V489</f>
        <v>0.505105073066742</v>
      </c>
      <c r="AI489" s="92" t="n">
        <f aca="false">EXP((((AH489-AH$495)/AH$496+2)/4-1.9)^3)</f>
        <v>0.0372928169061085</v>
      </c>
      <c r="AJ489" s="92" t="n">
        <f aca="false">X489/V489</f>
        <v>0.00322217083277752</v>
      </c>
      <c r="AK489" s="92" t="n">
        <f aca="false">EXP((((AJ489-AJ$495)/AJ$496+2)/4-1.9)^3)</f>
        <v>0.00575922828841381</v>
      </c>
      <c r="AL489" s="92" t="n">
        <f aca="false">AA489/V489</f>
        <v>0.00966651249833255</v>
      </c>
      <c r="AM489" s="92" t="n">
        <f aca="false">EXP((((AL489-AL$495)/AL$496+2)/4-1.9)^3)</f>
        <v>0.00743870360374767</v>
      </c>
      <c r="AN489" s="92" t="n">
        <f aca="false">0.01*AE489+0.15*AG489+0.24*AI489+0.25*AK489+0.35*AM489</f>
        <v>0.03420222162328</v>
      </c>
      <c r="AP489" s="94" t="n">
        <f aca="false">0.01*AE489/$AN$495</f>
        <v>5.0338072826862E-005</v>
      </c>
      <c r="AQ489" s="81" t="n">
        <f aca="false">AP489*$J$495</f>
        <v>363.188440374717</v>
      </c>
      <c r="AR489" s="94" t="n">
        <f aca="false">0.15*AG489/$AN$495</f>
        <v>0.00746762689482231</v>
      </c>
      <c r="AS489" s="81" t="n">
        <f aca="false">AR489*$J$495</f>
        <v>53878.8160317395</v>
      </c>
      <c r="AT489" s="94" t="n">
        <f aca="false">0.24*AI489/$AN$495</f>
        <v>0.00317266988367233</v>
      </c>
      <c r="AU489" s="81" t="n">
        <f aca="false">AT489*$J$495</f>
        <v>22890.7656206476</v>
      </c>
      <c r="AV489" s="94" t="n">
        <f aca="false">0.25*AK489/$AN$495</f>
        <v>0.000510378954417898</v>
      </c>
      <c r="AW489" s="81" t="n">
        <f aca="false">AV489*$J$495</f>
        <v>3682.37650044082</v>
      </c>
      <c r="AX489" s="94" t="n">
        <f aca="false">0.35*AM489/$AN$495</f>
        <v>0.000922898105150721</v>
      </c>
      <c r="AY489" s="81" t="n">
        <f aca="false">AX489*$J$495</f>
        <v>6658.69598519088</v>
      </c>
    </row>
    <row r="490" customFormat="false" ht="12.8" hidden="false" customHeight="false" outlineLevel="0" collapsed="false">
      <c r="A490" s="89" t="s">
        <v>64</v>
      </c>
      <c r="B490" s="77"/>
      <c r="C490" s="77"/>
      <c r="D490" s="77"/>
      <c r="E490" s="77"/>
      <c r="F490" s="77"/>
      <c r="G490" s="77"/>
      <c r="H490" s="77"/>
      <c r="I490" s="82" t="n">
        <f aca="false">AP490+AR490+AT490+AV490+AX490</f>
        <v>0.0411588941441097</v>
      </c>
      <c r="J490" s="81" t="n">
        <f aca="false">ROUND(AQ490+AS490+AU490+AW490+AY490,0)</f>
        <v>296961</v>
      </c>
      <c r="K490" s="90" t="n">
        <f aca="false">I490-Tabla_Ministerio!J490</f>
        <v>-2.71842091267849E-008</v>
      </c>
      <c r="L490" s="81" t="n">
        <f aca="false">J490-Tabla_Ministerio!K490</f>
        <v>0</v>
      </c>
      <c r="M490" s="82" t="n">
        <f aca="false">Q525/Q$530</f>
        <v>0.0151043520768842</v>
      </c>
      <c r="N490" s="81" t="n">
        <f aca="false">ROUND(N$495*M490,0)</f>
        <v>2070576</v>
      </c>
      <c r="O490" s="82" t="n">
        <f aca="false">Tabla_Ministerio!L490/Tabla_Ministerio!L495-M490</f>
        <v>-5.0810036148416E-006</v>
      </c>
      <c r="P490" s="117" t="n">
        <f aca="false">N490-Tabla_Ministerio!L490</f>
        <v>697</v>
      </c>
      <c r="Q490" s="83" t="n">
        <f aca="false">N490+J490</f>
        <v>2367537</v>
      </c>
      <c r="R490" s="81" t="n">
        <f aca="false">Q490-Tabla_Ministerio!M490</f>
        <v>697</v>
      </c>
      <c r="T490" s="83" t="n">
        <f aca="false">B490+Tabla_Ministerio!B490</f>
        <v>15919</v>
      </c>
      <c r="U490" s="83" t="n">
        <f aca="false">C490+Tabla_Ministerio!C490</f>
        <v>73</v>
      </c>
      <c r="V490" s="83" t="n">
        <f aca="false">D490+Tabla_Ministerio!D490</f>
        <v>456.492130529898</v>
      </c>
      <c r="W490" s="83" t="n">
        <f aca="false">E490+Tabla_Ministerio!E490</f>
        <v>180.956903257171</v>
      </c>
      <c r="X490" s="83" t="n">
        <f aca="false">F490+Tabla_Ministerio!F490</f>
        <v>3</v>
      </c>
      <c r="Y490" s="83" t="n">
        <f aca="false">G490+Tabla_Ministerio!G490</f>
        <v>18</v>
      </c>
      <c r="Z490" s="83" t="n">
        <f aca="false">H490+Tabla_Ministerio!H490</f>
        <v>3</v>
      </c>
      <c r="AA490" s="83" t="n">
        <f aca="false">Y490+0.33*Z490</f>
        <v>18.99</v>
      </c>
      <c r="AD490" s="91" t="n">
        <f aca="false">IF(U490&gt;0,T490/U490,0)</f>
        <v>218.068493150685</v>
      </c>
      <c r="AE490" s="92" t="n">
        <f aca="false">EXP((((AD490-AD$495)/AD$496+2)/4-1.9)^3)</f>
        <v>0.100919506152867</v>
      </c>
      <c r="AF490" s="93" t="n">
        <f aca="false">T490/V490</f>
        <v>34.8724521965388</v>
      </c>
      <c r="AG490" s="92" t="n">
        <f aca="false">EXP((((AF490-AF$495)/AF$496+2)/4-1.9)^3)</f>
        <v>0.721947975171245</v>
      </c>
      <c r="AH490" s="92" t="n">
        <f aca="false">W490/V490</f>
        <v>0.396407497862264</v>
      </c>
      <c r="AI490" s="92" t="n">
        <f aca="false">EXP((((AH490-AH$495)/AH$496+2)/4-1.9)^3)</f>
        <v>0.00631552170842586</v>
      </c>
      <c r="AJ490" s="92" t="n">
        <f aca="false">X490/V490</f>
        <v>0.00657185480178505</v>
      </c>
      <c r="AK490" s="92" t="n">
        <f aca="false">EXP((((AJ490-AJ$495)/AJ$496+2)/4-1.9)^3)</f>
        <v>0.00639438622156916</v>
      </c>
      <c r="AL490" s="92" t="n">
        <f aca="false">AA490/V490</f>
        <v>0.0415998408952994</v>
      </c>
      <c r="AM490" s="92" t="n">
        <f aca="false">EXP((((AL490-AL$495)/AL$496+2)/4-1.9)^3)</f>
        <v>0.0105593961890265</v>
      </c>
      <c r="AN490" s="92" t="n">
        <f aca="false">0.01*AE490+0.15*AG490+0.24*AI490+0.25*AK490+0.35*AM490</f>
        <v>0.116111501768789</v>
      </c>
      <c r="AP490" s="94" t="n">
        <f aca="false">0.01*AE490/$AN$495</f>
        <v>0.000357736762297065</v>
      </c>
      <c r="AQ490" s="81" t="n">
        <f aca="false">AP490*$J$495</f>
        <v>2581.06537392189</v>
      </c>
      <c r="AR490" s="94" t="n">
        <f aca="false">0.15*AG490/$AN$495</f>
        <v>0.0383871276768055</v>
      </c>
      <c r="AS490" s="81" t="n">
        <f aca="false">AR490*$J$495</f>
        <v>276962.550381237</v>
      </c>
      <c r="AT490" s="94" t="n">
        <f aca="false">0.24*AI490/$AN$495</f>
        <v>0.00053729021260176</v>
      </c>
      <c r="AU490" s="81" t="n">
        <f aca="false">AT490*$J$495</f>
        <v>3876.54082456851</v>
      </c>
      <c r="AV490" s="94" t="n">
        <f aca="false">0.25*AK490/$AN$495</f>
        <v>0.00056666622513891</v>
      </c>
      <c r="AW490" s="81" t="n">
        <f aca="false">AV490*$J$495</f>
        <v>4088.48831438386</v>
      </c>
      <c r="AX490" s="94" t="n">
        <f aca="false">0.35*AM490/$AN$495</f>
        <v>0.00131007326726644</v>
      </c>
      <c r="AY490" s="81" t="n">
        <f aca="false">AX490*$J$495</f>
        <v>9452.15897222835</v>
      </c>
    </row>
    <row r="491" customFormat="false" ht="12.8" hidden="false" customHeight="false" outlineLevel="0" collapsed="false">
      <c r="A491" s="89" t="s">
        <v>65</v>
      </c>
      <c r="B491" s="77"/>
      <c r="C491" s="77"/>
      <c r="D491" s="77"/>
      <c r="E491" s="77"/>
      <c r="F491" s="77"/>
      <c r="G491" s="77"/>
      <c r="H491" s="77"/>
      <c r="I491" s="82" t="n">
        <f aca="false">AP491+AR491+AT491+AV491+AX491</f>
        <v>0.0152191474621069</v>
      </c>
      <c r="J491" s="81" t="n">
        <f aca="false">ROUND(AQ491+AS491+AU491+AW491+AY491,0)</f>
        <v>109806</v>
      </c>
      <c r="K491" s="90" t="n">
        <f aca="false">I491-Tabla_Ministerio!J491</f>
        <v>-1.09976820445584E-008</v>
      </c>
      <c r="L491" s="81" t="n">
        <f aca="false">J491-Tabla_Ministerio!K491</f>
        <v>0</v>
      </c>
      <c r="M491" s="82" t="n">
        <f aca="false">Q526/Q$530</f>
        <v>0.0140202665270047</v>
      </c>
      <c r="N491" s="81" t="n">
        <f aca="false">ROUND(N$495*M491,0)</f>
        <v>1921964</v>
      </c>
      <c r="O491" s="82" t="n">
        <f aca="false">Tabla_Ministerio!L491/Tabla_Ministerio!L495-M491</f>
        <v>-1.29627066519714E-005</v>
      </c>
      <c r="P491" s="117" t="n">
        <f aca="false">N491-Tabla_Ministerio!L491</f>
        <v>1777</v>
      </c>
      <c r="Q491" s="83" t="n">
        <f aca="false">N491+J491</f>
        <v>2031770</v>
      </c>
      <c r="R491" s="81" t="n">
        <f aca="false">Q491-Tabla_Ministerio!M491</f>
        <v>1777</v>
      </c>
      <c r="T491" s="83" t="n">
        <f aca="false">B491+Tabla_Ministerio!B491</f>
        <v>4588</v>
      </c>
      <c r="U491" s="83" t="n">
        <f aca="false">C491+Tabla_Ministerio!C491</f>
        <v>31</v>
      </c>
      <c r="V491" s="83" t="n">
        <f aca="false">D491+Tabla_Ministerio!D491</f>
        <v>342.522727272727</v>
      </c>
      <c r="W491" s="83" t="n">
        <f aca="false">E491+Tabla_Ministerio!E491</f>
        <v>194.795454545455</v>
      </c>
      <c r="X491" s="83" t="n">
        <f aca="false">F491+Tabla_Ministerio!F491</f>
        <v>32</v>
      </c>
      <c r="Y491" s="83" t="n">
        <f aca="false">G491+Tabla_Ministerio!G491</f>
        <v>35</v>
      </c>
      <c r="Z491" s="83" t="n">
        <f aca="false">H491+Tabla_Ministerio!H491</f>
        <v>-8</v>
      </c>
      <c r="AA491" s="83" t="n">
        <f aca="false">Y491+0.33*Z491</f>
        <v>32.36</v>
      </c>
      <c r="AD491" s="91" t="n">
        <f aca="false">IF(U491&gt;0,T491/U491,0)</f>
        <v>148</v>
      </c>
      <c r="AE491" s="92" t="n">
        <f aca="false">EXP((((AD491-AD$495)/AD$496+2)/4-1.9)^3)</f>
        <v>0.0281791103195128</v>
      </c>
      <c r="AF491" s="93" t="n">
        <f aca="false">T491/V491</f>
        <v>13.3947316037423</v>
      </c>
      <c r="AG491" s="92" t="n">
        <f aca="false">EXP((((AF491-AF$495)/AF$496+2)/4-1.9)^3)</f>
        <v>0.00666902246082301</v>
      </c>
      <c r="AH491" s="92" t="n">
        <f aca="false">W491/V491</f>
        <v>0.568708114922701</v>
      </c>
      <c r="AI491" s="92" t="n">
        <f aca="false">EXP((((AH491-AH$495)/AH$496+2)/4-1.9)^3)</f>
        <v>0.0842625559211313</v>
      </c>
      <c r="AJ491" s="92" t="n">
        <f aca="false">X491/V491</f>
        <v>0.0934244575675138</v>
      </c>
      <c r="AK491" s="92" t="n">
        <f aca="false">EXP((((AJ491-AJ$495)/AJ$496+2)/4-1.9)^3)</f>
        <v>0.0602799805953078</v>
      </c>
      <c r="AL491" s="92" t="n">
        <f aca="false">AA491/V491</f>
        <v>0.0944754827151484</v>
      </c>
      <c r="AM491" s="92" t="n">
        <f aca="false">EXP((((AL491-AL$495)/AL$496+2)/4-1.9)^3)</f>
        <v>0.0181682803777326</v>
      </c>
      <c r="AN491" s="92" t="n">
        <f aca="false">0.01*AE491+0.15*AG491+0.24*AI491+0.25*AK491+0.35*AM491</f>
        <v>0.0429340511744235</v>
      </c>
      <c r="AP491" s="94" t="n">
        <f aca="false">0.01*AE491/$AN$495</f>
        <v>9.98885554874268E-005</v>
      </c>
      <c r="AQ491" s="81" t="n">
        <f aca="false">AP491*$J$495</f>
        <v>720.694429513452</v>
      </c>
      <c r="AR491" s="94" t="n">
        <f aca="false">0.15*AG491/$AN$495</f>
        <v>0.000354602582855603</v>
      </c>
      <c r="AS491" s="81" t="n">
        <f aca="false">AR491*$J$495</f>
        <v>2558.45231626444</v>
      </c>
      <c r="AT491" s="94" t="n">
        <f aca="false">0.24*AI491/$AN$495</f>
        <v>0.0071685996304677</v>
      </c>
      <c r="AU491" s="81" t="n">
        <f aca="false">AT491*$J$495</f>
        <v>51721.33880483</v>
      </c>
      <c r="AV491" s="94" t="n">
        <f aca="false">0.25*AK491/$AN$495</f>
        <v>0.00534197151560348</v>
      </c>
      <c r="AW491" s="81" t="n">
        <f aca="false">AV491*$J$495</f>
        <v>38542.2443555064</v>
      </c>
      <c r="AX491" s="94" t="n">
        <f aca="false">0.35*AM491/$AN$495</f>
        <v>0.00225408517769264</v>
      </c>
      <c r="AY491" s="81" t="n">
        <f aca="false">AX491*$J$495</f>
        <v>16263.1907457747</v>
      </c>
    </row>
    <row r="492" customFormat="false" ht="12.8" hidden="false" customHeight="false" outlineLevel="0" collapsed="false">
      <c r="A492" s="89" t="s">
        <v>66</v>
      </c>
      <c r="B492" s="77"/>
      <c r="C492" s="77"/>
      <c r="D492" s="77"/>
      <c r="E492" s="77"/>
      <c r="F492" s="77"/>
      <c r="G492" s="77"/>
      <c r="H492" s="77"/>
      <c r="I492" s="82" t="n">
        <f aca="false">AP492+AR492+AT492+AV492+AX492</f>
        <v>0.0176135496845209</v>
      </c>
      <c r="J492" s="81" t="n">
        <f aca="false">ROUND(AQ492+AS492+AU492+AW492+AY492,0)</f>
        <v>127081</v>
      </c>
      <c r="K492" s="90" t="n">
        <f aca="false">I492-Tabla_Ministerio!J492</f>
        <v>-6.97478133027119E-008</v>
      </c>
      <c r="L492" s="81" t="n">
        <f aca="false">J492-Tabla_Ministerio!K492</f>
        <v>-1</v>
      </c>
      <c r="M492" s="82" t="n">
        <f aca="false">Q527/Q$530</f>
        <v>0.00845584746919667</v>
      </c>
      <c r="N492" s="81" t="n">
        <f aca="false">ROUND(N$495*M492,0)</f>
        <v>1159167</v>
      </c>
      <c r="O492" s="82" t="n">
        <f aca="false">Tabla_Ministerio!L492/Tabla_Ministerio!L495-M492</f>
        <v>1.84390516394187E-005</v>
      </c>
      <c r="P492" s="117" t="n">
        <f aca="false">N492-Tabla_Ministerio!L492</f>
        <v>-2528</v>
      </c>
      <c r="Q492" s="83" t="n">
        <f aca="false">N492+J492</f>
        <v>1286248</v>
      </c>
      <c r="R492" s="81" t="n">
        <f aca="false">Q492-Tabla_Ministerio!M492</f>
        <v>-2529</v>
      </c>
      <c r="T492" s="83" t="n">
        <f aca="false">B492+Tabla_Ministerio!B492</f>
        <v>4942</v>
      </c>
      <c r="U492" s="83" t="n">
        <f aca="false">C492+Tabla_Ministerio!C492</f>
        <v>23</v>
      </c>
      <c r="V492" s="83" t="n">
        <f aca="false">D492+Tabla_Ministerio!D492</f>
        <v>243.068181818182</v>
      </c>
      <c r="W492" s="83" t="n">
        <f aca="false">E492+Tabla_Ministerio!E492</f>
        <v>147.409090909091</v>
      </c>
      <c r="X492" s="83" t="n">
        <f aca="false">F492+Tabla_Ministerio!F492</f>
        <v>6</v>
      </c>
      <c r="Y492" s="83" t="n">
        <f aca="false">G492+Tabla_Ministerio!G492</f>
        <v>11</v>
      </c>
      <c r="Z492" s="83" t="n">
        <f aca="false">H492+Tabla_Ministerio!H492</f>
        <v>13</v>
      </c>
      <c r="AA492" s="83" t="n">
        <f aca="false">Y492+0.33*Z492</f>
        <v>15.29</v>
      </c>
      <c r="AD492" s="91" t="n">
        <f aca="false">IF(U492&gt;0,T492/U492,0)</f>
        <v>214.869565217391</v>
      </c>
      <c r="AE492" s="92" t="n">
        <f aca="false">EXP((((AD492-AD$495)/AD$496+2)/4-1.9)^3)</f>
        <v>0.0959726494362189</v>
      </c>
      <c r="AF492" s="93" t="n">
        <f aca="false">T492/V492</f>
        <v>20.3317438055166</v>
      </c>
      <c r="AG492" s="92" t="n">
        <f aca="false">EXP((((AF492-AF$495)/AF$496+2)/4-1.9)^3)</f>
        <v>0.0719222769588848</v>
      </c>
      <c r="AH492" s="92" t="n">
        <f aca="false">W492/V492</f>
        <v>0.606451612903226</v>
      </c>
      <c r="AI492" s="92" t="n">
        <f aca="false">EXP((((AH492-AH$495)/AH$496+2)/4-1.9)^3)</f>
        <v>0.12737310114993</v>
      </c>
      <c r="AJ492" s="92" t="n">
        <f aca="false">X492/V492</f>
        <v>0.0246844319775596</v>
      </c>
      <c r="AK492" s="92" t="n">
        <f aca="false">EXP((((AJ492-AJ$495)/AJ$496+2)/4-1.9)^3)</f>
        <v>0.0109866627124722</v>
      </c>
      <c r="AL492" s="92" t="n">
        <f aca="false">AA492/V492</f>
        <v>0.0629041608228143</v>
      </c>
      <c r="AM492" s="92" t="n">
        <f aca="false">EXP((((AL492-AL$495)/AL$496+2)/4-1.9)^3)</f>
        <v>0.0132128954483304</v>
      </c>
      <c r="AN492" s="92" t="n">
        <f aca="false">0.01*AE492+0.15*AG492+0.24*AI492+0.25*AK492+0.35*AM492</f>
        <v>0.0496887913992118</v>
      </c>
      <c r="AP492" s="94" t="n">
        <f aca="false">0.01*AE492/$AN$495</f>
        <v>0.000340201277108697</v>
      </c>
      <c r="AQ492" s="81" t="n">
        <f aca="false">AP492*$J$495</f>
        <v>2454.54711132009</v>
      </c>
      <c r="AR492" s="94" t="n">
        <f aca="false">0.15*AG492/$AN$495</f>
        <v>0.00382422241404915</v>
      </c>
      <c r="AS492" s="81" t="n">
        <f aca="false">AR492*$J$495</f>
        <v>27591.7073540284</v>
      </c>
      <c r="AT492" s="94" t="n">
        <f aca="false">0.24*AI492/$AN$495</f>
        <v>0.0108362101748913</v>
      </c>
      <c r="AU492" s="81" t="n">
        <f aca="false">AT492*$J$495</f>
        <v>78183.0938686883</v>
      </c>
      <c r="AV492" s="94" t="n">
        <f aca="false">0.25*AK492/$AN$495</f>
        <v>0.000973630692677058</v>
      </c>
      <c r="AW492" s="81" t="n">
        <f aca="false">AV492*$J$495</f>
        <v>7024.73084320459</v>
      </c>
      <c r="AX492" s="94" t="n">
        <f aca="false">0.35*AM492/$AN$495</f>
        <v>0.00163928512579466</v>
      </c>
      <c r="AY492" s="81" t="n">
        <f aca="false">AX492*$J$495</f>
        <v>11827.4175933316</v>
      </c>
    </row>
    <row r="493" customFormat="false" ht="12.8" hidden="false" customHeight="false" outlineLevel="0" collapsed="false">
      <c r="A493" s="89" t="s">
        <v>67</v>
      </c>
      <c r="B493" s="77"/>
      <c r="C493" s="77"/>
      <c r="D493" s="77"/>
      <c r="E493" s="77"/>
      <c r="F493" s="77"/>
      <c r="G493" s="77"/>
      <c r="H493" s="77"/>
      <c r="I493" s="82" t="n">
        <f aca="false">AP493+AR493+AT493+AV493+AX493</f>
        <v>0.00676717060833666</v>
      </c>
      <c r="J493" s="81" t="n">
        <f aca="false">ROUND(AQ493+AS493+AU493+AW493+AY493,0)</f>
        <v>48825</v>
      </c>
      <c r="K493" s="90" t="n">
        <f aca="false">I493-Tabla_Ministerio!J493</f>
        <v>-1.33828193698768E-007</v>
      </c>
      <c r="L493" s="81" t="n">
        <f aca="false">J493-Tabla_Ministerio!K493</f>
        <v>-1</v>
      </c>
      <c r="M493" s="82" t="n">
        <f aca="false">Q528/Q$530</f>
        <v>0.00524906216026801</v>
      </c>
      <c r="N493" s="81" t="n">
        <f aca="false">ROUND(N$495*M493,0)</f>
        <v>719566</v>
      </c>
      <c r="O493" s="82" t="n">
        <f aca="false">Tabla_Ministerio!L493/Tabla_Ministerio!L495-M493</f>
        <v>-2.08418287163366E-005</v>
      </c>
      <c r="P493" s="117" t="n">
        <f aca="false">N493-Tabla_Ministerio!L493</f>
        <v>2857</v>
      </c>
      <c r="Q493" s="83" t="n">
        <f aca="false">N493+J493</f>
        <v>768391</v>
      </c>
      <c r="R493" s="81" t="n">
        <f aca="false">Q493-Tabla_Ministerio!M493</f>
        <v>2856</v>
      </c>
      <c r="T493" s="83" t="n">
        <f aca="false">B493+Tabla_Ministerio!B493</f>
        <v>4940</v>
      </c>
      <c r="U493" s="83" t="n">
        <f aca="false">C493+Tabla_Ministerio!C493</f>
        <v>35</v>
      </c>
      <c r="V493" s="83" t="n">
        <f aca="false">D493+Tabla_Ministerio!D493</f>
        <v>313.511363636364</v>
      </c>
      <c r="W493" s="83" t="n">
        <f aca="false">E493+Tabla_Ministerio!E493</f>
        <v>142.002272727273</v>
      </c>
      <c r="X493" s="83" t="n">
        <f aca="false">F493+Tabla_Ministerio!F493</f>
        <v>17</v>
      </c>
      <c r="Y493" s="83" t="n">
        <f aca="false">G493+Tabla_Ministerio!G493</f>
        <v>23</v>
      </c>
      <c r="Z493" s="83" t="n">
        <f aca="false">H493+Tabla_Ministerio!H493</f>
        <v>17</v>
      </c>
      <c r="AA493" s="83" t="n">
        <f aca="false">Y493+0.33*Z493</f>
        <v>28.61</v>
      </c>
      <c r="AD493" s="91" t="n">
        <f aca="false">IF(U493&gt;0,T493/U493,0)</f>
        <v>141.142857142857</v>
      </c>
      <c r="AE493" s="92" t="n">
        <f aca="false">EXP((((AD493-AD$495)/AD$496+2)/4-1.9)^3)</f>
        <v>0.024361579563848</v>
      </c>
      <c r="AF493" s="93" t="n">
        <f aca="false">T493/V493</f>
        <v>15.7570046032839</v>
      </c>
      <c r="AG493" s="92" t="n">
        <f aca="false">EXP((((AF493-AF$495)/AF$496+2)/4-1.9)^3)</f>
        <v>0.0168155610716243</v>
      </c>
      <c r="AH493" s="92" t="n">
        <f aca="false">W493/V493</f>
        <v>0.452941389684295</v>
      </c>
      <c r="AI493" s="92" t="n">
        <f aca="false">EXP((((AH493-AH$495)/AH$496+2)/4-1.9)^3)</f>
        <v>0.0169473078973284</v>
      </c>
      <c r="AJ493" s="92" t="n">
        <f aca="false">X493/V493</f>
        <v>0.0542245097683859</v>
      </c>
      <c r="AK493" s="92" t="n">
        <f aca="false">EXP((((AJ493-AJ$495)/AJ$496+2)/4-1.9)^3)</f>
        <v>0.0243878363264266</v>
      </c>
      <c r="AL493" s="92" t="n">
        <f aca="false">AA493/V493</f>
        <v>0.0912566602631483</v>
      </c>
      <c r="AM493" s="92" t="n">
        <f aca="false">EXP((((AL493-AL$495)/AL$496+2)/4-1.9)^3)</f>
        <v>0.017600849030357</v>
      </c>
      <c r="AN493" s="92" t="n">
        <f aca="false">0.01*AE493+0.15*AG493+0.24*AI493+0.25*AK493+0.35*AM493</f>
        <v>0.0190905600939725</v>
      </c>
      <c r="AP493" s="94" t="n">
        <f aca="false">0.01*AE493/$AN$495</f>
        <v>8.63562747167266E-005</v>
      </c>
      <c r="AQ493" s="81" t="n">
        <f aca="false">AP493*$J$495</f>
        <v>623.059226737062</v>
      </c>
      <c r="AR493" s="94" t="n">
        <f aca="false">0.15*AG493/$AN$495</f>
        <v>0.00089411025726674</v>
      </c>
      <c r="AS493" s="81" t="n">
        <f aca="false">AR493*$J$495</f>
        <v>6450.99209452567</v>
      </c>
      <c r="AT493" s="94" t="n">
        <f aca="false">0.24*AI493/$AN$495</f>
        <v>0.00144178471448128</v>
      </c>
      <c r="AU493" s="81" t="n">
        <f aca="false">AT493*$J$495</f>
        <v>10402.4550882117</v>
      </c>
      <c r="AV493" s="94" t="n">
        <f aca="false">0.25*AK493/$AN$495</f>
        <v>0.0021612337246358</v>
      </c>
      <c r="AW493" s="81" t="n">
        <f aca="false">AV493*$J$495</f>
        <v>15593.2689047414</v>
      </c>
      <c r="AX493" s="94" t="n">
        <f aca="false">0.35*AM493/$AN$495</f>
        <v>0.00218368563723612</v>
      </c>
      <c r="AY493" s="81" t="n">
        <f aca="false">AX493*$J$495</f>
        <v>15755.259117374</v>
      </c>
    </row>
    <row r="494" customFormat="false" ht="12.8" hidden="false" customHeight="false" outlineLevel="0" collapsed="false">
      <c r="A494" s="95" t="s">
        <v>68</v>
      </c>
      <c r="B494" s="77"/>
      <c r="C494" s="77"/>
      <c r="D494" s="77"/>
      <c r="E494" s="77"/>
      <c r="F494" s="77"/>
      <c r="G494" s="77"/>
      <c r="H494" s="77"/>
      <c r="I494" s="96" t="n">
        <f aca="false">AP494+AR494+AT494+AV494+AX494</f>
        <v>0.00952129219455883</v>
      </c>
      <c r="J494" s="97" t="n">
        <f aca="false">ROUND(AQ494+AS494+AU494+AW494+AY494,0)</f>
        <v>68696</v>
      </c>
      <c r="K494" s="90" t="n">
        <f aca="false">I494-Tabla_Ministerio!J494</f>
        <v>-2.72150821670203E-009</v>
      </c>
      <c r="L494" s="81" t="n">
        <f aca="false">J494-Tabla_Ministerio!K494</f>
        <v>0</v>
      </c>
      <c r="M494" s="82" t="n">
        <f aca="false">Q529/Q$530</f>
        <v>0.00635789967046352</v>
      </c>
      <c r="N494" s="81" t="n">
        <f aca="false">ROUND(N$495*M494,0)</f>
        <v>871571</v>
      </c>
      <c r="O494" s="82" t="n">
        <f aca="false">Tabla_Ministerio!L494/Tabla_Ministerio!L495-M494</f>
        <v>1.32564039449952E-005</v>
      </c>
      <c r="P494" s="117" t="n">
        <f aca="false">N494-Tabla_Ministerio!L494</f>
        <v>-1817</v>
      </c>
      <c r="Q494" s="83" t="n">
        <f aca="false">N494+J494</f>
        <v>940267</v>
      </c>
      <c r="R494" s="81" t="n">
        <f aca="false">Q494-Tabla_Ministerio!M494</f>
        <v>-1817</v>
      </c>
      <c r="T494" s="99" t="n">
        <f aca="false">B494+Tabla_Ministerio!B494</f>
        <v>5735</v>
      </c>
      <c r="U494" s="99" t="n">
        <f aca="false">C494+Tabla_Ministerio!C494</f>
        <v>30</v>
      </c>
      <c r="V494" s="99" t="n">
        <f aca="false">D494+Tabla_Ministerio!D494</f>
        <v>305.530303030303</v>
      </c>
      <c r="W494" s="99" t="n">
        <f aca="false">E494+Tabla_Ministerio!E494</f>
        <v>141.689393939394</v>
      </c>
      <c r="X494" s="99" t="n">
        <f aca="false">F494+Tabla_Ministerio!F494</f>
        <v>18</v>
      </c>
      <c r="Y494" s="99" t="n">
        <f aca="false">G494+Tabla_Ministerio!G494</f>
        <v>32</v>
      </c>
      <c r="Z494" s="99" t="n">
        <f aca="false">H494+Tabla_Ministerio!H494</f>
        <v>8</v>
      </c>
      <c r="AA494" s="99" t="n">
        <f aca="false">Y494+0.33*Z494</f>
        <v>34.64</v>
      </c>
      <c r="AD494" s="91" t="n">
        <f aca="false">IF(U494&gt;0,T494/U494,0)</f>
        <v>191.166666666667</v>
      </c>
      <c r="AE494" s="92" t="n">
        <f aca="false">EXP((((AD494-AD$495)/AD$496+2)/4-1.9)^3)</f>
        <v>0.064624489186439</v>
      </c>
      <c r="AF494" s="93" t="n">
        <f aca="false">T494/V494</f>
        <v>18.7706422018349</v>
      </c>
      <c r="AG494" s="92" t="n">
        <f aca="false">EXP((((AF494-AF$495)/AF$496+2)/4-1.9)^3)</f>
        <v>0.0459244128011796</v>
      </c>
      <c r="AH494" s="92" t="n">
        <f aca="false">W494/V494</f>
        <v>0.463749070171089</v>
      </c>
      <c r="AI494" s="92" t="n">
        <f aca="false">EXP((((AH494-AH$495)/AH$496+2)/4-1.9)^3)</f>
        <v>0.0201429748423013</v>
      </c>
      <c r="AJ494" s="92" t="n">
        <f aca="false">X494/V494</f>
        <v>0.058913959831391</v>
      </c>
      <c r="AK494" s="92" t="n">
        <f aca="false">EXP((((AJ494-AJ$495)/AJ$496+2)/4-1.9)^3)</f>
        <v>0.0274208167763676</v>
      </c>
      <c r="AL494" s="92" t="n">
        <f aca="false">AA494/V494</f>
        <v>0.113376642697744</v>
      </c>
      <c r="AM494" s="92" t="n">
        <f aca="false">EXP((((AL494-AL$495)/AL$496+2)/4-1.9)^3)</f>
        <v>0.0218161812565615</v>
      </c>
      <c r="AN494" s="92" t="n">
        <f aca="false">0.01*AE494+0.15*AG494+0.24*AI494+0.25*AK494+0.35*AM494</f>
        <v>0.026860088408082</v>
      </c>
      <c r="AP494" s="94" t="n">
        <f aca="false">0.01*AE494/$AN$495</f>
        <v>0.00022907915831098</v>
      </c>
      <c r="AQ494" s="81" t="n">
        <f aca="false">AP494*$J$495</f>
        <v>1652.80269102634</v>
      </c>
      <c r="AR494" s="94" t="n">
        <f aca="false">0.15*AG494/$AN$495</f>
        <v>0.00244187442628819</v>
      </c>
      <c r="AS494" s="81" t="n">
        <f aca="false">AR494*$J$495</f>
        <v>17618.0873575529</v>
      </c>
      <c r="AT494" s="94" t="n">
        <f aca="false">0.24*AI494/$AN$495</f>
        <v>0.00171365466466736</v>
      </c>
      <c r="AU494" s="81" t="n">
        <f aca="false">AT494*$J$495</f>
        <v>12363.992700755</v>
      </c>
      <c r="AV494" s="94" t="n">
        <f aca="false">0.25*AK494/$AN$495</f>
        <v>0.00243001442116157</v>
      </c>
      <c r="AW494" s="81" t="n">
        <f aca="false">AV494*$J$495</f>
        <v>17532.5175984644</v>
      </c>
      <c r="AX494" s="94" t="n">
        <f aca="false">0.35*AM494/$AN$495</f>
        <v>0.00270666952413073</v>
      </c>
      <c r="AY494" s="81" t="n">
        <f aca="false">AX494*$J$495</f>
        <v>19528.5800165604</v>
      </c>
    </row>
    <row r="495" customFormat="false" ht="12.8" hidden="false" customHeight="false" outlineLevel="0" collapsed="false">
      <c r="A495" s="104" t="s">
        <v>71</v>
      </c>
      <c r="B495" s="77"/>
      <c r="C495" s="77"/>
      <c r="D495" s="77"/>
      <c r="E495" s="77"/>
      <c r="F495" s="77"/>
      <c r="G495" s="77"/>
      <c r="H495" s="77"/>
      <c r="I495" s="105" t="n">
        <f aca="false">SUM(I468:I494)</f>
        <v>1</v>
      </c>
      <c r="J495" s="108" t="n">
        <f aca="false">Tabla_Ministerio!K495</f>
        <v>7214985</v>
      </c>
      <c r="K495" s="107" t="n">
        <f aca="false">I495-Tabla_Ministerio!J495</f>
        <v>0</v>
      </c>
      <c r="L495" s="108" t="n">
        <f aca="false">J495-Tabla_Ministerio!K495</f>
        <v>0</v>
      </c>
      <c r="M495" s="105" t="n">
        <f aca="false">SUM(M470:M494)</f>
        <v>1.00000002286907</v>
      </c>
      <c r="N495" s="108" t="n">
        <f aca="false">Tabla_Ministerio!L495</f>
        <v>137084697</v>
      </c>
      <c r="O495" s="105" t="n">
        <f aca="false">SUM(P470:P494)</f>
        <v>4</v>
      </c>
      <c r="P495" s="109" t="n">
        <f aca="false">SUM(P470:P494)</f>
        <v>4</v>
      </c>
      <c r="Q495" s="111" t="n">
        <f aca="false">Tabla_Ministerio!M495</f>
        <v>144299682</v>
      </c>
      <c r="R495" s="108" t="n">
        <f aca="false">SUM(R470:R494)</f>
        <v>2</v>
      </c>
      <c r="T495" s="111"/>
      <c r="U495" s="111"/>
      <c r="V495" s="111"/>
      <c r="W495" s="111"/>
      <c r="X495" s="111"/>
      <c r="Y495" s="111"/>
      <c r="Z495" s="111"/>
      <c r="AA495" s="111"/>
      <c r="AC495" s="112" t="s">
        <v>295</v>
      </c>
      <c r="AD495" s="112" t="n">
        <f aca="false">AVERAGE(AD470:AD494)</f>
        <v>190.891287886829</v>
      </c>
      <c r="AE495" s="111"/>
      <c r="AF495" s="112" t="n">
        <f aca="false">AVERAGE(AF470:AF494)</f>
        <v>19.9269145277085</v>
      </c>
      <c r="AG495" s="111"/>
      <c r="AH495" s="114" t="n">
        <f aca="false">AVERAGE(AH470:AH494)</f>
        <v>0.546255868022372</v>
      </c>
      <c r="AI495" s="111"/>
      <c r="AJ495" s="114" t="n">
        <f aca="false">AVERAGE(AJ470:AJ494)</f>
        <v>0.0965361998541458</v>
      </c>
      <c r="AK495" s="111"/>
      <c r="AL495" s="114" t="n">
        <f aca="false">AVERAGE(AL470:AL494)</f>
        <v>0.239581897934124</v>
      </c>
      <c r="AM495" s="111"/>
      <c r="AN495" s="114" t="n">
        <f aca="false">SUM(AN470:AN494)</f>
        <v>2.82105494288179</v>
      </c>
      <c r="AP495" s="116" t="n">
        <f aca="false">SUM(AP468:AP494)</f>
        <v>0.00979383617940937</v>
      </c>
      <c r="AQ495" s="108" t="n">
        <f aca="false">SUM(AQ468:AQ494)</f>
        <v>70662.3811268959</v>
      </c>
      <c r="AR495" s="116" t="n">
        <f aca="false">SUM(AR468:AR494)</f>
        <v>0.147762911520917</v>
      </c>
      <c r="AS495" s="108" t="n">
        <f aca="false">SUM(AS468:AS494)</f>
        <v>1066107.19017974</v>
      </c>
      <c r="AT495" s="116" t="n">
        <f aca="false">SUM(AT468:AT494)</f>
        <v>0.238174824895206</v>
      </c>
      <c r="AU495" s="108" t="n">
        <f aca="false">SUM(AU468:AU494)</f>
        <v>1718427.78899654</v>
      </c>
      <c r="AV495" s="116" t="n">
        <f aca="false">SUM(AV468:AV494)</f>
        <v>0.25411565572044</v>
      </c>
      <c r="AW495" s="108" t="n">
        <f aca="false">SUM(AW468:AW494)</f>
        <v>1833440.64428814</v>
      </c>
      <c r="AX495" s="116" t="n">
        <f aca="false">SUM(AX468:AX494)</f>
        <v>0.350152771684027</v>
      </c>
      <c r="AY495" s="108" t="n">
        <f aca="false">SUM(AY468:AY494)</f>
        <v>2526346.99540868</v>
      </c>
    </row>
    <row r="496" customFormat="false" ht="12.8" hidden="false" customHeight="false" outlineLevel="0" collapsed="false">
      <c r="A496" s="57" t="s">
        <v>72</v>
      </c>
      <c r="B496" s="48"/>
      <c r="C496" s="48"/>
      <c r="D496" s="48"/>
      <c r="E496" s="48"/>
      <c r="F496" s="48"/>
      <c r="G496" s="48"/>
      <c r="H496" s="48"/>
      <c r="T496" s="48"/>
      <c r="U496" s="48"/>
      <c r="V496" s="48"/>
      <c r="W496" s="48"/>
      <c r="X496" s="48"/>
      <c r="Y496" s="48"/>
      <c r="Z496" s="48"/>
      <c r="AA496" s="48"/>
      <c r="AC496" s="112" t="s">
        <v>296</v>
      </c>
      <c r="AD496" s="112" t="n">
        <f aca="false">_xlfn.STDEV.P(AD470:AD494)</f>
        <v>83.6205649443359</v>
      </c>
      <c r="AE496" s="111"/>
      <c r="AF496" s="112" t="n">
        <f aca="false">_xlfn.STDEV.P(AF470:AF494)</f>
        <v>5.2484654899212</v>
      </c>
      <c r="AG496" s="111"/>
      <c r="AH496" s="114" t="n">
        <f aca="false">_xlfn.STDEV.P(AH470:AH494)</f>
        <v>0.118055863697527</v>
      </c>
      <c r="AI496" s="111"/>
      <c r="AJ496" s="114" t="n">
        <f aca="false">_xlfn.STDEV.P(AJ470:AJ494)</f>
        <v>0.0711920455783313</v>
      </c>
      <c r="AK496" s="111"/>
      <c r="AL496" s="114" t="n">
        <f aca="false">_xlfn.STDEV.P(AL470:AL494)</f>
        <v>0.192480558339643</v>
      </c>
      <c r="AM496" s="111"/>
      <c r="AN496" s="114"/>
    </row>
    <row r="497" customFormat="false" ht="12.8" hidden="false" customHeight="false" outlineLevel="0" collapsed="false">
      <c r="A497" s="57" t="s">
        <v>196</v>
      </c>
      <c r="B497" s="48"/>
      <c r="C497" s="48"/>
      <c r="D497" s="48"/>
      <c r="E497" s="48"/>
      <c r="F497" s="48"/>
      <c r="G497" s="48"/>
      <c r="H497" s="48"/>
      <c r="T497" s="48"/>
      <c r="U497" s="48"/>
      <c r="V497" s="48"/>
      <c r="W497" s="48"/>
      <c r="X497" s="48"/>
      <c r="Y497" s="48"/>
      <c r="Z497" s="48"/>
      <c r="AA497" s="48"/>
      <c r="AC497" s="8" t="n">
        <f aca="false">MIN(AD497:AM497)</f>
        <v>-1.6776052846572</v>
      </c>
      <c r="AD497" s="8" t="n">
        <f aca="false">(MIN(AD470:AD494)-AD495)/AD496</f>
        <v>-1.57725899095067</v>
      </c>
      <c r="AF497" s="8" t="n">
        <f aca="false">(MIN(AF470:AF494)-AF495)/AF496</f>
        <v>-1.6776052846572</v>
      </c>
      <c r="AH497" s="8" t="n">
        <f aca="false">(MIN(AH470:AH494)-AH495)/AH496</f>
        <v>-1.50472956529118</v>
      </c>
      <c r="AJ497" s="8" t="n">
        <f aca="false">(MIN(AJ470:AJ494)-AJ495)/AJ496</f>
        <v>-1.31073672997212</v>
      </c>
      <c r="AL497" s="8" t="n">
        <f aca="false">(MIN(AL470:AL494)-AL495)/AL496</f>
        <v>-1.19448627653133</v>
      </c>
    </row>
    <row r="498" customFormat="false" ht="12.8" hidden="false" customHeight="false" outlineLevel="0" collapsed="false">
      <c r="A498" s="126"/>
      <c r="B498" s="48"/>
      <c r="C498" s="48"/>
      <c r="D498" s="48"/>
      <c r="E498" s="48"/>
      <c r="F498" s="48"/>
      <c r="G498" s="48"/>
      <c r="H498" s="48"/>
      <c r="T498" s="48"/>
      <c r="U498" s="48"/>
      <c r="V498" s="48"/>
      <c r="W498" s="48"/>
      <c r="X498" s="48"/>
      <c r="Y498" s="48"/>
      <c r="Z498" s="48"/>
      <c r="AA498" s="48"/>
      <c r="AC498" s="8" t="n">
        <f aca="false">MAX(AD498:AN498)</f>
        <v>3.08579045780463</v>
      </c>
      <c r="AD498" s="8" t="n">
        <f aca="false">(MAX(AD470:AD494)-AD495)/AD496</f>
        <v>3.08579045780463</v>
      </c>
      <c r="AF498" s="8" t="n">
        <f aca="false">(MAX(AF470:AF494)-AF495)/AF496</f>
        <v>2.84760139845268</v>
      </c>
      <c r="AH498" s="8" t="n">
        <f aca="false">(MAX(AH470:AH494)-AH495)/AH496</f>
        <v>2.76168841382064</v>
      </c>
      <c r="AJ498" s="8" t="n">
        <f aca="false">(MAX(AJ470:AJ494)-AJ495)/AJ496</f>
        <v>2.5309338148681</v>
      </c>
      <c r="AL498" s="8" t="n">
        <f aca="false">(MAX(AL470:AL494)-AL495)/AL496</f>
        <v>2.89917638521888</v>
      </c>
    </row>
    <row r="499" customFormat="false" ht="12.8" hidden="false" customHeight="false" outlineLevel="0" collapsed="false">
      <c r="A499" s="126"/>
      <c r="B499" s="48"/>
      <c r="C499" s="48"/>
      <c r="D499" s="48"/>
      <c r="E499" s="48"/>
      <c r="F499" s="48"/>
      <c r="G499" s="48"/>
      <c r="H499" s="48"/>
      <c r="T499" s="48"/>
      <c r="U499" s="48"/>
      <c r="V499" s="48"/>
      <c r="W499" s="48"/>
      <c r="X499" s="48"/>
      <c r="Y499" s="48"/>
      <c r="Z499" s="48"/>
      <c r="AA499" s="48"/>
    </row>
    <row r="500" customFormat="false" ht="12.8" hidden="false" customHeight="false" outlineLevel="0" collapsed="false">
      <c r="A500" s="126"/>
      <c r="B500" s="48"/>
      <c r="C500" s="48"/>
      <c r="D500" s="48"/>
      <c r="E500" s="48"/>
      <c r="F500" s="48"/>
      <c r="G500" s="48"/>
      <c r="H500" s="48"/>
      <c r="T500" s="48"/>
      <c r="U500" s="48"/>
      <c r="V500" s="48"/>
      <c r="W500" s="48"/>
      <c r="X500" s="48"/>
      <c r="Y500" s="48"/>
      <c r="Z500" s="48"/>
      <c r="AA500" s="48"/>
    </row>
    <row r="501" customFormat="false" ht="12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N501" s="134" t="n">
        <f aca="false">Q541/Q$565</f>
        <v>0.129212813645125</v>
      </c>
      <c r="O501" s="62" t="n">
        <f aca="false">Q541</f>
        <v>15856253</v>
      </c>
      <c r="P501" s="62" t="n">
        <f aca="false">Q565</f>
        <v>122714246</v>
      </c>
      <c r="T501" s="16"/>
      <c r="U501" s="16"/>
      <c r="V501" s="16"/>
      <c r="W501" s="16"/>
      <c r="X501" s="16"/>
      <c r="Y501" s="16"/>
      <c r="Z501" s="16"/>
      <c r="AA501" s="16"/>
    </row>
    <row r="502" customFormat="false" ht="12.8" hidden="false" customHeight="false" outlineLevel="0" collapsed="false">
      <c r="A502" s="16" t="s">
        <v>205</v>
      </c>
      <c r="B502" s="16"/>
      <c r="C502" s="16"/>
      <c r="D502" s="16"/>
      <c r="E502" s="16"/>
      <c r="F502" s="16"/>
      <c r="G502" s="16"/>
      <c r="H502" s="16"/>
      <c r="I502" s="16"/>
      <c r="J502" s="16"/>
      <c r="N502" s="135" t="n">
        <f aca="false">N$530*M506</f>
        <v>16102817.6662745</v>
      </c>
      <c r="T502" s="16"/>
      <c r="U502" s="16"/>
      <c r="V502" s="16"/>
      <c r="W502" s="16"/>
      <c r="X502" s="16"/>
      <c r="Y502" s="16"/>
      <c r="Z502" s="16"/>
      <c r="AA502" s="16"/>
    </row>
    <row r="503" customFormat="false" ht="15.8" hidden="false" customHeight="true" outlineLevel="0" collapsed="false">
      <c r="A503" s="66" t="s">
        <v>30</v>
      </c>
      <c r="B503" s="72" t="s">
        <v>275</v>
      </c>
      <c r="C503" s="72"/>
      <c r="D503" s="72"/>
      <c r="E503" s="72"/>
      <c r="F503" s="72"/>
      <c r="G503" s="72"/>
      <c r="H503" s="72"/>
      <c r="I503" s="68" t="s">
        <v>32</v>
      </c>
      <c r="J503" s="69" t="s">
        <v>33</v>
      </c>
      <c r="K503" s="70" t="s">
        <v>276</v>
      </c>
      <c r="L503" s="69" t="s">
        <v>277</v>
      </c>
      <c r="M503" s="68" t="s">
        <v>278</v>
      </c>
      <c r="N503" s="69" t="s">
        <v>34</v>
      </c>
      <c r="O503" s="69" t="s">
        <v>279</v>
      </c>
      <c r="P503" s="71" t="s">
        <v>280</v>
      </c>
      <c r="Q503" s="66" t="s">
        <v>281</v>
      </c>
      <c r="R503" s="69" t="s">
        <v>282</v>
      </c>
      <c r="T503" s="72" t="s">
        <v>275</v>
      </c>
      <c r="U503" s="72"/>
      <c r="V503" s="72"/>
      <c r="W503" s="72"/>
      <c r="X503" s="72"/>
      <c r="Y503" s="72"/>
      <c r="Z503" s="72"/>
      <c r="AA503" s="72"/>
      <c r="AD503" s="73" t="s">
        <v>284</v>
      </c>
      <c r="AE503" s="73"/>
      <c r="AF503" s="73" t="s">
        <v>285</v>
      </c>
      <c r="AG503" s="73"/>
      <c r="AH503" s="73" t="s">
        <v>286</v>
      </c>
      <c r="AI503" s="73"/>
      <c r="AJ503" s="73" t="s">
        <v>287</v>
      </c>
      <c r="AK503" s="73"/>
      <c r="AL503" s="73" t="s">
        <v>288</v>
      </c>
      <c r="AM503" s="73"/>
      <c r="AN503" s="74" t="s">
        <v>289</v>
      </c>
      <c r="AP503" s="73" t="s">
        <v>284</v>
      </c>
      <c r="AQ503" s="73"/>
      <c r="AR503" s="73" t="s">
        <v>285</v>
      </c>
      <c r="AS503" s="73"/>
      <c r="AT503" s="73" t="s">
        <v>286</v>
      </c>
      <c r="AU503" s="73"/>
      <c r="AV503" s="73" t="s">
        <v>287</v>
      </c>
      <c r="AW503" s="73"/>
      <c r="AX503" s="74" t="s">
        <v>288</v>
      </c>
      <c r="AY503" s="74"/>
    </row>
    <row r="504" customFormat="false" ht="37.3" hidden="false" customHeight="false" outlineLevel="0" collapsed="false">
      <c r="A504" s="66"/>
      <c r="B504" s="73" t="s">
        <v>206</v>
      </c>
      <c r="C504" s="73" t="s">
        <v>207</v>
      </c>
      <c r="D504" s="73" t="s">
        <v>208</v>
      </c>
      <c r="E504" s="73" t="s">
        <v>209</v>
      </c>
      <c r="F504" s="73" t="s">
        <v>210</v>
      </c>
      <c r="G504" s="73" t="s">
        <v>211</v>
      </c>
      <c r="H504" s="73" t="s">
        <v>212</v>
      </c>
      <c r="I504" s="68"/>
      <c r="J504" s="69"/>
      <c r="K504" s="70"/>
      <c r="L504" s="69"/>
      <c r="M504" s="68"/>
      <c r="N504" s="69"/>
      <c r="O504" s="69"/>
      <c r="P504" s="71"/>
      <c r="Q504" s="66"/>
      <c r="R504" s="69"/>
      <c r="T504" s="73" t="s">
        <v>206</v>
      </c>
      <c r="U504" s="73" t="s">
        <v>207</v>
      </c>
      <c r="V504" s="73" t="s">
        <v>208</v>
      </c>
      <c r="W504" s="73" t="s">
        <v>209</v>
      </c>
      <c r="X504" s="73" t="s">
        <v>210</v>
      </c>
      <c r="Y504" s="73" t="s">
        <v>211</v>
      </c>
      <c r="Z504" s="73" t="s">
        <v>212</v>
      </c>
      <c r="AA504" s="66" t="s">
        <v>43</v>
      </c>
      <c r="AD504" s="73" t="s">
        <v>290</v>
      </c>
      <c r="AE504" s="73" t="s">
        <v>291</v>
      </c>
      <c r="AF504" s="73" t="s">
        <v>290</v>
      </c>
      <c r="AG504" s="73" t="s">
        <v>291</v>
      </c>
      <c r="AH504" s="73" t="s">
        <v>290</v>
      </c>
      <c r="AI504" s="73" t="s">
        <v>291</v>
      </c>
      <c r="AJ504" s="73" t="s">
        <v>290</v>
      </c>
      <c r="AK504" s="73" t="s">
        <v>291</v>
      </c>
      <c r="AL504" s="73" t="s">
        <v>290</v>
      </c>
      <c r="AM504" s="73" t="s">
        <v>291</v>
      </c>
      <c r="AN504" s="75" t="s">
        <v>292</v>
      </c>
      <c r="AP504" s="73" t="s">
        <v>293</v>
      </c>
      <c r="AQ504" s="73" t="s">
        <v>294</v>
      </c>
      <c r="AR504" s="73" t="s">
        <v>293</v>
      </c>
      <c r="AS504" s="73" t="s">
        <v>294</v>
      </c>
      <c r="AT504" s="73" t="s">
        <v>293</v>
      </c>
      <c r="AU504" s="73" t="s">
        <v>294</v>
      </c>
      <c r="AV504" s="73" t="s">
        <v>293</v>
      </c>
      <c r="AW504" s="73" t="s">
        <v>294</v>
      </c>
      <c r="AX504" s="73" t="s">
        <v>293</v>
      </c>
      <c r="AY504" s="75" t="s">
        <v>294</v>
      </c>
    </row>
    <row r="505" customFormat="false" ht="12.8" hidden="false" customHeight="false" outlineLevel="0" collapsed="false">
      <c r="A505" s="76" t="s">
        <v>44</v>
      </c>
      <c r="B505" s="77" t="n">
        <v>0</v>
      </c>
      <c r="C505" s="77"/>
      <c r="D505" s="77"/>
      <c r="E505" s="77"/>
      <c r="F505" s="77"/>
      <c r="G505" s="77"/>
      <c r="H505" s="77"/>
      <c r="I505" s="78" t="n">
        <f aca="false">AP505+AR505+AT505+AV505+AX505</f>
        <v>0.164918228985385</v>
      </c>
      <c r="J505" s="79" t="n">
        <f aca="false">ROUND(AQ505+AS505+AU505+AW505+AY505,0)</f>
        <v>1081711</v>
      </c>
      <c r="K505" s="80" t="n">
        <f aca="false">I505-Tabla_Ministerio!J505</f>
        <v>0</v>
      </c>
      <c r="L505" s="79" t="n">
        <f aca="false">J505-Tabla_Ministerio!K505</f>
        <v>0</v>
      </c>
      <c r="M505" s="82" t="n">
        <f aca="false">Q540/Q$565</f>
        <v>0.206628503425755</v>
      </c>
      <c r="N505" s="81" t="n">
        <f aca="false">ROUND(N$530*M505,0)</f>
        <v>25750551</v>
      </c>
      <c r="O505" s="82" t="n">
        <f aca="false">Tabla_Ministerio!L505/Tabla_Ministerio!L530-M505</f>
        <v>-2.66204044876983E-006</v>
      </c>
      <c r="P505" s="117" t="n">
        <f aca="false">N505-Tabla_Ministerio!L505</f>
        <v>332</v>
      </c>
      <c r="Q505" s="83" t="n">
        <f aca="false">N505+J505</f>
        <v>26832262</v>
      </c>
      <c r="R505" s="81" t="n">
        <f aca="false">Q505-Tabla_Ministerio!M505</f>
        <v>332</v>
      </c>
      <c r="T505" s="84" t="n">
        <f aca="false">B505+Tabla_Ministerio!B505</f>
        <v>24138</v>
      </c>
      <c r="U505" s="84" t="n">
        <f aca="false">C505+Tabla_Ministerio!C505</f>
        <v>65</v>
      </c>
      <c r="V505" s="84" t="n">
        <f aca="false">D505+Tabla_Ministerio!D505</f>
        <v>1624.79318181818</v>
      </c>
      <c r="W505" s="84" t="n">
        <f aca="false">E505+Tabla_Ministerio!E505</f>
        <v>895.122727272727</v>
      </c>
      <c r="X505" s="84" t="n">
        <f aca="false">F505+Tabla_Ministerio!F505</f>
        <v>418</v>
      </c>
      <c r="Y505" s="84" t="n">
        <f aca="false">G505+Tabla_Ministerio!G505</f>
        <v>1010</v>
      </c>
      <c r="Z505" s="84" t="n">
        <f aca="false">H505+Tabla_Ministerio!H505</f>
        <v>266</v>
      </c>
      <c r="AA505" s="84" t="n">
        <f aca="false">Y505+0.33*Z505</f>
        <v>1097.78</v>
      </c>
      <c r="AD505" s="85" t="n">
        <f aca="false">IF(U505&gt;0,T505/U505,0)</f>
        <v>371.353846153846</v>
      </c>
      <c r="AE505" s="86" t="n">
        <f aca="false">EXP((((AD505-AD$530)/AD$531+2)/4-1.9)^3)</f>
        <v>0.500655142368892</v>
      </c>
      <c r="AF505" s="87" t="n">
        <f aca="false">T505/V505</f>
        <v>14.8560446154686</v>
      </c>
      <c r="AG505" s="86" t="n">
        <f aca="false">EXP((((AF505-AF$530)/AF$531+2)/4-1.9)^3)</f>
        <v>0.0123230538212216</v>
      </c>
      <c r="AH505" s="86" t="n">
        <f aca="false">W505/V505</f>
        <v>0.55091487168297</v>
      </c>
      <c r="AI505" s="86" t="n">
        <f aca="false">EXP((((AH505-AH$530)/AH$531+2)/4-1.9)^3)</f>
        <v>0.0911463655501744</v>
      </c>
      <c r="AJ505" s="86" t="n">
        <f aca="false">X505/V505</f>
        <v>0.257263511859552</v>
      </c>
      <c r="AK505" s="86" t="n">
        <f aca="false">EXP((((AJ505-AJ$530)/AJ$531+2)/4-1.9)^3)</f>
        <v>0.664891468029081</v>
      </c>
      <c r="AL505" s="86" t="n">
        <f aca="false">AA505/V505</f>
        <v>0.67564291399325</v>
      </c>
      <c r="AM505" s="86" t="n">
        <f aca="false">EXP((((AL505-AL$530)/AL$531+2)/4-1.9)^3)</f>
        <v>0.772487746163435</v>
      </c>
      <c r="AN505" s="86" t="n">
        <f aca="false">0.01*AE505+0.15*AG505+0.24*AI505+0.25*AK505+0.35*AM505</f>
        <v>0.465323715393386</v>
      </c>
      <c r="AP505" s="88" t="n">
        <f aca="false">0.01*AE505/$AN$530</f>
        <v>0.00177440256493484</v>
      </c>
      <c r="AQ505" s="79" t="n">
        <f aca="false">AP505*$J$530</f>
        <v>11638.4430524051</v>
      </c>
      <c r="AR505" s="88" t="n">
        <f aca="false">0.15*AG505/$AN$530</f>
        <v>0.000655123351117834</v>
      </c>
      <c r="AS505" s="79" t="n">
        <f aca="false">AR505*$J$530</f>
        <v>4297.00450447991</v>
      </c>
      <c r="AT505" s="88" t="n">
        <f aca="false">0.24*AI505/$AN$530</f>
        <v>0.00775289804721761</v>
      </c>
      <c r="AU505" s="79" t="n">
        <f aca="false">AT505*$J$530</f>
        <v>50851.8552648499</v>
      </c>
      <c r="AV505" s="88" t="n">
        <f aca="false">0.25*AK505/$AN$530</f>
        <v>0.0589120647344119</v>
      </c>
      <c r="AW505" s="79" t="n">
        <f aca="false">AV505*$J$530</f>
        <v>386408.768821992</v>
      </c>
      <c r="AX505" s="88" t="n">
        <f aca="false">0.35*AM505/$AN$530</f>
        <v>0.095823740287703</v>
      </c>
      <c r="AY505" s="79" t="n">
        <f aca="false">AX505*$J$530</f>
        <v>628515.290975046</v>
      </c>
    </row>
    <row r="506" customFormat="false" ht="12.8" hidden="false" customHeight="false" outlineLevel="0" collapsed="false">
      <c r="A506" s="89" t="s">
        <v>45</v>
      </c>
      <c r="B506" s="77"/>
      <c r="C506" s="77"/>
      <c r="D506" s="77"/>
      <c r="E506" s="77"/>
      <c r="F506" s="77"/>
      <c r="G506" s="77"/>
      <c r="H506" s="77"/>
      <c r="I506" s="82" t="n">
        <f aca="false">AP506+AR506+AT506+AV506+AX506</f>
        <v>0.102821159511617</v>
      </c>
      <c r="J506" s="81" t="n">
        <f aca="false">ROUND(AQ506+AS506+AU506+AW506+AY506,0)</f>
        <v>674412</v>
      </c>
      <c r="K506" s="90" t="n">
        <f aca="false">I506-Tabla_Ministerio!J506</f>
        <v>0</v>
      </c>
      <c r="L506" s="81" t="n">
        <f aca="false">J506-Tabla_Ministerio!K506</f>
        <v>0</v>
      </c>
      <c r="M506" s="82" t="n">
        <f aca="false">Q541/Q$565</f>
        <v>0.129212813645125</v>
      </c>
      <c r="N506" s="81" t="n">
        <f aca="false">ROUND(N$530*M506,0)</f>
        <v>16102818</v>
      </c>
      <c r="O506" s="82" t="n">
        <f aca="false">Tabla_Ministerio!L506/Tabla_Ministerio!L530-M506</f>
        <v>4.11108686490524E-006</v>
      </c>
      <c r="P506" s="117" t="n">
        <f aca="false">N506-Tabla_Ministerio!L506</f>
        <v>-512</v>
      </c>
      <c r="Q506" s="83" t="n">
        <f aca="false">N506+J506</f>
        <v>16777230</v>
      </c>
      <c r="R506" s="81" t="n">
        <f aca="false">Q506-Tabla_Ministerio!M506</f>
        <v>-512</v>
      </c>
      <c r="T506" s="83" t="n">
        <f aca="false">B506+Tabla_Ministerio!B506</f>
        <v>18588</v>
      </c>
      <c r="U506" s="83" t="n">
        <f aca="false">C506+Tabla_Ministerio!C506</f>
        <v>38</v>
      </c>
      <c r="V506" s="83" t="n">
        <f aca="false">D506+Tabla_Ministerio!D506</f>
        <v>1692.47727272727</v>
      </c>
      <c r="W506" s="83" t="n">
        <f aca="false">E506+Tabla_Ministerio!E506</f>
        <v>1011.56818181818</v>
      </c>
      <c r="X506" s="83" t="n">
        <f aca="false">F506+Tabla_Ministerio!F506</f>
        <v>341</v>
      </c>
      <c r="Y506" s="83" t="n">
        <f aca="false">G506+Tabla_Ministerio!G506</f>
        <v>718</v>
      </c>
      <c r="Z506" s="83" t="n">
        <f aca="false">H506+Tabla_Ministerio!H506</f>
        <v>204</v>
      </c>
      <c r="AA506" s="83" t="n">
        <f aca="false">Y506+0.33*Z506</f>
        <v>785.32</v>
      </c>
      <c r="AD506" s="91" t="n">
        <f aca="false">IF(U506&gt;0,T506/U506,0)</f>
        <v>489.157894736842</v>
      </c>
      <c r="AE506" s="92" t="n">
        <f aca="false">EXP((((AD506-AD$530)/AD$531+2)/4-1.9)^3)</f>
        <v>0.847893539380059</v>
      </c>
      <c r="AF506" s="93" t="n">
        <f aca="false">T506/V506</f>
        <v>10.9827176408976</v>
      </c>
      <c r="AG506" s="92" t="n">
        <f aca="false">EXP((((AF506-AF$530)/AF$531+2)/4-1.9)^3)</f>
        <v>0.00242569341453629</v>
      </c>
      <c r="AH506" s="92" t="n">
        <f aca="false">W506/V506</f>
        <v>0.597684942727846</v>
      </c>
      <c r="AI506" s="92" t="n">
        <f aca="false">EXP((((AH506-AH$530)/AH$531+2)/4-1.9)^3)</f>
        <v>0.140683929503082</v>
      </c>
      <c r="AJ506" s="92" t="n">
        <f aca="false">X506/V506</f>
        <v>0.201479810390901</v>
      </c>
      <c r="AK506" s="92" t="n">
        <f aca="false">EXP((((AJ506-AJ$530)/AJ$531+2)/4-1.9)^3)</f>
        <v>0.425116048962514</v>
      </c>
      <c r="AL506" s="92" t="n">
        <f aca="false">AA506/V506</f>
        <v>0.464006230780594</v>
      </c>
      <c r="AM506" s="92" t="n">
        <f aca="false">EXP((((AL506-AL$530)/AL$531+2)/4-1.9)^3)</f>
        <v>0.403509368301464</v>
      </c>
      <c r="AN506" s="92" t="n">
        <f aca="false">0.01*AE506+0.15*AG506+0.24*AI506+0.25*AK506+0.35*AM506</f>
        <v>0.290114223632862</v>
      </c>
      <c r="AP506" s="94" t="n">
        <f aca="false">0.01*AE506/$AN$530</f>
        <v>0.00300507144288775</v>
      </c>
      <c r="AQ506" s="81" t="n">
        <f aca="false">AP506*$J$530</f>
        <v>19710.4949844019</v>
      </c>
      <c r="AR506" s="94" t="n">
        <f aca="false">0.15*AG506/$AN$530</f>
        <v>0.000128955729770394</v>
      </c>
      <c r="AS506" s="81" t="n">
        <f aca="false">AR506*$J$530</f>
        <v>845.830561155209</v>
      </c>
      <c r="AT506" s="94" t="n">
        <f aca="false">0.24*AI506/$AN$530</f>
        <v>0.0119665568202928</v>
      </c>
      <c r="AU506" s="81" t="n">
        <f aca="false">AT506*$J$530</f>
        <v>78489.5676091759</v>
      </c>
      <c r="AV506" s="94" t="n">
        <f aca="false">0.25*AK506/$AN$530</f>
        <v>0.0376669958938646</v>
      </c>
      <c r="AW506" s="81" t="n">
        <f aca="false">AV506*$J$530</f>
        <v>247060.726426542</v>
      </c>
      <c r="AX506" s="94" t="n">
        <f aca="false">0.35*AM506/$AN$530</f>
        <v>0.050053579624801</v>
      </c>
      <c r="AY506" s="81" t="n">
        <f aca="false">AX506*$J$530</f>
        <v>328305.282884701</v>
      </c>
    </row>
    <row r="507" customFormat="false" ht="12.8" hidden="false" customHeight="false" outlineLevel="0" collapsed="false">
      <c r="A507" s="89" t="s">
        <v>46</v>
      </c>
      <c r="B507" s="77"/>
      <c r="C507" s="77"/>
      <c r="D507" s="77"/>
      <c r="E507" s="77"/>
      <c r="F507" s="77"/>
      <c r="G507" s="77"/>
      <c r="H507" s="77"/>
      <c r="I507" s="82" t="n">
        <f aca="false">AP507+AR507+AT507+AV507+AX507</f>
        <v>0.0754165437964218</v>
      </c>
      <c r="J507" s="81" t="n">
        <f aca="false">ROUND(AQ507+AS507+AU507+AW507+AY507,0)</f>
        <v>494663</v>
      </c>
      <c r="K507" s="90" t="n">
        <f aca="false">I507-Tabla_Ministerio!J507</f>
        <v>5.13478148889135E-016</v>
      </c>
      <c r="L507" s="81" t="n">
        <f aca="false">J507-Tabla_Ministerio!K507</f>
        <v>0</v>
      </c>
      <c r="M507" s="82" t="n">
        <f aca="false">Q542/Q$565</f>
        <v>0.0748135958069612</v>
      </c>
      <c r="N507" s="81" t="n">
        <f aca="false">ROUND(N$530*M507,0)</f>
        <v>9323454</v>
      </c>
      <c r="O507" s="82" t="n">
        <f aca="false">Tabla_Ministerio!L507/Tabla_Ministerio!L530-M507</f>
        <v>-2.84439307968176E-005</v>
      </c>
      <c r="P507" s="117" t="n">
        <f aca="false">N507-Tabla_Ministerio!L507</f>
        <v>3545</v>
      </c>
      <c r="Q507" s="83" t="n">
        <f aca="false">N507+J507</f>
        <v>9818117</v>
      </c>
      <c r="R507" s="81" t="n">
        <f aca="false">Q507-Tabla_Ministerio!M507</f>
        <v>3545</v>
      </c>
      <c r="T507" s="83" t="n">
        <f aca="false">B507+Tabla_Ministerio!B507</f>
        <v>20108</v>
      </c>
      <c r="U507" s="83" t="n">
        <f aca="false">C507+Tabla_Ministerio!C507</f>
        <v>93</v>
      </c>
      <c r="V507" s="83" t="n">
        <f aca="false">D507+Tabla_Ministerio!D507</f>
        <v>1188.88636363636</v>
      </c>
      <c r="W507" s="83" t="n">
        <f aca="false">E507+Tabla_Ministerio!E507</f>
        <v>779.409090909091</v>
      </c>
      <c r="X507" s="83" t="n">
        <f aca="false">F507+Tabla_Ministerio!F507</f>
        <v>176</v>
      </c>
      <c r="Y507" s="83" t="n">
        <f aca="false">G507+Tabla_Ministerio!G507</f>
        <v>439</v>
      </c>
      <c r="Z507" s="83" t="n">
        <f aca="false">H507+Tabla_Ministerio!H507</f>
        <v>85</v>
      </c>
      <c r="AA507" s="83" t="n">
        <f aca="false">Y507+0.33*Z507</f>
        <v>467.05</v>
      </c>
      <c r="AD507" s="91" t="n">
        <f aca="false">IF(U507&gt;0,T507/U507,0)</f>
        <v>216.215053763441</v>
      </c>
      <c r="AE507" s="92" t="n">
        <f aca="false">EXP((((AD507-AD$530)/AD$531+2)/4-1.9)^3)</f>
        <v>0.0967069507972102</v>
      </c>
      <c r="AF507" s="93" t="n">
        <f aca="false">T507/V507</f>
        <v>16.9133069526486</v>
      </c>
      <c r="AG507" s="92" t="n">
        <f aca="false">EXP((((AF507-AF$530)/AF$531+2)/4-1.9)^3)</f>
        <v>0.0255689402315275</v>
      </c>
      <c r="AH507" s="92" t="n">
        <f aca="false">W507/V507</f>
        <v>0.655579132496035</v>
      </c>
      <c r="AI507" s="92" t="n">
        <f aca="false">EXP((((AH507-AH$530)/AH$531+2)/4-1.9)^3)</f>
        <v>0.222922206221525</v>
      </c>
      <c r="AJ507" s="92" t="n">
        <f aca="false">X507/V507</f>
        <v>0.148037697616181</v>
      </c>
      <c r="AK507" s="92" t="n">
        <f aca="false">EXP((((AJ507-AJ$530)/AJ$531+2)/4-1.9)^3)</f>
        <v>0.220206944445865</v>
      </c>
      <c r="AL507" s="92" t="n">
        <f aca="false">AA507/V507</f>
        <v>0.39284662881612</v>
      </c>
      <c r="AM507" s="92" t="n">
        <f aca="false">EXP((((AL507-AL$530)/AL$531+2)/4-1.9)^3)</f>
        <v>0.284101349418599</v>
      </c>
      <c r="AN507" s="92" t="n">
        <f aca="false">0.01*AE507+0.15*AG507+0.24*AI507+0.25*AK507+0.35*AM507</f>
        <v>0.212790948443843</v>
      </c>
      <c r="AP507" s="94" t="n">
        <f aca="false">0.01*AE507/$AN$530</f>
        <v>0.000342745029502087</v>
      </c>
      <c r="AQ507" s="81" t="n">
        <f aca="false">AP507*$J$530</f>
        <v>2248.09103987146</v>
      </c>
      <c r="AR507" s="94" t="n">
        <f aca="false">0.15*AG507/$AN$530</f>
        <v>0.00135930671504195</v>
      </c>
      <c r="AS507" s="81" t="n">
        <f aca="false">AR507*$J$530</f>
        <v>8915.79741057723</v>
      </c>
      <c r="AT507" s="94" t="n">
        <f aca="false">0.24*AI507/$AN$530</f>
        <v>0.0189617339853766</v>
      </c>
      <c r="AU507" s="81" t="n">
        <f aca="false">AT507*$J$530</f>
        <v>124371.473263602</v>
      </c>
      <c r="AV507" s="94" t="n">
        <f aca="false">0.25*AK507/$AN$530</f>
        <v>0.0195112230942245</v>
      </c>
      <c r="AW507" s="81" t="n">
        <f aca="false">AV507*$J$530</f>
        <v>127975.614639197</v>
      </c>
      <c r="AX507" s="94" t="n">
        <f aca="false">0.35*AM507/$AN$530</f>
        <v>0.0352415349722766</v>
      </c>
      <c r="AY507" s="81" t="n">
        <f aca="false">AX507*$J$530</f>
        <v>231151.941481355</v>
      </c>
    </row>
    <row r="508" customFormat="false" ht="12.8" hidden="false" customHeight="false" outlineLevel="0" collapsed="false">
      <c r="A508" s="89" t="s">
        <v>47</v>
      </c>
      <c r="B508" s="77"/>
      <c r="C508" s="77"/>
      <c r="D508" s="77"/>
      <c r="E508" s="77"/>
      <c r="F508" s="77"/>
      <c r="G508" s="77"/>
      <c r="H508" s="77"/>
      <c r="I508" s="82" t="n">
        <f aca="false">AP508+AR508+AT508+AV508+AX508</f>
        <v>0.0656719920683827</v>
      </c>
      <c r="J508" s="81" t="n">
        <f aca="false">ROUND(AQ508+AS508+AU508+AW508+AY508,0)</f>
        <v>430748</v>
      </c>
      <c r="K508" s="90" t="n">
        <f aca="false">I508-Tabla_Ministerio!J508</f>
        <v>0</v>
      </c>
      <c r="L508" s="81" t="n">
        <f aca="false">J508-Tabla_Ministerio!K508</f>
        <v>0</v>
      </c>
      <c r="M508" s="82" t="n">
        <f aca="false">Q543/Q$565</f>
        <v>0.0561603255093952</v>
      </c>
      <c r="N508" s="81" t="n">
        <f aca="false">ROUND(N$530*M508,0)</f>
        <v>6998837</v>
      </c>
      <c r="O508" s="82" t="n">
        <f aca="false">Tabla_Ministerio!L508/Tabla_Ministerio!L530-M508</f>
        <v>-1.03068915622145E-005</v>
      </c>
      <c r="P508" s="117" t="n">
        <f aca="false">N508-Tabla_Ministerio!L508</f>
        <v>1284</v>
      </c>
      <c r="Q508" s="83" t="n">
        <f aca="false">N508+J508</f>
        <v>7429585</v>
      </c>
      <c r="R508" s="81" t="n">
        <f aca="false">Q508-Tabla_Ministerio!M508</f>
        <v>1284</v>
      </c>
      <c r="T508" s="83" t="n">
        <f aca="false">B508+Tabla_Ministerio!B508</f>
        <v>12845</v>
      </c>
      <c r="U508" s="83" t="n">
        <f aca="false">C508+Tabla_Ministerio!C508</f>
        <v>55</v>
      </c>
      <c r="V508" s="83" t="n">
        <f aca="false">D508+Tabla_Ministerio!D508</f>
        <v>492.068181818182</v>
      </c>
      <c r="W508" s="83" t="n">
        <f aca="false">E508+Tabla_Ministerio!E508</f>
        <v>327.556818181818</v>
      </c>
      <c r="X508" s="83" t="n">
        <f aca="false">F508+Tabla_Ministerio!F508</f>
        <v>72</v>
      </c>
      <c r="Y508" s="83" t="n">
        <f aca="false">G508+Tabla_Ministerio!G508</f>
        <v>112</v>
      </c>
      <c r="Z508" s="83" t="n">
        <f aca="false">H508+Tabla_Ministerio!H508</f>
        <v>17</v>
      </c>
      <c r="AA508" s="83" t="n">
        <f aca="false">Y508+0.33*Z508</f>
        <v>117.61</v>
      </c>
      <c r="AD508" s="91" t="n">
        <f aca="false">IF(U508&gt;0,T508/U508,0)</f>
        <v>233.545454545455</v>
      </c>
      <c r="AE508" s="92" t="n">
        <f aca="false">EXP((((AD508-AD$530)/AD$531+2)/4-1.9)^3)</f>
        <v>0.124353201613981</v>
      </c>
      <c r="AF508" s="93" t="n">
        <f aca="false">T508/V508</f>
        <v>26.1041060459101</v>
      </c>
      <c r="AG508" s="92" t="n">
        <f aca="false">EXP((((AF508-AF$530)/AF$531+2)/4-1.9)^3)</f>
        <v>0.252634697614654</v>
      </c>
      <c r="AH508" s="92" t="n">
        <f aca="false">W508/V508</f>
        <v>0.665673640940372</v>
      </c>
      <c r="AI508" s="92" t="n">
        <f aca="false">EXP((((AH508-AH$530)/AH$531+2)/4-1.9)^3)</f>
        <v>0.239572921442428</v>
      </c>
      <c r="AJ508" s="92" t="n">
        <f aca="false">X508/V508</f>
        <v>0.146321186088402</v>
      </c>
      <c r="AK508" s="92" t="n">
        <f aca="false">EXP((((AJ508-AJ$530)/AJ$531+2)/4-1.9)^3)</f>
        <v>0.214686754947449</v>
      </c>
      <c r="AL508" s="92" t="n">
        <f aca="false">AA508/V508</f>
        <v>0.239011592998014</v>
      </c>
      <c r="AM508" s="92" t="n">
        <f aca="false">EXP((((AL508-AL$530)/AL$531+2)/4-1.9)^3)</f>
        <v>0.0999667416889711</v>
      </c>
      <c r="AN508" s="92" t="n">
        <f aca="false">0.01*AE508+0.15*AG508+0.24*AI508+0.25*AK508+0.35*AM508</f>
        <v>0.185296286132523</v>
      </c>
      <c r="AP508" s="94" t="n">
        <f aca="false">0.01*AE508/$AN$530</f>
        <v>0.000440727800892389</v>
      </c>
      <c r="AQ508" s="81" t="n">
        <f aca="false">AP508*$J$530</f>
        <v>2890.76758209385</v>
      </c>
      <c r="AR508" s="94" t="n">
        <f aca="false">0.15*AG508/$AN$530</f>
        <v>0.0134306716590763</v>
      </c>
      <c r="AS508" s="81" t="n">
        <f aca="false">AR508*$J$530</f>
        <v>88092.8095735994</v>
      </c>
      <c r="AT508" s="94" t="n">
        <f aca="false">0.24*AI508/$AN$530</f>
        <v>0.0203780416652462</v>
      </c>
      <c r="AU508" s="81" t="n">
        <f aca="false">AT508*$J$530</f>
        <v>133661.144391558</v>
      </c>
      <c r="AV508" s="94" t="n">
        <f aca="false">0.25*AK508/$AN$530</f>
        <v>0.0190221120487167</v>
      </c>
      <c r="AW508" s="81" t="n">
        <f aca="false">AV508*$J$530</f>
        <v>124767.497630161</v>
      </c>
      <c r="AX508" s="94" t="n">
        <f aca="false">0.35*AM508/$AN$530</f>
        <v>0.012400438894451</v>
      </c>
      <c r="AY508" s="81" t="n">
        <f aca="false">AX508*$J$530</f>
        <v>81335.4335424991</v>
      </c>
    </row>
    <row r="509" customFormat="false" ht="12.8" hidden="false" customHeight="false" outlineLevel="0" collapsed="false">
      <c r="A509" s="89" t="s">
        <v>48</v>
      </c>
      <c r="B509" s="77"/>
      <c r="C509" s="77"/>
      <c r="D509" s="77"/>
      <c r="E509" s="77"/>
      <c r="F509" s="77"/>
      <c r="G509" s="77"/>
      <c r="H509" s="77"/>
      <c r="I509" s="82" t="n">
        <f aca="false">AP509+AR509+AT509+AV509+AX509</f>
        <v>0.0723147220584933</v>
      </c>
      <c r="J509" s="81" t="n">
        <f aca="false">ROUND(AQ509+AS509+AU509+AW509+AY509,0)</f>
        <v>474318</v>
      </c>
      <c r="K509" s="90" t="n">
        <f aca="false">I509-Tabla_Ministerio!J509</f>
        <v>0</v>
      </c>
      <c r="L509" s="81" t="n">
        <f aca="false">J509-Tabla_Ministerio!K509</f>
        <v>0</v>
      </c>
      <c r="M509" s="82" t="n">
        <f aca="false">Q544/Q$565</f>
        <v>0.050314908018096</v>
      </c>
      <c r="N509" s="81" t="n">
        <f aca="false">ROUND(N$530*M509,0)</f>
        <v>6270367</v>
      </c>
      <c r="O509" s="82" t="n">
        <f aca="false">Tabla_Ministerio!L509/Tabla_Ministerio!L530-M509</f>
        <v>4.83693444276734E-006</v>
      </c>
      <c r="P509" s="117" t="n">
        <f aca="false">N509-Tabla_Ministerio!L509</f>
        <v>-603</v>
      </c>
      <c r="Q509" s="83" t="n">
        <f aca="false">N509+J509</f>
        <v>6744685</v>
      </c>
      <c r="R509" s="81" t="n">
        <f aca="false">Q509-Tabla_Ministerio!M509</f>
        <v>-603</v>
      </c>
      <c r="T509" s="83" t="n">
        <f aca="false">B509+Tabla_Ministerio!B509</f>
        <v>9455</v>
      </c>
      <c r="U509" s="83" t="n">
        <f aca="false">C509+Tabla_Ministerio!C509</f>
        <v>72</v>
      </c>
      <c r="V509" s="83" t="n">
        <f aca="false">D509+Tabla_Ministerio!D509</f>
        <v>377.756818181818</v>
      </c>
      <c r="W509" s="83" t="n">
        <f aca="false">E509+Tabla_Ministerio!E509</f>
        <v>173.825</v>
      </c>
      <c r="X509" s="83" t="n">
        <f aca="false">F509+Tabla_Ministerio!F509</f>
        <v>69</v>
      </c>
      <c r="Y509" s="83" t="n">
        <f aca="false">G509+Tabla_Ministerio!G509</f>
        <v>131</v>
      </c>
      <c r="Z509" s="83" t="n">
        <f aca="false">H509+Tabla_Ministerio!H509</f>
        <v>5</v>
      </c>
      <c r="AA509" s="83" t="n">
        <f aca="false">Y509+0.33*Z509</f>
        <v>132.65</v>
      </c>
      <c r="AD509" s="91" t="n">
        <f aca="false">IF(U509&gt;0,T509/U509,0)</f>
        <v>131.319444444444</v>
      </c>
      <c r="AE509" s="92" t="n">
        <f aca="false">EXP((((AD509-AD$530)/AD$531+2)/4-1.9)^3)</f>
        <v>0.0210184970892325</v>
      </c>
      <c r="AF509" s="93" t="n">
        <f aca="false">T509/V509</f>
        <v>25.0293298358131</v>
      </c>
      <c r="AG509" s="92" t="n">
        <f aca="false">EXP((((AF509-AF$530)/AF$531+2)/4-1.9)^3)</f>
        <v>0.207863573865016</v>
      </c>
      <c r="AH509" s="92" t="n">
        <f aca="false">W509/V509</f>
        <v>0.460150529741958</v>
      </c>
      <c r="AI509" s="92" t="n">
        <f aca="false">EXP((((AH509-AH$530)/AH$531+2)/4-1.9)^3)</f>
        <v>0.0329910708634733</v>
      </c>
      <c r="AJ509" s="92" t="n">
        <f aca="false">X509/V509</f>
        <v>0.182657192879017</v>
      </c>
      <c r="AK509" s="92" t="n">
        <f aca="false">EXP((((AJ509-AJ$530)/AJ$531+2)/4-1.9)^3)</f>
        <v>0.346812268605013</v>
      </c>
      <c r="AL509" s="92" t="n">
        <f aca="false">AA509/V509</f>
        <v>0.351151835295675</v>
      </c>
      <c r="AM509" s="92" t="n">
        <f aca="false">EXP((((AL509-AL$530)/AL$531+2)/4-1.9)^3)</f>
        <v>0.222938236618773</v>
      </c>
      <c r="AN509" s="92" t="n">
        <f aca="false">0.01*AE509+0.15*AG509+0.24*AI509+0.25*AK509+0.35*AM509</f>
        <v>0.204039028025702</v>
      </c>
      <c r="AP509" s="94" t="n">
        <f aca="false">0.01*AE509/$AN$530</f>
        <v>7.44929433257069E-005</v>
      </c>
      <c r="AQ509" s="81" t="n">
        <f aca="false">AP509*$J$530</f>
        <v>488.604951229948</v>
      </c>
      <c r="AR509" s="94" t="n">
        <f aca="false">0.15*AG509/$AN$530</f>
        <v>0.011050530417328</v>
      </c>
      <c r="AS509" s="81" t="n">
        <f aca="false">AR509*$J$530</f>
        <v>72481.2798980965</v>
      </c>
      <c r="AT509" s="94" t="n">
        <f aca="false">0.24*AI509/$AN$530</f>
        <v>0.00280621621420812</v>
      </c>
      <c r="AU509" s="81" t="n">
        <f aca="false">AT509*$J$530</f>
        <v>18406.1882276396</v>
      </c>
      <c r="AV509" s="94" t="n">
        <f aca="false">0.25*AK509/$AN$530</f>
        <v>0.0307289652540001</v>
      </c>
      <c r="AW509" s="81" t="n">
        <f aca="false">AV509*$J$530</f>
        <v>201553.649231311</v>
      </c>
      <c r="AX509" s="94" t="n">
        <f aca="false">0.35*AM509/$AN$530</f>
        <v>0.0276545172296314</v>
      </c>
      <c r="AY509" s="81" t="n">
        <f aca="false">AX509*$J$530</f>
        <v>181388.107906979</v>
      </c>
    </row>
    <row r="510" customFormat="false" ht="12.8" hidden="false" customHeight="false" outlineLevel="0" collapsed="false">
      <c r="A510" s="89" t="s">
        <v>49</v>
      </c>
      <c r="B510" s="77"/>
      <c r="C510" s="77"/>
      <c r="D510" s="77"/>
      <c r="E510" s="77"/>
      <c r="F510" s="77"/>
      <c r="G510" s="77"/>
      <c r="H510" s="77"/>
      <c r="I510" s="82" t="n">
        <f aca="false">AP510+AR510+AT510+AV510+AX510</f>
        <v>0.0432235489777262</v>
      </c>
      <c r="J510" s="81" t="n">
        <f aca="false">ROUND(AQ510+AS510+AU510+AW510+AY510,0)</f>
        <v>283507</v>
      </c>
      <c r="K510" s="90" t="n">
        <f aca="false">I510-Tabla_Ministerio!J510</f>
        <v>0</v>
      </c>
      <c r="L510" s="81" t="n">
        <f aca="false">J510-Tabla_Ministerio!K510</f>
        <v>0</v>
      </c>
      <c r="M510" s="82" t="n">
        <f aca="false">Q545/Q$565</f>
        <v>0.0674562837635004</v>
      </c>
      <c r="N510" s="81" t="n">
        <f aca="false">ROUND(N$530*M510,0)</f>
        <v>8406567</v>
      </c>
      <c r="O510" s="82" t="n">
        <f aca="false">Tabla_Ministerio!L510/Tabla_Ministerio!L530-M510</f>
        <v>-1.74485847479061E-005</v>
      </c>
      <c r="P510" s="117" t="n">
        <f aca="false">N510-Tabla_Ministerio!L510</f>
        <v>2174</v>
      </c>
      <c r="Q510" s="83" t="n">
        <f aca="false">N510+J510</f>
        <v>8690074</v>
      </c>
      <c r="R510" s="81" t="n">
        <f aca="false">Q510-Tabla_Ministerio!M510</f>
        <v>2174</v>
      </c>
      <c r="T510" s="83" t="n">
        <f aca="false">B510+Tabla_Ministerio!B510</f>
        <v>17779</v>
      </c>
      <c r="U510" s="83" t="n">
        <f aca="false">C510+Tabla_Ministerio!C510</f>
        <v>97</v>
      </c>
      <c r="V510" s="83" t="n">
        <f aca="false">D510+Tabla_Ministerio!D510</f>
        <v>845.409090909091</v>
      </c>
      <c r="W510" s="83" t="n">
        <f aca="false">E510+Tabla_Ministerio!E510</f>
        <v>462.545454545455</v>
      </c>
      <c r="X510" s="83" t="n">
        <f aca="false">F510+Tabla_Ministerio!F510</f>
        <v>121</v>
      </c>
      <c r="Y510" s="83" t="n">
        <f aca="false">G510+Tabla_Ministerio!G510</f>
        <v>200</v>
      </c>
      <c r="Z510" s="83" t="n">
        <f aca="false">H510+Tabla_Ministerio!H510</f>
        <v>18</v>
      </c>
      <c r="AA510" s="83" t="n">
        <f aca="false">Y510+0.33*Z510</f>
        <v>205.94</v>
      </c>
      <c r="AD510" s="91" t="n">
        <f aca="false">IF(U510&gt;0,T510/U510,0)</f>
        <v>183.288659793814</v>
      </c>
      <c r="AE510" s="92" t="n">
        <f aca="false">EXP((((AD510-AD$530)/AD$531+2)/4-1.9)^3)</f>
        <v>0.0568148131859802</v>
      </c>
      <c r="AF510" s="93" t="n">
        <f aca="false">T510/V510</f>
        <v>21.0300553793215</v>
      </c>
      <c r="AG510" s="92" t="n">
        <f aca="false">EXP((((AF510-AF$530)/AF$531+2)/4-1.9)^3)</f>
        <v>0.0856473425856787</v>
      </c>
      <c r="AH510" s="92" t="n">
        <f aca="false">W510/V510</f>
        <v>0.547126189580085</v>
      </c>
      <c r="AI510" s="92" t="n">
        <f aca="false">EXP((((AH510-AH$530)/AH$531+2)/4-1.9)^3)</f>
        <v>0.0877719530679247</v>
      </c>
      <c r="AJ510" s="92" t="n">
        <f aca="false">X510/V510</f>
        <v>0.143125974514759</v>
      </c>
      <c r="AK510" s="92" t="n">
        <f aca="false">EXP((((AJ510-AJ$530)/AJ$531+2)/4-1.9)^3)</f>
        <v>0.204622856331839</v>
      </c>
      <c r="AL510" s="92" t="n">
        <f aca="false">AA510/V510</f>
        <v>0.243598042905533</v>
      </c>
      <c r="AM510" s="92" t="n">
        <f aca="false">EXP((((AL510-AL$530)/AL$531+2)/4-1.9)^3)</f>
        <v>0.103773794275949</v>
      </c>
      <c r="AN510" s="92" t="n">
        <f aca="false">0.01*AE510+0.15*AG510+0.24*AI510+0.25*AK510+0.35*AM510</f>
        <v>0.121957060335555</v>
      </c>
      <c r="AP510" s="94" t="n">
        <f aca="false">0.01*AE510/$AN$530</f>
        <v>0.000201360860424793</v>
      </c>
      <c r="AQ510" s="81" t="n">
        <f aca="false">AP510*$J$530</f>
        <v>1320.74138831247</v>
      </c>
      <c r="AR510" s="94" t="n">
        <f aca="false">0.15*AG510/$AN$530</f>
        <v>0.00455321991635227</v>
      </c>
      <c r="AS510" s="81" t="n">
        <f aca="false">AR510*$J$530</f>
        <v>29864.9200292881</v>
      </c>
      <c r="AT510" s="94" t="n">
        <f aca="false">0.24*AI510/$AN$530</f>
        <v>0.00746587095857589</v>
      </c>
      <c r="AU510" s="81" t="n">
        <f aca="false">AT510*$J$530</f>
        <v>48969.2224893631</v>
      </c>
      <c r="AV510" s="94" t="n">
        <f aca="false">0.25*AK510/$AN$530</f>
        <v>0.0181304100563888</v>
      </c>
      <c r="AW510" s="81" t="n">
        <f aca="false">AV510*$J$530</f>
        <v>118918.755601428</v>
      </c>
      <c r="AX510" s="94" t="n">
        <f aca="false">0.35*AM510/$AN$530</f>
        <v>0.0128726871859845</v>
      </c>
      <c r="AY510" s="81" t="n">
        <f aca="false">AX510*$J$530</f>
        <v>84432.9464497856</v>
      </c>
    </row>
    <row r="511" customFormat="false" ht="12.8" hidden="false" customHeight="false" outlineLevel="0" collapsed="false">
      <c r="A511" s="89" t="s">
        <v>50</v>
      </c>
      <c r="B511" s="77"/>
      <c r="C511" s="77"/>
      <c r="D511" s="77"/>
      <c r="E511" s="77"/>
      <c r="F511" s="77"/>
      <c r="G511" s="77"/>
      <c r="H511" s="77"/>
      <c r="I511" s="82" t="n">
        <f aca="false">AP511+AR511+AT511+AV511+AX511</f>
        <v>0.0348265693669257</v>
      </c>
      <c r="J511" s="81" t="n">
        <f aca="false">ROUND(AQ511+AS511+AU511+AW511+AY511,0)</f>
        <v>228430</v>
      </c>
      <c r="K511" s="90" t="n">
        <f aca="false">I511-Tabla_Ministerio!J511</f>
        <v>-2.15105711021124E-016</v>
      </c>
      <c r="L511" s="81" t="n">
        <f aca="false">J511-Tabla_Ministerio!K511</f>
        <v>0</v>
      </c>
      <c r="M511" s="82" t="n">
        <f aca="false">Q546/Q$565</f>
        <v>0.0515506325158042</v>
      </c>
      <c r="N511" s="81" t="n">
        <f aca="false">ROUND(N$530*M511,0)</f>
        <v>6424366</v>
      </c>
      <c r="O511" s="82" t="n">
        <f aca="false">Tabla_Ministerio!L511/Tabla_Ministerio!L530-M511</f>
        <v>3.10356379079613E-006</v>
      </c>
      <c r="P511" s="117" t="n">
        <f aca="false">N511-Tabla_Ministerio!L511</f>
        <v>-387</v>
      </c>
      <c r="Q511" s="83" t="n">
        <f aca="false">N511+J511</f>
        <v>6652796</v>
      </c>
      <c r="R511" s="81" t="n">
        <f aca="false">Q511-Tabla_Ministerio!M511</f>
        <v>-387</v>
      </c>
      <c r="T511" s="83" t="n">
        <f aca="false">B511+Tabla_Ministerio!B511</f>
        <v>10222</v>
      </c>
      <c r="U511" s="83" t="n">
        <f aca="false">C511+Tabla_Ministerio!C511</f>
        <v>57</v>
      </c>
      <c r="V511" s="83" t="n">
        <f aca="false">D511+Tabla_Ministerio!D511</f>
        <v>729.545454545455</v>
      </c>
      <c r="W511" s="83" t="n">
        <f aca="false">E511+Tabla_Ministerio!E511</f>
        <v>333.454545454545</v>
      </c>
      <c r="X511" s="83" t="n">
        <f aca="false">F511+Tabla_Ministerio!F511</f>
        <v>80</v>
      </c>
      <c r="Y511" s="83" t="n">
        <f aca="false">G511+Tabla_Ministerio!G511</f>
        <v>209</v>
      </c>
      <c r="Z511" s="83" t="n">
        <f aca="false">H511+Tabla_Ministerio!H511</f>
        <v>52</v>
      </c>
      <c r="AA511" s="83" t="n">
        <f aca="false">Y511+0.33*Z511</f>
        <v>226.16</v>
      </c>
      <c r="AD511" s="91" t="n">
        <f aca="false">IF(U511&gt;0,T511/U511,0)</f>
        <v>179.333333333333</v>
      </c>
      <c r="AE511" s="92" t="n">
        <f aca="false">EXP((((AD511-AD$530)/AD$531+2)/4-1.9)^3)</f>
        <v>0.0530345918194579</v>
      </c>
      <c r="AF511" s="93" t="n">
        <f aca="false">T511/V511</f>
        <v>14.0114641744548</v>
      </c>
      <c r="AG511" s="92" t="n">
        <f aca="false">EXP((((AF511-AF$530)/AF$531+2)/4-1.9)^3)</f>
        <v>0.00889763548820828</v>
      </c>
      <c r="AH511" s="92" t="n">
        <f aca="false">W511/V511</f>
        <v>0.457071651090342</v>
      </c>
      <c r="AI511" s="92" t="n">
        <f aca="false">EXP((((AH511-AH$530)/AH$531+2)/4-1.9)^3)</f>
        <v>0.0317370572257385</v>
      </c>
      <c r="AJ511" s="92" t="n">
        <f aca="false">X511/V511</f>
        <v>0.109657320872274</v>
      </c>
      <c r="AK511" s="92" t="n">
        <f aca="false">EXP((((AJ511-AJ$530)/AJ$531+2)/4-1.9)^3)</f>
        <v>0.116389929800679</v>
      </c>
      <c r="AL511" s="92" t="n">
        <f aca="false">AA511/V511</f>
        <v>0.310001246105919</v>
      </c>
      <c r="AM511" s="92" t="n">
        <f aca="false">EXP((((AL511-AL$530)/AL$531+2)/4-1.9)^3)</f>
        <v>0.170529319920649</v>
      </c>
      <c r="AN511" s="92" t="n">
        <f aca="false">0.01*AE511+0.15*AG511+0.24*AI511+0.25*AK511+0.35*AM511</f>
        <v>0.0982646293979999</v>
      </c>
      <c r="AP511" s="94" t="n">
        <f aca="false">0.01*AE511/$AN$530</f>
        <v>0.000187963146267617</v>
      </c>
      <c r="AQ511" s="81" t="n">
        <f aca="false">AP511*$J$530</f>
        <v>1232.86474953156</v>
      </c>
      <c r="AR511" s="94" t="n">
        <f aca="false">0.15*AG511/$AN$530</f>
        <v>0.000473019826304885</v>
      </c>
      <c r="AS511" s="81" t="n">
        <f aca="false">AR511*$J$530</f>
        <v>3102.57346326036</v>
      </c>
      <c r="AT511" s="94" t="n">
        <f aca="false">0.24*AI511/$AN$530</f>
        <v>0.00269954997661879</v>
      </c>
      <c r="AU511" s="81" t="n">
        <f aca="false">AT511*$J$530</f>
        <v>17706.5561619909</v>
      </c>
      <c r="AV511" s="94" t="n">
        <f aca="false">0.25*AK511/$AN$530</f>
        <v>0.0103126170338395</v>
      </c>
      <c r="AW511" s="81" t="n">
        <f aca="false">AV511*$J$530</f>
        <v>67641.2491964647</v>
      </c>
      <c r="AX511" s="94" t="n">
        <f aca="false">0.35*AM511/$AN$530</f>
        <v>0.0211534193838949</v>
      </c>
      <c r="AY511" s="81" t="n">
        <f aca="false">AX511*$J$530</f>
        <v>138746.906552259</v>
      </c>
    </row>
    <row r="512" customFormat="false" ht="12.8" hidden="false" customHeight="false" outlineLevel="0" collapsed="false">
      <c r="A512" s="89" t="s">
        <v>51</v>
      </c>
      <c r="B512" s="77"/>
      <c r="C512" s="77"/>
      <c r="D512" s="77"/>
      <c r="E512" s="77"/>
      <c r="F512" s="77"/>
      <c r="G512" s="77"/>
      <c r="H512" s="77"/>
      <c r="I512" s="82" t="n">
        <f aca="false">AP512+AR512+AT512+AV512+AX512</f>
        <v>0.0524065947916717</v>
      </c>
      <c r="J512" s="81" t="n">
        <f aca="false">ROUND(AQ512+AS512+AU512+AW512+AY512,0)</f>
        <v>343739</v>
      </c>
      <c r="K512" s="90" t="n">
        <f aca="false">I512-Tabla_Ministerio!J512</f>
        <v>1.87350135405495E-016</v>
      </c>
      <c r="L512" s="81" t="n">
        <f aca="false">J512-Tabla_Ministerio!K512</f>
        <v>0</v>
      </c>
      <c r="M512" s="82" t="n">
        <f aca="false">Q547/Q$565</f>
        <v>0.0489122428377224</v>
      </c>
      <c r="N512" s="81" t="n">
        <f aca="false">ROUND(N$530*M512,0)</f>
        <v>6095564</v>
      </c>
      <c r="O512" s="82" t="n">
        <f aca="false">Tabla_Ministerio!L512/Tabla_Ministerio!L530-M512</f>
        <v>-1.68238966795423E-005</v>
      </c>
      <c r="P512" s="117" t="n">
        <f aca="false">N512-Tabla_Ministerio!L512</f>
        <v>2097</v>
      </c>
      <c r="Q512" s="83" t="n">
        <f aca="false">N512+J512</f>
        <v>6439303</v>
      </c>
      <c r="R512" s="81" t="n">
        <f aca="false">Q512-Tabla_Ministerio!M512</f>
        <v>2097</v>
      </c>
      <c r="T512" s="83" t="n">
        <f aca="false">B512+Tabla_Ministerio!B512</f>
        <v>8929</v>
      </c>
      <c r="U512" s="83" t="n">
        <f aca="false">C512+Tabla_Ministerio!C512</f>
        <v>36</v>
      </c>
      <c r="V512" s="83" t="n">
        <f aca="false">D512+Tabla_Ministerio!D512</f>
        <v>392.129545454545</v>
      </c>
      <c r="W512" s="83" t="n">
        <f aca="false">E512+Tabla_Ministerio!E512</f>
        <v>236.511363636364</v>
      </c>
      <c r="X512" s="83" t="n">
        <f aca="false">F512+Tabla_Ministerio!F512</f>
        <v>46</v>
      </c>
      <c r="Y512" s="83" t="n">
        <f aca="false">G512+Tabla_Ministerio!G512</f>
        <v>114</v>
      </c>
      <c r="Z512" s="83" t="n">
        <f aca="false">H512+Tabla_Ministerio!H512</f>
        <v>18</v>
      </c>
      <c r="AA512" s="83" t="n">
        <f aca="false">Y512+0.33*Z512</f>
        <v>119.94</v>
      </c>
      <c r="AD512" s="91" t="n">
        <f aca="false">IF(U512&gt;0,T512/U512,0)</f>
        <v>248.027777777778</v>
      </c>
      <c r="AE512" s="92" t="n">
        <f aca="false">EXP((((AD512-AD$530)/AD$531+2)/4-1.9)^3)</f>
        <v>0.15123794314113</v>
      </c>
      <c r="AF512" s="93" t="n">
        <f aca="false">T512/V512</f>
        <v>22.7705361748495</v>
      </c>
      <c r="AG512" s="92" t="n">
        <f aca="false">EXP((((AF512-AF$530)/AF$531+2)/4-1.9)^3)</f>
        <v>0.130138526983074</v>
      </c>
      <c r="AH512" s="92" t="n">
        <f aca="false">W512/V512</f>
        <v>0.603145991874208</v>
      </c>
      <c r="AI512" s="92" t="n">
        <f aca="false">EXP((((AH512-AH$530)/AH$531+2)/4-1.9)^3)</f>
        <v>0.147448574570445</v>
      </c>
      <c r="AJ512" s="92" t="n">
        <f aca="false">X512/V512</f>
        <v>0.117308171580589</v>
      </c>
      <c r="AK512" s="92" t="n">
        <f aca="false">EXP((((AJ512-AJ$530)/AJ$531+2)/4-1.9)^3)</f>
        <v>0.133765967949887</v>
      </c>
      <c r="AL512" s="92" t="n">
        <f aca="false">AA512/V512</f>
        <v>0.30586830650817</v>
      </c>
      <c r="AM512" s="92" t="n">
        <f aca="false">EXP((((AL512-AL$530)/AL$531+2)/4-1.9)^3)</f>
        <v>0.165728862126284</v>
      </c>
      <c r="AN512" s="92" t="n">
        <f aca="false">0.01*AE512+0.15*AG512+0.24*AI512+0.25*AK512+0.35*AM512</f>
        <v>0.14786741010745</v>
      </c>
      <c r="AP512" s="94" t="n">
        <f aca="false">0.01*AE512/$AN$530</f>
        <v>0.000536011660552087</v>
      </c>
      <c r="AQ512" s="81" t="n">
        <f aca="false">AP512*$J$530</f>
        <v>3515.741754459</v>
      </c>
      <c r="AR512" s="94" t="n">
        <f aca="false">0.15*AG512/$AN$530</f>
        <v>0.00691847890495043</v>
      </c>
      <c r="AS512" s="81" t="n">
        <f aca="false">AR512*$J$530</f>
        <v>45378.8358604456</v>
      </c>
      <c r="AT512" s="94" t="n">
        <f aca="false">0.24*AI512/$AN$530</f>
        <v>0.0125419566534767</v>
      </c>
      <c r="AU512" s="81" t="n">
        <f aca="false">AT512*$J$530</f>
        <v>82263.6594208157</v>
      </c>
      <c r="AV512" s="94" t="n">
        <f aca="false">0.25*AK512/$AN$530</f>
        <v>0.0118522040694622</v>
      </c>
      <c r="AW512" s="81" t="n">
        <f aca="false">AV512*$J$530</f>
        <v>77739.519111316</v>
      </c>
      <c r="AX512" s="94" t="n">
        <f aca="false">0.35*AM512/$AN$530</f>
        <v>0.0205579435032303</v>
      </c>
      <c r="AY512" s="81" t="n">
        <f aca="false">AX512*$J$530</f>
        <v>134841.134399337</v>
      </c>
    </row>
    <row r="513" customFormat="false" ht="12.8" hidden="false" customHeight="false" outlineLevel="0" collapsed="false">
      <c r="A513" s="89" t="s">
        <v>52</v>
      </c>
      <c r="B513" s="77"/>
      <c r="C513" s="77"/>
      <c r="D513" s="77"/>
      <c r="E513" s="77"/>
      <c r="F513" s="77"/>
      <c r="G513" s="77"/>
      <c r="H513" s="77"/>
      <c r="I513" s="82" t="n">
        <f aca="false">AP513+AR513+AT513+AV513+AX513</f>
        <v>0.0132257736846281</v>
      </c>
      <c r="J513" s="81" t="n">
        <f aca="false">ROUND(AQ513+AS513+AU513+AW513+AY513,0)</f>
        <v>86749</v>
      </c>
      <c r="K513" s="90" t="n">
        <f aca="false">I513-Tabla_Ministerio!J513</f>
        <v>0</v>
      </c>
      <c r="L513" s="81" t="n">
        <f aca="false">J513-Tabla_Ministerio!K513</f>
        <v>0</v>
      </c>
      <c r="M513" s="82" t="n">
        <f aca="false">Q548/Q$565</f>
        <v>0.0214331920354219</v>
      </c>
      <c r="N513" s="81" t="n">
        <f aca="false">ROUND(N$530*M513,0)</f>
        <v>2671057</v>
      </c>
      <c r="O513" s="82" t="n">
        <f aca="false">Tabla_Ministerio!L513/Tabla_Ministerio!L530-M513</f>
        <v>-6.31463776001179E-006</v>
      </c>
      <c r="P513" s="117" t="n">
        <f aca="false">N513-Tabla_Ministerio!L513</f>
        <v>787</v>
      </c>
      <c r="Q513" s="83" t="n">
        <f aca="false">N513+J513</f>
        <v>2757806</v>
      </c>
      <c r="R513" s="81" t="n">
        <f aca="false">Q513-Tabla_Ministerio!M513</f>
        <v>787</v>
      </c>
      <c r="T513" s="83" t="n">
        <f aca="false">B513+Tabla_Ministerio!B513</f>
        <v>14416</v>
      </c>
      <c r="U513" s="83" t="n">
        <f aca="false">C513+Tabla_Ministerio!C513</f>
        <v>74</v>
      </c>
      <c r="V513" s="83" t="n">
        <f aca="false">D513+Tabla_Ministerio!D513</f>
        <v>665.5</v>
      </c>
      <c r="W513" s="83" t="n">
        <f aca="false">E513+Tabla_Ministerio!E513</f>
        <v>210.806818181818</v>
      </c>
      <c r="X513" s="83" t="n">
        <f aca="false">F513+Tabla_Ministerio!F513</f>
        <v>34</v>
      </c>
      <c r="Y513" s="83" t="n">
        <f aca="false">G513+Tabla_Ministerio!G513</f>
        <v>78</v>
      </c>
      <c r="Z513" s="83" t="n">
        <f aca="false">H513+Tabla_Ministerio!H513</f>
        <v>24</v>
      </c>
      <c r="AA513" s="83" t="n">
        <f aca="false">Y513+0.33*Z513</f>
        <v>85.92</v>
      </c>
      <c r="AD513" s="91" t="n">
        <f aca="false">IF(U513&gt;0,T513/U513,0)</f>
        <v>194.810810810811</v>
      </c>
      <c r="AE513" s="92" t="n">
        <f aca="false">EXP((((AD513-AD$530)/AD$531+2)/4-1.9)^3)</f>
        <v>0.0690077817269671</v>
      </c>
      <c r="AF513" s="93" t="n">
        <f aca="false">T513/V513</f>
        <v>21.6619083395943</v>
      </c>
      <c r="AG513" s="92" t="n">
        <f aca="false">EXP((((AF513-AF$530)/AF$531+2)/4-1.9)^3)</f>
        <v>0.100298268944426</v>
      </c>
      <c r="AH513" s="92" t="n">
        <f aca="false">W513/V513</f>
        <v>0.316764565261935</v>
      </c>
      <c r="AI513" s="92" t="n">
        <f aca="false">EXP((((AH513-AH$530)/AH$531+2)/4-1.9)^3)</f>
        <v>0.00391172432683097</v>
      </c>
      <c r="AJ513" s="92" t="n">
        <f aca="false">X513/V513</f>
        <v>0.0510894064613073</v>
      </c>
      <c r="AK513" s="92" t="n">
        <f aca="false">EXP((((AJ513-AJ$530)/AJ$531+2)/4-1.9)^3)</f>
        <v>0.0322592109147042</v>
      </c>
      <c r="AL513" s="92" t="n">
        <f aca="false">AA513/V513</f>
        <v>0.129105935386927</v>
      </c>
      <c r="AM513" s="92" t="n">
        <f aca="false">EXP((((AL513-AL$530)/AL$531+2)/4-1.9)^3)</f>
        <v>0.0359389761954</v>
      </c>
      <c r="AN513" s="92" t="n">
        <f aca="false">0.01*AE513+0.15*AG513+0.24*AI513+0.25*AK513+0.35*AM513</f>
        <v>0.0373170763944391</v>
      </c>
      <c r="AP513" s="94" t="n">
        <f aca="false">0.01*AE513/$AN$530</f>
        <v>0.000244574707287382</v>
      </c>
      <c r="AQ513" s="81" t="n">
        <f aca="false">AP513*$J$530</f>
        <v>1604.1843373504</v>
      </c>
      <c r="AR513" s="94" t="n">
        <f aca="false">0.15*AG513/$AN$530</f>
        <v>0.00533209860278586</v>
      </c>
      <c r="AS513" s="81" t="n">
        <f aca="false">AR513*$J$530</f>
        <v>34973.6453072649</v>
      </c>
      <c r="AT513" s="94" t="n">
        <f aca="false">0.24*AI513/$AN$530</f>
        <v>0.00033273076454208</v>
      </c>
      <c r="AU513" s="81" t="n">
        <f aca="false">AT513*$J$530</f>
        <v>2182.40670490037</v>
      </c>
      <c r="AV513" s="94" t="n">
        <f aca="false">0.25*AK513/$AN$530</f>
        <v>0.00285829614767289</v>
      </c>
      <c r="AW513" s="81" t="n">
        <f aca="false">AV513*$J$530</f>
        <v>18747.7845213899</v>
      </c>
      <c r="AX513" s="94" t="n">
        <f aca="false">0.35*AM513/$AN$530</f>
        <v>0.00445807346233988</v>
      </c>
      <c r="AY513" s="81" t="n">
        <f aca="false">AX513*$J$530</f>
        <v>29240.8471111439</v>
      </c>
    </row>
    <row r="514" customFormat="false" ht="12.8" hidden="false" customHeight="false" outlineLevel="0" collapsed="false">
      <c r="A514" s="89" t="s">
        <v>53</v>
      </c>
      <c r="B514" s="77"/>
      <c r="C514" s="77"/>
      <c r="D514" s="77"/>
      <c r="E514" s="77"/>
      <c r="F514" s="77"/>
      <c r="G514" s="77"/>
      <c r="H514" s="77"/>
      <c r="I514" s="82" t="n">
        <f aca="false">AP514+AR514+AT514+AV514+AX514</f>
        <v>0.0127670198972133</v>
      </c>
      <c r="J514" s="81" t="n">
        <f aca="false">ROUND(AQ514+AS514+AU514+AW514+AY514,0)</f>
        <v>83740</v>
      </c>
      <c r="K514" s="90" t="n">
        <f aca="false">I514-Tabla_Ministerio!J514</f>
        <v>0</v>
      </c>
      <c r="L514" s="81" t="n">
        <f aca="false">J514-Tabla_Ministerio!K514</f>
        <v>0</v>
      </c>
      <c r="M514" s="82" t="n">
        <f aca="false">Q549/Q$565</f>
        <v>0.0207108227678798</v>
      </c>
      <c r="N514" s="81" t="n">
        <f aca="false">ROUND(N$530*M514,0)</f>
        <v>2581034</v>
      </c>
      <c r="O514" s="82" t="n">
        <f aca="false">Tabla_Ministerio!L514/Tabla_Ministerio!L530-M514</f>
        <v>-2.38734085094769E-006</v>
      </c>
      <c r="P514" s="117" t="n">
        <f aca="false">N514-Tabla_Ministerio!L514</f>
        <v>298</v>
      </c>
      <c r="Q514" s="83" t="n">
        <f aca="false">N514+J514</f>
        <v>2664774</v>
      </c>
      <c r="R514" s="81" t="n">
        <f aca="false">Q514-Tabla_Ministerio!M514</f>
        <v>298</v>
      </c>
      <c r="T514" s="83" t="n">
        <f aca="false">B514+Tabla_Ministerio!B514</f>
        <v>6171</v>
      </c>
      <c r="U514" s="83" t="n">
        <f aca="false">C514+Tabla_Ministerio!C514</f>
        <v>41</v>
      </c>
      <c r="V514" s="83" t="n">
        <f aca="false">D514+Tabla_Ministerio!D514</f>
        <v>381.743333333333</v>
      </c>
      <c r="W514" s="83" t="n">
        <f aca="false">E514+Tabla_Ministerio!E514</f>
        <v>194.979772727273</v>
      </c>
      <c r="X514" s="83" t="n">
        <f aca="false">F514+Tabla_Ministerio!F514</f>
        <v>22</v>
      </c>
      <c r="Y514" s="83" t="n">
        <f aca="false">G514+Tabla_Ministerio!G514</f>
        <v>35</v>
      </c>
      <c r="Z514" s="83" t="n">
        <f aca="false">H514+Tabla_Ministerio!H514</f>
        <v>6</v>
      </c>
      <c r="AA514" s="83" t="n">
        <f aca="false">Y514+0.33*Z514</f>
        <v>36.98</v>
      </c>
      <c r="AD514" s="91" t="n">
        <f aca="false">IF(U514&gt;0,T514/U514,0)</f>
        <v>150.512195121951</v>
      </c>
      <c r="AE514" s="92" t="n">
        <f aca="false">EXP((((AD514-AD$530)/AD$531+2)/4-1.9)^3)</f>
        <v>0.0310527099289586</v>
      </c>
      <c r="AF514" s="93" t="n">
        <f aca="false">T514/V514</f>
        <v>16.1653117714346</v>
      </c>
      <c r="AG514" s="92" t="n">
        <f aca="false">EXP((((AF514-AF$530)/AF$531+2)/4-1.9)^3)</f>
        <v>0.0198098687453476</v>
      </c>
      <c r="AH514" s="92" t="n">
        <f aca="false">W514/V514</f>
        <v>0.510761434979716</v>
      </c>
      <c r="AI514" s="92" t="n">
        <f aca="false">EXP((((AH514-AH$530)/AH$531+2)/4-1.9)^3)</f>
        <v>0.0598781414286269</v>
      </c>
      <c r="AJ514" s="92" t="n">
        <f aca="false">X514/V514</f>
        <v>0.0576303449962017</v>
      </c>
      <c r="AK514" s="92" t="n">
        <f aca="false">EXP((((AJ514-AJ$530)/AJ$531+2)/4-1.9)^3)</f>
        <v>0.0379882856710499</v>
      </c>
      <c r="AL514" s="92" t="n">
        <f aca="false">AA514/V514</f>
        <v>0.0968713708163426</v>
      </c>
      <c r="AM514" s="92" t="n">
        <f aca="false">EXP((((AL514-AL$530)/AL$531+2)/4-1.9)^3)</f>
        <v>0.0253510015082352</v>
      </c>
      <c r="AN514" s="92" t="n">
        <f aca="false">0.01*AE514+0.15*AG514+0.24*AI514+0.25*AK514+0.35*AM514</f>
        <v>0.036022683299607</v>
      </c>
      <c r="AP514" s="94" t="n">
        <f aca="false">0.01*AE514/$AN$530</f>
        <v>0.000110055811841683</v>
      </c>
      <c r="AQ514" s="81" t="n">
        <f aca="false">AP514*$J$530</f>
        <v>721.864544167111</v>
      </c>
      <c r="AR514" s="94" t="n">
        <f aca="false">0.15*AG514/$AN$530</f>
        <v>0.00105314054340226</v>
      </c>
      <c r="AS514" s="81" t="n">
        <f aca="false">AR514*$J$530</f>
        <v>6907.62991599725</v>
      </c>
      <c r="AT514" s="94" t="n">
        <f aca="false">0.24*AI514/$AN$530</f>
        <v>0.00509322695371185</v>
      </c>
      <c r="AU514" s="81" t="n">
        <f aca="false">AT514*$J$530</f>
        <v>33406.8677678715</v>
      </c>
      <c r="AV514" s="94" t="n">
        <f aca="false">0.25*AK514/$AN$530</f>
        <v>0.00336591526920351</v>
      </c>
      <c r="AW514" s="81" t="n">
        <f aca="false">AV514*$J$530</f>
        <v>22077.2974261816</v>
      </c>
      <c r="AX514" s="94" t="n">
        <f aca="false">0.35*AM514/$AN$530</f>
        <v>0.00314468131905402</v>
      </c>
      <c r="AY514" s="81" t="n">
        <f aca="false">AX514*$J$530</f>
        <v>20626.2069121369</v>
      </c>
    </row>
    <row r="515" customFormat="false" ht="12.8" hidden="false" customHeight="false" outlineLevel="0" collapsed="false">
      <c r="A515" s="89" t="s">
        <v>54</v>
      </c>
      <c r="B515" s="77"/>
      <c r="C515" s="77"/>
      <c r="D515" s="77"/>
      <c r="E515" s="77"/>
      <c r="F515" s="77"/>
      <c r="G515" s="77"/>
      <c r="H515" s="77"/>
      <c r="I515" s="82" t="n">
        <f aca="false">AP515+AR515+AT515+AV515+AX515</f>
        <v>0.0201149188237031</v>
      </c>
      <c r="J515" s="81" t="n">
        <f aca="false">ROUND(AQ515+AS515+AU515+AW515+AY515,0)</f>
        <v>131935</v>
      </c>
      <c r="K515" s="90" t="n">
        <f aca="false">I515-Tabla_Ministerio!J515</f>
        <v>-1.14491749414469E-016</v>
      </c>
      <c r="L515" s="81" t="n">
        <f aca="false">J515-Tabla_Ministerio!K515</f>
        <v>0</v>
      </c>
      <c r="M515" s="82" t="n">
        <f aca="false">Q550/Q$565</f>
        <v>0.0209747693026611</v>
      </c>
      <c r="N515" s="81" t="n">
        <f aca="false">ROUND(N$530*M515,0)</f>
        <v>2613927</v>
      </c>
      <c r="O515" s="82" t="n">
        <f aca="false">Tabla_Ministerio!L515/Tabla_Ministerio!L530-M515</f>
        <v>1.30780556945424E-005</v>
      </c>
      <c r="P515" s="117" t="n">
        <f aca="false">N515-Tabla_Ministerio!L515</f>
        <v>-1630</v>
      </c>
      <c r="Q515" s="83" t="n">
        <f aca="false">N515+J515</f>
        <v>2745862</v>
      </c>
      <c r="R515" s="81" t="n">
        <f aca="false">Q515-Tabla_Ministerio!M515</f>
        <v>-1630</v>
      </c>
      <c r="T515" s="83" t="n">
        <f aca="false">B515+Tabla_Ministerio!B515</f>
        <v>7967</v>
      </c>
      <c r="U515" s="83" t="n">
        <f aca="false">C515+Tabla_Ministerio!C515</f>
        <v>39</v>
      </c>
      <c r="V515" s="83" t="n">
        <f aca="false">D515+Tabla_Ministerio!D515</f>
        <v>318.545454545455</v>
      </c>
      <c r="W515" s="83" t="n">
        <f aca="false">E515+Tabla_Ministerio!E515</f>
        <v>154.113636363636</v>
      </c>
      <c r="X515" s="83" t="n">
        <f aca="false">F515+Tabla_Ministerio!F515</f>
        <v>11</v>
      </c>
      <c r="Y515" s="83" t="n">
        <f aca="false">G515+Tabla_Ministerio!G515</f>
        <v>28</v>
      </c>
      <c r="Z515" s="83" t="n">
        <f aca="false">H515+Tabla_Ministerio!H515</f>
        <v>11</v>
      </c>
      <c r="AA515" s="83" t="n">
        <f aca="false">Y515+0.33*Z515</f>
        <v>31.63</v>
      </c>
      <c r="AD515" s="91" t="n">
        <f aca="false">IF(U515&gt;0,T515/U515,0)</f>
        <v>204.282051282051</v>
      </c>
      <c r="AE515" s="92" t="n">
        <f aca="false">EXP((((AD515-AD$530)/AD$531+2)/4-1.9)^3)</f>
        <v>0.0804223538643704</v>
      </c>
      <c r="AF515" s="93" t="n">
        <f aca="false">T515/V515</f>
        <v>25.0105593607306</v>
      </c>
      <c r="AG515" s="92" t="n">
        <f aca="false">EXP((((AF515-AF$530)/AF$531+2)/4-1.9)^3)</f>
        <v>0.207124690509651</v>
      </c>
      <c r="AH515" s="92" t="n">
        <f aca="false">W515/V515</f>
        <v>0.48380422374429</v>
      </c>
      <c r="AI515" s="92" t="n">
        <f aca="false">EXP((((AH515-AH$530)/AH$531+2)/4-1.9)^3)</f>
        <v>0.044005694170133</v>
      </c>
      <c r="AJ515" s="92" t="n">
        <f aca="false">X515/V515</f>
        <v>0.0345319634703196</v>
      </c>
      <c r="AK515" s="92" t="n">
        <f aca="false">EXP((((AJ515-AJ$530)/AJ$531+2)/4-1.9)^3)</f>
        <v>0.0208185417552971</v>
      </c>
      <c r="AL515" s="92" t="n">
        <f aca="false">AA515/V515</f>
        <v>0.0992950913242008</v>
      </c>
      <c r="AM515" s="92" t="n">
        <f aca="false">EXP((((AL515-AL$530)/AL$531+2)/4-1.9)^3)</f>
        <v>0.0260461709534141</v>
      </c>
      <c r="AN515" s="92" t="n">
        <f aca="false">0.01*AE515+0.15*AG515+0.24*AI515+0.25*AK515+0.35*AM515</f>
        <v>0.0567550889884426</v>
      </c>
      <c r="AP515" s="94" t="n">
        <f aca="false">0.01*AE515/$AN$530</f>
        <v>0.000285029791764111</v>
      </c>
      <c r="AQ515" s="81" t="n">
        <f aca="false">AP515*$J$530</f>
        <v>1869.53235147477</v>
      </c>
      <c r="AR515" s="94" t="n">
        <f aca="false">0.15*AG515/$AN$530</f>
        <v>0.0110112495907671</v>
      </c>
      <c r="AS515" s="81" t="n">
        <f aca="false">AR515*$J$530</f>
        <v>72223.63393206</v>
      </c>
      <c r="AT515" s="94" t="n">
        <f aca="false">0.24*AI515/$AN$530</f>
        <v>0.00374311864591321</v>
      </c>
      <c r="AU515" s="81" t="n">
        <f aca="false">AT515*$J$530</f>
        <v>24551.4034186805</v>
      </c>
      <c r="AV515" s="94" t="n">
        <f aca="false">0.25*AK515/$AN$530</f>
        <v>0.00184460673438883</v>
      </c>
      <c r="AW515" s="81" t="n">
        <f aca="false">AV515*$J$530</f>
        <v>12098.9176055749</v>
      </c>
      <c r="AX515" s="94" t="n">
        <f aca="false">0.35*AM515/$AN$530</f>
        <v>0.00323091406086981</v>
      </c>
      <c r="AY515" s="81" t="n">
        <f aca="false">AX515*$J$530</f>
        <v>21191.8141056278</v>
      </c>
    </row>
    <row r="516" customFormat="false" ht="12.8" hidden="false" customHeight="false" outlineLevel="0" collapsed="false">
      <c r="A516" s="89" t="s">
        <v>55</v>
      </c>
      <c r="B516" s="77"/>
      <c r="C516" s="77"/>
      <c r="D516" s="77"/>
      <c r="E516" s="77"/>
      <c r="F516" s="77"/>
      <c r="G516" s="77"/>
      <c r="H516" s="77"/>
      <c r="I516" s="82" t="n">
        <f aca="false">AP516+AR516+AT516+AV516+AX516</f>
        <v>0.0298283391340286</v>
      </c>
      <c r="J516" s="81" t="n">
        <f aca="false">ROUND(AQ516+AS516+AU516+AW516+AY516,0)</f>
        <v>195646</v>
      </c>
      <c r="K516" s="90" t="n">
        <f aca="false">I516-Tabla_Ministerio!J516</f>
        <v>-1.07552855510562E-016</v>
      </c>
      <c r="L516" s="81" t="n">
        <f aca="false">J516-Tabla_Ministerio!K516</f>
        <v>0</v>
      </c>
      <c r="M516" s="82" t="n">
        <f aca="false">Q551/Q$565</f>
        <v>0.0205224175846707</v>
      </c>
      <c r="N516" s="81" t="n">
        <f aca="false">ROUND(N$530*M516,0)</f>
        <v>2557554</v>
      </c>
      <c r="O516" s="82" t="n">
        <f aca="false">Tabla_Ministerio!L516/Tabla_Ministerio!L530-M516</f>
        <v>2.26203190932736E-005</v>
      </c>
      <c r="P516" s="117" t="n">
        <f aca="false">N516-Tabla_Ministerio!L516</f>
        <v>-2819</v>
      </c>
      <c r="Q516" s="83" t="n">
        <f aca="false">N516+J516</f>
        <v>2753200</v>
      </c>
      <c r="R516" s="81" t="n">
        <f aca="false">Q516-Tabla_Ministerio!M516</f>
        <v>-2819</v>
      </c>
      <c r="T516" s="83" t="n">
        <f aca="false">B516+Tabla_Ministerio!B516</f>
        <v>9001</v>
      </c>
      <c r="U516" s="83" t="n">
        <f aca="false">C516+Tabla_Ministerio!C516</f>
        <v>43</v>
      </c>
      <c r="V516" s="83" t="n">
        <f aca="false">D516+Tabla_Ministerio!D516</f>
        <v>386.886363636364</v>
      </c>
      <c r="W516" s="83" t="n">
        <f aca="false">E516+Tabla_Ministerio!E516</f>
        <v>244.818181818182</v>
      </c>
      <c r="X516" s="83" t="n">
        <f aca="false">F516+Tabla_Ministerio!F516</f>
        <v>16</v>
      </c>
      <c r="Y516" s="83" t="n">
        <f aca="false">G516+Tabla_Ministerio!G516</f>
        <v>37</v>
      </c>
      <c r="Z516" s="83" t="n">
        <f aca="false">H516+Tabla_Ministerio!H516</f>
        <v>16</v>
      </c>
      <c r="AA516" s="83" t="n">
        <f aca="false">Y516+0.33*Z516</f>
        <v>42.28</v>
      </c>
      <c r="AD516" s="91" t="n">
        <f aca="false">IF(U516&gt;0,T516/U516,0)</f>
        <v>209.325581395349</v>
      </c>
      <c r="AE516" s="92" t="n">
        <f aca="false">EXP((((AD516-AD$530)/AD$531+2)/4-1.9)^3)</f>
        <v>0.087039908122559</v>
      </c>
      <c r="AF516" s="93" t="n">
        <f aca="false">T516/V516</f>
        <v>23.2652293955237</v>
      </c>
      <c r="AG516" s="92" t="n">
        <f aca="false">EXP((((AF516-AF$530)/AF$531+2)/4-1.9)^3)</f>
        <v>0.145208503569875</v>
      </c>
      <c r="AH516" s="92" t="n">
        <f aca="false">W516/V516</f>
        <v>0.632790929918346</v>
      </c>
      <c r="AI516" s="92" t="n">
        <f aca="false">EXP((((AH516-AH$530)/AH$531+2)/4-1.9)^3)</f>
        <v>0.187802319201759</v>
      </c>
      <c r="AJ516" s="92" t="n">
        <f aca="false">X516/V516</f>
        <v>0.0413558127239617</v>
      </c>
      <c r="AK516" s="92" t="n">
        <f aca="false">EXP((((AJ516-AJ$530)/AJ$531+2)/4-1.9)^3)</f>
        <v>0.0250429056959727</v>
      </c>
      <c r="AL516" s="92" t="n">
        <f aca="false">AA516/V516</f>
        <v>0.109282735123069</v>
      </c>
      <c r="AM516" s="92" t="n">
        <f aca="false">EXP((((AL516-AL$530)/AL$531+2)/4-1.9)^3)</f>
        <v>0.0290770144198797</v>
      </c>
      <c r="AN516" s="92" t="n">
        <f aca="false">0.01*AE516+0.15*AG516+0.24*AI516+0.25*AK516+0.35*AM516</f>
        <v>0.0841619126960801</v>
      </c>
      <c r="AP516" s="94" t="n">
        <f aca="false">0.01*AE516/$AN$530</f>
        <v>0.000308483471264467</v>
      </c>
      <c r="AQ516" s="81" t="n">
        <f aca="false">AP516*$J$530</f>
        <v>2023.36684125093</v>
      </c>
      <c r="AR516" s="94" t="n">
        <f aca="false">0.15*AG516/$AN$530</f>
        <v>0.0077196353152073</v>
      </c>
      <c r="AS516" s="81" t="n">
        <f aca="false">AR516*$J$530</f>
        <v>50633.682444364</v>
      </c>
      <c r="AT516" s="94" t="n">
        <f aca="false">0.24*AI516/$AN$530</f>
        <v>0.0159744409446666</v>
      </c>
      <c r="AU516" s="81" t="n">
        <f aca="false">AT516*$J$530</f>
        <v>104777.588188021</v>
      </c>
      <c r="AV516" s="94" t="n">
        <f aca="false">0.25*AK516/$AN$530</f>
        <v>0.00221890241105393</v>
      </c>
      <c r="AW516" s="81" t="n">
        <f aca="false">AV516*$J$530</f>
        <v>14553.9517695884</v>
      </c>
      <c r="AX516" s="94" t="n">
        <f aca="false">0.35*AM516/$AN$530</f>
        <v>0.00360687699183627</v>
      </c>
      <c r="AY516" s="81" t="n">
        <f aca="false">AX516*$J$530</f>
        <v>23657.7839189825</v>
      </c>
    </row>
    <row r="517" customFormat="false" ht="12.8" hidden="false" customHeight="false" outlineLevel="0" collapsed="false">
      <c r="A517" s="89" t="s">
        <v>56</v>
      </c>
      <c r="B517" s="77"/>
      <c r="C517" s="77"/>
      <c r="D517" s="77"/>
      <c r="E517" s="77"/>
      <c r="F517" s="77"/>
      <c r="G517" s="77"/>
      <c r="H517" s="77"/>
      <c r="I517" s="82" t="n">
        <f aca="false">AP517+AR517+AT517+AV517+AX517</f>
        <v>0.0313793733108836</v>
      </c>
      <c r="J517" s="81" t="n">
        <f aca="false">ROUND(AQ517+AS517+AU517+AW517+AY517,0)</f>
        <v>205820</v>
      </c>
      <c r="K517" s="90" t="n">
        <f aca="false">I517-Tabla_Ministerio!J517</f>
        <v>-2.63677968348475E-016</v>
      </c>
      <c r="L517" s="81" t="n">
        <f aca="false">J517-Tabla_Ministerio!K517</f>
        <v>0</v>
      </c>
      <c r="M517" s="82" t="n">
        <f aca="false">Q552/Q$565</f>
        <v>0.0214138870233534</v>
      </c>
      <c r="N517" s="81" t="n">
        <f aca="false">ROUND(N$530*M517,0)</f>
        <v>2668651</v>
      </c>
      <c r="O517" s="82" t="n">
        <f aca="false">Tabla_Ministerio!L517/Tabla_Ministerio!L530-M517</f>
        <v>-2.23962614124412E-006</v>
      </c>
      <c r="P517" s="117" t="n">
        <f aca="false">N517-Tabla_Ministerio!L517</f>
        <v>279</v>
      </c>
      <c r="Q517" s="83" t="n">
        <f aca="false">N517+J517</f>
        <v>2874471</v>
      </c>
      <c r="R517" s="81" t="n">
        <f aca="false">Q517-Tabla_Ministerio!M517</f>
        <v>279</v>
      </c>
      <c r="T517" s="83" t="n">
        <f aca="false">B517+Tabla_Ministerio!B517</f>
        <v>6472</v>
      </c>
      <c r="U517" s="83" t="n">
        <f aca="false">C517+Tabla_Ministerio!C517</f>
        <v>42</v>
      </c>
      <c r="V517" s="83" t="n">
        <f aca="false">D517+Tabla_Ministerio!D517</f>
        <v>426.727272727273</v>
      </c>
      <c r="W517" s="83" t="n">
        <f aca="false">E517+Tabla_Ministerio!E517</f>
        <v>252.454545454545</v>
      </c>
      <c r="X517" s="83" t="n">
        <f aca="false">F517+Tabla_Ministerio!F517</f>
        <v>46</v>
      </c>
      <c r="Y517" s="83" t="n">
        <f aca="false">G517+Tabla_Ministerio!G517</f>
        <v>71</v>
      </c>
      <c r="Z517" s="83" t="n">
        <f aca="false">H517+Tabla_Ministerio!H517</f>
        <v>49</v>
      </c>
      <c r="AA517" s="83" t="n">
        <f aca="false">Y517+0.33*Z517</f>
        <v>87.17</v>
      </c>
      <c r="AD517" s="91" t="n">
        <f aca="false">IF(U517&gt;0,T517/U517,0)</f>
        <v>154.095238095238</v>
      </c>
      <c r="AE517" s="92" t="n">
        <f aca="false">EXP((((AD517-AD$530)/AD$531+2)/4-1.9)^3)</f>
        <v>0.0332981690875485</v>
      </c>
      <c r="AF517" s="93" t="n">
        <f aca="false">T517/V517</f>
        <v>15.1665956540264</v>
      </c>
      <c r="AG517" s="92" t="n">
        <f aca="false">EXP((((AF517-AF$530)/AF$531+2)/4-1.9)^3)</f>
        <v>0.0138370757683349</v>
      </c>
      <c r="AH517" s="92" t="n">
        <f aca="false">W517/V517</f>
        <v>0.591606305922453</v>
      </c>
      <c r="AI517" s="92" t="n">
        <f aca="false">EXP((((AH517-AH$530)/AH$531+2)/4-1.9)^3)</f>
        <v>0.133398996003896</v>
      </c>
      <c r="AJ517" s="92" t="n">
        <f aca="false">X517/V517</f>
        <v>0.107797187899446</v>
      </c>
      <c r="AK517" s="92" t="n">
        <f aca="false">EXP((((AJ517-AJ$530)/AJ$531+2)/4-1.9)^3)</f>
        <v>0.112412277870927</v>
      </c>
      <c r="AL517" s="92" t="n">
        <f aca="false">AA517/V517</f>
        <v>0.20427567106945</v>
      </c>
      <c r="AM517" s="92" t="n">
        <f aca="false">EXP((((AL517-AL$530)/AL$531+2)/4-1.9)^3)</f>
        <v>0.0743167121678719</v>
      </c>
      <c r="AN517" s="92" t="n">
        <f aca="false">0.01*AE517+0.15*AG517+0.24*AI517+0.25*AK517+0.35*AM517</f>
        <v>0.0885382208235477</v>
      </c>
      <c r="AP517" s="94" t="n">
        <f aca="false">0.01*AE517/$AN$530</f>
        <v>0.000118014081223689</v>
      </c>
      <c r="AQ517" s="81" t="n">
        <f aca="false">AP517*$J$530</f>
        <v>774.063445830433</v>
      </c>
      <c r="AR517" s="94" t="n">
        <f aca="false">0.15*AG517/$AN$530</f>
        <v>0.00073561242030868</v>
      </c>
      <c r="AS517" s="81" t="n">
        <f aca="false">AR517*$J$530</f>
        <v>4824.938506961</v>
      </c>
      <c r="AT517" s="94" t="n">
        <f aca="false">0.24*AI517/$AN$530</f>
        <v>0.0113469013204928</v>
      </c>
      <c r="AU517" s="81" t="n">
        <f aca="false">AT517*$J$530</f>
        <v>74425.199472514</v>
      </c>
      <c r="AV517" s="94" t="n">
        <f aca="false">0.25*AK517/$AN$530</f>
        <v>0.00996018103602002</v>
      </c>
      <c r="AW517" s="81" t="n">
        <f aca="false">AV517*$J$530</f>
        <v>65329.5943491951</v>
      </c>
      <c r="AX517" s="94" t="n">
        <f aca="false">0.35*AM517/$AN$530</f>
        <v>0.00921866445283844</v>
      </c>
      <c r="AY517" s="81" t="n">
        <f aca="false">AX517*$J$530</f>
        <v>60465.9299833302</v>
      </c>
    </row>
    <row r="518" customFormat="false" ht="12.8" hidden="false" customHeight="false" outlineLevel="0" collapsed="false">
      <c r="A518" s="89" t="s">
        <v>57</v>
      </c>
      <c r="B518" s="77"/>
      <c r="C518" s="77"/>
      <c r="D518" s="77"/>
      <c r="E518" s="77"/>
      <c r="F518" s="77"/>
      <c r="G518" s="77"/>
      <c r="H518" s="77"/>
      <c r="I518" s="82" t="n">
        <f aca="false">AP518+AR518+AT518+AV518+AX518</f>
        <v>0.0085295671083408</v>
      </c>
      <c r="J518" s="81" t="n">
        <f aca="false">ROUND(AQ518+AS518+AU518+AW518+AY518,0)</f>
        <v>55946</v>
      </c>
      <c r="K518" s="90" t="n">
        <f aca="false">I518-Tabla_Ministerio!J518</f>
        <v>-3.12250225675825E-017</v>
      </c>
      <c r="L518" s="81" t="n">
        <f aca="false">J518-Tabla_Ministerio!K518</f>
        <v>0</v>
      </c>
      <c r="M518" s="82" t="n">
        <f aca="false">Q553/Q$565</f>
        <v>0.010361356089007</v>
      </c>
      <c r="N518" s="81" t="n">
        <f aca="false">ROUND(N$530*M518,0)</f>
        <v>1291258</v>
      </c>
      <c r="O518" s="82" t="n">
        <f aca="false">Tabla_Ministerio!L518/Tabla_Ministerio!L530-M518</f>
        <v>1.922926490662E-005</v>
      </c>
      <c r="P518" s="117" t="n">
        <f aca="false">N518-Tabla_Ministerio!L518</f>
        <v>-2396</v>
      </c>
      <c r="Q518" s="83" t="n">
        <f aca="false">N518+J518</f>
        <v>1347204</v>
      </c>
      <c r="R518" s="81" t="n">
        <f aca="false">Q518-Tabla_Ministerio!M518</f>
        <v>-2396</v>
      </c>
      <c r="T518" s="83" t="n">
        <f aca="false">B518+Tabla_Ministerio!B518</f>
        <v>3448</v>
      </c>
      <c r="U518" s="83" t="n">
        <f aca="false">C518+Tabla_Ministerio!C518</f>
        <v>63</v>
      </c>
      <c r="V518" s="83" t="n">
        <f aca="false">D518+Tabla_Ministerio!D518</f>
        <v>200.116306818182</v>
      </c>
      <c r="W518" s="83" t="n">
        <f aca="false">E518+Tabla_Ministerio!E518</f>
        <v>47.3136363636364</v>
      </c>
      <c r="X518" s="83" t="n">
        <f aca="false">F518+Tabla_Ministerio!F518</f>
        <v>12</v>
      </c>
      <c r="Y518" s="83" t="n">
        <f aca="false">G518+Tabla_Ministerio!G518</f>
        <v>18</v>
      </c>
      <c r="Z518" s="83" t="n">
        <f aca="false">H518+Tabla_Ministerio!H518</f>
        <v>8</v>
      </c>
      <c r="AA518" s="83" t="n">
        <f aca="false">Y518+0.33*Z518</f>
        <v>20.64</v>
      </c>
      <c r="AD518" s="91" t="n">
        <f aca="false">IF(U518&gt;0,T518/U518,0)</f>
        <v>54.7301587301587</v>
      </c>
      <c r="AE518" s="92" t="n">
        <f aca="false">EXP((((AD518-AD$530)/AD$531+2)/4-1.9)^3)</f>
        <v>0.00331139814346595</v>
      </c>
      <c r="AF518" s="93" t="n">
        <f aca="false">T518/V518</f>
        <v>17.2299801791401</v>
      </c>
      <c r="AG518" s="92" t="n">
        <f aca="false">EXP((((AF518-AF$530)/AF$531+2)/4-1.9)^3)</f>
        <v>0.0283887939998191</v>
      </c>
      <c r="AH518" s="92" t="n">
        <f aca="false">W518/V518</f>
        <v>0.23643068931221</v>
      </c>
      <c r="AI518" s="92" t="n">
        <f aca="false">EXP((((AH518-AH$530)/AH$531+2)/4-1.9)^3)</f>
        <v>0.000862312275162076</v>
      </c>
      <c r="AJ518" s="92" t="n">
        <f aca="false">X518/V518</f>
        <v>0.0599651282336663</v>
      </c>
      <c r="AK518" s="92" t="n">
        <f aca="false">EXP((((AJ518-AJ$530)/AJ$531+2)/4-1.9)^3)</f>
        <v>0.0402193618176875</v>
      </c>
      <c r="AL518" s="92" t="n">
        <f aca="false">AA518/V518</f>
        <v>0.103140020561906</v>
      </c>
      <c r="AM518" s="92" t="n">
        <f aca="false">EXP((((AL518-AL$530)/AL$531+2)/4-1.9)^3)</f>
        <v>0.027180867580832</v>
      </c>
      <c r="AN518" s="92" t="n">
        <f aca="false">0.01*AE518+0.15*AG518+0.24*AI518+0.25*AK518+0.35*AM518</f>
        <v>0.0240665321351595</v>
      </c>
      <c r="AP518" s="94" t="n">
        <f aca="false">0.01*AE518/$AN$530</f>
        <v>1.17361290478009E-005</v>
      </c>
      <c r="AQ518" s="81" t="n">
        <f aca="false">AP518*$J$530</f>
        <v>76.9781741064629</v>
      </c>
      <c r="AR518" s="94" t="n">
        <f aca="false">0.15*AG518/$AN$530</f>
        <v>0.00150921696270834</v>
      </c>
      <c r="AS518" s="81" t="n">
        <f aca="false">AR518*$J$530</f>
        <v>9899.0702681101</v>
      </c>
      <c r="AT518" s="94" t="n">
        <f aca="false">0.24*AI518/$AN$530</f>
        <v>7.33481704272195E-005</v>
      </c>
      <c r="AU518" s="81" t="n">
        <f aca="false">AT518*$J$530</f>
        <v>481.096297641255</v>
      </c>
      <c r="AV518" s="94" t="n">
        <f aca="false">0.25*AK518/$AN$530</f>
        <v>0.00356359761090619</v>
      </c>
      <c r="AW518" s="81" t="n">
        <f aca="false">AV518*$J$530</f>
        <v>23373.9111269497</v>
      </c>
      <c r="AX518" s="94" t="n">
        <f aca="false">0.35*AM518/$AN$530</f>
        <v>0.00337166823525126</v>
      </c>
      <c r="AY518" s="81" t="n">
        <f aca="false">AX518*$J$530</f>
        <v>22115.0315734671</v>
      </c>
    </row>
    <row r="519" customFormat="false" ht="12.8" hidden="false" customHeight="false" outlineLevel="0" collapsed="false">
      <c r="A519" s="89" t="s">
        <v>58</v>
      </c>
      <c r="B519" s="77"/>
      <c r="C519" s="77"/>
      <c r="D519" s="77"/>
      <c r="E519" s="77"/>
      <c r="F519" s="77"/>
      <c r="G519" s="77"/>
      <c r="H519" s="77"/>
      <c r="I519" s="82" t="n">
        <f aca="false">AP519+AR519+AT519+AV519+AX519</f>
        <v>0.0921634936413678</v>
      </c>
      <c r="J519" s="81" t="n">
        <f aca="false">ROUND(AQ519+AS519+AU519+AW519+AY519,0)</f>
        <v>604507</v>
      </c>
      <c r="K519" s="90" t="n">
        <f aca="false">I519-Tabla_Ministerio!J519</f>
        <v>-7.63278329429795E-016</v>
      </c>
      <c r="L519" s="81" t="n">
        <f aca="false">J519-Tabla_Ministerio!K519</f>
        <v>0</v>
      </c>
      <c r="M519" s="82" t="n">
        <f aca="false">Q554/Q$565</f>
        <v>0.0548846301023599</v>
      </c>
      <c r="N519" s="81" t="n">
        <f aca="false">ROUND(N$530*M519,0)</f>
        <v>6839857</v>
      </c>
      <c r="O519" s="82" t="n">
        <f aca="false">Tabla_Ministerio!L519/Tabla_Ministerio!L530-M519</f>
        <v>4.93345718231147E-006</v>
      </c>
      <c r="P519" s="117" t="n">
        <f aca="false">N519-Tabla_Ministerio!L519</f>
        <v>-615</v>
      </c>
      <c r="Q519" s="83" t="n">
        <f aca="false">N519+J519</f>
        <v>7444364</v>
      </c>
      <c r="R519" s="81" t="n">
        <f aca="false">Q519-Tabla_Ministerio!M519</f>
        <v>-615</v>
      </c>
      <c r="T519" s="83" t="n">
        <f aca="false">B519+Tabla_Ministerio!B519</f>
        <v>6125</v>
      </c>
      <c r="U519" s="83" t="n">
        <f aca="false">C519+Tabla_Ministerio!C519</f>
        <v>24</v>
      </c>
      <c r="V519" s="83" t="n">
        <f aca="false">D519+Tabla_Ministerio!D519</f>
        <v>286.545454545455</v>
      </c>
      <c r="W519" s="83" t="n">
        <f aca="false">E519+Tabla_Ministerio!E519</f>
        <v>245.545454545454</v>
      </c>
      <c r="X519" s="83" t="n">
        <f aca="false">F519+Tabla_Ministerio!F519</f>
        <v>32</v>
      </c>
      <c r="Y519" s="83" t="n">
        <f aca="false">G519+Tabla_Ministerio!G519</f>
        <v>76</v>
      </c>
      <c r="Z519" s="83" t="n">
        <f aca="false">H519+Tabla_Ministerio!H519</f>
        <v>46</v>
      </c>
      <c r="AA519" s="83" t="n">
        <f aca="false">Y519+0.33*Z519</f>
        <v>91.18</v>
      </c>
      <c r="AD519" s="91" t="n">
        <f aca="false">IF(U519&gt;0,T519/U519,0)</f>
        <v>255.208333333333</v>
      </c>
      <c r="AE519" s="92" t="n">
        <f aca="false">EXP((((AD519-AD$530)/AD$531+2)/4-1.9)^3)</f>
        <v>0.165866231356473</v>
      </c>
      <c r="AF519" s="93" t="n">
        <f aca="false">T519/V519</f>
        <v>21.3753172588832</v>
      </c>
      <c r="AG519" s="92" t="n">
        <f aca="false">EXP((((AF519-AF$530)/AF$531+2)/4-1.9)^3)</f>
        <v>0.0934466559578421</v>
      </c>
      <c r="AH519" s="92" t="n">
        <f aca="false">W519/V519</f>
        <v>0.856916243654819</v>
      </c>
      <c r="AI519" s="92" t="n">
        <f aca="false">EXP((((AH519-AH$530)/AH$531+2)/4-1.9)^3)</f>
        <v>0.62939727027772</v>
      </c>
      <c r="AJ519" s="92" t="n">
        <f aca="false">X519/V519</f>
        <v>0.111675126903553</v>
      </c>
      <c r="AK519" s="92" t="n">
        <f aca="false">EXP((((AJ519-AJ$530)/AJ$531+2)/4-1.9)^3)</f>
        <v>0.120813394353093</v>
      </c>
      <c r="AL519" s="92" t="n">
        <f aca="false">AA519/V519</f>
        <v>0.318204314720812</v>
      </c>
      <c r="AM519" s="92" t="n">
        <f aca="false">EXP((((AL519-AL$530)/AL$531+2)/4-1.9)^3)</f>
        <v>0.180310906355782</v>
      </c>
      <c r="AN519" s="92" t="n">
        <f aca="false">0.01*AE519+0.15*AG519+0.24*AI519+0.25*AK519+0.35*AM519</f>
        <v>0.260043171386691</v>
      </c>
      <c r="AP519" s="94" t="n">
        <f aca="false">0.01*AE519/$AN$530</f>
        <v>0.000587856673083258</v>
      </c>
      <c r="AQ519" s="81" t="n">
        <f aca="false">AP519*$J$530</f>
        <v>3855.79718371692</v>
      </c>
      <c r="AR519" s="94" t="n">
        <f aca="false">0.15*AG519/$AN$530</f>
        <v>0.00496785028208116</v>
      </c>
      <c r="AS519" s="81" t="n">
        <f aca="false">AR519*$J$530</f>
        <v>32584.512524642</v>
      </c>
      <c r="AT519" s="94" t="n">
        <f aca="false">0.24*AI519/$AN$530</f>
        <v>0.0535364502819815</v>
      </c>
      <c r="AU519" s="81" t="n">
        <f aca="false">AT519*$J$530</f>
        <v>351149.699706189</v>
      </c>
      <c r="AV519" s="94" t="n">
        <f aca="false">0.25*AK519/$AN$530</f>
        <v>0.0107045538274258</v>
      </c>
      <c r="AW519" s="81" t="n">
        <f aca="false">AV519*$J$530</f>
        <v>70211.9928047305</v>
      </c>
      <c r="AX519" s="94" t="n">
        <f aca="false">0.35*AM519/$AN$530</f>
        <v>0.0223667825767961</v>
      </c>
      <c r="AY519" s="81" t="n">
        <f aca="false">AX519*$J$530</f>
        <v>146705.449163464</v>
      </c>
    </row>
    <row r="520" customFormat="false" ht="12.8" hidden="false" customHeight="false" outlineLevel="0" collapsed="false">
      <c r="A520" s="89" t="s">
        <v>59</v>
      </c>
      <c r="B520" s="77"/>
      <c r="C520" s="77"/>
      <c r="D520" s="77"/>
      <c r="E520" s="77"/>
      <c r="F520" s="77"/>
      <c r="G520" s="77"/>
      <c r="H520" s="77"/>
      <c r="I520" s="82" t="n">
        <f aca="false">AP520+AR520+AT520+AV520+AX520</f>
        <v>0.00398817191442502</v>
      </c>
      <c r="J520" s="81" t="n">
        <f aca="false">ROUND(AQ520+AS520+AU520+AW520+AY520,0)</f>
        <v>26159</v>
      </c>
      <c r="K520" s="90" t="n">
        <f aca="false">I520-Tabla_Ministerio!J520</f>
        <v>0</v>
      </c>
      <c r="L520" s="81" t="n">
        <f aca="false">J520-Tabla_Ministerio!K520</f>
        <v>0</v>
      </c>
      <c r="M520" s="82" t="n">
        <f aca="false">Q555/Q$565</f>
        <v>0.0100672908017542</v>
      </c>
      <c r="N520" s="81" t="n">
        <f aca="false">ROUND(N$530*M520,0)</f>
        <v>1254610</v>
      </c>
      <c r="O520" s="82" t="n">
        <f aca="false">Tabla_Ministerio!L520/Tabla_Ministerio!L530-M520</f>
        <v>-2.1444488282514E-005</v>
      </c>
      <c r="P520" s="117" t="n">
        <f aca="false">N520-Tabla_Ministerio!L520</f>
        <v>2672</v>
      </c>
      <c r="Q520" s="83" t="n">
        <f aca="false">N520+J520</f>
        <v>1280769</v>
      </c>
      <c r="R520" s="81" t="n">
        <f aca="false">Q520-Tabla_Ministerio!M520</f>
        <v>2672</v>
      </c>
      <c r="T520" s="83" t="n">
        <f aca="false">B520+Tabla_Ministerio!B520</f>
        <v>2762</v>
      </c>
      <c r="U520" s="83" t="n">
        <f aca="false">C520+Tabla_Ministerio!C520</f>
        <v>35</v>
      </c>
      <c r="V520" s="83" t="n">
        <f aca="false">D520+Tabla_Ministerio!D520</f>
        <v>176.75</v>
      </c>
      <c r="W520" s="83" t="n">
        <f aca="false">E520+Tabla_Ministerio!E520</f>
        <v>56.8863636363636</v>
      </c>
      <c r="X520" s="83" t="n">
        <f aca="false">F520+Tabla_Ministerio!F520</f>
        <v>4</v>
      </c>
      <c r="Y520" s="83" t="n">
        <f aca="false">G520+Tabla_Ministerio!G520</f>
        <v>5</v>
      </c>
      <c r="Z520" s="83" t="n">
        <f aca="false">H520+Tabla_Ministerio!H520</f>
        <v>1</v>
      </c>
      <c r="AA520" s="83" t="n">
        <f aca="false">Y520+0.33*Z520</f>
        <v>5.33</v>
      </c>
      <c r="AD520" s="91" t="n">
        <f aca="false">IF(U520&gt;0,T520/U520,0)</f>
        <v>78.9142857142857</v>
      </c>
      <c r="AE520" s="92" t="n">
        <f aca="false">EXP((((AD520-AD$530)/AD$531+2)/4-1.9)^3)</f>
        <v>0.00625399933782885</v>
      </c>
      <c r="AF520" s="93" t="n">
        <f aca="false">T520/V520</f>
        <v>15.6265912305516</v>
      </c>
      <c r="AG520" s="92" t="n">
        <f aca="false">EXP((((AF520-AF$530)/AF$531+2)/4-1.9)^3)</f>
        <v>0.0163663243060662</v>
      </c>
      <c r="AH520" s="92" t="n">
        <f aca="false">W520/V520</f>
        <v>0.321846470361322</v>
      </c>
      <c r="AI520" s="92" t="n">
        <f aca="false">EXP((((AH520-AH$530)/AH$531+2)/4-1.9)^3)</f>
        <v>0.00426989669326981</v>
      </c>
      <c r="AJ520" s="92" t="n">
        <f aca="false">X520/V520</f>
        <v>0.0226308345120226</v>
      </c>
      <c r="AK520" s="92" t="n">
        <f aca="false">EXP((((AJ520-AJ$530)/AJ$531+2)/4-1.9)^3)</f>
        <v>0.0148656481247808</v>
      </c>
      <c r="AL520" s="92" t="n">
        <f aca="false">AA520/V520</f>
        <v>0.0301555869872702</v>
      </c>
      <c r="AM520" s="92" t="n">
        <f aca="false">EXP((((AL520-AL$530)/AL$531+2)/4-1.9)^3)</f>
        <v>0.0114117680624125</v>
      </c>
      <c r="AN520" s="92" t="n">
        <f aca="false">0.01*AE520+0.15*AG520+0.24*AI520+0.25*AK520+0.35*AM520</f>
        <v>0.0112527946987125</v>
      </c>
      <c r="AP520" s="94" t="n">
        <f aca="false">0.01*AE520/$AN$530</f>
        <v>2.21651822322994E-005</v>
      </c>
      <c r="AQ520" s="81" t="n">
        <f aca="false">AP520*$J$530</f>
        <v>145.383136980684</v>
      </c>
      <c r="AR520" s="94" t="n">
        <f aca="false">0.15*AG520/$AN$530</f>
        <v>0.000870073390932287</v>
      </c>
      <c r="AS520" s="81" t="n">
        <f aca="false">AR520*$J$530</f>
        <v>5706.87836677598</v>
      </c>
      <c r="AT520" s="94" t="n">
        <f aca="false">0.24*AI520/$AN$530</f>
        <v>0.000363196859636156</v>
      </c>
      <c r="AU520" s="81" t="n">
        <f aca="false">AT520*$J$530</f>
        <v>2382.23616851174</v>
      </c>
      <c r="AV520" s="94" t="n">
        <f aca="false">0.25*AK520/$AN$530</f>
        <v>0.00131715635822804</v>
      </c>
      <c r="AW520" s="81" t="n">
        <f aca="false">AV520*$J$530</f>
        <v>8639.32997465727</v>
      </c>
      <c r="AX520" s="94" t="n">
        <f aca="false">0.35*AM520/$AN$530</f>
        <v>0.00141558012339624</v>
      </c>
      <c r="AY520" s="81" t="n">
        <f aca="false">AX520*$J$530</f>
        <v>9284.89902902543</v>
      </c>
    </row>
    <row r="521" customFormat="false" ht="12.8" hidden="false" customHeight="false" outlineLevel="0" collapsed="false">
      <c r="A521" s="89" t="s">
        <v>60</v>
      </c>
      <c r="B521" s="77"/>
      <c r="C521" s="77"/>
      <c r="D521" s="77"/>
      <c r="E521" s="77"/>
      <c r="F521" s="77"/>
      <c r="G521" s="77"/>
      <c r="H521" s="77"/>
      <c r="I521" s="82" t="n">
        <f aca="false">AP521+AR521+AT521+AV521+AX521</f>
        <v>0.0477574532317974</v>
      </c>
      <c r="J521" s="81" t="n">
        <f aca="false">ROUND(AQ521+AS521+AU521+AW521+AY521,0)</f>
        <v>313245</v>
      </c>
      <c r="K521" s="90" t="n">
        <f aca="false">I521-Tabla_Ministerio!J521</f>
        <v>4.5102810375397E-016</v>
      </c>
      <c r="L521" s="81" t="n">
        <f aca="false">J521-Tabla_Ministerio!K521</f>
        <v>0</v>
      </c>
      <c r="M521" s="82" t="n">
        <f aca="false">Q556/Q$565</f>
        <v>0.0361428452243434</v>
      </c>
      <c r="N521" s="81" t="n">
        <f aca="false">ROUND(N$530*M521,0)</f>
        <v>4504210</v>
      </c>
      <c r="O521" s="82" t="n">
        <f aca="false">Tabla_Ministerio!L521/Tabla_Ministerio!L530-M521</f>
        <v>5.10181414648814E-005</v>
      </c>
      <c r="P521" s="117" t="n">
        <f aca="false">N521-Tabla_Ministerio!L521</f>
        <v>-6358</v>
      </c>
      <c r="Q521" s="83" t="n">
        <f aca="false">N521+J521</f>
        <v>4817455</v>
      </c>
      <c r="R521" s="81" t="n">
        <f aca="false">Q521-Tabla_Ministerio!M521</f>
        <v>-6358</v>
      </c>
      <c r="T521" s="83" t="n">
        <f aca="false">B521+Tabla_Ministerio!B521</f>
        <v>7803</v>
      </c>
      <c r="U521" s="83" t="n">
        <f aca="false">C521+Tabla_Ministerio!C521</f>
        <v>60</v>
      </c>
      <c r="V521" s="83" t="n">
        <f aca="false">D521+Tabla_Ministerio!D521</f>
        <v>270.113636363636</v>
      </c>
      <c r="W521" s="83" t="n">
        <f aca="false">E521+Tabla_Ministerio!E521</f>
        <v>175.977272727273</v>
      </c>
      <c r="X521" s="83" t="n">
        <f aca="false">F521+Tabla_Ministerio!F521</f>
        <v>12</v>
      </c>
      <c r="Y521" s="83" t="n">
        <f aca="false">G521+Tabla_Ministerio!G521</f>
        <v>36</v>
      </c>
      <c r="Z521" s="83" t="n">
        <f aca="false">H521+Tabla_Ministerio!H521</f>
        <v>24</v>
      </c>
      <c r="AA521" s="83" t="n">
        <f aca="false">Y521+0.33*Z521</f>
        <v>43.92</v>
      </c>
      <c r="AD521" s="91" t="n">
        <f aca="false">IF(U521&gt;0,T521/U521,0)</f>
        <v>130.05</v>
      </c>
      <c r="AE521" s="92" t="n">
        <f aca="false">EXP((((AD521-AD$530)/AD$531+2)/4-1.9)^3)</f>
        <v>0.0204627306198445</v>
      </c>
      <c r="AF521" s="93" t="n">
        <f aca="false">T521/V521</f>
        <v>28.887841817417</v>
      </c>
      <c r="AG521" s="92" t="n">
        <f aca="false">EXP((((AF521-AF$530)/AF$531+2)/4-1.9)^3)</f>
        <v>0.387873678129076</v>
      </c>
      <c r="AH521" s="92" t="n">
        <f aca="false">W521/V521</f>
        <v>0.651493479175433</v>
      </c>
      <c r="AI521" s="92" t="n">
        <f aca="false">EXP((((AH521-AH$530)/AH$531+2)/4-1.9)^3)</f>
        <v>0.216370597598444</v>
      </c>
      <c r="AJ521" s="92" t="n">
        <f aca="false">X521/V521</f>
        <v>0.0444257467395878</v>
      </c>
      <c r="AK521" s="92" t="n">
        <f aca="false">EXP((((AJ521-AJ$530)/AJ$531+2)/4-1.9)^3)</f>
        <v>0.0271601623292707</v>
      </c>
      <c r="AL521" s="92" t="n">
        <f aca="false">AA521/V521</f>
        <v>0.162598233066891</v>
      </c>
      <c r="AM521" s="92" t="n">
        <f aca="false">EXP((((AL521-AL$530)/AL$531+2)/4-1.9)^3)</f>
        <v>0.0504142821109895</v>
      </c>
      <c r="AN521" s="92" t="n">
        <f aca="false">0.01*AE521+0.15*AG521+0.24*AI521+0.25*AK521+0.35*AM521</f>
        <v>0.13474966177035</v>
      </c>
      <c r="AP521" s="94" t="n">
        <f aca="false">0.01*AE521/$AN$530</f>
        <v>7.25232173300431E-005</v>
      </c>
      <c r="AQ521" s="81" t="n">
        <f aca="false">AP521*$J$530</f>
        <v>475.685366755487</v>
      </c>
      <c r="AR521" s="94" t="n">
        <f aca="false">0.15*AG521/$AN$530</f>
        <v>0.0206203030119632</v>
      </c>
      <c r="AS521" s="81" t="n">
        <f aca="false">AR521*$J$530</f>
        <v>135250.155218799</v>
      </c>
      <c r="AT521" s="94" t="n">
        <f aca="false">0.24*AI521/$AN$530</f>
        <v>0.0184044550045482</v>
      </c>
      <c r="AU521" s="81" t="n">
        <f aca="false">AT521*$J$530</f>
        <v>120716.237517867</v>
      </c>
      <c r="AV521" s="94" t="n">
        <f aca="false">0.25*AK521/$AN$530</f>
        <v>0.00240649988498446</v>
      </c>
      <c r="AW521" s="81" t="n">
        <f aca="false">AV521*$J$530</f>
        <v>15784.4180461042</v>
      </c>
      <c r="AX521" s="94" t="n">
        <f aca="false">0.35*AM521/$AN$530</f>
        <v>0.00625367211297146</v>
      </c>
      <c r="AY521" s="81" t="n">
        <f aca="false">AX521*$J$530</f>
        <v>41018.3169217325</v>
      </c>
    </row>
    <row r="522" customFormat="false" ht="12.8" hidden="false" customHeight="false" outlineLevel="0" collapsed="false">
      <c r="A522" s="89" t="s">
        <v>61</v>
      </c>
      <c r="B522" s="77"/>
      <c r="C522" s="77"/>
      <c r="D522" s="77"/>
      <c r="E522" s="77"/>
      <c r="F522" s="77"/>
      <c r="G522" s="77"/>
      <c r="H522" s="77"/>
      <c r="I522" s="82" t="n">
        <f aca="false">AP522+AR522+AT522+AV522+AX522</f>
        <v>0.00408863247018811</v>
      </c>
      <c r="J522" s="81" t="n">
        <f aca="false">ROUND(AQ522+AS522+AU522+AW522+AY522,0)</f>
        <v>26818</v>
      </c>
      <c r="K522" s="90" t="n">
        <f aca="false">I522-Tabla_Ministerio!J522</f>
        <v>0</v>
      </c>
      <c r="L522" s="81" t="n">
        <f aca="false">J522-Tabla_Ministerio!K522</f>
        <v>0</v>
      </c>
      <c r="M522" s="82" t="n">
        <f aca="false">Q557/Q$565</f>
        <v>0.0134778320684951</v>
      </c>
      <c r="N522" s="81" t="n">
        <f aca="false">ROUND(N$530*M522,0)</f>
        <v>1679640</v>
      </c>
      <c r="O522" s="82" t="n">
        <f aca="false">Tabla_Ministerio!L522/Tabla_Ministerio!L530-M522</f>
        <v>8.04445718902321E-006</v>
      </c>
      <c r="P522" s="117" t="n">
        <f aca="false">N522-Tabla_Ministerio!L522</f>
        <v>-1003</v>
      </c>
      <c r="Q522" s="83" t="n">
        <f aca="false">N522+J522</f>
        <v>1706458</v>
      </c>
      <c r="R522" s="81" t="n">
        <f aca="false">Q522-Tabla_Ministerio!M522</f>
        <v>-1003</v>
      </c>
      <c r="T522" s="83" t="n">
        <f aca="false">B522+Tabla_Ministerio!B522</f>
        <v>6814</v>
      </c>
      <c r="U522" s="83" t="n">
        <f aca="false">C522+Tabla_Ministerio!C522</f>
        <v>64</v>
      </c>
      <c r="V522" s="83" t="n">
        <f aca="false">D522+Tabla_Ministerio!D522</f>
        <v>549.590909090909</v>
      </c>
      <c r="W522" s="83" t="n">
        <f aca="false">E522+Tabla_Ministerio!E522</f>
        <v>196.227272727273</v>
      </c>
      <c r="X522" s="83" t="n">
        <f aca="false">F522+Tabla_Ministerio!F522</f>
        <v>16</v>
      </c>
      <c r="Y522" s="83" t="n">
        <f aca="false">G522+Tabla_Ministerio!G522</f>
        <v>19</v>
      </c>
      <c r="Z522" s="83" t="n">
        <f aca="false">H522+Tabla_Ministerio!H522</f>
        <v>6</v>
      </c>
      <c r="AA522" s="83" t="n">
        <f aca="false">Y522+0.33*Z522</f>
        <v>20.98</v>
      </c>
      <c r="AD522" s="91" t="n">
        <f aca="false">IF(U522&gt;0,T522/U522,0)</f>
        <v>106.46875</v>
      </c>
      <c r="AE522" s="92" t="n">
        <f aca="false">EXP((((AD522-AD$530)/AD$531+2)/4-1.9)^3)</f>
        <v>0.0121584279267292</v>
      </c>
      <c r="AF522" s="93" t="n">
        <f aca="false">T522/V522</f>
        <v>12.3983127946406</v>
      </c>
      <c r="AG522" s="92" t="n">
        <f aca="false">EXP((((AF522-AF$530)/AF$531+2)/4-1.9)^3)</f>
        <v>0.0045712185567312</v>
      </c>
      <c r="AH522" s="92" t="n">
        <f aca="false">W522/V522</f>
        <v>0.35704242825242</v>
      </c>
      <c r="AI522" s="92" t="n">
        <f aca="false">EXP((((AH522-AH$530)/AH$531+2)/4-1.9)^3)</f>
        <v>0.00763820643617489</v>
      </c>
      <c r="AJ522" s="92" t="n">
        <f aca="false">X522/V522</f>
        <v>0.0291125630634356</v>
      </c>
      <c r="AK522" s="92" t="n">
        <f aca="false">EXP((((AJ522-AJ$530)/AJ$531+2)/4-1.9)^3)</f>
        <v>0.0179000042114401</v>
      </c>
      <c r="AL522" s="92" t="n">
        <f aca="false">AA522/V522</f>
        <v>0.03817384831693</v>
      </c>
      <c r="AM522" s="92" t="n">
        <f aca="false">EXP((((AL522-AL$530)/AL$531+2)/4-1.9)^3)</f>
        <v>0.0126308877694925</v>
      </c>
      <c r="AN522" s="92" t="n">
        <f aca="false">0.01*AE522+0.15*AG522+0.24*AI522+0.25*AK522+0.35*AM522</f>
        <v>0.0115362483796413</v>
      </c>
      <c r="AP522" s="94" t="n">
        <f aca="false">0.01*AE522/$AN$530</f>
        <v>4.30914293553137E-005</v>
      </c>
      <c r="AQ522" s="81" t="n">
        <f aca="false">AP522*$J$530</f>
        <v>282.640003181563</v>
      </c>
      <c r="AR522" s="94" t="n">
        <f aca="false">0.15*AG522/$AN$530</f>
        <v>0.000243017036444373</v>
      </c>
      <c r="AS522" s="81" t="n">
        <f aca="false">AR522*$J$530</f>
        <v>1593.96745435045</v>
      </c>
      <c r="AT522" s="94" t="n">
        <f aca="false">0.24*AI522/$AN$530</f>
        <v>0.000649704850059729</v>
      </c>
      <c r="AU522" s="81" t="n">
        <f aca="false">AT522*$J$530</f>
        <v>4261.46413881522</v>
      </c>
      <c r="AV522" s="94" t="n">
        <f aca="false">0.25*AK522/$AN$530</f>
        <v>0.00158601254122948</v>
      </c>
      <c r="AW522" s="81" t="n">
        <f aca="false">AV522*$J$530</f>
        <v>10402.7783808899</v>
      </c>
      <c r="AX522" s="94" t="n">
        <f aca="false">0.35*AM522/$AN$530</f>
        <v>0.00156680661309921</v>
      </c>
      <c r="AY522" s="81" t="n">
        <f aca="false">AX522*$J$530</f>
        <v>10276.8052194269</v>
      </c>
    </row>
    <row r="523" customFormat="false" ht="12.8" hidden="false" customHeight="false" outlineLevel="0" collapsed="false">
      <c r="A523" s="89" t="s">
        <v>62</v>
      </c>
      <c r="B523" s="77"/>
      <c r="C523" s="77"/>
      <c r="D523" s="77"/>
      <c r="E523" s="77"/>
      <c r="F523" s="77"/>
      <c r="G523" s="77"/>
      <c r="H523" s="77"/>
      <c r="I523" s="82" t="n">
        <f aca="false">AP523+AR523+AT523+AV523+AX523</f>
        <v>0.0134442451197372</v>
      </c>
      <c r="J523" s="81" t="n">
        <f aca="false">ROUND(AQ523+AS523+AU523+AW523+AY523,0)</f>
        <v>88182</v>
      </c>
      <c r="K523" s="90" t="n">
        <f aca="false">I523-Tabla_Ministerio!J523</f>
        <v>1.35308431126191E-016</v>
      </c>
      <c r="L523" s="81" t="n">
        <f aca="false">J523-Tabla_Ministerio!K523</f>
        <v>0</v>
      </c>
      <c r="M523" s="82" t="n">
        <f aca="false">Q558/Q$565</f>
        <v>0.0266958573008712</v>
      </c>
      <c r="N523" s="81" t="n">
        <f aca="false">ROUND(N$530*M523,0)</f>
        <v>3326903</v>
      </c>
      <c r="O523" s="82" t="n">
        <f aca="false">Tabla_Ministerio!L523/Tabla_Ministerio!L530-M523</f>
        <v>-1.0609605696623E-005</v>
      </c>
      <c r="P523" s="117" t="n">
        <f aca="false">N523-Tabla_Ministerio!L523</f>
        <v>1322</v>
      </c>
      <c r="Q523" s="83" t="n">
        <f aca="false">N523+J523</f>
        <v>3415085</v>
      </c>
      <c r="R523" s="81" t="n">
        <f aca="false">Q523-Tabla_Ministerio!M523</f>
        <v>1322</v>
      </c>
      <c r="T523" s="83" t="n">
        <f aca="false">B523+Tabla_Ministerio!B523</f>
        <v>5711</v>
      </c>
      <c r="U523" s="83" t="n">
        <f aca="false">C523+Tabla_Ministerio!C523</f>
        <v>35</v>
      </c>
      <c r="V523" s="83" t="n">
        <f aca="false">D523+Tabla_Ministerio!D523</f>
        <v>294.954545454545</v>
      </c>
      <c r="W523" s="83" t="n">
        <f aca="false">E523+Tabla_Ministerio!E523</f>
        <v>161.636363636364</v>
      </c>
      <c r="X523" s="83" t="n">
        <f aca="false">F523+Tabla_Ministerio!F523</f>
        <v>5</v>
      </c>
      <c r="Y523" s="83" t="n">
        <f aca="false">G523+Tabla_Ministerio!G523</f>
        <v>13</v>
      </c>
      <c r="Z523" s="83" t="n">
        <f aca="false">H523+Tabla_Ministerio!H523</f>
        <v>3</v>
      </c>
      <c r="AA523" s="83" t="n">
        <f aca="false">Y523+0.33*Z523</f>
        <v>13.99</v>
      </c>
      <c r="AD523" s="91" t="n">
        <f aca="false">IF(U523&gt;0,T523/U523,0)</f>
        <v>163.171428571429</v>
      </c>
      <c r="AE523" s="92" t="n">
        <f aca="false">EXP((((AD523-AD$530)/AD$531+2)/4-1.9)^3)</f>
        <v>0.0395732002420513</v>
      </c>
      <c r="AF523" s="93" t="n">
        <f aca="false">T523/V523</f>
        <v>19.3623054399754</v>
      </c>
      <c r="AG523" s="92" t="n">
        <f aca="false">EXP((((AF523-AF$530)/AF$531+2)/4-1.9)^3)</f>
        <v>0.0545481762061066</v>
      </c>
      <c r="AH523" s="92" t="n">
        <f aca="false">W523/V523</f>
        <v>0.548004314994608</v>
      </c>
      <c r="AI523" s="92" t="n">
        <f aca="false">EXP((((AH523-AH$530)/AH$531+2)/4-1.9)^3)</f>
        <v>0.0885458655820844</v>
      </c>
      <c r="AJ523" s="92" t="n">
        <f aca="false">X523/V523</f>
        <v>0.0169517645245801</v>
      </c>
      <c r="AK523" s="92" t="n">
        <f aca="false">EXP((((AJ523-AJ$530)/AJ$531+2)/4-1.9)^3)</f>
        <v>0.0125746318490926</v>
      </c>
      <c r="AL523" s="92" t="n">
        <f aca="false">AA523/V523</f>
        <v>0.0474310371397751</v>
      </c>
      <c r="AM523" s="92" t="n">
        <f aca="false">EXP((((AL523-AL$530)/AL$531+2)/4-1.9)^3)</f>
        <v>0.0141739388477176</v>
      </c>
      <c r="AN523" s="92" t="n">
        <f aca="false">0.01*AE523+0.15*AG523+0.24*AI523+0.25*AK523+0.35*AM523</f>
        <v>0.0379335027320111</v>
      </c>
      <c r="AP523" s="94" t="n">
        <f aca="false">0.01*AE523/$AN$530</f>
        <v>0.000140253803606071</v>
      </c>
      <c r="AQ523" s="81" t="n">
        <f aca="false">AP523*$J$530</f>
        <v>919.935497395094</v>
      </c>
      <c r="AR523" s="94" t="n">
        <f aca="false">0.15*AG523/$AN$530</f>
        <v>0.00289991300143232</v>
      </c>
      <c r="AS523" s="81" t="n">
        <f aca="false">AR523*$J$530</f>
        <v>19020.7526696957</v>
      </c>
      <c r="AT523" s="94" t="n">
        <f aca="false">0.24*AI523/$AN$530</f>
        <v>0.00753169985678295</v>
      </c>
      <c r="AU523" s="81" t="n">
        <f aca="false">AT523*$J$530</f>
        <v>49400.9993015283</v>
      </c>
      <c r="AV523" s="94" t="n">
        <f aca="false">0.25*AK523/$AN$530</f>
        <v>0.00111416307942868</v>
      </c>
      <c r="AW523" s="81" t="n">
        <f aca="false">AV523*$J$530</f>
        <v>7307.88142852984</v>
      </c>
      <c r="AX523" s="94" t="n">
        <f aca="false">0.35*AM523/$AN$530</f>
        <v>0.00175821537848721</v>
      </c>
      <c r="AY523" s="81" t="n">
        <f aca="false">AX523*$J$530</f>
        <v>11532.2700500818</v>
      </c>
    </row>
    <row r="524" customFormat="false" ht="12.8" hidden="false" customHeight="false" outlineLevel="0" collapsed="false">
      <c r="A524" s="89" t="s">
        <v>63</v>
      </c>
      <c r="B524" s="77"/>
      <c r="C524" s="77"/>
      <c r="D524" s="77"/>
      <c r="E524" s="77"/>
      <c r="F524" s="77"/>
      <c r="G524" s="77"/>
      <c r="H524" s="77"/>
      <c r="I524" s="82" t="n">
        <f aca="false">AP524+AR524+AT524+AV524+AX524</f>
        <v>0.0204108620946829</v>
      </c>
      <c r="J524" s="81" t="n">
        <f aca="false">ROUND(AQ524+AS524+AU524+AW524+AY524,0)</f>
        <v>133876</v>
      </c>
      <c r="K524" s="90" t="n">
        <f aca="false">I524-Tabla_Ministerio!J524</f>
        <v>0</v>
      </c>
      <c r="L524" s="81" t="n">
        <f aca="false">J524-Tabla_Ministerio!K524</f>
        <v>0</v>
      </c>
      <c r="M524" s="82" t="n">
        <f aca="false">Q559/Q$565</f>
        <v>0.0112634110957256</v>
      </c>
      <c r="N524" s="81" t="n">
        <f aca="false">ROUND(N$530*M524,0)</f>
        <v>1403674</v>
      </c>
      <c r="O524" s="82" t="n">
        <f aca="false">Tabla_Ministerio!L524/Tabla_Ministerio!L530-M524</f>
        <v>-4.74961472696905E-006</v>
      </c>
      <c r="P524" s="117" t="n">
        <f aca="false">N524-Tabla_Ministerio!L524</f>
        <v>592</v>
      </c>
      <c r="Q524" s="83" t="n">
        <f aca="false">N524+J524</f>
        <v>1537550</v>
      </c>
      <c r="R524" s="81" t="n">
        <f aca="false">Q524-Tabla_Ministerio!M524</f>
        <v>592</v>
      </c>
      <c r="T524" s="83" t="n">
        <f aca="false">B524+Tabla_Ministerio!B524</f>
        <v>7667</v>
      </c>
      <c r="U524" s="83" t="n">
        <f aca="false">C524+Tabla_Ministerio!C524</f>
        <v>61</v>
      </c>
      <c r="V524" s="83" t="n">
        <f aca="false">D524+Tabla_Ministerio!D524</f>
        <v>287.021590909091</v>
      </c>
      <c r="W524" s="83" t="n">
        <f aca="false">E524+Tabla_Ministerio!E524</f>
        <v>137.8625</v>
      </c>
      <c r="X524" s="83" t="n">
        <f aca="false">F524+Tabla_Ministerio!F524</f>
        <v>2</v>
      </c>
      <c r="Y524" s="83" t="n">
        <f aca="false">G524+Tabla_Ministerio!G524</f>
        <v>2</v>
      </c>
      <c r="Z524" s="83" t="n">
        <f aca="false">H524+Tabla_Ministerio!H524</f>
        <v>0</v>
      </c>
      <c r="AA524" s="83" t="n">
        <f aca="false">Y524+0.33*Z524</f>
        <v>2</v>
      </c>
      <c r="AD524" s="91" t="n">
        <f aca="false">IF(U524&gt;0,T524/U524,0)</f>
        <v>125.688524590164</v>
      </c>
      <c r="AE524" s="92" t="n">
        <f aca="false">EXP((((AD524-AD$530)/AD$531+2)/4-1.9)^3)</f>
        <v>0.018645251076517</v>
      </c>
      <c r="AF524" s="93" t="n">
        <f aca="false">T524/V524</f>
        <v>26.7122761591423</v>
      </c>
      <c r="AG524" s="92" t="n">
        <f aca="false">EXP((((AF524-AF$530)/AF$531+2)/4-1.9)^3)</f>
        <v>0.280004557278653</v>
      </c>
      <c r="AH524" s="92" t="n">
        <f aca="false">W524/V524</f>
        <v>0.480321008476556</v>
      </c>
      <c r="AI524" s="92" t="n">
        <f aca="false">EXP((((AH524-AH$530)/AH$531+2)/4-1.9)^3)</f>
        <v>0.0422226337478675</v>
      </c>
      <c r="AJ524" s="92" t="n">
        <f aca="false">X524/V524</f>
        <v>0.00696811690599773</v>
      </c>
      <c r="AK524" s="92" t="n">
        <f aca="false">EXP((((AJ524-AJ$530)/AJ$531+2)/4-1.9)^3)</f>
        <v>0.00927010897090649</v>
      </c>
      <c r="AL524" s="92" t="n">
        <f aca="false">AA524/V524</f>
        <v>0.00696811690599773</v>
      </c>
      <c r="AM524" s="92" t="n">
        <f aca="false">EXP((((AL524-AL$530)/AL$531+2)/4-1.9)^3)</f>
        <v>0.00843431406474832</v>
      </c>
      <c r="AN524" s="92" t="n">
        <f aca="false">0.01*AE524+0.15*AG524+0.24*AI524+0.25*AK524+0.35*AM524</f>
        <v>0.0575901053674398</v>
      </c>
      <c r="AP524" s="94" t="n">
        <f aca="false">0.01*AE524/$AN$530</f>
        <v>6.60817767245638E-005</v>
      </c>
      <c r="AQ524" s="81" t="n">
        <f aca="false">AP524*$J$530</f>
        <v>433.435461833222</v>
      </c>
      <c r="AR524" s="94" t="n">
        <f aca="false">0.15*AG524/$AN$530</f>
        <v>0.0148857196076478</v>
      </c>
      <c r="AS524" s="81" t="n">
        <f aca="false">AR524*$J$530</f>
        <v>97636.5811069714</v>
      </c>
      <c r="AT524" s="94" t="n">
        <f aca="false">0.24*AI524/$AN$530</f>
        <v>0.00359145175736083</v>
      </c>
      <c r="AU524" s="81" t="n">
        <f aca="false">AT524*$J$530</f>
        <v>23556.608618315</v>
      </c>
      <c r="AV524" s="94" t="n">
        <f aca="false">0.25*AK524/$AN$530</f>
        <v>0.000821369029456713</v>
      </c>
      <c r="AW524" s="81" t="n">
        <f aca="false">AV524*$J$530</f>
        <v>5387.42270962185</v>
      </c>
      <c r="AX524" s="94" t="n">
        <f aca="false">0.35*AM524/$AN$530</f>
        <v>0.00104623992349307</v>
      </c>
      <c r="AY524" s="81" t="n">
        <f aca="false">AX524*$J$530</f>
        <v>6862.36821866514</v>
      </c>
    </row>
    <row r="525" customFormat="false" ht="12.8" hidden="false" customHeight="false" outlineLevel="0" collapsed="false">
      <c r="A525" s="89" t="s">
        <v>64</v>
      </c>
      <c r="B525" s="77"/>
      <c r="C525" s="77"/>
      <c r="D525" s="77"/>
      <c r="E525" s="77"/>
      <c r="F525" s="77"/>
      <c r="G525" s="77"/>
      <c r="H525" s="77"/>
      <c r="I525" s="82" t="n">
        <f aca="false">AP525+AR525+AT525+AV525+AX525</f>
        <v>0.0355570129648624</v>
      </c>
      <c r="J525" s="81" t="n">
        <f aca="false">ROUND(AQ525+AS525+AU525+AW525+AY525,0)</f>
        <v>233221</v>
      </c>
      <c r="K525" s="90" t="n">
        <f aca="false">I525-Tabla_Ministerio!J525</f>
        <v>0</v>
      </c>
      <c r="L525" s="81" t="n">
        <f aca="false">J525-Tabla_Ministerio!K525</f>
        <v>0</v>
      </c>
      <c r="M525" s="82" t="n">
        <f aca="false">Q560/Q$565</f>
        <v>0.0140278986027425</v>
      </c>
      <c r="N525" s="81" t="n">
        <f aca="false">ROUND(N$530*M525,0)</f>
        <v>1748191</v>
      </c>
      <c r="O525" s="82" t="n">
        <f aca="false">Tabla_Ministerio!L525/Tabla_Ministerio!L530-M525</f>
        <v>-5.35313075965445E-006</v>
      </c>
      <c r="P525" s="117" t="n">
        <f aca="false">N525-Tabla_Ministerio!L525</f>
        <v>667</v>
      </c>
      <c r="Q525" s="83" t="n">
        <f aca="false">N525+J525</f>
        <v>1981412</v>
      </c>
      <c r="R525" s="81" t="n">
        <f aca="false">Q525-Tabla_Ministerio!M525</f>
        <v>667</v>
      </c>
      <c r="T525" s="83" t="n">
        <f aca="false">B525+Tabla_Ministerio!B525</f>
        <v>15271</v>
      </c>
      <c r="U525" s="83" t="n">
        <f aca="false">C525+Tabla_Ministerio!C525</f>
        <v>75</v>
      </c>
      <c r="V525" s="83" t="n">
        <f aca="false">D525+Tabla_Ministerio!D525</f>
        <v>467.068181818182</v>
      </c>
      <c r="W525" s="83" t="n">
        <f aca="false">E525+Tabla_Ministerio!E525</f>
        <v>192.136363636364</v>
      </c>
      <c r="X525" s="83" t="n">
        <f aca="false">F525+Tabla_Ministerio!F525</f>
        <v>2</v>
      </c>
      <c r="Y525" s="83" t="n">
        <f aca="false">G525+Tabla_Ministerio!G525</f>
        <v>14</v>
      </c>
      <c r="Z525" s="83" t="n">
        <f aca="false">H525+Tabla_Ministerio!H525</f>
        <v>2</v>
      </c>
      <c r="AA525" s="83" t="n">
        <f aca="false">Y525+0.33*Z525</f>
        <v>14.66</v>
      </c>
      <c r="AD525" s="91" t="n">
        <f aca="false">IF(U525&gt;0,T525/U525,0)</f>
        <v>203.613333333333</v>
      </c>
      <c r="AE525" s="92" t="n">
        <f aca="false">EXP((((AD525-AD$530)/AD$531+2)/4-1.9)^3)</f>
        <v>0.0795735127477148</v>
      </c>
      <c r="AF525" s="93" t="n">
        <f aca="false">T525/V525</f>
        <v>32.6954406111625</v>
      </c>
      <c r="AG525" s="92" t="n">
        <f aca="false">EXP((((AF525-AF$530)/AF$531+2)/4-1.9)^3)</f>
        <v>0.594699431024991</v>
      </c>
      <c r="AH525" s="92" t="n">
        <f aca="false">W525/V525</f>
        <v>0.411366843462606</v>
      </c>
      <c r="AI525" s="92" t="n">
        <f aca="false">EXP((((AH525-AH$530)/AH$531+2)/4-1.9)^3)</f>
        <v>0.0172402804810923</v>
      </c>
      <c r="AJ525" s="92" t="n">
        <f aca="false">X525/V525</f>
        <v>0.00428203007152936</v>
      </c>
      <c r="AK525" s="92" t="n">
        <f aca="false">EXP((((AJ525-AJ$530)/AJ$531+2)/4-1.9)^3)</f>
        <v>0.0085199933986469</v>
      </c>
      <c r="AL525" s="92" t="n">
        <f aca="false">AA525/V525</f>
        <v>0.0313872804243102</v>
      </c>
      <c r="AM525" s="92" t="n">
        <f aca="false">EXP((((AL525-AL$530)/AL$531+2)/4-1.9)^3)</f>
        <v>0.0115922607637355</v>
      </c>
      <c r="AN525" s="92" t="n">
        <f aca="false">0.01*AE525+0.15*AG525+0.24*AI525+0.25*AK525+0.35*AM525</f>
        <v>0.100325606713657</v>
      </c>
      <c r="AP525" s="94" t="n">
        <f aca="false">0.01*AE525/$AN$530</f>
        <v>0.000282021361954543</v>
      </c>
      <c r="AQ525" s="81" t="n">
        <f aca="false">AP525*$J$530</f>
        <v>1849.79982870472</v>
      </c>
      <c r="AR525" s="94" t="n">
        <f aca="false">0.15*AG525/$AN$530</f>
        <v>0.0316156603560416</v>
      </c>
      <c r="AS525" s="81" t="n">
        <f aca="false">AR525*$J$530</f>
        <v>207369.550681124</v>
      </c>
      <c r="AT525" s="94" t="n">
        <f aca="false">0.24*AI525/$AN$530</f>
        <v>0.00146645602453304</v>
      </c>
      <c r="AU525" s="81" t="n">
        <f aca="false">AT525*$J$530</f>
        <v>9618.59798202612</v>
      </c>
      <c r="AV525" s="94" t="n">
        <f aca="false">0.25*AK525/$AN$530</f>
        <v>0.000754905765486367</v>
      </c>
      <c r="AW525" s="81" t="n">
        <f aca="false">AV525*$J$530</f>
        <v>4951.48504356903</v>
      </c>
      <c r="AX525" s="94" t="n">
        <f aca="false">0.35*AM525/$AN$530</f>
        <v>0.0014379694568469</v>
      </c>
      <c r="AY525" s="81" t="n">
        <f aca="false">AX525*$J$530</f>
        <v>9431.75239110699</v>
      </c>
    </row>
    <row r="526" customFormat="false" ht="12.8" hidden="false" customHeight="false" outlineLevel="0" collapsed="false">
      <c r="A526" s="89" t="s">
        <v>65</v>
      </c>
      <c r="B526" s="77"/>
      <c r="C526" s="77"/>
      <c r="D526" s="77"/>
      <c r="E526" s="77"/>
      <c r="F526" s="77"/>
      <c r="G526" s="77"/>
      <c r="H526" s="77"/>
      <c r="I526" s="82" t="n">
        <f aca="false">AP526+AR526+AT526+AV526+AX526</f>
        <v>0.0196698605970976</v>
      </c>
      <c r="J526" s="81" t="n">
        <f aca="false">ROUND(AQ526+AS526+AU526+AW526+AY526,0)</f>
        <v>129016</v>
      </c>
      <c r="K526" s="90" t="n">
        <f aca="false">I526-Tabla_Ministerio!J526</f>
        <v>0</v>
      </c>
      <c r="L526" s="81" t="n">
        <f aca="false">J526-Tabla_Ministerio!K526</f>
        <v>0</v>
      </c>
      <c r="M526" s="82" t="n">
        <f aca="false">Q561/Q$565</f>
        <v>0.0137229217869293</v>
      </c>
      <c r="N526" s="81" t="n">
        <f aca="false">ROUND(N$530*M526,0)</f>
        <v>1710184</v>
      </c>
      <c r="O526" s="82" t="n">
        <f aca="false">Tabla_Ministerio!L526/Tabla_Ministerio!L530-M526</f>
        <v>-1.36424991168463E-005</v>
      </c>
      <c r="P526" s="117" t="n">
        <f aca="false">N526-Tabla_Ministerio!L526</f>
        <v>1700</v>
      </c>
      <c r="Q526" s="83" t="n">
        <f aca="false">N526+J526</f>
        <v>1839200</v>
      </c>
      <c r="R526" s="81" t="n">
        <f aca="false">Q526-Tabla_Ministerio!M526</f>
        <v>1700</v>
      </c>
      <c r="T526" s="83" t="n">
        <f aca="false">B526+Tabla_Ministerio!B526</f>
        <v>4636</v>
      </c>
      <c r="U526" s="83" t="n">
        <f aca="false">C526+Tabla_Ministerio!C526</f>
        <v>34</v>
      </c>
      <c r="V526" s="83" t="n">
        <f aca="false">D526+Tabla_Ministerio!D526</f>
        <v>271.159090909091</v>
      </c>
      <c r="W526" s="83" t="n">
        <f aca="false">E526+Tabla_Ministerio!E526</f>
        <v>160.25</v>
      </c>
      <c r="X526" s="83" t="n">
        <f aca="false">F526+Tabla_Ministerio!F526</f>
        <v>13</v>
      </c>
      <c r="Y526" s="83" t="n">
        <f aca="false">G526+Tabla_Ministerio!G526</f>
        <v>27</v>
      </c>
      <c r="Z526" s="83" t="n">
        <f aca="false">H526+Tabla_Ministerio!H526</f>
        <v>20</v>
      </c>
      <c r="AA526" s="83" t="n">
        <f aca="false">Y526+0.33*Z526</f>
        <v>33.6</v>
      </c>
      <c r="AD526" s="91" t="n">
        <f aca="false">IF(U526&gt;0,T526/U526,0)</f>
        <v>136.352941176471</v>
      </c>
      <c r="AE526" s="92" t="n">
        <f aca="false">EXP((((AD526-AD$530)/AD$531+2)/4-1.9)^3)</f>
        <v>0.0233464972261096</v>
      </c>
      <c r="AF526" s="93" t="n">
        <f aca="false">T526/V526</f>
        <v>17.0969742687118</v>
      </c>
      <c r="AG526" s="92" t="n">
        <f aca="false">EXP((((AF526-AF$530)/AF$531+2)/4-1.9)^3)</f>
        <v>0.0271750837938648</v>
      </c>
      <c r="AH526" s="92" t="n">
        <f aca="false">W526/V526</f>
        <v>0.590981476825077</v>
      </c>
      <c r="AI526" s="92" t="n">
        <f aca="false">EXP((((AH526-AH$530)/AH$531+2)/4-1.9)^3)</f>
        <v>0.132664748074366</v>
      </c>
      <c r="AJ526" s="92" t="n">
        <f aca="false">X526/V526</f>
        <v>0.047942335093454</v>
      </c>
      <c r="AK526" s="92" t="n">
        <f aca="false">EXP((((AJ526-AJ$530)/AJ$531+2)/4-1.9)^3)</f>
        <v>0.0297624185276696</v>
      </c>
      <c r="AL526" s="92" t="n">
        <f aca="false">AA526/V526</f>
        <v>0.123912496856927</v>
      </c>
      <c r="AM526" s="92" t="n">
        <f aca="false">EXP((((AL526-AL$530)/AL$531+2)/4-1.9)^3)</f>
        <v>0.0340270479514812</v>
      </c>
      <c r="AN526" s="92" t="n">
        <f aca="false">0.01*AE526+0.15*AG526+0.24*AI526+0.25*AK526+0.35*AM526</f>
        <v>0.0554993384941245</v>
      </c>
      <c r="AP526" s="94" t="n">
        <f aca="false">0.01*AE526/$AN$530</f>
        <v>8.27437512461015E-005</v>
      </c>
      <c r="AQ526" s="81" t="n">
        <f aca="false">AP526*$J$530</f>
        <v>542.722635692026</v>
      </c>
      <c r="AR526" s="94" t="n">
        <f aca="false">0.15*AG526/$AN$530</f>
        <v>0.00144469319214414</v>
      </c>
      <c r="AS526" s="81" t="n">
        <f aca="false">AR526*$J$530</f>
        <v>9475.85388864921</v>
      </c>
      <c r="AT526" s="94" t="n">
        <f aca="false">0.24*AI526/$AN$530</f>
        <v>0.0112844462867165</v>
      </c>
      <c r="AU526" s="81" t="n">
        <f aca="false">AT526*$J$530</f>
        <v>74015.5520969375</v>
      </c>
      <c r="AV526" s="94" t="n">
        <f aca="false">0.25*AK526/$AN$530</f>
        <v>0.00263707027577325</v>
      </c>
      <c r="AW526" s="81" t="n">
        <f aca="false">AV526*$J$530</f>
        <v>17296.746993208</v>
      </c>
      <c r="AX526" s="94" t="n">
        <f aca="false">0.35*AM526/$AN$530</f>
        <v>0.00422090709121762</v>
      </c>
      <c r="AY526" s="81" t="n">
        <f aca="false">AX526*$J$530</f>
        <v>27685.2546211424</v>
      </c>
    </row>
    <row r="527" customFormat="false" ht="12.8" hidden="false" customHeight="false" outlineLevel="0" collapsed="false">
      <c r="A527" s="89" t="s">
        <v>66</v>
      </c>
      <c r="B527" s="77"/>
      <c r="C527" s="77"/>
      <c r="D527" s="77"/>
      <c r="E527" s="77"/>
      <c r="F527" s="77"/>
      <c r="G527" s="77"/>
      <c r="H527" s="77"/>
      <c r="I527" s="82" t="n">
        <f aca="false">AP527+AR527+AT527+AV527+AX527</f>
        <v>0.0173012703463075</v>
      </c>
      <c r="J527" s="81" t="n">
        <f aca="false">ROUND(AQ527+AS527+AU527+AW527+AY527,0)</f>
        <v>113480</v>
      </c>
      <c r="K527" s="90" t="n">
        <f aca="false">I527-Tabla_Ministerio!J527</f>
        <v>2.0122792321331E-016</v>
      </c>
      <c r="L527" s="81" t="n">
        <f aca="false">J527-Tabla_Ministerio!K527</f>
        <v>0</v>
      </c>
      <c r="M527" s="82" t="n">
        <f aca="false">Q562/Q$565</f>
        <v>0.00799030293516207</v>
      </c>
      <c r="N527" s="81" t="n">
        <f aca="false">ROUND(N$530*M527,0)</f>
        <v>995771</v>
      </c>
      <c r="O527" s="82" t="n">
        <f aca="false">Tabla_Ministerio!L527/Tabla_Ministerio!L530-M527</f>
        <v>1.94094720372389E-005</v>
      </c>
      <c r="P527" s="117" t="n">
        <f aca="false">N527-Tabla_Ministerio!L527</f>
        <v>-2419</v>
      </c>
      <c r="Q527" s="83" t="n">
        <f aca="false">N527+J527</f>
        <v>1109251</v>
      </c>
      <c r="R527" s="81" t="n">
        <f aca="false">Q527-Tabla_Ministerio!M527</f>
        <v>-2419</v>
      </c>
      <c r="T527" s="83" t="n">
        <f aca="false">B527+Tabla_Ministerio!B527</f>
        <v>4560</v>
      </c>
      <c r="U527" s="83" t="n">
        <f aca="false">C527+Tabla_Ministerio!C527</f>
        <v>22</v>
      </c>
      <c r="V527" s="83" t="n">
        <f aca="false">D527+Tabla_Ministerio!D527</f>
        <v>239.681818181818</v>
      </c>
      <c r="W527" s="83" t="n">
        <f aca="false">E527+Tabla_Ministerio!E527</f>
        <v>143.227272727273</v>
      </c>
      <c r="X527" s="83" t="n">
        <f aca="false">F527+Tabla_Ministerio!F527</f>
        <v>1</v>
      </c>
      <c r="Y527" s="83" t="n">
        <f aca="false">G527+Tabla_Ministerio!G527</f>
        <v>8</v>
      </c>
      <c r="Z527" s="83" t="n">
        <f aca="false">H527+Tabla_Ministerio!H527</f>
        <v>7</v>
      </c>
      <c r="AA527" s="83" t="n">
        <f aca="false">Y527+0.33*Z527</f>
        <v>10.31</v>
      </c>
      <c r="AD527" s="91" t="n">
        <f aca="false">IF(U527&gt;0,T527/U527,0)</f>
        <v>207.272727272727</v>
      </c>
      <c r="AE527" s="92" t="n">
        <f aca="false">EXP((((AD527-AD$530)/AD$531+2)/4-1.9)^3)</f>
        <v>0.0843001751346143</v>
      </c>
      <c r="AF527" s="93" t="n">
        <f aca="false">T527/V527</f>
        <v>19.0252228333017</v>
      </c>
      <c r="AG527" s="92" t="n">
        <f aca="false">EXP((((AF527-AF$530)/AF$531+2)/4-1.9)^3)</f>
        <v>0.0494846113837117</v>
      </c>
      <c r="AH527" s="92" t="n">
        <f aca="false">W527/V527</f>
        <v>0.597572539351414</v>
      </c>
      <c r="AI527" s="92" t="n">
        <f aca="false">EXP((((AH527-AH$530)/AH$531+2)/4-1.9)^3)</f>
        <v>0.140546882387762</v>
      </c>
      <c r="AJ527" s="92" t="n">
        <f aca="false">X527/V527</f>
        <v>0.00417219798975915</v>
      </c>
      <c r="AK527" s="92" t="n">
        <f aca="false">EXP((((AJ527-AJ$530)/AJ$531+2)/4-1.9)^3)</f>
        <v>0.0084904664412316</v>
      </c>
      <c r="AL527" s="92" t="n">
        <f aca="false">AA527/V527</f>
        <v>0.0430153612744169</v>
      </c>
      <c r="AM527" s="92" t="n">
        <f aca="false">EXP((((AL527-AL$530)/AL$531+2)/4-1.9)^3)</f>
        <v>0.0134191419883943</v>
      </c>
      <c r="AN527" s="92" t="n">
        <f aca="false">0.01*AE527+0.15*AG527+0.24*AI527+0.25*AK527+0.35*AM527</f>
        <v>0.0488162615382116</v>
      </c>
      <c r="AP527" s="94" t="n">
        <f aca="false">0.01*AE527/$AN$530</f>
        <v>0.000298773415719959</v>
      </c>
      <c r="AQ527" s="81" t="n">
        <f aca="false">AP527*$J$530</f>
        <v>1959.67783926022</v>
      </c>
      <c r="AR527" s="94" t="n">
        <f aca="false">0.15*AG527/$AN$530</f>
        <v>0.00263072164649909</v>
      </c>
      <c r="AS527" s="81" t="n">
        <f aca="false">AR527*$J$530</f>
        <v>17255.1058449543</v>
      </c>
      <c r="AT527" s="94" t="n">
        <f aca="false">0.24*AI527/$AN$530</f>
        <v>0.0119548996104158</v>
      </c>
      <c r="AU527" s="81" t="n">
        <f aca="false">AT527*$J$530</f>
        <v>78413.1070719875</v>
      </c>
      <c r="AV527" s="94" t="n">
        <f aca="false">0.25*AK527/$AN$530</f>
        <v>0.000752289558014467</v>
      </c>
      <c r="AW527" s="81" t="n">
        <f aca="false">AV527*$J$530</f>
        <v>4934.32513731285</v>
      </c>
      <c r="AX527" s="94" t="n">
        <f aca="false">0.35*AM527/$AN$530</f>
        <v>0.00166458611565814</v>
      </c>
      <c r="AY527" s="81" t="n">
        <f aca="false">AX527*$J$530</f>
        <v>10918.1485057326</v>
      </c>
    </row>
    <row r="528" customFormat="false" ht="12.8" hidden="false" customHeight="false" outlineLevel="0" collapsed="false">
      <c r="A528" s="89" t="s">
        <v>67</v>
      </c>
      <c r="B528" s="77"/>
      <c r="C528" s="77"/>
      <c r="D528" s="77"/>
      <c r="E528" s="77"/>
      <c r="F528" s="77"/>
      <c r="G528" s="77"/>
      <c r="H528" s="77"/>
      <c r="I528" s="82" t="n">
        <f aca="false">AP528+AR528+AT528+AV528+AX528</f>
        <v>0.00533030211936679</v>
      </c>
      <c r="J528" s="81" t="n">
        <f aca="false">ROUND(AQ528+AS528+AU528+AW528+AY528,0)</f>
        <v>34962</v>
      </c>
      <c r="K528" s="90" t="n">
        <f aca="false">I528-Tabla_Ministerio!J528</f>
        <v>-2.60208521396521E-017</v>
      </c>
      <c r="L528" s="81" t="n">
        <f aca="false">J528-Tabla_Ministerio!K528</f>
        <v>0</v>
      </c>
      <c r="M528" s="82" t="n">
        <f aca="false">Q563/Q$565</f>
        <v>0.0052447863306759</v>
      </c>
      <c r="N528" s="81" t="n">
        <f aca="false">ROUND(N$530*M528,0)</f>
        <v>653618</v>
      </c>
      <c r="O528" s="82" t="n">
        <f aca="false">Tabla_Ministerio!L528/Tabla_Ministerio!L530-M528</f>
        <v>-2.19473513882852E-005</v>
      </c>
      <c r="P528" s="117" t="n">
        <f aca="false">N528-Tabla_Ministerio!L528</f>
        <v>2735</v>
      </c>
      <c r="Q528" s="83" t="n">
        <f aca="false">N528+J528</f>
        <v>688580</v>
      </c>
      <c r="R528" s="81" t="n">
        <f aca="false">Q528-Tabla_Ministerio!M528</f>
        <v>2735</v>
      </c>
      <c r="T528" s="83" t="n">
        <f aca="false">B528+Tabla_Ministerio!B528</f>
        <v>4757</v>
      </c>
      <c r="U528" s="83" t="n">
        <f aca="false">C528+Tabla_Ministerio!C528</f>
        <v>35</v>
      </c>
      <c r="V528" s="83" t="n">
        <f aca="false">D528+Tabla_Ministerio!D528</f>
        <v>330.034090909091</v>
      </c>
      <c r="W528" s="83" t="n">
        <f aca="false">E528+Tabla_Ministerio!E528</f>
        <v>112.529545454545</v>
      </c>
      <c r="X528" s="83" t="n">
        <f aca="false">F528+Tabla_Ministerio!F528</f>
        <v>11</v>
      </c>
      <c r="Y528" s="83" t="n">
        <f aca="false">G528+Tabla_Ministerio!G528</f>
        <v>21</v>
      </c>
      <c r="Z528" s="83" t="n">
        <f aca="false">H528+Tabla_Ministerio!H528</f>
        <v>10</v>
      </c>
      <c r="AA528" s="83" t="n">
        <f aca="false">Y528+0.33*Z528</f>
        <v>24.3</v>
      </c>
      <c r="AD528" s="91" t="n">
        <f aca="false">IF(U528&gt;0,T528/U528,0)</f>
        <v>135.914285714286</v>
      </c>
      <c r="AE528" s="92" t="n">
        <f aca="false">EXP((((AD528-AD$530)/AD$531+2)/4-1.9)^3)</f>
        <v>0.0231355261322148</v>
      </c>
      <c r="AF528" s="93" t="n">
        <f aca="false">T528/V528</f>
        <v>14.4136625004304</v>
      </c>
      <c r="AG528" s="92" t="n">
        <f aca="false">EXP((((AF528-AF$530)/AF$531+2)/4-1.9)^3)</f>
        <v>0.0104105144314501</v>
      </c>
      <c r="AH528" s="92" t="n">
        <f aca="false">W528/V528</f>
        <v>0.340963399097888</v>
      </c>
      <c r="AI528" s="92" t="n">
        <f aca="false">EXP((((AH528-AH$530)/AH$531+2)/4-1.9)^3)</f>
        <v>0.00588786031972017</v>
      </c>
      <c r="AJ528" s="92" t="n">
        <f aca="false">X528/V528</f>
        <v>0.033329890162862</v>
      </c>
      <c r="AK528" s="92" t="n">
        <f aca="false">EXP((((AJ528-AJ$530)/AJ$531+2)/4-1.9)^3)</f>
        <v>0.0201393061139792</v>
      </c>
      <c r="AL528" s="92" t="n">
        <f aca="false">AA528/V528</f>
        <v>0.0736287573597769</v>
      </c>
      <c r="AM528" s="92" t="n">
        <f aca="false">EXP((((AL528-AL$530)/AL$531+2)/4-1.9)^3)</f>
        <v>0.0194252173054711</v>
      </c>
      <c r="AN528" s="92" t="n">
        <f aca="false">0.01*AE528+0.15*AG528+0.24*AI528+0.25*AK528+0.35*AM528</f>
        <v>0.0150396714881822</v>
      </c>
      <c r="AP528" s="94" t="n">
        <f aca="false">0.01*AE528/$AN$530</f>
        <v>8.1996035666146E-005</v>
      </c>
      <c r="AQ528" s="81" t="n">
        <f aca="false">AP528*$J$530</f>
        <v>537.818311628998</v>
      </c>
      <c r="AR528" s="94" t="n">
        <f aca="false">0.15*AG528/$AN$530</f>
        <v>0.000553448130644949</v>
      </c>
      <c r="AS528" s="81" t="n">
        <f aca="false">AR528*$J$530</f>
        <v>3630.10890440628</v>
      </c>
      <c r="AT528" s="94" t="n">
        <f aca="false">0.24*AI528/$AN$530</f>
        <v>0.00050082063612202</v>
      </c>
      <c r="AU528" s="81" t="n">
        <f aca="false">AT528*$J$530</f>
        <v>3284.92111551331</v>
      </c>
      <c r="AV528" s="94" t="n">
        <f aca="false">0.25*AK528/$AN$530</f>
        <v>0.00178442371806911</v>
      </c>
      <c r="AW528" s="81" t="n">
        <f aca="false">AV528*$J$530</f>
        <v>11704.1725674416</v>
      </c>
      <c r="AX528" s="94" t="n">
        <f aca="false">0.35*AM528/$AN$530</f>
        <v>0.00240961359886457</v>
      </c>
      <c r="AY528" s="81" t="n">
        <f aca="false">AX528*$J$530</f>
        <v>15804.8411351998</v>
      </c>
    </row>
    <row r="529" customFormat="false" ht="12.8" hidden="false" customHeight="false" outlineLevel="0" collapsed="false">
      <c r="A529" s="95" t="s">
        <v>68</v>
      </c>
      <c r="B529" s="77"/>
      <c r="C529" s="77"/>
      <c r="D529" s="77"/>
      <c r="E529" s="77"/>
      <c r="F529" s="77"/>
      <c r="G529" s="77"/>
      <c r="H529" s="77"/>
      <c r="I529" s="96" t="n">
        <f aca="false">AP529+AR529+AT529+AV529+AX529</f>
        <v>0.0128443439847464</v>
      </c>
      <c r="J529" s="97" t="n">
        <f aca="false">ROUND(AQ529+AS529+AU529+AW529+AY529,0)</f>
        <v>84247</v>
      </c>
      <c r="K529" s="90" t="n">
        <f aca="false">I529-Tabla_Ministerio!J529</f>
        <v>-6.59194920871187E-017</v>
      </c>
      <c r="L529" s="81" t="n">
        <f aca="false">J529-Tabla_Ministerio!K529</f>
        <v>0</v>
      </c>
      <c r="M529" s="82" t="n">
        <f aca="false">Q564/Q$565</f>
        <v>0.0060165060216399</v>
      </c>
      <c r="N529" s="81" t="n">
        <f aca="false">ROUND(N$530*M529,0)</f>
        <v>749792</v>
      </c>
      <c r="O529" s="82" t="n">
        <f aca="false">Tabla_Ministerio!L529/Tabla_Ministerio!L530-M529</f>
        <v>1.39562902395042E-005</v>
      </c>
      <c r="P529" s="117" t="n">
        <f aca="false">N529-Tabla_Ministerio!L529</f>
        <v>-1739</v>
      </c>
      <c r="Q529" s="83" t="n">
        <f aca="false">N529+J529</f>
        <v>834039</v>
      </c>
      <c r="R529" s="81" t="n">
        <f aca="false">Q529-Tabla_Ministerio!M529</f>
        <v>-1739</v>
      </c>
      <c r="T529" s="99" t="n">
        <f aca="false">B529+Tabla_Ministerio!B529</f>
        <v>5243</v>
      </c>
      <c r="U529" s="99" t="n">
        <f aca="false">C529+Tabla_Ministerio!C529</f>
        <v>26</v>
      </c>
      <c r="V529" s="99" t="n">
        <f aca="false">D529+Tabla_Ministerio!D529</f>
        <v>250.272727272727</v>
      </c>
      <c r="W529" s="99" t="n">
        <f aca="false">E529+Tabla_Ministerio!E529</f>
        <v>116.704545454545</v>
      </c>
      <c r="X529" s="99" t="n">
        <f aca="false">F529+Tabla_Ministerio!F529</f>
        <v>7</v>
      </c>
      <c r="Y529" s="99" t="n">
        <f aca="false">G529+Tabla_Ministerio!G529</f>
        <v>23</v>
      </c>
      <c r="Z529" s="99" t="n">
        <f aca="false">H529+Tabla_Ministerio!H529</f>
        <v>12</v>
      </c>
      <c r="AA529" s="99" t="n">
        <f aca="false">Y529+0.33*Z529</f>
        <v>26.96</v>
      </c>
      <c r="AD529" s="91" t="n">
        <f aca="false">IF(U529&gt;0,T529/U529,0)</f>
        <v>201.653846153846</v>
      </c>
      <c r="AE529" s="92" t="n">
        <f aca="false">EXP((((AD529-AD$530)/AD$531+2)/4-1.9)^3)</f>
        <v>0.077124246188249</v>
      </c>
      <c r="AF529" s="93" t="n">
        <f aca="false">T529/V529</f>
        <v>20.949146385761</v>
      </c>
      <c r="AG529" s="92" t="n">
        <f aca="false">EXP((((AF529-AF$530)/AF$531+2)/4-1.9)^3)</f>
        <v>0.0838903409804455</v>
      </c>
      <c r="AH529" s="92" t="n">
        <f aca="false">W529/V529</f>
        <v>0.466309480566653</v>
      </c>
      <c r="AI529" s="92" t="n">
        <f aca="false">EXP((((AH529-AH$530)/AH$531+2)/4-1.9)^3)</f>
        <v>0.0356191322700937</v>
      </c>
      <c r="AJ529" s="92" t="n">
        <f aca="false">X529/V529</f>
        <v>0.0279694878314566</v>
      </c>
      <c r="AK529" s="92" t="n">
        <f aca="false">EXP((((AJ529-AJ$530)/AJ$531+2)/4-1.9)^3)</f>
        <v>0.0173301704085961</v>
      </c>
      <c r="AL529" s="92" t="n">
        <f aca="false">AA529/V529</f>
        <v>0.107722484562296</v>
      </c>
      <c r="AM529" s="92" t="n">
        <f aca="false">EXP((((AL529-AL$530)/AL$531+2)/4-1.9)^3)</f>
        <v>0.0285855100199038</v>
      </c>
      <c r="AN529" s="92" t="n">
        <f aca="false">0.01*AE529+0.15*AG529+0.24*AI529+0.25*AK529+0.35*AM529</f>
        <v>0.0362408564628872</v>
      </c>
      <c r="AP529" s="94" t="n">
        <f aca="false">0.01*AE529/$AN$530</f>
        <v>0.000273340766275925</v>
      </c>
      <c r="AQ529" s="81" t="n">
        <f aca="false">AP529*$J$530</f>
        <v>1792.8631332428</v>
      </c>
      <c r="AR529" s="94" t="n">
        <f aca="false">0.15*AG529/$AN$530</f>
        <v>0.00445981346075783</v>
      </c>
      <c r="AS529" s="81" t="n">
        <f aca="false">AR529*$J$530</f>
        <v>29252.2598947471</v>
      </c>
      <c r="AT529" s="94" t="n">
        <f aca="false">0.24*AI529/$AN$530</f>
        <v>0.00302975877703406</v>
      </c>
      <c r="AU529" s="81" t="n">
        <f aca="false">AT529*$J$530</f>
        <v>19872.4211099922</v>
      </c>
      <c r="AV529" s="94" t="n">
        <f aca="false">0.25*AK529/$AN$530</f>
        <v>0.00153552296887791</v>
      </c>
      <c r="AW529" s="81" t="n">
        <f aca="false">AV529*$J$530</f>
        <v>10071.6133881388</v>
      </c>
      <c r="AX529" s="94" t="n">
        <f aca="false">0.35*AM529/$AN$530</f>
        <v>0.00354590801180071</v>
      </c>
      <c r="AY529" s="81" t="n">
        <f aca="false">AX529*$J$530</f>
        <v>23257.8836843178</v>
      </c>
    </row>
    <row r="530" customFormat="false" ht="12.8" hidden="false" customHeight="false" outlineLevel="0" collapsed="false">
      <c r="A530" s="104" t="s">
        <v>71</v>
      </c>
      <c r="B530" s="77"/>
      <c r="C530" s="77"/>
      <c r="D530" s="77"/>
      <c r="E530" s="77"/>
      <c r="F530" s="77"/>
      <c r="G530" s="77"/>
      <c r="H530" s="77"/>
      <c r="I530" s="108" t="n">
        <f aca="false">SUM(I503:I529)</f>
        <v>1</v>
      </c>
      <c r="J530" s="108" t="n">
        <f aca="false">Tabla_Ministerio!K530</f>
        <v>6559077</v>
      </c>
      <c r="K530" s="107" t="n">
        <f aca="false">I530-Tabla_Ministerio!J530</f>
        <v>0</v>
      </c>
      <c r="L530" s="108" t="n">
        <f aca="false">J530-Tabla_Ministerio!K530</f>
        <v>0</v>
      </c>
      <c r="M530" s="105" t="n">
        <f aca="false">SUM(M505:M529)</f>
        <v>1.00000003259605</v>
      </c>
      <c r="N530" s="108" t="n">
        <f aca="false">Tabla_Ministerio!L530</f>
        <v>124622452</v>
      </c>
      <c r="O530" s="105" t="n">
        <f aca="false">SUM(P505:P529)</f>
        <v>3</v>
      </c>
      <c r="P530" s="109" t="n">
        <f aca="false">SUM(P505:P529)</f>
        <v>3</v>
      </c>
      <c r="Q530" s="111" t="n">
        <f aca="false">Tabla_Ministerio!M530</f>
        <v>131181529</v>
      </c>
      <c r="R530" s="108" t="n">
        <f aca="false">SUM(R505:R529)</f>
        <v>3</v>
      </c>
      <c r="T530" s="111"/>
      <c r="U530" s="111"/>
      <c r="V530" s="111"/>
      <c r="W530" s="111"/>
      <c r="X530" s="111"/>
      <c r="Y530" s="111"/>
      <c r="Z530" s="111"/>
      <c r="AA530" s="111"/>
      <c r="AC530" s="112" t="s">
        <v>295</v>
      </c>
      <c r="AD530" s="112" t="n">
        <f aca="false">AVERAGE(AD505:AD529)</f>
        <v>190.572238233776</v>
      </c>
      <c r="AE530" s="111"/>
      <c r="AF530" s="112" t="n">
        <f aca="false">AVERAGE(AF505:AF529)</f>
        <v>19.9496094727916</v>
      </c>
      <c r="AG530" s="111"/>
      <c r="AH530" s="114" t="n">
        <f aca="false">AVERAGE(AH505:AH529)</f>
        <v>0.517292911339662</v>
      </c>
      <c r="AI530" s="111"/>
      <c r="AJ530" s="114" t="n">
        <f aca="false">AVERAGE(AJ505:AJ529)</f>
        <v>0.0803072321353926</v>
      </c>
      <c r="AK530" s="111"/>
      <c r="AL530" s="114" t="n">
        <f aca="false">AVERAGE(AL505:AL529)</f>
        <v>0.188291805572023</v>
      </c>
      <c r="AM530" s="111"/>
      <c r="AN530" s="114" t="n">
        <f aca="false">SUM(AN505:AN529)</f>
        <v>2.82154203483851</v>
      </c>
      <c r="AP530" s="116" t="n">
        <f aca="false">SUM(AP503:AP529)</f>
        <v>0.00959151685441063</v>
      </c>
      <c r="AQ530" s="108" t="n">
        <f aca="false">SUM(AQ503:AQ529)</f>
        <v>62911.4975948771</v>
      </c>
      <c r="AR530" s="116" t="n">
        <f aca="false">SUM(AR503:AR529)</f>
        <v>0.15112147307171</v>
      </c>
      <c r="AS530" s="108" t="n">
        <f aca="false">SUM(AS503:AS529)</f>
        <v>991217.378230775</v>
      </c>
      <c r="AT530" s="116" t="n">
        <f aca="false">SUM(AT503:AT529)</f>
        <v>0.233449931065957</v>
      </c>
      <c r="AU530" s="108" t="n">
        <f aca="false">SUM(AU503:AU529)</f>
        <v>1531216.07350631</v>
      </c>
      <c r="AV530" s="116" t="n">
        <f aca="false">SUM(AV503:AV529)</f>
        <v>0.255362058401128</v>
      </c>
      <c r="AW530" s="108" t="n">
        <f aca="false">SUM(AW503:AW529)</f>
        <v>1674939.40393149</v>
      </c>
      <c r="AX530" s="116" t="n">
        <f aca="false">SUM(AX503:AX529)</f>
        <v>0.350475020606794</v>
      </c>
      <c r="AY530" s="108" t="n">
        <f aca="false">SUM(AY503:AY529)</f>
        <v>2298792.64673655</v>
      </c>
    </row>
    <row r="531" customFormat="false" ht="12.8" hidden="false" customHeight="false" outlineLevel="0" collapsed="false">
      <c r="A531" s="57" t="s">
        <v>72</v>
      </c>
      <c r="B531" s="48"/>
      <c r="C531" s="48"/>
      <c r="D531" s="48"/>
      <c r="E531" s="48"/>
      <c r="F531" s="48"/>
      <c r="G531" s="48"/>
      <c r="H531" s="48"/>
      <c r="T531" s="48"/>
      <c r="U531" s="48"/>
      <c r="V531" s="48"/>
      <c r="W531" s="48"/>
      <c r="X531" s="48"/>
      <c r="Y531" s="48"/>
      <c r="Z531" s="48"/>
      <c r="AA531" s="48"/>
      <c r="AC531" s="112" t="s">
        <v>296</v>
      </c>
      <c r="AD531" s="112" t="n">
        <f aca="false">_xlfn.STDEV.P(AD505:AD529)</f>
        <v>87.6626390864377</v>
      </c>
      <c r="AE531" s="111"/>
      <c r="AF531" s="112" t="n">
        <f aca="false">_xlfn.STDEV.P(AF505:AF529)</f>
        <v>5.3463163791601</v>
      </c>
      <c r="AG531" s="111"/>
      <c r="AH531" s="114" t="n">
        <f aca="false">_xlfn.STDEV.P(AH505:AH529)</f>
        <v>0.13554888364555</v>
      </c>
      <c r="AI531" s="111"/>
      <c r="AJ531" s="114" t="n">
        <f aca="false">_xlfn.STDEV.P(AJ505:AJ529)</f>
        <v>0.0672086874996082</v>
      </c>
      <c r="AK531" s="111"/>
      <c r="AL531" s="114" t="n">
        <f aca="false">_xlfn.STDEV.P(AL505:AL529)</f>
        <v>0.159624816822344</v>
      </c>
      <c r="AM531" s="111"/>
      <c r="AN531" s="114"/>
    </row>
    <row r="532" customFormat="false" ht="12.8" hidden="false" customHeight="false" outlineLevel="0" collapsed="false">
      <c r="A532" s="57" t="s">
        <v>196</v>
      </c>
      <c r="B532" s="48"/>
      <c r="C532" s="48"/>
      <c r="D532" s="48"/>
      <c r="E532" s="48"/>
      <c r="F532" s="48"/>
      <c r="G532" s="48"/>
      <c r="H532" s="48"/>
      <c r="T532" s="48"/>
      <c r="U532" s="48"/>
      <c r="V532" s="48"/>
      <c r="W532" s="48"/>
      <c r="X532" s="48"/>
      <c r="Y532" s="48"/>
      <c r="Z532" s="48"/>
      <c r="AA532" s="48"/>
      <c r="AC532" s="8" t="n">
        <f aca="false">MIN(AD532:AM532)</f>
        <v>-2.07203640836974</v>
      </c>
      <c r="AD532" s="8" t="n">
        <f aca="false">(MIN(AD505:AD529)-AD530)/AD531</f>
        <v>-1.54960061571581</v>
      </c>
      <c r="AF532" s="8" t="n">
        <f aca="false">(MIN(AF505:AF529)-AF530)/AF531</f>
        <v>-1.67720935237708</v>
      </c>
      <c r="AH532" s="8" t="n">
        <f aca="false">(MIN(AH505:AH529)-AH530)/AH531</f>
        <v>-2.07203640836974</v>
      </c>
      <c r="AJ532" s="8" t="n">
        <f aca="false">(MIN(AJ505:AJ529)-AJ530)/AJ531</f>
        <v>-1.13281536923448</v>
      </c>
      <c r="AL532" s="8" t="n">
        <f aca="false">(MIN(AL505:AL529)-AL530)/AL531</f>
        <v>-1.13593670630696</v>
      </c>
    </row>
    <row r="533" customFormat="false" ht="12.8" hidden="false" customHeight="false" outlineLevel="0" collapsed="false">
      <c r="B533" s="48"/>
      <c r="C533" s="48"/>
      <c r="D533" s="48"/>
      <c r="E533" s="48"/>
      <c r="F533" s="48"/>
      <c r="G533" s="48"/>
      <c r="H533" s="48"/>
      <c r="T533" s="48"/>
      <c r="U533" s="48"/>
      <c r="V533" s="48"/>
      <c r="W533" s="48"/>
      <c r="X533" s="48"/>
      <c r="Y533" s="48"/>
      <c r="Z533" s="48"/>
      <c r="AA533" s="48"/>
      <c r="AC533" s="8" t="n">
        <f aca="false">MAX(AD533:AN533)</f>
        <v>3.40607651805524</v>
      </c>
      <c r="AD533" s="8" t="n">
        <f aca="false">(MAX(AD505:AD529)-AD530)/AD531</f>
        <v>3.40607651805524</v>
      </c>
      <c r="AF533" s="8" t="n">
        <f aca="false">(MAX(AF505:AF529)-AF530)/AF531</f>
        <v>2.38403982002524</v>
      </c>
      <c r="AH533" s="8" t="n">
        <f aca="false">(MAX(AH505:AH529)-AH530)/AH531</f>
        <v>2.50554134553588</v>
      </c>
      <c r="AJ533" s="8" t="n">
        <f aca="false">(MAX(AJ505:AJ529)-AJ530)/AJ531</f>
        <v>2.63293759047431</v>
      </c>
      <c r="AL533" s="8" t="n">
        <f aca="false">(MAX(AL505:AL529)-AL530)/AL531</f>
        <v>3.05310363465369</v>
      </c>
    </row>
    <row r="534" customFormat="false" ht="12.8" hidden="false" customHeight="false" outlineLevel="0" collapsed="false">
      <c r="B534" s="48"/>
      <c r="C534" s="48"/>
      <c r="D534" s="48"/>
      <c r="E534" s="48"/>
      <c r="F534" s="48"/>
      <c r="G534" s="48"/>
      <c r="H534" s="48"/>
      <c r="T534" s="48"/>
      <c r="U534" s="48"/>
      <c r="V534" s="48"/>
      <c r="W534" s="48"/>
      <c r="X534" s="48"/>
      <c r="Y534" s="48"/>
      <c r="Z534" s="48"/>
      <c r="AA534" s="48"/>
    </row>
    <row r="535" customFormat="false" ht="12.8" hidden="false" customHeight="false" outlineLevel="0" collapsed="false">
      <c r="B535" s="48"/>
      <c r="C535" s="48"/>
      <c r="D535" s="48"/>
      <c r="E535" s="48"/>
      <c r="F535" s="48"/>
      <c r="G535" s="48"/>
      <c r="H535" s="48"/>
      <c r="T535" s="48"/>
      <c r="U535" s="48"/>
      <c r="V535" s="48"/>
      <c r="W535" s="48"/>
      <c r="X535" s="48"/>
      <c r="Y535" s="48"/>
      <c r="Z535" s="48"/>
      <c r="AA535" s="48"/>
    </row>
    <row r="536" customFormat="false" ht="12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T536" s="16"/>
      <c r="U536" s="16"/>
      <c r="V536" s="16"/>
      <c r="W536" s="16"/>
      <c r="X536" s="16"/>
      <c r="Y536" s="16"/>
      <c r="Z536" s="16"/>
      <c r="AA536" s="16"/>
    </row>
    <row r="537" customFormat="false" ht="12.8" hidden="false" customHeight="false" outlineLevel="0" collapsed="false">
      <c r="A537" s="16" t="s">
        <v>213</v>
      </c>
      <c r="B537" s="16"/>
      <c r="C537" s="16"/>
      <c r="D537" s="16"/>
      <c r="E537" s="16"/>
      <c r="F537" s="16"/>
      <c r="G537" s="16"/>
      <c r="H537" s="16"/>
      <c r="I537" s="16"/>
      <c r="J537" s="16"/>
      <c r="T537" s="16"/>
      <c r="U537" s="16"/>
      <c r="V537" s="16"/>
      <c r="W537" s="16"/>
      <c r="X537" s="16"/>
      <c r="Y537" s="16"/>
      <c r="Z537" s="16"/>
      <c r="AA537" s="16"/>
    </row>
    <row r="538" customFormat="false" ht="15.8" hidden="false" customHeight="true" outlineLevel="0" collapsed="false">
      <c r="A538" s="66" t="s">
        <v>30</v>
      </c>
      <c r="B538" s="72" t="s">
        <v>275</v>
      </c>
      <c r="C538" s="72"/>
      <c r="D538" s="72"/>
      <c r="E538" s="72"/>
      <c r="F538" s="72"/>
      <c r="G538" s="72"/>
      <c r="H538" s="72"/>
      <c r="I538" s="68" t="s">
        <v>32</v>
      </c>
      <c r="J538" s="69" t="s">
        <v>33</v>
      </c>
      <c r="K538" s="70" t="s">
        <v>276</v>
      </c>
      <c r="L538" s="69" t="s">
        <v>277</v>
      </c>
      <c r="M538" s="68" t="s">
        <v>278</v>
      </c>
      <c r="N538" s="69" t="s">
        <v>34</v>
      </c>
      <c r="O538" s="69" t="s">
        <v>279</v>
      </c>
      <c r="P538" s="71" t="s">
        <v>280</v>
      </c>
      <c r="Q538" s="66" t="s">
        <v>281</v>
      </c>
      <c r="R538" s="69" t="s">
        <v>282</v>
      </c>
      <c r="T538" s="72" t="s">
        <v>275</v>
      </c>
      <c r="U538" s="72"/>
      <c r="V538" s="72"/>
      <c r="W538" s="72"/>
      <c r="X538" s="72"/>
      <c r="Y538" s="72"/>
      <c r="Z538" s="72"/>
      <c r="AA538" s="72"/>
      <c r="AD538" s="73" t="s">
        <v>284</v>
      </c>
      <c r="AE538" s="73"/>
      <c r="AF538" s="73" t="s">
        <v>285</v>
      </c>
      <c r="AG538" s="73"/>
      <c r="AH538" s="73" t="s">
        <v>286</v>
      </c>
      <c r="AI538" s="73"/>
      <c r="AJ538" s="73" t="s">
        <v>287</v>
      </c>
      <c r="AK538" s="73"/>
      <c r="AL538" s="73" t="s">
        <v>288</v>
      </c>
      <c r="AM538" s="73"/>
      <c r="AN538" s="74" t="s">
        <v>289</v>
      </c>
      <c r="AP538" s="73" t="s">
        <v>284</v>
      </c>
      <c r="AQ538" s="73"/>
      <c r="AR538" s="73" t="s">
        <v>285</v>
      </c>
      <c r="AS538" s="73"/>
      <c r="AT538" s="73" t="s">
        <v>286</v>
      </c>
      <c r="AU538" s="73"/>
      <c r="AV538" s="73" t="s">
        <v>287</v>
      </c>
      <c r="AW538" s="73"/>
      <c r="AX538" s="74" t="s">
        <v>288</v>
      </c>
      <c r="AY538" s="74"/>
    </row>
    <row r="539" customFormat="false" ht="37.3" hidden="false" customHeight="false" outlineLevel="0" collapsed="false">
      <c r="A539" s="66"/>
      <c r="B539" s="73" t="s">
        <v>214</v>
      </c>
      <c r="C539" s="73" t="s">
        <v>215</v>
      </c>
      <c r="D539" s="73" t="s">
        <v>216</v>
      </c>
      <c r="E539" s="73" t="s">
        <v>217</v>
      </c>
      <c r="F539" s="73" t="s">
        <v>218</v>
      </c>
      <c r="G539" s="73" t="s">
        <v>219</v>
      </c>
      <c r="H539" s="73" t="s">
        <v>220</v>
      </c>
      <c r="I539" s="68"/>
      <c r="J539" s="69"/>
      <c r="K539" s="70"/>
      <c r="L539" s="69"/>
      <c r="M539" s="68"/>
      <c r="N539" s="69"/>
      <c r="O539" s="69"/>
      <c r="P539" s="71"/>
      <c r="Q539" s="66"/>
      <c r="R539" s="69"/>
      <c r="T539" s="73" t="s">
        <v>214</v>
      </c>
      <c r="U539" s="73" t="s">
        <v>215</v>
      </c>
      <c r="V539" s="73" t="s">
        <v>216</v>
      </c>
      <c r="W539" s="73" t="s">
        <v>217</v>
      </c>
      <c r="X539" s="73" t="s">
        <v>218</v>
      </c>
      <c r="Y539" s="73" t="s">
        <v>219</v>
      </c>
      <c r="Z539" s="73" t="s">
        <v>220</v>
      </c>
      <c r="AA539" s="66" t="s">
        <v>43</v>
      </c>
      <c r="AD539" s="73" t="s">
        <v>290</v>
      </c>
      <c r="AE539" s="73" t="s">
        <v>291</v>
      </c>
      <c r="AF539" s="73" t="s">
        <v>290</v>
      </c>
      <c r="AG539" s="73" t="s">
        <v>291</v>
      </c>
      <c r="AH539" s="73" t="s">
        <v>290</v>
      </c>
      <c r="AI539" s="73" t="s">
        <v>291</v>
      </c>
      <c r="AJ539" s="73" t="s">
        <v>290</v>
      </c>
      <c r="AK539" s="73" t="s">
        <v>291</v>
      </c>
      <c r="AL539" s="73" t="s">
        <v>290</v>
      </c>
      <c r="AM539" s="73" t="s">
        <v>291</v>
      </c>
      <c r="AN539" s="75" t="s">
        <v>292</v>
      </c>
      <c r="AP539" s="73" t="s">
        <v>293</v>
      </c>
      <c r="AQ539" s="73" t="s">
        <v>294</v>
      </c>
      <c r="AR539" s="73" t="s">
        <v>293</v>
      </c>
      <c r="AS539" s="73" t="s">
        <v>294</v>
      </c>
      <c r="AT539" s="73" t="s">
        <v>293</v>
      </c>
      <c r="AU539" s="73" t="s">
        <v>294</v>
      </c>
      <c r="AV539" s="73" t="s">
        <v>293</v>
      </c>
      <c r="AW539" s="73" t="s">
        <v>294</v>
      </c>
      <c r="AX539" s="73" t="s">
        <v>293</v>
      </c>
      <c r="AY539" s="75" t="s">
        <v>294</v>
      </c>
    </row>
    <row r="540" customFormat="false" ht="12.8" hidden="false" customHeight="false" outlineLevel="0" collapsed="false">
      <c r="A540" s="76" t="s">
        <v>44</v>
      </c>
      <c r="B540" s="77" t="n">
        <v>0</v>
      </c>
      <c r="C540" s="77"/>
      <c r="D540" s="77"/>
      <c r="E540" s="77"/>
      <c r="F540" s="77"/>
      <c r="G540" s="77"/>
      <c r="H540" s="77"/>
      <c r="I540" s="78" t="n">
        <f aca="false">AP540+AR540+AT540+AV540+AX540</f>
        <v>0.159944259762385</v>
      </c>
      <c r="J540" s="79" t="n">
        <f aca="false">ROUND(AQ540+AS540+AU540+AW540+AY540,0)</f>
        <v>981372</v>
      </c>
      <c r="K540" s="80" t="n">
        <f aca="false">I540-Tabla_Ministerio!J540</f>
        <v>0</v>
      </c>
      <c r="L540" s="79" t="n">
        <f aca="false">J540-Tabla_Ministerio!K540</f>
        <v>0</v>
      </c>
      <c r="M540" s="82" t="n">
        <f aca="false">Q575/Q600</f>
        <v>0.209085571539088</v>
      </c>
      <c r="N540" s="81" t="n">
        <f aca="false">ROUND(N565*M540,0)</f>
        <v>24374889</v>
      </c>
      <c r="O540" s="82" t="n">
        <f aca="false">Tabla_Ministerio!L540/Tabla_Ministerio!L565-M540</f>
        <v>-2.80670450225617E-006</v>
      </c>
      <c r="P540" s="117" t="n">
        <f aca="false">N540-Tabla_Ministerio!L540</f>
        <v>327</v>
      </c>
      <c r="Q540" s="83" t="n">
        <f aca="false">N540+J540</f>
        <v>25356261</v>
      </c>
      <c r="R540" s="81" t="n">
        <f aca="false">Q540-Tabla_Ministerio!M540</f>
        <v>327</v>
      </c>
      <c r="T540" s="84" t="n">
        <f aca="false">B540+Tabla_Ministerio!B540</f>
        <v>24502</v>
      </c>
      <c r="U540" s="84" t="n">
        <f aca="false">C540+Tabla_Ministerio!C540</f>
        <v>65</v>
      </c>
      <c r="V540" s="84" t="n">
        <f aca="false">D540+Tabla_Ministerio!D540</f>
        <v>1643.225</v>
      </c>
      <c r="W540" s="84" t="n">
        <f aca="false">E540+Tabla_Ministerio!E540</f>
        <v>843.338636363636</v>
      </c>
      <c r="X540" s="84" t="n">
        <f aca="false">F540+Tabla_Ministerio!F540</f>
        <v>386</v>
      </c>
      <c r="Y540" s="84" t="n">
        <f aca="false">G540+Tabla_Ministerio!G540</f>
        <v>1081</v>
      </c>
      <c r="Z540" s="84" t="n">
        <f aca="false">H540+Tabla_Ministerio!H540</f>
        <v>130</v>
      </c>
      <c r="AA540" s="84" t="n">
        <f aca="false">Y540+0.33*Z540</f>
        <v>1123.9</v>
      </c>
      <c r="AD540" s="85" t="n">
        <f aca="false">IF(U540&gt;0,T540/U540,0)</f>
        <v>376.953846153846</v>
      </c>
      <c r="AE540" s="86" t="n">
        <f aca="false">EXP((((AD540-AD$565)/AD$566+2)/4-1.9)^3)</f>
        <v>0.515529952015292</v>
      </c>
      <c r="AF540" s="87" t="n">
        <f aca="false">T540/V540</f>
        <v>14.9109221196123</v>
      </c>
      <c r="AG540" s="86" t="n">
        <f aca="false">EXP((((AF540-AF$565)/AF$566+2)/4-1.9)^3)</f>
        <v>0.00650030280977137</v>
      </c>
      <c r="AH540" s="86" t="n">
        <f aca="false">W540/V540</f>
        <v>0.51322164424448</v>
      </c>
      <c r="AI540" s="86" t="n">
        <f aca="false">EXP((((AH540-AH$565)/AH$566+2)/4-1.9)^3)</f>
        <v>0.0617969484384224</v>
      </c>
      <c r="AJ540" s="86" t="n">
        <f aca="false">X540/V540</f>
        <v>0.234903923686653</v>
      </c>
      <c r="AK540" s="86" t="n">
        <f aca="false">EXP((((AJ540-AJ$565)/AJ$566+2)/4-1.9)^3)</f>
        <v>0.643457941715009</v>
      </c>
      <c r="AL540" s="86" t="n">
        <f aca="false">AA540/V540</f>
        <v>0.683959895936345</v>
      </c>
      <c r="AM540" s="86" t="n">
        <f aca="false">EXP((((AL540-AL$565)/AL$566+2)/4-1.9)^3)</f>
        <v>0.766126504053033</v>
      </c>
      <c r="AN540" s="86" t="n">
        <f aca="false">0.01*AE540+0.15*AG540+0.24*AI540+0.25*AK540+0.35*AM540</f>
        <v>0.449970374414154</v>
      </c>
      <c r="AP540" s="88" t="n">
        <f aca="false">0.01*AE540/$AN$565</f>
        <v>0.00183247745293852</v>
      </c>
      <c r="AQ540" s="79" t="n">
        <f aca="false">AP540*$J$565</f>
        <v>11243.5557302017</v>
      </c>
      <c r="AR540" s="88" t="n">
        <f aca="false">0.15*AG540/$AN$565</f>
        <v>0.000346584857667754</v>
      </c>
      <c r="AS540" s="79" t="n">
        <f aca="false">AR540*$J$565</f>
        <v>2126.54521679518</v>
      </c>
      <c r="AT540" s="88" t="n">
        <f aca="false">0.24*AI540/$AN$565</f>
        <v>0.00527184956285701</v>
      </c>
      <c r="AU540" s="79" t="n">
        <f aca="false">AT540*$J$565</f>
        <v>32346.5558968661</v>
      </c>
      <c r="AV540" s="88" t="n">
        <f aca="false">0.25*AK540/$AN$565</f>
        <v>0.0571801000842723</v>
      </c>
      <c r="AW540" s="79" t="n">
        <f aca="false">AV540*$J$565</f>
        <v>350840.683428371</v>
      </c>
      <c r="AX540" s="88" t="n">
        <f aca="false">0.35*AM540/$AN$565</f>
        <v>0.0953132478046497</v>
      </c>
      <c r="AY540" s="79" t="n">
        <f aca="false">AX540*$J$565</f>
        <v>584814.733627211</v>
      </c>
    </row>
    <row r="541" customFormat="false" ht="12.8" hidden="false" customHeight="false" outlineLevel="0" collapsed="false">
      <c r="A541" s="89" t="s">
        <v>45</v>
      </c>
      <c r="B541" s="77"/>
      <c r="C541" s="77"/>
      <c r="D541" s="77"/>
      <c r="E541" s="77"/>
      <c r="F541" s="77"/>
      <c r="G541" s="77"/>
      <c r="H541" s="77"/>
      <c r="I541" s="82" t="n">
        <f aca="false">AP541+AR541+AT541+AV541+AX541</f>
        <v>0.104957119192806</v>
      </c>
      <c r="J541" s="81" t="n">
        <f aca="false">ROUND(AQ541+AS541+AU541+AW541+AY541,0)</f>
        <v>643987</v>
      </c>
      <c r="K541" s="90" t="n">
        <f aca="false">I541-Tabla_Ministerio!J541</f>
        <v>0</v>
      </c>
      <c r="L541" s="81" t="n">
        <f aca="false">J541-Tabla_Ministerio!K541</f>
        <v>0</v>
      </c>
      <c r="M541" s="82" t="n">
        <f aca="false">Q576/Q600</f>
        <v>0.130489428053353</v>
      </c>
      <c r="N541" s="81" t="n">
        <f aca="false">ROUND(N565*M541,0)</f>
        <v>15212266</v>
      </c>
      <c r="O541" s="82" t="n">
        <f aca="false">Tabla_Ministerio!L541/Tabla_Ministerio!L565-M541</f>
        <v>4.32245558543154E-006</v>
      </c>
      <c r="P541" s="117" t="n">
        <f aca="false">N541-Tabla_Ministerio!L541</f>
        <v>-504</v>
      </c>
      <c r="Q541" s="83" t="n">
        <f aca="false">N541+J541</f>
        <v>15856253</v>
      </c>
      <c r="R541" s="81" t="n">
        <f aca="false">Q541-Tabla_Ministerio!M541</f>
        <v>-504</v>
      </c>
      <c r="T541" s="83" t="n">
        <f aca="false">B541+Tabla_Ministerio!B541</f>
        <v>18264</v>
      </c>
      <c r="U541" s="83" t="n">
        <f aca="false">C541+Tabla_Ministerio!C541</f>
        <v>38</v>
      </c>
      <c r="V541" s="83" t="n">
        <f aca="false">D541+Tabla_Ministerio!D541</f>
        <v>1533.18181818182</v>
      </c>
      <c r="W541" s="83" t="n">
        <f aca="false">E541+Tabla_Ministerio!E541</f>
        <v>855.068181818182</v>
      </c>
      <c r="X541" s="83" t="n">
        <f aca="false">F541+Tabla_Ministerio!F541</f>
        <v>312</v>
      </c>
      <c r="Y541" s="83" t="n">
        <f aca="false">G541+Tabla_Ministerio!G541</f>
        <v>670</v>
      </c>
      <c r="Z541" s="83" t="n">
        <f aca="false">H541+Tabla_Ministerio!H541</f>
        <v>146</v>
      </c>
      <c r="AA541" s="83" t="n">
        <f aca="false">Y541+0.33*Z541</f>
        <v>718.18</v>
      </c>
      <c r="AD541" s="91" t="n">
        <f aca="false">IF(U541&gt;0,T541/U541,0)</f>
        <v>480.631578947368</v>
      </c>
      <c r="AE541" s="92" t="n">
        <f aca="false">EXP((((AD541-AD$565)/AD$566+2)/4-1.9)^3)</f>
        <v>0.836315308482754</v>
      </c>
      <c r="AF541" s="93" t="n">
        <f aca="false">T541/V541</f>
        <v>11.912481470501</v>
      </c>
      <c r="AG541" s="92" t="n">
        <f aca="false">EXP((((AF541-AF$565)/AF$566+2)/4-1.9)^3)</f>
        <v>0.0012013806467017</v>
      </c>
      <c r="AH541" s="92" t="n">
        <f aca="false">W541/V541</f>
        <v>0.557708271568336</v>
      </c>
      <c r="AI541" s="92" t="n">
        <f aca="false">EXP((((AH541-AH$565)/AH$566+2)/4-1.9)^3)</f>
        <v>0.0967795179065022</v>
      </c>
      <c r="AJ541" s="92" t="n">
        <f aca="false">X541/V541</f>
        <v>0.203498369404091</v>
      </c>
      <c r="AK541" s="92" t="n">
        <f aca="false">EXP((((AJ541-AJ$565)/AJ$566+2)/4-1.9)^3)</f>
        <v>0.500711084241236</v>
      </c>
      <c r="AL541" s="92" t="n">
        <f aca="false">AA541/V541</f>
        <v>0.468424547880225</v>
      </c>
      <c r="AM541" s="92" t="n">
        <f aca="false">EXP((((AL541-AL$565)/AL$566+2)/4-1.9)^3)</f>
        <v>0.395220329488738</v>
      </c>
      <c r="AN541" s="92" t="n">
        <f aca="false">0.01*AE541+0.15*AG541+0.24*AI541+0.25*AK541+0.35*AM541</f>
        <v>0.295275330860761</v>
      </c>
      <c r="AP541" s="94" t="n">
        <f aca="false">0.01*AE541/$AN$565</f>
        <v>0.0029727253292482</v>
      </c>
      <c r="AQ541" s="81" t="n">
        <f aca="false">AP541*$J$565</f>
        <v>18239.7894480975</v>
      </c>
      <c r="AR541" s="94" t="n">
        <f aca="false">0.15*AG541/$AN$565</f>
        <v>6.40555298156251E-005</v>
      </c>
      <c r="AS541" s="81" t="n">
        <f aca="false">AR541*$J$565</f>
        <v>393.026347011618</v>
      </c>
      <c r="AT541" s="94" t="n">
        <f aca="false">0.24*AI541/$AN$565</f>
        <v>0.00825618533053137</v>
      </c>
      <c r="AU541" s="81" t="n">
        <f aca="false">AT541*$J$565</f>
        <v>50657.5836629506</v>
      </c>
      <c r="AV541" s="94" t="n">
        <f aca="false">0.25*AK541/$AN$565</f>
        <v>0.0444950758303005</v>
      </c>
      <c r="AW541" s="81" t="n">
        <f aca="false">AV541*$J$565</f>
        <v>273009.01520796</v>
      </c>
      <c r="AX541" s="94" t="n">
        <f aca="false">0.35*AM541/$AN$565</f>
        <v>0.0491690771729102</v>
      </c>
      <c r="AY541" s="81" t="n">
        <f aca="false">AX541*$J$565</f>
        <v>301687.346007828</v>
      </c>
    </row>
    <row r="542" customFormat="false" ht="12.8" hidden="false" customHeight="false" outlineLevel="0" collapsed="false">
      <c r="A542" s="89" t="s">
        <v>46</v>
      </c>
      <c r="B542" s="77"/>
      <c r="C542" s="77"/>
      <c r="D542" s="77"/>
      <c r="E542" s="77"/>
      <c r="F542" s="77"/>
      <c r="G542" s="77"/>
      <c r="H542" s="77"/>
      <c r="I542" s="82" t="n">
        <f aca="false">AP542+AR542+AT542+AV542+AX542</f>
        <v>0.067707832554237</v>
      </c>
      <c r="J542" s="81" t="n">
        <f aca="false">ROUND(AQ542+AS542+AU542+AW542+AY542,0)</f>
        <v>415436</v>
      </c>
      <c r="K542" s="90" t="n">
        <f aca="false">I542-Tabla_Ministerio!J542</f>
        <v>-2.91433543964104E-016</v>
      </c>
      <c r="L542" s="81" t="n">
        <f aca="false">J542-Tabla_Ministerio!K542</f>
        <v>0</v>
      </c>
      <c r="M542" s="82" t="n">
        <f aca="false">Q577/Q600</f>
        <v>0.0751875854855157</v>
      </c>
      <c r="N542" s="81" t="n">
        <f aca="false">ROUND(N565*M542,0)</f>
        <v>8765258</v>
      </c>
      <c r="O542" s="82" t="n">
        <f aca="false">Tabla_Ministerio!L542/Tabla_Ministerio!L565-M542</f>
        <v>-2.99404669427128E-005</v>
      </c>
      <c r="P542" s="117" t="n">
        <f aca="false">N542-Tabla_Ministerio!L542</f>
        <v>3490</v>
      </c>
      <c r="Q542" s="83" t="n">
        <f aca="false">N542+J542</f>
        <v>9180694</v>
      </c>
      <c r="R542" s="81" t="n">
        <f aca="false">Q542-Tabla_Ministerio!M542</f>
        <v>3490</v>
      </c>
      <c r="T542" s="83" t="n">
        <f aca="false">B542+Tabla_Ministerio!B542</f>
        <v>19361</v>
      </c>
      <c r="U542" s="83" t="n">
        <f aca="false">C542+Tabla_Ministerio!C542</f>
        <v>90</v>
      </c>
      <c r="V542" s="83" t="n">
        <f aca="false">D542+Tabla_Ministerio!D542</f>
        <v>1169.52272727273</v>
      </c>
      <c r="W542" s="83" t="n">
        <f aca="false">E542+Tabla_Ministerio!E542</f>
        <v>743.409090909091</v>
      </c>
      <c r="X542" s="83" t="n">
        <f aca="false">F542+Tabla_Ministerio!F542</f>
        <v>151</v>
      </c>
      <c r="Y542" s="83" t="n">
        <f aca="false">G542+Tabla_Ministerio!G542</f>
        <v>430</v>
      </c>
      <c r="Z542" s="83" t="n">
        <f aca="false">H542+Tabla_Ministerio!H542</f>
        <v>76</v>
      </c>
      <c r="AA542" s="83" t="n">
        <f aca="false">Y542+0.33*Z542</f>
        <v>455.08</v>
      </c>
      <c r="AD542" s="91" t="n">
        <f aca="false">IF(U542&gt;0,T542/U542,0)</f>
        <v>215.122222222222</v>
      </c>
      <c r="AE542" s="92" t="n">
        <f aca="false">EXP((((AD542-AD$565)/AD$566+2)/4-1.9)^3)</f>
        <v>0.0838814589299089</v>
      </c>
      <c r="AF542" s="93" t="n">
        <f aca="false">T542/V542</f>
        <v>16.554616296469</v>
      </c>
      <c r="AG542" s="92" t="n">
        <f aca="false">EXP((((AF542-AF$565)/AF$566+2)/4-1.9)^3)</f>
        <v>0.014355625914222</v>
      </c>
      <c r="AH542" s="92" t="n">
        <f aca="false">W542/V542</f>
        <v>0.635651683864823</v>
      </c>
      <c r="AI542" s="92" t="n">
        <f aca="false">EXP((((AH542-AH$565)/AH$566+2)/4-1.9)^3)</f>
        <v>0.188167974860669</v>
      </c>
      <c r="AJ542" s="92" t="n">
        <f aca="false">X542/V542</f>
        <v>0.12911249732797</v>
      </c>
      <c r="AK542" s="92" t="n">
        <f aca="false">EXP((((AJ542-AJ$565)/AJ$566+2)/4-1.9)^3)</f>
        <v>0.196316621020827</v>
      </c>
      <c r="AL542" s="92" t="n">
        <f aca="false">AA542/V542</f>
        <v>0.38911599525836</v>
      </c>
      <c r="AM542" s="92" t="n">
        <f aca="false">EXP((((AL542-AL$565)/AL$566+2)/4-1.9)^3)</f>
        <v>0.266429925912549</v>
      </c>
      <c r="AN542" s="92" t="n">
        <f aca="false">0.01*AE542+0.15*AG542+0.24*AI542+0.25*AK542+0.35*AM542</f>
        <v>0.190482101767592</v>
      </c>
      <c r="AP542" s="94" t="n">
        <f aca="false">0.01*AE542/$AN$565</f>
        <v>0.000298160915011368</v>
      </c>
      <c r="AQ542" s="81" t="n">
        <f aca="false">AP542*$J$565</f>
        <v>1829.42980232715</v>
      </c>
      <c r="AR542" s="94" t="n">
        <f aca="false">0.15*AG542/$AN$565</f>
        <v>0.000765417044377221</v>
      </c>
      <c r="AS542" s="81" t="n">
        <f aca="false">AR542*$J$565</f>
        <v>4696.37930960689</v>
      </c>
      <c r="AT542" s="94" t="n">
        <f aca="false">0.24*AI542/$AN$565</f>
        <v>0.0160524634481164</v>
      </c>
      <c r="AU542" s="81" t="n">
        <f aca="false">AT542*$J$565</f>
        <v>98493.3086606326</v>
      </c>
      <c r="AV542" s="94" t="n">
        <f aca="false">0.25*AK542/$AN$565</f>
        <v>0.0174454355295669</v>
      </c>
      <c r="AW542" s="81" t="n">
        <f aca="false">AV542*$J$565</f>
        <v>107040.185569426</v>
      </c>
      <c r="AX542" s="94" t="n">
        <f aca="false">0.35*AM542/$AN$565</f>
        <v>0.0331463556171651</v>
      </c>
      <c r="AY542" s="81" t="n">
        <f aca="false">AX542*$J$565</f>
        <v>203376.525062863</v>
      </c>
    </row>
    <row r="543" customFormat="false" ht="12.8" hidden="false" customHeight="false" outlineLevel="0" collapsed="false">
      <c r="A543" s="89" t="s">
        <v>47</v>
      </c>
      <c r="B543" s="77"/>
      <c r="C543" s="77"/>
      <c r="D543" s="77"/>
      <c r="E543" s="77"/>
      <c r="F543" s="77"/>
      <c r="G543" s="77"/>
      <c r="H543" s="77"/>
      <c r="I543" s="82" t="n">
        <f aca="false">AP543+AR543+AT543+AV543+AX543</f>
        <v>0.0584364176418172</v>
      </c>
      <c r="J543" s="81" t="n">
        <f aca="false">ROUND(AQ543+AS543+AU543+AW543+AY543,0)</f>
        <v>358549</v>
      </c>
      <c r="K543" s="90" t="n">
        <f aca="false">I543-Tabla_Ministerio!J543</f>
        <v>0</v>
      </c>
      <c r="L543" s="81" t="n">
        <f aca="false">J543-Tabla_Ministerio!K543</f>
        <v>0</v>
      </c>
      <c r="M543" s="82" t="n">
        <f aca="false">Q578/Q600</f>
        <v>0.0560405346918153</v>
      </c>
      <c r="N543" s="81" t="n">
        <f aca="false">ROUND(N565*M543,0)</f>
        <v>6533123</v>
      </c>
      <c r="O543" s="82" t="n">
        <f aca="false">Tabla_Ministerio!L543/Tabla_Ministerio!L565-M543</f>
        <v>-1.08538242408265E-005</v>
      </c>
      <c r="P543" s="117" t="n">
        <f aca="false">N543-Tabla_Ministerio!L543</f>
        <v>1265</v>
      </c>
      <c r="Q543" s="83" t="n">
        <f aca="false">N543+J543</f>
        <v>6891672</v>
      </c>
      <c r="R543" s="81" t="n">
        <f aca="false">Q543-Tabla_Ministerio!M543</f>
        <v>1265</v>
      </c>
      <c r="T543" s="83" t="n">
        <f aca="false">B543+Tabla_Ministerio!B543</f>
        <v>12778</v>
      </c>
      <c r="U543" s="83" t="n">
        <f aca="false">C543+Tabla_Ministerio!C543</f>
        <v>55</v>
      </c>
      <c r="V543" s="83" t="n">
        <f aca="false">D543+Tabla_Ministerio!D543</f>
        <v>502.340909090909</v>
      </c>
      <c r="W543" s="83" t="n">
        <f aca="false">E543+Tabla_Ministerio!E543</f>
        <v>346.130681818182</v>
      </c>
      <c r="X543" s="83" t="n">
        <f aca="false">F543+Tabla_Ministerio!F543</f>
        <v>54</v>
      </c>
      <c r="Y543" s="83" t="n">
        <f aca="false">G543+Tabla_Ministerio!G543</f>
        <v>91</v>
      </c>
      <c r="Z543" s="83" t="n">
        <f aca="false">H543+Tabla_Ministerio!H543</f>
        <v>37</v>
      </c>
      <c r="AA543" s="83" t="n">
        <f aca="false">Y543+0.33*Z543</f>
        <v>103.21</v>
      </c>
      <c r="AD543" s="91" t="n">
        <f aca="false">IF(U543&gt;0,T543/U543,0)</f>
        <v>232.327272727273</v>
      </c>
      <c r="AE543" s="92" t="n">
        <f aca="false">EXP((((AD543-AD$565)/AD$566+2)/4-1.9)^3)</f>
        <v>0.109962968760079</v>
      </c>
      <c r="AF543" s="93" t="n">
        <f aca="false">T543/V543</f>
        <v>25.4369090168755</v>
      </c>
      <c r="AG543" s="92" t="n">
        <f aca="false">EXP((((AF543-AF$565)/AF$566+2)/4-1.9)^3)</f>
        <v>0.2591787100858</v>
      </c>
      <c r="AH543" s="92" t="n">
        <f aca="false">W543/V543</f>
        <v>0.689035425055423</v>
      </c>
      <c r="AI543" s="92" t="n">
        <f aca="false">EXP((((AH543-AH$565)/AH$566+2)/4-1.9)^3)</f>
        <v>0.273410440369974</v>
      </c>
      <c r="AJ543" s="92" t="n">
        <f aca="false">X543/V543</f>
        <v>0.107496719902276</v>
      </c>
      <c r="AK543" s="92" t="n">
        <f aca="false">EXP((((AJ543-AJ$565)/AJ$566+2)/4-1.9)^3)</f>
        <v>0.134480302582259</v>
      </c>
      <c r="AL543" s="92" t="n">
        <f aca="false">AA543/V543</f>
        <v>0.20545808261322</v>
      </c>
      <c r="AM543" s="92" t="n">
        <f aca="false">EXP((((AL543-AL$565)/AL$566+2)/4-1.9)^3)</f>
        <v>0.0719538848681879</v>
      </c>
      <c r="AN543" s="92" t="n">
        <f aca="false">0.01*AE543+0.15*AG543+0.24*AI543+0.25*AK543+0.35*AM543</f>
        <v>0.164398877238695</v>
      </c>
      <c r="AP543" s="94" t="n">
        <f aca="false">0.01*AE543/$AN$565</f>
        <v>0.000390868969151672</v>
      </c>
      <c r="AQ543" s="81" t="n">
        <f aca="false">AP543*$J$565</f>
        <v>2398.25981532051</v>
      </c>
      <c r="AR543" s="94" t="n">
        <f aca="false">0.15*AG543/$AN$565</f>
        <v>0.0138189587430556</v>
      </c>
      <c r="AS543" s="81" t="n">
        <f aca="false">AR543*$J$565</f>
        <v>84789.16480623</v>
      </c>
      <c r="AT543" s="94" t="n">
        <f aca="false">0.24*AI543/$AN$565</f>
        <v>0.0233244318201448</v>
      </c>
      <c r="AU543" s="81" t="n">
        <f aca="false">AT543*$J$565</f>
        <v>143112.019536476</v>
      </c>
      <c r="AV543" s="94" t="n">
        <f aca="false">0.25*AK543/$AN$565</f>
        <v>0.0119504270015251</v>
      </c>
      <c r="AW543" s="81" t="n">
        <f aca="false">AV543*$J$565</f>
        <v>73324.3903088084</v>
      </c>
      <c r="AX543" s="94" t="n">
        <f aca="false">0.35*AM543/$AN$565</f>
        <v>0.00895173110793996</v>
      </c>
      <c r="AY543" s="81" t="n">
        <f aca="false">AX543*$J$565</f>
        <v>54925.2529314916</v>
      </c>
    </row>
    <row r="544" customFormat="false" ht="12.8" hidden="false" customHeight="false" outlineLevel="0" collapsed="false">
      <c r="A544" s="89" t="s">
        <v>48</v>
      </c>
      <c r="B544" s="77"/>
      <c r="C544" s="77"/>
      <c r="D544" s="77"/>
      <c r="E544" s="77"/>
      <c r="F544" s="77"/>
      <c r="G544" s="77"/>
      <c r="H544" s="77"/>
      <c r="I544" s="82" t="n">
        <f aca="false">AP544+AR544+AT544+AV544+AX544</f>
        <v>0.0873055854503931</v>
      </c>
      <c r="J544" s="81" t="n">
        <f aca="false">ROUND(AQ544+AS544+AU544+AW544+AY544,0)</f>
        <v>535682</v>
      </c>
      <c r="K544" s="90" t="n">
        <f aca="false">I544-Tabla_Ministerio!J544</f>
        <v>0</v>
      </c>
      <c r="L544" s="81" t="n">
        <f aca="false">J544-Tabla_Ministerio!K544</f>
        <v>0</v>
      </c>
      <c r="M544" s="82" t="n">
        <f aca="false">Q579/Q600</f>
        <v>0.0483680339429556</v>
      </c>
      <c r="N544" s="81" t="n">
        <f aca="false">ROUND(N565*M544,0)</f>
        <v>5638674</v>
      </c>
      <c r="O544" s="82" t="n">
        <f aca="false">Tabla_Ministerio!L544/Tabla_Ministerio!L565-M544</f>
        <v>5.09149344014165E-006</v>
      </c>
      <c r="P544" s="117" t="n">
        <f aca="false">N544-Tabla_Ministerio!L544</f>
        <v>-594</v>
      </c>
      <c r="Q544" s="83" t="n">
        <f aca="false">N544+J544</f>
        <v>6174356</v>
      </c>
      <c r="R544" s="81" t="n">
        <f aca="false">Q544-Tabla_Ministerio!M544</f>
        <v>-594</v>
      </c>
      <c r="T544" s="83" t="n">
        <f aca="false">B544+Tabla_Ministerio!B544</f>
        <v>9512</v>
      </c>
      <c r="U544" s="83" t="n">
        <f aca="false">C544+Tabla_Ministerio!C544</f>
        <v>73</v>
      </c>
      <c r="V544" s="83" t="n">
        <f aca="false">D544+Tabla_Ministerio!D544</f>
        <v>353.272727272727</v>
      </c>
      <c r="W544" s="83" t="n">
        <f aca="false">E544+Tabla_Ministerio!E544</f>
        <v>192.613636363636</v>
      </c>
      <c r="X544" s="83" t="n">
        <f aca="false">F544+Tabla_Ministerio!F544</f>
        <v>60</v>
      </c>
      <c r="Y544" s="83" t="n">
        <f aca="false">G544+Tabla_Ministerio!G544</f>
        <v>131</v>
      </c>
      <c r="Z544" s="83" t="n">
        <f aca="false">H544+Tabla_Ministerio!H544</f>
        <v>3</v>
      </c>
      <c r="AA544" s="83" t="n">
        <f aca="false">Y544+0.33*Z544</f>
        <v>131.99</v>
      </c>
      <c r="AD544" s="91" t="n">
        <f aca="false">IF(U544&gt;0,T544/U544,0)</f>
        <v>130.301369863014</v>
      </c>
      <c r="AE544" s="92" t="n">
        <f aca="false">EXP((((AD544-AD$565)/AD$566+2)/4-1.9)^3)</f>
        <v>0.015930485402988</v>
      </c>
      <c r="AF544" s="93" t="n">
        <f aca="false">T544/V544</f>
        <v>26.9253731343284</v>
      </c>
      <c r="AG544" s="92" t="n">
        <f aca="false">EXP((((AF544-AF$565)/AF$566+2)/4-1.9)^3)</f>
        <v>0.346916220451625</v>
      </c>
      <c r="AH544" s="92" t="n">
        <f aca="false">W544/V544</f>
        <v>0.54522645393721</v>
      </c>
      <c r="AI544" s="92" t="n">
        <f aca="false">EXP((((AH544-AH$565)/AH$566+2)/4-1.9)^3)</f>
        <v>0.0857856970912105</v>
      </c>
      <c r="AJ544" s="92" t="n">
        <f aca="false">X544/V544</f>
        <v>0.169840452907875</v>
      </c>
      <c r="AK544" s="92" t="n">
        <f aca="false">EXP((((AJ544-AJ$565)/AJ$566+2)/4-1.9)^3)</f>
        <v>0.34980647288244</v>
      </c>
      <c r="AL544" s="92" t="n">
        <f aca="false">AA544/V544</f>
        <v>0.373620689655173</v>
      </c>
      <c r="AM544" s="92" t="n">
        <f aca="false">EXP((((AL544-AL$565)/AL$566+2)/4-1.9)^3)</f>
        <v>0.243941248870991</v>
      </c>
      <c r="AN544" s="92" t="n">
        <f aca="false">0.01*AE544+0.15*AG544+0.24*AI544+0.25*AK544+0.35*AM544</f>
        <v>0.245616360549121</v>
      </c>
      <c r="AP544" s="94" t="n">
        <f aca="false">0.01*AE544/$AN$565</f>
        <v>5.66257211656166E-005</v>
      </c>
      <c r="AQ544" s="81" t="n">
        <f aca="false">AP544*$J$565</f>
        <v>347.439173490249</v>
      </c>
      <c r="AR544" s="94" t="n">
        <f aca="false">0.15*AG544/$AN$565</f>
        <v>0.0184969704345343</v>
      </c>
      <c r="AS544" s="81" t="n">
        <f aca="false">AR544*$J$565</f>
        <v>113492.101955788</v>
      </c>
      <c r="AT544" s="94" t="n">
        <f aca="false">0.24*AI544/$AN$565</f>
        <v>0.00731831103537946</v>
      </c>
      <c r="AU544" s="81" t="n">
        <f aca="false">AT544*$J$565</f>
        <v>44903.0561578212</v>
      </c>
      <c r="AV544" s="94" t="n">
        <f aca="false">0.25*AK544/$AN$565</f>
        <v>0.03108512279176</v>
      </c>
      <c r="AW544" s="81" t="n">
        <f aca="false">AV544*$J$565</f>
        <v>190729.392019998</v>
      </c>
      <c r="AX544" s="94" t="n">
        <f aca="false">0.35*AM544/$AN$565</f>
        <v>0.0303485554675537</v>
      </c>
      <c r="AY544" s="81" t="n">
        <f aca="false">AX544*$J$565</f>
        <v>186210.026313491</v>
      </c>
    </row>
    <row r="545" customFormat="false" ht="12.8" hidden="false" customHeight="false" outlineLevel="0" collapsed="false">
      <c r="A545" s="89" t="s">
        <v>49</v>
      </c>
      <c r="B545" s="77"/>
      <c r="C545" s="77"/>
      <c r="D545" s="77"/>
      <c r="E545" s="77"/>
      <c r="F545" s="77"/>
      <c r="G545" s="77"/>
      <c r="H545" s="77"/>
      <c r="I545" s="82" t="n">
        <f aca="false">AP545+AR545+AT545+AV545+AX545</f>
        <v>0.0401431622382531</v>
      </c>
      <c r="J545" s="81" t="n">
        <f aca="false">ROUND(AQ545+AS545+AU545+AW545+AY545,0)</f>
        <v>246307</v>
      </c>
      <c r="K545" s="90" t="n">
        <f aca="false">I545-Tabla_Ministerio!J545</f>
        <v>0</v>
      </c>
      <c r="L545" s="81" t="n">
        <f aca="false">J545-Tabla_Ministerio!K545</f>
        <v>0</v>
      </c>
      <c r="M545" s="82" t="n">
        <f aca="false">Q580/Q600</f>
        <v>0.0688938181746678</v>
      </c>
      <c r="N545" s="81" t="n">
        <f aca="false">ROUND(N565*M545,0)</f>
        <v>8031540</v>
      </c>
      <c r="O545" s="82" t="n">
        <f aca="false">Tabla_Ministerio!L545/Tabla_Ministerio!L565-M545</f>
        <v>-1.83674945670176E-005</v>
      </c>
      <c r="P545" s="117" t="n">
        <f aca="false">N545-Tabla_Ministerio!L545</f>
        <v>2141</v>
      </c>
      <c r="Q545" s="83" t="n">
        <f aca="false">N545+J545</f>
        <v>8277847</v>
      </c>
      <c r="R545" s="81" t="n">
        <f aca="false">Q545-Tabla_Ministerio!M545</f>
        <v>2141</v>
      </c>
      <c r="T545" s="83" t="n">
        <f aca="false">B545+Tabla_Ministerio!B545</f>
        <v>17441</v>
      </c>
      <c r="U545" s="83" t="n">
        <f aca="false">C545+Tabla_Ministerio!C545</f>
        <v>93</v>
      </c>
      <c r="V545" s="83" t="n">
        <f aca="false">D545+Tabla_Ministerio!D545</f>
        <v>879.136363636364</v>
      </c>
      <c r="W545" s="83" t="n">
        <f aca="false">E545+Tabla_Ministerio!E545</f>
        <v>487.318181818182</v>
      </c>
      <c r="X545" s="83" t="n">
        <f aca="false">F545+Tabla_Ministerio!F545</f>
        <v>111</v>
      </c>
      <c r="Y545" s="83" t="n">
        <f aca="false">G545+Tabla_Ministerio!G545</f>
        <v>208</v>
      </c>
      <c r="Z545" s="83" t="n">
        <f aca="false">H545+Tabla_Ministerio!H545</f>
        <v>21</v>
      </c>
      <c r="AA545" s="83" t="n">
        <f aca="false">Y545+0.33*Z545</f>
        <v>214.93</v>
      </c>
      <c r="AD545" s="91" t="n">
        <f aca="false">IF(U545&gt;0,T545/U545,0)</f>
        <v>187.537634408602</v>
      </c>
      <c r="AE545" s="92" t="n">
        <f aca="false">EXP((((AD545-AD$565)/AD$566+2)/4-1.9)^3)</f>
        <v>0.0519661257730105</v>
      </c>
      <c r="AF545" s="93" t="n">
        <f aca="false">T545/V545</f>
        <v>19.8387880668011</v>
      </c>
      <c r="AG545" s="92" t="n">
        <f aca="false">EXP((((AF545-AF$565)/AF$566+2)/4-1.9)^3)</f>
        <v>0.054021162909923</v>
      </c>
      <c r="AH545" s="92" t="n">
        <f aca="false">W545/V545</f>
        <v>0.554314668321183</v>
      </c>
      <c r="AI545" s="92" t="n">
        <f aca="false">EXP((((AH545-AH$565)/AH$566+2)/4-1.9)^3)</f>
        <v>0.0936955662119884</v>
      </c>
      <c r="AJ545" s="92" t="n">
        <f aca="false">X545/V545</f>
        <v>0.12626027609741</v>
      </c>
      <c r="AK545" s="92" t="n">
        <f aca="false">EXP((((AJ545-AJ$565)/AJ$566+2)/4-1.9)^3)</f>
        <v>0.187316563511601</v>
      </c>
      <c r="AL545" s="92" t="n">
        <f aca="false">AA545/V545</f>
        <v>0.24447856884339</v>
      </c>
      <c r="AM545" s="92" t="n">
        <f aca="false">EXP((((AL545-AL$565)/AL$566+2)/4-1.9)^3)</f>
        <v>0.0999875490597449</v>
      </c>
      <c r="AN545" s="92" t="n">
        <f aca="false">0.01*AE545+0.15*AG545+0.24*AI545+0.25*AK545+0.35*AM545</f>
        <v>0.112934554633907</v>
      </c>
      <c r="AP545" s="94" t="n">
        <f aca="false">0.01*AE545/$AN$565</f>
        <v>0.000184716238936946</v>
      </c>
      <c r="AQ545" s="81" t="n">
        <f aca="false">AP545*$J$565</f>
        <v>1133.36582855652</v>
      </c>
      <c r="AR545" s="94" t="n">
        <f aca="false">0.15*AG545/$AN$565</f>
        <v>0.00288031459550431</v>
      </c>
      <c r="AS545" s="81" t="n">
        <f aca="false">AR545*$J$565</f>
        <v>17672.7837077256</v>
      </c>
      <c r="AT545" s="94" t="n">
        <f aca="false">0.24*AI545/$AN$565</f>
        <v>0.00799309581230386</v>
      </c>
      <c r="AU545" s="81" t="n">
        <f aca="false">AT545*$J$565</f>
        <v>49043.3418857983</v>
      </c>
      <c r="AV545" s="94" t="n">
        <f aca="false">0.25*AK545/$AN$565</f>
        <v>0.0166456564674419</v>
      </c>
      <c r="AW545" s="81" t="n">
        <f aca="false">AV545*$J$565</f>
        <v>102132.970780817</v>
      </c>
      <c r="AX545" s="94" t="n">
        <f aca="false">0.35*AM545/$AN$565</f>
        <v>0.0124393791240661</v>
      </c>
      <c r="AY545" s="81" t="n">
        <f aca="false">AX545*$J$565</f>
        <v>76324.460203461</v>
      </c>
    </row>
    <row r="546" customFormat="false" ht="12.8" hidden="false" customHeight="false" outlineLevel="0" collapsed="false">
      <c r="A546" s="89" t="s">
        <v>50</v>
      </c>
      <c r="B546" s="77"/>
      <c r="C546" s="77"/>
      <c r="D546" s="77"/>
      <c r="E546" s="77"/>
      <c r="F546" s="77"/>
      <c r="G546" s="77"/>
      <c r="H546" s="77"/>
      <c r="I546" s="82" t="n">
        <f aca="false">AP546+AR546+AT546+AV546+AX546</f>
        <v>0.0377464436235594</v>
      </c>
      <c r="J546" s="81" t="n">
        <f aca="false">ROUND(AQ546+AS546+AU546+AW546+AY546,0)</f>
        <v>231601</v>
      </c>
      <c r="K546" s="90" t="n">
        <f aca="false">I546-Tabla_Ministerio!J546</f>
        <v>0</v>
      </c>
      <c r="L546" s="81" t="n">
        <f aca="false">J546-Tabla_Ministerio!K546</f>
        <v>0</v>
      </c>
      <c r="M546" s="82" t="n">
        <f aca="false">Q581/Q600</f>
        <v>0.0522771691216525</v>
      </c>
      <c r="N546" s="81" t="n">
        <f aca="false">ROUND(N565*M546,0)</f>
        <v>6094396</v>
      </c>
      <c r="O546" s="82" t="n">
        <f aca="false">Tabla_Ministerio!L546/Tabla_Ministerio!L565-M546</f>
        <v>3.27088011006782E-006</v>
      </c>
      <c r="P546" s="117" t="n">
        <f aca="false">N546-Tabla_Ministerio!L546</f>
        <v>-381</v>
      </c>
      <c r="Q546" s="83" t="n">
        <f aca="false">N546+J546</f>
        <v>6325997</v>
      </c>
      <c r="R546" s="81" t="n">
        <f aca="false">Q546-Tabla_Ministerio!M546</f>
        <v>-381</v>
      </c>
      <c r="T546" s="83" t="n">
        <f aca="false">B546+Tabla_Ministerio!B546</f>
        <v>9876</v>
      </c>
      <c r="U546" s="83" t="n">
        <f aca="false">C546+Tabla_Ministerio!C546</f>
        <v>55</v>
      </c>
      <c r="V546" s="83" t="n">
        <f aca="false">D546+Tabla_Ministerio!D546</f>
        <v>644.886363636364</v>
      </c>
      <c r="W546" s="83" t="n">
        <f aca="false">E546+Tabla_Ministerio!E546</f>
        <v>331.909090909091</v>
      </c>
      <c r="X546" s="83" t="n">
        <f aca="false">F546+Tabla_Ministerio!F546</f>
        <v>70</v>
      </c>
      <c r="Y546" s="83" t="n">
        <f aca="false">G546+Tabla_Ministerio!G546</f>
        <v>181</v>
      </c>
      <c r="Z546" s="83" t="n">
        <f aca="false">H546+Tabla_Ministerio!H546</f>
        <v>48</v>
      </c>
      <c r="AA546" s="83" t="n">
        <f aca="false">Y546+0.33*Z546</f>
        <v>196.84</v>
      </c>
      <c r="AD546" s="91" t="n">
        <f aca="false">IF(U546&gt;0,T546/U546,0)</f>
        <v>179.563636363636</v>
      </c>
      <c r="AE546" s="92" t="n">
        <f aca="false">EXP((((AD546-AD$565)/AD$566+2)/4-1.9)^3)</f>
        <v>0.0447690799046873</v>
      </c>
      <c r="AF546" s="93" t="n">
        <f aca="false">T546/V546</f>
        <v>15.3143259911894</v>
      </c>
      <c r="AG546" s="92" t="n">
        <f aca="false">EXP((((AF546-AF$565)/AF$566+2)/4-1.9)^3)</f>
        <v>0.00796220122108135</v>
      </c>
      <c r="AH546" s="92" t="n">
        <f aca="false">W546/V546</f>
        <v>0.514678414096916</v>
      </c>
      <c r="AI546" s="92" t="n">
        <f aca="false">EXP((((AH546-AH$565)/AH$566+2)/4-1.9)^3)</f>
        <v>0.0627640592487607</v>
      </c>
      <c r="AJ546" s="92" t="n">
        <f aca="false">X546/V546</f>
        <v>0.108546255506608</v>
      </c>
      <c r="AK546" s="92" t="n">
        <f aca="false">EXP((((AJ546-AJ$565)/AJ$566+2)/4-1.9)^3)</f>
        <v>0.137141779061409</v>
      </c>
      <c r="AL546" s="92" t="n">
        <f aca="false">AA546/V546</f>
        <v>0.305232070484581</v>
      </c>
      <c r="AM546" s="92" t="n">
        <f aca="false">EXP((((AL546-AL$565)/AL$566+2)/4-1.9)^3)</f>
        <v>0.157717252426137</v>
      </c>
      <c r="AN546" s="92" t="n">
        <f aca="false">0.01*AE546+0.15*AG546+0.24*AI546+0.25*AK546+0.35*AM546</f>
        <v>0.106191878316412</v>
      </c>
      <c r="AP546" s="94" t="n">
        <f aca="false">0.01*AE546/$AN$565</f>
        <v>0.00015913397309592</v>
      </c>
      <c r="AQ546" s="81" t="n">
        <f aca="false">AP546*$J$565</f>
        <v>976.400387466285</v>
      </c>
      <c r="AR546" s="94" t="n">
        <f aca="false">0.15*AG546/$AN$565</f>
        <v>0.000424530742288228</v>
      </c>
      <c r="AS546" s="81" t="n">
        <f aca="false">AR546*$J$565</f>
        <v>2604.79879435753</v>
      </c>
      <c r="AT546" s="94" t="n">
        <f aca="false">0.24*AI546/$AN$565</f>
        <v>0.00535435303319903</v>
      </c>
      <c r="AU546" s="81" t="n">
        <f aca="false">AT546*$J$565</f>
        <v>32852.7735123887</v>
      </c>
      <c r="AV546" s="94" t="n">
        <f aca="false">0.25*AK546/$AN$565</f>
        <v>0.0121869358416276</v>
      </c>
      <c r="AW546" s="81" t="n">
        <f aca="false">AV546*$J$565</f>
        <v>74775.5406736401</v>
      </c>
      <c r="AX546" s="94" t="n">
        <f aca="false">0.35*AM546/$AN$565</f>
        <v>0.0196214900333487</v>
      </c>
      <c r="AY546" s="81" t="n">
        <f aca="false">AX546*$J$565</f>
        <v>120391.831476988</v>
      </c>
    </row>
    <row r="547" customFormat="false" ht="12.8" hidden="false" customHeight="false" outlineLevel="0" collapsed="false">
      <c r="A547" s="89" t="s">
        <v>51</v>
      </c>
      <c r="B547" s="77"/>
      <c r="C547" s="77"/>
      <c r="D547" s="77"/>
      <c r="E547" s="77"/>
      <c r="F547" s="77"/>
      <c r="G547" s="77"/>
      <c r="H547" s="77"/>
      <c r="I547" s="82" t="n">
        <f aca="false">AP547+AR547+AT547+AV547+AX547</f>
        <v>0.0558083543174161</v>
      </c>
      <c r="J547" s="81" t="n">
        <f aca="false">ROUND(AQ547+AS547+AU547+AW547+AY547,0)</f>
        <v>342424</v>
      </c>
      <c r="K547" s="90" t="n">
        <f aca="false">I547-Tabla_Ministerio!J547</f>
        <v>-2.70616862252382E-016</v>
      </c>
      <c r="L547" s="81" t="n">
        <f aca="false">J547-Tabla_Ministerio!K547</f>
        <v>0</v>
      </c>
      <c r="M547" s="82" t="n">
        <f aca="false">Q582/Q600</f>
        <v>0.0485492929080017</v>
      </c>
      <c r="N547" s="81" t="n">
        <f aca="false">ROUND(N565*M547,0)</f>
        <v>5659805</v>
      </c>
      <c r="O547" s="82" t="n">
        <f aca="false">Tabla_Ministerio!L547/Tabla_Ministerio!L565-M547</f>
        <v>-1.77163440728892E-005</v>
      </c>
      <c r="P547" s="117" t="n">
        <f aca="false">N547-Tabla_Ministerio!L547</f>
        <v>2065</v>
      </c>
      <c r="Q547" s="83" t="n">
        <f aca="false">N547+J547</f>
        <v>6002229</v>
      </c>
      <c r="R547" s="81" t="n">
        <f aca="false">Q547-Tabla_Ministerio!M547</f>
        <v>2065</v>
      </c>
      <c r="T547" s="83" t="n">
        <f aca="false">B547+Tabla_Ministerio!B547</f>
        <v>8420</v>
      </c>
      <c r="U547" s="83" t="n">
        <f aca="false">C547+Tabla_Ministerio!C547</f>
        <v>34</v>
      </c>
      <c r="V547" s="83" t="n">
        <f aca="false">D547+Tabla_Ministerio!D547</f>
        <v>375.261363636364</v>
      </c>
      <c r="W547" s="83" t="n">
        <f aca="false">E547+Tabla_Ministerio!E547</f>
        <v>237.681818181818</v>
      </c>
      <c r="X547" s="83" t="n">
        <f aca="false">F547+Tabla_Ministerio!F547</f>
        <v>45</v>
      </c>
      <c r="Y547" s="83" t="n">
        <f aca="false">G547+Tabla_Ministerio!G547</f>
        <v>108</v>
      </c>
      <c r="Z547" s="83" t="n">
        <f aca="false">H547+Tabla_Ministerio!H547</f>
        <v>6</v>
      </c>
      <c r="AA547" s="83" t="n">
        <f aca="false">Y547+0.33*Z547</f>
        <v>109.98</v>
      </c>
      <c r="AD547" s="91" t="n">
        <f aca="false">IF(U547&gt;0,T547/U547,0)</f>
        <v>247.647058823529</v>
      </c>
      <c r="AE547" s="92" t="n">
        <f aca="false">EXP((((AD547-AD$565)/AD$566+2)/4-1.9)^3)</f>
        <v>0.137546388634356</v>
      </c>
      <c r="AF547" s="93" t="n">
        <f aca="false">T547/V547</f>
        <v>22.4376949398904</v>
      </c>
      <c r="AG547" s="92" t="n">
        <f aca="false">EXP((((AF547-AF$565)/AF$566+2)/4-1.9)^3)</f>
        <v>0.123569053995389</v>
      </c>
      <c r="AH547" s="92" t="n">
        <f aca="false">W547/V547</f>
        <v>0.63337673742543</v>
      </c>
      <c r="AI547" s="92" t="n">
        <f aca="false">EXP((((AH547-AH$565)/AH$566+2)/4-1.9)^3)</f>
        <v>0.184932641506847</v>
      </c>
      <c r="AJ547" s="92" t="n">
        <f aca="false">X547/V547</f>
        <v>0.119916421887775</v>
      </c>
      <c r="AK547" s="92" t="n">
        <f aca="false">EXP((((AJ547-AJ$565)/AJ$566+2)/4-1.9)^3)</f>
        <v>0.16820893250963</v>
      </c>
      <c r="AL547" s="92" t="n">
        <f aca="false">AA547/V547</f>
        <v>0.293075735093722</v>
      </c>
      <c r="AM547" s="92" t="n">
        <f aca="false">EXP((((AL547-AL$565)/AL$566+2)/4-1.9)^3)</f>
        <v>0.14473848842442</v>
      </c>
      <c r="AN547" s="92" t="n">
        <f aca="false">0.01*AE547+0.15*AG547+0.24*AI547+0.25*AK547+0.35*AM547</f>
        <v>0.15700536002325</v>
      </c>
      <c r="AP547" s="94" t="n">
        <f aca="false">0.01*AE547/$AN$565</f>
        <v>0.000488915638985218</v>
      </c>
      <c r="AQ547" s="81" t="n">
        <f aca="false">AP547*$J$565</f>
        <v>2999.84604202491</v>
      </c>
      <c r="AR547" s="94" t="n">
        <f aca="false">0.15*AG547/$AN$565</f>
        <v>0.00658848737427312</v>
      </c>
      <c r="AS547" s="81" t="n">
        <f aca="false">AR547*$J$565</f>
        <v>40425.0676326635</v>
      </c>
      <c r="AT547" s="94" t="n">
        <f aca="false">0.24*AI547/$AN$565</f>
        <v>0.0157764596783827</v>
      </c>
      <c r="AU547" s="81" t="n">
        <f aca="false">AT547*$J$565</f>
        <v>96799.8287426287</v>
      </c>
      <c r="AV547" s="94" t="n">
        <f aca="false">0.25*AK547/$AN$565</f>
        <v>0.0149476802948982</v>
      </c>
      <c r="AW547" s="81" t="n">
        <f aca="false">AV547*$J$565</f>
        <v>91714.676305251</v>
      </c>
      <c r="AX547" s="94" t="n">
        <f aca="false">0.35*AM547/$AN$565</f>
        <v>0.0180068113308768</v>
      </c>
      <c r="AY547" s="81" t="n">
        <f aca="false">AX547*$J$565</f>
        <v>110484.626371408</v>
      </c>
    </row>
    <row r="548" customFormat="false" ht="12.8" hidden="false" customHeight="false" outlineLevel="0" collapsed="false">
      <c r="A548" s="89" t="s">
        <v>52</v>
      </c>
      <c r="B548" s="77"/>
      <c r="C548" s="77"/>
      <c r="D548" s="77"/>
      <c r="E548" s="77"/>
      <c r="F548" s="77"/>
      <c r="G548" s="77"/>
      <c r="H548" s="77"/>
      <c r="I548" s="82" t="n">
        <f aca="false">AP548+AR548+AT548+AV548+AX548</f>
        <v>0.0148527769909226</v>
      </c>
      <c r="J548" s="81" t="n">
        <f aca="false">ROUND(AQ548+AS548+AU548+AW548+AY548,0)</f>
        <v>91132</v>
      </c>
      <c r="K548" s="90" t="n">
        <f aca="false">I548-Tabla_Ministerio!J548</f>
        <v>-8.50014503228636E-017</v>
      </c>
      <c r="L548" s="81" t="n">
        <f aca="false">J548-Tabla_Ministerio!K548</f>
        <v>0</v>
      </c>
      <c r="M548" s="82" t="n">
        <f aca="false">Q583/Q600</f>
        <v>0.0217795290321794</v>
      </c>
      <c r="N548" s="81" t="n">
        <f aca="false">ROUND(N565*M548,0)</f>
        <v>2539026</v>
      </c>
      <c r="O548" s="82" t="n">
        <f aca="false">Tabla_Ministerio!L548/Tabla_Ministerio!L565-M548</f>
        <v>-6.64396765389166E-006</v>
      </c>
      <c r="P548" s="117" t="n">
        <f aca="false">N548-Tabla_Ministerio!L548</f>
        <v>775</v>
      </c>
      <c r="Q548" s="83" t="n">
        <f aca="false">N548+J548</f>
        <v>2630158</v>
      </c>
      <c r="R548" s="81" t="n">
        <f aca="false">Q548-Tabla_Ministerio!M548</f>
        <v>775</v>
      </c>
      <c r="T548" s="83" t="n">
        <f aca="false">B548+Tabla_Ministerio!B548</f>
        <v>12948</v>
      </c>
      <c r="U548" s="83" t="n">
        <f aca="false">C548+Tabla_Ministerio!C548</f>
        <v>62</v>
      </c>
      <c r="V548" s="83" t="n">
        <f aca="false">D548+Tabla_Ministerio!D548</f>
        <v>573.602272727273</v>
      </c>
      <c r="W548" s="83" t="n">
        <f aca="false">E548+Tabla_Ministerio!E548</f>
        <v>191.181818181818</v>
      </c>
      <c r="X548" s="83" t="n">
        <f aca="false">F548+Tabla_Ministerio!F548</f>
        <v>26</v>
      </c>
      <c r="Y548" s="83" t="n">
        <f aca="false">G548+Tabla_Ministerio!G548</f>
        <v>71</v>
      </c>
      <c r="Z548" s="83" t="n">
        <f aca="false">H548+Tabla_Ministerio!H548</f>
        <v>10</v>
      </c>
      <c r="AA548" s="83" t="n">
        <f aca="false">Y548+0.33*Z548</f>
        <v>74.3</v>
      </c>
      <c r="AD548" s="91" t="n">
        <f aca="false">IF(U548&gt;0,T548/U548,0)</f>
        <v>208.838709677419</v>
      </c>
      <c r="AE548" s="92" t="n">
        <f aca="false">EXP((((AD548-AD$565)/AD$566+2)/4-1.9)^3)</f>
        <v>0.0755855602343513</v>
      </c>
      <c r="AF548" s="93" t="n">
        <f aca="false">T548/V548</f>
        <v>22.5731323176892</v>
      </c>
      <c r="AG548" s="92" t="n">
        <f aca="false">EXP((((AF548-AF$565)/AF$566+2)/4-1.9)^3)</f>
        <v>0.128379555036522</v>
      </c>
      <c r="AH548" s="92" t="n">
        <f aca="false">W548/V548</f>
        <v>0.333300314994948</v>
      </c>
      <c r="AI548" s="92" t="n">
        <f aca="false">EXP((((AH548-AH$565)/AH$566+2)/4-1.9)^3)</f>
        <v>0.00562043584801801</v>
      </c>
      <c r="AJ548" s="92" t="n">
        <f aca="false">X548/V548</f>
        <v>0.0453275749351189</v>
      </c>
      <c r="AK548" s="92" t="n">
        <f aca="false">EXP((((AJ548-AJ$565)/AJ$566+2)/4-1.9)^3)</f>
        <v>0.0330118450085676</v>
      </c>
      <c r="AL548" s="92" t="n">
        <f aca="false">AA548/V548</f>
        <v>0.129532262218436</v>
      </c>
      <c r="AM548" s="92" t="n">
        <f aca="false">EXP((((AL548-AL$565)/AL$566+2)/4-1.9)^3)</f>
        <v>0.0347731069439854</v>
      </c>
      <c r="AN548" s="92" t="n">
        <f aca="false">0.01*AE548+0.15*AG548+0.24*AI548+0.25*AK548+0.35*AM548</f>
        <v>0.0417852421438829</v>
      </c>
      <c r="AP548" s="94" t="n">
        <f aca="false">0.01*AE548/$AN$565</f>
        <v>0.000268672720868537</v>
      </c>
      <c r="AQ548" s="81" t="n">
        <f aca="false">AP548*$J$565</f>
        <v>1648.49870617846</v>
      </c>
      <c r="AR548" s="94" t="n">
        <f aca="false">0.15*AG548/$AN$565</f>
        <v>0.00684497493607492</v>
      </c>
      <c r="AS548" s="81" t="n">
        <f aca="false">AR548*$J$565</f>
        <v>41998.8016999491</v>
      </c>
      <c r="AT548" s="94" t="n">
        <f aca="false">0.24*AI548/$AN$565</f>
        <v>0.000479475006730543</v>
      </c>
      <c r="AU548" s="81" t="n">
        <f aca="false">AT548*$J$565</f>
        <v>2941.92103197168</v>
      </c>
      <c r="AV548" s="94" t="n">
        <f aca="false">0.25*AK548/$AN$565</f>
        <v>0.00293355708148587</v>
      </c>
      <c r="AW548" s="81" t="n">
        <f aca="false">AV548*$J$565</f>
        <v>17999.4643211149</v>
      </c>
      <c r="AX548" s="94" t="n">
        <f aca="false">0.35*AM548/$AN$565</f>
        <v>0.00432609724576275</v>
      </c>
      <c r="AY548" s="81" t="n">
        <f aca="false">AX548*$J$565</f>
        <v>26543.6911100907</v>
      </c>
    </row>
    <row r="549" customFormat="false" ht="12.8" hidden="false" customHeight="false" outlineLevel="0" collapsed="false">
      <c r="A549" s="89" t="s">
        <v>53</v>
      </c>
      <c r="B549" s="77"/>
      <c r="C549" s="77"/>
      <c r="D549" s="77"/>
      <c r="E549" s="77"/>
      <c r="F549" s="77"/>
      <c r="G549" s="77"/>
      <c r="H549" s="77"/>
      <c r="I549" s="82" t="n">
        <f aca="false">AP549+AR549+AT549+AV549+AX549</f>
        <v>0.0120008680773538</v>
      </c>
      <c r="J549" s="81" t="n">
        <f aca="false">ROUND(AQ549+AS549+AU549+AW549+AY549,0)</f>
        <v>73634</v>
      </c>
      <c r="K549" s="90" t="n">
        <f aca="false">I549-Tabla_Ministerio!J549</f>
        <v>0</v>
      </c>
      <c r="L549" s="81" t="n">
        <f aca="false">J549-Tabla_Ministerio!K549</f>
        <v>0</v>
      </c>
      <c r="M549" s="82" t="n">
        <f aca="false">Q584/Q600</f>
        <v>0.0211692384969336</v>
      </c>
      <c r="N549" s="81" t="n">
        <f aca="false">ROUND(N565*M549,0)</f>
        <v>2467879</v>
      </c>
      <c r="O549" s="82" t="n">
        <f aca="false">Tabla_Ministerio!L549/Tabla_Ministerio!L565-M549</f>
        <v>-2.51134314446441E-006</v>
      </c>
      <c r="P549" s="117" t="n">
        <f aca="false">N549-Tabla_Ministerio!L549</f>
        <v>293</v>
      </c>
      <c r="Q549" s="83" t="n">
        <f aca="false">N549+J549</f>
        <v>2541513</v>
      </c>
      <c r="R549" s="81" t="n">
        <f aca="false">Q549-Tabla_Ministerio!M549</f>
        <v>293</v>
      </c>
      <c r="T549" s="83" t="n">
        <f aca="false">B549+Tabla_Ministerio!B549</f>
        <v>6038</v>
      </c>
      <c r="U549" s="83" t="n">
        <f aca="false">C549+Tabla_Ministerio!C549</f>
        <v>33</v>
      </c>
      <c r="V549" s="83" t="n">
        <f aca="false">D549+Tabla_Ministerio!D549</f>
        <v>360.275</v>
      </c>
      <c r="W549" s="83" t="n">
        <f aca="false">E549+Tabla_Ministerio!E549</f>
        <v>177.25</v>
      </c>
      <c r="X549" s="83" t="n">
        <f aca="false">F549+Tabla_Ministerio!F549</f>
        <v>15</v>
      </c>
      <c r="Y549" s="83" t="n">
        <f aca="false">G549+Tabla_Ministerio!G549</f>
        <v>43</v>
      </c>
      <c r="Z549" s="83" t="n">
        <f aca="false">H549+Tabla_Ministerio!H549</f>
        <v>7</v>
      </c>
      <c r="AA549" s="83" t="n">
        <f aca="false">Y549+0.33*Z549</f>
        <v>45.31</v>
      </c>
      <c r="AD549" s="91" t="n">
        <f aca="false">IF(U549&gt;0,T549/U549,0)</f>
        <v>182.969696969697</v>
      </c>
      <c r="AE549" s="92" t="n">
        <f aca="false">EXP((((AD549-AD$565)/AD$566+2)/4-1.9)^3)</f>
        <v>0.0477410894060608</v>
      </c>
      <c r="AF549" s="93" t="n">
        <f aca="false">T549/V549</f>
        <v>16.7594198875859</v>
      </c>
      <c r="AG549" s="92" t="n">
        <f aca="false">EXP((((AF549-AF$565)/AF$566+2)/4-1.9)^3)</f>
        <v>0.0157462965991514</v>
      </c>
      <c r="AH549" s="92" t="n">
        <f aca="false">W549/V549</f>
        <v>0.491985289015336</v>
      </c>
      <c r="AI549" s="92" t="n">
        <f aca="false">EXP((((AH549-AH$565)/AH$566+2)/4-1.9)^3)</f>
        <v>0.0489522720801137</v>
      </c>
      <c r="AJ549" s="92" t="n">
        <f aca="false">X549/V549</f>
        <v>0.0416348622579974</v>
      </c>
      <c r="AK549" s="92" t="n">
        <f aca="false">EXP((((AJ549-AJ$565)/AJ$566+2)/4-1.9)^3)</f>
        <v>0.0298855377163028</v>
      </c>
      <c r="AL549" s="92" t="n">
        <f aca="false">AA549/V549</f>
        <v>0.125765040593991</v>
      </c>
      <c r="AM549" s="92" t="n">
        <f aca="false">EXP((((AL549-AL$565)/AL$566+2)/4-1.9)^3)</f>
        <v>0.0334362747314676</v>
      </c>
      <c r="AN549" s="92" t="n">
        <f aca="false">0.01*AE549+0.15*AG549+0.24*AI549+0.25*AK549+0.35*AM549</f>
        <v>0.03376198126825</v>
      </c>
      <c r="AP549" s="94" t="n">
        <f aca="false">0.01*AE549/$AN$565</f>
        <v>0.000169698132132453</v>
      </c>
      <c r="AQ549" s="81" t="n">
        <f aca="false">AP549*$J$565</f>
        <v>1041.21903540081</v>
      </c>
      <c r="AR549" s="94" t="n">
        <f aca="false">0.15*AG549/$AN$565</f>
        <v>0.000839565190318122</v>
      </c>
      <c r="AS549" s="81" t="n">
        <f aca="false">AR549*$J$565</f>
        <v>5151.33105258238</v>
      </c>
      <c r="AT549" s="94" t="n">
        <f aca="false">0.24*AI549/$AN$565</f>
        <v>0.00417608022220641</v>
      </c>
      <c r="AU549" s="81" t="n">
        <f aca="false">AT549*$J$565</f>
        <v>25623.2297084347</v>
      </c>
      <c r="AV549" s="94" t="n">
        <f aca="false">0.25*AK549/$AN$565</f>
        <v>0.00265574162180028</v>
      </c>
      <c r="AW549" s="81" t="n">
        <f aca="false">AV549*$J$565</f>
        <v>16294.8683935211</v>
      </c>
      <c r="AX549" s="94" t="n">
        <f aca="false">0.35*AM549/$AN$565</f>
        <v>0.00415978291089655</v>
      </c>
      <c r="AY549" s="81" t="n">
        <f aca="false">AX549*$J$565</f>
        <v>25523.2340835658</v>
      </c>
    </row>
    <row r="550" customFormat="false" ht="12.8" hidden="false" customHeight="false" outlineLevel="0" collapsed="false">
      <c r="A550" s="89" t="s">
        <v>54</v>
      </c>
      <c r="B550" s="77"/>
      <c r="C550" s="77"/>
      <c r="D550" s="77"/>
      <c r="E550" s="77"/>
      <c r="F550" s="77"/>
      <c r="G550" s="77"/>
      <c r="H550" s="77"/>
      <c r="I550" s="82" t="n">
        <f aca="false">AP550+AR550+AT550+AV550+AX550</f>
        <v>0.0238360007383351</v>
      </c>
      <c r="J550" s="81" t="n">
        <f aca="false">ROUND(AQ550+AS550+AU550+AW550+AY550,0)</f>
        <v>146251</v>
      </c>
      <c r="K550" s="90" t="n">
        <f aca="false">I550-Tabla_Ministerio!J550</f>
        <v>0</v>
      </c>
      <c r="L550" s="81" t="n">
        <f aca="false">J550-Tabla_Ministerio!K550</f>
        <v>0</v>
      </c>
      <c r="M550" s="82" t="n">
        <f aca="false">Q585/Q600</f>
        <v>0.0208241759429719</v>
      </c>
      <c r="N550" s="81" t="n">
        <f aca="false">ROUND(N565*M550,0)</f>
        <v>2427652</v>
      </c>
      <c r="O550" s="82" t="n">
        <f aca="false">Tabla_Ministerio!L550/Tabla_Ministerio!L565-M550</f>
        <v>1.37685523495731E-005</v>
      </c>
      <c r="P550" s="117" t="n">
        <f aca="false">N550-Tabla_Ministerio!L550</f>
        <v>-1605</v>
      </c>
      <c r="Q550" s="83" t="n">
        <f aca="false">N550+J550</f>
        <v>2573903</v>
      </c>
      <c r="R550" s="81" t="n">
        <f aca="false">Q550-Tabla_Ministerio!M550</f>
        <v>-1605</v>
      </c>
      <c r="T550" s="83" t="n">
        <f aca="false">B550+Tabla_Ministerio!B550</f>
        <v>8098</v>
      </c>
      <c r="U550" s="83" t="n">
        <f aca="false">C550+Tabla_Ministerio!C550</f>
        <v>39</v>
      </c>
      <c r="V550" s="83" t="n">
        <f aca="false">D550+Tabla_Ministerio!D550</f>
        <v>311.431818181818</v>
      </c>
      <c r="W550" s="83" t="n">
        <f aca="false">E550+Tabla_Ministerio!E550</f>
        <v>144</v>
      </c>
      <c r="X550" s="83" t="n">
        <f aca="false">F550+Tabla_Ministerio!F550</f>
        <v>8</v>
      </c>
      <c r="Y550" s="83" t="n">
        <f aca="false">G550+Tabla_Ministerio!G550</f>
        <v>30</v>
      </c>
      <c r="Z550" s="83" t="n">
        <f aca="false">H550+Tabla_Ministerio!H550</f>
        <v>10</v>
      </c>
      <c r="AA550" s="83" t="n">
        <f aca="false">Y550+0.33*Z550</f>
        <v>33.3</v>
      </c>
      <c r="AD550" s="91" t="n">
        <f aca="false">IF(U550&gt;0,T550/U550,0)</f>
        <v>207.641025641026</v>
      </c>
      <c r="AE550" s="92" t="n">
        <f aca="false">EXP((((AD550-AD$565)/AD$566+2)/4-1.9)^3)</f>
        <v>0.0740759016818012</v>
      </c>
      <c r="AF550" s="93" t="n">
        <f aca="false">T550/V550</f>
        <v>26.0024812084945</v>
      </c>
      <c r="AG550" s="92" t="n">
        <f aca="false">EXP((((AF550-AF$565)/AF$566+2)/4-1.9)^3)</f>
        <v>0.291163808817382</v>
      </c>
      <c r="AH550" s="92" t="n">
        <f aca="false">W550/V550</f>
        <v>0.462380500620302</v>
      </c>
      <c r="AI550" s="92" t="n">
        <f aca="false">EXP((((AH550-AH$565)/AH$566+2)/4-1.9)^3)</f>
        <v>0.0346338706036654</v>
      </c>
      <c r="AJ550" s="92" t="n">
        <f aca="false">X550/V550</f>
        <v>0.0256878055900168</v>
      </c>
      <c r="AK550" s="92" t="n">
        <f aca="false">EXP((((AJ550-AJ$565)/AJ$566+2)/4-1.9)^3)</f>
        <v>0.0190197935123285</v>
      </c>
      <c r="AL550" s="92" t="n">
        <f aca="false">AA550/V550</f>
        <v>0.106925490768445</v>
      </c>
      <c r="AM550" s="92" t="n">
        <f aca="false">EXP((((AL550-AL$565)/AL$566+2)/4-1.9)^3)</f>
        <v>0.0273579779091212</v>
      </c>
      <c r="AN550" s="92" t="n">
        <f aca="false">0.01*AE550+0.15*AG550+0.24*AI550+0.25*AK550+0.35*AM550</f>
        <v>0.0670576999305795</v>
      </c>
      <c r="AP550" s="94" t="n">
        <f aca="false">0.01*AE550/$AN$565</f>
        <v>0.000263306562707659</v>
      </c>
      <c r="AQ550" s="81" t="n">
        <f aca="false">AP550*$J$565</f>
        <v>1615.5734997907</v>
      </c>
      <c r="AR550" s="94" t="n">
        <f aca="false">0.15*AG550/$AN$565</f>
        <v>0.0155243486634621</v>
      </c>
      <c r="AS550" s="81" t="n">
        <f aca="false">AR550*$J$565</f>
        <v>95252.9479109371</v>
      </c>
      <c r="AT550" s="94" t="n">
        <f aca="false">0.24*AI550/$AN$565</f>
        <v>0.0029545885390104</v>
      </c>
      <c r="AU550" s="81" t="n">
        <f aca="false">AT550*$J$565</f>
        <v>18128.5073084571</v>
      </c>
      <c r="AV550" s="94" t="n">
        <f aca="false">0.25*AK550/$AN$565</f>
        <v>0.00169017060185547</v>
      </c>
      <c r="AW550" s="81" t="n">
        <f aca="false">AV550*$J$565</f>
        <v>10370.4017340224</v>
      </c>
      <c r="AX550" s="94" t="n">
        <f aca="false">0.35*AM550/$AN$565</f>
        <v>0.00340358637129946</v>
      </c>
      <c r="AY550" s="81" t="n">
        <f aca="false">AX550*$J$565</f>
        <v>20883.4291450049</v>
      </c>
    </row>
    <row r="551" customFormat="false" ht="12.8" hidden="false" customHeight="false" outlineLevel="0" collapsed="false">
      <c r="A551" s="89" t="s">
        <v>55</v>
      </c>
      <c r="B551" s="77"/>
      <c r="C551" s="77"/>
      <c r="D551" s="77"/>
      <c r="E551" s="77"/>
      <c r="F551" s="77"/>
      <c r="G551" s="77"/>
      <c r="H551" s="77"/>
      <c r="I551" s="82" t="n">
        <f aca="false">AP551+AR551+AT551+AV551+AX551</f>
        <v>0.0229668660818655</v>
      </c>
      <c r="J551" s="81" t="n">
        <f aca="false">ROUND(AQ551+AS551+AU551+AW551+AY551,0)</f>
        <v>140918</v>
      </c>
      <c r="K551" s="90" t="n">
        <f aca="false">I551-Tabla_Ministerio!J551</f>
        <v>0</v>
      </c>
      <c r="L551" s="81" t="n">
        <f aca="false">J551-Tabla_Ministerio!K551</f>
        <v>0</v>
      </c>
      <c r="M551" s="82" t="n">
        <f aca="false">Q586/Q600</f>
        <v>0.0203937651879136</v>
      </c>
      <c r="N551" s="81" t="n">
        <f aca="false">ROUND(N565*M551,0)</f>
        <v>2377475</v>
      </c>
      <c r="O551" s="82" t="n">
        <f aca="false">Tabla_Ministerio!L551/Tabla_Ministerio!L565-M551</f>
        <v>2.38103188908642E-005</v>
      </c>
      <c r="P551" s="117" t="n">
        <f aca="false">N551-Tabla_Ministerio!L551</f>
        <v>-2776</v>
      </c>
      <c r="Q551" s="83" t="n">
        <f aca="false">N551+J551</f>
        <v>2518393</v>
      </c>
      <c r="R551" s="81" t="n">
        <f aca="false">Q551-Tabla_Ministerio!M551</f>
        <v>-2776</v>
      </c>
      <c r="T551" s="83" t="n">
        <f aca="false">B551+Tabla_Ministerio!B551</f>
        <v>8783</v>
      </c>
      <c r="U551" s="83" t="n">
        <f aca="false">C551+Tabla_Ministerio!C551</f>
        <v>36</v>
      </c>
      <c r="V551" s="83" t="n">
        <f aca="false">D551+Tabla_Ministerio!D551</f>
        <v>418.818181818182</v>
      </c>
      <c r="W551" s="83" t="n">
        <f aca="false">E551+Tabla_Ministerio!E551</f>
        <v>256.840909090909</v>
      </c>
      <c r="X551" s="83" t="n">
        <f aca="false">F551+Tabla_Ministerio!F551</f>
        <v>12</v>
      </c>
      <c r="Y551" s="83" t="n">
        <f aca="false">G551+Tabla_Ministerio!G551</f>
        <v>36</v>
      </c>
      <c r="Z551" s="83" t="n">
        <f aca="false">H551+Tabla_Ministerio!H551</f>
        <v>11</v>
      </c>
      <c r="AA551" s="83" t="n">
        <f aca="false">Y551+0.33*Z551</f>
        <v>39.63</v>
      </c>
      <c r="AD551" s="91" t="n">
        <f aca="false">IF(U551&gt;0,T551/U551,0)</f>
        <v>243.972222222222</v>
      </c>
      <c r="AE551" s="92" t="n">
        <f aca="false">EXP((((AD551-AD$565)/AD$566+2)/4-1.9)^3)</f>
        <v>0.130545567212538</v>
      </c>
      <c r="AF551" s="93" t="n">
        <f aca="false">T551/V551</f>
        <v>20.9709138267853</v>
      </c>
      <c r="AG551" s="92" t="n">
        <f aca="false">EXP((((AF551-AF$565)/AF$566+2)/4-1.9)^3)</f>
        <v>0.0792359817939242</v>
      </c>
      <c r="AH551" s="92" t="n">
        <f aca="false">W551/V551</f>
        <v>0.613251573692207</v>
      </c>
      <c r="AI551" s="92" t="n">
        <f aca="false">EXP((((AH551-AH$565)/AH$566+2)/4-1.9)^3)</f>
        <v>0.157796668591133</v>
      </c>
      <c r="AJ551" s="92" t="n">
        <f aca="false">X551/V551</f>
        <v>0.0286520512263946</v>
      </c>
      <c r="AK551" s="92" t="n">
        <f aca="false">EXP((((AJ551-AJ$565)/AJ$566+2)/4-1.9)^3)</f>
        <v>0.0207438490641612</v>
      </c>
      <c r="AL551" s="92" t="n">
        <f aca="false">AA551/V551</f>
        <v>0.0946233991751682</v>
      </c>
      <c r="AM551" s="92" t="n">
        <f aca="false">EXP((((AL551-AL$565)/AL$566+2)/4-1.9)^3)</f>
        <v>0.0238987204071299</v>
      </c>
      <c r="AN551" s="92" t="n">
        <f aca="false">0.01*AE551+0.15*AG551+0.24*AI551+0.25*AK551+0.35*AM551</f>
        <v>0.0646125678116217</v>
      </c>
      <c r="AP551" s="94" t="n">
        <f aca="false">0.01*AE551/$AN$565</f>
        <v>0.00046403086292637</v>
      </c>
      <c r="AQ551" s="81" t="n">
        <f aca="false">AP551*$J$565</f>
        <v>2847.16019805855</v>
      </c>
      <c r="AR551" s="94" t="n">
        <f aca="false">0.15*AG551/$AN$565</f>
        <v>0.00422472495141774</v>
      </c>
      <c r="AS551" s="81" t="n">
        <f aca="false">AR551*$J$565</f>
        <v>25921.6998058382</v>
      </c>
      <c r="AT551" s="94" t="n">
        <f aca="false">0.24*AI551/$AN$565</f>
        <v>0.0134615109540787</v>
      </c>
      <c r="AU551" s="81" t="n">
        <f aca="false">AT551*$J$565</f>
        <v>82595.967760583</v>
      </c>
      <c r="AV551" s="94" t="n">
        <f aca="false">0.25*AK551/$AN$565</f>
        <v>0.00184337668202582</v>
      </c>
      <c r="AW551" s="81" t="n">
        <f aca="false">AV551*$J$565</f>
        <v>11310.4302718027</v>
      </c>
      <c r="AX551" s="94" t="n">
        <f aca="false">0.35*AM551/$AN$565</f>
        <v>0.00297322263141693</v>
      </c>
      <c r="AY551" s="81" t="n">
        <f aca="false">AX551*$J$565</f>
        <v>18242.840751479</v>
      </c>
    </row>
    <row r="552" customFormat="false" ht="12.8" hidden="false" customHeight="false" outlineLevel="0" collapsed="false">
      <c r="A552" s="89" t="s">
        <v>56</v>
      </c>
      <c r="B552" s="77"/>
      <c r="C552" s="77"/>
      <c r="D552" s="77"/>
      <c r="E552" s="77"/>
      <c r="F552" s="77"/>
      <c r="G552" s="77"/>
      <c r="H552" s="77"/>
      <c r="I552" s="82" t="n">
        <f aca="false">AP552+AR552+AT552+AV552+AX552</f>
        <v>0.0255225406034653</v>
      </c>
      <c r="J552" s="81" t="n">
        <f aca="false">ROUND(AQ552+AS552+AU552+AW552+AY552,0)</f>
        <v>156599</v>
      </c>
      <c r="K552" s="90" t="n">
        <f aca="false">I552-Tabla_Ministerio!J552</f>
        <v>0</v>
      </c>
      <c r="L552" s="81" t="n">
        <f aca="false">J552-Tabla_Ministerio!K552</f>
        <v>0</v>
      </c>
      <c r="M552" s="82" t="n">
        <f aca="false">Q587/Q600</f>
        <v>0.0211976382098795</v>
      </c>
      <c r="N552" s="81" t="n">
        <f aca="false">ROUND(N565*M552,0)</f>
        <v>2471190</v>
      </c>
      <c r="O552" s="82" t="n">
        <f aca="false">Tabla_Ministerio!L552/Tabla_Ministerio!L565-M552</f>
        <v>-2.35519838369738E-006</v>
      </c>
      <c r="P552" s="117" t="n">
        <f aca="false">N552-Tabla_Ministerio!L552</f>
        <v>275</v>
      </c>
      <c r="Q552" s="83" t="n">
        <f aca="false">N552+J552</f>
        <v>2627789</v>
      </c>
      <c r="R552" s="81" t="n">
        <f aca="false">Q552-Tabla_Ministerio!M552</f>
        <v>275</v>
      </c>
      <c r="T552" s="83" t="n">
        <f aca="false">B552+Tabla_Ministerio!B552</f>
        <v>7218</v>
      </c>
      <c r="U552" s="83" t="n">
        <f aca="false">C552+Tabla_Ministerio!C552</f>
        <v>43</v>
      </c>
      <c r="V552" s="83" t="n">
        <f aca="false">D552+Tabla_Ministerio!D552</f>
        <v>423.136363636364</v>
      </c>
      <c r="W552" s="83" t="n">
        <f aca="false">E552+Tabla_Ministerio!E552</f>
        <v>234.568181818182</v>
      </c>
      <c r="X552" s="83" t="n">
        <f aca="false">F552+Tabla_Ministerio!F552</f>
        <v>36</v>
      </c>
      <c r="Y552" s="83" t="n">
        <f aca="false">G552+Tabla_Ministerio!G552</f>
        <v>76</v>
      </c>
      <c r="Z552" s="83" t="n">
        <f aca="false">H552+Tabla_Ministerio!H552</f>
        <v>31</v>
      </c>
      <c r="AA552" s="83" t="n">
        <f aca="false">Y552+0.33*Z552</f>
        <v>86.23</v>
      </c>
      <c r="AD552" s="91" t="n">
        <f aca="false">IF(U552&gt;0,T552/U552,0)</f>
        <v>167.860465116279</v>
      </c>
      <c r="AE552" s="92" t="n">
        <f aca="false">EXP((((AD552-AD$565)/AD$566+2)/4-1.9)^3)</f>
        <v>0.0356511116599088</v>
      </c>
      <c r="AF552" s="93" t="n">
        <f aca="false">T552/V552</f>
        <v>17.0583306477602</v>
      </c>
      <c r="AG552" s="92" t="n">
        <f aca="false">EXP((((AF552-AF$565)/AF$566+2)/4-1.9)^3)</f>
        <v>0.0179776577712292</v>
      </c>
      <c r="AH552" s="92" t="n">
        <f aca="false">W552/V552</f>
        <v>0.554355999570308</v>
      </c>
      <c r="AI552" s="92" t="n">
        <f aca="false">EXP((((AH552-AH$565)/AH$566+2)/4-1.9)^3)</f>
        <v>0.0937326963281618</v>
      </c>
      <c r="AJ552" s="92" t="n">
        <f aca="false">X552/V552</f>
        <v>0.0850789558491781</v>
      </c>
      <c r="AK552" s="92" t="n">
        <f aca="false">EXP((((AJ552-AJ$565)/AJ$566+2)/4-1.9)^3)</f>
        <v>0.0857525450688743</v>
      </c>
      <c r="AL552" s="92" t="n">
        <f aca="false">AA552/V552</f>
        <v>0.203787732302073</v>
      </c>
      <c r="AM552" s="92" t="n">
        <f aca="false">EXP((((AL552-AL$565)/AL$566+2)/4-1.9)^3)</f>
        <v>0.0709008308776982</v>
      </c>
      <c r="AN552" s="92" t="n">
        <f aca="false">0.01*AE552+0.15*AG552+0.24*AI552+0.25*AK552+0.35*AM552</f>
        <v>0.0718024339754552</v>
      </c>
      <c r="AP552" s="94" t="n">
        <f aca="false">0.01*AE552/$AN$565</f>
        <v>0.000126723690900191</v>
      </c>
      <c r="AQ552" s="81" t="n">
        <f aca="false">AP552*$J$565</f>
        <v>777.540197664285</v>
      </c>
      <c r="AR552" s="94" t="n">
        <f aca="false">0.15*AG552/$AN$565</f>
        <v>0.000958537493126449</v>
      </c>
      <c r="AS552" s="81" t="n">
        <f aca="false">AR552*$J$565</f>
        <v>5881.31095756336</v>
      </c>
      <c r="AT552" s="94" t="n">
        <f aca="false">0.24*AI552/$AN$565</f>
        <v>0.00799626335360911</v>
      </c>
      <c r="AU552" s="81" t="n">
        <f aca="false">AT552*$J$565</f>
        <v>49062.777010163</v>
      </c>
      <c r="AV552" s="94" t="n">
        <f aca="false">0.25*AK552/$AN$565</f>
        <v>0.00762029464808598</v>
      </c>
      <c r="AW552" s="81" t="n">
        <f aca="false">AV552*$J$565</f>
        <v>46755.9409360916</v>
      </c>
      <c r="AX552" s="94" t="n">
        <f aca="false">0.35*AM552/$AN$565</f>
        <v>0.00882072141774359</v>
      </c>
      <c r="AY552" s="81" t="n">
        <f aca="false">AX552*$J$565</f>
        <v>54121.4150722278</v>
      </c>
    </row>
    <row r="553" customFormat="false" ht="12.8" hidden="false" customHeight="false" outlineLevel="0" collapsed="false">
      <c r="A553" s="89" t="s">
        <v>57</v>
      </c>
      <c r="B553" s="77"/>
      <c r="C553" s="77"/>
      <c r="D553" s="77"/>
      <c r="E553" s="77"/>
      <c r="F553" s="77"/>
      <c r="G553" s="77"/>
      <c r="H553" s="77"/>
      <c r="I553" s="82" t="n">
        <f aca="false">AP553+AR553+AT553+AV553+AX553</f>
        <v>0.00814407965274951</v>
      </c>
      <c r="J553" s="81" t="n">
        <f aca="false">ROUND(AQ553+AS553+AU553+AW553+AY553,0)</f>
        <v>49970</v>
      </c>
      <c r="K553" s="90" t="n">
        <f aca="false">I553-Tabla_Ministerio!J553</f>
        <v>2.94902990916057E-017</v>
      </c>
      <c r="L553" s="81" t="n">
        <f aca="false">J553-Tabla_Ministerio!K553</f>
        <v>0</v>
      </c>
      <c r="M553" s="82" t="n">
        <f aca="false">Q588/Q600</f>
        <v>0.0104780490503848</v>
      </c>
      <c r="N553" s="81" t="n">
        <f aca="false">ROUND(N565*M553,0)</f>
        <v>1221516</v>
      </c>
      <c r="O553" s="82" t="n">
        <f aca="false">Tabla_Ministerio!L553/Tabla_Ministerio!L565-M553</f>
        <v>2.02474069912646E-005</v>
      </c>
      <c r="P553" s="117" t="n">
        <f aca="false">N553-Tabla_Ministerio!L553</f>
        <v>-2360</v>
      </c>
      <c r="Q553" s="83" t="n">
        <f aca="false">N553+J553</f>
        <v>1271486</v>
      </c>
      <c r="R553" s="81" t="n">
        <f aca="false">Q553-Tabla_Ministerio!M553</f>
        <v>-2360</v>
      </c>
      <c r="T553" s="83" t="n">
        <f aca="false">B553+Tabla_Ministerio!B553</f>
        <v>3506</v>
      </c>
      <c r="U553" s="83" t="n">
        <f aca="false">C553+Tabla_Ministerio!C553</f>
        <v>63</v>
      </c>
      <c r="V553" s="83" t="n">
        <f aca="false">D553+Tabla_Ministerio!D553</f>
        <v>210.440284119643</v>
      </c>
      <c r="W553" s="83" t="n">
        <f aca="false">E553+Tabla_Ministerio!E553</f>
        <v>48.1306818181818</v>
      </c>
      <c r="X553" s="83" t="n">
        <f aca="false">F553+Tabla_Ministerio!F553</f>
        <v>8</v>
      </c>
      <c r="Y553" s="83" t="n">
        <f aca="false">G553+Tabla_Ministerio!G553</f>
        <v>26</v>
      </c>
      <c r="Z553" s="83" t="n">
        <f aca="false">H553+Tabla_Ministerio!H553</f>
        <v>11</v>
      </c>
      <c r="AA553" s="83" t="n">
        <f aca="false">Y553+0.33*Z553</f>
        <v>29.63</v>
      </c>
      <c r="AD553" s="91" t="n">
        <f aca="false">IF(U553&gt;0,T553/U553,0)</f>
        <v>55.6507936507937</v>
      </c>
      <c r="AE553" s="92" t="n">
        <f aca="false">EXP((((AD553-AD$565)/AD$566+2)/4-1.9)^3)</f>
        <v>0.00222955652481611</v>
      </c>
      <c r="AF553" s="93" t="n">
        <f aca="false">T553/V553</f>
        <v>16.6603082421553</v>
      </c>
      <c r="AG553" s="92" t="n">
        <f aca="false">EXP((((AF553-AF$565)/AF$566+2)/4-1.9)^3)</f>
        <v>0.0150597938446326</v>
      </c>
      <c r="AH553" s="92" t="n">
        <f aca="false">W553/V553</f>
        <v>0.22871420279407</v>
      </c>
      <c r="AI553" s="92" t="n">
        <f aca="false">EXP((((AH553-AH$565)/AH$566+2)/4-1.9)^3)</f>
        <v>0.000857288261474261</v>
      </c>
      <c r="AJ553" s="92" t="n">
        <f aca="false">X553/V553</f>
        <v>0.0380155350648154</v>
      </c>
      <c r="AK553" s="92" t="n">
        <f aca="false">EXP((((AJ553-AJ$565)/AJ$566+2)/4-1.9)^3)</f>
        <v>0.0270584905511943</v>
      </c>
      <c r="AL553" s="92" t="n">
        <f aca="false">AA553/V553</f>
        <v>0.14080003799631</v>
      </c>
      <c r="AM553" s="92" t="n">
        <f aca="false">EXP((((AL553-AL$565)/AL$566+2)/4-1.9)^3)</f>
        <v>0.0390287471445667</v>
      </c>
      <c r="AN553" s="92" t="n">
        <f aca="false">0.01*AE553+0.15*AG553+0.24*AI553+0.25*AK553+0.35*AM553</f>
        <v>0.0229116979630938</v>
      </c>
      <c r="AP553" s="94" t="n">
        <f aca="false">0.01*AE553/$AN$565</f>
        <v>7.92507214334713E-006</v>
      </c>
      <c r="AQ553" s="81" t="n">
        <f aca="false">AP553*$J$565</f>
        <v>48.6259681758729</v>
      </c>
      <c r="AR553" s="94" t="n">
        <f aca="false">0.15*AG553/$AN$565</f>
        <v>0.000802962055598652</v>
      </c>
      <c r="AS553" s="81" t="n">
        <f aca="false">AR553*$J$565</f>
        <v>4926.74472304337</v>
      </c>
      <c r="AT553" s="94" t="n">
        <f aca="false">0.24*AI553/$AN$565</f>
        <v>7.31345941943878E-005</v>
      </c>
      <c r="AU553" s="81" t="n">
        <f aca="false">AT553*$J$565</f>
        <v>448.73288034823</v>
      </c>
      <c r="AV553" s="94" t="n">
        <f aca="false">0.25*AK553/$AN$565</f>
        <v>0.00240451954594399</v>
      </c>
      <c r="AW553" s="81" t="n">
        <f aca="false">AV553*$J$565</f>
        <v>14753.4418368026</v>
      </c>
      <c r="AX553" s="94" t="n">
        <f aca="false">0.35*AM553/$AN$565</f>
        <v>0.00485553838486913</v>
      </c>
      <c r="AY553" s="81" t="n">
        <f aca="false">AX553*$J$565</f>
        <v>29792.1899900405</v>
      </c>
    </row>
    <row r="554" customFormat="false" ht="12.8" hidden="false" customHeight="false" outlineLevel="0" collapsed="false">
      <c r="A554" s="89" t="s">
        <v>58</v>
      </c>
      <c r="B554" s="77"/>
      <c r="C554" s="77"/>
      <c r="D554" s="77"/>
      <c r="E554" s="77"/>
      <c r="F554" s="77"/>
      <c r="G554" s="77"/>
      <c r="H554" s="77"/>
      <c r="I554" s="82" t="n">
        <f aca="false">AP554+AR554+AT554+AV554+AX554</f>
        <v>0.098736299012478</v>
      </c>
      <c r="J554" s="81" t="n">
        <f aca="false">ROUND(AQ554+AS554+AU554+AW554+AY554,0)</f>
        <v>605818</v>
      </c>
      <c r="K554" s="90" t="n">
        <f aca="false">I554-Tabla_Ministerio!J554</f>
        <v>4.16333634234434E-016</v>
      </c>
      <c r="L554" s="81" t="n">
        <f aca="false">J554-Tabla_Ministerio!K554</f>
        <v>0</v>
      </c>
      <c r="M554" s="82" t="n">
        <f aca="false">Q589/Q600</f>
        <v>0.0525766434852525</v>
      </c>
      <c r="N554" s="81" t="n">
        <f aca="false">ROUND(N565*M554,0)</f>
        <v>6129308</v>
      </c>
      <c r="O554" s="82" t="n">
        <f aca="false">Tabla_Ministerio!L554/Tabla_Ministerio!L565-M554</f>
        <v>5.1899128397162E-006</v>
      </c>
      <c r="P554" s="117" t="n">
        <f aca="false">N554-Tabla_Ministerio!L554</f>
        <v>-605</v>
      </c>
      <c r="Q554" s="83" t="n">
        <f aca="false">N554+J554</f>
        <v>6735126</v>
      </c>
      <c r="R554" s="81" t="n">
        <f aca="false">Q554-Tabla_Ministerio!M554</f>
        <v>-605</v>
      </c>
      <c r="T554" s="83" t="n">
        <f aca="false">B554+Tabla_Ministerio!B554</f>
        <v>5729</v>
      </c>
      <c r="U554" s="83" t="n">
        <f aca="false">C554+Tabla_Ministerio!C554</f>
        <v>23</v>
      </c>
      <c r="V554" s="83" t="n">
        <f aca="false">D554+Tabla_Ministerio!D554</f>
        <v>256.863636363636</v>
      </c>
      <c r="W554" s="83" t="n">
        <f aca="false">E554+Tabla_Ministerio!E554</f>
        <v>221.363636363636</v>
      </c>
      <c r="X554" s="83" t="n">
        <f aca="false">F554+Tabla_Ministerio!F554</f>
        <v>27</v>
      </c>
      <c r="Y554" s="83" t="n">
        <f aca="false">G554+Tabla_Ministerio!G554</f>
        <v>76</v>
      </c>
      <c r="Z554" s="83" t="n">
        <f aca="false">H554+Tabla_Ministerio!H554</f>
        <v>47</v>
      </c>
      <c r="AA554" s="83" t="n">
        <f aca="false">Y554+0.33*Z554</f>
        <v>91.51</v>
      </c>
      <c r="AD554" s="91" t="n">
        <f aca="false">IF(U554&gt;0,T554/U554,0)</f>
        <v>249.086956521739</v>
      </c>
      <c r="AE554" s="92" t="n">
        <f aca="false">EXP((((AD554-AD$565)/AD$566+2)/4-1.9)^3)</f>
        <v>0.140356219621174</v>
      </c>
      <c r="AF554" s="93" t="n">
        <f aca="false">T554/V554</f>
        <v>22.3036630684835</v>
      </c>
      <c r="AG554" s="92" t="n">
        <f aca="false">EXP((((AF554-AF$565)/AF$566+2)/4-1.9)^3)</f>
        <v>0.118930822476125</v>
      </c>
      <c r="AH554" s="92" t="n">
        <f aca="false">W554/V554</f>
        <v>0.861794372677402</v>
      </c>
      <c r="AI554" s="92" t="n">
        <f aca="false">EXP((((AH554-AH$565)/AH$566+2)/4-1.9)^3)</f>
        <v>0.622476424987194</v>
      </c>
      <c r="AJ554" s="92" t="n">
        <f aca="false">X554/V554</f>
        <v>0.105114139090427</v>
      </c>
      <c r="AK554" s="92" t="n">
        <f aca="false">EXP((((AJ554-AJ$565)/AJ$566+2)/4-1.9)^3)</f>
        <v>0.128567152955804</v>
      </c>
      <c r="AL554" s="92" t="n">
        <f aca="false">AA554/V554</f>
        <v>0.356259069191294</v>
      </c>
      <c r="AM554" s="92" t="n">
        <f aca="false">EXP((((AL554-AL$565)/AL$566+2)/4-1.9)^3)</f>
        <v>0.219985752025959</v>
      </c>
      <c r="AN554" s="92" t="n">
        <f aca="false">0.01*AE554+0.15*AG554+0.24*AI554+0.25*AK554+0.35*AM554</f>
        <v>0.277774329012594</v>
      </c>
      <c r="AP554" s="94" t="n">
        <f aca="false">0.01*AE554/$AN$565</f>
        <v>0.0004989033262375</v>
      </c>
      <c r="AQ554" s="81" t="n">
        <f aca="false">AP554*$J$565</f>
        <v>3061.12762453867</v>
      </c>
      <c r="AR554" s="94" t="n">
        <f aca="false">0.15*AG554/$AN$565</f>
        <v>0.00634118492422145</v>
      </c>
      <c r="AS554" s="81" t="n">
        <f aca="false">AR554*$J$565</f>
        <v>38907.6907749496</v>
      </c>
      <c r="AT554" s="94" t="n">
        <f aca="false">0.24*AI554/$AN$565</f>
        <v>0.0531029792227927</v>
      </c>
      <c r="AU554" s="81" t="n">
        <f aca="false">AT554*$J$565</f>
        <v>325824.639956019</v>
      </c>
      <c r="AV554" s="94" t="n">
        <f aca="false">0.25*AK554/$AN$565</f>
        <v>0.0114249622189275</v>
      </c>
      <c r="AW554" s="81" t="n">
        <f aca="false">AV554*$J$565</f>
        <v>70100.2892111822</v>
      </c>
      <c r="AX554" s="94" t="n">
        <f aca="false">0.35*AM554/$AN$565</f>
        <v>0.0273682693202989</v>
      </c>
      <c r="AY554" s="81" t="n">
        <f aca="false">AX554*$J$565</f>
        <v>167923.845856059</v>
      </c>
    </row>
    <row r="555" customFormat="false" ht="12.8" hidden="false" customHeight="false" outlineLevel="0" collapsed="false">
      <c r="A555" s="89" t="s">
        <v>59</v>
      </c>
      <c r="B555" s="77"/>
      <c r="C555" s="77"/>
      <c r="D555" s="77"/>
      <c r="E555" s="77"/>
      <c r="F555" s="77"/>
      <c r="G555" s="77"/>
      <c r="H555" s="77"/>
      <c r="I555" s="82" t="n">
        <f aca="false">AP555+AR555+AT555+AV555+AX555</f>
        <v>0.00809239359714034</v>
      </c>
      <c r="J555" s="81" t="n">
        <f aca="false">ROUND(AQ555+AS555+AU555+AW555+AY555,0)</f>
        <v>49653</v>
      </c>
      <c r="K555" s="90" t="n">
        <f aca="false">I555-Tabla_Ministerio!J555</f>
        <v>-1.02348685082632E-016</v>
      </c>
      <c r="L555" s="81" t="n">
        <f aca="false">J555-Tabla_Ministerio!K555</f>
        <v>0</v>
      </c>
      <c r="M555" s="82" t="n">
        <f aca="false">Q590/Q600</f>
        <v>0.0101712328317988</v>
      </c>
      <c r="N555" s="81" t="n">
        <f aca="false">ROUND(N565*M555,0)</f>
        <v>1185747</v>
      </c>
      <c r="O555" s="82" t="n">
        <f aca="false">Tabla_Ministerio!L555/Tabla_Ministerio!L565-M555</f>
        <v>-2.25805065889456E-005</v>
      </c>
      <c r="P555" s="117" t="n">
        <f aca="false">N555-Tabla_Ministerio!L555</f>
        <v>2632</v>
      </c>
      <c r="Q555" s="83" t="n">
        <f aca="false">N555+J555</f>
        <v>1235400</v>
      </c>
      <c r="R555" s="81" t="n">
        <f aca="false">Q555-Tabla_Ministerio!M555</f>
        <v>2632</v>
      </c>
      <c r="T555" s="83" t="n">
        <f aca="false">B555+Tabla_Ministerio!B555</f>
        <v>3627</v>
      </c>
      <c r="U555" s="83" t="n">
        <f aca="false">C555+Tabla_Ministerio!C555</f>
        <v>30</v>
      </c>
      <c r="V555" s="83" t="n">
        <f aca="false">D555+Tabla_Ministerio!D555</f>
        <v>164.636363636364</v>
      </c>
      <c r="W555" s="83" t="n">
        <f aca="false">E555+Tabla_Ministerio!E555</f>
        <v>43.2272727272727</v>
      </c>
      <c r="X555" s="83" t="n">
        <f aca="false">F555+Tabla_Ministerio!F555</f>
        <v>1</v>
      </c>
      <c r="Y555" s="83" t="n">
        <f aca="false">G555+Tabla_Ministerio!G555</f>
        <v>2</v>
      </c>
      <c r="Z555" s="83" t="n">
        <f aca="false">H555+Tabla_Ministerio!H555</f>
        <v>1</v>
      </c>
      <c r="AA555" s="83" t="n">
        <f aca="false">Y555+0.33*Z555</f>
        <v>2.33</v>
      </c>
      <c r="AD555" s="91" t="n">
        <f aca="false">IF(U555&gt;0,T555/U555,0)</f>
        <v>120.9</v>
      </c>
      <c r="AE555" s="92" t="n">
        <f aca="false">EXP((((AD555-AD$565)/AD$566+2)/4-1.9)^3)</f>
        <v>0.0127828064266567</v>
      </c>
      <c r="AF555" s="93" t="n">
        <f aca="false">T555/V555</f>
        <v>22.0303699613473</v>
      </c>
      <c r="AG555" s="92" t="n">
        <f aca="false">EXP((((AF555-AF$565)/AF$566+2)/4-1.9)^3)</f>
        <v>0.109847484931326</v>
      </c>
      <c r="AH555" s="92" t="n">
        <f aca="false">W555/V555</f>
        <v>0.262562120375482</v>
      </c>
      <c r="AI555" s="92" t="n">
        <f aca="false">EXP((((AH555-AH$565)/AH$566+2)/4-1.9)^3)</f>
        <v>0.00164418699866952</v>
      </c>
      <c r="AJ555" s="92" t="n">
        <f aca="false">X555/V555</f>
        <v>0.00607399226946437</v>
      </c>
      <c r="AK555" s="92" t="n">
        <f aca="false">EXP((((AJ555-AJ$565)/AJ$566+2)/4-1.9)^3)</f>
        <v>0.0103656973163609</v>
      </c>
      <c r="AL555" s="92" t="n">
        <f aca="false">AA555/V555</f>
        <v>0.014152401987852</v>
      </c>
      <c r="AM555" s="92" t="n">
        <f aca="false">EXP((((AL555-AL$565)/AL$566+2)/4-1.9)^3)</f>
        <v>0.00907231380678036</v>
      </c>
      <c r="AN555" s="92" t="n">
        <f aca="false">0.01*AE555+0.15*AG555+0.24*AI555+0.25*AK555+0.35*AM555</f>
        <v>0.0227662898451094</v>
      </c>
      <c r="AP555" s="94" t="n">
        <f aca="false">0.01*AE555/$AN$565</f>
        <v>4.54371360394422E-005</v>
      </c>
      <c r="AQ555" s="81" t="n">
        <f aca="false">AP555*$J$565</f>
        <v>278.789226279974</v>
      </c>
      <c r="AR555" s="94" t="n">
        <f aca="false">0.15*AG555/$AN$565</f>
        <v>0.00585687714007022</v>
      </c>
      <c r="AS555" s="81" t="n">
        <f aca="false">AR555*$J$565</f>
        <v>35936.1172077317</v>
      </c>
      <c r="AT555" s="94" t="n">
        <f aca="false">0.24*AI555/$AN$565</f>
        <v>0.00014026431287021</v>
      </c>
      <c r="AU555" s="81" t="n">
        <f aca="false">AT555*$J$565</f>
        <v>860.621567913813</v>
      </c>
      <c r="AV555" s="94" t="n">
        <f aca="false">0.25*AK555/$AN$565</f>
        <v>0.000921134967132483</v>
      </c>
      <c r="AW555" s="81" t="n">
        <f aca="false">AV555*$J$565</f>
        <v>5651.81979258935</v>
      </c>
      <c r="AX555" s="94" t="n">
        <f aca="false">0.35*AM555/$AN$565</f>
        <v>0.00112868004102798</v>
      </c>
      <c r="AY555" s="81" t="n">
        <f aca="false">AX555*$J$565</f>
        <v>6925.25680057592</v>
      </c>
    </row>
    <row r="556" customFormat="false" ht="12.8" hidden="false" customHeight="false" outlineLevel="0" collapsed="false">
      <c r="A556" s="89" t="s">
        <v>60</v>
      </c>
      <c r="B556" s="77"/>
      <c r="C556" s="77"/>
      <c r="D556" s="77"/>
      <c r="E556" s="77"/>
      <c r="F556" s="77"/>
      <c r="G556" s="77"/>
      <c r="H556" s="77"/>
      <c r="I556" s="82" t="n">
        <f aca="false">AP556+AR556+AT556+AV556+AX556</f>
        <v>0.0716741124714108</v>
      </c>
      <c r="J556" s="81" t="n">
        <f aca="false">ROUND(AQ556+AS556+AU556+AW556+AY556,0)</f>
        <v>439772</v>
      </c>
      <c r="K556" s="90" t="n">
        <f aca="false">I556-Tabla_Ministerio!J556</f>
        <v>0</v>
      </c>
      <c r="L556" s="81" t="n">
        <f aca="false">J556-Tabla_Ministerio!K556</f>
        <v>0</v>
      </c>
      <c r="M556" s="82" t="n">
        <f aca="false">Q591/Q600</f>
        <v>0.0342727761979161</v>
      </c>
      <c r="N556" s="81" t="n">
        <f aca="false">ROUND(N565*M556,0)</f>
        <v>3995470</v>
      </c>
      <c r="O556" s="82" t="n">
        <f aca="false">Tabla_Ministerio!L556/Tabla_Ministerio!L565-M556</f>
        <v>5.37065345436946E-005</v>
      </c>
      <c r="P556" s="117" t="n">
        <f aca="false">N556-Tabla_Ministerio!L556</f>
        <v>-6261</v>
      </c>
      <c r="Q556" s="83" t="n">
        <f aca="false">N556+J556</f>
        <v>4435242</v>
      </c>
      <c r="R556" s="81" t="n">
        <f aca="false">Q556-Tabla_Ministerio!M556</f>
        <v>-6261</v>
      </c>
      <c r="T556" s="83" t="n">
        <f aca="false">B556+Tabla_Ministerio!B556</f>
        <v>7689</v>
      </c>
      <c r="U556" s="83" t="n">
        <f aca="false">C556+Tabla_Ministerio!C556</f>
        <v>48</v>
      </c>
      <c r="V556" s="83" t="n">
        <f aca="false">D556+Tabla_Ministerio!D556</f>
        <v>248.5</v>
      </c>
      <c r="W556" s="83" t="n">
        <f aca="false">E556+Tabla_Ministerio!E556</f>
        <v>171.409090909091</v>
      </c>
      <c r="X556" s="83" t="n">
        <f aca="false">F556+Tabla_Ministerio!F556</f>
        <v>14</v>
      </c>
      <c r="Y556" s="83" t="n">
        <f aca="false">G556+Tabla_Ministerio!G556</f>
        <v>54</v>
      </c>
      <c r="Z556" s="83" t="n">
        <f aca="false">H556+Tabla_Ministerio!H556</f>
        <v>13</v>
      </c>
      <c r="AA556" s="83" t="n">
        <f aca="false">Y556+0.33*Z556</f>
        <v>58.29</v>
      </c>
      <c r="AD556" s="91" t="n">
        <f aca="false">IF(U556&gt;0,T556/U556,0)</f>
        <v>160.1875</v>
      </c>
      <c r="AE556" s="92" t="n">
        <f aca="false">EXP((((AD556-AD$565)/AD$566+2)/4-1.9)^3)</f>
        <v>0.0305262197269736</v>
      </c>
      <c r="AF556" s="93" t="n">
        <f aca="false">T556/V556</f>
        <v>30.9416498993964</v>
      </c>
      <c r="AG556" s="92" t="n">
        <f aca="false">EXP((((AF556-AF$565)/AF$566+2)/4-1.9)^3)</f>
        <v>0.614308951691788</v>
      </c>
      <c r="AH556" s="92" t="n">
        <f aca="false">W556/V556</f>
        <v>0.689775013718676</v>
      </c>
      <c r="AI556" s="92" t="n">
        <f aca="false">EXP((((AH556-AH$565)/AH$566+2)/4-1.9)^3)</f>
        <v>0.274709607150018</v>
      </c>
      <c r="AJ556" s="92" t="n">
        <f aca="false">X556/V556</f>
        <v>0.0563380281690141</v>
      </c>
      <c r="AK556" s="92" t="n">
        <f aca="false">EXP((((AJ556-AJ$565)/AJ$566+2)/4-1.9)^3)</f>
        <v>0.0439179903529635</v>
      </c>
      <c r="AL556" s="92" t="n">
        <f aca="false">AA556/V556</f>
        <v>0.234567404426559</v>
      </c>
      <c r="AM556" s="92" t="n">
        <f aca="false">EXP((((AL556-AL$565)/AL$566+2)/4-1.9)^3)</f>
        <v>0.0922257390798242</v>
      </c>
      <c r="AN556" s="92" t="n">
        <f aca="false">0.01*AE556+0.15*AG556+0.24*AI556+0.25*AK556+0.35*AM556</f>
        <v>0.201640416933222</v>
      </c>
      <c r="AP556" s="94" t="n">
        <f aca="false">0.01*AE556/$AN$565</f>
        <v>0.000108507001687201</v>
      </c>
      <c r="AQ556" s="81" t="n">
        <f aca="false">AP556*$J$565</f>
        <v>665.767820843184</v>
      </c>
      <c r="AR556" s="94" t="n">
        <f aca="false">0.15*AG556/$AN$565</f>
        <v>0.0327538865214209</v>
      </c>
      <c r="AS556" s="81" t="n">
        <f aca="false">AR556*$J$565</f>
        <v>200968.447330007</v>
      </c>
      <c r="AT556" s="94" t="n">
        <f aca="false">0.24*AI556/$AN$565</f>
        <v>0.0234352627267596</v>
      </c>
      <c r="AU556" s="81" t="n">
        <f aca="false">AT556*$J$565</f>
        <v>143792.046170994</v>
      </c>
      <c r="AV556" s="94" t="n">
        <f aca="false">0.25*AK556/$AN$565</f>
        <v>0.00390271829917797</v>
      </c>
      <c r="AW556" s="81" t="n">
        <f aca="false">AV556*$J$565</f>
        <v>23945.9594036042</v>
      </c>
      <c r="AX556" s="94" t="n">
        <f aca="false">0.35*AM556/$AN$565</f>
        <v>0.0114737379223651</v>
      </c>
      <c r="AY556" s="81" t="n">
        <f aca="false">AX556*$J$565</f>
        <v>70399.5629288483</v>
      </c>
    </row>
    <row r="557" customFormat="false" ht="12.8" hidden="false" customHeight="false" outlineLevel="0" collapsed="false">
      <c r="A557" s="89" t="s">
        <v>61</v>
      </c>
      <c r="B557" s="77"/>
      <c r="C557" s="77"/>
      <c r="D557" s="77"/>
      <c r="E557" s="77"/>
      <c r="F557" s="77"/>
      <c r="G557" s="77"/>
      <c r="H557" s="77"/>
      <c r="I557" s="82" t="n">
        <f aca="false">AP557+AR557+AT557+AV557+AX557</f>
        <v>0.00441698722175283</v>
      </c>
      <c r="J557" s="81" t="n">
        <f aca="false">ROUND(AQ557+AS557+AU557+AW557+AY557,0)</f>
        <v>27101</v>
      </c>
      <c r="K557" s="90" t="n">
        <f aca="false">I557-Tabla_Ministerio!J557</f>
        <v>0</v>
      </c>
      <c r="L557" s="81" t="n">
        <f aca="false">J557-Tabla_Ministerio!K557</f>
        <v>0</v>
      </c>
      <c r="M557" s="82" t="n">
        <f aca="false">Q592/Q600</f>
        <v>0.0139547217492599</v>
      </c>
      <c r="N557" s="81" t="n">
        <f aca="false">ROUND(N565*M557,0)</f>
        <v>1626821</v>
      </c>
      <c r="O557" s="82" t="n">
        <f aca="false">Tabla_Ministerio!L557/Tabla_Ministerio!L565-M557</f>
        <v>8.466481973066E-006</v>
      </c>
      <c r="P557" s="117" t="n">
        <f aca="false">N557-Tabla_Ministerio!L557</f>
        <v>-987</v>
      </c>
      <c r="Q557" s="83" t="n">
        <f aca="false">N557+J557</f>
        <v>1653922</v>
      </c>
      <c r="R557" s="81" t="n">
        <f aca="false">Q557-Tabla_Ministerio!M557</f>
        <v>-987</v>
      </c>
      <c r="T557" s="83" t="n">
        <f aca="false">B557+Tabla_Ministerio!B557</f>
        <v>6639</v>
      </c>
      <c r="U557" s="83" t="n">
        <f aca="false">C557+Tabla_Ministerio!C557</f>
        <v>58</v>
      </c>
      <c r="V557" s="83" t="n">
        <f aca="false">D557+Tabla_Ministerio!D557</f>
        <v>420.272727272727</v>
      </c>
      <c r="W557" s="83" t="n">
        <f aca="false">E557+Tabla_Ministerio!E557</f>
        <v>130.795454545455</v>
      </c>
      <c r="X557" s="83" t="n">
        <f aca="false">F557+Tabla_Ministerio!F557</f>
        <v>9</v>
      </c>
      <c r="Y557" s="83" t="n">
        <f aca="false">G557+Tabla_Ministerio!G557</f>
        <v>23</v>
      </c>
      <c r="Z557" s="83" t="n">
        <f aca="false">H557+Tabla_Ministerio!H557</f>
        <v>8</v>
      </c>
      <c r="AA557" s="83" t="n">
        <f aca="false">Y557+0.33*Z557</f>
        <v>25.64</v>
      </c>
      <c r="AD557" s="91" t="n">
        <f aca="false">IF(U557&gt;0,T557/U557,0)</f>
        <v>114.465517241379</v>
      </c>
      <c r="AE557" s="92" t="n">
        <f aca="false">EXP((((AD557-AD$565)/AD$566+2)/4-1.9)^3)</f>
        <v>0.0109465525137244</v>
      </c>
      <c r="AF557" s="93" t="n">
        <f aca="false">T557/V557</f>
        <v>15.7968851395198</v>
      </c>
      <c r="AG557" s="92" t="n">
        <f aca="false">EXP((((AF557-AF$565)/AF$566+2)/4-1.9)^3)</f>
        <v>0.0100756260146432</v>
      </c>
      <c r="AH557" s="92" t="n">
        <f aca="false">W557/V557</f>
        <v>0.311215660826304</v>
      </c>
      <c r="AI557" s="92" t="n">
        <f aca="false">EXP((((AH557-AH$565)/AH$566+2)/4-1.9)^3)</f>
        <v>0.00390122687698858</v>
      </c>
      <c r="AJ557" s="92" t="n">
        <f aca="false">X557/V557</f>
        <v>0.0214146658014277</v>
      </c>
      <c r="AK557" s="92" t="n">
        <f aca="false">EXP((((AJ557-AJ$565)/AJ$566+2)/4-1.9)^3)</f>
        <v>0.0167455370831125</v>
      </c>
      <c r="AL557" s="92" t="n">
        <f aca="false">AA557/V557</f>
        <v>0.0610080034609561</v>
      </c>
      <c r="AM557" s="92" t="n">
        <f aca="false">EXP((((AL557-AL$565)/AL$566+2)/4-1.9)^3)</f>
        <v>0.0162365702573504</v>
      </c>
      <c r="AN557" s="92" t="n">
        <f aca="false">0.01*AE557+0.15*AG557+0.24*AI557+0.25*AK557+0.35*AM557</f>
        <v>0.0124262877386617</v>
      </c>
      <c r="AP557" s="94" t="n">
        <f aca="false">0.01*AE557/$AN$565</f>
        <v>3.89100780476326E-005</v>
      </c>
      <c r="AQ557" s="81" t="n">
        <f aca="false">AP557*$J$565</f>
        <v>238.741071707874</v>
      </c>
      <c r="AR557" s="94" t="n">
        <f aca="false">0.15*AG557/$AN$565</f>
        <v>0.000537214882197382</v>
      </c>
      <c r="AS557" s="81" t="n">
        <f aca="false">AR557*$J$565</f>
        <v>3296.19633649194</v>
      </c>
      <c r="AT557" s="94" t="n">
        <f aca="false">0.24*AI557/$AN$565</f>
        <v>0.000332810627802309</v>
      </c>
      <c r="AU557" s="81" t="n">
        <f aca="false">AT557*$J$565</f>
        <v>2042.03049554479</v>
      </c>
      <c r="AV557" s="94" t="n">
        <f aca="false">0.25*AK557/$AN$565</f>
        <v>0.0014880715961407</v>
      </c>
      <c r="AW557" s="81" t="n">
        <f aca="false">AV557*$J$565</f>
        <v>9130.38023737126</v>
      </c>
      <c r="AX557" s="94" t="n">
        <f aca="false">0.35*AM557/$AN$565</f>
        <v>0.00201998003756481</v>
      </c>
      <c r="AY557" s="81" t="n">
        <f aca="false">AX557*$J$565</f>
        <v>12394.0177762269</v>
      </c>
    </row>
    <row r="558" customFormat="false" ht="12.8" hidden="false" customHeight="false" outlineLevel="0" collapsed="false">
      <c r="A558" s="89" t="s">
        <v>62</v>
      </c>
      <c r="B558" s="77"/>
      <c r="C558" s="77"/>
      <c r="D558" s="77"/>
      <c r="E558" s="77"/>
      <c r="F558" s="77"/>
      <c r="G558" s="77"/>
      <c r="H558" s="77"/>
      <c r="I558" s="82" t="n">
        <f aca="false">AP558+AR558+AT558+AV558+AX558</f>
        <v>0.0128547581610164</v>
      </c>
      <c r="J558" s="81" t="n">
        <f aca="false">ROUND(AQ558+AS558+AU558+AW558+AY558,0)</f>
        <v>78873</v>
      </c>
      <c r="K558" s="90" t="n">
        <f aca="false">I558-Tabla_Ministerio!J558</f>
        <v>0</v>
      </c>
      <c r="L558" s="81" t="n">
        <f aca="false">J558-Tabla_Ministerio!K558</f>
        <v>0</v>
      </c>
      <c r="M558" s="82" t="n">
        <f aca="false">Q593/Q600</f>
        <v>0.0274243354116409</v>
      </c>
      <c r="N558" s="81" t="n">
        <f aca="false">ROUND(N565*M558,0)</f>
        <v>3197089</v>
      </c>
      <c r="O558" s="82" t="n">
        <f aca="false">Tabla_Ministerio!L558/Tabla_Ministerio!L565-M558</f>
        <v>-1.1166642395883E-005</v>
      </c>
      <c r="P558" s="117" t="n">
        <f aca="false">N558-Tabla_Ministerio!L558</f>
        <v>1302</v>
      </c>
      <c r="Q558" s="83" t="n">
        <f aca="false">N558+J558</f>
        <v>3275962</v>
      </c>
      <c r="R558" s="81" t="n">
        <f aca="false">Q558-Tabla_Ministerio!M558</f>
        <v>1302</v>
      </c>
      <c r="T558" s="83" t="n">
        <f aca="false">B558+Tabla_Ministerio!B558</f>
        <v>6793</v>
      </c>
      <c r="U558" s="83" t="n">
        <f aca="false">C558+Tabla_Ministerio!C558</f>
        <v>38</v>
      </c>
      <c r="V558" s="83" t="n">
        <f aca="false">D558+Tabla_Ministerio!D558</f>
        <v>326.568181818182</v>
      </c>
      <c r="W558" s="83" t="n">
        <f aca="false">E558+Tabla_Ministerio!E558</f>
        <v>172.045454545455</v>
      </c>
      <c r="X558" s="83" t="n">
        <f aca="false">F558+Tabla_Ministerio!F558</f>
        <v>7</v>
      </c>
      <c r="Y558" s="83" t="n">
        <f aca="false">G558+Tabla_Ministerio!G558</f>
        <v>3</v>
      </c>
      <c r="Z558" s="83" t="n">
        <f aca="false">H558+Tabla_Ministerio!H558</f>
        <v>5</v>
      </c>
      <c r="AA558" s="83" t="n">
        <f aca="false">Y558+0.33*Z558</f>
        <v>4.65</v>
      </c>
      <c r="AD558" s="91" t="n">
        <f aca="false">IF(U558&gt;0,T558/U558,0)</f>
        <v>178.763157894737</v>
      </c>
      <c r="AE558" s="92" t="n">
        <f aca="false">EXP((((AD558-AD$565)/AD$566+2)/4-1.9)^3)</f>
        <v>0.0440921557308524</v>
      </c>
      <c r="AF558" s="93" t="n">
        <f aca="false">T558/V558</f>
        <v>20.8011691836593</v>
      </c>
      <c r="AG558" s="92" t="n">
        <f aca="false">EXP((((AF558-AF$565)/AF$566+2)/4-1.9)^3)</f>
        <v>0.074983937188667</v>
      </c>
      <c r="AH558" s="92" t="n">
        <f aca="false">W558/V558</f>
        <v>0.526828589324241</v>
      </c>
      <c r="AI558" s="92" t="n">
        <f aca="false">EXP((((AH558-AH$565)/AH$566+2)/4-1.9)^3)</f>
        <v>0.0712828441619903</v>
      </c>
      <c r="AJ558" s="92" t="n">
        <f aca="false">X558/V558</f>
        <v>0.0214350337532187</v>
      </c>
      <c r="AK558" s="92" t="n">
        <f aca="false">EXP((((AJ558-AJ$565)/AJ$566+2)/4-1.9)^3)</f>
        <v>0.0167558117526559</v>
      </c>
      <c r="AL558" s="92" t="n">
        <f aca="false">AA558/V558</f>
        <v>0.0142389867074953</v>
      </c>
      <c r="AM558" s="92" t="n">
        <f aca="false">EXP((((AL558-AL$565)/AL$566+2)/4-1.9)^3)</f>
        <v>0.00908250924352102</v>
      </c>
      <c r="AN558" s="92" t="n">
        <f aca="false">0.01*AE558+0.15*AG558+0.24*AI558+0.25*AK558+0.35*AM558</f>
        <v>0.0361642259078826</v>
      </c>
      <c r="AP558" s="94" t="n">
        <f aca="false">0.01*AE558/$AN$565</f>
        <v>0.000156727811667176</v>
      </c>
      <c r="AQ558" s="81" t="n">
        <f aca="false">AP558*$J$565</f>
        <v>961.636871507842</v>
      </c>
      <c r="AR558" s="94" t="n">
        <f aca="false">0.15*AG558/$AN$565</f>
        <v>0.00399801331698515</v>
      </c>
      <c r="AS558" s="81" t="n">
        <f aca="false">AR558*$J$565</f>
        <v>24530.6622831989</v>
      </c>
      <c r="AT558" s="94" t="n">
        <f aca="false">0.24*AI558/$AN$565</f>
        <v>0.00608108394234145</v>
      </c>
      <c r="AU558" s="81" t="n">
        <f aca="false">AT558*$J$565</f>
        <v>37311.7857991157</v>
      </c>
      <c r="AV558" s="94" t="n">
        <f aca="false">0.25*AK558/$AN$565</f>
        <v>0.00148898464203654</v>
      </c>
      <c r="AW558" s="81" t="n">
        <f aca="false">AV558*$J$565</f>
        <v>9135.98242494392</v>
      </c>
      <c r="AX558" s="94" t="n">
        <f aca="false">0.35*AM558/$AN$565</f>
        <v>0.0011299484479861</v>
      </c>
      <c r="AY558" s="81" t="n">
        <f aca="false">AX558*$J$565</f>
        <v>6933.03938163814</v>
      </c>
    </row>
    <row r="559" customFormat="false" ht="12.8" hidden="false" customHeight="false" outlineLevel="0" collapsed="false">
      <c r="A559" s="89" t="s">
        <v>63</v>
      </c>
      <c r="B559" s="77"/>
      <c r="C559" s="77"/>
      <c r="D559" s="77"/>
      <c r="E559" s="77"/>
      <c r="F559" s="77"/>
      <c r="G559" s="77"/>
      <c r="H559" s="77"/>
      <c r="I559" s="82" t="n">
        <f aca="false">AP559+AR559+AT559+AV559+AX559</f>
        <v>0.0113776612409623</v>
      </c>
      <c r="J559" s="81" t="n">
        <f aca="false">ROUND(AQ559+AS559+AU559+AW559+AY559,0)</f>
        <v>69810</v>
      </c>
      <c r="K559" s="90" t="n">
        <f aca="false">I559-Tabla_Ministerio!J559</f>
        <v>0</v>
      </c>
      <c r="L559" s="81" t="n">
        <f aca="false">J559-Tabla_Ministerio!K559</f>
        <v>0</v>
      </c>
      <c r="M559" s="82" t="n">
        <f aca="false">Q594/Q600</f>
        <v>0.0112573962897966</v>
      </c>
      <c r="N559" s="81" t="n">
        <f aca="false">ROUND(N565*M559,0)</f>
        <v>1312371</v>
      </c>
      <c r="O559" s="82" t="n">
        <f aca="false">Tabla_Ministerio!L559/Tabla_Ministerio!L565-M559</f>
        <v>-4.99873217762667E-006</v>
      </c>
      <c r="P559" s="117" t="n">
        <f aca="false">N559-Tabla_Ministerio!L559</f>
        <v>583</v>
      </c>
      <c r="Q559" s="83" t="n">
        <f aca="false">N559+J559</f>
        <v>1382181</v>
      </c>
      <c r="R559" s="81" t="n">
        <f aca="false">Q559-Tabla_Ministerio!M559</f>
        <v>583</v>
      </c>
      <c r="T559" s="83" t="n">
        <f aca="false">B559+Tabla_Ministerio!B559</f>
        <v>8513</v>
      </c>
      <c r="U559" s="83" t="n">
        <f aca="false">C559+Tabla_Ministerio!C559</f>
        <v>67</v>
      </c>
      <c r="V559" s="83" t="n">
        <f aca="false">D559+Tabla_Ministerio!D559</f>
        <v>379.068181818182</v>
      </c>
      <c r="W559" s="83" t="n">
        <f aca="false">E559+Tabla_Ministerio!E559</f>
        <v>172.477272727273</v>
      </c>
      <c r="X559" s="83" t="n">
        <f aca="false">F559+Tabla_Ministerio!F559</f>
        <v>2</v>
      </c>
      <c r="Y559" s="83" t="n">
        <f aca="false">G559+Tabla_Ministerio!G559</f>
        <v>4</v>
      </c>
      <c r="Z559" s="83" t="n">
        <f aca="false">H559+Tabla_Ministerio!H559</f>
        <v>2</v>
      </c>
      <c r="AA559" s="83" t="n">
        <f aca="false">Y559+0.33*Z559</f>
        <v>4.66</v>
      </c>
      <c r="AD559" s="91" t="n">
        <f aca="false">IF(U559&gt;0,T559/U559,0)</f>
        <v>127.059701492537</v>
      </c>
      <c r="AE559" s="92" t="n">
        <f aca="false">EXP((((AD559-AD$565)/AD$566+2)/4-1.9)^3)</f>
        <v>0.014778728116503</v>
      </c>
      <c r="AF559" s="93" t="n">
        <f aca="false">T559/V559</f>
        <v>22.4577013010372</v>
      </c>
      <c r="AG559" s="92" t="n">
        <f aca="false">EXP((((AF559-AF$565)/AF$566+2)/4-1.9)^3)</f>
        <v>0.12427180664348</v>
      </c>
      <c r="AH559" s="92" t="n">
        <f aca="false">W559/V559</f>
        <v>0.455003297559806</v>
      </c>
      <c r="AI559" s="92" t="n">
        <f aca="false">EXP((((AH559-AH$565)/AH$566+2)/4-1.9)^3)</f>
        <v>0.0316480493700071</v>
      </c>
      <c r="AJ559" s="92" t="n">
        <f aca="false">X559/V559</f>
        <v>0.00527609568919</v>
      </c>
      <c r="AK559" s="92" t="n">
        <f aca="false">EXP((((AJ559-AJ$565)/AJ$566+2)/4-1.9)^3)</f>
        <v>0.0101004411067555</v>
      </c>
      <c r="AL559" s="92" t="n">
        <f aca="false">AA559/V559</f>
        <v>0.0122933029558127</v>
      </c>
      <c r="AM559" s="92" t="n">
        <f aca="false">EXP((((AL559-AL$565)/AL$566+2)/4-1.9)^3)</f>
        <v>0.00885576066992695</v>
      </c>
      <c r="AN559" s="92" t="n">
        <f aca="false">0.01*AE559+0.15*AG559+0.24*AI559+0.25*AK559+0.35*AM559</f>
        <v>0.032008716637652</v>
      </c>
      <c r="AP559" s="94" t="n">
        <f aca="false">0.01*AE559/$AN$565</f>
        <v>5.2531741270771E-005</v>
      </c>
      <c r="AQ559" s="81" t="n">
        <f aca="false">AP559*$J$565</f>
        <v>322.319687827706</v>
      </c>
      <c r="AR559" s="94" t="n">
        <f aca="false">0.15*AG559/$AN$565</f>
        <v>0.006625956925099</v>
      </c>
      <c r="AS559" s="81" t="n">
        <f aca="false">AR559*$J$565</f>
        <v>40654.97004277</v>
      </c>
      <c r="AT559" s="94" t="n">
        <f aca="false">0.24*AI559/$AN$565</f>
        <v>0.00269987045400471</v>
      </c>
      <c r="AU559" s="81" t="n">
        <f aca="false">AT559*$J$565</f>
        <v>16565.6302429526</v>
      </c>
      <c r="AV559" s="94" t="n">
        <f aca="false">0.25*AK559/$AN$565</f>
        <v>0.00089756329969329</v>
      </c>
      <c r="AW559" s="81" t="n">
        <f aca="false">AV559*$J$565</f>
        <v>5507.19080625102</v>
      </c>
      <c r="AX559" s="94" t="n">
        <f aca="false">0.35*AM559/$AN$565</f>
        <v>0.00110173882089451</v>
      </c>
      <c r="AY559" s="81" t="n">
        <f aca="false">AX559*$J$565</f>
        <v>6759.95320596709</v>
      </c>
    </row>
    <row r="560" customFormat="false" ht="12.8" hidden="false" customHeight="false" outlineLevel="0" collapsed="false">
      <c r="A560" s="89" t="s">
        <v>64</v>
      </c>
      <c r="B560" s="77"/>
      <c r="C560" s="77"/>
      <c r="D560" s="77"/>
      <c r="E560" s="77"/>
      <c r="F560" s="77"/>
      <c r="G560" s="77"/>
      <c r="H560" s="77"/>
      <c r="I560" s="82" t="n">
        <f aca="false">AP560+AR560+AT560+AV560+AX560</f>
        <v>0.0137482298398071</v>
      </c>
      <c r="J560" s="81" t="n">
        <f aca="false">ROUND(AQ560+AS560+AU560+AW560+AY560,0)</f>
        <v>84355</v>
      </c>
      <c r="K560" s="90" t="n">
        <f aca="false">I560-Tabla_Ministerio!J560</f>
        <v>-7.80625564189563E-017</v>
      </c>
      <c r="L560" s="81" t="n">
        <f aca="false">J560-Tabla_Ministerio!K560</f>
        <v>0</v>
      </c>
      <c r="M560" s="82" t="n">
        <f aca="false">Q595/Q600</f>
        <v>0.0140426183621941</v>
      </c>
      <c r="N560" s="81" t="n">
        <f aca="false">ROUND(N565*M560,0)</f>
        <v>1637068</v>
      </c>
      <c r="O560" s="82" t="n">
        <f aca="false">Tabla_Ministerio!L560/Tabla_Ministerio!L565-M560</f>
        <v>-5.6343833341032E-006</v>
      </c>
      <c r="P560" s="117" t="n">
        <f aca="false">N560-Tabla_Ministerio!L560</f>
        <v>657</v>
      </c>
      <c r="Q560" s="83" t="n">
        <f aca="false">N560+J560</f>
        <v>1721423</v>
      </c>
      <c r="R560" s="81" t="n">
        <f aca="false">Q560-Tabla_Ministerio!M560</f>
        <v>657</v>
      </c>
      <c r="T560" s="83" t="n">
        <f aca="false">B560+Tabla_Ministerio!B560</f>
        <v>7917</v>
      </c>
      <c r="U560" s="83" t="n">
        <f aca="false">C560+Tabla_Ministerio!C560</f>
        <v>34</v>
      </c>
      <c r="V560" s="83" t="n">
        <f aca="false">D560+Tabla_Ministerio!D560</f>
        <v>348.272727272727</v>
      </c>
      <c r="W560" s="83" t="n">
        <f aca="false">E560+Tabla_Ministerio!E560</f>
        <v>162.613636363636</v>
      </c>
      <c r="X560" s="83" t="n">
        <f aca="false">F560+Tabla_Ministerio!F560</f>
        <v>2</v>
      </c>
      <c r="Y560" s="83" t="n">
        <f aca="false">G560+Tabla_Ministerio!G560</f>
        <v>23</v>
      </c>
      <c r="Z560" s="83" t="n">
        <f aca="false">H560+Tabla_Ministerio!H560</f>
        <v>1</v>
      </c>
      <c r="AA560" s="83" t="n">
        <f aca="false">Y560+0.33*Z560</f>
        <v>23.33</v>
      </c>
      <c r="AD560" s="91" t="n">
        <f aca="false">IF(U560&gt;0,T560/U560,0)</f>
        <v>232.852941176471</v>
      </c>
      <c r="AE560" s="92" t="n">
        <f aca="false">EXP((((AD560-AD$565)/AD$566+2)/4-1.9)^3)</f>
        <v>0.110840163754269</v>
      </c>
      <c r="AF560" s="93" t="n">
        <f aca="false">T560/V560</f>
        <v>22.7321848081441</v>
      </c>
      <c r="AG560" s="92" t="n">
        <f aca="false">EXP((((AF560-AF$565)/AF$566+2)/4-1.9)^3)</f>
        <v>0.134188301900266</v>
      </c>
      <c r="AH560" s="92" t="n">
        <f aca="false">W560/V560</f>
        <v>0.466914643696162</v>
      </c>
      <c r="AI560" s="92" t="n">
        <f aca="false">EXP((((AH560-AH$565)/AH$566+2)/4-1.9)^3)</f>
        <v>0.0365783587382726</v>
      </c>
      <c r="AJ560" s="92" t="n">
        <f aca="false">X560/V560</f>
        <v>0.00574262594622814</v>
      </c>
      <c r="AK560" s="92" t="n">
        <f aca="false">EXP((((AJ560-AJ$565)/AJ$566+2)/4-1.9)^3)</f>
        <v>0.0102548227154158</v>
      </c>
      <c r="AL560" s="92" t="n">
        <f aca="false">AA560/V560</f>
        <v>0.0669877316627513</v>
      </c>
      <c r="AM560" s="92" t="n">
        <f aca="false">EXP((((AL560-AL$565)/AL$566+2)/4-1.9)^3)</f>
        <v>0.0174247615703588</v>
      </c>
      <c r="AN560" s="92" t="n">
        <f aca="false">0.01*AE560+0.15*AG560+0.24*AI560+0.25*AK560+0.35*AM560</f>
        <v>0.0386778252482476</v>
      </c>
      <c r="AP560" s="94" t="n">
        <f aca="false">0.01*AE560/$AN$565</f>
        <v>0.000393987003404385</v>
      </c>
      <c r="AQ560" s="81" t="n">
        <f aca="false">AP560*$J$565</f>
        <v>2417.39117861933</v>
      </c>
      <c r="AR560" s="94" t="n">
        <f aca="false">0.15*AG560/$AN$565</f>
        <v>0.00715468723162714</v>
      </c>
      <c r="AS560" s="81" t="n">
        <f aca="false">AR560*$J$565</f>
        <v>43899.1074580286</v>
      </c>
      <c r="AT560" s="94" t="n">
        <f aca="false">0.24*AI560/$AN$565</f>
        <v>0.00312047130800545</v>
      </c>
      <c r="AU560" s="81" t="n">
        <f aca="false">AT560*$J$565</f>
        <v>19146.3163706561</v>
      </c>
      <c r="AV560" s="94" t="n">
        <f aca="false">0.25*AK560/$AN$565</f>
        <v>0.000911282231828686</v>
      </c>
      <c r="AW560" s="81" t="n">
        <f aca="false">AV560*$J$565</f>
        <v>5591.36623650028</v>
      </c>
      <c r="AX560" s="94" t="n">
        <f aca="false">0.35*AM560/$AN$565</f>
        <v>0.00216780206494146</v>
      </c>
      <c r="AY560" s="81" t="n">
        <f aca="false">AX560*$J$565</f>
        <v>13301.0113112882</v>
      </c>
    </row>
    <row r="561" customFormat="false" ht="12.8" hidden="false" customHeight="false" outlineLevel="0" collapsed="false">
      <c r="A561" s="89" t="s">
        <v>65</v>
      </c>
      <c r="B561" s="77"/>
      <c r="C561" s="77"/>
      <c r="D561" s="77"/>
      <c r="E561" s="77"/>
      <c r="F561" s="77"/>
      <c r="G561" s="77"/>
      <c r="H561" s="77"/>
      <c r="I561" s="82" t="n">
        <f aca="false">AP561+AR561+AT561+AV561+AX561</f>
        <v>0.0189252999085364</v>
      </c>
      <c r="J561" s="81" t="n">
        <f aca="false">ROUND(AQ561+AS561+AU561+AW561+AY561,0)</f>
        <v>116120</v>
      </c>
      <c r="K561" s="90" t="n">
        <f aca="false">I561-Tabla_Ministerio!J561</f>
        <v>0</v>
      </c>
      <c r="L561" s="81" t="n">
        <f aca="false">J561-Tabla_Ministerio!K561</f>
        <v>0</v>
      </c>
      <c r="M561" s="82" t="n">
        <f aca="false">Q596/Q600</f>
        <v>0.0134491108615248</v>
      </c>
      <c r="N561" s="81" t="n">
        <f aca="false">ROUND(N565*M561,0)</f>
        <v>1567878</v>
      </c>
      <c r="O561" s="82" t="n">
        <f aca="false">Tabla_Ministerio!L561/Tabla_Ministerio!L565-M561</f>
        <v>-1.43561112655489E-005</v>
      </c>
      <c r="P561" s="117" t="n">
        <f aca="false">N561-Tabla_Ministerio!L561</f>
        <v>1674</v>
      </c>
      <c r="Q561" s="83" t="n">
        <f aca="false">N561+J561</f>
        <v>1683998</v>
      </c>
      <c r="R561" s="81" t="n">
        <f aca="false">Q561-Tabla_Ministerio!M561</f>
        <v>1674</v>
      </c>
      <c r="T561" s="83" t="n">
        <f aca="false">B561+Tabla_Ministerio!B561</f>
        <v>4514</v>
      </c>
      <c r="U561" s="83" t="n">
        <f aca="false">C561+Tabla_Ministerio!C561</f>
        <v>36</v>
      </c>
      <c r="V561" s="83" t="n">
        <f aca="false">D561+Tabla_Ministerio!D561</f>
        <v>260.704545454545</v>
      </c>
      <c r="W561" s="83" t="n">
        <f aca="false">E561+Tabla_Ministerio!E561</f>
        <v>144.022727272727</v>
      </c>
      <c r="X561" s="83" t="n">
        <f aca="false">F561+Tabla_Ministerio!F561</f>
        <v>20</v>
      </c>
      <c r="Y561" s="83" t="n">
        <f aca="false">G561+Tabla_Ministerio!G561</f>
        <v>27</v>
      </c>
      <c r="Z561" s="83" t="n">
        <f aca="false">H561+Tabla_Ministerio!H561</f>
        <v>7</v>
      </c>
      <c r="AA561" s="83" t="n">
        <f aca="false">Y561+0.33*Z561</f>
        <v>29.31</v>
      </c>
      <c r="AD561" s="91" t="n">
        <f aca="false">IF(U561&gt;0,T561/U561,0)</f>
        <v>125.388888888889</v>
      </c>
      <c r="AE561" s="92" t="n">
        <f aca="false">EXP((((AD561-AD$565)/AD$566+2)/4-1.9)^3)</f>
        <v>0.0142130025072217</v>
      </c>
      <c r="AF561" s="93" t="n">
        <f aca="false">T561/V561</f>
        <v>17.3146194751984</v>
      </c>
      <c r="AG561" s="92" t="n">
        <f aca="false">EXP((((AF561-AF$565)/AF$566+2)/4-1.9)^3)</f>
        <v>0.0200953040072567</v>
      </c>
      <c r="AH561" s="92" t="n">
        <f aca="false">W561/V561</f>
        <v>0.552436579199721</v>
      </c>
      <c r="AI561" s="92" t="n">
        <f aca="false">EXP((((AH561-AH$565)/AH$566+2)/4-1.9)^3)</f>
        <v>0.0920195089388799</v>
      </c>
      <c r="AJ561" s="92" t="n">
        <f aca="false">X561/V561</f>
        <v>0.0767151948391598</v>
      </c>
      <c r="AK561" s="92" t="n">
        <f aca="false">EXP((((AJ561-AJ$565)/AJ$566+2)/4-1.9)^3)</f>
        <v>0.0713612628007132</v>
      </c>
      <c r="AL561" s="92" t="n">
        <f aca="false">AA561/V561</f>
        <v>0.112426118036789</v>
      </c>
      <c r="AM561" s="92" t="n">
        <f aca="false">EXP((((AL561-AL$565)/AL$566+2)/4-1.9)^3)</f>
        <v>0.0290315049482605</v>
      </c>
      <c r="AN561" s="92" t="n">
        <f aca="false">0.01*AE561+0.15*AG561+0.24*AI561+0.25*AK561+0.35*AM561</f>
        <v>0.0532424502035614</v>
      </c>
      <c r="AP561" s="94" t="n">
        <f aca="false">0.01*AE561/$AN$565</f>
        <v>5.05208407993136E-005</v>
      </c>
      <c r="AQ561" s="81" t="n">
        <f aca="false">AP561*$J$565</f>
        <v>309.981379663279</v>
      </c>
      <c r="AR561" s="94" t="n">
        <f aca="false">0.15*AG561/$AN$565</f>
        <v>0.00107144671301709</v>
      </c>
      <c r="AS561" s="81" t="n">
        <f aca="false">AR561*$J$565</f>
        <v>6574.08952586626</v>
      </c>
      <c r="AT561" s="94" t="n">
        <f aca="false">0.24*AI561/$AN$565</f>
        <v>0.00785011267113201</v>
      </c>
      <c r="AU561" s="81" t="n">
        <f aca="false">AT561*$J$565</f>
        <v>48166.0383677294</v>
      </c>
      <c r="AV561" s="94" t="n">
        <f aca="false">0.25*AK561/$AN$565</f>
        <v>0.00634143101600273</v>
      </c>
      <c r="AW561" s="81" t="n">
        <f aca="false">AV561*$J$565</f>
        <v>38909.2007234912</v>
      </c>
      <c r="AX561" s="94" t="n">
        <f aca="false">0.35*AM561/$AN$565</f>
        <v>0.00361178866758527</v>
      </c>
      <c r="AY561" s="81" t="n">
        <f aca="false">AX561*$J$565</f>
        <v>22160.8986809556</v>
      </c>
    </row>
    <row r="562" customFormat="false" ht="12.8" hidden="false" customHeight="false" outlineLevel="0" collapsed="false">
      <c r="A562" s="89" t="s">
        <v>66</v>
      </c>
      <c r="B562" s="77"/>
      <c r="C562" s="77"/>
      <c r="D562" s="77"/>
      <c r="E562" s="77"/>
      <c r="F562" s="77"/>
      <c r="G562" s="77"/>
      <c r="H562" s="77"/>
      <c r="I562" s="82" t="n">
        <f aca="false">AP562+AR562+AT562+AV562+AX562</f>
        <v>0.0253629945198953</v>
      </c>
      <c r="J562" s="81" t="n">
        <f aca="false">ROUND(AQ562+AS562+AU562+AW562+AY562,0)</f>
        <v>155620</v>
      </c>
      <c r="K562" s="90" t="n">
        <f aca="false">I562-Tabla_Ministerio!J562</f>
        <v>1.00613961606655E-016</v>
      </c>
      <c r="L562" s="81" t="n">
        <f aca="false">J562-Tabla_Ministerio!K562</f>
        <v>0</v>
      </c>
      <c r="M562" s="82" t="n">
        <f aca="false">Q597/Q600</f>
        <v>0.00707595499976895</v>
      </c>
      <c r="N562" s="81" t="n">
        <f aca="false">ROUND(N565*M562,0)</f>
        <v>824904</v>
      </c>
      <c r="O562" s="82" t="n">
        <f aca="false">Tabla_Ministerio!L562/Tabla_Ministerio!L565-M562</f>
        <v>2.04286886413326E-005</v>
      </c>
      <c r="P562" s="117" t="n">
        <f aca="false">N562-Tabla_Ministerio!L562</f>
        <v>-2382</v>
      </c>
      <c r="Q562" s="83" t="n">
        <f aca="false">N562+J562</f>
        <v>980524</v>
      </c>
      <c r="R562" s="81" t="n">
        <f aca="false">Q562-Tabla_Ministerio!M562</f>
        <v>-2382</v>
      </c>
      <c r="T562" s="83" t="n">
        <f aca="false">B562+Tabla_Ministerio!B562</f>
        <v>4666</v>
      </c>
      <c r="U562" s="83" t="n">
        <f aca="false">C562+Tabla_Ministerio!C562</f>
        <v>22</v>
      </c>
      <c r="V562" s="83" t="n">
        <f aca="false">D562+Tabla_Ministerio!D562</f>
        <v>197.090909090909</v>
      </c>
      <c r="W562" s="83" t="n">
        <f aca="false">E562+Tabla_Ministerio!E562</f>
        <v>120.159090909091</v>
      </c>
      <c r="X562" s="83" t="n">
        <f aca="false">F562+Tabla_Ministerio!F562</f>
        <v>1</v>
      </c>
      <c r="Y562" s="83" t="n">
        <f aca="false">G562+Tabla_Ministerio!G562</f>
        <v>10</v>
      </c>
      <c r="Z562" s="83" t="n">
        <f aca="false">H562+Tabla_Ministerio!H562</f>
        <v>4</v>
      </c>
      <c r="AA562" s="83" t="n">
        <f aca="false">Y562+0.33*Z562</f>
        <v>11.32</v>
      </c>
      <c r="AD562" s="91" t="n">
        <f aca="false">IF(U562&gt;0,T562/U562,0)</f>
        <v>212.090909090909</v>
      </c>
      <c r="AE562" s="92" t="n">
        <f aca="false">EXP((((AD562-AD$565)/AD$566+2)/4-1.9)^3)</f>
        <v>0.0797998859660394</v>
      </c>
      <c r="AF562" s="93" t="n">
        <f aca="false">T562/V562</f>
        <v>23.6743542435424</v>
      </c>
      <c r="AG562" s="92" t="n">
        <f aca="false">EXP((((AF562-AF$565)/AF$566+2)/4-1.9)^3)</f>
        <v>0.172156293468881</v>
      </c>
      <c r="AH562" s="92" t="n">
        <f aca="false">W562/V562</f>
        <v>0.609663284132842</v>
      </c>
      <c r="AI562" s="92" t="n">
        <f aca="false">EXP((((AH562-AH$565)/AH$566+2)/4-1.9)^3)</f>
        <v>0.153240549154318</v>
      </c>
      <c r="AJ562" s="92" t="n">
        <f aca="false">X562/V562</f>
        <v>0.00507380073800738</v>
      </c>
      <c r="AK562" s="92" t="n">
        <f aca="false">EXP((((AJ562-AJ$565)/AJ$566+2)/4-1.9)^3)</f>
        <v>0.0100341189138978</v>
      </c>
      <c r="AL562" s="92" t="n">
        <f aca="false">AA562/V562</f>
        <v>0.0574354243542436</v>
      </c>
      <c r="AM562" s="92" t="n">
        <f aca="false">EXP((((AL562-AL$565)/AL$566+2)/4-1.9)^3)</f>
        <v>0.0155596553788557</v>
      </c>
      <c r="AN562" s="92" t="n">
        <f aca="false">0.01*AE562+0.15*AG562+0.24*AI562+0.25*AK562+0.35*AM562</f>
        <v>0.0713535837881027</v>
      </c>
      <c r="AP562" s="94" t="n">
        <f aca="false">0.01*AE562/$AN$565</f>
        <v>0.000283652756174862</v>
      </c>
      <c r="AQ562" s="81" t="n">
        <f aca="false">AP562*$J$565</f>
        <v>1740.41190354793</v>
      </c>
      <c r="AR562" s="94" t="n">
        <f aca="false">0.15*AG562/$AN$565</f>
        <v>0.00917907460846715</v>
      </c>
      <c r="AS562" s="81" t="n">
        <f aca="false">AR562*$J$565</f>
        <v>56320.1674031418</v>
      </c>
      <c r="AT562" s="94" t="n">
        <f aca="false">0.24*AI562/$AN$565</f>
        <v>0.0130728319518261</v>
      </c>
      <c r="AU562" s="81" t="n">
        <f aca="false">AT562*$J$565</f>
        <v>80211.1449536347</v>
      </c>
      <c r="AV562" s="94" t="n">
        <f aca="false">0.25*AK562/$AN$565</f>
        <v>0.000891669659441836</v>
      </c>
      <c r="AW562" s="81" t="n">
        <f aca="false">AV562*$J$565</f>
        <v>5471.02912114285</v>
      </c>
      <c r="AX562" s="94" t="n">
        <f aca="false">0.35*AM562/$AN$565</f>
        <v>0.00193576554398536</v>
      </c>
      <c r="AY562" s="81" t="n">
        <f aca="false">AX562*$J$565</f>
        <v>11877.301813183</v>
      </c>
    </row>
    <row r="563" customFormat="false" ht="12.8" hidden="false" customHeight="false" outlineLevel="0" collapsed="false">
      <c r="A563" s="89" t="s">
        <v>67</v>
      </c>
      <c r="B563" s="77"/>
      <c r="C563" s="77"/>
      <c r="D563" s="77"/>
      <c r="E563" s="77"/>
      <c r="F563" s="77"/>
      <c r="G563" s="77"/>
      <c r="H563" s="77"/>
      <c r="I563" s="82" t="n">
        <f aca="false">AP563+AR563+AT563+AV563+AX563</f>
        <v>0.00589849143880246</v>
      </c>
      <c r="J563" s="81" t="n">
        <f aca="false">ROUND(AQ563+AS563+AU563+AW563+AY563,0)</f>
        <v>36191</v>
      </c>
      <c r="K563" s="90" t="n">
        <f aca="false">I563-Tabla_Ministerio!J563</f>
        <v>-3.46944695195361E-017</v>
      </c>
      <c r="L563" s="81" t="n">
        <f aca="false">J563-Tabla_Ministerio!K563</f>
        <v>0</v>
      </c>
      <c r="M563" s="82" t="n">
        <f aca="false">Q598/Q600</f>
        <v>0.00521038747801486</v>
      </c>
      <c r="N563" s="81" t="n">
        <f aca="false">ROUND(N565*M563,0)</f>
        <v>607419</v>
      </c>
      <c r="O563" s="82" t="n">
        <f aca="false">Tabla_Ministerio!L563/Tabla_Ministerio!L565-M563</f>
        <v>-2.31031261007757E-005</v>
      </c>
      <c r="P563" s="117" t="n">
        <f aca="false">N563-Tabla_Ministerio!L563</f>
        <v>2693</v>
      </c>
      <c r="Q563" s="83" t="n">
        <f aca="false">N563+J563</f>
        <v>643610</v>
      </c>
      <c r="R563" s="81" t="n">
        <f aca="false">Q563-Tabla_Ministerio!M563</f>
        <v>2693</v>
      </c>
      <c r="T563" s="83" t="n">
        <f aca="false">B563+Tabla_Ministerio!B563</f>
        <v>5084</v>
      </c>
      <c r="U563" s="83" t="n">
        <f aca="false">C563+Tabla_Ministerio!C563</f>
        <v>25</v>
      </c>
      <c r="V563" s="83" t="n">
        <f aca="false">D563+Tabla_Ministerio!D563</f>
        <v>288.102272727273</v>
      </c>
      <c r="W563" s="83" t="n">
        <f aca="false">E563+Tabla_Ministerio!E563</f>
        <v>111.822727272727</v>
      </c>
      <c r="X563" s="83" t="n">
        <f aca="false">F563+Tabla_Ministerio!F563</f>
        <v>5</v>
      </c>
      <c r="Y563" s="83" t="n">
        <f aca="false">G563+Tabla_Ministerio!G563</f>
        <v>15</v>
      </c>
      <c r="Z563" s="83" t="n">
        <f aca="false">H563+Tabla_Ministerio!H563</f>
        <v>7</v>
      </c>
      <c r="AA563" s="83" t="n">
        <f aca="false">Y563+0.33*Z563</f>
        <v>17.31</v>
      </c>
      <c r="AD563" s="91" t="n">
        <f aca="false">IF(U563&gt;0,T563/U563,0)</f>
        <v>203.36</v>
      </c>
      <c r="AE563" s="92" t="n">
        <f aca="false">EXP((((AD563-AD$565)/AD$566+2)/4-1.9)^3)</f>
        <v>0.0688629054047632</v>
      </c>
      <c r="AF563" s="93" t="n">
        <f aca="false">T563/V563</f>
        <v>17.6465112609947</v>
      </c>
      <c r="AG563" s="92" t="n">
        <f aca="false">EXP((((AF563-AF$565)/AF$566+2)/4-1.9)^3)</f>
        <v>0.0231410733017649</v>
      </c>
      <c r="AH563" s="92" t="n">
        <f aca="false">W563/V563</f>
        <v>0.388135526367687</v>
      </c>
      <c r="AI563" s="92" t="n">
        <f aca="false">EXP((((AH563-AH$565)/AH$566+2)/4-1.9)^3)</f>
        <v>0.012973812074727</v>
      </c>
      <c r="AJ563" s="92" t="n">
        <f aca="false">X563/V563</f>
        <v>0.0173549481323709</v>
      </c>
      <c r="AK563" s="92" t="n">
        <f aca="false">EXP((((AJ563-AJ$565)/AJ$566+2)/4-1.9)^3)</f>
        <v>0.0148002380786709</v>
      </c>
      <c r="AL563" s="92" t="n">
        <f aca="false">AA563/V563</f>
        <v>0.0600828304342681</v>
      </c>
      <c r="AM563" s="92" t="n">
        <f aca="false">EXP((((AL563-AL$565)/AL$566+2)/4-1.9)^3)</f>
        <v>0.0160589473378627</v>
      </c>
      <c r="AN563" s="92" t="n">
        <f aca="false">0.01*AE563+0.15*AG563+0.24*AI563+0.25*AK563+0.35*AM563</f>
        <v>0.0165941960351665</v>
      </c>
      <c r="AP563" s="94" t="n">
        <f aca="false">0.01*AE563/$AN$565</f>
        <v>0.000244776702119382</v>
      </c>
      <c r="AQ563" s="81" t="n">
        <f aca="false">AP563*$J$565</f>
        <v>1501.87959329102</v>
      </c>
      <c r="AR563" s="94" t="n">
        <f aca="false">0.15*AG563/$AN$565</f>
        <v>0.00123384184264692</v>
      </c>
      <c r="AS563" s="81" t="n">
        <f aca="false">AR563*$J$565</f>
        <v>7570.49943387265</v>
      </c>
      <c r="AT563" s="94" t="n">
        <f aca="false">0.24*AI563/$AN$565</f>
        <v>0.00110678580808714</v>
      </c>
      <c r="AU563" s="81" t="n">
        <f aca="false">AT563*$J$565</f>
        <v>6790.92007089577</v>
      </c>
      <c r="AV563" s="94" t="n">
        <f aca="false">0.25*AK563/$AN$565</f>
        <v>0.00131520498815179</v>
      </c>
      <c r="AW563" s="81" t="n">
        <f aca="false">AV563*$J$565</f>
        <v>8069.72034346776</v>
      </c>
      <c r="AX563" s="94" t="n">
        <f aca="false">0.35*AM563/$AN$565</f>
        <v>0.00199788209779723</v>
      </c>
      <c r="AY563" s="81" t="n">
        <f aca="false">AX563*$J$565</f>
        <v>12258.4311599217</v>
      </c>
    </row>
    <row r="564" customFormat="false" ht="12.8" hidden="false" customHeight="false" outlineLevel="0" collapsed="false">
      <c r="A564" s="95" t="s">
        <v>68</v>
      </c>
      <c r="B564" s="77"/>
      <c r="C564" s="77"/>
      <c r="D564" s="77"/>
      <c r="E564" s="77"/>
      <c r="F564" s="77"/>
      <c r="G564" s="77"/>
      <c r="H564" s="77"/>
      <c r="I564" s="96" t="n">
        <f aca="false">AP564+AR564+AT564+AV564+AX564</f>
        <v>0.00954046566263905</v>
      </c>
      <c r="J564" s="97" t="n">
        <f aca="false">ROUND(AQ564+AS564+AU564+AW564+AY564,0)</f>
        <v>58538</v>
      </c>
      <c r="K564" s="90" t="n">
        <f aca="false">I564-Tabla_Ministerio!J564</f>
        <v>0</v>
      </c>
      <c r="L564" s="81" t="n">
        <f aca="false">J564-Tabla_Ministerio!K564</f>
        <v>0</v>
      </c>
      <c r="M564" s="82" t="n">
        <f aca="false">Q599/Q600</f>
        <v>0.00583102678656752</v>
      </c>
      <c r="N564" s="81" t="n">
        <f aca="false">ROUND(N565*M564,0)</f>
        <v>679773</v>
      </c>
      <c r="O564" s="82" t="n">
        <f aca="false">Tabla_Ministerio!L564/Tabla_Ministerio!L565-M564</f>
        <v>1.46978289583891E-005</v>
      </c>
      <c r="P564" s="117" t="n">
        <f aca="false">N564-Tabla_Ministerio!L564</f>
        <v>-1713</v>
      </c>
      <c r="Q564" s="83" t="n">
        <f aca="false">N564+J564</f>
        <v>738311</v>
      </c>
      <c r="R564" s="81" t="n">
        <f aca="false">Q564-Tabla_Ministerio!M564</f>
        <v>-1713</v>
      </c>
      <c r="T564" s="99" t="n">
        <f aca="false">B564+Tabla_Ministerio!B564</f>
        <v>5051</v>
      </c>
      <c r="U564" s="99" t="n">
        <f aca="false">C564+Tabla_Ministerio!C564</f>
        <v>35</v>
      </c>
      <c r="V564" s="99" t="n">
        <f aca="false">D564+Tabla_Ministerio!D564</f>
        <v>259.403181818182</v>
      </c>
      <c r="W564" s="99" t="n">
        <f aca="false">E564+Tabla_Ministerio!E564</f>
        <v>122.663181818182</v>
      </c>
      <c r="X564" s="99" t="n">
        <f aca="false">F564+Tabla_Ministerio!F564</f>
        <v>5</v>
      </c>
      <c r="Y564" s="99" t="n">
        <f aca="false">G564+Tabla_Ministerio!G564</f>
        <v>16</v>
      </c>
      <c r="Z564" s="99" t="n">
        <f aca="false">H564+Tabla_Ministerio!H564</f>
        <v>5</v>
      </c>
      <c r="AA564" s="99" t="n">
        <f aca="false">Y564+0.33*Z564</f>
        <v>17.65</v>
      </c>
      <c r="AD564" s="91" t="n">
        <f aca="false">IF(U564&gt;0,T564/U564,0)</f>
        <v>144.314285714286</v>
      </c>
      <c r="AE564" s="92" t="n">
        <f aca="false">EXP((((AD564-AD$565)/AD$566+2)/4-1.9)^3)</f>
        <v>0.0218106170846601</v>
      </c>
      <c r="AF564" s="93" t="n">
        <f aca="false">T564/V564</f>
        <v>19.4716192939387</v>
      </c>
      <c r="AG564" s="92" t="n">
        <f aca="false">EXP((((AF564-AF$565)/AF$566+2)/4-1.9)^3)</f>
        <v>0.0473388515215884</v>
      </c>
      <c r="AH564" s="92" t="n">
        <f aca="false">W564/V564</f>
        <v>0.472866913036393</v>
      </c>
      <c r="AI564" s="92" t="n">
        <f aca="false">EXP((((AH564-AH$565)/AH$566+2)/4-1.9)^3)</f>
        <v>0.0392622626996112</v>
      </c>
      <c r="AJ564" s="92" t="n">
        <f aca="false">X564/V564</f>
        <v>0.0192750141496126</v>
      </c>
      <c r="AK564" s="92" t="n">
        <f aca="false">EXP((((AJ564-AJ$565)/AJ$566+2)/4-1.9)^3)</f>
        <v>0.015695171330335</v>
      </c>
      <c r="AL564" s="92" t="n">
        <f aca="false">AA564/V564</f>
        <v>0.0680407999481326</v>
      </c>
      <c r="AM564" s="92" t="n">
        <f aca="false">EXP((((AL564-AL$565)/AL$566+2)/4-1.9)^3)</f>
        <v>0.0176413538849123</v>
      </c>
      <c r="AN564" s="92" t="n">
        <f aca="false">0.01*AE564+0.15*AG564+0.24*AI564+0.25*AK564+0.35*AM564</f>
        <v>0.0268401436392946</v>
      </c>
      <c r="AP564" s="94" t="n">
        <f aca="false">0.01*AE564/$AN$565</f>
        <v>7.75269485043026E-005</v>
      </c>
      <c r="AQ564" s="81" t="n">
        <f aca="false">AP564*$J$565</f>
        <v>475.68310578818</v>
      </c>
      <c r="AR564" s="94" t="n">
        <f aca="false">0.15*AG564/$AN$565</f>
        <v>0.00252402535649592</v>
      </c>
      <c r="AS564" s="81" t="n">
        <f aca="false">AR564*$J$565</f>
        <v>15486.6951921817</v>
      </c>
      <c r="AT564" s="94" t="n">
        <f aca="false">0.24*AI564/$AN$565</f>
        <v>0.00334943306554971</v>
      </c>
      <c r="AU564" s="81" t="n">
        <f aca="false">AT564*$J$565</f>
        <v>20551.1600029232</v>
      </c>
      <c r="AV564" s="94" t="n">
        <f aca="false">0.25*AK564/$AN$565</f>
        <v>0.00139473213294466</v>
      </c>
      <c r="AW564" s="81" t="n">
        <f aca="false">AV564*$J$565</f>
        <v>8557.67607962627</v>
      </c>
      <c r="AX564" s="94" t="n">
        <f aca="false">0.35*AM564/$AN$565</f>
        <v>0.00219474815914445</v>
      </c>
      <c r="AY564" s="81" t="n">
        <f aca="false">AX564*$J$565</f>
        <v>13466.3448117887</v>
      </c>
    </row>
    <row r="565" customFormat="false" ht="12.8" hidden="false" customHeight="false" outlineLevel="0" collapsed="false">
      <c r="A565" s="104" t="s">
        <v>71</v>
      </c>
      <c r="B565" s="77"/>
      <c r="C565" s="77"/>
      <c r="D565" s="77"/>
      <c r="E565" s="77"/>
      <c r="F565" s="77"/>
      <c r="G565" s="77"/>
      <c r="H565" s="77"/>
      <c r="I565" s="105" t="n">
        <f aca="false">SUM(I538:I564)</f>
        <v>1</v>
      </c>
      <c r="J565" s="108" t="n">
        <f aca="false">Tabla_Ministerio!K565</f>
        <v>6135713</v>
      </c>
      <c r="K565" s="107" t="n">
        <f aca="false">I565-Tabla_Ministerio!J565</f>
        <v>0</v>
      </c>
      <c r="L565" s="108" t="n">
        <f aca="false">J565-Tabla_Ministerio!K565</f>
        <v>0</v>
      </c>
      <c r="M565" s="105" t="n">
        <f aca="false">SUM(M540:M564)</f>
        <v>1.00000003429105</v>
      </c>
      <c r="N565" s="108" t="n">
        <f aca="false">Tabla_Ministerio!L565</f>
        <v>116578533</v>
      </c>
      <c r="O565" s="105" t="n">
        <f aca="false">SUM(P540:P564)</f>
        <v>4</v>
      </c>
      <c r="P565" s="109" t="n">
        <f aca="false">SUM(P540:P564)</f>
        <v>4</v>
      </c>
      <c r="Q565" s="111" t="n">
        <f aca="false">Tabla_Ministerio!M565</f>
        <v>122714246</v>
      </c>
      <c r="R565" s="108" t="n">
        <f aca="false">SUM(R540:R564)</f>
        <v>4</v>
      </c>
      <c r="T565" s="111"/>
      <c r="U565" s="111"/>
      <c r="V565" s="111"/>
      <c r="W565" s="111"/>
      <c r="X565" s="111"/>
      <c r="Y565" s="111"/>
      <c r="Z565" s="111"/>
      <c r="AA565" s="111"/>
      <c r="AC565" s="112" t="s">
        <v>295</v>
      </c>
      <c r="AD565" s="112" t="n">
        <f aca="false">AVERAGE(AD540:AD564)</f>
        <v>199.419495632315</v>
      </c>
      <c r="AE565" s="111"/>
      <c r="AF565" s="112" t="n">
        <f aca="false">AVERAGE(AF540:AF564)</f>
        <v>20.341056992056</v>
      </c>
      <c r="AG565" s="111"/>
      <c r="AH565" s="114" t="n">
        <f aca="false">AVERAGE(AH540:AH564)</f>
        <v>0.516975887204628</v>
      </c>
      <c r="AI565" s="111"/>
      <c r="AJ565" s="114" t="n">
        <f aca="false">AVERAGE(AJ540:AJ564)</f>
        <v>0.0721514096088919</v>
      </c>
      <c r="AK565" s="111"/>
      <c r="AL565" s="114" t="n">
        <f aca="false">AVERAGE(AL540:AL564)</f>
        <v>0.192891664879424</v>
      </c>
      <c r="AM565" s="111"/>
      <c r="AN565" s="114" t="n">
        <f aca="false">SUM(AN540:AN564)</f>
        <v>2.81329492588627</v>
      </c>
      <c r="AP565" s="116" t="n">
        <f aca="false">SUM(AP538:AP564)</f>
        <v>0.00963546262616399</v>
      </c>
      <c r="AQ565" s="108" t="n">
        <f aca="false">SUM(AQ538:AQ564)</f>
        <v>59120.4332963685</v>
      </c>
      <c r="AR565" s="116" t="n">
        <f aca="false">SUM(AR538:AR564)</f>
        <v>0.149856642073763</v>
      </c>
      <c r="AS565" s="108" t="n">
        <f aca="false">SUM(AS538:AS564)</f>
        <v>919477.346908332</v>
      </c>
      <c r="AT565" s="116" t="n">
        <f aca="false">SUM(AT538:AT564)</f>
        <v>0.232780108481916</v>
      </c>
      <c r="AU565" s="108" t="n">
        <f aca="false">SUM(AU538:AU564)</f>
        <v>1428271.9377539</v>
      </c>
      <c r="AV565" s="116" t="n">
        <f aca="false">SUM(AV538:AV564)</f>
        <v>0.256061849074068</v>
      </c>
      <c r="AW565" s="108" t="n">
        <f aca="false">SUM(AW538:AW564)</f>
        <v>1571122.0161678</v>
      </c>
      <c r="AX565" s="116" t="n">
        <f aca="false">SUM(AX538:AX564)</f>
        <v>0.35166593774409</v>
      </c>
      <c r="AY565" s="108" t="n">
        <f aca="false">SUM(AY538:AY564)</f>
        <v>2157721.2658736</v>
      </c>
    </row>
    <row r="566" customFormat="false" ht="12.8" hidden="false" customHeight="false" outlineLevel="0" collapsed="false">
      <c r="A566" s="57" t="s">
        <v>72</v>
      </c>
      <c r="B566" s="48"/>
      <c r="C566" s="48"/>
      <c r="D566" s="48"/>
      <c r="E566" s="48"/>
      <c r="F566" s="48"/>
      <c r="G566" s="48"/>
      <c r="H566" s="48"/>
      <c r="T566" s="48"/>
      <c r="U566" s="48"/>
      <c r="V566" s="48"/>
      <c r="W566" s="48"/>
      <c r="X566" s="48"/>
      <c r="Y566" s="48"/>
      <c r="Z566" s="48"/>
      <c r="AA566" s="48"/>
      <c r="AC566" s="112" t="s">
        <v>296</v>
      </c>
      <c r="AD566" s="112" t="n">
        <f aca="false">_xlfn.STDEV.P(AD540:AD564)</f>
        <v>84.0252858783607</v>
      </c>
      <c r="AE566" s="111"/>
      <c r="AF566" s="112" t="n">
        <f aca="false">_xlfn.STDEV.P(AF540:AF564)</f>
        <v>4.3225370882458</v>
      </c>
      <c r="AG566" s="111"/>
      <c r="AH566" s="114" t="n">
        <f aca="false">_xlfn.STDEV.P(AH540:AH564)</f>
        <v>0.138977979437086</v>
      </c>
      <c r="AI566" s="111"/>
      <c r="AJ566" s="114" t="n">
        <f aca="false">_xlfn.STDEV.P(AJ540:AJ564)</f>
        <v>0.0636854487947213</v>
      </c>
      <c r="AK566" s="111"/>
      <c r="AL566" s="114" t="n">
        <f aca="false">_xlfn.STDEV.P(AL540:AL564)</f>
        <v>0.162272529891504</v>
      </c>
      <c r="AM566" s="111"/>
      <c r="AN566" s="114"/>
    </row>
    <row r="567" customFormat="false" ht="12.8" hidden="false" customHeight="false" outlineLevel="0" collapsed="false">
      <c r="A567" s="57" t="s">
        <v>196</v>
      </c>
      <c r="B567" s="48"/>
      <c r="C567" s="48"/>
      <c r="D567" s="48"/>
      <c r="E567" s="48"/>
      <c r="F567" s="48"/>
      <c r="G567" s="48"/>
      <c r="H567" s="48"/>
      <c r="T567" s="48"/>
      <c r="U567" s="48"/>
      <c r="V567" s="48"/>
      <c r="W567" s="48"/>
      <c r="X567" s="48"/>
      <c r="Y567" s="48"/>
      <c r="Z567" s="48"/>
      <c r="AA567" s="48"/>
      <c r="AC567" s="8" t="n">
        <f aca="false">MIN(AD567:AM567)</f>
        <v>-2.07415365785376</v>
      </c>
      <c r="AD567" s="8" t="n">
        <f aca="false">(MIN(AD540:AD564)-AD565)/AD566</f>
        <v>-1.71101711203516</v>
      </c>
      <c r="AF567" s="8" t="n">
        <f aca="false">(MIN(AF540:AF564)-AF565)/AF566</f>
        <v>-1.94991398557913</v>
      </c>
      <c r="AH567" s="8" t="n">
        <f aca="false">(MIN(AH540:AH564)-AH565)/AH566</f>
        <v>-2.07415365785376</v>
      </c>
      <c r="AJ567" s="8" t="n">
        <f aca="false">(MIN(AJ540:AJ564)-AJ565)/AJ566</f>
        <v>-1.05326428784536</v>
      </c>
      <c r="AL567" s="8" t="n">
        <f aca="false">(MIN(AL540:AL564)-AL565)/AL566</f>
        <v>-1.11293243560299</v>
      </c>
    </row>
    <row r="568" customFormat="false" ht="12.8" hidden="false" customHeight="false" outlineLevel="0" collapsed="false">
      <c r="B568" s="48"/>
      <c r="C568" s="48"/>
      <c r="D568" s="48"/>
      <c r="E568" s="48"/>
      <c r="F568" s="48"/>
      <c r="G568" s="48"/>
      <c r="H568" s="48"/>
      <c r="T568" s="48"/>
      <c r="U568" s="48"/>
      <c r="V568" s="48"/>
      <c r="W568" s="48"/>
      <c r="X568" s="48"/>
      <c r="Y568" s="48"/>
      <c r="Z568" s="48"/>
      <c r="AA568" s="48"/>
      <c r="AC568" s="8" t="n">
        <f aca="false">MAX(AD568:AN568)</f>
        <v>3.34675544837955</v>
      </c>
      <c r="AD568" s="8" t="n">
        <f aca="false">(MAX(AD540:AD564)-AD565)/AD566</f>
        <v>3.34675544837955</v>
      </c>
      <c r="AF568" s="8" t="n">
        <f aca="false">(MAX(AF540:AF564)-AF565)/AF566</f>
        <v>2.4524006829615</v>
      </c>
      <c r="AH568" s="8" t="n">
        <f aca="false">(MAX(AH540:AH564)-AH565)/AH566</f>
        <v>2.48110158795962</v>
      </c>
      <c r="AJ568" s="8" t="n">
        <f aca="false">(MAX(AJ540:AJ564)-AJ565)/AJ566</f>
        <v>2.55556829947708</v>
      </c>
      <c r="AL568" s="8" t="n">
        <f aca="false">(MAX(AL540:AL564)-AL565)/AL566</f>
        <v>3.02619446054888</v>
      </c>
    </row>
    <row r="569" customFormat="false" ht="12.8" hidden="false" customHeight="false" outlineLevel="0" collapsed="false">
      <c r="B569" s="48"/>
      <c r="C569" s="48"/>
      <c r="D569" s="48"/>
      <c r="E569" s="48"/>
      <c r="F569" s="48"/>
      <c r="G569" s="48"/>
      <c r="H569" s="48"/>
      <c r="T569" s="48"/>
      <c r="U569" s="48"/>
      <c r="V569" s="48"/>
      <c r="W569" s="48"/>
      <c r="X569" s="48"/>
      <c r="Y569" s="48"/>
      <c r="Z569" s="48"/>
      <c r="AA569" s="48"/>
    </row>
    <row r="570" customFormat="false" ht="12.8" hidden="false" customHeight="false" outlineLevel="0" collapsed="false">
      <c r="B570" s="48"/>
      <c r="C570" s="48"/>
      <c r="D570" s="48"/>
      <c r="E570" s="48"/>
      <c r="F570" s="48"/>
      <c r="G570" s="48"/>
      <c r="H570" s="48"/>
      <c r="T570" s="48"/>
      <c r="U570" s="48"/>
      <c r="V570" s="48"/>
      <c r="W570" s="48"/>
      <c r="X570" s="48"/>
      <c r="Y570" s="48"/>
      <c r="Z570" s="48"/>
      <c r="AA570" s="48"/>
    </row>
    <row r="571" customFormat="false" ht="12.8" hidden="false" customHeight="false" outlineLevel="0" collapsed="false">
      <c r="A571" s="16" t="str">
        <f aca="false">"Tabla " &amp; TEXT((ROW()+24) / 35, "0")</f>
        <v>Tabla 17</v>
      </c>
      <c r="B571" s="16"/>
      <c r="C571" s="16"/>
      <c r="D571" s="16"/>
      <c r="E571" s="16"/>
      <c r="F571" s="16"/>
      <c r="G571" s="16"/>
      <c r="H571" s="16"/>
      <c r="I571" s="16"/>
      <c r="J571" s="16"/>
      <c r="T571" s="16"/>
      <c r="U571" s="16"/>
      <c r="V571" s="16"/>
      <c r="W571" s="16"/>
      <c r="X571" s="16"/>
      <c r="Y571" s="16"/>
      <c r="Z571" s="16"/>
      <c r="AA571" s="16"/>
      <c r="AZ571" s="8"/>
    </row>
    <row r="572" customFormat="false" ht="12.8" hidden="false" customHeight="false" outlineLevel="0" collapsed="false">
      <c r="A572" s="16" t="s">
        <v>221</v>
      </c>
      <c r="B572" s="16"/>
      <c r="C572" s="16"/>
      <c r="D572" s="16"/>
      <c r="E572" s="16"/>
      <c r="F572" s="16"/>
      <c r="G572" s="16"/>
      <c r="H572" s="16"/>
      <c r="I572" s="16"/>
      <c r="J572" s="16"/>
      <c r="T572" s="16"/>
      <c r="U572" s="16"/>
      <c r="V572" s="16"/>
      <c r="W572" s="16"/>
      <c r="X572" s="16"/>
      <c r="Y572" s="16"/>
      <c r="Z572" s="16"/>
      <c r="AA572" s="16"/>
      <c r="AZ572" s="8"/>
    </row>
    <row r="573" customFormat="false" ht="15.8" hidden="false" customHeight="true" outlineLevel="0" collapsed="false">
      <c r="A573" s="66" t="s">
        <v>30</v>
      </c>
      <c r="B573" s="136" t="s">
        <v>275</v>
      </c>
      <c r="C573" s="136"/>
      <c r="D573" s="136"/>
      <c r="E573" s="136"/>
      <c r="F573" s="136"/>
      <c r="G573" s="136"/>
      <c r="H573" s="136"/>
      <c r="I573" s="68" t="s">
        <v>32</v>
      </c>
      <c r="J573" s="69" t="s">
        <v>33</v>
      </c>
      <c r="K573" s="70" t="s">
        <v>276</v>
      </c>
      <c r="L573" s="69" t="s">
        <v>277</v>
      </c>
      <c r="M573" s="68" t="s">
        <v>278</v>
      </c>
      <c r="N573" s="69" t="s">
        <v>34</v>
      </c>
      <c r="O573" s="69" t="s">
        <v>279</v>
      </c>
      <c r="P573" s="71" t="s">
        <v>280</v>
      </c>
      <c r="Q573" s="66" t="s">
        <v>281</v>
      </c>
      <c r="R573" s="69" t="s">
        <v>282</v>
      </c>
      <c r="T573" s="72" t="s">
        <v>275</v>
      </c>
      <c r="U573" s="72"/>
      <c r="V573" s="72"/>
      <c r="W573" s="72"/>
      <c r="X573" s="72"/>
      <c r="Y573" s="72"/>
      <c r="Z573" s="72"/>
      <c r="AA573" s="72"/>
      <c r="AD573" s="73" t="s">
        <v>284</v>
      </c>
      <c r="AE573" s="73"/>
      <c r="AF573" s="73" t="s">
        <v>285</v>
      </c>
      <c r="AG573" s="73"/>
      <c r="AH573" s="73" t="s">
        <v>286</v>
      </c>
      <c r="AI573" s="73"/>
      <c r="AJ573" s="73" t="s">
        <v>287</v>
      </c>
      <c r="AK573" s="73"/>
      <c r="AL573" s="73" t="s">
        <v>288</v>
      </c>
      <c r="AM573" s="73"/>
      <c r="AN573" s="74" t="s">
        <v>289</v>
      </c>
      <c r="AP573" s="73" t="s">
        <v>284</v>
      </c>
      <c r="AQ573" s="73"/>
      <c r="AR573" s="73" t="s">
        <v>285</v>
      </c>
      <c r="AS573" s="73"/>
      <c r="AT573" s="73" t="s">
        <v>286</v>
      </c>
      <c r="AU573" s="73"/>
      <c r="AV573" s="73" t="s">
        <v>287</v>
      </c>
      <c r="AW573" s="73"/>
      <c r="AX573" s="74" t="s">
        <v>288</v>
      </c>
      <c r="AY573" s="74"/>
      <c r="AZ573" s="8"/>
    </row>
    <row r="574" customFormat="false" ht="37.3" hidden="false" customHeight="false" outlineLevel="0" collapsed="false">
      <c r="A574" s="66"/>
      <c r="B574" s="137" t="s">
        <v>222</v>
      </c>
      <c r="C574" s="137" t="s">
        <v>223</v>
      </c>
      <c r="D574" s="137" t="s">
        <v>224</v>
      </c>
      <c r="E574" s="137" t="s">
        <v>225</v>
      </c>
      <c r="F574" s="137" t="s">
        <v>226</v>
      </c>
      <c r="G574" s="137" t="s">
        <v>227</v>
      </c>
      <c r="H574" s="137" t="s">
        <v>228</v>
      </c>
      <c r="I574" s="68"/>
      <c r="J574" s="69"/>
      <c r="K574" s="70"/>
      <c r="L574" s="69"/>
      <c r="M574" s="68"/>
      <c r="N574" s="69"/>
      <c r="O574" s="69"/>
      <c r="P574" s="71"/>
      <c r="Q574" s="66"/>
      <c r="R574" s="69"/>
      <c r="T574" s="73" t="s">
        <v>222</v>
      </c>
      <c r="U574" s="73" t="s">
        <v>223</v>
      </c>
      <c r="V574" s="73" t="s">
        <v>224</v>
      </c>
      <c r="W574" s="73" t="s">
        <v>225</v>
      </c>
      <c r="X574" s="73" t="s">
        <v>226</v>
      </c>
      <c r="Y574" s="73" t="s">
        <v>227</v>
      </c>
      <c r="Z574" s="73" t="s">
        <v>228</v>
      </c>
      <c r="AA574" s="66" t="s">
        <v>43</v>
      </c>
      <c r="AD574" s="73" t="s">
        <v>290</v>
      </c>
      <c r="AE574" s="73" t="s">
        <v>291</v>
      </c>
      <c r="AF574" s="73" t="s">
        <v>290</v>
      </c>
      <c r="AG574" s="73" t="s">
        <v>291</v>
      </c>
      <c r="AH574" s="73" t="s">
        <v>290</v>
      </c>
      <c r="AI574" s="73" t="s">
        <v>291</v>
      </c>
      <c r="AJ574" s="73" t="s">
        <v>290</v>
      </c>
      <c r="AK574" s="73" t="s">
        <v>291</v>
      </c>
      <c r="AL574" s="73" t="s">
        <v>290</v>
      </c>
      <c r="AM574" s="73" t="s">
        <v>291</v>
      </c>
      <c r="AN574" s="75" t="s">
        <v>292</v>
      </c>
      <c r="AP574" s="73" t="s">
        <v>293</v>
      </c>
      <c r="AQ574" s="73" t="s">
        <v>294</v>
      </c>
      <c r="AR574" s="73" t="s">
        <v>293</v>
      </c>
      <c r="AS574" s="73" t="s">
        <v>294</v>
      </c>
      <c r="AT574" s="73" t="s">
        <v>293</v>
      </c>
      <c r="AU574" s="73" t="s">
        <v>294</v>
      </c>
      <c r="AV574" s="73" t="s">
        <v>293</v>
      </c>
      <c r="AW574" s="73" t="s">
        <v>294</v>
      </c>
      <c r="AX574" s="73" t="s">
        <v>293</v>
      </c>
      <c r="AY574" s="75" t="s">
        <v>294</v>
      </c>
      <c r="AZ574" s="138" t="s">
        <v>298</v>
      </c>
    </row>
    <row r="575" customFormat="false" ht="12.8" hidden="false" customHeight="false" outlineLevel="0" collapsed="false">
      <c r="A575" s="76" t="s">
        <v>44</v>
      </c>
      <c r="B575" s="77" t="n">
        <v>0</v>
      </c>
      <c r="C575" s="77"/>
      <c r="D575" s="77"/>
      <c r="E575" s="77"/>
      <c r="F575" s="77"/>
      <c r="G575" s="77"/>
      <c r="H575" s="77"/>
      <c r="I575" s="78" t="n">
        <f aca="false">AP575+AR575+AT575+AV575+AX575</f>
        <v>0.151118265477428</v>
      </c>
      <c r="J575" s="79" t="n">
        <f aca="false">AQ575+AS575+AU575+AW575+AY575</f>
        <v>881386.100645456</v>
      </c>
      <c r="K575" s="80" t="n">
        <f aca="false">I575-Tabla_Ministerio!J575</f>
        <v>-7.73090570795887E-005</v>
      </c>
      <c r="L575" s="79" t="n">
        <f aca="false">J575-Tabla_Ministerio!K575</f>
        <v>-450.899354544235</v>
      </c>
      <c r="M575" s="82" t="n">
        <f aca="false">Q610/Q635</f>
        <v>0.212136484234983</v>
      </c>
      <c r="N575" s="81" t="n">
        <f aca="false">ROUND(N600*M575,0)</f>
        <v>23508137</v>
      </c>
      <c r="O575" s="82" t="n">
        <f aca="false">Tabla_Ministerio!L575/Tabla_Ministerio!L600-M575</f>
        <v>-7.02257383150551E-006</v>
      </c>
      <c r="P575" s="117" t="n">
        <f aca="false">N575-Tabla_Ministerio!L575</f>
        <v>778</v>
      </c>
      <c r="Q575" s="83" t="n">
        <f aca="false">N575+J575</f>
        <v>24389523.1006455</v>
      </c>
      <c r="R575" s="81" t="n">
        <f aca="false">Q575-Tabla_Ministerio!M575</f>
        <v>327.100645456463</v>
      </c>
      <c r="T575" s="84" t="n">
        <f aca="false">B575+Tabla_Ministerio!B575</f>
        <v>24019</v>
      </c>
      <c r="U575" s="84" t="n">
        <f aca="false">C575+Tabla_Ministerio!C575</f>
        <v>63</v>
      </c>
      <c r="V575" s="84" t="n">
        <f aca="false">D575+Tabla_Ministerio!D575</f>
        <v>1650.49772727273</v>
      </c>
      <c r="W575" s="84" t="n">
        <f aca="false">E575+Tabla_Ministerio!E575</f>
        <v>869.384090909091</v>
      </c>
      <c r="X575" s="84" t="n">
        <f aca="false">F575+Tabla_Ministerio!F575</f>
        <v>387</v>
      </c>
      <c r="Y575" s="84" t="n">
        <f aca="false">G575+Tabla_Ministerio!G575</f>
        <v>1041</v>
      </c>
      <c r="Z575" s="84" t="n">
        <f aca="false">H575+Tabla_Ministerio!H575</f>
        <v>238</v>
      </c>
      <c r="AA575" s="84" t="n">
        <f aca="false">Y575+0.33*Z575</f>
        <v>1119.54</v>
      </c>
      <c r="AC575" s="8" t="n">
        <v>666</v>
      </c>
      <c r="AD575" s="85" t="n">
        <f aca="false">IF(U575&gt;0,T575/U575,0)</f>
        <v>381.253968253968</v>
      </c>
      <c r="AE575" s="139" t="n">
        <f aca="false">ROUND(EXP((((AD575-AD$600)/AD$601+2)/4-1.9)^3), $AC$575)</f>
        <v>0.491227726551053</v>
      </c>
      <c r="AF575" s="87" t="n">
        <f aca="false">T575/V575</f>
        <v>14.5525798691579</v>
      </c>
      <c r="AG575" s="139" t="n">
        <f aca="false">ROUND(EXP((((AF575-AF$600)/AF$601+2)/4-1.9)^3), $AC$575)</f>
        <v>0.00666877206525536</v>
      </c>
      <c r="AH575" s="86" t="n">
        <f aca="false">W575/V575</f>
        <v>0.526740556223397</v>
      </c>
      <c r="AI575" s="139" t="n">
        <f aca="false">ROUND(EXP((((AH575-AH$600)/AH$601+2)/4-1.9)^3), $AC$575)</f>
        <v>0.080794922609226</v>
      </c>
      <c r="AJ575" s="86" t="n">
        <f aca="false">X575/V575</f>
        <v>0.234474724566556</v>
      </c>
      <c r="AK575" s="139" t="n">
        <f aca="false">ROUND(EXP((((AJ575-AJ$600)/AJ$601+2)/4-1.9)^3), $AC$575)</f>
        <v>0.624021558874429</v>
      </c>
      <c r="AL575" s="86" t="n">
        <f aca="false">AA575/V575</f>
        <v>0.678304478401142</v>
      </c>
      <c r="AM575" s="139" t="n">
        <f aca="false">ROUND(EXP((((AL575-AL$600)/AL$601+2)/4-1.9)^3), $AC$575)</f>
        <v>0.709406038950477</v>
      </c>
      <c r="AN575" s="139" t="n">
        <f aca="false">ROUND(0.01*AE575+0.15*AG575+0.24*AI575+0.25*AK575+0.35*AM575, $AC$576)</f>
        <v>0.429600877852787</v>
      </c>
      <c r="AP575" s="88" t="n">
        <f aca="false">0.01*AE575/$AN$600*$AZ575</f>
        <v>0.00172796392693251</v>
      </c>
      <c r="AQ575" s="79" t="n">
        <f aca="false">AP575*$J$600</f>
        <v>10078.2217345033</v>
      </c>
      <c r="AR575" s="88" t="n">
        <f aca="false">0.15*AG575/$AN$600*$AZ575</f>
        <v>0.000351875421811075</v>
      </c>
      <c r="AS575" s="79" t="n">
        <f aca="false">AR575*$J$600</f>
        <v>2052.28735893188</v>
      </c>
      <c r="AT575" s="88" t="n">
        <f aca="false">0.24*AI575/$AN$600*$AZ575</f>
        <v>0.00682098525968461</v>
      </c>
      <c r="AU575" s="79" t="n">
        <f aca="false">AT575*$J$600</f>
        <v>39782.8917742013</v>
      </c>
      <c r="AV575" s="88" t="n">
        <f aca="false">0.25*AK575/$AN$600*$AZ575</f>
        <v>0.0548771315767302</v>
      </c>
      <c r="AW575" s="79" t="n">
        <f aca="false">AV575*$J$600</f>
        <v>320066.809013542</v>
      </c>
      <c r="AX575" s="88" t="n">
        <f aca="false">0.35*AM575/$AN$600*$AZ575</f>
        <v>0.08734030929227</v>
      </c>
      <c r="AY575" s="79" t="n">
        <f aca="false">AX575*$J$600</f>
        <v>509405.890764277</v>
      </c>
      <c r="AZ575" s="140" t="n">
        <v>1</v>
      </c>
      <c r="BA575" s="140" t="n">
        <v>1.00051157983342</v>
      </c>
    </row>
    <row r="576" customFormat="false" ht="12.8" hidden="false" customHeight="false" outlineLevel="0" collapsed="false">
      <c r="A576" s="89" t="s">
        <v>45</v>
      </c>
      <c r="B576" s="77"/>
      <c r="C576" s="77"/>
      <c r="D576" s="77"/>
      <c r="E576" s="77"/>
      <c r="F576" s="77"/>
      <c r="G576" s="77"/>
      <c r="H576" s="77"/>
      <c r="I576" s="82" t="n">
        <f aca="false">AP576+AR576+AT576+AV576+AX576</f>
        <v>0.105743484707453</v>
      </c>
      <c r="J576" s="81" t="n">
        <f aca="false">AQ576+AS576+AU576+AW576+AY576</f>
        <v>616741.04953835</v>
      </c>
      <c r="K576" s="90" t="n">
        <f aca="false">I576-Tabla_Ministerio!J576</f>
        <v>-9.34346122262036E-005</v>
      </c>
      <c r="L576" s="81" t="n">
        <f aca="false">J576-Tabla_Ministerio!K576</f>
        <v>-544.950461649918</v>
      </c>
      <c r="M576" s="82" t="n">
        <f aca="false">Q611/Q635</f>
        <v>0.131791849156522</v>
      </c>
      <c r="N576" s="81" t="n">
        <f aca="false">ROUND(N600*M576,0)</f>
        <v>14604658</v>
      </c>
      <c r="O576" s="82" t="n">
        <f aca="false">Tabla_Ministerio!L576/Tabla_Ministerio!L600-M576</f>
        <v>-3.73049941909676E-007</v>
      </c>
      <c r="P576" s="117" t="n">
        <f aca="false">N576-Tabla_Ministerio!L576</f>
        <v>41</v>
      </c>
      <c r="Q576" s="83" t="n">
        <f aca="false">N576+J576</f>
        <v>15221399.0495383</v>
      </c>
      <c r="R576" s="81" t="n">
        <f aca="false">Q576-Tabla_Ministerio!M576</f>
        <v>-503.950461650267</v>
      </c>
      <c r="T576" s="83" t="n">
        <f aca="false">B576+Tabla_Ministerio!B576</f>
        <v>17877</v>
      </c>
      <c r="U576" s="83" t="n">
        <f aca="false">C576+Tabla_Ministerio!C576</f>
        <v>36</v>
      </c>
      <c r="V576" s="83" t="n">
        <f aca="false">D576+Tabla_Ministerio!D576</f>
        <v>1489.27272727273</v>
      </c>
      <c r="W576" s="83" t="n">
        <f aca="false">E576+Tabla_Ministerio!E576</f>
        <v>833.590909090909</v>
      </c>
      <c r="X576" s="83" t="n">
        <f aca="false">F576+Tabla_Ministerio!F576</f>
        <v>285</v>
      </c>
      <c r="Y576" s="83" t="n">
        <f aca="false">G576+Tabla_Ministerio!G576</f>
        <v>704</v>
      </c>
      <c r="Z576" s="83" t="n">
        <f aca="false">H576+Tabla_Ministerio!H576</f>
        <v>193</v>
      </c>
      <c r="AA576" s="83" t="n">
        <f aca="false">Y576+0.33*Z576</f>
        <v>767.69</v>
      </c>
      <c r="AC576" s="8" t="n">
        <v>666</v>
      </c>
      <c r="AD576" s="91" t="n">
        <f aca="false">IF(U576&gt;0,T576/U576,0)</f>
        <v>496.583333333333</v>
      </c>
      <c r="AE576" s="141" t="n">
        <f aca="false">ROUND(EXP((((AD576-AD$600)/AD$601+2)/4-1.9)^3), $AC$575)</f>
        <v>0.839250461831259</v>
      </c>
      <c r="AF576" s="93" t="n">
        <f aca="false">T576/V576</f>
        <v>12.0038456842876</v>
      </c>
      <c r="AG576" s="141" t="n">
        <f aca="false">ROUND(EXP((((AF576-AF$600)/AF$601+2)/4-1.9)^3), $AC$575)</f>
        <v>0.0016537816603025</v>
      </c>
      <c r="AH576" s="92" t="n">
        <f aca="false">W576/V576</f>
        <v>0.559730191673787</v>
      </c>
      <c r="AI576" s="141" t="n">
        <f aca="false">ROUND(EXP((((AH576-AH$600)/AH$601+2)/4-1.9)^3), $AC$575)</f>
        <v>0.113573586873818</v>
      </c>
      <c r="AJ576" s="92" t="n">
        <f aca="false">X576/V576</f>
        <v>0.191368575265535</v>
      </c>
      <c r="AK576" s="141" t="n">
        <f aca="false">ROUND(EXP((((AJ576-AJ$600)/AJ$601+2)/4-1.9)^3), $AC$575)</f>
        <v>0.433164689704535</v>
      </c>
      <c r="AL576" s="92" t="n">
        <f aca="false">AA576/V576</f>
        <v>0.515479794896837</v>
      </c>
      <c r="AM576" s="141" t="n">
        <f aca="false">ROUND(EXP((((AL576-AL$600)/AL$601+2)/4-1.9)^3), $AC$575)</f>
        <v>0.446912810353092</v>
      </c>
      <c r="AN576" s="141" t="n">
        <f aca="false">ROUND(0.01*AE576+0.15*AG576+0.24*AI576+0.25*AK576+0.35*AM576, $AC$576)</f>
        <v>0.30060888876679</v>
      </c>
      <c r="AP576" s="94" t="n">
        <f aca="false">0.01*AE576/$AN$600*$AZ576</f>
        <v>0.00295218377408741</v>
      </c>
      <c r="AQ576" s="81" t="n">
        <f aca="false">AP576*$J$600</f>
        <v>17218.3934007655</v>
      </c>
      <c r="AR576" s="94" t="n">
        <f aca="false">0.15*AG576/$AN$600*$AZ576</f>
        <v>8.72612099511125E-005</v>
      </c>
      <c r="AS576" s="81" t="n">
        <f aca="false">AR576*$J$600</f>
        <v>508.944549710327</v>
      </c>
      <c r="AT576" s="94" t="n">
        <f aca="false">0.24*AI576/$AN$600*$AZ576</f>
        <v>0.00958827283866175</v>
      </c>
      <c r="AU576" s="81" t="n">
        <f aca="false">AT576*$J$600</f>
        <v>55922.8917993046</v>
      </c>
      <c r="AV576" s="94" t="n">
        <f aca="false">0.25*AK576/$AN$600*$AZ576</f>
        <v>0.0380929718424882</v>
      </c>
      <c r="AW576" s="81" t="n">
        <f aca="false">AV576*$J$600</f>
        <v>222174.439391396</v>
      </c>
      <c r="AX576" s="94" t="n">
        <f aca="false">0.35*AM576/$AN$600*$AZ576</f>
        <v>0.0550227950422643</v>
      </c>
      <c r="AY576" s="81" t="n">
        <f aca="false">AX576*$J$600</f>
        <v>320916.380397173</v>
      </c>
      <c r="AZ576" s="140" t="n">
        <v>1</v>
      </c>
      <c r="BA576" s="140" t="n">
        <v>1.0008835968711</v>
      </c>
    </row>
    <row r="577" customFormat="false" ht="12.8" hidden="false" customHeight="false" outlineLevel="0" collapsed="false">
      <c r="A577" s="89" t="s">
        <v>46</v>
      </c>
      <c r="B577" s="77"/>
      <c r="C577" s="77"/>
      <c r="D577" s="77"/>
      <c r="E577" s="77"/>
      <c r="F577" s="77"/>
      <c r="G577" s="77"/>
      <c r="H577" s="77"/>
      <c r="I577" s="82" t="n">
        <f aca="false">AP577+AR577+AT577+AV577+AX577</f>
        <v>0.0756948814818477</v>
      </c>
      <c r="J577" s="81" t="n">
        <f aca="false">AQ577+AS577+AU577+AW577+AY577</f>
        <v>441484.794821647</v>
      </c>
      <c r="K577" s="90" t="n">
        <f aca="false">I577-Tabla_Ministerio!J577</f>
        <v>9.71799422139485E-005</v>
      </c>
      <c r="L577" s="81" t="n">
        <f aca="false">J577-Tabla_Ministerio!K577</f>
        <v>566.794821647345</v>
      </c>
      <c r="M577" s="82" t="n">
        <f aca="false">Q612/Q635</f>
        <v>0.0751608843284133</v>
      </c>
      <c r="N577" s="81" t="n">
        <f aca="false">ROUND(N600*M577,0)</f>
        <v>8329036</v>
      </c>
      <c r="O577" s="82" t="n">
        <f aca="false">Tabla_Ministerio!L577/Tabla_Ministerio!L600-M577</f>
        <v>-2.64027377108456E-005</v>
      </c>
      <c r="P577" s="117" t="n">
        <f aca="false">N577-Tabla_Ministerio!L577</f>
        <v>2926</v>
      </c>
      <c r="Q577" s="83" t="n">
        <f aca="false">N577+J577</f>
        <v>8770520.79482165</v>
      </c>
      <c r="R577" s="81" t="n">
        <f aca="false">Q577-Tabla_Ministerio!M577</f>
        <v>3492.79482164793</v>
      </c>
      <c r="T577" s="83" t="n">
        <f aca="false">B577+Tabla_Ministerio!B577</f>
        <v>18363</v>
      </c>
      <c r="U577" s="83" t="n">
        <f aca="false">C577+Tabla_Ministerio!C577</f>
        <v>83</v>
      </c>
      <c r="V577" s="83" t="n">
        <f aca="false">D577+Tabla_Ministerio!D577</f>
        <v>1126.97727272727</v>
      </c>
      <c r="W577" s="83" t="n">
        <f aca="false">E577+Tabla_Ministerio!E577</f>
        <v>699.727272727273</v>
      </c>
      <c r="X577" s="83" t="n">
        <f aca="false">F577+Tabla_Ministerio!F577</f>
        <v>143</v>
      </c>
      <c r="Y577" s="83" t="n">
        <f aca="false">G577+Tabla_Ministerio!G577</f>
        <v>481</v>
      </c>
      <c r="Z577" s="83" t="n">
        <f aca="false">H577+Tabla_Ministerio!H577</f>
        <v>67</v>
      </c>
      <c r="AA577" s="83" t="n">
        <f aca="false">Y577+0.33*Z577</f>
        <v>503.11</v>
      </c>
      <c r="AD577" s="91" t="n">
        <f aca="false">IF(U577&gt;0,T577/U577,0)</f>
        <v>221.240963855422</v>
      </c>
      <c r="AE577" s="141" t="n">
        <f aca="false">ROUND(EXP((((AD577-AD$600)/AD$601+2)/4-1.9)^3), $AC$575)</f>
        <v>0.0834159036775313</v>
      </c>
      <c r="AF577" s="93" t="n">
        <f aca="false">T577/V577</f>
        <v>16.294028676871</v>
      </c>
      <c r="AG577" s="141" t="n">
        <f aca="false">ROUND(EXP((((AF577-AF$600)/AF$601+2)/4-1.9)^3), $AC$575)</f>
        <v>0.0152301924653474</v>
      </c>
      <c r="AH577" s="92" t="n">
        <f aca="false">W577/V577</f>
        <v>0.620888539334908</v>
      </c>
      <c r="AI577" s="141" t="n">
        <f aca="false">ROUND(EXP((((AH577-AH$600)/AH$601+2)/4-1.9)^3), $AC$575)</f>
        <v>0.196324887975696</v>
      </c>
      <c r="AJ577" s="92" t="n">
        <f aca="false">X577/V577</f>
        <v>0.126888095670236</v>
      </c>
      <c r="AK577" s="141" t="n">
        <f aca="false">ROUND(EXP((((AJ577-AJ$600)/AJ$601+2)/4-1.9)^3), $AC$575)</f>
        <v>0.187413537705507</v>
      </c>
      <c r="AL577" s="92" t="n">
        <f aca="false">AA577/V577</f>
        <v>0.446424264424145</v>
      </c>
      <c r="AM577" s="141" t="n">
        <f aca="false">ROUND(EXP((((AL577-AL$600)/AL$601+2)/4-1.9)^3), $AC$575)</f>
        <v>0.337418004824392</v>
      </c>
      <c r="AN577" s="141" t="n">
        <f aca="false">ROUND(0.01*AE577+0.15*AG577+0.24*AI577+0.25*AK577+0.35*AM577, $AC$576)</f>
        <v>0.215186347135658</v>
      </c>
      <c r="AP577" s="94" t="n">
        <f aca="false">0.01*AE577/$AN$600*$AZ577</f>
        <v>0.000293427395679121</v>
      </c>
      <c r="AQ577" s="81" t="n">
        <f aca="false">AP577*$J$600</f>
        <v>1711.39357167119</v>
      </c>
      <c r="AR577" s="94" t="n">
        <f aca="false">0.15*AG577/$AN$600*$AZ577</f>
        <v>0.000803615769975001</v>
      </c>
      <c r="AS577" s="81" t="n">
        <f aca="false">AR577*$J$600</f>
        <v>4687.02951081221</v>
      </c>
      <c r="AT577" s="94" t="n">
        <f aca="false">0.24*AI577/$AN$600*$AZ577</f>
        <v>0.0165744222996328</v>
      </c>
      <c r="AU577" s="81" t="n">
        <f aca="false">AT577*$J$600</f>
        <v>96669.0915553579</v>
      </c>
      <c r="AV577" s="94" t="n">
        <f aca="false">0.25*AK577/$AN$600*$AZ577</f>
        <v>0.0164813494368311</v>
      </c>
      <c r="AW577" s="81" t="n">
        <f aca="false">AV577*$J$600</f>
        <v>96126.2509704593</v>
      </c>
      <c r="AX577" s="94" t="n">
        <f aca="false">0.35*AM577/$AN$600*$AZ577</f>
        <v>0.0415420665797297</v>
      </c>
      <c r="AY577" s="81" t="n">
        <f aca="false">AX577*$J$600</f>
        <v>242291.029213347</v>
      </c>
      <c r="AZ577" s="140" t="n">
        <v>1</v>
      </c>
      <c r="BA577" s="140" t="n">
        <v>0.998716162304353</v>
      </c>
    </row>
    <row r="578" customFormat="false" ht="12.8" hidden="false" customHeight="false" outlineLevel="0" collapsed="false">
      <c r="A578" s="89" t="s">
        <v>229</v>
      </c>
      <c r="B578" s="77"/>
      <c r="C578" s="77"/>
      <c r="D578" s="77"/>
      <c r="E578" s="77"/>
      <c r="F578" s="77"/>
      <c r="G578" s="77"/>
      <c r="H578" s="77"/>
      <c r="I578" s="82" t="n">
        <f aca="false">AP578+AR578+AT578+AV578+AX578</f>
        <v>0.0659824230826959</v>
      </c>
      <c r="J578" s="81" t="n">
        <f aca="false">AQ578+AS578+AU578+AW578+AY578</f>
        <v>384837.599930516</v>
      </c>
      <c r="K578" s="90" t="n">
        <f aca="false">I578-Tabla_Ministerio!J578</f>
        <v>-0.000121801814456715</v>
      </c>
      <c r="L578" s="81" t="n">
        <f aca="false">J578-Tabla_Ministerio!K578</f>
        <v>-710.400069484371</v>
      </c>
      <c r="M578" s="82" t="n">
        <f aca="false">Q613/Q635</f>
        <v>0.0555172769068873</v>
      </c>
      <c r="N578" s="81" t="n">
        <f aca="false">ROUND(N600*M578,0)</f>
        <v>6152208</v>
      </c>
      <c r="O578" s="82" t="n">
        <f aca="false">Tabla_Ministerio!L578/Tabla_Ministerio!L600-M578</f>
        <v>-1.78308291211432E-005</v>
      </c>
      <c r="P578" s="117" t="n">
        <f aca="false">N578-Tabla_Ministerio!L578</f>
        <v>1976</v>
      </c>
      <c r="Q578" s="83" t="n">
        <f aca="false">N578+J578</f>
        <v>6537045.59993052</v>
      </c>
      <c r="R578" s="81" t="n">
        <f aca="false">Q578-Tabla_Ministerio!M578</f>
        <v>1265.59993051551</v>
      </c>
      <c r="T578" s="83" t="n">
        <f aca="false">B578+Tabla_Ministerio!B578</f>
        <v>13592</v>
      </c>
      <c r="U578" s="83" t="n">
        <f aca="false">C578+Tabla_Ministerio!C578</f>
        <v>57</v>
      </c>
      <c r="V578" s="83" t="n">
        <f aca="false">D578+Tabla_Ministerio!D578</f>
        <v>491.892045454545</v>
      </c>
      <c r="W578" s="83" t="n">
        <f aca="false">E578+Tabla_Ministerio!E578</f>
        <v>325.642045454545</v>
      </c>
      <c r="X578" s="83" t="n">
        <f aca="false">F578+Tabla_Ministerio!F578</f>
        <v>54</v>
      </c>
      <c r="Y578" s="83" t="n">
        <f aca="false">G578+Tabla_Ministerio!G578</f>
        <v>89</v>
      </c>
      <c r="Z578" s="83" t="n">
        <f aca="false">H578+Tabla_Ministerio!H578</f>
        <v>27</v>
      </c>
      <c r="AA578" s="83" t="n">
        <f aca="false">Y578+0.33*Z578</f>
        <v>97.91</v>
      </c>
      <c r="AD578" s="91" t="n">
        <f aca="false">IF(U578&gt;0,T578/U578,0)</f>
        <v>238.456140350877</v>
      </c>
      <c r="AE578" s="141" t="n">
        <f aca="false">ROUND(EXP((((AD578-AD$600)/AD$601+2)/4-1.9)^3), $AC$575)</f>
        <v>0.108561815506207</v>
      </c>
      <c r="AF578" s="93" t="n">
        <f aca="false">T578/V578</f>
        <v>27.6320792856896</v>
      </c>
      <c r="AG578" s="141" t="n">
        <f aca="false">ROUND(EXP((((AF578-AF$600)/AF$601+2)/4-1.9)^3), $AC$575)</f>
        <v>0.410274025495576</v>
      </c>
      <c r="AH578" s="92" t="n">
        <f aca="false">W578/V578</f>
        <v>0.662019336282674</v>
      </c>
      <c r="AI578" s="141" t="n">
        <f aca="false">ROUND(EXP((((AH578-AH$600)/AH$601+2)/4-1.9)^3), $AC$575)</f>
        <v>0.26792751226554</v>
      </c>
      <c r="AJ578" s="92" t="n">
        <f aca="false">X578/V578</f>
        <v>0.109780185508184</v>
      </c>
      <c r="AK578" s="141" t="n">
        <f aca="false">ROUND(EXP((((AJ578-AJ$600)/AJ$601+2)/4-1.9)^3), $AC$575)</f>
        <v>0.140157780670307</v>
      </c>
      <c r="AL578" s="92" t="n">
        <f aca="false">AA578/V578</f>
        <v>0.199047740057524</v>
      </c>
      <c r="AM578" s="141" t="n">
        <f aca="false">ROUND(EXP((((AL578-AL$600)/AL$601+2)/4-1.9)^3), $AC$575)</f>
        <v>0.0731625141282558</v>
      </c>
      <c r="AN578" s="141" t="n">
        <f aca="false">ROUND(0.01*AE578+0.15*AG578+0.24*AI578+0.25*AK578+0.35*AM578, $AC$576)</f>
        <v>0.187575650035594</v>
      </c>
      <c r="AP578" s="94" t="n">
        <f aca="false">0.01*AE578/$AN$600*$AZ578</f>
        <v>0.000381881744245419</v>
      </c>
      <c r="AQ578" s="81" t="n">
        <f aca="false">AP578*$J$600</f>
        <v>2227.29701406233</v>
      </c>
      <c r="AR578" s="94" t="n">
        <f aca="false">0.15*AG578/$AN$600*$AZ578</f>
        <v>0.0216479652275918</v>
      </c>
      <c r="AS578" s="81" t="n">
        <f aca="false">AR578*$J$600</f>
        <v>126260.155240502</v>
      </c>
      <c r="AT578" s="94" t="n">
        <f aca="false">0.24*AI578/$AN$600*$AZ578</f>
        <v>0.0226193621184128</v>
      </c>
      <c r="AU578" s="81" t="n">
        <f aca="false">AT578*$J$600</f>
        <v>131925.755722846</v>
      </c>
      <c r="AV578" s="94" t="n">
        <f aca="false">0.25*AK578/$AN$600*$AZ578</f>
        <v>0.0123256269947152</v>
      </c>
      <c r="AW578" s="81" t="n">
        <f aca="false">AV578*$J$600</f>
        <v>71888.3073502789</v>
      </c>
      <c r="AX578" s="94" t="n">
        <f aca="false">0.35*AM578/$AN$600*$AZ578</f>
        <v>0.00900758699773068</v>
      </c>
      <c r="AY578" s="81" t="n">
        <f aca="false">AX578*$J$600</f>
        <v>52536.0846028264</v>
      </c>
      <c r="AZ578" s="140" t="n">
        <v>1</v>
      </c>
      <c r="BA578" s="140" t="n">
        <v>1.00184597365126</v>
      </c>
    </row>
    <row r="579" customFormat="false" ht="12.8" hidden="false" customHeight="false" outlineLevel="0" collapsed="false">
      <c r="A579" s="89" t="s">
        <v>48</v>
      </c>
      <c r="B579" s="77"/>
      <c r="C579" s="77"/>
      <c r="D579" s="77"/>
      <c r="E579" s="77"/>
      <c r="F579" s="77"/>
      <c r="G579" s="77"/>
      <c r="H579" s="77"/>
      <c r="I579" s="82" t="n">
        <f aca="false">AP579+AR579+AT579+AV579+AX579</f>
        <v>0.0928043870354527</v>
      </c>
      <c r="J579" s="81" t="n">
        <f aca="false">AQ579+AS579+AU579+AW579+AY579</f>
        <v>541274.719859637</v>
      </c>
      <c r="K579" s="90" t="n">
        <f aca="false">I579-Tabla_Ministerio!J579</f>
        <v>-2.26801232219159E-005</v>
      </c>
      <c r="L579" s="81" t="n">
        <f aca="false">J579-Tabla_Ministerio!K579</f>
        <v>-132.280140362913</v>
      </c>
      <c r="M579" s="82" t="n">
        <f aca="false">Q614/Q635</f>
        <v>0.0460292771792218</v>
      </c>
      <c r="N579" s="81" t="n">
        <f aca="false">ROUND(N600*M579,0)</f>
        <v>5100785</v>
      </c>
      <c r="O579" s="82" t="n">
        <f aca="false">Tabla_Ministerio!L579/Tabla_Ministerio!L600-M579</f>
        <v>4.17047053612174E-006</v>
      </c>
      <c r="P579" s="117" t="n">
        <f aca="false">N579-Tabla_Ministerio!L579</f>
        <v>-462</v>
      </c>
      <c r="Q579" s="83" t="n">
        <f aca="false">N579+J579</f>
        <v>5642059.71985964</v>
      </c>
      <c r="R579" s="81" t="n">
        <f aca="false">Q579-Tabla_Ministerio!M579</f>
        <v>-594.28014036268</v>
      </c>
      <c r="T579" s="83" t="n">
        <f aca="false">B579+Tabla_Ministerio!B579</f>
        <v>8704</v>
      </c>
      <c r="U579" s="83" t="n">
        <f aca="false">C579+Tabla_Ministerio!C579</f>
        <v>72</v>
      </c>
      <c r="V579" s="83" t="n">
        <f aca="false">D579+Tabla_Ministerio!D579</f>
        <v>347</v>
      </c>
      <c r="W579" s="83" t="n">
        <f aca="false">E579+Tabla_Ministerio!E579</f>
        <v>194.681818181818</v>
      </c>
      <c r="X579" s="83" t="n">
        <f aca="false">F579+Tabla_Ministerio!F579</f>
        <v>63</v>
      </c>
      <c r="Y579" s="83" t="n">
        <f aca="false">G579+Tabla_Ministerio!G579</f>
        <v>138</v>
      </c>
      <c r="Z579" s="83" t="n">
        <f aca="false">H579+Tabla_Ministerio!H579</f>
        <v>14</v>
      </c>
      <c r="AA579" s="83" t="n">
        <f aca="false">Y579+0.33*Z579</f>
        <v>142.62</v>
      </c>
      <c r="AD579" s="91" t="n">
        <f aca="false">IF(U579&gt;0,T579/U579,0)</f>
        <v>120.888888888889</v>
      </c>
      <c r="AE579" s="141" t="n">
        <f aca="false">ROUND(EXP((((AD579-AD$600)/AD$601+2)/4-1.9)^3), $AC$575)</f>
        <v>0.0117642148455389</v>
      </c>
      <c r="AF579" s="93" t="n">
        <f aca="false">T579/V579</f>
        <v>25.0835734870317</v>
      </c>
      <c r="AG579" s="141" t="n">
        <f aca="false">ROUND(EXP((((AF579-AF$600)/AF$601+2)/4-1.9)^3), $AC$575)</f>
        <v>0.256445487080314</v>
      </c>
      <c r="AH579" s="92" t="n">
        <f aca="false">W579/V579</f>
        <v>0.561042703694</v>
      </c>
      <c r="AI579" s="141" t="n">
        <f aca="false">ROUND(EXP((((AH579-AH$600)/AH$601+2)/4-1.9)^3), $AC$575)</f>
        <v>0.115044923786989</v>
      </c>
      <c r="AJ579" s="92" t="n">
        <f aca="false">X579/V579</f>
        <v>0.181556195965418</v>
      </c>
      <c r="AK579" s="141" t="n">
        <f aca="false">ROUND(EXP((((AJ579-AJ$600)/AJ$601+2)/4-1.9)^3), $AC$575)</f>
        <v>0.390622886422082</v>
      </c>
      <c r="AL579" s="92" t="n">
        <f aca="false">AA579/V579</f>
        <v>0.411008645533141</v>
      </c>
      <c r="AM579" s="141" t="n">
        <f aca="false">ROUND(EXP((((AL579-AL$600)/AL$601+2)/4-1.9)^3), $AC$575)</f>
        <v>0.285641408658312</v>
      </c>
      <c r="AN579" s="141" t="n">
        <f aca="false">ROUND(0.01*AE579+0.15*AG579+0.24*AI579+0.25*AK579+0.35*AM579, $AC$576)</f>
        <v>0.263825461555309</v>
      </c>
      <c r="AP579" s="94" t="n">
        <f aca="false">0.01*AE579/$AN$600*$AZ579</f>
        <v>4.13823116714126E-005</v>
      </c>
      <c r="AQ579" s="81" t="n">
        <f aca="false">AP579*$J$600</f>
        <v>241.359270532451</v>
      </c>
      <c r="AR579" s="94" t="n">
        <f aca="false">0.15*AG579/$AN$600*$AZ579</f>
        <v>0.0135312562875062</v>
      </c>
      <c r="AS579" s="81" t="n">
        <f aca="false">AR579*$J$600</f>
        <v>78920.0509839144</v>
      </c>
      <c r="AT579" s="94" t="n">
        <f aca="false">0.24*AI579/$AN$600*$AZ579</f>
        <v>0.00971248816151451</v>
      </c>
      <c r="AU579" s="81" t="n">
        <f aca="false">AT579*$J$600</f>
        <v>56647.3684779094</v>
      </c>
      <c r="AV579" s="94" t="n">
        <f aca="false">0.25*AK579/$AN$600*$AZ579</f>
        <v>0.0343517995976486</v>
      </c>
      <c r="AW579" s="81" t="n">
        <f aca="false">AV579*$J$600</f>
        <v>200354.329120115</v>
      </c>
      <c r="AX579" s="94" t="n">
        <f aca="false">0.35*AM579/$AN$600*$AZ579</f>
        <v>0.035167460677112</v>
      </c>
      <c r="AY579" s="81" t="n">
        <f aca="false">AX579*$J$600</f>
        <v>205111.612007166</v>
      </c>
      <c r="AZ579" s="140" t="n">
        <v>1</v>
      </c>
      <c r="BA579" s="140" t="n">
        <v>1.00024438632641</v>
      </c>
    </row>
    <row r="580" customFormat="false" ht="12.8" hidden="false" customHeight="false" outlineLevel="0" collapsed="false">
      <c r="A580" s="89" t="s">
        <v>49</v>
      </c>
      <c r="B580" s="77"/>
      <c r="C580" s="77"/>
      <c r="D580" s="77"/>
      <c r="E580" s="77"/>
      <c r="F580" s="77"/>
      <c r="G580" s="77"/>
      <c r="H580" s="77"/>
      <c r="I580" s="82" t="n">
        <f aca="false">AP580+AR580+AT580+AV580+AX580</f>
        <v>0.0433977445929969</v>
      </c>
      <c r="J580" s="81" t="n">
        <f aca="false">AQ580+AS580+AU580+AW580+AY580</f>
        <v>253114.133905555</v>
      </c>
      <c r="K580" s="90" t="n">
        <f aca="false">I580-Tabla_Ministerio!J580</f>
        <v>0.000148846107186719</v>
      </c>
      <c r="L580" s="81" t="n">
        <f aca="false">J580-Tabla_Ministerio!K580</f>
        <v>868.133905554656</v>
      </c>
      <c r="M580" s="82" t="n">
        <f aca="false">Q615/Q635</f>
        <v>0.0702357179936886</v>
      </c>
      <c r="N580" s="81" t="n">
        <f aca="false">ROUND(N600*M580,0)</f>
        <v>7783248</v>
      </c>
      <c r="O580" s="82" t="n">
        <f aca="false">Tabla_Ministerio!L580/Tabla_Ministerio!L600-M580</f>
        <v>-1.14977705201053E-005</v>
      </c>
      <c r="P580" s="117" t="n">
        <f aca="false">N580-Tabla_Ministerio!L580</f>
        <v>1274</v>
      </c>
      <c r="Q580" s="83" t="n">
        <f aca="false">N580+J580</f>
        <v>8036362.13390555</v>
      </c>
      <c r="R580" s="81" t="n">
        <f aca="false">Q580-Tabla_Ministerio!M580</f>
        <v>2142.13390555419</v>
      </c>
      <c r="T580" s="83" t="n">
        <f aca="false">B580+Tabla_Ministerio!B580</f>
        <v>15846</v>
      </c>
      <c r="U580" s="83" t="n">
        <f aca="false">C580+Tabla_Ministerio!C580</f>
        <v>77</v>
      </c>
      <c r="V580" s="83" t="n">
        <f aca="false">D580+Tabla_Ministerio!D580</f>
        <v>814.026893939394</v>
      </c>
      <c r="W580" s="83" t="n">
        <f aca="false">E580+Tabla_Ministerio!E580</f>
        <v>464.068181818182</v>
      </c>
      <c r="X580" s="83" t="n">
        <f aca="false">F580+Tabla_Ministerio!F580</f>
        <v>110</v>
      </c>
      <c r="Y580" s="83" t="n">
        <f aca="false">G580+Tabla_Ministerio!G580</f>
        <v>175</v>
      </c>
      <c r="Z580" s="83" t="n">
        <f aca="false">H580+Tabla_Ministerio!H580</f>
        <v>23</v>
      </c>
      <c r="AA580" s="83" t="n">
        <f aca="false">Y580+0.33*Z580</f>
        <v>182.59</v>
      </c>
      <c r="AD580" s="91" t="n">
        <f aca="false">IF(U580&gt;0,T580/U580,0)</f>
        <v>205.792207792208</v>
      </c>
      <c r="AE580" s="141" t="n">
        <f aca="false">ROUND(EXP((((AD580-AD$600)/AD$601+2)/4-1.9)^3), $AC$575)</f>
        <v>0.0647372556525413</v>
      </c>
      <c r="AF580" s="93" t="n">
        <f aca="false">T580/V580</f>
        <v>19.4661873188428</v>
      </c>
      <c r="AG580" s="141" t="n">
        <f aca="false">ROUND(EXP((((AF580-AF$600)/AF$601+2)/4-1.9)^3), $AC$575)</f>
        <v>0.0537717810381344</v>
      </c>
      <c r="AH580" s="92" t="n">
        <f aca="false">W580/V580</f>
        <v>0.57008949614966</v>
      </c>
      <c r="AI580" s="141" t="n">
        <f aca="false">ROUND(EXP((((AH580-AH$600)/AH$601+2)/4-1.9)^3), $AC$575)</f>
        <v>0.125545155501201</v>
      </c>
      <c r="AJ580" s="92" t="n">
        <f aca="false">X580/V580</f>
        <v>0.135130670520807</v>
      </c>
      <c r="AK580" s="141" t="n">
        <f aca="false">ROUND(EXP((((AJ580-AJ$600)/AJ$601+2)/4-1.9)^3), $AC$575)</f>
        <v>0.213244290735774</v>
      </c>
      <c r="AL580" s="92" t="n">
        <f aca="false">AA580/V580</f>
        <v>0.224304628458128</v>
      </c>
      <c r="AM580" s="141" t="n">
        <f aca="false">ROUND(EXP((((AL580-AL$600)/AL$601+2)/4-1.9)^3), $AC$575)</f>
        <v>0.0891902754997622</v>
      </c>
      <c r="AN580" s="141" t="n">
        <f aca="false">ROUND(0.01*AE580+0.15*AG580+0.24*AI580+0.25*AK580+0.35*AM580, $AC$576)</f>
        <v>0.123371646141394</v>
      </c>
      <c r="AP580" s="94" t="n">
        <f aca="false">0.01*AE580/$AN$600*$AZ580</f>
        <v>0.000227722574378287</v>
      </c>
      <c r="AQ580" s="81" t="n">
        <f aca="false">AP580*$J$600</f>
        <v>1328.17506359086</v>
      </c>
      <c r="AR580" s="94" t="n">
        <f aca="false">0.15*AG580/$AN$600*$AZ580</f>
        <v>0.00283724918908318</v>
      </c>
      <c r="AS580" s="81" t="n">
        <f aca="false">AR580*$J$600</f>
        <v>16548.0459388876</v>
      </c>
      <c r="AT580" s="94" t="n">
        <f aca="false">0.24*AI580/$AN$600*$AZ580</f>
        <v>0.0105989538382294</v>
      </c>
      <c r="AU580" s="81" t="n">
        <f aca="false">AT580*$J$600</f>
        <v>61817.6139388889</v>
      </c>
      <c r="AV580" s="94" t="n">
        <f aca="false">0.25*AK580/$AN$600*$AZ580</f>
        <v>0.0187529338278013</v>
      </c>
      <c r="AW580" s="81" t="n">
        <f aca="false">AV580*$J$600</f>
        <v>109375.098833548</v>
      </c>
      <c r="AX580" s="94" t="n">
        <f aca="false">0.35*AM580/$AN$600*$AZ580</f>
        <v>0.0109808851635048</v>
      </c>
      <c r="AY580" s="81" t="n">
        <f aca="false">AX580*$J$600</f>
        <v>64045.2001306397</v>
      </c>
      <c r="AZ580" s="140" t="n">
        <v>1</v>
      </c>
      <c r="BA580" s="140" t="n">
        <v>0.996570187953714</v>
      </c>
    </row>
    <row r="581" customFormat="false" ht="12.8" hidden="false" customHeight="false" outlineLevel="0" collapsed="false">
      <c r="A581" s="89" t="s">
        <v>50</v>
      </c>
      <c r="B581" s="77"/>
      <c r="C581" s="77"/>
      <c r="D581" s="77"/>
      <c r="E581" s="77"/>
      <c r="F581" s="77"/>
      <c r="G581" s="77"/>
      <c r="H581" s="77"/>
      <c r="I581" s="82" t="n">
        <f aca="false">AP581+AR581+AT581+AV581+AX581</f>
        <v>0.0431222898776555</v>
      </c>
      <c r="J581" s="81" t="n">
        <f aca="false">AQ581+AS581+AU581+AW581+AY581</f>
        <v>251507.564661974</v>
      </c>
      <c r="K581" s="90" t="n">
        <f aca="false">I581-Tabla_Ministerio!J581</f>
        <v>-0.000126608608154742</v>
      </c>
      <c r="L581" s="81" t="n">
        <f aca="false">J581-Tabla_Ministerio!K581</f>
        <v>-738.435338025505</v>
      </c>
      <c r="M581" s="82" t="n">
        <f aca="false">Q616/Q635</f>
        <v>0.0527590054487396</v>
      </c>
      <c r="N581" s="81" t="n">
        <f aca="false">ROUND(N600*M581,0)</f>
        <v>5846547</v>
      </c>
      <c r="O581" s="82" t="n">
        <f aca="false">Tabla_Ministerio!L581/Tabla_Ministerio!L600-M581</f>
        <v>-3.22214408123023E-006</v>
      </c>
      <c r="P581" s="117" t="n">
        <f aca="false">N581-Tabla_Ministerio!L581</f>
        <v>357</v>
      </c>
      <c r="Q581" s="83" t="n">
        <f aca="false">N581+J581</f>
        <v>6098054.56466197</v>
      </c>
      <c r="R581" s="81" t="n">
        <f aca="false">Q581-Tabla_Ministerio!M581</f>
        <v>-381.435338025913</v>
      </c>
      <c r="T581" s="83" t="n">
        <f aca="false">B581+Tabla_Ministerio!B581</f>
        <v>9493</v>
      </c>
      <c r="U581" s="83" t="n">
        <f aca="false">C581+Tabla_Ministerio!C581</f>
        <v>55</v>
      </c>
      <c r="V581" s="83" t="n">
        <f aca="false">D581+Tabla_Ministerio!D581</f>
        <v>583.204545454545</v>
      </c>
      <c r="W581" s="83" t="n">
        <f aca="false">E581+Tabla_Ministerio!E581</f>
        <v>316.272727272727</v>
      </c>
      <c r="X581" s="83" t="n">
        <f aca="false">F581+Tabla_Ministerio!F581</f>
        <v>62</v>
      </c>
      <c r="Y581" s="83" t="n">
        <f aca="false">G581+Tabla_Ministerio!G581</f>
        <v>174</v>
      </c>
      <c r="Z581" s="83" t="n">
        <f aca="false">H581+Tabla_Ministerio!H581</f>
        <v>56</v>
      </c>
      <c r="AA581" s="83" t="n">
        <f aca="false">Y581+0.33*Z581</f>
        <v>192.48</v>
      </c>
      <c r="AD581" s="91" t="n">
        <f aca="false">IF(U581&gt;0,T581/U581,0)</f>
        <v>172.6</v>
      </c>
      <c r="AE581" s="141" t="n">
        <f aca="false">ROUND(EXP((((AD581-AD$600)/AD$601+2)/4-1.9)^3), $AC$575)</f>
        <v>0.0354651328911071</v>
      </c>
      <c r="AF581" s="93" t="n">
        <f aca="false">T581/V581</f>
        <v>16.2773079770859</v>
      </c>
      <c r="AG581" s="141" t="n">
        <f aca="false">ROUND(EXP((((AF581-AF$600)/AF$601+2)/4-1.9)^3), $AC$575)</f>
        <v>0.0151169552515597</v>
      </c>
      <c r="AH581" s="92" t="n">
        <f aca="false">W581/V581</f>
        <v>0.542301547094813</v>
      </c>
      <c r="AI581" s="141" t="n">
        <f aca="false">ROUND(EXP((((AH581-AH$600)/AH$601+2)/4-1.9)^3), $AC$575)</f>
        <v>0.095264515039386</v>
      </c>
      <c r="AJ581" s="92" t="n">
        <f aca="false">X581/V581</f>
        <v>0.106309185144772</v>
      </c>
      <c r="AK581" s="141" t="n">
        <f aca="false">ROUND(EXP((((AJ581-AJ$600)/AJ$601+2)/4-1.9)^3), $AC$575)</f>
        <v>0.131629650093355</v>
      </c>
      <c r="AL581" s="92" t="n">
        <f aca="false">AA581/V581</f>
        <v>0.330038579946222</v>
      </c>
      <c r="AM581" s="141" t="n">
        <f aca="false">ROUND(EXP((((AL581-AL$600)/AL$601+2)/4-1.9)^3), $AC$575)</f>
        <v>0.183415683753071</v>
      </c>
      <c r="AN581" s="141" t="n">
        <f aca="false">ROUND(0.01*AE581+0.15*AG581+0.24*AI581+0.25*AK581+0.35*AM581, $AC$576)</f>
        <v>0.122588580063011</v>
      </c>
      <c r="AP581" s="94" t="n">
        <f aca="false">0.01*AE581/$AN$600*$AZ581</f>
        <v>0.000124753687520795</v>
      </c>
      <c r="AQ581" s="81" t="n">
        <f aca="false">AP581*$J$600</f>
        <v>727.616650692162</v>
      </c>
      <c r="AR581" s="94" t="n">
        <f aca="false">0.15*AG581/$AN$600*$AZ581</f>
        <v>0.000797640848058888</v>
      </c>
      <c r="AS581" s="81" t="n">
        <f aca="false">AR581*$J$600</f>
        <v>4652.18122088071</v>
      </c>
      <c r="AT581" s="94" t="n">
        <f aca="false">0.24*AI581/$AN$600*$AZ581</f>
        <v>0.00804255802060084</v>
      </c>
      <c r="AU581" s="81" t="n">
        <f aca="false">AT581*$J$600</f>
        <v>46907.6245058609</v>
      </c>
      <c r="AV581" s="94" t="n">
        <f aca="false">0.25*AK581/$AN$600*$AZ581</f>
        <v>0.0115756539575351</v>
      </c>
      <c r="AW581" s="81" t="n">
        <f aca="false">AV581*$J$600</f>
        <v>67514.1451089307</v>
      </c>
      <c r="AX581" s="94" t="n">
        <f aca="false">0.35*AM581/$AN$600*$AZ581</f>
        <v>0.0225816833639398</v>
      </c>
      <c r="AY581" s="81" t="n">
        <f aca="false">AX581*$J$600</f>
        <v>131705.99717561</v>
      </c>
      <c r="AZ581" s="140" t="n">
        <v>1</v>
      </c>
      <c r="BA581" s="140" t="n">
        <v>1.00293603629385</v>
      </c>
    </row>
    <row r="582" customFormat="false" ht="12.8" hidden="false" customHeight="false" outlineLevel="0" collapsed="false">
      <c r="A582" s="89" t="s">
        <v>51</v>
      </c>
      <c r="B582" s="77"/>
      <c r="C582" s="77"/>
      <c r="D582" s="77"/>
      <c r="E582" s="77"/>
      <c r="F582" s="77"/>
      <c r="G582" s="77"/>
      <c r="H582" s="77"/>
      <c r="I582" s="82" t="n">
        <f aca="false">AP582+AR582+AT582+AV582+AX582</f>
        <v>0.0529260569122989</v>
      </c>
      <c r="J582" s="81" t="n">
        <f aca="false">AQ582+AS582+AU582+AW582+AY582</f>
        <v>308687.310412772</v>
      </c>
      <c r="K582" s="90" t="n">
        <f aca="false">I582-Tabla_Ministerio!J582</f>
        <v>0.000183510328767553</v>
      </c>
      <c r="L582" s="81" t="n">
        <f aca="false">J582-Tabla_Ministerio!K582</f>
        <v>1070.31041277217</v>
      </c>
      <c r="M582" s="82" t="n">
        <f aca="false">Q617/Q635</f>
        <v>0.048318932982858</v>
      </c>
      <c r="N582" s="81" t="n">
        <f aca="false">ROUND(N600*M582,0)</f>
        <v>5354516</v>
      </c>
      <c r="O582" s="82" t="n">
        <f aca="false">Tabla_Ministerio!L582/Tabla_Ministerio!L600-M582</f>
        <v>-8.98393276650006E-006</v>
      </c>
      <c r="P582" s="117" t="n">
        <f aca="false">N582-Tabla_Ministerio!L582</f>
        <v>996</v>
      </c>
      <c r="Q582" s="83" t="n">
        <f aca="false">N582+J582</f>
        <v>5663203.31041277</v>
      </c>
      <c r="R582" s="81" t="n">
        <f aca="false">Q582-Tabla_Ministerio!M582</f>
        <v>2066.310412772</v>
      </c>
      <c r="T582" s="83" t="n">
        <f aca="false">B582+Tabla_Ministerio!B582</f>
        <v>8088</v>
      </c>
      <c r="U582" s="83" t="n">
        <f aca="false">C582+Tabla_Ministerio!C582</f>
        <v>35</v>
      </c>
      <c r="V582" s="83" t="n">
        <f aca="false">D582+Tabla_Ministerio!D582</f>
        <v>339</v>
      </c>
      <c r="W582" s="83" t="n">
        <f aca="false">E582+Tabla_Ministerio!E582</f>
        <v>207.227272727273</v>
      </c>
      <c r="X582" s="83" t="n">
        <f aca="false">F582+Tabla_Ministerio!F582</f>
        <v>36</v>
      </c>
      <c r="Y582" s="83" t="n">
        <f aca="false">G582+Tabla_Ministerio!G582</f>
        <v>86</v>
      </c>
      <c r="Z582" s="83" t="n">
        <f aca="false">H582+Tabla_Ministerio!H582</f>
        <v>18</v>
      </c>
      <c r="AA582" s="83" t="n">
        <f aca="false">Y582+0.33*Z582</f>
        <v>91.94</v>
      </c>
      <c r="AD582" s="91" t="n">
        <f aca="false">IF(U582&gt;0,T582/U582,0)</f>
        <v>231.085714285714</v>
      </c>
      <c r="AE582" s="141" t="n">
        <f aca="false">ROUND(EXP((((AD582-AD$600)/AD$601+2)/4-1.9)^3), $AC$575)</f>
        <v>0.0972147842418346</v>
      </c>
      <c r="AF582" s="93" t="n">
        <f aca="false">T582/V582</f>
        <v>23.858407079646</v>
      </c>
      <c r="AG582" s="141" t="n">
        <f aca="false">ROUND(EXP((((AF582-AF$600)/AF$601+2)/4-1.9)^3), $AC$575)</f>
        <v>0.194760053924885</v>
      </c>
      <c r="AH582" s="92" t="n">
        <f aca="false">W582/V582</f>
        <v>0.611289890050953</v>
      </c>
      <c r="AI582" s="141" t="n">
        <f aca="false">ROUND(EXP((((AH582-AH$600)/AH$601+2)/4-1.9)^3), $AC$575)</f>
        <v>0.181413450713425</v>
      </c>
      <c r="AJ582" s="92" t="n">
        <f aca="false">X582/V582</f>
        <v>0.106194690265487</v>
      </c>
      <c r="AK582" s="141" t="n">
        <f aca="false">ROUND(EXP((((AJ582-AJ$600)/AJ$601+2)/4-1.9)^3), $AC$575)</f>
        <v>0.131354408700632</v>
      </c>
      <c r="AL582" s="92" t="n">
        <f aca="false">AA582/V582</f>
        <v>0.271209439528024</v>
      </c>
      <c r="AM582" s="141" t="n">
        <f aca="false">ROUND(EXP((((AL582-AL$600)/AL$601+2)/4-1.9)^3), $AC$575)</f>
        <v>0.125413897731641</v>
      </c>
      <c r="AN582" s="141" t="n">
        <f aca="false">ROUND(0.01*AE582+0.15*AG582+0.24*AI582+0.25*AK582+0.35*AM582, $AC$576)</f>
        <v>0.150458850483606</v>
      </c>
      <c r="AP582" s="94" t="n">
        <f aca="false">0.01*AE582/$AN$600*$AZ582</f>
        <v>0.000341966935608141</v>
      </c>
      <c r="AQ582" s="81" t="n">
        <f aca="false">AP582*$J$600</f>
        <v>1994.49684638125</v>
      </c>
      <c r="AR582" s="94" t="n">
        <f aca="false">0.15*AG582/$AN$600*$AZ582</f>
        <v>0.0102764460167739</v>
      </c>
      <c r="AS582" s="81" t="n">
        <f aca="false">AR582*$J$600</f>
        <v>59936.6109358288</v>
      </c>
      <c r="AT582" s="94" t="n">
        <f aca="false">0.24*AI582/$AN$600*$AZ582</f>
        <v>0.0153155474782705</v>
      </c>
      <c r="AU582" s="81" t="n">
        <f aca="false">AT582*$J$600</f>
        <v>89326.7973164995</v>
      </c>
      <c r="AV582" s="94" t="n">
        <f aca="false">0.25*AK582/$AN$600*$AZ582</f>
        <v>0.0115514489314282</v>
      </c>
      <c r="AW582" s="81" t="n">
        <f aca="false">AV582*$J$600</f>
        <v>67372.971085334</v>
      </c>
      <c r="AX582" s="94" t="n">
        <f aca="false">0.35*AM582/$AN$600*$AZ582</f>
        <v>0.0154406475502181</v>
      </c>
      <c r="AY582" s="81" t="n">
        <f aca="false">AX582*$J$600</f>
        <v>90056.4342287286</v>
      </c>
      <c r="AZ582" s="140" t="n">
        <v>1</v>
      </c>
      <c r="BA582" s="140" t="n">
        <v>0.996532703559012</v>
      </c>
    </row>
    <row r="583" customFormat="false" ht="12.8" hidden="false" customHeight="false" outlineLevel="0" collapsed="false">
      <c r="A583" s="89" t="s">
        <v>52</v>
      </c>
      <c r="B583" s="77"/>
      <c r="C583" s="77"/>
      <c r="D583" s="77"/>
      <c r="E583" s="77"/>
      <c r="F583" s="77"/>
      <c r="G583" s="77"/>
      <c r="H583" s="77"/>
      <c r="I583" s="82" t="n">
        <f aca="false">AP583+AR583+AT583+AV583+AX583</f>
        <v>0.0137608078078235</v>
      </c>
      <c r="J583" s="81" t="n">
        <f aca="false">AQ583+AS583+AU583+AW583+AY583</f>
        <v>80258.8932393526</v>
      </c>
      <c r="K583" s="90" t="n">
        <f aca="false">I583-Tabla_Ministerio!J583</f>
        <v>4.76462520660678E-005</v>
      </c>
      <c r="L583" s="81" t="n">
        <f aca="false">J583-Tabla_Ministerio!K583</f>
        <v>277.89323935259</v>
      </c>
      <c r="M583" s="82" t="n">
        <f aca="false">Q618/Q635</f>
        <v>0.0222015671494691</v>
      </c>
      <c r="N583" s="81" t="n">
        <f aca="false">ROUND(N600*M583,0)</f>
        <v>2460291</v>
      </c>
      <c r="O583" s="82" t="n">
        <f aca="false">Tabla_Ministerio!L583/Tabla_Ministerio!L600-M583</f>
        <v>-4.48507753871008E-006</v>
      </c>
      <c r="P583" s="117" t="n">
        <f aca="false">N583-Tabla_Ministerio!L583</f>
        <v>497</v>
      </c>
      <c r="Q583" s="83" t="n">
        <f aca="false">N583+J583</f>
        <v>2540549.89323935</v>
      </c>
      <c r="R583" s="81" t="n">
        <f aca="false">Q583-Tabla_Ministerio!M583</f>
        <v>774.893239352386</v>
      </c>
      <c r="T583" s="83" t="n">
        <f aca="false">B583+Tabla_Ministerio!B583</f>
        <v>11549</v>
      </c>
      <c r="U583" s="83" t="n">
        <f aca="false">C583+Tabla_Ministerio!C583</f>
        <v>54</v>
      </c>
      <c r="V583" s="83" t="n">
        <f aca="false">D583+Tabla_Ministerio!D583</f>
        <v>528.152272727273</v>
      </c>
      <c r="W583" s="83" t="n">
        <f aca="false">E583+Tabla_Ministerio!E583</f>
        <v>160.397727272727</v>
      </c>
      <c r="X583" s="83" t="n">
        <f aca="false">F583+Tabla_Ministerio!F583</f>
        <v>17</v>
      </c>
      <c r="Y583" s="83" t="n">
        <f aca="false">G583+Tabla_Ministerio!G583</f>
        <v>62</v>
      </c>
      <c r="Z583" s="83" t="n">
        <f aca="false">H583+Tabla_Ministerio!H583</f>
        <v>21</v>
      </c>
      <c r="AA583" s="83" t="n">
        <f aca="false">Y583+0.33*Z583</f>
        <v>68.93</v>
      </c>
      <c r="AD583" s="91" t="n">
        <f aca="false">IF(U583&gt;0,T583/U583,0)</f>
        <v>213.87037037037</v>
      </c>
      <c r="AE583" s="141" t="n">
        <f aca="false">ROUND(EXP((((AD583-AD$600)/AD$601+2)/4-1.9)^3), $AC$575)</f>
        <v>0.0740648454515665</v>
      </c>
      <c r="AF583" s="93" t="n">
        <f aca="false">T583/V583</f>
        <v>21.8667997779566</v>
      </c>
      <c r="AG583" s="141" t="n">
        <f aca="false">ROUND(EXP((((AF583-AF$600)/AF$601+2)/4-1.9)^3), $AC$575)</f>
        <v>0.115506011575977</v>
      </c>
      <c r="AH583" s="92" t="n">
        <f aca="false">W583/V583</f>
        <v>0.303695989878951</v>
      </c>
      <c r="AI583" s="141" t="n">
        <f aca="false">ROUND(EXP((((AH583-AH$600)/AH$601+2)/4-1.9)^3), $AC$575)</f>
        <v>0.00307099513919482</v>
      </c>
      <c r="AJ583" s="92" t="n">
        <f aca="false">X583/V583</f>
        <v>0.0321876869188035</v>
      </c>
      <c r="AK583" s="141" t="n">
        <f aca="false">ROUND(EXP((((AJ583-AJ$600)/AJ$601+2)/4-1.9)^3), $AC$575)</f>
        <v>0.0245646948401011</v>
      </c>
      <c r="AL583" s="92" t="n">
        <f aca="false">AA583/V583</f>
        <v>0.130511603489008</v>
      </c>
      <c r="AM583" s="141" t="n">
        <f aca="false">ROUND(EXP((((AL583-AL$600)/AL$601+2)/4-1.9)^3), $AC$575)</f>
        <v>0.0404989492411691</v>
      </c>
      <c r="AN583" s="141" t="n">
        <f aca="false">ROUND(0.01*AE583+0.15*AG583+0.24*AI583+0.25*AK583+0.35*AM583, $AC$576)</f>
        <v>0.0391193949687534</v>
      </c>
      <c r="AP583" s="94" t="n">
        <f aca="false">0.01*AE583/$AN$600*$AZ583</f>
        <v>0.000260533708251172</v>
      </c>
      <c r="AQ583" s="81" t="n">
        <f aca="false">AP583*$J$600</f>
        <v>1519.54357388055</v>
      </c>
      <c r="AR583" s="94" t="n">
        <f aca="false">0.15*AG583/$AN$600*$AZ583</f>
        <v>0.00609463423660371</v>
      </c>
      <c r="AS583" s="81" t="n">
        <f aca="false">AR583*$J$600</f>
        <v>35546.5031820576</v>
      </c>
      <c r="AT583" s="94" t="n">
        <f aca="false">0.24*AI583/$AN$600*$AZ583</f>
        <v>0.00025926397229594</v>
      </c>
      <c r="AU583" s="81" t="n">
        <f aca="false">AT583*$J$600</f>
        <v>1512.13793288212</v>
      </c>
      <c r="AV583" s="94" t="n">
        <f aca="false">0.25*AK583/$AN$600*$AZ583</f>
        <v>0.0021602458628416</v>
      </c>
      <c r="AW583" s="81" t="n">
        <f aca="false">AV583*$J$600</f>
        <v>12599.4741368298</v>
      </c>
      <c r="AX583" s="94" t="n">
        <f aca="false">0.35*AM583/$AN$600*$AZ583</f>
        <v>0.00498613002783105</v>
      </c>
      <c r="AY583" s="81" t="n">
        <f aca="false">AX583*$J$600</f>
        <v>29081.2344137025</v>
      </c>
      <c r="AZ583" s="140" t="n">
        <v>1</v>
      </c>
      <c r="BA583" s="140" t="n">
        <v>0.996537539602946</v>
      </c>
    </row>
    <row r="584" customFormat="false" ht="12.8" hidden="false" customHeight="false" outlineLevel="0" collapsed="false">
      <c r="A584" s="89" t="s">
        <v>53</v>
      </c>
      <c r="B584" s="77"/>
      <c r="C584" s="77"/>
      <c r="D584" s="77"/>
      <c r="E584" s="77"/>
      <c r="F584" s="77"/>
      <c r="G584" s="77"/>
      <c r="H584" s="77"/>
      <c r="I584" s="82" t="n">
        <f aca="false">AP584+AR584+AT584+AV584+AX584</f>
        <v>0.00911548705496502</v>
      </c>
      <c r="J584" s="81" t="n">
        <f aca="false">AQ584+AS584+AU584+AW584+AY584</f>
        <v>53165.4037020414</v>
      </c>
      <c r="K584" s="90" t="n">
        <f aca="false">I584-Tabla_Ministerio!J584</f>
        <v>-2.65063453798835E-005</v>
      </c>
      <c r="L584" s="81" t="n">
        <f aca="false">J584-Tabla_Ministerio!K584</f>
        <v>-154.596297958604</v>
      </c>
      <c r="M584" s="82" t="n">
        <f aca="false">Q619/Q635</f>
        <v>0.0218036427698002</v>
      </c>
      <c r="N584" s="81" t="n">
        <f aca="false">ROUND(N600*M584,0)</f>
        <v>2416195</v>
      </c>
      <c r="O584" s="82" t="n">
        <f aca="false">Tabla_Ministerio!L584/Tabla_Ministerio!L600-M584</f>
        <v>-4.03905338346861E-006</v>
      </c>
      <c r="P584" s="117" t="n">
        <f aca="false">N584-Tabla_Ministerio!L584</f>
        <v>448</v>
      </c>
      <c r="Q584" s="83" t="n">
        <f aca="false">N584+J584</f>
        <v>2469360.40370204</v>
      </c>
      <c r="R584" s="81" t="n">
        <f aca="false">Q584-Tabla_Ministerio!M584</f>
        <v>293.4037020416</v>
      </c>
      <c r="T584" s="83" t="n">
        <f aca="false">B584+Tabla_Ministerio!B584</f>
        <v>6304</v>
      </c>
      <c r="U584" s="83" t="n">
        <f aca="false">C584+Tabla_Ministerio!C584</f>
        <v>32</v>
      </c>
      <c r="V584" s="83" t="n">
        <f aca="false">D584+Tabla_Ministerio!D584</f>
        <v>387.277272727273</v>
      </c>
      <c r="W584" s="83" t="n">
        <f aca="false">E584+Tabla_Ministerio!E584</f>
        <v>162.586363636364</v>
      </c>
      <c r="X584" s="83" t="n">
        <f aca="false">F584+Tabla_Ministerio!F584</f>
        <v>18</v>
      </c>
      <c r="Y584" s="83" t="n">
        <f aca="false">G584+Tabla_Ministerio!G584</f>
        <v>31</v>
      </c>
      <c r="Z584" s="83" t="n">
        <f aca="false">H584+Tabla_Ministerio!H584</f>
        <v>5</v>
      </c>
      <c r="AA584" s="83" t="n">
        <f aca="false">Y584+0.33*Z584</f>
        <v>32.65</v>
      </c>
      <c r="AD584" s="91" t="n">
        <f aca="false">IF(U584&gt;0,T584/U584,0)</f>
        <v>197</v>
      </c>
      <c r="AE584" s="141" t="n">
        <f aca="false">ROUND(EXP((((AD584-AD$600)/AD$601+2)/4-1.9)^3), $AC$575)</f>
        <v>0.0556257930456756</v>
      </c>
      <c r="AF584" s="93" t="n">
        <f aca="false">T584/V584</f>
        <v>16.2777432189763</v>
      </c>
      <c r="AG584" s="141" t="n">
        <f aca="false">ROUND(EXP((((AF584-AF$600)/AF$601+2)/4-1.9)^3), $AC$575)</f>
        <v>0.0151198938298754</v>
      </c>
      <c r="AH584" s="92" t="n">
        <f aca="false">W584/V584</f>
        <v>0.419819016208731</v>
      </c>
      <c r="AI584" s="141" t="n">
        <f aca="false">ROUND(EXP((((AH584-AH$600)/AH$601+2)/4-1.9)^3), $AC$575)</f>
        <v>0.0210660713770794</v>
      </c>
      <c r="AJ584" s="92" t="n">
        <f aca="false">X584/V584</f>
        <v>0.0464783277191582</v>
      </c>
      <c r="AK584" s="141" t="n">
        <f aca="false">ROUND(EXP((((AJ584-AJ$600)/AJ$601+2)/4-1.9)^3), $AC$575)</f>
        <v>0.0358091610542335</v>
      </c>
      <c r="AL584" s="92" t="n">
        <f aca="false">AA584/V584</f>
        <v>0.0843065222239175</v>
      </c>
      <c r="AM584" s="141" t="n">
        <f aca="false">ROUND(EXP((((AL584-AL$600)/AL$601+2)/4-1.9)^3), $AC$575)</f>
        <v>0.0259463719021882</v>
      </c>
      <c r="AN584" s="141" t="n">
        <f aca="false">ROUND(0.01*AE584+0.15*AG584+0.24*AI584+0.25*AK584+0.35*AM584, $AC$576)</f>
        <v>0.0259136195647614</v>
      </c>
      <c r="AP584" s="94" t="n">
        <f aca="false">0.01*AE584/$AN$600*$AZ584</f>
        <v>0.000195671698877427</v>
      </c>
      <c r="AQ584" s="81" t="n">
        <f aca="false">AP584*$J$600</f>
        <v>1141.24070399688</v>
      </c>
      <c r="AR584" s="94" t="n">
        <f aca="false">0.15*AG584/$AN$600*$AZ584</f>
        <v>0.000797795901114269</v>
      </c>
      <c r="AS584" s="81" t="n">
        <f aca="false">AR584*$J$600</f>
        <v>4653.08555635229</v>
      </c>
      <c r="AT584" s="94" t="n">
        <f aca="false">0.24*AI584/$AN$600*$AZ584</f>
        <v>0.00177847020211285</v>
      </c>
      <c r="AU584" s="81" t="n">
        <f aca="false">AT584*$J$600</f>
        <v>10372.7958470283</v>
      </c>
      <c r="AV584" s="94" t="n">
        <f aca="false">0.25*AK584/$AN$600*$AZ584</f>
        <v>0.00314909639719823</v>
      </c>
      <c r="AW584" s="81" t="n">
        <f aca="false">AV584*$J$600</f>
        <v>18366.8717035253</v>
      </c>
      <c r="AX584" s="94" t="n">
        <f aca="false">0.35*AM584/$AN$600*$AZ584</f>
        <v>0.00319445285566223</v>
      </c>
      <c r="AY584" s="81" t="n">
        <f aca="false">AX584*$J$600</f>
        <v>18631.4098911387</v>
      </c>
      <c r="AZ584" s="140" t="n">
        <v>1</v>
      </c>
      <c r="BA584" s="140" t="n">
        <v>1.00290783643486</v>
      </c>
    </row>
    <row r="585" customFormat="false" ht="12.8" hidden="false" customHeight="false" outlineLevel="0" collapsed="false">
      <c r="A585" s="89" t="s">
        <v>54</v>
      </c>
      <c r="B585" s="77"/>
      <c r="C585" s="77"/>
      <c r="D585" s="77"/>
      <c r="E585" s="77"/>
      <c r="F585" s="77"/>
      <c r="G585" s="77"/>
      <c r="H585" s="77"/>
      <c r="I585" s="82" t="n">
        <f aca="false">AP585+AR585+AT585+AV585+AX585</f>
        <v>0.0239753348674808</v>
      </c>
      <c r="J585" s="81" t="n">
        <f aca="false">AQ585+AS585+AU585+AW585+AY585</f>
        <v>139834.366439802</v>
      </c>
      <c r="K585" s="90" t="n">
        <f aca="false">I585-Tabla_Ministerio!J585</f>
        <v>6.53872744895458E-005</v>
      </c>
      <c r="L585" s="81" t="n">
        <f aca="false">J585-Tabla_Ministerio!K585</f>
        <v>381.366439801845</v>
      </c>
      <c r="M585" s="82" t="n">
        <f aca="false">Q620/Q635</f>
        <v>0.0206583296706731</v>
      </c>
      <c r="N585" s="81" t="n">
        <f aca="false">ROUND(N600*M585,0)</f>
        <v>2289275</v>
      </c>
      <c r="O585" s="82" t="n">
        <f aca="false">Tabla_Ministerio!L585/Tabla_Ministerio!L600-M585</f>
        <v>1.79264151192286E-005</v>
      </c>
      <c r="P585" s="117" t="n">
        <f aca="false">N585-Tabla_Ministerio!L585</f>
        <v>-1987</v>
      </c>
      <c r="Q585" s="83" t="n">
        <f aca="false">N585+J585</f>
        <v>2429109.3664398</v>
      </c>
      <c r="R585" s="81" t="n">
        <f aca="false">Q585-Tabla_Ministerio!M585</f>
        <v>-1605.63356019836</v>
      </c>
      <c r="T585" s="83" t="n">
        <f aca="false">B585+Tabla_Ministerio!B585</f>
        <v>7854</v>
      </c>
      <c r="U585" s="83" t="n">
        <f aca="false">C585+Tabla_Ministerio!C585</f>
        <v>40</v>
      </c>
      <c r="V585" s="83" t="n">
        <f aca="false">D585+Tabla_Ministerio!D585</f>
        <v>304.272727272727</v>
      </c>
      <c r="W585" s="83" t="n">
        <f aca="false">E585+Tabla_Ministerio!E585</f>
        <v>141.090909090909</v>
      </c>
      <c r="X585" s="83" t="n">
        <f aca="false">F585+Tabla_Ministerio!F585</f>
        <v>8</v>
      </c>
      <c r="Y585" s="83" t="n">
        <f aca="false">G585+Tabla_Ministerio!G585</f>
        <v>23</v>
      </c>
      <c r="Z585" s="83" t="n">
        <f aca="false">H585+Tabla_Ministerio!H585</f>
        <v>3</v>
      </c>
      <c r="AA585" s="83" t="n">
        <f aca="false">Y585+0.33*Z585</f>
        <v>23.99</v>
      </c>
      <c r="AD585" s="91" t="n">
        <f aca="false">IF(U585&gt;0,T585/U585,0)</f>
        <v>196.35</v>
      </c>
      <c r="AE585" s="141" t="n">
        <f aca="false">ROUND(EXP((((AD585-AD$600)/AD$601+2)/4-1.9)^3), $AC$575)</f>
        <v>0.0549935254887542</v>
      </c>
      <c r="AF585" s="93" t="n">
        <f aca="false">T585/V585</f>
        <v>25.8123692859277</v>
      </c>
      <c r="AG585" s="141" t="n">
        <f aca="false">ROUND(EXP((((AF585-AF$600)/AF$601+2)/4-1.9)^3), $AC$575)</f>
        <v>0.297357456942692</v>
      </c>
      <c r="AH585" s="92" t="n">
        <f aca="false">W585/V585</f>
        <v>0.463698834777413</v>
      </c>
      <c r="AI585" s="141" t="n">
        <f aca="false">ROUND(EXP((((AH585-AH$600)/AH$601+2)/4-1.9)^3), $AC$575)</f>
        <v>0.0383129668164114</v>
      </c>
      <c r="AJ585" s="92" t="n">
        <f aca="false">X585/V585</f>
        <v>0.0262922019719152</v>
      </c>
      <c r="AK585" s="141" t="n">
        <f aca="false">ROUND(EXP((((AJ585-AJ$600)/AJ$601+2)/4-1.9)^3), $AC$575)</f>
        <v>0.0208612141369784</v>
      </c>
      <c r="AL585" s="92" t="n">
        <f aca="false">AA585/V585</f>
        <v>0.0788437406632806</v>
      </c>
      <c r="AM585" s="141" t="n">
        <f aca="false">ROUND(EXP((((AL585-AL$600)/AL$601+2)/4-1.9)^3), $AC$575)</f>
        <v>0.0245525991782328</v>
      </c>
      <c r="AN585" s="141" t="n">
        <f aca="false">ROUND(0.01*AE585+0.15*AG585+0.24*AI585+0.25*AK585+0.35*AM585, $AC$576)</f>
        <v>0.0681573790788562</v>
      </c>
      <c r="AP585" s="94" t="n">
        <f aca="false">0.01*AE585/$AN$600*$AZ585</f>
        <v>0.000193447607134478</v>
      </c>
      <c r="AQ585" s="81" t="n">
        <f aca="false">AP585*$J$600</f>
        <v>1128.26885348891</v>
      </c>
      <c r="AR585" s="94" t="n">
        <f aca="false">0.15*AG585/$AN$600*$AZ585</f>
        <v>0.0156899620449648</v>
      </c>
      <c r="AS585" s="81" t="n">
        <f aca="false">AR585*$J$600</f>
        <v>91510.5425700661</v>
      </c>
      <c r="AT585" s="94" t="n">
        <f aca="false">0.24*AI585/$AN$600*$AZ585</f>
        <v>0.00323451243555849</v>
      </c>
      <c r="AU585" s="81" t="n">
        <f aca="false">AT585*$J$600</f>
        <v>18865.0544264747</v>
      </c>
      <c r="AV585" s="94" t="n">
        <f aca="false">0.25*AK585/$AN$600*$AZ585</f>
        <v>0.00183455775968739</v>
      </c>
      <c r="AW585" s="81" t="n">
        <f aca="false">AV585*$J$600</f>
        <v>10699.9223761025</v>
      </c>
      <c r="AX585" s="94" t="n">
        <f aca="false">0.35*AM585/$AN$600*$AZ585</f>
        <v>0.00302285502013565</v>
      </c>
      <c r="AY585" s="81" t="n">
        <f aca="false">AX585*$J$600</f>
        <v>17630.5782136697</v>
      </c>
      <c r="AZ585" s="140" t="n">
        <v>1</v>
      </c>
      <c r="BA585" s="140" t="n">
        <v>0.997272727373738</v>
      </c>
    </row>
    <row r="586" customFormat="false" ht="12.8" hidden="false" customHeight="false" outlineLevel="0" collapsed="false">
      <c r="A586" s="89" t="s">
        <v>55</v>
      </c>
      <c r="B586" s="77"/>
      <c r="C586" s="77"/>
      <c r="D586" s="77"/>
      <c r="E586" s="77"/>
      <c r="F586" s="77"/>
      <c r="G586" s="77"/>
      <c r="H586" s="77"/>
      <c r="I586" s="82" t="n">
        <f aca="false">AP586+AR586+AT586+AV586+AX586</f>
        <v>0.0240964201824323</v>
      </c>
      <c r="J586" s="81" t="n">
        <f aca="false">AQ586+AS586+AU586+AW586+AY586</f>
        <v>140540.587578943</v>
      </c>
      <c r="K586" s="90" t="n">
        <f aca="false">I586-Tabla_Ministerio!J586</f>
        <v>-0.000165182107935421</v>
      </c>
      <c r="L586" s="81" t="n">
        <f aca="false">J586-Tabla_Ministerio!K586</f>
        <v>-963.412421057234</v>
      </c>
      <c r="M586" s="82" t="n">
        <f aca="false">Q621/Q635</f>
        <v>0.0201988881899951</v>
      </c>
      <c r="N586" s="81" t="n">
        <f aca="false">ROUND(N600*M586,0)</f>
        <v>2238362</v>
      </c>
      <c r="O586" s="82" t="n">
        <f aca="false">Tabla_Ministerio!L586/Tabla_Ministerio!L600-M586</f>
        <v>1.63698875385657E-005</v>
      </c>
      <c r="P586" s="117" t="n">
        <f aca="false">N586-Tabla_Ministerio!L586</f>
        <v>-1814</v>
      </c>
      <c r="Q586" s="83" t="n">
        <f aca="false">N586+J586</f>
        <v>2378902.58757894</v>
      </c>
      <c r="R586" s="81" t="n">
        <f aca="false">Q586-Tabla_Ministerio!M586</f>
        <v>-2777.412421057</v>
      </c>
      <c r="T586" s="83" t="n">
        <f aca="false">B586+Tabla_Ministerio!B586</f>
        <v>8829</v>
      </c>
      <c r="U586" s="83" t="n">
        <f aca="false">C586+Tabla_Ministerio!C586</f>
        <v>38</v>
      </c>
      <c r="V586" s="83" t="n">
        <f aca="false">D586+Tabla_Ministerio!D586</f>
        <v>410.886363636364</v>
      </c>
      <c r="W586" s="83" t="n">
        <f aca="false">E586+Tabla_Ministerio!E586</f>
        <v>245.340909090909</v>
      </c>
      <c r="X586" s="83" t="n">
        <f aca="false">F586+Tabla_Ministerio!F586</f>
        <v>10</v>
      </c>
      <c r="Y586" s="83" t="n">
        <f aca="false">G586+Tabla_Ministerio!G586</f>
        <v>28</v>
      </c>
      <c r="Z586" s="83" t="n">
        <f aca="false">H586+Tabla_Ministerio!H586</f>
        <v>12</v>
      </c>
      <c r="AA586" s="83" t="n">
        <f aca="false">Y586+0.33*Z586</f>
        <v>31.96</v>
      </c>
      <c r="AD586" s="91" t="n">
        <f aca="false">IF(U586&gt;0,T586/U586,0)</f>
        <v>232.342105263158</v>
      </c>
      <c r="AE586" s="141" t="n">
        <f aca="false">ROUND(EXP((((AD586-AD$600)/AD$601+2)/4-1.9)^3), $AC$575)</f>
        <v>0.0990866194708929</v>
      </c>
      <c r="AF586" s="93" t="n">
        <f aca="false">T586/V586</f>
        <v>21.4876929033685</v>
      </c>
      <c r="AG586" s="141" t="n">
        <f aca="false">ROUND(EXP((((AF586-AF$600)/AF$601+2)/4-1.9)^3), $AC$575)</f>
        <v>0.103412073950753</v>
      </c>
      <c r="AH586" s="92" t="n">
        <f aca="false">W586/V586</f>
        <v>0.5971016096023</v>
      </c>
      <c r="AI586" s="141" t="n">
        <f aca="false">ROUND(EXP((((AH586-AH$600)/AH$601+2)/4-1.9)^3), $AC$575)</f>
        <v>0.160677407689838</v>
      </c>
      <c r="AJ586" s="92" t="n">
        <f aca="false">X586/V586</f>
        <v>0.0243376292936556</v>
      </c>
      <c r="AK586" s="141" t="n">
        <f aca="false">ROUND(EXP((((AJ586-AJ$600)/AJ$601+2)/4-1.9)^3), $AC$575)</f>
        <v>0.019740466417253</v>
      </c>
      <c r="AL586" s="92" t="n">
        <f aca="false">AA586/V586</f>
        <v>0.0777830632225233</v>
      </c>
      <c r="AM586" s="141" t="n">
        <f aca="false">ROUND(EXP((((AL586-AL$600)/AL$601+2)/4-1.9)^3), $AC$575)</f>
        <v>0.0242892290730571</v>
      </c>
      <c r="AN586" s="141" t="n">
        <f aca="false">ROUND(0.01*AE586+0.15*AG586+0.24*AI586+0.25*AK586+0.35*AM586, $AC$576)</f>
        <v>0.0685016019127663</v>
      </c>
      <c r="AP586" s="94" t="n">
        <f aca="false">0.01*AE586/$AN$600*$AZ586</f>
        <v>0.000348551384282656</v>
      </c>
      <c r="AQ586" s="81" t="n">
        <f aca="false">AP586*$J$600</f>
        <v>2032.90015602615</v>
      </c>
      <c r="AR586" s="94" t="n">
        <f aca="false">0.15*AG586/$AN$600*$AZ586</f>
        <v>0.0054565018545713</v>
      </c>
      <c r="AS586" s="81" t="n">
        <f aca="false">AR586*$J$600</f>
        <v>31824.6432856499</v>
      </c>
      <c r="AT586" s="94" t="n">
        <f aca="false">0.24*AI586/$AN$600*$AZ586</f>
        <v>0.0135649394048875</v>
      </c>
      <c r="AU586" s="81" t="n">
        <f aca="false">AT586*$J$600</f>
        <v>79116.5052734902</v>
      </c>
      <c r="AV586" s="94" t="n">
        <f aca="false">0.25*AK586/$AN$600*$AZ586</f>
        <v>0.00173599799167132</v>
      </c>
      <c r="AW586" s="81" t="n">
        <f aca="false">AV586*$J$600</f>
        <v>10125.0798225716</v>
      </c>
      <c r="AX586" s="94" t="n">
        <f aca="false">0.35*AM586/$AN$600*$AZ586</f>
        <v>0.00299042954701954</v>
      </c>
      <c r="AY586" s="81" t="n">
        <f aca="false">AX586*$J$600</f>
        <v>17441.459041205</v>
      </c>
      <c r="AZ586" s="140" t="n">
        <v>1</v>
      </c>
      <c r="BA586" s="140" t="n">
        <v>1.0068550476247</v>
      </c>
    </row>
    <row r="587" customFormat="false" ht="12.8" hidden="false" customHeight="false" outlineLevel="0" collapsed="false">
      <c r="A587" s="89" t="s">
        <v>56</v>
      </c>
      <c r="B587" s="77"/>
      <c r="C587" s="77"/>
      <c r="D587" s="77"/>
      <c r="E587" s="77"/>
      <c r="F587" s="77"/>
      <c r="G587" s="77"/>
      <c r="H587" s="77"/>
      <c r="I587" s="82" t="n">
        <f aca="false">AP587+AR587+AT587+AV587+AX587</f>
        <v>0.0178397785536936</v>
      </c>
      <c r="J587" s="81" t="n">
        <f aca="false">AQ587+AS587+AU587+AW587+AY587</f>
        <v>104049.188270805</v>
      </c>
      <c r="K587" s="90" t="n">
        <f aca="false">I587-Tabla_Ministerio!J587</f>
        <v>-9.27250048598678E-005</v>
      </c>
      <c r="L587" s="81" t="n">
        <f aca="false">J587-Tabla_Ministerio!K587</f>
        <v>-540.811729194844</v>
      </c>
      <c r="M587" s="82" t="n">
        <f aca="false">Q622/Q635</f>
        <v>0.0213743649243268</v>
      </c>
      <c r="N587" s="81" t="n">
        <f aca="false">ROUND(N600*M587,0)</f>
        <v>2368624</v>
      </c>
      <c r="O587" s="82" t="n">
        <f aca="false">Tabla_Ministerio!L587/Tabla_Ministerio!L600-M587</f>
        <v>-7.36081480650491E-006</v>
      </c>
      <c r="P587" s="117" t="n">
        <f aca="false">N587-Tabla_Ministerio!L587</f>
        <v>816</v>
      </c>
      <c r="Q587" s="83" t="n">
        <f aca="false">N587+J587</f>
        <v>2472673.1882708</v>
      </c>
      <c r="R587" s="81" t="n">
        <f aca="false">Q587-Tabla_Ministerio!M587</f>
        <v>275.188270804938</v>
      </c>
      <c r="T587" s="83" t="n">
        <f aca="false">B587+Tabla_Ministerio!B587</f>
        <v>7455</v>
      </c>
      <c r="U587" s="83" t="n">
        <f aca="false">C587+Tabla_Ministerio!C587</f>
        <v>40</v>
      </c>
      <c r="V587" s="83" t="n">
        <f aca="false">D587+Tabla_Ministerio!D587</f>
        <v>451.613636363636</v>
      </c>
      <c r="W587" s="83" t="n">
        <f aca="false">E587+Tabla_Ministerio!E587</f>
        <v>236.568181818182</v>
      </c>
      <c r="X587" s="83" t="n">
        <f aca="false">F587+Tabla_Ministerio!F587</f>
        <v>23</v>
      </c>
      <c r="Y587" s="83" t="n">
        <f aca="false">G587+Tabla_Ministerio!G587</f>
        <v>67</v>
      </c>
      <c r="Z587" s="83" t="n">
        <f aca="false">H587+Tabla_Ministerio!H587</f>
        <v>20</v>
      </c>
      <c r="AA587" s="83" t="n">
        <f aca="false">Y587+0.33*Z587</f>
        <v>73.6</v>
      </c>
      <c r="AD587" s="91" t="n">
        <f aca="false">IF(U587&gt;0,T587/U587,0)</f>
        <v>186.375</v>
      </c>
      <c r="AE587" s="141" t="n">
        <f aca="false">ROUND(EXP((((AD587-AD$600)/AD$601+2)/4-1.9)^3), $AC$575)</f>
        <v>0.0459697876760426</v>
      </c>
      <c r="AF587" s="93" t="n">
        <f aca="false">T587/V587</f>
        <v>16.5074732021539</v>
      </c>
      <c r="AG587" s="141" t="n">
        <f aca="false">ROUND(EXP((((AF587-AF$600)/AF$601+2)/4-1.9)^3), $AC$575)</f>
        <v>0.0167394477739748</v>
      </c>
      <c r="AH587" s="92" t="n">
        <f aca="false">W587/V587</f>
        <v>0.523828695083288</v>
      </c>
      <c r="AI587" s="141" t="n">
        <f aca="false">ROUND(EXP((((AH587-AH$600)/AH$601+2)/4-1.9)^3), $AC$575)</f>
        <v>0.0782771759841439</v>
      </c>
      <c r="AJ587" s="92" t="n">
        <f aca="false">X587/V587</f>
        <v>0.0509284887524534</v>
      </c>
      <c r="AK587" s="141" t="n">
        <f aca="false">ROUND(EXP((((AJ587-AJ$600)/AJ$601+2)/4-1.9)^3), $AC$575)</f>
        <v>0.0400497529363862</v>
      </c>
      <c r="AL587" s="92" t="n">
        <f aca="false">AA587/V587</f>
        <v>0.162971164007851</v>
      </c>
      <c r="AM587" s="141" t="n">
        <f aca="false">ROUND(EXP((((AL587-AL$600)/AL$601+2)/4-1.9)^3), $AC$575)</f>
        <v>0.0541301944033208</v>
      </c>
      <c r="AN587" s="141" t="n">
        <f aca="false">ROUND(0.01*AE587+0.15*AG587+0.24*AI587+0.25*AK587+0.35*AM587, $AC$576)</f>
        <v>0.05071514355431</v>
      </c>
      <c r="AP587" s="94" t="n">
        <f aca="false">0.01*AE587/$AN$600*$AZ587</f>
        <v>0.000161705316169063</v>
      </c>
      <c r="AQ587" s="81" t="n">
        <f aca="false">AP587*$J$600</f>
        <v>943.134290362666</v>
      </c>
      <c r="AR587" s="94" t="n">
        <f aca="false">0.15*AG587/$AN$600*$AZ587</f>
        <v>0.000883251097610619</v>
      </c>
      <c r="AS587" s="81" t="n">
        <f aca="false">AR587*$J$600</f>
        <v>5151.49666623271</v>
      </c>
      <c r="AT587" s="94" t="n">
        <f aca="false">0.24*AI587/$AN$600*$AZ587</f>
        <v>0.00660842842984064</v>
      </c>
      <c r="AU587" s="81" t="n">
        <f aca="false">AT587*$J$600</f>
        <v>38543.1697933418</v>
      </c>
      <c r="AV587" s="94" t="n">
        <f aca="false">0.25*AK587/$AN$600*$AZ587</f>
        <v>0.00352201863901927</v>
      </c>
      <c r="AW587" s="81" t="n">
        <f aca="false">AV587*$J$600</f>
        <v>20541.9130827006</v>
      </c>
      <c r="AX587" s="94" t="n">
        <f aca="false">0.35*AM587/$AN$600*$AZ587</f>
        <v>0.00666437507105404</v>
      </c>
      <c r="AY587" s="81" t="n">
        <f aca="false">AX587*$J$600</f>
        <v>38869.4744381674</v>
      </c>
      <c r="AZ587" s="140" t="n">
        <v>1</v>
      </c>
      <c r="BA587" s="140" t="n">
        <v>1.00519765447653</v>
      </c>
    </row>
    <row r="588" customFormat="false" ht="12.8" hidden="false" customHeight="false" outlineLevel="0" collapsed="false">
      <c r="A588" s="89" t="s">
        <v>57</v>
      </c>
      <c r="B588" s="77"/>
      <c r="C588" s="77"/>
      <c r="D588" s="77"/>
      <c r="E588" s="77"/>
      <c r="F588" s="77"/>
      <c r="G588" s="77"/>
      <c r="H588" s="77"/>
      <c r="I588" s="82" t="n">
        <f aca="false">AP588+AR588+AT588+AV588+AX588</f>
        <v>0.00629737019362799</v>
      </c>
      <c r="J588" s="81" t="n">
        <f aca="false">AQ588+AS588+AU588+AW588+AY588</f>
        <v>36728.9456489409</v>
      </c>
      <c r="K588" s="90" t="n">
        <f aca="false">I588-Tabla_Ministerio!J588</f>
        <v>-3.17285381861779E-005</v>
      </c>
      <c r="L588" s="81" t="n">
        <f aca="false">J588-Tabla_Ministerio!K588</f>
        <v>-185.054351059058</v>
      </c>
      <c r="M588" s="82" t="n">
        <f aca="false">Q623/Q635</f>
        <v>0.0106980856733305</v>
      </c>
      <c r="N588" s="81" t="n">
        <f aca="false">ROUND(N600*M588,0)</f>
        <v>1185520</v>
      </c>
      <c r="O588" s="82" t="n">
        <f aca="false">Tabla_Ministerio!L588/Tabla_Ministerio!L600-M588</f>
        <v>1.96442607963317E-005</v>
      </c>
      <c r="P588" s="117" t="n">
        <f aca="false">N588-Tabla_Ministerio!L588</f>
        <v>-2177</v>
      </c>
      <c r="Q588" s="83" t="n">
        <f aca="false">N588+J588</f>
        <v>1222248.94564894</v>
      </c>
      <c r="R588" s="81" t="n">
        <f aca="false">Q588-Tabla_Ministerio!M588</f>
        <v>-2362.05435105902</v>
      </c>
      <c r="T588" s="83" t="n">
        <f aca="false">B588+Tabla_Ministerio!B588</f>
        <v>3490</v>
      </c>
      <c r="U588" s="83" t="n">
        <f aca="false">C588+Tabla_Ministerio!C588</f>
        <v>53</v>
      </c>
      <c r="V588" s="83" t="n">
        <f aca="false">D588+Tabla_Ministerio!D588</f>
        <v>243.986988943815</v>
      </c>
      <c r="W588" s="83" t="n">
        <f aca="false">E588+Tabla_Ministerio!E588</f>
        <v>68.2102272727273</v>
      </c>
      <c r="X588" s="83" t="n">
        <f aca="false">F588+Tabla_Ministerio!F588</f>
        <v>8</v>
      </c>
      <c r="Y588" s="83" t="n">
        <f aca="false">G588+Tabla_Ministerio!G588</f>
        <v>20</v>
      </c>
      <c r="Z588" s="83" t="n">
        <f aca="false">H588+Tabla_Ministerio!H588</f>
        <v>11</v>
      </c>
      <c r="AA588" s="83" t="n">
        <f aca="false">Y588+0.33*Z588</f>
        <v>23.63</v>
      </c>
      <c r="AD588" s="91" t="n">
        <f aca="false">IF(U588&gt;0,T588/U588,0)</f>
        <v>65.8490566037736</v>
      </c>
      <c r="AE588" s="141" t="n">
        <f aca="false">ROUND(EXP((((AD588-AD$600)/AD$601+2)/4-1.9)^3), $AC$575)</f>
        <v>0.00285392073127853</v>
      </c>
      <c r="AF588" s="93" t="n">
        <f aca="false">T588/V588</f>
        <v>14.304041437241</v>
      </c>
      <c r="AG588" s="141" t="n">
        <f aca="false">ROUND(EXP((((AF588-AF$600)/AF$601+2)/4-1.9)^3), $AC$575)</f>
        <v>0.00587899788859094</v>
      </c>
      <c r="AH588" s="92" t="n">
        <f aca="false">W588/V588</f>
        <v>0.279565019298774</v>
      </c>
      <c r="AI588" s="141" t="n">
        <f aca="false">ROUND(EXP((((AH588-AH$600)/AH$601+2)/4-1.9)^3), $AC$575)</f>
        <v>0.00192469838959833</v>
      </c>
      <c r="AJ588" s="92" t="n">
        <f aca="false">X588/V588</f>
        <v>0.0327886336670282</v>
      </c>
      <c r="AK588" s="141" t="n">
        <f aca="false">ROUND(EXP((((AJ588-AJ$600)/AJ$601+2)/4-1.9)^3), $AC$575)</f>
        <v>0.0249707422836392</v>
      </c>
      <c r="AL588" s="92" t="n">
        <f aca="false">AA588/V588</f>
        <v>0.0968494266939844</v>
      </c>
      <c r="AM588" s="141" t="n">
        <f aca="false">ROUND(EXP((((AL588-AL$600)/AL$601+2)/4-1.9)^3), $AC$575)</f>
        <v>0.0293921141498374</v>
      </c>
      <c r="AN588" s="141" t="n">
        <f aca="false">ROUND(0.01*AE588+0.15*AG588+0.24*AI588+0.25*AK588+0.35*AM588, $AC$576)</f>
        <v>0.0179022420274579</v>
      </c>
      <c r="AP588" s="94" t="n">
        <f aca="false">0.01*AE588/$AN$600*$AZ588</f>
        <v>1.00390751731349E-005</v>
      </c>
      <c r="AQ588" s="81" t="n">
        <f aca="false">AP588*$J$600</f>
        <v>58.5521630557463</v>
      </c>
      <c r="AR588" s="94" t="n">
        <f aca="false">0.15*AG588/$AN$600*$AZ588</f>
        <v>0.000310203264054002</v>
      </c>
      <c r="AS588" s="81" t="n">
        <f aca="false">AR588*$J$600</f>
        <v>1809.23758255342</v>
      </c>
      <c r="AT588" s="94" t="n">
        <f aca="false">0.24*AI588/$AN$600*$AZ588</f>
        <v>0.000162489658023261</v>
      </c>
      <c r="AU588" s="81" t="n">
        <f aca="false">AT588*$J$600</f>
        <v>947.708906185974</v>
      </c>
      <c r="AV588" s="94" t="n">
        <f aca="false">0.25*AK588/$AN$600*$AZ588</f>
        <v>0.00219595411469371</v>
      </c>
      <c r="AW588" s="81" t="n">
        <f aca="false">AV588*$J$600</f>
        <v>12807.7398733466</v>
      </c>
      <c r="AX588" s="94" t="n">
        <f aca="false">0.35*AM588/$AN$600*$AZ588</f>
        <v>0.00361868408168389</v>
      </c>
      <c r="AY588" s="81" t="n">
        <f aca="false">AX588*$J$600</f>
        <v>21105.7071237992</v>
      </c>
      <c r="AZ588" s="140" t="n">
        <v>1</v>
      </c>
      <c r="BA588" s="140" t="n">
        <v>1.00503837907104</v>
      </c>
    </row>
    <row r="589" customFormat="false" ht="12.8" hidden="false" customHeight="false" outlineLevel="0" collapsed="false">
      <c r="A589" s="89" t="s">
        <v>58</v>
      </c>
      <c r="B589" s="77"/>
      <c r="C589" s="77"/>
      <c r="D589" s="77"/>
      <c r="E589" s="77"/>
      <c r="F589" s="77"/>
      <c r="G589" s="77"/>
      <c r="H589" s="77"/>
      <c r="I589" s="82" t="n">
        <f aca="false">AP589+AR589+AT589+AV589+AX589</f>
        <v>0.116269766106296</v>
      </c>
      <c r="J589" s="81" t="n">
        <f aca="false">AQ589+AS589+AU589+AW589+AY589</f>
        <v>678134.806852282</v>
      </c>
      <c r="K589" s="90" t="n">
        <f aca="false">I589-Tabla_Ministerio!J589</f>
        <v>-0.000115593947993667</v>
      </c>
      <c r="L589" s="81" t="n">
        <f aca="false">J589-Tabla_Ministerio!K589</f>
        <v>-674.193147718441</v>
      </c>
      <c r="M589" s="82" t="n">
        <f aca="false">Q624/Q635</f>
        <v>0.0492243776469337</v>
      </c>
      <c r="N589" s="81" t="n">
        <f aca="false">ROUND(N600*M589,0)</f>
        <v>5454853</v>
      </c>
      <c r="O589" s="82" t="n">
        <f aca="false">Tabla_Ministerio!L589/Tabla_Ministerio!L600-M589</f>
        <v>-6.26335786228782E-007</v>
      </c>
      <c r="P589" s="117" t="n">
        <f aca="false">N589-Tabla_Ministerio!L589</f>
        <v>69</v>
      </c>
      <c r="Q589" s="83" t="n">
        <f aca="false">N589+J589</f>
        <v>6132987.80685228</v>
      </c>
      <c r="R589" s="81" t="n">
        <f aca="false">Q589-Tabla_Ministerio!M589</f>
        <v>-605.193147718906</v>
      </c>
      <c r="T589" s="83" t="n">
        <f aca="false">B589+Tabla_Ministerio!B589</f>
        <v>5342</v>
      </c>
      <c r="U589" s="83" t="n">
        <f aca="false">C589+Tabla_Ministerio!C589</f>
        <v>19</v>
      </c>
      <c r="V589" s="83" t="n">
        <f aca="false">D589+Tabla_Ministerio!D589</f>
        <v>235.068181818182</v>
      </c>
      <c r="W589" s="83" t="n">
        <f aca="false">E589+Tabla_Ministerio!E589</f>
        <v>202.431818181818</v>
      </c>
      <c r="X589" s="83" t="n">
        <f aca="false">F589+Tabla_Ministerio!F589</f>
        <v>36</v>
      </c>
      <c r="Y589" s="83" t="n">
        <f aca="false">G589+Tabla_Ministerio!G589</f>
        <v>69</v>
      </c>
      <c r="Z589" s="83" t="n">
        <f aca="false">H589+Tabla_Ministerio!H589</f>
        <v>35</v>
      </c>
      <c r="AA589" s="83" t="n">
        <f aca="false">Y589+0.33*Z589</f>
        <v>80.55</v>
      </c>
      <c r="AD589" s="91" t="n">
        <f aca="false">IF(U589&gt;0,T589/U589,0)</f>
        <v>281.157894736842</v>
      </c>
      <c r="AE589" s="141" t="n">
        <f aca="false">ROUND(EXP((((AD589-AD$600)/AD$601+2)/4-1.9)^3), $AC$575)</f>
        <v>0.192294817654754</v>
      </c>
      <c r="AF589" s="93" t="n">
        <f aca="false">T589/V589</f>
        <v>22.7253214734603</v>
      </c>
      <c r="AG589" s="141" t="n">
        <f aca="false">ROUND(EXP((((AF589-AF$600)/AF$601+2)/4-1.9)^3), $AC$575)</f>
        <v>0.146405153335069</v>
      </c>
      <c r="AH589" s="92" t="n">
        <f aca="false">W589/V589</f>
        <v>0.861162138644492</v>
      </c>
      <c r="AI589" s="141" t="n">
        <f aca="false">ROUND(EXP((((AH589-AH$600)/AH$601+2)/4-1.9)^3), $AC$575)</f>
        <v>0.701655475592033</v>
      </c>
      <c r="AJ589" s="92" t="n">
        <f aca="false">X589/V589</f>
        <v>0.15314705597989</v>
      </c>
      <c r="AK589" s="141" t="n">
        <f aca="false">ROUND(EXP((((AJ589-AJ$600)/AJ$601+2)/4-1.9)^3), $AC$575)</f>
        <v>0.276219227339152</v>
      </c>
      <c r="AL589" s="92" t="n">
        <f aca="false">AA589/V589</f>
        <v>0.342666537755003</v>
      </c>
      <c r="AM589" s="141" t="n">
        <f aca="false">ROUND(EXP((((AL589-AL$600)/AL$601+2)/4-1.9)^3), $AC$575)</f>
        <v>0.197706542348872</v>
      </c>
      <c r="AN589" s="141" t="n">
        <f aca="false">ROUND(0.01*AE589+0.15*AG589+0.24*AI589+0.25*AK589+0.35*AM589, $AC$576)</f>
        <v>0.330533131975789</v>
      </c>
      <c r="AP589" s="94" t="n">
        <f aca="false">0.01*AE589/$AN$600*$AZ589</f>
        <v>0.00067642457924033</v>
      </c>
      <c r="AQ589" s="81" t="n">
        <f aca="false">AP589*$J$600</f>
        <v>3945.19630300036</v>
      </c>
      <c r="AR589" s="94" t="n">
        <f aca="false">0.15*AG589/$AN$600*$AZ589</f>
        <v>0.00772501662689827</v>
      </c>
      <c r="AS589" s="81" t="n">
        <f aca="false">AR589*$J$600</f>
        <v>45055.5878251538</v>
      </c>
      <c r="AT589" s="94" t="n">
        <f aca="false">0.24*AI589/$AN$600*$AZ589</f>
        <v>0.059236168583739</v>
      </c>
      <c r="AU589" s="81" t="n">
        <f aca="false">AT589*$J$600</f>
        <v>345490.569788182</v>
      </c>
      <c r="AV589" s="94" t="n">
        <f aca="false">0.25*AK589/$AN$600*$AZ589</f>
        <v>0.0242910179418394</v>
      </c>
      <c r="AW589" s="81" t="n">
        <f aca="false">AV589*$J$600</f>
        <v>141675.564610451</v>
      </c>
      <c r="AX589" s="94" t="n">
        <f aca="false">0.35*AM589/$AN$600*$AZ589</f>
        <v>0.0243411383745793</v>
      </c>
      <c r="AY589" s="81" t="n">
        <f aca="false">AX589*$J$600</f>
        <v>141967.888325494</v>
      </c>
      <c r="AZ589" s="140" t="n">
        <v>1</v>
      </c>
      <c r="BA589" s="140" t="n">
        <v>1.00099418749916</v>
      </c>
    </row>
    <row r="590" customFormat="false" ht="12.8" hidden="false" customHeight="false" outlineLevel="0" collapsed="false">
      <c r="A590" s="89" t="s">
        <v>59</v>
      </c>
      <c r="B590" s="77"/>
      <c r="C590" s="77"/>
      <c r="D590" s="77"/>
      <c r="E590" s="77"/>
      <c r="F590" s="77"/>
      <c r="G590" s="77"/>
      <c r="H590" s="77"/>
      <c r="I590" s="82" t="n">
        <f aca="false">AP590+AR590+AT590+AV590+AX590</f>
        <v>0.00737999709185056</v>
      </c>
      <c r="J590" s="81" t="n">
        <f aca="false">AQ590+AS590+AU590+AW590+AY590</f>
        <v>43043.2869184336</v>
      </c>
      <c r="K590" s="90" t="n">
        <f aca="false">I590-Tabla_Ministerio!J590</f>
        <v>-3.8942768526163E-006</v>
      </c>
      <c r="L590" s="81" t="n">
        <f aca="false">J590-Tabla_Ministerio!K590</f>
        <v>-22.7130815663768</v>
      </c>
      <c r="M590" s="82" t="n">
        <f aca="false">Q625/Q635</f>
        <v>0.0103181424392388</v>
      </c>
      <c r="N590" s="81" t="n">
        <f aca="false">ROUND(N600*M590,0)</f>
        <v>1143416</v>
      </c>
      <c r="O590" s="82" t="n">
        <f aca="false">Tabla_Ministerio!L590/Tabla_Ministerio!L600-M590</f>
        <v>-2.39791282894957E-005</v>
      </c>
      <c r="P590" s="117" t="n">
        <f aca="false">N590-Tabla_Ministerio!L590</f>
        <v>2657</v>
      </c>
      <c r="Q590" s="83" t="n">
        <f aca="false">N590+J590</f>
        <v>1186459.28691843</v>
      </c>
      <c r="R590" s="81" t="n">
        <f aca="false">Q590-Tabla_Ministerio!M590</f>
        <v>2634.28691843362</v>
      </c>
      <c r="T590" s="83" t="n">
        <f aca="false">B590+Tabla_Ministerio!B590</f>
        <v>2675</v>
      </c>
      <c r="U590" s="83" t="n">
        <f aca="false">C590+Tabla_Ministerio!C590</f>
        <v>21</v>
      </c>
      <c r="V590" s="83" t="n">
        <f aca="false">D590+Tabla_Ministerio!D590</f>
        <v>126.477272727273</v>
      </c>
      <c r="W590" s="83" t="n">
        <f aca="false">E590+Tabla_Ministerio!E590</f>
        <v>39.1363636363636</v>
      </c>
      <c r="X590" s="83" t="n">
        <f aca="false">F590+Tabla_Ministerio!F590</f>
        <v>0</v>
      </c>
      <c r="Y590" s="83" t="n">
        <f aca="false">G590+Tabla_Ministerio!G590</f>
        <v>0</v>
      </c>
      <c r="Z590" s="83" t="n">
        <f aca="false">H590+Tabla_Ministerio!H590</f>
        <v>0</v>
      </c>
      <c r="AA590" s="83" t="n">
        <f aca="false">Y590+0.33*Z590</f>
        <v>0</v>
      </c>
      <c r="AD590" s="91" t="n">
        <f aca="false">IF(U590&gt;0,T590/U590,0)</f>
        <v>127.380952380952</v>
      </c>
      <c r="AE590" s="141" t="n">
        <f aca="false">ROUND(EXP((((AD590-AD$600)/AD$601+2)/4-1.9)^3), $AC$575)</f>
        <v>0.0136706175678518</v>
      </c>
      <c r="AF590" s="93" t="n">
        <f aca="false">T590/V590</f>
        <v>21.1500449236298</v>
      </c>
      <c r="AG590" s="141" t="n">
        <f aca="false">ROUND(EXP((((AF590-AF$600)/AF$601+2)/4-1.9)^3), $AC$575)</f>
        <v>0.0934185643759617</v>
      </c>
      <c r="AH590" s="92" t="n">
        <f aca="false">W590/V590</f>
        <v>0.30943396226415</v>
      </c>
      <c r="AI590" s="141" t="n">
        <f aca="false">ROUND(EXP((((AH590-AH$600)/AH$601+2)/4-1.9)^3), $AC$575)</f>
        <v>0.00341974314222945</v>
      </c>
      <c r="AJ590" s="92" t="n">
        <f aca="false">X590/V590</f>
        <v>0</v>
      </c>
      <c r="AK590" s="141" t="n">
        <f aca="false">ROUND(EXP((((AJ590-AJ$600)/AJ$601+2)/4-1.9)^3), $AC$575)</f>
        <v>0.00949253213891416</v>
      </c>
      <c r="AL590" s="92" t="n">
        <f aca="false">AA590/V590</f>
        <v>0</v>
      </c>
      <c r="AM590" s="141" t="n">
        <f aca="false">ROUND(EXP((((AL590-AL$600)/AL$601+2)/4-1.9)^3), $AC$575)</f>
        <v>0.0103902427696829</v>
      </c>
      <c r="AN590" s="141" t="n">
        <f aca="false">ROUND(0.01*AE590+0.15*AG590+0.24*AI590+0.25*AK590+0.35*AM590, $AC$576)</f>
        <v>0.0209799471903254</v>
      </c>
      <c r="AP590" s="94" t="n">
        <f aca="false">0.01*AE590/$AN$600*$AZ590</f>
        <v>4.80883564573846E-005</v>
      </c>
      <c r="AQ590" s="81" t="n">
        <f aca="false">AP590*$J$600</f>
        <v>280.471780499318</v>
      </c>
      <c r="AR590" s="94" t="n">
        <f aca="false">0.15*AG590/$AN$600*$AZ590</f>
        <v>0.00492919782279556</v>
      </c>
      <c r="AS590" s="81" t="n">
        <f aca="false">AR590*$J$600</f>
        <v>28749.1815408162</v>
      </c>
      <c r="AT590" s="94" t="n">
        <f aca="false">0.24*AI590/$AN$600*$AZ590</f>
        <v>0.000288706478226034</v>
      </c>
      <c r="AU590" s="81" t="n">
        <f aca="false">AT590*$J$600</f>
        <v>1683.85916997395</v>
      </c>
      <c r="AV590" s="94" t="n">
        <f aca="false">0.25*AK590/$AN$600*$AZ590</f>
        <v>0.000834783554791184</v>
      </c>
      <c r="AW590" s="81" t="n">
        <f aca="false">AV590*$J$600</f>
        <v>4868.81330933652</v>
      </c>
      <c r="AX590" s="94" t="n">
        <f aca="false">0.35*AM590/$AN$600*$AZ590</f>
        <v>0.0012792208795804</v>
      </c>
      <c r="AY590" s="81" t="n">
        <f aca="false">AX590*$J$600</f>
        <v>7460.96111780759</v>
      </c>
      <c r="AZ590" s="140" t="n">
        <v>1</v>
      </c>
      <c r="BA590" s="140" t="n">
        <v>1.00052767999826</v>
      </c>
    </row>
    <row r="591" customFormat="false" ht="12.8" hidden="false" customHeight="false" outlineLevel="0" collapsed="false">
      <c r="A591" s="89" t="s">
        <v>60</v>
      </c>
      <c r="B591" s="77"/>
      <c r="C591" s="77"/>
      <c r="D591" s="77"/>
      <c r="E591" s="77"/>
      <c r="F591" s="77"/>
      <c r="G591" s="77"/>
      <c r="H591" s="77"/>
      <c r="I591" s="82" t="n">
        <f aca="false">AP591+AR591+AT591+AV591+AX591</f>
        <v>0.0699692928116832</v>
      </c>
      <c r="J591" s="81" t="n">
        <f aca="false">AQ591+AS591+AU591+AW591+AY591</f>
        <v>408090.722596474</v>
      </c>
      <c r="K591" s="90" t="n">
        <f aca="false">I591-Tabla_Ministerio!J591</f>
        <v>-2.61939088909424E-006</v>
      </c>
      <c r="L591" s="81" t="n">
        <f aca="false">J591-Tabla_Ministerio!K591</f>
        <v>-15.2774035257753</v>
      </c>
      <c r="M591" s="82" t="n">
        <f aca="false">Q626/Q635</f>
        <v>0.0323940147317861</v>
      </c>
      <c r="N591" s="81" t="n">
        <f aca="false">ROUND(N600*M591,0)</f>
        <v>3589778</v>
      </c>
      <c r="O591" s="82" t="n">
        <f aca="false">Tabla_Ministerio!L591/Tabla_Ministerio!L600-M591</f>
        <v>5.63972331832363E-005</v>
      </c>
      <c r="P591" s="117" t="n">
        <f aca="false">N591-Tabla_Ministerio!L591</f>
        <v>-6250</v>
      </c>
      <c r="Q591" s="83" t="n">
        <f aca="false">N591+J591</f>
        <v>3997868.72259647</v>
      </c>
      <c r="R591" s="81" t="n">
        <f aca="false">Q591-Tabla_Ministerio!M591</f>
        <v>-6265.27740352601</v>
      </c>
      <c r="T591" s="83" t="n">
        <f aca="false">B591+Tabla_Ministerio!B591</f>
        <v>7690</v>
      </c>
      <c r="U591" s="83" t="n">
        <f aca="false">C591+Tabla_Ministerio!C591</f>
        <v>43</v>
      </c>
      <c r="V591" s="83" t="n">
        <f aca="false">D591+Tabla_Ministerio!D591</f>
        <v>243.636363636364</v>
      </c>
      <c r="W591" s="83" t="n">
        <f aca="false">E591+Tabla_Ministerio!E591</f>
        <v>159.136363636364</v>
      </c>
      <c r="X591" s="83" t="n">
        <f aca="false">F591+Tabla_Ministerio!F591</f>
        <v>10</v>
      </c>
      <c r="Y591" s="83" t="n">
        <f aca="false">G591+Tabla_Ministerio!G591</f>
        <v>45</v>
      </c>
      <c r="Z591" s="83" t="n">
        <f aca="false">H591+Tabla_Ministerio!H591</f>
        <v>25</v>
      </c>
      <c r="AA591" s="83" t="n">
        <f aca="false">Y591+0.33*Z591</f>
        <v>53.25</v>
      </c>
      <c r="AD591" s="91" t="n">
        <f aca="false">IF(U591&gt;0,T591/U591,0)</f>
        <v>178.837209302326</v>
      </c>
      <c r="AE591" s="141" t="n">
        <f aca="false">ROUND(EXP((((AD591-AD$600)/AD$601+2)/4-1.9)^3), $AC$575)</f>
        <v>0.0399549793625919</v>
      </c>
      <c r="AF591" s="93" t="n">
        <f aca="false">T591/V591</f>
        <v>31.5634328358208</v>
      </c>
      <c r="AG591" s="141" t="n">
        <f aca="false">ROUND(EXP((((AF591-AF$600)/AF$601+2)/4-1.9)^3), $AC$575)</f>
        <v>0.669966044594393</v>
      </c>
      <c r="AH591" s="92" t="n">
        <f aca="false">W591/V591</f>
        <v>0.653171641791045</v>
      </c>
      <c r="AI591" s="141" t="n">
        <f aca="false">ROUND(EXP((((AH591-AH$600)/AH$601+2)/4-1.9)^3), $AC$575)</f>
        <v>0.251516820207237</v>
      </c>
      <c r="AJ591" s="92" t="n">
        <f aca="false">X591/V591</f>
        <v>0.0410447761194029</v>
      </c>
      <c r="AK591" s="141" t="n">
        <f aca="false">ROUND(EXP((((AJ591-AJ$600)/AJ$601+2)/4-1.9)^3), $AC$575)</f>
        <v>0.0311268808359526</v>
      </c>
      <c r="AL591" s="92" t="n">
        <f aca="false">AA591/V591</f>
        <v>0.218563432835821</v>
      </c>
      <c r="AM591" s="141" t="n">
        <f aca="false">ROUND(EXP((((AL591-AL$600)/AL$601+2)/4-1.9)^3), $AC$575)</f>
        <v>0.0853410261927782</v>
      </c>
      <c r="AN591" s="141" t="n">
        <f aca="false">ROUND(0.01*AE591+0.15*AG591+0.24*AI591+0.25*AK591+0.35*AM591, $AC$576)</f>
        <v>0.198909572708982</v>
      </c>
      <c r="AP591" s="94" t="n">
        <f aca="false">0.01*AE591/$AN$600*$AZ591</f>
        <v>0.000140547365932766</v>
      </c>
      <c r="AQ591" s="81" t="n">
        <f aca="false">AP591*$J$600</f>
        <v>819.73211129778</v>
      </c>
      <c r="AR591" s="94" t="n">
        <f aca="false">0.15*AG591/$AN$600*$AZ591</f>
        <v>0.0353505236397253</v>
      </c>
      <c r="AS591" s="81" t="n">
        <f aca="false">AR591*$J$600</f>
        <v>206179.313189949</v>
      </c>
      <c r="AT591" s="94" t="n">
        <f aca="false">0.24*AI591/$AN$600*$AZ591</f>
        <v>0.0212339150505035</v>
      </c>
      <c r="AU591" s="81" t="n">
        <f aca="false">AT591*$J$600</f>
        <v>123845.238222348</v>
      </c>
      <c r="AV591" s="94" t="n">
        <f aca="false">0.25*AK591/$AN$600*$AZ591</f>
        <v>0.00273733160483883</v>
      </c>
      <c r="AW591" s="81" t="n">
        <f aca="false">AV591*$J$600</f>
        <v>15965.2840226837</v>
      </c>
      <c r="AX591" s="94" t="n">
        <f aca="false">0.35*AM591/$AN$600*$AZ591</f>
        <v>0.0105069751506828</v>
      </c>
      <c r="AY591" s="81" t="n">
        <f aca="false">AX591*$J$600</f>
        <v>61281.1550501962</v>
      </c>
      <c r="AZ591" s="140" t="n">
        <v>1</v>
      </c>
      <c r="BA591" s="140" t="n">
        <v>1.00003743629218</v>
      </c>
    </row>
    <row r="592" customFormat="false" ht="12.8" hidden="false" customHeight="false" outlineLevel="0" collapsed="false">
      <c r="A592" s="89" t="s">
        <v>61</v>
      </c>
      <c r="B592" s="77"/>
      <c r="C592" s="77"/>
      <c r="D592" s="77"/>
      <c r="E592" s="77"/>
      <c r="F592" s="77"/>
      <c r="G592" s="77"/>
      <c r="H592" s="77"/>
      <c r="I592" s="82" t="n">
        <f aca="false">AP592+AR592+AT592+AV592+AX592</f>
        <v>0.0104612867659426</v>
      </c>
      <c r="J592" s="81" t="n">
        <f aca="false">AQ592+AS592+AU592+AW592+AY592</f>
        <v>61014.6809271397</v>
      </c>
      <c r="K592" s="90" t="n">
        <f aca="false">I592-Tabla_Ministerio!J592</f>
        <v>-8.71539686676664E-005</v>
      </c>
      <c r="L592" s="81" t="n">
        <f aca="false">J592-Tabla_Ministerio!K592</f>
        <v>-508.319072860271</v>
      </c>
      <c r="M592" s="82" t="n">
        <f aca="false">Q627/Q635</f>
        <v>0.014138586773351</v>
      </c>
      <c r="N592" s="81" t="n">
        <f aca="false">ROUND(N600*M592,0)</f>
        <v>1566783</v>
      </c>
      <c r="O592" s="82" t="n">
        <f aca="false">Tabla_Ministerio!L592/Tabla_Ministerio!L600-M592</f>
        <v>4.32244677792126E-006</v>
      </c>
      <c r="P592" s="117" t="n">
        <f aca="false">N592-Tabla_Ministerio!L592</f>
        <v>-479</v>
      </c>
      <c r="Q592" s="83" t="n">
        <f aca="false">N592+J592</f>
        <v>1627797.68092714</v>
      </c>
      <c r="R592" s="81" t="n">
        <f aca="false">Q592-Tabla_Ministerio!M592</f>
        <v>-987.319072860293</v>
      </c>
      <c r="T592" s="83" t="n">
        <f aca="false">B592+Tabla_Ministerio!B592</f>
        <v>5388</v>
      </c>
      <c r="U592" s="83" t="n">
        <f aca="false">C592+Tabla_Ministerio!C592</f>
        <v>51</v>
      </c>
      <c r="V592" s="83" t="n">
        <f aca="false">D592+Tabla_Ministerio!D592</f>
        <v>257.318181818182</v>
      </c>
      <c r="W592" s="83" t="n">
        <f aca="false">E592+Tabla_Ministerio!E592</f>
        <v>87.6590909090909</v>
      </c>
      <c r="X592" s="83" t="n">
        <f aca="false">F592+Tabla_Ministerio!F592</f>
        <v>13</v>
      </c>
      <c r="Y592" s="83" t="n">
        <f aca="false">G592+Tabla_Ministerio!G592</f>
        <v>7</v>
      </c>
      <c r="Z592" s="83" t="n">
        <f aca="false">H592+Tabla_Ministerio!H592</f>
        <v>3</v>
      </c>
      <c r="AA592" s="83" t="n">
        <f aca="false">Y592+0.33*Z592</f>
        <v>7.99</v>
      </c>
      <c r="AD592" s="91" t="n">
        <f aca="false">IF(U592&gt;0,T592/U592,0)</f>
        <v>105.647058823529</v>
      </c>
      <c r="AE592" s="141" t="n">
        <f aca="false">ROUND(EXP((((AD592-AD$600)/AD$601+2)/4-1.9)^3), $AC$575)</f>
        <v>0.00815622324063409</v>
      </c>
      <c r="AF592" s="93" t="n">
        <f aca="false">T592/V592</f>
        <v>20.9390567037626</v>
      </c>
      <c r="AG592" s="141" t="n">
        <f aca="false">ROUND(EXP((((AF592-AF$600)/AF$601+2)/4-1.9)^3), $AC$575)</f>
        <v>0.0875375217977966</v>
      </c>
      <c r="AH592" s="92" t="n">
        <f aca="false">W592/V592</f>
        <v>0.34066419360537</v>
      </c>
      <c r="AI592" s="141" t="n">
        <f aca="false">ROUND(EXP((((AH592-AH$600)/AH$601+2)/4-1.9)^3), $AC$575)</f>
        <v>0.00599966891420488</v>
      </c>
      <c r="AJ592" s="92" t="n">
        <f aca="false">X592/V592</f>
        <v>0.0505211093446387</v>
      </c>
      <c r="AK592" s="141" t="n">
        <f aca="false">ROUND(EXP((((AJ592-AJ$600)/AJ$601+2)/4-1.9)^3), $AC$575)</f>
        <v>0.0396457233095609</v>
      </c>
      <c r="AL592" s="92" t="n">
        <f aca="false">AA592/V592</f>
        <v>0.031051051051051</v>
      </c>
      <c r="AM592" s="141" t="n">
        <f aca="false">ROUND(EXP((((AL592-AL$600)/AL$601+2)/4-1.9)^3), $AC$575)</f>
        <v>0.0147883822635952</v>
      </c>
      <c r="AN592" s="141" t="n">
        <f aca="false">ROUND(0.01*AE592+0.15*AG592+0.24*AI592+0.25*AK592+0.35*AM592, $AC$576)</f>
        <v>0.0297394756611336</v>
      </c>
      <c r="AP592" s="94" t="n">
        <f aca="false">0.01*AE592/$AN$600*$AZ592</f>
        <v>2.86906841329518E-005</v>
      </c>
      <c r="AQ592" s="81" t="n">
        <f aca="false">AP592*$J$600</f>
        <v>167.336292094816</v>
      </c>
      <c r="AR592" s="94" t="n">
        <f aca="false">0.15*AG592/$AN$600*$AZ592</f>
        <v>0.00461888667141248</v>
      </c>
      <c r="AS592" s="81" t="n">
        <f aca="false">AR592*$J$600</f>
        <v>26939.3147133996</v>
      </c>
      <c r="AT592" s="94" t="n">
        <f aca="false">0.24*AI592/$AN$600*$AZ592</f>
        <v>0.000506512685515048</v>
      </c>
      <c r="AU592" s="81" t="n">
        <f aca="false">AT592*$J$600</f>
        <v>2954.19775632779</v>
      </c>
      <c r="AV592" s="94" t="n">
        <f aca="false">0.25*AK592/$AN$600*$AZ592</f>
        <v>0.00348648783615377</v>
      </c>
      <c r="AW592" s="81" t="n">
        <f aca="false">AV592*$J$600</f>
        <v>20334.682304267</v>
      </c>
      <c r="AX592" s="94" t="n">
        <f aca="false">0.35*AM592/$AN$600*$AZ592</f>
        <v>0.00182070888872838</v>
      </c>
      <c r="AY592" s="81" t="n">
        <f aca="false">AX592*$J$600</f>
        <v>10619.1498610505</v>
      </c>
      <c r="AZ592" s="140" t="n">
        <v>1</v>
      </c>
      <c r="BA592" s="140" t="n">
        <v>1.00833109450277</v>
      </c>
    </row>
    <row r="593" customFormat="false" ht="12.8" hidden="false" customHeight="false" outlineLevel="0" collapsed="false">
      <c r="A593" s="89" t="s">
        <v>62</v>
      </c>
      <c r="B593" s="77"/>
      <c r="C593" s="77"/>
      <c r="D593" s="77"/>
      <c r="E593" s="77"/>
      <c r="F593" s="77"/>
      <c r="G593" s="77"/>
      <c r="H593" s="77"/>
      <c r="I593" s="82" t="n">
        <f aca="false">AP593+AR593+AT593+AV593+AX593</f>
        <v>0.011971728406757</v>
      </c>
      <c r="J593" s="81" t="n">
        <f aca="false">AQ593+AS593+AU593+AW593+AY593</f>
        <v>69824.2200245083</v>
      </c>
      <c r="K593" s="90" t="n">
        <f aca="false">I593-Tabla_Ministerio!J593</f>
        <v>1.66688826413307E-005</v>
      </c>
      <c r="L593" s="81" t="n">
        <f aca="false">J593-Tabla_Ministerio!K593</f>
        <v>97.2200245082931</v>
      </c>
      <c r="M593" s="82" t="n">
        <f aca="false">Q628/Q635</f>
        <v>0.0282376341426502</v>
      </c>
      <c r="N593" s="81" t="n">
        <f aca="false">ROUND(N600*M593,0)</f>
        <v>3129184</v>
      </c>
      <c r="O593" s="82" t="n">
        <f aca="false">Tabla_Ministerio!L593/Tabla_Ministerio!L600-M593</f>
        <v>-1.08775190163467E-005</v>
      </c>
      <c r="P593" s="117" t="n">
        <f aca="false">N593-Tabla_Ministerio!L593</f>
        <v>1205</v>
      </c>
      <c r="Q593" s="83" t="n">
        <f aca="false">N593+J593</f>
        <v>3199008.22002451</v>
      </c>
      <c r="R593" s="81" t="n">
        <f aca="false">Q593-Tabla_Ministerio!M593</f>
        <v>1302.22002450842</v>
      </c>
      <c r="T593" s="83" t="n">
        <f aca="false">B593+Tabla_Ministerio!B593</f>
        <v>6564</v>
      </c>
      <c r="U593" s="83" t="n">
        <f aca="false">C593+Tabla_Ministerio!C593</f>
        <v>31</v>
      </c>
      <c r="V593" s="83" t="n">
        <f aca="false">D593+Tabla_Ministerio!D593</f>
        <v>337.727272727273</v>
      </c>
      <c r="W593" s="83" t="n">
        <f aca="false">E593+Tabla_Ministerio!E593</f>
        <v>174.727272727273</v>
      </c>
      <c r="X593" s="83" t="n">
        <f aca="false">F593+Tabla_Ministerio!F593</f>
        <v>3</v>
      </c>
      <c r="Y593" s="83" t="n">
        <f aca="false">G593+Tabla_Ministerio!G593</f>
        <v>6</v>
      </c>
      <c r="Z593" s="83" t="n">
        <f aca="false">H593+Tabla_Ministerio!H593</f>
        <v>5</v>
      </c>
      <c r="AA593" s="83" t="n">
        <f aca="false">Y593+0.33*Z593</f>
        <v>7.65</v>
      </c>
      <c r="AD593" s="91" t="n">
        <f aca="false">IF(U593&gt;0,T593/U593,0)</f>
        <v>211.741935483871</v>
      </c>
      <c r="AE593" s="141" t="n">
        <f aca="false">ROUND(EXP((((AD593-AD$600)/AD$601+2)/4-1.9)^3), $AC$575)</f>
        <v>0.0715154787949478</v>
      </c>
      <c r="AF593" s="93" t="n">
        <f aca="false">T593/V593</f>
        <v>19.435800807537</v>
      </c>
      <c r="AG593" s="141" t="n">
        <f aca="false">ROUND(EXP((((AF593-AF$600)/AF$601+2)/4-1.9)^3), $AC$575)</f>
        <v>0.0532003518320497</v>
      </c>
      <c r="AH593" s="92" t="n">
        <f aca="false">W593/V593</f>
        <v>0.517362045760431</v>
      </c>
      <c r="AI593" s="141" t="n">
        <f aca="false">ROUND(EXP((((AH593-AH$600)/AH$601+2)/4-1.9)^3), $AC$575)</f>
        <v>0.0728937230397363</v>
      </c>
      <c r="AJ593" s="92" t="n">
        <f aca="false">X593/V593</f>
        <v>0.0088829071332436</v>
      </c>
      <c r="AK593" s="141" t="n">
        <f aca="false">ROUND(EXP((((AJ593-AJ$600)/AJ$601+2)/4-1.9)^3), $AC$575)</f>
        <v>0.0125212869017802</v>
      </c>
      <c r="AL593" s="92" t="n">
        <f aca="false">AA593/V593</f>
        <v>0.0226514131897712</v>
      </c>
      <c r="AM593" s="141" t="n">
        <f aca="false">ROUND(EXP((((AL593-AL$600)/AL$601+2)/4-1.9)^3), $AC$575)</f>
        <v>0.0134667287378699</v>
      </c>
      <c r="AN593" s="141" t="n">
        <f aca="false">ROUND(0.01*AE593+0.15*AG593+0.24*AI593+0.25*AK593+0.35*AM593, $AC$576)</f>
        <v>0.0340333778759931</v>
      </c>
      <c r="AP593" s="94" t="n">
        <f aca="false">0.01*AE593/$AN$600*$AZ593</f>
        <v>0.000251565945681882</v>
      </c>
      <c r="AQ593" s="81" t="n">
        <f aca="false">AP593*$J$600</f>
        <v>1467.2397623096</v>
      </c>
      <c r="AR593" s="94" t="n">
        <f aca="false">0.15*AG593/$AN$600*$AZ593</f>
        <v>0.00280709792720787</v>
      </c>
      <c r="AS593" s="81" t="n">
        <f aca="false">AR593*$J$600</f>
        <v>16372.1909351933</v>
      </c>
      <c r="AT593" s="94" t="n">
        <f aca="false">0.24*AI593/$AN$600*$AZ593</f>
        <v>0.00615393881596215</v>
      </c>
      <c r="AU593" s="81" t="n">
        <f aca="false">AT593*$J$600</f>
        <v>35892.3927526268</v>
      </c>
      <c r="AV593" s="94" t="n">
        <f aca="false">0.25*AK593/$AN$600*$AZ593</f>
        <v>0.0011011355281673</v>
      </c>
      <c r="AW593" s="81" t="n">
        <f aca="false">AV593*$J$600</f>
        <v>6422.29148400671</v>
      </c>
      <c r="AX593" s="94" t="n">
        <f aca="false">0.35*AM593/$AN$600*$AZ593</f>
        <v>0.00165799018973782</v>
      </c>
      <c r="AY593" s="81" t="n">
        <f aca="false">AX593*$J$600</f>
        <v>9670.10509037182</v>
      </c>
      <c r="AZ593" s="140" t="n">
        <v>1</v>
      </c>
      <c r="BA593" s="140" t="n">
        <v>0.998607646107983</v>
      </c>
    </row>
    <row r="594" customFormat="false" ht="12.8" hidden="false" customHeight="false" outlineLevel="0" collapsed="false">
      <c r="A594" s="89" t="s">
        <v>63</v>
      </c>
      <c r="B594" s="77"/>
      <c r="C594" s="77"/>
      <c r="D594" s="77"/>
      <c r="E594" s="77"/>
      <c r="F594" s="77"/>
      <c r="G594" s="77"/>
      <c r="H594" s="77"/>
      <c r="I594" s="82" t="n">
        <f aca="false">AP594+AR594+AT594+AV594+AX594</f>
        <v>0.0057128285949021</v>
      </c>
      <c r="J594" s="81" t="n">
        <f aca="false">AQ594+AS594+AU594+AW594+AY594</f>
        <v>33319.6500304505</v>
      </c>
      <c r="K594" s="90" t="n">
        <f aca="false">I594-Tabla_Ministerio!J594</f>
        <v>8.68678026005798E-005</v>
      </c>
      <c r="L594" s="81" t="n">
        <f aca="false">J594-Tabla_Ministerio!K594</f>
        <v>506.650030450473</v>
      </c>
      <c r="M594" s="82" t="n">
        <f aca="false">Q629/Q635</f>
        <v>0.0115492113136033</v>
      </c>
      <c r="N594" s="81" t="n">
        <f aca="false">ROUND(N600*M594,0)</f>
        <v>1279839</v>
      </c>
      <c r="O594" s="82" t="n">
        <f aca="false">Tabla_Ministerio!L594/Tabla_Ministerio!L600-M594</f>
        <v>-6.81500285606984E-007</v>
      </c>
      <c r="P594" s="117" t="n">
        <f aca="false">N594-Tabla_Ministerio!L594</f>
        <v>76</v>
      </c>
      <c r="Q594" s="83" t="n">
        <f aca="false">N594+J594</f>
        <v>1313158.65003045</v>
      </c>
      <c r="R594" s="81" t="n">
        <f aca="false">Q594-Tabla_Ministerio!M594</f>
        <v>582.65003045043</v>
      </c>
      <c r="T594" s="83" t="n">
        <f aca="false">B594+Tabla_Ministerio!B594</f>
        <v>6917</v>
      </c>
      <c r="U594" s="83" t="n">
        <f aca="false">C594+Tabla_Ministerio!C594</f>
        <v>56</v>
      </c>
      <c r="V594" s="83" t="n">
        <f aca="false">D594+Tabla_Ministerio!D594</f>
        <v>384.068181818182</v>
      </c>
      <c r="W594" s="83" t="n">
        <f aca="false">E594+Tabla_Ministerio!E594</f>
        <v>157.840909090909</v>
      </c>
      <c r="X594" s="83" t="n">
        <f aca="false">F594+Tabla_Ministerio!F594</f>
        <v>2</v>
      </c>
      <c r="Y594" s="83" t="n">
        <f aca="false">G594+Tabla_Ministerio!G594</f>
        <v>4</v>
      </c>
      <c r="Z594" s="83" t="n">
        <f aca="false">H594+Tabla_Ministerio!H594</f>
        <v>2</v>
      </c>
      <c r="AA594" s="83" t="n">
        <f aca="false">Y594+0.33*Z594</f>
        <v>4.66</v>
      </c>
      <c r="AD594" s="91" t="n">
        <f aca="false">IF(U594&gt;0,T594/U594,0)</f>
        <v>123.517857142857</v>
      </c>
      <c r="AE594" s="141" t="n">
        <f aca="false">ROUND(EXP((((AD594-AD$600)/AD$601+2)/4-1.9)^3), $AC$575)</f>
        <v>0.0125070875250113</v>
      </c>
      <c r="AF594" s="93" t="n">
        <f aca="false">T594/V594</f>
        <v>18.0098230664536</v>
      </c>
      <c r="AG594" s="141" t="n">
        <f aca="false">ROUND(EXP((((AF594-AF$600)/AF$601+2)/4-1.9)^3), $AC$575)</f>
        <v>0.031277859070447</v>
      </c>
      <c r="AH594" s="92" t="n">
        <f aca="false">W594/V594</f>
        <v>0.410971063376531</v>
      </c>
      <c r="AI594" s="141" t="n">
        <f aca="false">ROUND(EXP((((AH594-AH$600)/AH$601+2)/4-1.9)^3), $AC$575)</f>
        <v>0.0185194569690477</v>
      </c>
      <c r="AJ594" s="92" t="n">
        <f aca="false">X594/V594</f>
        <v>0.00520740872240961</v>
      </c>
      <c r="AK594" s="141" t="n">
        <f aca="false">ROUND(EXP((((AJ594-AJ$600)/AJ$601+2)/4-1.9)^3), $AC$575)</f>
        <v>0.0111810248777407</v>
      </c>
      <c r="AL594" s="92" t="n">
        <f aca="false">AA594/V594</f>
        <v>0.0121332623232144</v>
      </c>
      <c r="AM594" s="141" t="n">
        <f aca="false">ROUND(EXP((((AL594-AL$600)/AL$601+2)/4-1.9)^3), $AC$575)</f>
        <v>0.011953783710758</v>
      </c>
      <c r="AN594" s="141" t="n">
        <f aca="false">ROUND(0.01*AE594+0.15*AG594+0.24*AI594+0.25*AK594+0.35*AM594, $AC$576)</f>
        <v>0.0162404999265891</v>
      </c>
      <c r="AP594" s="94" t="n">
        <f aca="false">0.01*AE594/$AN$600*$AZ594</f>
        <v>4.39954727839678E-005</v>
      </c>
      <c r="AQ594" s="81" t="n">
        <f aca="false">AP594*$J$600</f>
        <v>256.600339347506</v>
      </c>
      <c r="AR594" s="94" t="n">
        <f aca="false">0.15*AG594/$AN$600*$AZ594</f>
        <v>0.00165036527655552</v>
      </c>
      <c r="AS594" s="81" t="n">
        <f aca="false">AR594*$J$600</f>
        <v>9625.63334847963</v>
      </c>
      <c r="AT594" s="94" t="n">
        <f aca="false">0.24*AI594/$AN$600*$AZ594</f>
        <v>0.00156347625474194</v>
      </c>
      <c r="AU594" s="81" t="n">
        <f aca="false">AT594*$J$600</f>
        <v>9118.85955853953</v>
      </c>
      <c r="AV594" s="94" t="n">
        <f aca="false">0.25*AK594/$AN$600*$AZ594</f>
        <v>0.000983271434540193</v>
      </c>
      <c r="AW594" s="81" t="n">
        <f aca="false">AV594*$J$600</f>
        <v>5734.85787986952</v>
      </c>
      <c r="AX594" s="94" t="n">
        <f aca="false">0.35*AM594/$AN$600*$AZ594</f>
        <v>0.00147172015628047</v>
      </c>
      <c r="AY594" s="81" t="n">
        <f aca="false">AX594*$J$600</f>
        <v>8583.69890421428</v>
      </c>
      <c r="AZ594" s="140" t="n">
        <v>1</v>
      </c>
      <c r="BA594" s="140" t="n">
        <v>0.984794257142933</v>
      </c>
    </row>
    <row r="595" customFormat="false" ht="12.8" hidden="false" customHeight="false" outlineLevel="0" collapsed="false">
      <c r="A595" s="89" t="s">
        <v>64</v>
      </c>
      <c r="B595" s="77"/>
      <c r="C595" s="77"/>
      <c r="D595" s="77"/>
      <c r="E595" s="77"/>
      <c r="F595" s="77"/>
      <c r="G595" s="77"/>
      <c r="H595" s="77"/>
      <c r="I595" s="82" t="n">
        <f aca="false">AP595+AR595+AT595+AV595+AX595</f>
        <v>0.00816927484422763</v>
      </c>
      <c r="J595" s="81" t="n">
        <f aca="false">AQ595+AS595+AU595+AW595+AY595</f>
        <v>47646.6910026192</v>
      </c>
      <c r="K595" s="90" t="n">
        <f aca="false">I595-Tabla_Ministerio!J595</f>
        <v>8.20740807717379E-005</v>
      </c>
      <c r="L595" s="81" t="n">
        <f aca="false">J595-Tabla_Ministerio!K595</f>
        <v>478.691002619162</v>
      </c>
      <c r="M595" s="82" t="n">
        <f aca="false">Q630/Q635</f>
        <v>0.0143517426877159</v>
      </c>
      <c r="N595" s="81" t="n">
        <f aca="false">ROUND(N600*M595,0)</f>
        <v>1590404</v>
      </c>
      <c r="O595" s="82" t="n">
        <f aca="false">Tabla_Ministerio!L595/Tabla_Ministerio!L600-M595</f>
        <v>-1.61627963638986E-006</v>
      </c>
      <c r="P595" s="117" t="n">
        <f aca="false">N595-Tabla_Ministerio!L595</f>
        <v>179</v>
      </c>
      <c r="Q595" s="83" t="n">
        <f aca="false">N595+J595</f>
        <v>1638050.69100262</v>
      </c>
      <c r="R595" s="81" t="n">
        <f aca="false">Q595-Tabla_Ministerio!M595</f>
        <v>657.69100261922</v>
      </c>
      <c r="T595" s="83" t="n">
        <f aca="false">B595+Tabla_Ministerio!B595</f>
        <v>7342</v>
      </c>
      <c r="U595" s="83" t="n">
        <f aca="false">C595+Tabla_Ministerio!C595</f>
        <v>34</v>
      </c>
      <c r="V595" s="83" t="n">
        <f aca="false">D595+Tabla_Ministerio!D595</f>
        <v>375.045454545455</v>
      </c>
      <c r="W595" s="83" t="n">
        <f aca="false">E595+Tabla_Ministerio!E595</f>
        <v>164.045454545455</v>
      </c>
      <c r="X595" s="83" t="n">
        <f aca="false">F595+Tabla_Ministerio!F595</f>
        <v>3</v>
      </c>
      <c r="Y595" s="83" t="n">
        <f aca="false">G595+Tabla_Ministerio!G595</f>
        <v>7</v>
      </c>
      <c r="Z595" s="83" t="n">
        <f aca="false">H595+Tabla_Ministerio!H595</f>
        <v>1</v>
      </c>
      <c r="AA595" s="83" t="n">
        <f aca="false">Y595+0.33*Z595</f>
        <v>7.33</v>
      </c>
      <c r="AD595" s="91" t="n">
        <f aca="false">IF(U595&gt;0,T595/U595,0)</f>
        <v>215.941176470588</v>
      </c>
      <c r="AE595" s="141" t="n">
        <f aca="false">ROUND(EXP((((AD595-AD$600)/AD$601+2)/4-1.9)^3), $AC$575)</f>
        <v>0.076609475549155</v>
      </c>
      <c r="AF595" s="93" t="n">
        <f aca="false">T595/V595</f>
        <v>19.5762937825718</v>
      </c>
      <c r="AG595" s="141" t="n">
        <f aca="false">ROUND(EXP((((AF595-AF$600)/AF$601+2)/4-1.9)^3), $AC$575)</f>
        <v>0.0558821267781319</v>
      </c>
      <c r="AH595" s="92" t="n">
        <f aca="false">W595/V595</f>
        <v>0.437401527087626</v>
      </c>
      <c r="AI595" s="141" t="n">
        <f aca="false">ROUND(EXP((((AH595-AH$600)/AH$601+2)/4-1.9)^3), $AC$575)</f>
        <v>0.0269882594973672</v>
      </c>
      <c r="AJ595" s="92" t="n">
        <f aca="false">X595/V595</f>
        <v>0.00799903042055507</v>
      </c>
      <c r="AK595" s="141" t="n">
        <f aca="false">ROUND(EXP((((AJ595-AJ$600)/AJ$601+2)/4-1.9)^3), $AC$575)</f>
        <v>0.0121871350727487</v>
      </c>
      <c r="AL595" s="92" t="n">
        <f aca="false">AA595/V595</f>
        <v>0.0195442976608896</v>
      </c>
      <c r="AM595" s="141" t="n">
        <f aca="false">ROUND(EXP((((AL595-AL$600)/AL$601+2)/4-1.9)^3), $AC$575)</f>
        <v>0.0130038169892789</v>
      </c>
      <c r="AN595" s="141" t="n">
        <f aca="false">ROUND(0.01*AE595+0.15*AG595+0.24*AI595+0.25*AK595+0.35*AM595, $AC$576)</f>
        <v>0.0232237157660143</v>
      </c>
      <c r="AP595" s="94" t="n">
        <f aca="false">0.01*AE595/$AN$600*$AZ595</f>
        <v>0.000269484809295267</v>
      </c>
      <c r="AQ595" s="81" t="n">
        <f aca="false">AP595*$J$600</f>
        <v>1571.75020833876</v>
      </c>
      <c r="AR595" s="94" t="n">
        <f aca="false">0.15*AG595/$AN$600*$AZ595</f>
        <v>0.00294860084275533</v>
      </c>
      <c r="AS595" s="81" t="n">
        <f aca="false">AR595*$J$600</f>
        <v>17197.4962189081</v>
      </c>
      <c r="AT595" s="94" t="n">
        <f aca="false">0.24*AI595/$AN$600*$AZ595</f>
        <v>0.00227844169251131</v>
      </c>
      <c r="AU595" s="81" t="n">
        <f aca="false">AT595*$J$600</f>
        <v>13288.842566887</v>
      </c>
      <c r="AV595" s="94" t="n">
        <f aca="false">0.25*AK595/$AN$600*$AZ595</f>
        <v>0.00107174985450333</v>
      </c>
      <c r="AW595" s="81" t="n">
        <f aca="false">AV595*$J$600</f>
        <v>6250.90171690146</v>
      </c>
      <c r="AX595" s="94" t="n">
        <f aca="false">0.35*AM595/$AN$600*$AZ595</f>
        <v>0.00160099764516239</v>
      </c>
      <c r="AY595" s="81" t="n">
        <f aca="false">AX595*$J$600</f>
        <v>9337.7002915839</v>
      </c>
      <c r="AZ595" s="140" t="n">
        <v>1</v>
      </c>
      <c r="BA595" s="140" t="n">
        <v>0.989953321153134</v>
      </c>
    </row>
    <row r="596" customFormat="false" ht="12.8" hidden="false" customHeight="false" outlineLevel="0" collapsed="false">
      <c r="A596" s="89" t="s">
        <v>65</v>
      </c>
      <c r="B596" s="77"/>
      <c r="C596" s="77"/>
      <c r="D596" s="77"/>
      <c r="E596" s="77"/>
      <c r="F596" s="77"/>
      <c r="G596" s="77"/>
      <c r="H596" s="77"/>
      <c r="I596" s="82" t="n">
        <f aca="false">AP596+AR596+AT596+AV596+AX596</f>
        <v>0.0142131109181875</v>
      </c>
      <c r="J596" s="81" t="n">
        <f aca="false">AQ596+AS596+AU596+AW596+AY596</f>
        <v>82896.9176601206</v>
      </c>
      <c r="K596" s="90" t="n">
        <f aca="false">I596-Tabla_Ministerio!J596</f>
        <v>0.000148466120293789</v>
      </c>
      <c r="L596" s="81" t="n">
        <f aca="false">J596-Tabla_Ministerio!K596</f>
        <v>865.917660120584</v>
      </c>
      <c r="M596" s="82" t="n">
        <f aca="false">Q631/Q635</f>
        <v>0.0134089034798083</v>
      </c>
      <c r="N596" s="81" t="n">
        <f aca="false">ROUND(N600*M596,0)</f>
        <v>1485922</v>
      </c>
      <c r="O596" s="82" t="n">
        <f aca="false">Tabla_Ministerio!L596/Tabla_Ministerio!L600-M596</f>
        <v>-7.30352993817858E-006</v>
      </c>
      <c r="P596" s="117" t="n">
        <f aca="false">N596-Tabla_Ministerio!L596</f>
        <v>809</v>
      </c>
      <c r="Q596" s="83" t="n">
        <f aca="false">N596+J596</f>
        <v>1568818.91766012</v>
      </c>
      <c r="R596" s="81" t="n">
        <f aca="false">Q596-Tabla_Ministerio!M596</f>
        <v>1674.91766012064</v>
      </c>
      <c r="T596" s="83" t="n">
        <f aca="false">B596+Tabla_Ministerio!B596</f>
        <v>4325</v>
      </c>
      <c r="U596" s="83" t="n">
        <f aca="false">C596+Tabla_Ministerio!C596</f>
        <v>34</v>
      </c>
      <c r="V596" s="83" t="n">
        <f aca="false">D596+Tabla_Ministerio!D596</f>
        <v>232.272727272727</v>
      </c>
      <c r="W596" s="83" t="n">
        <f aca="false">E596+Tabla_Ministerio!E596</f>
        <v>115</v>
      </c>
      <c r="X596" s="83" t="n">
        <f aca="false">F596+Tabla_Ministerio!F596</f>
        <v>14</v>
      </c>
      <c r="Y596" s="83" t="n">
        <f aca="false">G596+Tabla_Ministerio!G596</f>
        <v>15</v>
      </c>
      <c r="Z596" s="83" t="n">
        <f aca="false">H596+Tabla_Ministerio!H596</f>
        <v>7</v>
      </c>
      <c r="AA596" s="83" t="n">
        <f aca="false">Y596+0.33*Z596</f>
        <v>17.31</v>
      </c>
      <c r="AD596" s="91" t="n">
        <f aca="false">IF(U596&gt;0,T596/U596,0)</f>
        <v>127.205882352941</v>
      </c>
      <c r="AE596" s="141" t="n">
        <f aca="false">ROUND(EXP((((AD596-AD$600)/AD$601+2)/4-1.9)^3), $AC$575)</f>
        <v>0.0136159768533476</v>
      </c>
      <c r="AF596" s="93" t="n">
        <f aca="false">T596/V596</f>
        <v>18.6203522504893</v>
      </c>
      <c r="AG596" s="141" t="n">
        <f aca="false">ROUND(EXP((((AF596-AF$600)/AF$601+2)/4-1.9)^3), $AC$575)</f>
        <v>0.039549083149113</v>
      </c>
      <c r="AH596" s="92" t="n">
        <f aca="false">W596/V596</f>
        <v>0.495107632093934</v>
      </c>
      <c r="AI596" s="141" t="n">
        <f aca="false">ROUND(EXP((((AH596-AH$600)/AH$601+2)/4-1.9)^3), $AC$575)</f>
        <v>0.0564668798721142</v>
      </c>
      <c r="AJ596" s="92" t="n">
        <f aca="false">X596/V596</f>
        <v>0.0602739726027398</v>
      </c>
      <c r="AK596" s="141" t="n">
        <f aca="false">ROUND(EXP((((AJ596-AJ$600)/AJ$601+2)/4-1.9)^3), $AC$575)</f>
        <v>0.050246133879072</v>
      </c>
      <c r="AL596" s="92" t="n">
        <f aca="false">AA596/V596</f>
        <v>0.0745244618395304</v>
      </c>
      <c r="AM596" s="141" t="n">
        <f aca="false">ROUND(EXP((((AL596-AL$600)/AL$601+2)/4-1.9)^3), $AC$575)</f>
        <v>0.0234945742175654</v>
      </c>
      <c r="AN596" s="141" t="n">
        <f aca="false">ROUND(0.01*AE596+0.15*AG596+0.24*AI596+0.25*AK596+0.35*AM596, $AC$576)</f>
        <v>0.0404052078561237</v>
      </c>
      <c r="AP596" s="94" t="n">
        <f aca="false">0.01*AE596/$AN$600*$AZ596</f>
        <v>4.78961499134504E-005</v>
      </c>
      <c r="AQ596" s="81" t="n">
        <f aca="false">AP596*$J$600</f>
        <v>279.350750055106</v>
      </c>
      <c r="AR596" s="94" t="n">
        <f aca="false">0.15*AG596/$AN$600*$AZ596</f>
        <v>0.00208679351748132</v>
      </c>
      <c r="AS596" s="81" t="n">
        <f aca="false">AR596*$J$600</f>
        <v>12171.0687679895</v>
      </c>
      <c r="AT596" s="94" t="n">
        <f aca="false">0.24*AI596/$AN$600*$AZ596</f>
        <v>0.00476712821585265</v>
      </c>
      <c r="AU596" s="81" t="n">
        <f aca="false">AT596*$J$600</f>
        <v>27803.9225514726</v>
      </c>
      <c r="AV596" s="94" t="n">
        <f aca="false">0.25*AK596/$AN$600*$AZ596</f>
        <v>0.00441869941974023</v>
      </c>
      <c r="AW596" s="81" t="n">
        <f aca="false">AV596*$J$600</f>
        <v>25771.7373818778</v>
      </c>
      <c r="AX596" s="94" t="n">
        <f aca="false">0.35*AM596/$AN$600*$AZ596</f>
        <v>0.00289259361519984</v>
      </c>
      <c r="AY596" s="81" t="n">
        <f aca="false">AX596*$J$600</f>
        <v>16870.8382087255</v>
      </c>
      <c r="AZ596" s="140" t="n">
        <v>1</v>
      </c>
      <c r="BA596" s="140" t="n">
        <v>0.989554283988327</v>
      </c>
    </row>
    <row r="597" customFormat="false" ht="12.8" hidden="false" customHeight="false" outlineLevel="0" collapsed="false">
      <c r="A597" s="89" t="s">
        <v>66</v>
      </c>
      <c r="B597" s="77"/>
      <c r="C597" s="77"/>
      <c r="D597" s="77"/>
      <c r="E597" s="77"/>
      <c r="F597" s="77"/>
      <c r="G597" s="77"/>
      <c r="H597" s="77"/>
      <c r="I597" s="82" t="n">
        <f aca="false">AP597+AR597+AT597+AV597+AX597</f>
        <v>0.0131918861100876</v>
      </c>
      <c r="J597" s="81" t="n">
        <f aca="false">AQ597+AS597+AU597+AW597+AY597</f>
        <v>76940.6995375136</v>
      </c>
      <c r="K597" s="90" t="n">
        <f aca="false">I597-Tabla_Ministerio!J597</f>
        <v>-0.000169620748293539</v>
      </c>
      <c r="L597" s="81" t="n">
        <f aca="false">J597-Tabla_Ministerio!K597</f>
        <v>-989.300462486441</v>
      </c>
      <c r="M597" s="82" t="n">
        <f aca="false">Q632/Q635</f>
        <v>0.00675406037736361</v>
      </c>
      <c r="N597" s="81" t="n">
        <f aca="false">ROUND(N600*M597,0)</f>
        <v>748459</v>
      </c>
      <c r="O597" s="82" t="n">
        <f aca="false">Tabla_Ministerio!L597/Tabla_Ministerio!L600-M597</f>
        <v>1.25829199544699E-005</v>
      </c>
      <c r="P597" s="117" t="n">
        <f aca="false">N597-Tabla_Ministerio!L597</f>
        <v>-1394</v>
      </c>
      <c r="Q597" s="83" t="n">
        <f aca="false">N597+J597</f>
        <v>825399.699537514</v>
      </c>
      <c r="R597" s="81" t="n">
        <f aca="false">Q597-Tabla_Ministerio!M597</f>
        <v>-2383.30046248645</v>
      </c>
      <c r="T597" s="83" t="n">
        <f aca="false">B597+Tabla_Ministerio!B597</f>
        <v>3889</v>
      </c>
      <c r="U597" s="83" t="n">
        <f aca="false">C597+Tabla_Ministerio!C597</f>
        <v>19</v>
      </c>
      <c r="V597" s="83" t="n">
        <f aca="false">D597+Tabla_Ministerio!D597</f>
        <v>191.727272727273</v>
      </c>
      <c r="W597" s="83" t="n">
        <f aca="false">E597+Tabla_Ministerio!E597</f>
        <v>100.772727272727</v>
      </c>
      <c r="X597" s="83" t="n">
        <f aca="false">F597+Tabla_Ministerio!F597</f>
        <v>1</v>
      </c>
      <c r="Y597" s="83" t="n">
        <f aca="false">G597+Tabla_Ministerio!G597</f>
        <v>2</v>
      </c>
      <c r="Z597" s="83" t="n">
        <f aca="false">H597+Tabla_Ministerio!H597</f>
        <v>2</v>
      </c>
      <c r="AA597" s="83" t="n">
        <f aca="false">Y597+0.33*Z597</f>
        <v>2.66</v>
      </c>
      <c r="AD597" s="91" t="n">
        <f aca="false">IF(U597&gt;0,T597/U597,0)</f>
        <v>204.684210526316</v>
      </c>
      <c r="AE597" s="141" t="n">
        <f aca="false">ROUND(EXP((((AD597-AD$600)/AD$601+2)/4-1.9)^3), $AC$575)</f>
        <v>0.0635305254927258</v>
      </c>
      <c r="AF597" s="93" t="n">
        <f aca="false">T597/V597</f>
        <v>20.2840208629682</v>
      </c>
      <c r="AG597" s="141" t="n">
        <f aca="false">ROUND(EXP((((AF597-AF$600)/AF$601+2)/4-1.9)^3), $AC$575)</f>
        <v>0.0709974155609397</v>
      </c>
      <c r="AH597" s="92" t="n">
        <f aca="false">W597/V597</f>
        <v>0.525604551920339</v>
      </c>
      <c r="AI597" s="141" t="n">
        <f aca="false">ROUND(EXP((((AH597-AH$600)/AH$601+2)/4-1.9)^3), $AC$575)</f>
        <v>0.0798056863571746</v>
      </c>
      <c r="AJ597" s="92" t="n">
        <f aca="false">X597/V597</f>
        <v>0.00521574205784731</v>
      </c>
      <c r="AK597" s="141" t="n">
        <f aca="false">ROUND(EXP((((AJ597-AJ$600)/AJ$601+2)/4-1.9)^3), $AC$575)</f>
        <v>0.0111839196083264</v>
      </c>
      <c r="AL597" s="92" t="n">
        <f aca="false">AA597/V597</f>
        <v>0.0138738738738739</v>
      </c>
      <c r="AM597" s="141" t="n">
        <f aca="false">ROUND(EXP((((AL597-AL$600)/AL$601+2)/4-1.9)^3), $AC$575)</f>
        <v>0.0121937002831969</v>
      </c>
      <c r="AN597" s="141" t="n">
        <f aca="false">ROUND(0.01*AE597+0.15*AG597+0.24*AI597+0.25*AK597+0.35*AM597, $AC$576)</f>
        <v>0.0375020573159906</v>
      </c>
      <c r="AP597" s="94" t="n">
        <f aca="false">0.01*AE597/$AN$600*$AZ597</f>
        <v>0.000223477728102319</v>
      </c>
      <c r="AQ597" s="81" t="n">
        <f aca="false">AP597*$J$600</f>
        <v>1303.4173118049</v>
      </c>
      <c r="AR597" s="94" t="n">
        <f aca="false">0.15*AG597/$AN$600*$AZ597</f>
        <v>0.00374615376017432</v>
      </c>
      <c r="AS597" s="81" t="n">
        <f aca="false">AR597*$J$600</f>
        <v>21849.1645908385</v>
      </c>
      <c r="AT597" s="94" t="n">
        <f aca="false">0.24*AI597/$AN$600*$AZ597</f>
        <v>0.00673747053282209</v>
      </c>
      <c r="AU597" s="81" t="n">
        <f aca="false">AT597*$J$600</f>
        <v>39295.7983098654</v>
      </c>
      <c r="AV597" s="94" t="n">
        <f aca="false">0.25*AK597/$AN$600*$AZ597</f>
        <v>0.000983526000282312</v>
      </c>
      <c r="AW597" s="81" t="n">
        <f aca="false">AV597*$J$600</f>
        <v>5736.34261572257</v>
      </c>
      <c r="AX597" s="94" t="n">
        <f aca="false">0.35*AM597/$AN$600*$AZ597</f>
        <v>0.00150125808870652</v>
      </c>
      <c r="AY597" s="81" t="n">
        <f aca="false">AX597*$J$600</f>
        <v>8755.97670928223</v>
      </c>
      <c r="AZ597" s="140" t="n">
        <v>1</v>
      </c>
      <c r="BA597" s="140" t="n">
        <v>1.01285796033092</v>
      </c>
    </row>
    <row r="598" customFormat="false" ht="12.8" hidden="false" customHeight="false" outlineLevel="0" collapsed="false">
      <c r="A598" s="89" t="s">
        <v>67</v>
      </c>
      <c r="B598" s="77"/>
      <c r="C598" s="77"/>
      <c r="D598" s="77"/>
      <c r="E598" s="77"/>
      <c r="F598" s="77"/>
      <c r="G598" s="77"/>
      <c r="H598" s="77"/>
      <c r="I598" s="82" t="n">
        <f aca="false">AP598+AR598+AT598+AV598+AX598</f>
        <v>0.00747184851863163</v>
      </c>
      <c r="J598" s="81" t="n">
        <f aca="false">AQ598+AS598+AU598+AW598+AY598</f>
        <v>43579.0035681286</v>
      </c>
      <c r="K598" s="90" t="n">
        <f aca="false">I598-Tabla_Ministerio!J598</f>
        <v>8.79571499284547E-005</v>
      </c>
      <c r="L598" s="81" t="n">
        <f aca="false">J598-Tabla_Ministerio!K598</f>
        <v>513.003568128624</v>
      </c>
      <c r="M598" s="82" t="n">
        <f aca="false">Q633/Q635</f>
        <v>0.00509135874901496</v>
      </c>
      <c r="N598" s="81" t="n">
        <f aca="false">ROUND(N600*M598,0)</f>
        <v>564205</v>
      </c>
      <c r="O598" s="82" t="n">
        <f aca="false">Tabla_Ministerio!L598/Tabla_Ministerio!L600-M598</f>
        <v>-1.96858132680902E-005</v>
      </c>
      <c r="P598" s="117" t="n">
        <f aca="false">N598-Tabla_Ministerio!L598</f>
        <v>2182</v>
      </c>
      <c r="Q598" s="83" t="n">
        <f aca="false">N598+J598</f>
        <v>607784.003568129</v>
      </c>
      <c r="R598" s="81" t="n">
        <f aca="false">Q598-Tabla_Ministerio!M598</f>
        <v>2695.00356812868</v>
      </c>
      <c r="T598" s="83" t="n">
        <f aca="false">B598+Tabla_Ministerio!B598</f>
        <v>4588</v>
      </c>
      <c r="U598" s="83" t="n">
        <f aca="false">C598+Tabla_Ministerio!C598</f>
        <v>31</v>
      </c>
      <c r="V598" s="83" t="n">
        <f aca="false">D598+Tabla_Ministerio!D598</f>
        <v>258.606818181818</v>
      </c>
      <c r="W598" s="83" t="n">
        <f aca="false">E598+Tabla_Ministerio!E598</f>
        <v>105.984090909091</v>
      </c>
      <c r="X598" s="83" t="n">
        <f aca="false">F598+Tabla_Ministerio!F598</f>
        <v>7</v>
      </c>
      <c r="Y598" s="83" t="n">
        <f aca="false">G598+Tabla_Ministerio!G598</f>
        <v>13</v>
      </c>
      <c r="Z598" s="83" t="n">
        <f aca="false">H598+Tabla_Ministerio!H598</f>
        <v>8</v>
      </c>
      <c r="AA598" s="83" t="n">
        <f aca="false">Y598+0.33*Z598</f>
        <v>15.64</v>
      </c>
      <c r="AD598" s="91" t="n">
        <f aca="false">IF(U598&gt;0,T598/U598,0)</f>
        <v>148</v>
      </c>
      <c r="AE598" s="141" t="n">
        <f aca="false">ROUND(EXP((((AD598-AD$600)/AD$601+2)/4-1.9)^3), $AC$575)</f>
        <v>0.0215361714711231</v>
      </c>
      <c r="AF598" s="93" t="n">
        <f aca="false">T598/V598</f>
        <v>17.7412182410996</v>
      </c>
      <c r="AG598" s="141" t="n">
        <f aca="false">ROUND(EXP((((AF598-AF$600)/AF$601+2)/4-1.9)^3), $AC$575)</f>
        <v>0.0281116406505133</v>
      </c>
      <c r="AH598" s="92" t="n">
        <f aca="false">W598/V598</f>
        <v>0.409827133152294</v>
      </c>
      <c r="AI598" s="141" t="n">
        <f aca="false">ROUND(EXP((((AH598-AH$600)/AH$601+2)/4-1.9)^3), $AC$575)</f>
        <v>0.0182097636462841</v>
      </c>
      <c r="AJ598" s="92" t="n">
        <f aca="false">X598/V598</f>
        <v>0.0270681185021136</v>
      </c>
      <c r="AK598" s="141" t="n">
        <f aca="false">ROUND(EXP((((AJ598-AJ$600)/AJ$601+2)/4-1.9)^3), $AC$575)</f>
        <v>0.0213204899317388</v>
      </c>
      <c r="AL598" s="92" t="n">
        <f aca="false">AA598/V598</f>
        <v>0.0604779104818653</v>
      </c>
      <c r="AM598" s="141" t="n">
        <f aca="false">ROUND(EXP((((AL598-AL$600)/AL$601+2)/4-1.9)^3), $AC$575)</f>
        <v>0.0203099714123678</v>
      </c>
      <c r="AN598" s="141" t="n">
        <f aca="false">ROUND(0.01*AE598+0.15*AG598+0.24*AI598+0.25*AK598+0.35*AM598, $AC$576)</f>
        <v>0.0212410635646598</v>
      </c>
      <c r="AP598" s="94" t="n">
        <f aca="false">0.01*AE598/$AN$600*$AZ598</f>
        <v>7.57565695397818E-005</v>
      </c>
      <c r="AQ598" s="81" t="n">
        <f aca="false">AP598*$J$600</f>
        <v>441.844585854631</v>
      </c>
      <c r="AR598" s="94" t="n">
        <f aca="false">0.15*AG598/$AN$600*$AZ598</f>
        <v>0.0014833008708211</v>
      </c>
      <c r="AS598" s="81" t="n">
        <f aca="false">AR598*$J$600</f>
        <v>8651.24256479964</v>
      </c>
      <c r="AT598" s="94" t="n">
        <f aca="false">0.24*AI598/$AN$600*$AZ598</f>
        <v>0.00153733087924836</v>
      </c>
      <c r="AU598" s="81" t="n">
        <f aca="false">AT598*$J$600</f>
        <v>8966.36859073101</v>
      </c>
      <c r="AV598" s="94" t="n">
        <f aca="false">0.25*AK598/$AN$600*$AZ598</f>
        <v>0.00187494697038155</v>
      </c>
      <c r="AW598" s="81" t="n">
        <f aca="false">AV598*$J$600</f>
        <v>10935.4894586746</v>
      </c>
      <c r="AX598" s="94" t="n">
        <f aca="false">0.35*AM598/$AN$600*$AZ598</f>
        <v>0.00250051322864084</v>
      </c>
      <c r="AY598" s="81" t="n">
        <f aca="false">AX598*$J$600</f>
        <v>14584.0583680688</v>
      </c>
      <c r="AZ598" s="140" t="n">
        <v>1</v>
      </c>
      <c r="BA598" s="140" t="n">
        <v>0.988228194173219</v>
      </c>
    </row>
    <row r="599" customFormat="false" ht="12.8" hidden="false" customHeight="false" outlineLevel="0" collapsed="false">
      <c r="A599" s="95" t="s">
        <v>68</v>
      </c>
      <c r="B599" s="77"/>
      <c r="C599" s="77"/>
      <c r="D599" s="77"/>
      <c r="E599" s="77"/>
      <c r="F599" s="77"/>
      <c r="G599" s="77"/>
      <c r="H599" s="77"/>
      <c r="I599" s="96" t="n">
        <f aca="false">AP599+AR599+AT599+AV599+AX599</f>
        <v>0.00931424800358169</v>
      </c>
      <c r="J599" s="97" t="n">
        <f aca="false">AQ599+AS599+AU599+AW599+AY599</f>
        <v>54324.6622265379</v>
      </c>
      <c r="K599" s="90" t="n">
        <f aca="false">I599-Tabla_Ministerio!J599</f>
        <v>0.000172254603236785</v>
      </c>
      <c r="L599" s="81" t="n">
        <f aca="false">J599-Tabla_Ministerio!K599</f>
        <v>1004.66222653791</v>
      </c>
      <c r="M599" s="82" t="n">
        <f aca="false">Q634/Q635</f>
        <v>0.00564769705522463</v>
      </c>
      <c r="N599" s="81" t="n">
        <f aca="false">ROUND(N600*M599,0)</f>
        <v>625856</v>
      </c>
      <c r="O599" s="82" t="n">
        <f aca="false">Tabla_Ministerio!L599/Tabla_Ministerio!L600-M599</f>
        <v>2.45384504167613E-005</v>
      </c>
      <c r="P599" s="117" t="n">
        <f aca="false">N599-Tabla_Ministerio!L599</f>
        <v>-2719</v>
      </c>
      <c r="Q599" s="83" t="n">
        <f aca="false">N599+J599</f>
        <v>680180.662226538</v>
      </c>
      <c r="R599" s="81" t="n">
        <f aca="false">Q599-Tabla_Ministerio!M599</f>
        <v>-1714.33777346206</v>
      </c>
      <c r="T599" s="99" t="n">
        <f aca="false">B599+Tabla_Ministerio!B599</f>
        <v>5026</v>
      </c>
      <c r="U599" s="99" t="n">
        <f aca="false">C599+Tabla_Ministerio!C599</f>
        <v>20</v>
      </c>
      <c r="V599" s="99" t="n">
        <f aca="false">D599+Tabla_Ministerio!D599</f>
        <v>276.181818181818</v>
      </c>
      <c r="W599" s="99" t="n">
        <f aca="false">E599+Tabla_Ministerio!E599</f>
        <v>125.477272727273</v>
      </c>
      <c r="X599" s="99" t="n">
        <f aca="false">F599+Tabla_Ministerio!F599</f>
        <v>3</v>
      </c>
      <c r="Y599" s="99" t="n">
        <f aca="false">G599+Tabla_Ministerio!G599</f>
        <v>21</v>
      </c>
      <c r="Z599" s="99" t="n">
        <f aca="false">H599+Tabla_Ministerio!H599</f>
        <v>3</v>
      </c>
      <c r="AA599" s="99" t="n">
        <f aca="false">Y599+0.33*Z599</f>
        <v>21.99</v>
      </c>
      <c r="AD599" s="91" t="n">
        <f aca="false">IF(U599&gt;0,T599/U599,0)</f>
        <v>251.3</v>
      </c>
      <c r="AE599" s="141" t="n">
        <f aca="false">ROUND(EXP((((AD599-AD$600)/AD$601+2)/4-1.9)^3), $AC$575)</f>
        <v>0.130486461215685</v>
      </c>
      <c r="AF599" s="93" t="n">
        <f aca="false">T599/V599</f>
        <v>18.1981566820277</v>
      </c>
      <c r="AG599" s="141" t="n">
        <f aca="false">ROUND(EXP((((AF599-AF$600)/AF$601+2)/4-1.9)^3), $AC$575)</f>
        <v>0.0336650542204121</v>
      </c>
      <c r="AH599" s="92" t="n">
        <f aca="false">W599/V599</f>
        <v>0.454328505595788</v>
      </c>
      <c r="AI599" s="141" t="n">
        <f aca="false">ROUND(EXP((((AH599-AH$600)/AH$601+2)/4-1.9)^3), $AC$575)</f>
        <v>0.0339085057886554</v>
      </c>
      <c r="AJ599" s="92" t="n">
        <f aca="false">X599/V599</f>
        <v>0.010862409479921</v>
      </c>
      <c r="AK599" s="141" t="n">
        <f aca="false">ROUND(EXP((((AJ599-AJ$600)/AJ$601+2)/4-1.9)^3), $AC$575)</f>
        <v>0.0132979095356358</v>
      </c>
      <c r="AL599" s="92" t="n">
        <f aca="false">AA599/V599</f>
        <v>0.079621461487821</v>
      </c>
      <c r="AM599" s="141" t="n">
        <f aca="false">ROUND(EXP((((AL599-AL$600)/AL$601+2)/4-1.9)^3), $AC$575)</f>
        <v>0.0247471946693025</v>
      </c>
      <c r="AN599" s="141" t="n">
        <f aca="false">ROUND(0.01*AE599+0.15*AG599+0.24*AI599+0.25*AK599+0.35*AM599, $AC$576)</f>
        <v>0.0264786596526608</v>
      </c>
      <c r="AP599" s="94" t="n">
        <f aca="false">0.01*AE599/$AN$600*$AZ599</f>
        <v>0.000459004827591605</v>
      </c>
      <c r="AQ599" s="81" t="n">
        <f aca="false">AP599*$J$600</f>
        <v>2677.1116905708</v>
      </c>
      <c r="AR599" s="94" t="n">
        <f aca="false">0.15*AG599/$AN$600*$AZ599</f>
        <v>0.0017763247923584</v>
      </c>
      <c r="AS599" s="81" t="n">
        <f aca="false">AR599*$J$600</f>
        <v>10360.2829033957</v>
      </c>
      <c r="AT599" s="94" t="n">
        <f aca="false">0.24*AI599/$AN$600*$AZ599</f>
        <v>0.00286267268651282</v>
      </c>
      <c r="AU599" s="81" t="n">
        <f aca="false">AT599*$J$600</f>
        <v>16696.3266063072</v>
      </c>
      <c r="AV599" s="94" t="n">
        <f aca="false">0.25*AK599/$AN$600*$AZ599</f>
        <v>0.00116943256351402</v>
      </c>
      <c r="AW599" s="81" t="n">
        <f aca="false">AV599*$J$600</f>
        <v>6820.62888868584</v>
      </c>
      <c r="AX599" s="94" t="n">
        <f aca="false">0.35*AM599/$AN$600*$AZ599</f>
        <v>0.00304681313360483</v>
      </c>
      <c r="AY599" s="81" t="n">
        <f aca="false">AX599*$J$600</f>
        <v>17770.3121375783</v>
      </c>
      <c r="AZ599" s="140" t="n">
        <v>1</v>
      </c>
      <c r="BA599" s="140" t="n">
        <v>0.981506332752731</v>
      </c>
    </row>
    <row r="600" customFormat="false" ht="12.8" hidden="false" customHeight="false" outlineLevel="0" collapsed="false">
      <c r="A600" s="104" t="s">
        <v>71</v>
      </c>
      <c r="B600" s="77"/>
      <c r="C600" s="77"/>
      <c r="D600" s="77"/>
      <c r="E600" s="77"/>
      <c r="F600" s="77"/>
      <c r="G600" s="77"/>
      <c r="H600" s="77"/>
      <c r="I600" s="105" t="n">
        <f aca="false">SUM(I573:I599)</f>
        <v>1</v>
      </c>
      <c r="J600" s="108" t="n">
        <f aca="false">Tabla_Ministerio!K600</f>
        <v>5832426</v>
      </c>
      <c r="K600" s="107" t="n">
        <f aca="false">I600-Tabla_Ministerio!J600</f>
        <v>0</v>
      </c>
      <c r="L600" s="108" t="n">
        <f aca="false">J600-Tabla_Ministerio!K600</f>
        <v>0</v>
      </c>
      <c r="M600" s="105" t="n">
        <f aca="false">SUM(M575:M599)</f>
        <v>1.0000000360056</v>
      </c>
      <c r="N600" s="108" t="n">
        <f aca="false">Tabla_Ministerio!L600</f>
        <v>110816097</v>
      </c>
      <c r="O600" s="105" t="n">
        <f aca="false">SUM(P575:P599)</f>
        <v>4</v>
      </c>
      <c r="P600" s="109" t="n">
        <f aca="false">SUM(P575:P599)</f>
        <v>4</v>
      </c>
      <c r="Q600" s="111" t="n">
        <f aca="false">Tabla_Ministerio!M600</f>
        <v>116648523</v>
      </c>
      <c r="R600" s="108" t="n">
        <f aca="false">SUM(R575:R599)</f>
        <v>3.99999999906868</v>
      </c>
      <c r="T600" s="111"/>
      <c r="U600" s="111"/>
      <c r="V600" s="111"/>
      <c r="W600" s="111"/>
      <c r="X600" s="111"/>
      <c r="Y600" s="111"/>
      <c r="Z600" s="111"/>
      <c r="AA600" s="111"/>
      <c r="AC600" s="112" t="s">
        <v>295</v>
      </c>
      <c r="AD600" s="112" t="n">
        <f aca="false">AVERAGE(AD575:AD599)</f>
        <v>205.404077048717</v>
      </c>
      <c r="AE600" s="111"/>
      <c r="AF600" s="112" t="n">
        <f aca="false">AVERAGE(AF575:AF599)</f>
        <v>19.9867060333623</v>
      </c>
      <c r="AG600" s="111"/>
      <c r="AH600" s="114" t="n">
        <f aca="false">AVERAGE(AH575:AH599)</f>
        <v>0.506273832825826</v>
      </c>
      <c r="AI600" s="111"/>
      <c r="AJ600" s="114" t="n">
        <f aca="false">AVERAGE(AJ575:AJ599)</f>
        <v>0.0709975128637108</v>
      </c>
      <c r="AK600" s="111"/>
      <c r="AL600" s="114" t="n">
        <f aca="false">AVERAGE(AL575:AL599)</f>
        <v>0.183287631761783</v>
      </c>
      <c r="AM600" s="111"/>
      <c r="AN600" s="114" t="n">
        <f aca="false">SUM(AN575:AN599)</f>
        <v>2.84281239263532</v>
      </c>
      <c r="AP600" s="116" t="n">
        <f aca="false">SUM(AP573:AP599)</f>
        <v>0.00952616362868273</v>
      </c>
      <c r="AQ600" s="108" t="n">
        <f aca="false">SUM(AQ573:AQ599)</f>
        <v>55560.6444281835</v>
      </c>
      <c r="AR600" s="116" t="n">
        <f aca="false">SUM(AR573:AR599)</f>
        <v>0.148687920117855</v>
      </c>
      <c r="AS600" s="108" t="n">
        <f aca="false">SUM(AS573:AS599)</f>
        <v>867211.291181303</v>
      </c>
      <c r="AT600" s="116" t="n">
        <f aca="false">SUM(AT573:AT599)</f>
        <v>0.232046455993361</v>
      </c>
      <c r="AU600" s="108" t="n">
        <f aca="false">SUM(AU573:AU599)</f>
        <v>1353393.78314353</v>
      </c>
      <c r="AV600" s="116" t="n">
        <f aca="false">SUM(AV573:AV599)</f>
        <v>0.255559169639042</v>
      </c>
      <c r="AW600" s="108" t="n">
        <f aca="false">SUM(AW573:AW599)</f>
        <v>1490529.94554116</v>
      </c>
      <c r="AX600" s="116" t="n">
        <f aca="false">SUM(AX573:AX599)</f>
        <v>0.354180290621059</v>
      </c>
      <c r="AY600" s="108" t="n">
        <f aca="false">SUM(AY573:AY599)</f>
        <v>2065730.33570582</v>
      </c>
      <c r="AZ600" s="8"/>
    </row>
    <row r="601" customFormat="false" ht="12.8" hidden="false" customHeight="false" outlineLevel="0" collapsed="false">
      <c r="A601" s="57" t="s">
        <v>72</v>
      </c>
      <c r="B601" s="60"/>
      <c r="C601" s="60"/>
      <c r="D601" s="60"/>
      <c r="E601" s="60"/>
      <c r="F601" s="60"/>
      <c r="G601" s="60"/>
      <c r="H601" s="60"/>
      <c r="AC601" s="112" t="s">
        <v>296</v>
      </c>
      <c r="AD601" s="112" t="n">
        <f aca="false">_xlfn.STDEV.P(AD575:AD599)</f>
        <v>86.6199197566015</v>
      </c>
      <c r="AE601" s="111"/>
      <c r="AF601" s="112" t="n">
        <f aca="false">_xlfn.STDEV.P(AF575:AF599)</f>
        <v>4.36614102385625</v>
      </c>
      <c r="AG601" s="111"/>
      <c r="AH601" s="114" t="n">
        <f aca="false">_xlfn.STDEV.P(AH575:AH599)</f>
        <v>0.128139370782805</v>
      </c>
      <c r="AI601" s="111"/>
      <c r="AJ601" s="114" t="n">
        <f aca="false">_xlfn.STDEV.P(AJ575:AJ599)</f>
        <v>0.0657446404246254</v>
      </c>
      <c r="AK601" s="111"/>
      <c r="AL601" s="114" t="n">
        <f aca="false">_xlfn.STDEV.P(AL575:AL599)</f>
        <v>0.176847951046888</v>
      </c>
      <c r="AM601" s="111"/>
      <c r="AN601" s="114"/>
      <c r="AZ601" s="8"/>
    </row>
    <row r="602" customFormat="false" ht="12.8" hidden="false" customHeight="false" outlineLevel="0" collapsed="false">
      <c r="A602" s="57" t="s">
        <v>196</v>
      </c>
      <c r="B602" s="60"/>
      <c r="C602" s="60"/>
      <c r="D602" s="60"/>
      <c r="E602" s="60"/>
      <c r="F602" s="60"/>
      <c r="G602" s="60"/>
      <c r="H602" s="60"/>
      <c r="AZ602" s="8"/>
    </row>
    <row r="603" customFormat="false" ht="12.8" hidden="false" customHeight="false" outlineLevel="0" collapsed="false">
      <c r="B603" s="48"/>
      <c r="C603" s="48"/>
      <c r="D603" s="48"/>
      <c r="E603" s="48"/>
      <c r="F603" s="48"/>
      <c r="G603" s="48"/>
      <c r="H603" s="48"/>
      <c r="T603" s="48"/>
      <c r="U603" s="48"/>
      <c r="V603" s="48"/>
      <c r="W603" s="48"/>
      <c r="X603" s="48"/>
      <c r="Y603" s="48"/>
      <c r="Z603" s="48"/>
      <c r="AA603" s="48"/>
      <c r="AC603" s="8" t="n">
        <f aca="false">MAX(AD603:AN603)</f>
        <v>3.36157384009149</v>
      </c>
      <c r="AD603" s="8" t="n">
        <f aca="false">(MAX(AD575:AD599)-AD600)/AD601</f>
        <v>3.36157384009149</v>
      </c>
      <c r="AF603" s="8" t="n">
        <f aca="false">(MAX(AF575:AF599)-AF600)/AF601</f>
        <v>2.65147798461026</v>
      </c>
      <c r="AH603" s="8" t="n">
        <f aca="false">(MAX(AH575:AH599)-AH600)/AH601</f>
        <v>2.76954930908938</v>
      </c>
      <c r="AJ603" s="8" t="n">
        <f aca="false">(MAX(AJ575:AJ599)-AJ600)/AJ601</f>
        <v>2.48654811475116</v>
      </c>
      <c r="AL603" s="8" t="n">
        <f aca="false">(MAX(AL575:AL599)-AL600)/AL601</f>
        <v>2.79910987777356</v>
      </c>
    </row>
    <row r="604" customFormat="false" ht="12.8" hidden="false" customHeight="false" outlineLevel="0" collapsed="false">
      <c r="B604" s="48"/>
      <c r="C604" s="48"/>
      <c r="D604" s="48"/>
      <c r="E604" s="48"/>
      <c r="F604" s="48"/>
      <c r="G604" s="48"/>
      <c r="H604" s="48"/>
      <c r="T604" s="48"/>
      <c r="U604" s="48"/>
      <c r="V604" s="48"/>
      <c r="W604" s="48"/>
      <c r="X604" s="48"/>
      <c r="Y604" s="48"/>
      <c r="Z604" s="48"/>
      <c r="AA604" s="48"/>
    </row>
    <row r="605" customFormat="false" ht="12.8" hidden="false" customHeight="false" outlineLevel="0" collapsed="false">
      <c r="B605" s="48"/>
      <c r="C605" s="48"/>
      <c r="D605" s="48"/>
      <c r="E605" s="48"/>
      <c r="F605" s="48"/>
      <c r="G605" s="48"/>
      <c r="H605" s="48"/>
      <c r="T605" s="48"/>
      <c r="U605" s="48"/>
      <c r="V605" s="48"/>
      <c r="W605" s="48"/>
      <c r="X605" s="48"/>
      <c r="Y605" s="48"/>
      <c r="Z605" s="48"/>
      <c r="AA605" s="48"/>
    </row>
    <row r="606" customFormat="false" ht="12.8" hidden="false" customHeight="false" outlineLevel="0" collapsed="false">
      <c r="A606" s="16" t="str">
        <f aca="false">"Tabla " &amp; TEXT((ROW()+24) / 35, "0")</f>
        <v>Tabla 18</v>
      </c>
      <c r="B606" s="16"/>
      <c r="C606" s="16"/>
      <c r="D606" s="16"/>
      <c r="E606" s="16"/>
      <c r="F606" s="16"/>
      <c r="G606" s="16"/>
      <c r="H606" s="16"/>
      <c r="I606" s="16"/>
      <c r="J606" s="16"/>
      <c r="T606" s="16"/>
      <c r="U606" s="16"/>
      <c r="V606" s="16"/>
      <c r="W606" s="16"/>
      <c r="X606" s="16"/>
      <c r="Y606" s="16"/>
      <c r="Z606" s="16"/>
      <c r="AA606" s="16"/>
      <c r="AZ606" s="8"/>
    </row>
    <row r="607" customFormat="false" ht="12.8" hidden="false" customHeight="false" outlineLevel="0" collapsed="false">
      <c r="A607" s="16" t="s">
        <v>230</v>
      </c>
      <c r="B607" s="16"/>
      <c r="C607" s="16"/>
      <c r="D607" s="16"/>
      <c r="E607" s="16"/>
      <c r="F607" s="16"/>
      <c r="G607" s="16"/>
      <c r="H607" s="16"/>
      <c r="I607" s="16"/>
      <c r="J607" s="16"/>
      <c r="T607" s="16"/>
      <c r="U607" s="16"/>
      <c r="V607" s="16"/>
      <c r="W607" s="16"/>
      <c r="X607" s="16"/>
      <c r="Y607" s="16"/>
      <c r="Z607" s="16"/>
      <c r="AA607" s="16"/>
      <c r="AZ607" s="8"/>
    </row>
    <row r="608" customFormat="false" ht="15.8" hidden="false" customHeight="true" outlineLevel="0" collapsed="false">
      <c r="A608" s="66" t="s">
        <v>30</v>
      </c>
      <c r="B608" s="136" t="s">
        <v>275</v>
      </c>
      <c r="C608" s="136"/>
      <c r="D608" s="136"/>
      <c r="E608" s="136"/>
      <c r="F608" s="136"/>
      <c r="G608" s="136"/>
      <c r="H608" s="136"/>
      <c r="I608" s="68" t="s">
        <v>32</v>
      </c>
      <c r="J608" s="69" t="s">
        <v>33</v>
      </c>
      <c r="K608" s="70" t="s">
        <v>276</v>
      </c>
      <c r="L608" s="69" t="s">
        <v>277</v>
      </c>
      <c r="M608" s="68" t="s">
        <v>278</v>
      </c>
      <c r="N608" s="69" t="s">
        <v>34</v>
      </c>
      <c r="O608" s="69" t="s">
        <v>279</v>
      </c>
      <c r="P608" s="71" t="s">
        <v>280</v>
      </c>
      <c r="Q608" s="66" t="s">
        <v>281</v>
      </c>
      <c r="R608" s="69" t="s">
        <v>282</v>
      </c>
      <c r="T608" s="72" t="s">
        <v>275</v>
      </c>
      <c r="U608" s="72"/>
      <c r="V608" s="72"/>
      <c r="W608" s="72"/>
      <c r="X608" s="72"/>
      <c r="Y608" s="72"/>
      <c r="Z608" s="72"/>
      <c r="AA608" s="72"/>
      <c r="AD608" s="73" t="s">
        <v>284</v>
      </c>
      <c r="AE608" s="73"/>
      <c r="AF608" s="73" t="s">
        <v>285</v>
      </c>
      <c r="AG608" s="73"/>
      <c r="AH608" s="73" t="s">
        <v>286</v>
      </c>
      <c r="AI608" s="73"/>
      <c r="AJ608" s="73" t="s">
        <v>287</v>
      </c>
      <c r="AK608" s="73"/>
      <c r="AL608" s="73" t="s">
        <v>288</v>
      </c>
      <c r="AM608" s="73"/>
      <c r="AN608" s="74" t="s">
        <v>289</v>
      </c>
      <c r="AP608" s="73" t="s">
        <v>284</v>
      </c>
      <c r="AQ608" s="73"/>
      <c r="AR608" s="73" t="s">
        <v>285</v>
      </c>
      <c r="AS608" s="73"/>
      <c r="AT608" s="73" t="s">
        <v>286</v>
      </c>
      <c r="AU608" s="73"/>
      <c r="AV608" s="73" t="s">
        <v>287</v>
      </c>
      <c r="AW608" s="73"/>
      <c r="AX608" s="74" t="s">
        <v>288</v>
      </c>
      <c r="AY608" s="74"/>
      <c r="AZ608" s="8"/>
    </row>
    <row r="609" customFormat="false" ht="37.3" hidden="false" customHeight="false" outlineLevel="0" collapsed="false">
      <c r="A609" s="66"/>
      <c r="B609" s="137" t="s">
        <v>231</v>
      </c>
      <c r="C609" s="137" t="s">
        <v>232</v>
      </c>
      <c r="D609" s="137" t="s">
        <v>233</v>
      </c>
      <c r="E609" s="137" t="s">
        <v>234</v>
      </c>
      <c r="F609" s="137" t="s">
        <v>235</v>
      </c>
      <c r="G609" s="137" t="s">
        <v>236</v>
      </c>
      <c r="H609" s="137" t="s">
        <v>237</v>
      </c>
      <c r="I609" s="68"/>
      <c r="J609" s="69"/>
      <c r="K609" s="70"/>
      <c r="L609" s="69"/>
      <c r="M609" s="68"/>
      <c r="N609" s="69"/>
      <c r="O609" s="69"/>
      <c r="P609" s="71"/>
      <c r="Q609" s="66"/>
      <c r="R609" s="69"/>
      <c r="T609" s="73" t="s">
        <v>222</v>
      </c>
      <c r="U609" s="73" t="s">
        <v>223</v>
      </c>
      <c r="V609" s="73" t="s">
        <v>224</v>
      </c>
      <c r="W609" s="73" t="s">
        <v>225</v>
      </c>
      <c r="X609" s="73" t="s">
        <v>226</v>
      </c>
      <c r="Y609" s="73" t="s">
        <v>227</v>
      </c>
      <c r="Z609" s="73" t="s">
        <v>228</v>
      </c>
      <c r="AA609" s="66" t="s">
        <v>43</v>
      </c>
      <c r="AD609" s="73" t="s">
        <v>290</v>
      </c>
      <c r="AE609" s="73" t="s">
        <v>291</v>
      </c>
      <c r="AF609" s="73" t="s">
        <v>290</v>
      </c>
      <c r="AG609" s="73" t="s">
        <v>291</v>
      </c>
      <c r="AH609" s="73" t="s">
        <v>290</v>
      </c>
      <c r="AI609" s="73" t="s">
        <v>291</v>
      </c>
      <c r="AJ609" s="73" t="s">
        <v>290</v>
      </c>
      <c r="AK609" s="73" t="s">
        <v>291</v>
      </c>
      <c r="AL609" s="73" t="s">
        <v>290</v>
      </c>
      <c r="AM609" s="73" t="s">
        <v>291</v>
      </c>
      <c r="AN609" s="75" t="s">
        <v>292</v>
      </c>
      <c r="AP609" s="73" t="s">
        <v>293</v>
      </c>
      <c r="AQ609" s="73" t="s">
        <v>294</v>
      </c>
      <c r="AR609" s="73" t="s">
        <v>293</v>
      </c>
      <c r="AS609" s="73" t="s">
        <v>294</v>
      </c>
      <c r="AT609" s="73" t="s">
        <v>293</v>
      </c>
      <c r="AU609" s="73" t="s">
        <v>294</v>
      </c>
      <c r="AV609" s="73" t="s">
        <v>293</v>
      </c>
      <c r="AW609" s="73" t="s">
        <v>294</v>
      </c>
      <c r="AX609" s="73" t="s">
        <v>293</v>
      </c>
      <c r="AY609" s="75" t="s">
        <v>294</v>
      </c>
      <c r="AZ609" s="138" t="s">
        <v>298</v>
      </c>
    </row>
    <row r="610" customFormat="false" ht="12.8" hidden="false" customHeight="false" outlineLevel="0" collapsed="false">
      <c r="A610" s="76" t="s">
        <v>44</v>
      </c>
      <c r="B610" s="77" t="n">
        <v>0</v>
      </c>
      <c r="C610" s="77"/>
      <c r="D610" s="77"/>
      <c r="E610" s="77"/>
      <c r="F610" s="77"/>
      <c r="G610" s="77"/>
      <c r="H610" s="77"/>
      <c r="I610" s="78" t="n">
        <f aca="false">AP610+AR610+AT610+AV610+AX610</f>
        <v>0.149641551419128</v>
      </c>
      <c r="J610" s="79" t="n">
        <f aca="false">AQ610+AS610+AU610+AW610+AY610</f>
        <v>831212.728535421</v>
      </c>
      <c r="K610" s="80" t="n">
        <f aca="false">I610-Tabla_Ministerio!J610</f>
        <v>9.91465477153952E-005</v>
      </c>
      <c r="L610" s="79" t="n">
        <f aca="false">J610-Tabla_Ministerio!K610</f>
        <v>550.728535421193</v>
      </c>
      <c r="M610" s="82" t="n">
        <f aca="false">Q645/Q670</f>
        <v>0.215425690995079</v>
      </c>
      <c r="N610" s="81" t="n">
        <f aca="false">ROUND(N635*M610,0)</f>
        <v>22735842</v>
      </c>
      <c r="O610" s="82" t="n">
        <f aca="false">Tabla_Ministerio!L610/Tabla_Ministerio!L635-M610</f>
        <v>-2.16930043983599E-006</v>
      </c>
      <c r="P610" s="117" t="n">
        <f aca="false">N610-Tabla_Ministerio!L610</f>
        <v>229</v>
      </c>
      <c r="Q610" s="83" t="n">
        <f aca="false">N610+J610</f>
        <v>23567054.7285354</v>
      </c>
      <c r="R610" s="81" t="n">
        <f aca="false">Q610-Tabla_Ministerio!M610</f>
        <v>779.728535421193</v>
      </c>
      <c r="T610" s="84" t="n">
        <f aca="false">B610+Tabla_Ministerio!B610</f>
        <v>24533</v>
      </c>
      <c r="U610" s="84" t="n">
        <f aca="false">C610+Tabla_Ministerio!C610</f>
        <v>65</v>
      </c>
      <c r="V610" s="84" t="n">
        <f aca="false">D610+Tabla_Ministerio!D610</f>
        <v>1764.25</v>
      </c>
      <c r="W610" s="84" t="n">
        <f aca="false">E610+Tabla_Ministerio!E610</f>
        <v>850.340909090909</v>
      </c>
      <c r="X610" s="84" t="n">
        <f aca="false">F610+Tabla_Ministerio!F610</f>
        <v>412</v>
      </c>
      <c r="Y610" s="84" t="n">
        <f aca="false">G610+Tabla_Ministerio!G610</f>
        <v>836</v>
      </c>
      <c r="Z610" s="84" t="n">
        <f aca="false">H610+Tabla_Ministerio!H610</f>
        <v>306</v>
      </c>
      <c r="AA610" s="84" t="n">
        <f aca="false">Y610+0.33*Z610</f>
        <v>936.98</v>
      </c>
      <c r="AD610" s="85" t="n">
        <f aca="false">IF(U610&gt;0,T610/U610,0)</f>
        <v>377.430769230769</v>
      </c>
      <c r="AE610" s="86" t="n">
        <f aca="false">EXP((((AD610-AD635)/AD636+2)/4-1.9)^3)</f>
        <v>0.531275941282841</v>
      </c>
      <c r="AF610" s="87" t="n">
        <f aca="false">T610/V610</f>
        <v>13.9056256199518</v>
      </c>
      <c r="AG610" s="86" t="n">
        <f aca="false">EXP((((AF610-AF635)/AF636+2)/4-1.9)^3)</f>
        <v>0.00431902737304951</v>
      </c>
      <c r="AH610" s="86" t="n">
        <f aca="false">W610/V610</f>
        <v>0.481984361111469</v>
      </c>
      <c r="AI610" s="86" t="n">
        <f aca="false">EXP((((AH610-AH635)/AH636+2)/4-1.9)^3)</f>
        <v>0.0669204034129801</v>
      </c>
      <c r="AJ610" s="86" t="n">
        <f aca="false">X610/V610</f>
        <v>0.233526994473572</v>
      </c>
      <c r="AK610" s="86" t="n">
        <f aca="false">EXP((((AJ610-AJ635)/AJ636+2)/4-1.9)^3)</f>
        <v>0.593008313038908</v>
      </c>
      <c r="AL610" s="86" t="n">
        <f aca="false">AA610/V610</f>
        <v>0.531092532237495</v>
      </c>
      <c r="AM610" s="86" t="n">
        <f aca="false">EXP((((AL610-AL635)/AL636+2)/4-1.9)^3)</f>
        <v>0.728490481599303</v>
      </c>
      <c r="AN610" s="86" t="n">
        <f aca="false">0.01*AE610+0.15*AG610+0.24*AI610+0.25*AK610+0.35*AM610</f>
        <v>0.425245257157384</v>
      </c>
      <c r="AP610" s="88" t="n">
        <f aca="false">0.01*AE610/$AN635*$AZ610</f>
        <v>0.00186953187007089</v>
      </c>
      <c r="AQ610" s="79" t="n">
        <f aca="false">AP610*$J635</f>
        <v>10384.6737224278</v>
      </c>
      <c r="AR610" s="88" t="n">
        <f aca="false">0.15*AG610/$AN635*$AZ610</f>
        <v>0.000227976425079426</v>
      </c>
      <c r="AS610" s="79" t="n">
        <f aca="false">AR610*$J635</f>
        <v>1266.33882457729</v>
      </c>
      <c r="AT610" s="88" t="n">
        <f aca="false">0.24*AI610/$AN635*$AZ610</f>
        <v>0.0056517444386345</v>
      </c>
      <c r="AU610" s="79" t="n">
        <f aca="false">AT610*$J635</f>
        <v>31393.6996193276</v>
      </c>
      <c r="AV610" s="88" t="n">
        <f aca="false">0.25*AK610/$AN635*$AZ610</f>
        <v>0.0521691203335044</v>
      </c>
      <c r="AW610" s="79" t="n">
        <f aca="false">AV610*$J635</f>
        <v>289783.395363554</v>
      </c>
      <c r="AX610" s="88" t="n">
        <f aca="false">0.35*AM610/$AN635*$AZ610</f>
        <v>0.0897231783518392</v>
      </c>
      <c r="AY610" s="79" t="n">
        <f aca="false">AX610*$J635</f>
        <v>498384.621005534</v>
      </c>
      <c r="AZ610" s="140" t="n">
        <v>1</v>
      </c>
      <c r="BA610" s="140" t="n">
        <v>1.00051157983342</v>
      </c>
    </row>
    <row r="611" customFormat="false" ht="12.8" hidden="false" customHeight="false" outlineLevel="0" collapsed="false">
      <c r="A611" s="89" t="s">
        <v>45</v>
      </c>
      <c r="B611" s="77"/>
      <c r="C611" s="77"/>
      <c r="D611" s="77"/>
      <c r="E611" s="77"/>
      <c r="F611" s="77"/>
      <c r="G611" s="77"/>
      <c r="H611" s="77"/>
      <c r="I611" s="82" t="n">
        <f aca="false">AP611+AR611+AT611+AV611+AX611</f>
        <v>0.123359030054625</v>
      </c>
      <c r="J611" s="81" t="n">
        <f aca="false">AQ611+AS611+AU611+AW611+AY611</f>
        <v>685221.417372186</v>
      </c>
      <c r="K611" s="90" t="n">
        <f aca="false">I611-Tabla_Ministerio!J611</f>
        <v>-0.000145387472034852</v>
      </c>
      <c r="L611" s="81" t="n">
        <f aca="false">J611-Tabla_Ministerio!K611</f>
        <v>-807.58262781403</v>
      </c>
      <c r="M611" s="82" t="n">
        <f aca="false">Q646/Q670</f>
        <v>0.132235677802768</v>
      </c>
      <c r="N611" s="81" t="n">
        <f aca="false">ROUND(N635*M611,0)</f>
        <v>13956040</v>
      </c>
      <c r="O611" s="82" t="n">
        <f aca="false">Tabla_Ministerio!L611/Tabla_Ministerio!L635-M611</f>
        <v>-8.04043309021729E-006</v>
      </c>
      <c r="P611" s="117" t="n">
        <f aca="false">N611-Tabla_Ministerio!L611</f>
        <v>849</v>
      </c>
      <c r="Q611" s="83" t="n">
        <f aca="false">N611+J611</f>
        <v>14641261.4173722</v>
      </c>
      <c r="R611" s="81" t="n">
        <f aca="false">Q611-Tabla_Ministerio!M611</f>
        <v>41.4173721857369</v>
      </c>
      <c r="T611" s="83" t="n">
        <f aca="false">B611+Tabla_Ministerio!B611</f>
        <v>17792</v>
      </c>
      <c r="U611" s="83" t="n">
        <f aca="false">C611+Tabla_Ministerio!C611</f>
        <v>40</v>
      </c>
      <c r="V611" s="83" t="n">
        <f aca="false">D611+Tabla_Ministerio!D611</f>
        <v>1428.52272727273</v>
      </c>
      <c r="W611" s="83" t="n">
        <f aca="false">E611+Tabla_Ministerio!E611</f>
        <v>804.772727272727</v>
      </c>
      <c r="X611" s="83" t="n">
        <f aca="false">F611+Tabla_Ministerio!F611</f>
        <v>304</v>
      </c>
      <c r="Y611" s="83" t="n">
        <f aca="false">G611+Tabla_Ministerio!G611</f>
        <v>543</v>
      </c>
      <c r="Z611" s="83" t="n">
        <f aca="false">H611+Tabla_Ministerio!H611</f>
        <v>194</v>
      </c>
      <c r="AA611" s="83" t="n">
        <f aca="false">Y611+0.33*Z611</f>
        <v>607.02</v>
      </c>
      <c r="AD611" s="91" t="n">
        <f aca="false">IF(U611&gt;0,T611/U611,0)</f>
        <v>444.8</v>
      </c>
      <c r="AE611" s="92" t="n">
        <f aca="false">EXP((((AD611-AD635)/AD636+2)/4-1.9)^3)</f>
        <v>0.773220974119512</v>
      </c>
      <c r="AF611" s="93" t="n">
        <f aca="false">T611/V611</f>
        <v>12.454824596293</v>
      </c>
      <c r="AG611" s="92" t="n">
        <f aca="false">EXP((((AF611-AF635)/AF636+2)/4-1.9)^3)</f>
        <v>0.00228232717670877</v>
      </c>
      <c r="AH611" s="92" t="n">
        <f aca="false">W611/V611</f>
        <v>0.563360114549358</v>
      </c>
      <c r="AI611" s="92" t="n">
        <f aca="false">EXP((((AH611-AH635)/AH636+2)/4-1.9)^3)</f>
        <v>0.163128145815319</v>
      </c>
      <c r="AJ611" s="92" t="n">
        <f aca="false">X611/V611</f>
        <v>0.212807254792777</v>
      </c>
      <c r="AK611" s="92" t="n">
        <f aca="false">EXP((((AJ611-AJ635)/AJ636+2)/4-1.9)^3)</f>
        <v>0.504450162459208</v>
      </c>
      <c r="AL611" s="92" t="n">
        <f aca="false">AA611/V611</f>
        <v>0.424928486198392</v>
      </c>
      <c r="AM611" s="92" t="n">
        <f aca="false">EXP((((AL611-AL635)/AL636+2)/4-1.9)^3)</f>
        <v>0.506339444406076</v>
      </c>
      <c r="AN611" s="92" t="n">
        <f aca="false">0.01*AE611+0.15*AG611+0.24*AI611+0.25*AK611+0.35*AM611</f>
        <v>0.350556659970307</v>
      </c>
      <c r="AP611" s="94" t="n">
        <f aca="false">0.01*AE611/$AN635*$AZ611</f>
        <v>0.00272092361312875</v>
      </c>
      <c r="AQ611" s="81" t="n">
        <f aca="false">AP611*$J635</f>
        <v>15113.8926264574</v>
      </c>
      <c r="AR611" s="94" t="n">
        <f aca="false">0.15*AG611/$AN635*$AZ611</f>
        <v>0.000120470824948791</v>
      </c>
      <c r="AS611" s="81" t="n">
        <f aca="false">AR611*$J635</f>
        <v>669.178327576451</v>
      </c>
      <c r="AT611" s="94" t="n">
        <f aca="false">0.24*AI611/$AN635*$AZ611</f>
        <v>0.0137769431126541</v>
      </c>
      <c r="AU611" s="81" t="n">
        <f aca="false">AT611*$J635</f>
        <v>76526.6756923146</v>
      </c>
      <c r="AV611" s="94" t="n">
        <f aca="false">0.25*AK611/$AN635*$AZ611</f>
        <v>0.0443783344161376</v>
      </c>
      <c r="AW611" s="81" t="n">
        <f aca="false">AV611*$J635</f>
        <v>246507.979154644</v>
      </c>
      <c r="AX611" s="94" t="n">
        <f aca="false">0.35*AM611/$AN635*$AZ611</f>
        <v>0.062362358087756</v>
      </c>
      <c r="AY611" s="81" t="n">
        <f aca="false">AX611*$J635</f>
        <v>346403.691571193</v>
      </c>
      <c r="AZ611" s="140" t="n">
        <v>1</v>
      </c>
      <c r="BA611" s="140" t="n">
        <v>1.0008835968711</v>
      </c>
    </row>
    <row r="612" customFormat="false" ht="12.8" hidden="false" customHeight="false" outlineLevel="0" collapsed="false">
      <c r="A612" s="89" t="s">
        <v>46</v>
      </c>
      <c r="B612" s="77"/>
      <c r="C612" s="77"/>
      <c r="D612" s="77"/>
      <c r="E612" s="77"/>
      <c r="F612" s="77"/>
      <c r="G612" s="77"/>
      <c r="H612" s="77"/>
      <c r="I612" s="82" t="n">
        <f aca="false">AP612+AR612+AT612+AV612+AX612</f>
        <v>0.0561254487901934</v>
      </c>
      <c r="J612" s="81" t="n">
        <f aca="false">AQ612+AS612+AU612+AW612+AY612</f>
        <v>311759.581391297</v>
      </c>
      <c r="K612" s="90" t="n">
        <f aca="false">I612-Tabla_Ministerio!J612</f>
        <v>0.000179052482351331</v>
      </c>
      <c r="L612" s="81" t="n">
        <f aca="false">J612-Tabla_Ministerio!K612</f>
        <v>994.581391297164</v>
      </c>
      <c r="M612" s="82" t="n">
        <f aca="false">Q647/Q670</f>
        <v>0.076162746329625</v>
      </c>
      <c r="N612" s="81" t="n">
        <f aca="false">ROUND(N635*M612,0)</f>
        <v>8038151</v>
      </c>
      <c r="O612" s="82" t="n">
        <f aca="false">Tabla_Ministerio!L612/Tabla_Ministerio!L635-M612</f>
        <v>-1.83692184946849E-005</v>
      </c>
      <c r="P612" s="117" t="n">
        <f aca="false">N612-Tabla_Ministerio!L612</f>
        <v>1939</v>
      </c>
      <c r="Q612" s="83" t="n">
        <f aca="false">N612+J612</f>
        <v>8349910.5813913</v>
      </c>
      <c r="R612" s="81" t="n">
        <f aca="false">Q612-Tabla_Ministerio!M612</f>
        <v>2933.58139129728</v>
      </c>
      <c r="T612" s="83" t="n">
        <f aca="false">B612+Tabla_Ministerio!B612</f>
        <v>17284</v>
      </c>
      <c r="U612" s="83" t="n">
        <f aca="false">C612+Tabla_Ministerio!C612</f>
        <v>72</v>
      </c>
      <c r="V612" s="83" t="n">
        <f aca="false">D612+Tabla_Ministerio!D612</f>
        <v>1190.02272727273</v>
      </c>
      <c r="W612" s="83" t="n">
        <f aca="false">E612+Tabla_Ministerio!E612</f>
        <v>659.204545454546</v>
      </c>
      <c r="X612" s="83" t="n">
        <f aca="false">F612+Tabla_Ministerio!F612</f>
        <v>138</v>
      </c>
      <c r="Y612" s="83" t="n">
        <f aca="false">G612+Tabla_Ministerio!G612</f>
        <v>312</v>
      </c>
      <c r="Z612" s="83" t="n">
        <f aca="false">H612+Tabla_Ministerio!H612</f>
        <v>110</v>
      </c>
      <c r="AA612" s="83" t="n">
        <f aca="false">Y612+0.33*Z612</f>
        <v>348.3</v>
      </c>
      <c r="AD612" s="91" t="n">
        <f aca="false">IF(U612&gt;0,T612/U612,0)</f>
        <v>240.055555555556</v>
      </c>
      <c r="AE612" s="92" t="n">
        <f aca="false">EXP((((AD612-AD635)/AD636+2)/4-1.9)^3)</f>
        <v>0.104534944819739</v>
      </c>
      <c r="AF612" s="93" t="n">
        <f aca="false">T612/V612</f>
        <v>14.5240923588166</v>
      </c>
      <c r="AG612" s="92" t="n">
        <f aca="false">EXP((((AF612-AF635)/AF636+2)/4-1.9)^3)</f>
        <v>0.00558889052693145</v>
      </c>
      <c r="AH612" s="92" t="n">
        <f aca="false">W612/V612</f>
        <v>0.553942820037814</v>
      </c>
      <c r="AI612" s="92" t="n">
        <f aca="false">EXP((((AH612-AH635)/AH636+2)/4-1.9)^3)</f>
        <v>0.148907808348856</v>
      </c>
      <c r="AJ612" s="92" t="n">
        <f aca="false">X612/V612</f>
        <v>0.115964171807261</v>
      </c>
      <c r="AK612" s="92" t="n">
        <f aca="false">EXP((((AJ612-AJ635)/AJ636+2)/4-1.9)^3)</f>
        <v>0.151839360782925</v>
      </c>
      <c r="AL612" s="92" t="n">
        <f aca="false">AA612/V612</f>
        <v>0.2926834858005</v>
      </c>
      <c r="AM612" s="92" t="n">
        <f aca="false">EXP((((AL612-AL635)/AL636+2)/4-1.9)^3)</f>
        <v>0.239753182480733</v>
      </c>
      <c r="AN612" s="92" t="n">
        <f aca="false">0.01*AE612+0.15*AG612+0.24*AI612+0.25*AK612+0.35*AM612</f>
        <v>0.15949501109495</v>
      </c>
      <c r="AP612" s="94" t="n">
        <f aca="false">0.01*AE612/$AN635*$AZ612</f>
        <v>0.000367852928564215</v>
      </c>
      <c r="AQ612" s="81" t="n">
        <f aca="false">AP612*$J635</f>
        <v>2043.30971947222</v>
      </c>
      <c r="AR612" s="94" t="n">
        <f aca="false">0.15*AG612/$AN635*$AZ612</f>
        <v>0.00029500514176887</v>
      </c>
      <c r="AS612" s="81" t="n">
        <f aca="false">AR612*$J635</f>
        <v>1638.66270094241</v>
      </c>
      <c r="AT612" s="94" t="n">
        <f aca="false">0.24*AI612/$AN635*$AZ612</f>
        <v>0.0125759683860731</v>
      </c>
      <c r="AU612" s="81" t="n">
        <f aca="false">AT612*$J635</f>
        <v>69855.6309863732</v>
      </c>
      <c r="AV612" s="94" t="n">
        <f aca="false">0.25*AK612/$AN635*$AZ612</f>
        <v>0.0133578665085713</v>
      </c>
      <c r="AW612" s="81" t="n">
        <f aca="false">AV612*$J635</f>
        <v>74198.8342322288</v>
      </c>
      <c r="AX612" s="94" t="n">
        <f aca="false">0.35*AM612/$AN635*$AZ612</f>
        <v>0.029528755825216</v>
      </c>
      <c r="AY612" s="81" t="n">
        <f aca="false">AX612*$J635</f>
        <v>164023.143752281</v>
      </c>
      <c r="AZ612" s="140" t="n">
        <v>1</v>
      </c>
      <c r="BA612" s="140" t="n">
        <v>0.998716162304353</v>
      </c>
    </row>
    <row r="613" customFormat="false" ht="12.8" hidden="false" customHeight="false" outlineLevel="0" collapsed="false">
      <c r="A613" s="89" t="s">
        <v>229</v>
      </c>
      <c r="B613" s="77"/>
      <c r="C613" s="77"/>
      <c r="D613" s="77"/>
      <c r="E613" s="77"/>
      <c r="F613" s="77"/>
      <c r="G613" s="77"/>
      <c r="H613" s="77"/>
      <c r="I613" s="82" t="n">
        <f aca="false">AP613+AR613+AT613+AV613+AX613</f>
        <v>0.0609641323540417</v>
      </c>
      <c r="J613" s="81" t="n">
        <f aca="false">AQ613+AS613+AU613+AW613+AY613</f>
        <v>338636.978273937</v>
      </c>
      <c r="K613" s="90" t="n">
        <f aca="false">I613-Tabla_Ministerio!J613</f>
        <v>9.1630332327404E-005</v>
      </c>
      <c r="L613" s="81" t="n">
        <f aca="false">J613-Tabla_Ministerio!K613</f>
        <v>508.978273936664</v>
      </c>
      <c r="M613" s="82" t="n">
        <f aca="false">Q648/Q670</f>
        <v>0.0552305991491011</v>
      </c>
      <c r="N613" s="81" t="n">
        <f aca="false">ROUND(N635*M613,0)</f>
        <v>5828990</v>
      </c>
      <c r="O613" s="82" t="n">
        <f aca="false">Tabla_Ministerio!L613/Tabla_Ministerio!L635-M613</f>
        <v>-1.39463014783639E-005</v>
      </c>
      <c r="P613" s="117" t="n">
        <f aca="false">N613-Tabla_Ministerio!L613</f>
        <v>1472</v>
      </c>
      <c r="Q613" s="83" t="n">
        <f aca="false">N613+J613</f>
        <v>6167626.97827394</v>
      </c>
      <c r="R613" s="81" t="n">
        <f aca="false">Q613-Tabla_Ministerio!M613</f>
        <v>1980.97827393655</v>
      </c>
      <c r="T613" s="83" t="n">
        <f aca="false">B613+Tabla_Ministerio!B613</f>
        <v>13155</v>
      </c>
      <c r="U613" s="83" t="n">
        <f aca="false">C613+Tabla_Ministerio!C613</f>
        <v>62</v>
      </c>
      <c r="V613" s="83" t="n">
        <f aca="false">D613+Tabla_Ministerio!D613</f>
        <v>466.272727272727</v>
      </c>
      <c r="W613" s="83" t="n">
        <f aca="false">E613+Tabla_Ministerio!E613</f>
        <v>279.159090909091</v>
      </c>
      <c r="X613" s="83" t="n">
        <f aca="false">F613+Tabla_Ministerio!F613</f>
        <v>56</v>
      </c>
      <c r="Y613" s="83" t="n">
        <f aca="false">G613+Tabla_Ministerio!G613</f>
        <v>77</v>
      </c>
      <c r="Z613" s="83" t="n">
        <f aca="false">H613+Tabla_Ministerio!H613</f>
        <v>51</v>
      </c>
      <c r="AA613" s="83" t="n">
        <f aca="false">Y613+0.33*Z613</f>
        <v>93.83</v>
      </c>
      <c r="AD613" s="91" t="n">
        <f aca="false">IF(U613&gt;0,T613/U613,0)</f>
        <v>212.177419354839</v>
      </c>
      <c r="AE613" s="92" t="n">
        <f aca="false">EXP((((AD613-AD635)/AD636+2)/4-1.9)^3)</f>
        <v>0.0628077798655608</v>
      </c>
      <c r="AF613" s="93" t="n">
        <f aca="false">T613/V613</f>
        <v>28.2131019691948</v>
      </c>
      <c r="AG613" s="92" t="n">
        <f aca="false">EXP((((AF613-AF635)/AF636+2)/4-1.9)^3)</f>
        <v>0.257896631910849</v>
      </c>
      <c r="AH613" s="92" t="n">
        <f aca="false">W613/V613</f>
        <v>0.598703450965101</v>
      </c>
      <c r="AI613" s="92" t="n">
        <f aca="false">EXP((((AH613-AH635)/AH636+2)/4-1.9)^3)</f>
        <v>0.223820946254843</v>
      </c>
      <c r="AJ613" s="92" t="n">
        <f aca="false">X613/V613</f>
        <v>0.120101384285436</v>
      </c>
      <c r="AK613" s="92" t="n">
        <f aca="false">EXP((((AJ613-AJ635)/AJ636+2)/4-1.9)^3)</f>
        <v>0.162588476842709</v>
      </c>
      <c r="AL613" s="92" t="n">
        <f aca="false">AA613/V613</f>
        <v>0.201234158705401</v>
      </c>
      <c r="AM613" s="92" t="n">
        <f aca="false">EXP((((AL613-AL635)/AL636+2)/4-1.9)^3)</f>
        <v>0.113053330818768</v>
      </c>
      <c r="AN613" s="92" t="n">
        <f aca="false">0.01*AE613+0.15*AG613+0.24*AI613+0.25*AK613+0.35*AM613</f>
        <v>0.173245384683691</v>
      </c>
      <c r="AP613" s="94" t="n">
        <f aca="false">0.01*AE613/$AN635*$AZ613</f>
        <v>0.000221017247390372</v>
      </c>
      <c r="AQ613" s="81" t="n">
        <f aca="false">AP613*$J635</f>
        <v>1227.68273594132</v>
      </c>
      <c r="AR613" s="94" t="n">
        <f aca="false">0.15*AG613/$AN635*$AZ613</f>
        <v>0.0136128686171182</v>
      </c>
      <c r="AS613" s="81" t="n">
        <f aca="false">AR613*$J635</f>
        <v>75615.2924045574</v>
      </c>
      <c r="AT613" s="94" t="n">
        <f aca="false">0.24*AI613/$AN635*$AZ613</f>
        <v>0.0189027370387962</v>
      </c>
      <c r="AU613" s="81" t="n">
        <f aca="false">AT613*$J635</f>
        <v>104998.882207505</v>
      </c>
      <c r="AV613" s="94" t="n">
        <f aca="false">0.25*AK613/$AN635*$AZ613</f>
        <v>0.0143035057464564</v>
      </c>
      <c r="AW613" s="81" t="n">
        <f aca="false">AV613*$J635</f>
        <v>79451.5689417957</v>
      </c>
      <c r="AX613" s="94" t="n">
        <f aca="false">0.35*AM613/$AN635*$AZ613</f>
        <v>0.0139240037042805</v>
      </c>
      <c r="AY613" s="81" t="n">
        <f aca="false">AX613*$J635</f>
        <v>77343.5519841374</v>
      </c>
      <c r="AZ613" s="140" t="n">
        <v>1</v>
      </c>
      <c r="BA613" s="140" t="n">
        <v>1.00184597365126</v>
      </c>
    </row>
    <row r="614" customFormat="false" ht="12.8" hidden="false" customHeight="false" outlineLevel="0" collapsed="false">
      <c r="A614" s="89" t="s">
        <v>48</v>
      </c>
      <c r="B614" s="77"/>
      <c r="C614" s="77"/>
      <c r="D614" s="77"/>
      <c r="E614" s="77"/>
      <c r="F614" s="77"/>
      <c r="G614" s="77"/>
      <c r="H614" s="77"/>
      <c r="I614" s="82" t="n">
        <f aca="false">AP614+AR614+AT614+AV614+AX614</f>
        <v>0.0703109623360986</v>
      </c>
      <c r="J614" s="81" t="n">
        <f aca="false">AQ614+AS614+AU614+AW614+AY614</f>
        <v>390555.740000628</v>
      </c>
      <c r="K614" s="90" t="n">
        <f aca="false">I614-Tabla_Ministerio!J614</f>
        <v>-6.17964055202036E-005</v>
      </c>
      <c r="L614" s="81" t="n">
        <f aca="false">J614-Tabla_Ministerio!K614</f>
        <v>-343.259999371832</v>
      </c>
      <c r="M614" s="82" t="n">
        <f aca="false">Q649/Q670</f>
        <v>0.0447512946064213</v>
      </c>
      <c r="N614" s="81" t="n">
        <f aca="false">ROUND(N635*M614,0)</f>
        <v>4723013</v>
      </c>
      <c r="O614" s="82" t="n">
        <f aca="false">Tabla_Ministerio!L614/Tabla_Ministerio!L635-M614</f>
        <v>1.13605344979201E-006</v>
      </c>
      <c r="P614" s="117" t="n">
        <f aca="false">N614-Tabla_Ministerio!L614</f>
        <v>-120</v>
      </c>
      <c r="Q614" s="83" t="n">
        <f aca="false">N614+J614</f>
        <v>5113568.74000063</v>
      </c>
      <c r="R614" s="81" t="n">
        <f aca="false">Q614-Tabla_Ministerio!M614</f>
        <v>-463.259999372065</v>
      </c>
      <c r="T614" s="83" t="n">
        <f aca="false">B614+Tabla_Ministerio!B614</f>
        <v>9790</v>
      </c>
      <c r="U614" s="83" t="n">
        <f aca="false">C614+Tabla_Ministerio!C614</f>
        <v>72</v>
      </c>
      <c r="V614" s="83" t="n">
        <f aca="false">D614+Tabla_Ministerio!D614</f>
        <v>353.659090909091</v>
      </c>
      <c r="W614" s="83" t="n">
        <f aca="false">E614+Tabla_Ministerio!E614</f>
        <v>187.227272727273</v>
      </c>
      <c r="X614" s="83" t="n">
        <f aca="false">F614+Tabla_Ministerio!F614</f>
        <v>58</v>
      </c>
      <c r="Y614" s="83" t="n">
        <f aca="false">G614+Tabla_Ministerio!G614</f>
        <v>88</v>
      </c>
      <c r="Z614" s="83" t="n">
        <f aca="false">H614+Tabla_Ministerio!H614</f>
        <v>1</v>
      </c>
      <c r="AA614" s="83" t="n">
        <f aca="false">Y614+0.33*Z614</f>
        <v>88.33</v>
      </c>
      <c r="AD614" s="91" t="n">
        <f aca="false">IF(U614&gt;0,T614/U614,0)</f>
        <v>135.972222222222</v>
      </c>
      <c r="AE614" s="92" t="n">
        <f aca="false">EXP((((AD614-AD635)/AD636+2)/4-1.9)^3)</f>
        <v>0.0106920308589783</v>
      </c>
      <c r="AF614" s="93" t="n">
        <f aca="false">T614/V614</f>
        <v>27.6820255767624</v>
      </c>
      <c r="AG614" s="92" t="n">
        <f aca="false">EXP((((AF614-AF635)/AF636+2)/4-1.9)^3)</f>
        <v>0.235473828810889</v>
      </c>
      <c r="AH614" s="92" t="n">
        <f aca="false">W614/V614</f>
        <v>0.529400424137267</v>
      </c>
      <c r="AI614" s="92" t="n">
        <f aca="false">EXP((((AH614-AH635)/AH636+2)/4-1.9)^3)</f>
        <v>0.115742640057714</v>
      </c>
      <c r="AJ614" s="92" t="n">
        <f aca="false">X614/V614</f>
        <v>0.163999742947111</v>
      </c>
      <c r="AK614" s="92" t="n">
        <f aca="false">EXP((((AJ614-AJ635)/AJ636+2)/4-1.9)^3)</f>
        <v>0.304265070241162</v>
      </c>
      <c r="AL614" s="92" t="n">
        <f aca="false">AA614/V614</f>
        <v>0.249760298181351</v>
      </c>
      <c r="AM614" s="92" t="n">
        <f aca="false">EXP((((AL614-AL635)/AL636+2)/4-1.9)^3)</f>
        <v>0.172955225938484</v>
      </c>
      <c r="AN614" s="92" t="n">
        <f aca="false">0.01*AE614+0.15*AG614+0.24*AI614+0.25*AK614+0.35*AM614</f>
        <v>0.199806824882834</v>
      </c>
      <c r="AP614" s="94" t="n">
        <f aca="false">0.01*AE614/$AN635*$AZ614</f>
        <v>3.76246897203266E-005</v>
      </c>
      <c r="AQ614" s="81" t="n">
        <f aca="false">AP614*$J635</f>
        <v>208.99356299198</v>
      </c>
      <c r="AR614" s="94" t="n">
        <f aca="false">0.15*AG614/$AN635*$AZ614</f>
        <v>0.0124292987877426</v>
      </c>
      <c r="AS614" s="81" t="n">
        <f aca="false">AR614*$J635</f>
        <v>69040.9265418833</v>
      </c>
      <c r="AT614" s="94" t="n">
        <f aca="false">0.24*AI614/$AN635*$AZ614</f>
        <v>0.009775013133471</v>
      </c>
      <c r="AU614" s="81" t="n">
        <f aca="false">AT614*$J635</f>
        <v>54297.1872523863</v>
      </c>
      <c r="AV614" s="94" t="n">
        <f aca="false">0.25*AK614/$AN635*$AZ614</f>
        <v>0.0267673162646741</v>
      </c>
      <c r="AW614" s="81" t="n">
        <f aca="false">AV614*$J635</f>
        <v>148684.197516855</v>
      </c>
      <c r="AX614" s="94" t="n">
        <f aca="false">0.35*AM614/$AN635*$AZ614</f>
        <v>0.0213017094604906</v>
      </c>
      <c r="AY614" s="81" t="n">
        <f aca="false">AX614*$J635</f>
        <v>118324.435126512</v>
      </c>
      <c r="AZ614" s="140" t="n">
        <v>1</v>
      </c>
      <c r="BA614" s="140" t="n">
        <v>1.00024438632641</v>
      </c>
    </row>
    <row r="615" customFormat="false" ht="12.8" hidden="false" customHeight="false" outlineLevel="0" collapsed="false">
      <c r="A615" s="89" t="s">
        <v>49</v>
      </c>
      <c r="B615" s="77"/>
      <c r="C615" s="77"/>
      <c r="D615" s="77"/>
      <c r="E615" s="77"/>
      <c r="F615" s="77"/>
      <c r="G615" s="77"/>
      <c r="H615" s="77"/>
      <c r="I615" s="82" t="n">
        <f aca="false">AP615+AR615+AT615+AV615+AX615</f>
        <v>0.0848363842593793</v>
      </c>
      <c r="J615" s="81" t="n">
        <f aca="false">AQ615+AS615+AU615+AW615+AY615</f>
        <v>471239.9849545</v>
      </c>
      <c r="K615" s="90" t="n">
        <f aca="false">I615-Tabla_Ministerio!J615</f>
        <v>3.69030280166771E-005</v>
      </c>
      <c r="L615" s="81" t="n">
        <f aca="false">J615-Tabla_Ministerio!K615</f>
        <v>204.984954500047</v>
      </c>
      <c r="M615" s="82" t="n">
        <f aca="false">Q650/Q670</f>
        <v>0.0694672637663741</v>
      </c>
      <c r="N615" s="81" t="n">
        <f aca="false">ROUND(N635*M615,0)</f>
        <v>7331515</v>
      </c>
      <c r="O615" s="82" t="n">
        <f aca="false">Tabla_Ministerio!L615/Tabla_Ministerio!L635-M615</f>
        <v>-1.01593266647187E-005</v>
      </c>
      <c r="P615" s="117" t="n">
        <f aca="false">N615-Tabla_Ministerio!L615</f>
        <v>1072</v>
      </c>
      <c r="Q615" s="83" t="n">
        <f aca="false">N615+J615</f>
        <v>7802754.9849545</v>
      </c>
      <c r="R615" s="81" t="n">
        <f aca="false">Q615-Tabla_Ministerio!M615</f>
        <v>1276.98495449964</v>
      </c>
      <c r="T615" s="83" t="n">
        <f aca="false">B615+Tabla_Ministerio!B615</f>
        <v>18710</v>
      </c>
      <c r="U615" s="83" t="n">
        <f aca="false">C615+Tabla_Ministerio!C615</f>
        <v>91</v>
      </c>
      <c r="V615" s="83" t="n">
        <f aca="false">D615+Tabla_Ministerio!D615</f>
        <v>681.181818181818</v>
      </c>
      <c r="W615" s="83" t="n">
        <f aca="false">E615+Tabla_Ministerio!E615</f>
        <v>369.272727272727</v>
      </c>
      <c r="X615" s="83" t="n">
        <f aca="false">F615+Tabla_Ministerio!F615</f>
        <v>128</v>
      </c>
      <c r="Y615" s="83" t="n">
        <f aca="false">G615+Tabla_Ministerio!G615</f>
        <v>183</v>
      </c>
      <c r="Z615" s="83" t="n">
        <f aca="false">H615+Tabla_Ministerio!H615</f>
        <v>18</v>
      </c>
      <c r="AA615" s="83" t="n">
        <f aca="false">Y615+0.33*Z615</f>
        <v>188.94</v>
      </c>
      <c r="AD615" s="91" t="n">
        <f aca="false">IF(U615&gt;0,T615/U615,0)</f>
        <v>205.604395604396</v>
      </c>
      <c r="AE615" s="92" t="n">
        <f aca="false">EXP((((AD615-AD635)/AD636+2)/4-1.9)^3)</f>
        <v>0.0551325061366391</v>
      </c>
      <c r="AF615" s="93" t="n">
        <f aca="false">T615/V615</f>
        <v>27.4669691712265</v>
      </c>
      <c r="AG615" s="92" t="n">
        <f aca="false">EXP((((AF615-AF635)/AF636+2)/4-1.9)^3)</f>
        <v>0.226702504430371</v>
      </c>
      <c r="AH615" s="92" t="n">
        <f aca="false">W615/V615</f>
        <v>0.542105965567863</v>
      </c>
      <c r="AI615" s="92" t="n">
        <f aca="false">EXP((((AH615-AH635)/AH636+2)/4-1.9)^3)</f>
        <v>0.132212639525054</v>
      </c>
      <c r="AJ615" s="92" t="n">
        <f aca="false">X615/V615</f>
        <v>0.187908714800481</v>
      </c>
      <c r="AK615" s="92" t="n">
        <f aca="false">EXP((((AJ615-AJ635)/AJ636+2)/4-1.9)^3)</f>
        <v>0.398911643503563</v>
      </c>
      <c r="AL615" s="92" t="n">
        <f aca="false">AA615/V615</f>
        <v>0.277370879487522</v>
      </c>
      <c r="AM615" s="92" t="n">
        <f aca="false">EXP((((AL615-AL635)/AL636+2)/4-1.9)^3)</f>
        <v>0.214482660986687</v>
      </c>
      <c r="AN615" s="92" t="n">
        <f aca="false">0.01*AE615+0.15*AG615+0.24*AI615+0.25*AK615+0.35*AM615</f>
        <v>0.241084576433166</v>
      </c>
      <c r="AP615" s="94" t="n">
        <f aca="false">0.01*AE615/$AN635*$AZ615</f>
        <v>0.000194008366067629</v>
      </c>
      <c r="AQ615" s="81" t="n">
        <f aca="false">AP615*$J635</f>
        <v>1077.65671892893</v>
      </c>
      <c r="AR615" s="94" t="n">
        <f aca="false">0.15*AG615/$AN635*$AZ615</f>
        <v>0.0119663114059167</v>
      </c>
      <c r="AS615" s="81" t="n">
        <f aca="false">AR615*$J635</f>
        <v>66469.1742359541</v>
      </c>
      <c r="AT615" s="94" t="n">
        <f aca="false">0.24*AI615/$AN635*$AZ615</f>
        <v>0.0111659824514444</v>
      </c>
      <c r="AU615" s="81" t="n">
        <f aca="false">AT615*$J635</f>
        <v>62023.5933951785</v>
      </c>
      <c r="AV615" s="94" t="n">
        <f aca="false">0.25*AK615/$AN635*$AZ615</f>
        <v>0.0350937230976186</v>
      </c>
      <c r="AW615" s="81" t="n">
        <f aca="false">AV615*$J635</f>
        <v>194934.822940557</v>
      </c>
      <c r="AX615" s="94" t="n">
        <f aca="false">0.35*AM615/$AN635*$AZ615</f>
        <v>0.026416358938332</v>
      </c>
      <c r="AY615" s="81" t="n">
        <f aca="false">AX615*$J635</f>
        <v>146734.737663881</v>
      </c>
      <c r="AZ615" s="140" t="n">
        <v>1</v>
      </c>
      <c r="BA615" s="140" t="n">
        <v>0.996570187953714</v>
      </c>
    </row>
    <row r="616" customFormat="false" ht="12.8" hidden="false" customHeight="false" outlineLevel="0" collapsed="false">
      <c r="A616" s="89" t="s">
        <v>50</v>
      </c>
      <c r="B616" s="77"/>
      <c r="C616" s="77"/>
      <c r="D616" s="77"/>
      <c r="E616" s="77"/>
      <c r="F616" s="77"/>
      <c r="G616" s="77"/>
      <c r="H616" s="77"/>
      <c r="I616" s="82" t="n">
        <f aca="false">AP616+AR616+AT616+AV616+AX616</f>
        <v>0.0643526292817592</v>
      </c>
      <c r="J616" s="81" t="n">
        <f aca="false">AQ616+AS616+AU616+AW616+AY616</f>
        <v>357459.035050354</v>
      </c>
      <c r="K616" s="90" t="n">
        <f aca="false">I616-Tabla_Ministerio!J616</f>
        <v>-3.86997064186906E-005</v>
      </c>
      <c r="L616" s="81" t="n">
        <f aca="false">J616-Tabla_Ministerio!K616</f>
        <v>-214.964949646383</v>
      </c>
      <c r="M616" s="82" t="n">
        <f aca="false">Q651/Q670</f>
        <v>0.0521488168208413</v>
      </c>
      <c r="N616" s="81" t="n">
        <f aca="false">ROUND(N635*M616,0)</f>
        <v>5503741</v>
      </c>
      <c r="O616" s="82" t="n">
        <f aca="false">Tabla_Ministerio!L616/Tabla_Ministerio!L635-M616</f>
        <v>-5.43141763082594E-006</v>
      </c>
      <c r="P616" s="117" t="n">
        <f aca="false">N616-Tabla_Ministerio!L616</f>
        <v>573</v>
      </c>
      <c r="Q616" s="83" t="n">
        <f aca="false">N616+J616</f>
        <v>5861200.03505035</v>
      </c>
      <c r="R616" s="81" t="n">
        <f aca="false">Q616-Tabla_Ministerio!M616</f>
        <v>358.035050353967</v>
      </c>
      <c r="T616" s="83" t="n">
        <f aca="false">B616+Tabla_Ministerio!B616</f>
        <v>10506</v>
      </c>
      <c r="U616" s="83" t="n">
        <f aca="false">C616+Tabla_Ministerio!C616</f>
        <v>55</v>
      </c>
      <c r="V616" s="83" t="n">
        <f aca="false">D616+Tabla_Ministerio!D616</f>
        <v>554.613636363636</v>
      </c>
      <c r="W616" s="83" t="n">
        <f aca="false">E616+Tabla_Ministerio!E616</f>
        <v>320.545454545455</v>
      </c>
      <c r="X616" s="83" t="n">
        <f aca="false">F616+Tabla_Ministerio!F616</f>
        <v>57</v>
      </c>
      <c r="Y616" s="83" t="n">
        <f aca="false">G616+Tabla_Ministerio!G616</f>
        <v>154</v>
      </c>
      <c r="Z616" s="83" t="n">
        <f aca="false">H616+Tabla_Ministerio!H616</f>
        <v>77</v>
      </c>
      <c r="AA616" s="83" t="n">
        <f aca="false">Y616+0.33*Z616</f>
        <v>179.41</v>
      </c>
      <c r="AD616" s="91" t="n">
        <f aca="false">IF(U616&gt;0,T616/U616,0)</f>
        <v>191.018181818182</v>
      </c>
      <c r="AE616" s="92" t="n">
        <f aca="false">EXP((((AD616-AD635)/AD636+2)/4-1.9)^3)</f>
        <v>0.0406916383534087</v>
      </c>
      <c r="AF616" s="93" t="n">
        <f aca="false">T616/V616</f>
        <v>18.9429168544851</v>
      </c>
      <c r="AG616" s="92" t="n">
        <f aca="false">EXP((((AF616-AF635)/AF636+2)/4-1.9)^3)</f>
        <v>0.0279351229423401</v>
      </c>
      <c r="AH616" s="92" t="n">
        <f aca="false">W616/V616</f>
        <v>0.577961726017294</v>
      </c>
      <c r="AI616" s="92" t="n">
        <f aca="false">EXP((((AH616-AH635)/AH636+2)/4-1.9)^3)</f>
        <v>0.186815522887883</v>
      </c>
      <c r="AJ616" s="92" t="n">
        <f aca="false">X616/V616</f>
        <v>0.102774249067738</v>
      </c>
      <c r="AK616" s="92" t="n">
        <f aca="false">EXP((((AJ616-AJ635)/AJ636+2)/4-1.9)^3)</f>
        <v>0.12070336075246</v>
      </c>
      <c r="AL616" s="92" t="n">
        <f aca="false">AA616/V616</f>
        <v>0.323486456583207</v>
      </c>
      <c r="AM616" s="92" t="n">
        <f aca="false">EXP((((AL616-AL635)/AL636+2)/4-1.9)^3)</f>
        <v>0.295045504385226</v>
      </c>
      <c r="AN616" s="92" t="n">
        <f aca="false">0.01*AE616+0.15*AG616+0.24*AI616+0.25*AK616+0.35*AM616</f>
        <v>0.182874677040921</v>
      </c>
      <c r="AP616" s="94" t="n">
        <f aca="false">0.01*AE616/$AN635*$AZ616</f>
        <v>0.000143191717967511</v>
      </c>
      <c r="AQ616" s="81" t="n">
        <f aca="false">AP616*$J635</f>
        <v>795.385890260389</v>
      </c>
      <c r="AR616" s="94" t="n">
        <f aca="false">0.15*AG616/$AN635*$AZ616</f>
        <v>0.00147453324845504</v>
      </c>
      <c r="AS616" s="81" t="n">
        <f aca="false">AR616*$J635</f>
        <v>8190.57803892725</v>
      </c>
      <c r="AT616" s="94" t="n">
        <f aca="false">0.24*AI616/$AN635*$AZ616</f>
        <v>0.0157774540899943</v>
      </c>
      <c r="AU616" s="81" t="n">
        <f aca="false">AT616*$J635</f>
        <v>87638.8980140586</v>
      </c>
      <c r="AV616" s="94" t="n">
        <f aca="false">0.25*AK616/$AN635*$AZ616</f>
        <v>0.0106187181752718</v>
      </c>
      <c r="AW616" s="81" t="n">
        <f aca="false">AV616*$J635</f>
        <v>58983.7088984366</v>
      </c>
      <c r="AX616" s="94" t="n">
        <f aca="false">0.35*AM616/$AN635*$AZ616</f>
        <v>0.0363387320500706</v>
      </c>
      <c r="AY616" s="81" t="n">
        <f aca="false">AX616*$J635</f>
        <v>201850.464208671</v>
      </c>
      <c r="AZ616" s="140" t="n">
        <v>1</v>
      </c>
      <c r="BA616" s="140" t="n">
        <v>1.00293603629385</v>
      </c>
    </row>
    <row r="617" customFormat="false" ht="12.8" hidden="false" customHeight="false" outlineLevel="0" collapsed="false">
      <c r="A617" s="89" t="s">
        <v>51</v>
      </c>
      <c r="B617" s="77"/>
      <c r="C617" s="77"/>
      <c r="D617" s="77"/>
      <c r="E617" s="77"/>
      <c r="F617" s="77"/>
      <c r="G617" s="77"/>
      <c r="H617" s="77"/>
      <c r="I617" s="82" t="n">
        <f aca="false">AP617+AR617+AT617+AV617+AX617</f>
        <v>0.0429473632197707</v>
      </c>
      <c r="J617" s="81" t="n">
        <f aca="false">AQ617+AS617+AU617+AW617+AY617</f>
        <v>238559.374897955</v>
      </c>
      <c r="K617" s="90" t="n">
        <f aca="false">I617-Tabla_Ministerio!J617</f>
        <v>1.98705703133156E-005</v>
      </c>
      <c r="L617" s="81" t="n">
        <f aca="false">J617-Tabla_Ministerio!K617</f>
        <v>110.374897954636</v>
      </c>
      <c r="M617" s="82" t="n">
        <f aca="false">Q652/Q670</f>
        <v>0.0486016501559324</v>
      </c>
      <c r="N617" s="81" t="n">
        <f aca="false">ROUND(N635*M617,0)</f>
        <v>5129376</v>
      </c>
      <c r="O617" s="82" t="n">
        <f aca="false">Tabla_Ministerio!L617/Tabla_Ministerio!L635-M617</f>
        <v>-8.41689106752946E-006</v>
      </c>
      <c r="P617" s="117" t="n">
        <f aca="false">N617-Tabla_Ministerio!L617</f>
        <v>888</v>
      </c>
      <c r="Q617" s="83" t="n">
        <f aca="false">N617+J617</f>
        <v>5367935.37489795</v>
      </c>
      <c r="R617" s="81" t="n">
        <f aca="false">Q617-Tabla_Ministerio!M617</f>
        <v>998.374897954986</v>
      </c>
      <c r="T617" s="83" t="n">
        <f aca="false">B617+Tabla_Ministerio!B617</f>
        <v>7952</v>
      </c>
      <c r="U617" s="83" t="n">
        <f aca="false">C617+Tabla_Ministerio!C617</f>
        <v>33</v>
      </c>
      <c r="V617" s="83" t="n">
        <f aca="false">D617+Tabla_Ministerio!D617</f>
        <v>326.454545454545</v>
      </c>
      <c r="W617" s="83" t="n">
        <f aca="false">E617+Tabla_Ministerio!E617</f>
        <v>184.431818181818</v>
      </c>
      <c r="X617" s="83" t="n">
        <f aca="false">F617+Tabla_Ministerio!F617</f>
        <v>29</v>
      </c>
      <c r="Y617" s="83" t="n">
        <f aca="false">G617+Tabla_Ministerio!G617</f>
        <v>57</v>
      </c>
      <c r="Z617" s="83" t="n">
        <f aca="false">H617+Tabla_Ministerio!H617</f>
        <v>27</v>
      </c>
      <c r="AA617" s="83" t="n">
        <f aca="false">Y617+0.33*Z617</f>
        <v>65.91</v>
      </c>
      <c r="AD617" s="91" t="n">
        <f aca="false">IF(U617&gt;0,T617/U617,0)</f>
        <v>240.969696969697</v>
      </c>
      <c r="AE617" s="92" t="n">
        <f aca="false">EXP((((AD617-AD635)/AD636+2)/4-1.9)^3)</f>
        <v>0.106173170104453</v>
      </c>
      <c r="AF617" s="93" t="n">
        <f aca="false">T617/V617</f>
        <v>24.3586744639377</v>
      </c>
      <c r="AG617" s="92" t="n">
        <f aca="false">EXP((((AF617-AF635)/AF636+2)/4-1.9)^3)</f>
        <v>0.121338923081519</v>
      </c>
      <c r="AH617" s="92" t="n">
        <f aca="false">W617/V617</f>
        <v>0.564954051796157</v>
      </c>
      <c r="AI617" s="92" t="n">
        <f aca="false">EXP((((AH617-AH635)/AH636+2)/4-1.9)^3)</f>
        <v>0.165617267937395</v>
      </c>
      <c r="AJ617" s="92" t="n">
        <f aca="false">X617/V617</f>
        <v>0.0888331940963521</v>
      </c>
      <c r="AK617" s="92" t="n">
        <f aca="false">EXP((((AJ617-AJ635)/AJ636+2)/4-1.9)^3)</f>
        <v>0.0928790667515405</v>
      </c>
      <c r="AL617" s="92" t="n">
        <f aca="false">AA617/V617</f>
        <v>0.201896407685882</v>
      </c>
      <c r="AM617" s="92" t="n">
        <f aca="false">EXP((((AL617-AL635)/AL636+2)/4-1.9)^3)</f>
        <v>0.113758811086026</v>
      </c>
      <c r="AN617" s="92" t="n">
        <f aca="false">0.01*AE617+0.15*AG617+0.24*AI617+0.25*AK617+0.35*AM617</f>
        <v>0.122046065036241</v>
      </c>
      <c r="AP617" s="94" t="n">
        <f aca="false">0.01*AE617/$AN635*$AZ617</f>
        <v>0.000373617756485342</v>
      </c>
      <c r="AQ617" s="81" t="n">
        <f aca="false">AP617*$J635</f>
        <v>2075.33156300708</v>
      </c>
      <c r="AR617" s="94" t="n">
        <f aca="false">0.15*AG617/$AN635*$AZ617</f>
        <v>0.00640477855725669</v>
      </c>
      <c r="AS617" s="81" t="n">
        <f aca="false">AR617*$J635</f>
        <v>35576.5722137653</v>
      </c>
      <c r="AT617" s="94" t="n">
        <f aca="false">0.24*AI617/$AN635*$AZ617</f>
        <v>0.0139871612433444</v>
      </c>
      <c r="AU617" s="81" t="n">
        <f aca="false">AT617*$J635</f>
        <v>77694.3726611155</v>
      </c>
      <c r="AV617" s="94" t="n">
        <f aca="false">0.25*AK617/$AN635*$AZ617</f>
        <v>0.00817091279040264</v>
      </c>
      <c r="AW617" s="81" t="n">
        <f aca="false">AV617*$J635</f>
        <v>45386.9039095472</v>
      </c>
      <c r="AX617" s="94" t="n">
        <f aca="false">0.35*AM617/$AN635*$AZ617</f>
        <v>0.0140108928722816</v>
      </c>
      <c r="AY617" s="81" t="n">
        <f aca="false">AX617*$J635</f>
        <v>77826.1945505196</v>
      </c>
      <c r="AZ617" s="140" t="n">
        <v>1</v>
      </c>
      <c r="BA617" s="140" t="n">
        <v>0.996532703559012</v>
      </c>
    </row>
    <row r="618" customFormat="false" ht="12.8" hidden="false" customHeight="false" outlineLevel="0" collapsed="false">
      <c r="A618" s="89" t="s">
        <v>52</v>
      </c>
      <c r="B618" s="77"/>
      <c r="C618" s="77"/>
      <c r="D618" s="77"/>
      <c r="E618" s="77"/>
      <c r="F618" s="77"/>
      <c r="G618" s="77"/>
      <c r="H618" s="77"/>
      <c r="I618" s="82" t="n">
        <f aca="false">AP618+AR618+AT618+AV618+AX618</f>
        <v>0.0104762152137819</v>
      </c>
      <c r="J618" s="81" t="n">
        <f aca="false">AQ618+AS618+AU618+AW618+AY618</f>
        <v>58192.1488382726</v>
      </c>
      <c r="K618" s="90" t="n">
        <f aca="false">I618-Tabla_Ministerio!J618</f>
        <v>-7.97256016585018E-005</v>
      </c>
      <c r="L618" s="81" t="n">
        <f aca="false">J618-Tabla_Ministerio!K618</f>
        <v>-442.851161727405</v>
      </c>
      <c r="M618" s="82" t="n">
        <f aca="false">Q653/Q670</f>
        <v>0.0228186923329974</v>
      </c>
      <c r="N618" s="81" t="n">
        <f aca="false">ROUND(N635*M618,0)</f>
        <v>2408265</v>
      </c>
      <c r="O618" s="82" t="n">
        <f aca="false">Tabla_Ministerio!L618/Tabla_Ministerio!L635-M618</f>
        <v>-8.9174683379524E-006</v>
      </c>
      <c r="P618" s="117" t="n">
        <f aca="false">N618-Tabla_Ministerio!L618</f>
        <v>941</v>
      </c>
      <c r="Q618" s="83" t="n">
        <f aca="false">N618+J618</f>
        <v>2466457.14883827</v>
      </c>
      <c r="R618" s="81" t="n">
        <f aca="false">Q618-Tabla_Ministerio!M618</f>
        <v>498.148838272784</v>
      </c>
      <c r="T618" s="83" t="n">
        <f aca="false">B618+Tabla_Ministerio!B618</f>
        <v>9859</v>
      </c>
      <c r="U618" s="83" t="n">
        <f aca="false">C618+Tabla_Ministerio!C618</f>
        <v>42</v>
      </c>
      <c r="V618" s="83" t="n">
        <f aca="false">D618+Tabla_Ministerio!D618</f>
        <v>463.454545454546</v>
      </c>
      <c r="W618" s="83" t="n">
        <f aca="false">E618+Tabla_Ministerio!E618</f>
        <v>147.204545454545</v>
      </c>
      <c r="X618" s="83" t="n">
        <f aca="false">F618+Tabla_Ministerio!F618</f>
        <v>18</v>
      </c>
      <c r="Y618" s="83" t="n">
        <f aca="false">G618+Tabla_Ministerio!G618</f>
        <v>36</v>
      </c>
      <c r="Z618" s="83" t="n">
        <f aca="false">H618+Tabla_Ministerio!H618</f>
        <v>17</v>
      </c>
      <c r="AA618" s="83" t="n">
        <f aca="false">Y618+0.33*Z618</f>
        <v>41.61</v>
      </c>
      <c r="AD618" s="91" t="n">
        <f aca="false">IF(U618&gt;0,T618/U618,0)</f>
        <v>234.738095238095</v>
      </c>
      <c r="AE618" s="92" t="n">
        <f aca="false">EXP((((AD618-AD635)/AD636+2)/4-1.9)^3)</f>
        <v>0.095358315491217</v>
      </c>
      <c r="AF618" s="93" t="n">
        <f aca="false">T618/V618</f>
        <v>21.2728520988623</v>
      </c>
      <c r="AG618" s="92" t="n">
        <f aca="false">EXP((((AF618-AF635)/AF636+2)/4-1.9)^3)</f>
        <v>0.0559855992940065</v>
      </c>
      <c r="AH618" s="92" t="n">
        <f aca="false">W618/V618</f>
        <v>0.31762455865045</v>
      </c>
      <c r="AI618" s="92" t="n">
        <f aca="false">EXP((((AH618-AH635)/AH636+2)/4-1.9)^3)</f>
        <v>0.00495887350649791</v>
      </c>
      <c r="AJ618" s="92" t="n">
        <f aca="false">X618/V618</f>
        <v>0.0388387602981561</v>
      </c>
      <c r="AK618" s="92" t="n">
        <f aca="false">EXP((((AJ618-AJ635)/AJ636+2)/4-1.9)^3)</f>
        <v>0.0304142160654332</v>
      </c>
      <c r="AL618" s="92" t="n">
        <f aca="false">AA618/V618</f>
        <v>0.0897822675559042</v>
      </c>
      <c r="AM618" s="92" t="n">
        <f aca="false">EXP((((AL618-AL635)/AL636+2)/4-1.9)^3)</f>
        <v>0.0332164982220425</v>
      </c>
      <c r="AN618" s="92" t="n">
        <f aca="false">0.01*AE618+0.15*AG618+0.24*AI618+0.25*AK618+0.35*AM618</f>
        <v>0.0297708810846458</v>
      </c>
      <c r="AP618" s="94" t="n">
        <f aca="false">0.01*AE618/$AN635*$AZ618</f>
        <v>0.000335560856485678</v>
      </c>
      <c r="AQ618" s="81" t="n">
        <f aca="false">AP618*$J635</f>
        <v>1863.93720503414</v>
      </c>
      <c r="AR618" s="94" t="n">
        <f aca="false">0.15*AG618/$AN635*$AZ618</f>
        <v>0.0029551553348839</v>
      </c>
      <c r="AS618" s="81" t="n">
        <f aca="false">AR618*$J635</f>
        <v>16414.9776974369</v>
      </c>
      <c r="AT618" s="94" t="n">
        <f aca="false">0.24*AI618/$AN635*$AZ618</f>
        <v>0.000418800311009564</v>
      </c>
      <c r="AU618" s="81" t="n">
        <f aca="false">AT618*$J635</f>
        <v>2326.30673716234</v>
      </c>
      <c r="AV618" s="94" t="n">
        <f aca="false">0.25*AK618/$AN635*$AZ618</f>
        <v>0.00267565034566839</v>
      </c>
      <c r="AW618" s="81" t="n">
        <f aca="false">AV618*$J635</f>
        <v>14862.4135698815</v>
      </c>
      <c r="AX618" s="94" t="n">
        <f aca="false">0.35*AM618/$AN635*$AZ618</f>
        <v>0.00409104836573437</v>
      </c>
      <c r="AY618" s="81" t="n">
        <f aca="false">AX618*$J635</f>
        <v>22724.5136287578</v>
      </c>
      <c r="AZ618" s="140" t="n">
        <v>1</v>
      </c>
      <c r="BA618" s="140" t="n">
        <v>0.996537539602946</v>
      </c>
    </row>
    <row r="619" customFormat="false" ht="12.8" hidden="false" customHeight="false" outlineLevel="0" collapsed="false">
      <c r="A619" s="89" t="s">
        <v>53</v>
      </c>
      <c r="B619" s="77"/>
      <c r="C619" s="77"/>
      <c r="D619" s="77"/>
      <c r="E619" s="77"/>
      <c r="F619" s="77"/>
      <c r="G619" s="77"/>
      <c r="H619" s="77"/>
      <c r="I619" s="82" t="n">
        <f aca="false">AP619+AR619+AT619+AV619+AX619</f>
        <v>0.0109228747611133</v>
      </c>
      <c r="J619" s="81" t="n">
        <f aca="false">AQ619+AS619+AU619+AW619+AY619</f>
        <v>60673.2050525582</v>
      </c>
      <c r="K619" s="90" t="n">
        <f aca="false">I619-Tabla_Ministerio!J619</f>
        <v>1.49792378332445E-005</v>
      </c>
      <c r="L619" s="81" t="n">
        <f aca="false">J619-Tabla_Ministerio!K619</f>
        <v>83.205052558209</v>
      </c>
      <c r="M619" s="82" t="n">
        <f aca="false">Q654/Q670</f>
        <v>0.0223763104731011</v>
      </c>
      <c r="N619" s="81" t="n">
        <f aca="false">ROUND(N635*M619,0)</f>
        <v>2361577</v>
      </c>
      <c r="O619" s="82" t="n">
        <f aca="false">Tabla_Ministerio!L619/Tabla_Ministerio!L635-M619</f>
        <v>-3.46356177653023E-006</v>
      </c>
      <c r="P619" s="117" t="n">
        <f aca="false">N619-Tabla_Ministerio!L619</f>
        <v>366</v>
      </c>
      <c r="Q619" s="83" t="n">
        <f aca="false">N619+J619</f>
        <v>2422250.20505256</v>
      </c>
      <c r="R619" s="81" t="n">
        <f aca="false">Q619-Tabla_Ministerio!M619</f>
        <v>449.205052558333</v>
      </c>
      <c r="T619" s="83" t="n">
        <f aca="false">B619+Tabla_Ministerio!B619</f>
        <v>6401</v>
      </c>
      <c r="U619" s="83" t="n">
        <f aca="false">C619+Tabla_Ministerio!C619</f>
        <v>33</v>
      </c>
      <c r="V619" s="83" t="n">
        <f aca="false">D619+Tabla_Ministerio!D619</f>
        <v>390.340909090909</v>
      </c>
      <c r="W619" s="83" t="n">
        <f aca="false">E619+Tabla_Ministerio!E619</f>
        <v>155.704545454545</v>
      </c>
      <c r="X619" s="83" t="n">
        <f aca="false">F619+Tabla_Ministerio!F619</f>
        <v>18</v>
      </c>
      <c r="Y619" s="83" t="n">
        <f aca="false">G619+Tabla_Ministerio!G619</f>
        <v>38</v>
      </c>
      <c r="Z619" s="83" t="n">
        <f aca="false">H619+Tabla_Ministerio!H619</f>
        <v>14</v>
      </c>
      <c r="AA619" s="83" t="n">
        <f aca="false">Y619+0.33*Z619</f>
        <v>42.62</v>
      </c>
      <c r="AD619" s="91" t="n">
        <f aca="false">IF(U619&gt;0,T619/U619,0)</f>
        <v>193.969696969697</v>
      </c>
      <c r="AE619" s="92" t="n">
        <f aca="false">EXP((((AD619-AD635)/AD636+2)/4-1.9)^3)</f>
        <v>0.0433416155273905</v>
      </c>
      <c r="AF619" s="93" t="n">
        <f aca="false">T619/V619</f>
        <v>16.3984861717613</v>
      </c>
      <c r="AG619" s="92" t="n">
        <f aca="false">EXP((((AF619-AF635)/AF636+2)/4-1.9)^3)</f>
        <v>0.0116117658722063</v>
      </c>
      <c r="AH619" s="92" t="n">
        <f aca="false">W619/V619</f>
        <v>0.398893740902473</v>
      </c>
      <c r="AI619" s="92" t="n">
        <f aca="false">EXP((((AH619-AH635)/AH636+2)/4-1.9)^3)</f>
        <v>0.0207581147298525</v>
      </c>
      <c r="AJ619" s="92" t="n">
        <f aca="false">X619/V619</f>
        <v>0.0461135371179039</v>
      </c>
      <c r="AK619" s="92" t="n">
        <f aca="false">EXP((((AJ619-AJ635)/AJ636+2)/4-1.9)^3)</f>
        <v>0.0364301567220529</v>
      </c>
      <c r="AL619" s="92" t="n">
        <f aca="false">AA619/V619</f>
        <v>0.109186608442504</v>
      </c>
      <c r="AM619" s="92" t="n">
        <f aca="false">EXP((((AL619-AL635)/AL636+2)/4-1.9)^3)</f>
        <v>0.0422157491881819</v>
      </c>
      <c r="AN619" s="92" t="n">
        <f aca="false">0.01*AE619+0.15*AG619+0.24*AI619+0.25*AK619+0.35*AM619</f>
        <v>0.0310401799676463</v>
      </c>
      <c r="AP619" s="94" t="n">
        <f aca="false">0.01*AE619/$AN635*$AZ619</f>
        <v>0.000152516847145687</v>
      </c>
      <c r="AQ619" s="81" t="n">
        <f aca="false">AP619*$J635</f>
        <v>847.184110705369</v>
      </c>
      <c r="AR619" s="94" t="n">
        <f aca="false">0.15*AG619/$AN635*$AZ619</f>
        <v>0.000612917827037475</v>
      </c>
      <c r="AS619" s="81" t="n">
        <f aca="false">AR619*$J635</f>
        <v>3404.56975050244</v>
      </c>
      <c r="AT619" s="94" t="n">
        <f aca="false">0.24*AI619/$AN635*$AZ619</f>
        <v>0.0017531209242266</v>
      </c>
      <c r="AU619" s="81" t="n">
        <f aca="false">AT619*$J635</f>
        <v>9738.0467728341</v>
      </c>
      <c r="AV619" s="94" t="n">
        <f aca="false">0.25*AK619/$AN635*$AZ619</f>
        <v>0.00320489475107326</v>
      </c>
      <c r="AW619" s="81" t="n">
        <f aca="false">AV619*$J635</f>
        <v>17802.2032346286</v>
      </c>
      <c r="AX619" s="94" t="n">
        <f aca="false">0.35*AM619/$AN635*$AZ619</f>
        <v>0.00519942441163033</v>
      </c>
      <c r="AY619" s="81" t="n">
        <f aca="false">AX619*$J635</f>
        <v>28881.2011838877</v>
      </c>
      <c r="AZ619" s="140" t="n">
        <v>1</v>
      </c>
      <c r="BA619" s="140" t="n">
        <v>1.00290783643486</v>
      </c>
    </row>
    <row r="620" customFormat="false" ht="12.8" hidden="false" customHeight="false" outlineLevel="0" collapsed="false">
      <c r="A620" s="89" t="s">
        <v>54</v>
      </c>
      <c r="B620" s="77"/>
      <c r="C620" s="77"/>
      <c r="D620" s="77"/>
      <c r="E620" s="77"/>
      <c r="F620" s="77"/>
      <c r="G620" s="77"/>
      <c r="H620" s="77"/>
      <c r="I620" s="82" t="n">
        <f aca="false">AP620+AR620+AT620+AV620+AX620</f>
        <v>0.0171699862343475</v>
      </c>
      <c r="J620" s="81" t="n">
        <f aca="false">AQ620+AS620+AU620+AW620+AY620</f>
        <v>95373.98517604</v>
      </c>
      <c r="K620" s="90" t="n">
        <f aca="false">I620-Tabla_Ministerio!J620</f>
        <v>-7.14737781969399E-005</v>
      </c>
      <c r="L620" s="81" t="n">
        <f aca="false">J620-Tabla_Ministerio!K620</f>
        <v>-397.014823960038</v>
      </c>
      <c r="M620" s="82" t="n">
        <f aca="false">Q655/Q670</f>
        <v>0.0208419220641783</v>
      </c>
      <c r="N620" s="81" t="n">
        <f aca="false">ROUND(N635*M620,0)</f>
        <v>2199639</v>
      </c>
      <c r="O620" s="82" t="n">
        <f aca="false">Tabla_Ministerio!L620/Tabla_Ministerio!L635-M620</f>
        <v>1.51175218656707E-005</v>
      </c>
      <c r="P620" s="117" t="n">
        <f aca="false">N620-Tabla_Ministerio!L620</f>
        <v>-1595</v>
      </c>
      <c r="Q620" s="83" t="n">
        <f aca="false">N620+J620</f>
        <v>2295012.98517604</v>
      </c>
      <c r="R620" s="81" t="n">
        <f aca="false">Q620-Tabla_Ministerio!M620</f>
        <v>-1992.01482396014</v>
      </c>
      <c r="T620" s="83" t="n">
        <f aca="false">B620+Tabla_Ministerio!B620</f>
        <v>7694</v>
      </c>
      <c r="U620" s="83" t="n">
        <f aca="false">C620+Tabla_Ministerio!C620</f>
        <v>37</v>
      </c>
      <c r="V620" s="83" t="n">
        <f aca="false">D620+Tabla_Ministerio!D620</f>
        <v>305.454545454545</v>
      </c>
      <c r="W620" s="83" t="n">
        <f aca="false">E620+Tabla_Ministerio!E620</f>
        <v>138.409090909091</v>
      </c>
      <c r="X620" s="83" t="n">
        <f aca="false">F620+Tabla_Ministerio!F620</f>
        <v>7</v>
      </c>
      <c r="Y620" s="83" t="n">
        <f aca="false">G620+Tabla_Ministerio!G620</f>
        <v>23</v>
      </c>
      <c r="Z620" s="83" t="n">
        <f aca="false">H620+Tabla_Ministerio!H620</f>
        <v>5</v>
      </c>
      <c r="AA620" s="83" t="n">
        <f aca="false">Y620+0.33*Z620</f>
        <v>24.65</v>
      </c>
      <c r="AD620" s="91" t="n">
        <f aca="false">IF(U620&gt;0,T620/U620,0)</f>
        <v>207.945945945946</v>
      </c>
      <c r="AE620" s="92" t="n">
        <f aca="false">EXP((((AD620-AD635)/AD636+2)/4-1.9)^3)</f>
        <v>0.0577792652984289</v>
      </c>
      <c r="AF620" s="93" t="n">
        <f aca="false">T620/V620</f>
        <v>25.1886904761905</v>
      </c>
      <c r="AG620" s="92" t="n">
        <f aca="false">EXP((((AF620-AF635)/AF636+2)/4-1.9)^3)</f>
        <v>0.145463740656899</v>
      </c>
      <c r="AH620" s="92" t="n">
        <f aca="false">W620/V620</f>
        <v>0.453125000000001</v>
      </c>
      <c r="AI620" s="92" t="n">
        <f aca="false">EXP((((AH620-AH635)/AH636+2)/4-1.9)^3)</f>
        <v>0.0459926918970689</v>
      </c>
      <c r="AJ620" s="92" t="n">
        <f aca="false">X620/V620</f>
        <v>0.0229166666666667</v>
      </c>
      <c r="AK620" s="92" t="n">
        <f aca="false">EXP((((AJ620-AJ635)/AJ636+2)/4-1.9)^3)</f>
        <v>0.0200304848766621</v>
      </c>
      <c r="AL620" s="92" t="n">
        <f aca="false">AA620/V620</f>
        <v>0.0806994047619049</v>
      </c>
      <c r="AM620" s="92" t="n">
        <f aca="false">EXP((((AL620-AL635)/AL636+2)/4-1.9)^3)</f>
        <v>0.029570701472952</v>
      </c>
      <c r="AN620" s="92" t="n">
        <f aca="false">0.01*AE620+0.15*AG620+0.24*AI620+0.25*AK620+0.35*AM620</f>
        <v>0.0487929665415144</v>
      </c>
      <c r="AP620" s="94" t="n">
        <f aca="false">0.01*AE620/$AN635*$AZ620</f>
        <v>0.000203322171231515</v>
      </c>
      <c r="AQ620" s="81" t="n">
        <f aca="false">AP620*$J635</f>
        <v>1129.39203796232</v>
      </c>
      <c r="AR620" s="94" t="n">
        <f aca="false">0.15*AG620/$AN635*$AZ620</f>
        <v>0.0076781878671507</v>
      </c>
      <c r="AS620" s="81" t="n">
        <f aca="false">AR620*$J635</f>
        <v>42649.9687201591</v>
      </c>
      <c r="AT620" s="94" t="n">
        <f aca="false">0.24*AI620/$AN635*$AZ620</f>
        <v>0.00388430026404579</v>
      </c>
      <c r="AU620" s="81" t="n">
        <f aca="false">AT620*$J635</f>
        <v>21576.091602293</v>
      </c>
      <c r="AV620" s="94" t="n">
        <f aca="false">0.25*AK620/$AN635*$AZ620</f>
        <v>0.00176215535750924</v>
      </c>
      <c r="AW620" s="81" t="n">
        <f aca="false">AV620*$J635</f>
        <v>9788.23026711369</v>
      </c>
      <c r="AX620" s="94" t="n">
        <f aca="false">0.35*AM620/$AN635*$AZ620</f>
        <v>0.00364202057441022</v>
      </c>
      <c r="AY620" s="81" t="n">
        <f aca="false">AX620*$J635</f>
        <v>20230.3025485118</v>
      </c>
      <c r="AZ620" s="140" t="n">
        <v>1</v>
      </c>
      <c r="BA620" s="140" t="n">
        <v>0.997272727373738</v>
      </c>
    </row>
    <row r="621" customFormat="false" ht="12.8" hidden="false" customHeight="false" outlineLevel="0" collapsed="false">
      <c r="A621" s="89" t="s">
        <v>55</v>
      </c>
      <c r="B621" s="77"/>
      <c r="C621" s="77"/>
      <c r="D621" s="77"/>
      <c r="E621" s="77"/>
      <c r="F621" s="77"/>
      <c r="G621" s="77"/>
      <c r="H621" s="77"/>
      <c r="I621" s="82" t="n">
        <f aca="false">AP621+AR621+AT621+AV621+AX621</f>
        <v>0.022046023608007</v>
      </c>
      <c r="J621" s="81" t="n">
        <f aca="false">AQ621+AS621+AU621+AW621+AY621</f>
        <v>122458.870967207</v>
      </c>
      <c r="K621" s="90" t="n">
        <f aca="false">I621-Tabla_Ministerio!J621</f>
        <v>-0.000121542118409538</v>
      </c>
      <c r="L621" s="81" t="n">
        <f aca="false">J621-Tabla_Ministerio!K621</f>
        <v>-675.129032792596</v>
      </c>
      <c r="M621" s="82" t="n">
        <f aca="false">Q656/Q670</f>
        <v>0.0201016747670552</v>
      </c>
      <c r="N621" s="81" t="n">
        <f aca="false">ROUND(N635*M621,0)</f>
        <v>2121513</v>
      </c>
      <c r="O621" s="82" t="n">
        <f aca="false">Tabla_Ministerio!L621/Tabla_Ministerio!L635-M621</f>
        <v>1.08258664775797E-005</v>
      </c>
      <c r="P621" s="117" t="n">
        <f aca="false">N621-Tabla_Ministerio!L621</f>
        <v>-1143</v>
      </c>
      <c r="Q621" s="83" t="n">
        <f aca="false">N621+J621</f>
        <v>2243971.87096721</v>
      </c>
      <c r="R621" s="81" t="n">
        <f aca="false">Q621-Tabla_Ministerio!M621</f>
        <v>-1818.12903279252</v>
      </c>
      <c r="T621" s="83" t="n">
        <f aca="false">B621+Tabla_Ministerio!B621</f>
        <v>8722</v>
      </c>
      <c r="U621" s="83" t="n">
        <f aca="false">C621+Tabla_Ministerio!C621</f>
        <v>34</v>
      </c>
      <c r="V621" s="83" t="n">
        <f aca="false">D621+Tabla_Ministerio!D621</f>
        <v>404.681818181818</v>
      </c>
      <c r="W621" s="83" t="n">
        <f aca="false">E621+Tabla_Ministerio!E621</f>
        <v>230.522727272727</v>
      </c>
      <c r="X621" s="83" t="n">
        <f aca="false">F621+Tabla_Ministerio!F621</f>
        <v>3</v>
      </c>
      <c r="Y621" s="83" t="n">
        <f aca="false">G621+Tabla_Ministerio!G621</f>
        <v>21</v>
      </c>
      <c r="Z621" s="83" t="n">
        <f aca="false">H621+Tabla_Ministerio!H621</f>
        <v>5</v>
      </c>
      <c r="AA621" s="83" t="n">
        <f aca="false">Y621+0.33*Z621</f>
        <v>22.65</v>
      </c>
      <c r="AD621" s="91" t="n">
        <f aca="false">IF(U621&gt;0,T621/U621,0)</f>
        <v>256.529411764706</v>
      </c>
      <c r="AE621" s="92" t="n">
        <f aca="false">EXP((((AD621-AD635)/AD636+2)/4-1.9)^3)</f>
        <v>0.136853649204424</v>
      </c>
      <c r="AF621" s="93" t="n">
        <f aca="false">T621/V621</f>
        <v>21.5527350331349</v>
      </c>
      <c r="AG621" s="92" t="n">
        <f aca="false">EXP((((AF621-AF635)/AF636+2)/4-1.9)^3)</f>
        <v>0.0604596107017701</v>
      </c>
      <c r="AH621" s="92" t="n">
        <f aca="false">W621/V621</f>
        <v>0.569639447377288</v>
      </c>
      <c r="AI621" s="92" t="n">
        <f aca="false">EXP((((AH621-AH635)/AH636+2)/4-1.9)^3)</f>
        <v>0.173071562690375</v>
      </c>
      <c r="AJ621" s="92" t="n">
        <f aca="false">X621/V621</f>
        <v>0.00741323149500169</v>
      </c>
      <c r="AK621" s="92" t="n">
        <f aca="false">EXP((((AJ621-AJ635)/AJ636+2)/4-1.9)^3)</f>
        <v>0.0129333779796522</v>
      </c>
      <c r="AL621" s="92" t="n">
        <f aca="false">AA621/V621</f>
        <v>0.0559698977872627</v>
      </c>
      <c r="AM621" s="92" t="n">
        <f aca="false">EXP((((AL621-AL635)/AL636+2)/4-1.9)^3)</f>
        <v>0.0212614086441599</v>
      </c>
      <c r="AN621" s="92" t="n">
        <f aca="false">0.01*AE621+0.15*AG621+0.24*AI621+0.25*AK621+0.35*AM621</f>
        <v>0.0626494906633687</v>
      </c>
      <c r="AP621" s="94" t="n">
        <f aca="false">0.01*AE621/$AN635*$AZ621</f>
        <v>0.000481580735813824</v>
      </c>
      <c r="AQ621" s="81" t="n">
        <f aca="false">AP621*$J635</f>
        <v>2675.03266057916</v>
      </c>
      <c r="AR621" s="94" t="n">
        <f aca="false">0.15*AG621/$AN635*$AZ621</f>
        <v>0.00319131246898105</v>
      </c>
      <c r="AS621" s="81" t="n">
        <f aca="false">AR621*$J635</f>
        <v>17726.7578409493</v>
      </c>
      <c r="AT621" s="94" t="n">
        <f aca="false">0.24*AI621/$AN635*$AZ621</f>
        <v>0.01461671167588</v>
      </c>
      <c r="AU621" s="81" t="n">
        <f aca="false">AT621*$J635</f>
        <v>81191.3314123174</v>
      </c>
      <c r="AV621" s="94" t="n">
        <f aca="false">0.25*AK621/$AN635*$AZ621</f>
        <v>0.00113779678514372</v>
      </c>
      <c r="AW621" s="81" t="n">
        <f aca="false">AV621*$J635</f>
        <v>6320.11070006354</v>
      </c>
      <c r="AX621" s="94" t="n">
        <f aca="false">0.35*AM621/$AN635*$AZ621</f>
        <v>0.00261862194218835</v>
      </c>
      <c r="AY621" s="81" t="n">
        <f aca="false">AX621*$J635</f>
        <v>14545.6383532981</v>
      </c>
      <c r="AZ621" s="140" t="n">
        <v>1</v>
      </c>
      <c r="BA621" s="140" t="n">
        <v>1.0068550476247</v>
      </c>
    </row>
    <row r="622" customFormat="false" ht="12.8" hidden="false" customHeight="false" outlineLevel="0" collapsed="false">
      <c r="A622" s="89" t="s">
        <v>56</v>
      </c>
      <c r="B622" s="77"/>
      <c r="C622" s="77"/>
      <c r="D622" s="77"/>
      <c r="E622" s="77"/>
      <c r="F622" s="77"/>
      <c r="G622" s="77"/>
      <c r="H622" s="77"/>
      <c r="I622" s="82" t="n">
        <f aca="false">AP622+AR622+AT622+AV622+AX622</f>
        <v>0.0184572042222124</v>
      </c>
      <c r="J622" s="81" t="n">
        <f aca="false">AQ622+AS622+AU622+AW622+AY622</f>
        <v>102524.084635489</v>
      </c>
      <c r="K622" s="90" t="n">
        <f aca="false">I622-Tabla_Ministerio!J622</f>
        <v>0.000160240142115808</v>
      </c>
      <c r="L622" s="81" t="n">
        <f aca="false">J622-Tabla_Ministerio!K622</f>
        <v>890.084635489475</v>
      </c>
      <c r="M622" s="82" t="n">
        <f aca="false">Q657/Q670</f>
        <v>0.0215278994938415</v>
      </c>
      <c r="N622" s="81" t="n">
        <f aca="false">ROUND(N635*M622,0)</f>
        <v>2272036</v>
      </c>
      <c r="O622" s="82" t="n">
        <f aca="false">Tabla_Ministerio!L622/Tabla_Ministerio!L635-M622</f>
        <v>6.82428737974056E-007</v>
      </c>
      <c r="P622" s="117" t="n">
        <f aca="false">N622-Tabla_Ministerio!L622</f>
        <v>-72</v>
      </c>
      <c r="Q622" s="83" t="n">
        <f aca="false">N622+J622</f>
        <v>2374560.08463549</v>
      </c>
      <c r="R622" s="81" t="n">
        <f aca="false">Q622-Tabla_Ministerio!M622</f>
        <v>818.08463548962</v>
      </c>
      <c r="T622" s="83" t="n">
        <f aca="false">B622+Tabla_Ministerio!B622</f>
        <v>7863</v>
      </c>
      <c r="U622" s="83" t="n">
        <f aca="false">C622+Tabla_Ministerio!C622</f>
        <v>36</v>
      </c>
      <c r="V622" s="83" t="n">
        <f aca="false">D622+Tabla_Ministerio!D622</f>
        <v>456.159090909091</v>
      </c>
      <c r="W622" s="83" t="n">
        <f aca="false">E622+Tabla_Ministerio!E622</f>
        <v>210.636363636364</v>
      </c>
      <c r="X622" s="83" t="n">
        <f aca="false">F622+Tabla_Ministerio!F622</f>
        <v>27</v>
      </c>
      <c r="Y622" s="83" t="n">
        <f aca="false">G622+Tabla_Ministerio!G622</f>
        <v>59</v>
      </c>
      <c r="Z622" s="83" t="n">
        <f aca="false">H622+Tabla_Ministerio!H622</f>
        <v>34</v>
      </c>
      <c r="AA622" s="83" t="n">
        <f aca="false">Y622+0.33*Z622</f>
        <v>70.22</v>
      </c>
      <c r="AD622" s="91" t="n">
        <f aca="false">IF(U622&gt;0,T622/U622,0)</f>
        <v>218.416666666667</v>
      </c>
      <c r="AE622" s="92" t="n">
        <f aca="false">EXP((((AD622-AD635)/AD636+2)/4-1.9)^3)</f>
        <v>0.0708190563539158</v>
      </c>
      <c r="AF622" s="93" t="n">
        <f aca="false">T622/V622</f>
        <v>17.2374072044243</v>
      </c>
      <c r="AG622" s="92" t="n">
        <f aca="false">EXP((((AF622-AF635)/AF636+2)/4-1.9)^3)</f>
        <v>0.0157319749791281</v>
      </c>
      <c r="AH622" s="92" t="n">
        <f aca="false">W622/V622</f>
        <v>0.461760749339844</v>
      </c>
      <c r="AI622" s="92" t="n">
        <f aca="false">EXP((((AH622-AH635)/AH636+2)/4-1.9)^3)</f>
        <v>0.0516306422167936</v>
      </c>
      <c r="AJ622" s="92" t="n">
        <f aca="false">X622/V622</f>
        <v>0.0591898759404115</v>
      </c>
      <c r="AK622" s="92" t="n">
        <f aca="false">EXP((((AJ622-AJ635)/AJ636+2)/4-1.9)^3)</f>
        <v>0.0495998377749647</v>
      </c>
      <c r="AL622" s="92" t="n">
        <f aca="false">AA622/V622</f>
        <v>0.153937521797618</v>
      </c>
      <c r="AM622" s="92" t="n">
        <f aca="false">EXP((((AL622-AL635)/AL636+2)/4-1.9)^3)</f>
        <v>0.0702617992270366</v>
      </c>
      <c r="AN622" s="92" t="n">
        <f aca="false">0.01*AE622+0.15*AG622+0.24*AI622+0.25*AK622+0.35*AM622</f>
        <v>0.0524509301156428</v>
      </c>
      <c r="AP622" s="94" t="n">
        <f aca="false">0.01*AE622/$AN635*$AZ622</f>
        <v>0.000249208504609294</v>
      </c>
      <c r="AQ622" s="81" t="n">
        <f aca="false">AP622*$J635</f>
        <v>1384.27648688521</v>
      </c>
      <c r="AR622" s="94" t="n">
        <f aca="false">0.15*AG622/$AN635*$AZ622</f>
        <v>0.000830399788054202</v>
      </c>
      <c r="AS622" s="81" t="n">
        <f aca="false">AR622*$J635</f>
        <v>4612.61505950638</v>
      </c>
      <c r="AT622" s="94" t="n">
        <f aca="false">0.24*AI622/$AN635*$AZ622</f>
        <v>0.00436045182231062</v>
      </c>
      <c r="AU622" s="81" t="n">
        <f aca="false">AT622*$J635</f>
        <v>24220.9668537742</v>
      </c>
      <c r="AV622" s="94" t="n">
        <f aca="false">0.25*AK622/$AN635*$AZ622</f>
        <v>0.00436347998587779</v>
      </c>
      <c r="AW622" s="81" t="n">
        <f aca="false">AV622*$J635</f>
        <v>24237.7873697155</v>
      </c>
      <c r="AX622" s="94" t="n">
        <f aca="false">0.35*AM622/$AN635*$AZ622</f>
        <v>0.0086536641213605</v>
      </c>
      <c r="AY622" s="81" t="n">
        <f aca="false">AX622*$J635</f>
        <v>48068.4388656082</v>
      </c>
      <c r="AZ622" s="140" t="n">
        <v>1</v>
      </c>
      <c r="BA622" s="140" t="n">
        <v>1.00519765447653</v>
      </c>
    </row>
    <row r="623" customFormat="false" ht="12.8" hidden="false" customHeight="false" outlineLevel="0" collapsed="false">
      <c r="A623" s="89" t="s">
        <v>57</v>
      </c>
      <c r="B623" s="77"/>
      <c r="C623" s="77"/>
      <c r="D623" s="77"/>
      <c r="E623" s="77"/>
      <c r="F623" s="77"/>
      <c r="G623" s="77"/>
      <c r="H623" s="77"/>
      <c r="I623" s="82" t="n">
        <f aca="false">AP623+AR623+AT623+AV623+AX623</f>
        <v>0.00612533004827216</v>
      </c>
      <c r="J623" s="81" t="n">
        <f aca="false">AQ623+AS623+AU623+AW623+AY623</f>
        <v>34024.321816497</v>
      </c>
      <c r="K623" s="90" t="n">
        <f aca="false">I623-Tabla_Ministerio!J623</f>
        <v>0.000143540238864189</v>
      </c>
      <c r="L623" s="81" t="n">
        <f aca="false">J623-Tabla_Ministerio!K623</f>
        <v>797.321816496973</v>
      </c>
      <c r="M623" s="82" t="n">
        <f aca="false">Q658/Q670</f>
        <v>0.0109387557051034</v>
      </c>
      <c r="N623" s="81" t="n">
        <f aca="false">ROUND(N635*M623,0)</f>
        <v>1154467</v>
      </c>
      <c r="O623" s="82" t="n">
        <f aca="false">Tabla_Ministerio!L623/Tabla_Ministerio!L635-M623</f>
        <v>2.82373077920318E-005</v>
      </c>
      <c r="P623" s="117" t="n">
        <f aca="false">N623-Tabla_Ministerio!L623</f>
        <v>-2980</v>
      </c>
      <c r="Q623" s="83" t="n">
        <f aca="false">N623+J623</f>
        <v>1188491.3218165</v>
      </c>
      <c r="R623" s="81" t="n">
        <f aca="false">Q623-Tabla_Ministerio!M623</f>
        <v>-2182.67818350298</v>
      </c>
      <c r="T623" s="83" t="n">
        <f aca="false">B623+Tabla_Ministerio!B623</f>
        <v>3330</v>
      </c>
      <c r="U623" s="83" t="n">
        <f aca="false">C623+Tabla_Ministerio!C623</f>
        <v>48</v>
      </c>
      <c r="V623" s="83" t="n">
        <f aca="false">D623+Tabla_Ministerio!D623</f>
        <v>221.636363636364</v>
      </c>
      <c r="W623" s="83" t="n">
        <f aca="false">E623+Tabla_Ministerio!E623</f>
        <v>65.1590909090909</v>
      </c>
      <c r="X623" s="83" t="n">
        <f aca="false">F623+Tabla_Ministerio!F623</f>
        <v>4</v>
      </c>
      <c r="Y623" s="83" t="n">
        <f aca="false">G623+Tabla_Ministerio!G623</f>
        <v>18</v>
      </c>
      <c r="Z623" s="83" t="n">
        <f aca="false">H623+Tabla_Ministerio!H623</f>
        <v>4</v>
      </c>
      <c r="AA623" s="83" t="n">
        <f aca="false">Y623+0.33*Z623</f>
        <v>19.32</v>
      </c>
      <c r="AD623" s="91" t="n">
        <f aca="false">IF(U623&gt;0,T623/U623,0)</f>
        <v>69.375</v>
      </c>
      <c r="AE623" s="92" t="n">
        <f aca="false">EXP((((AD623-AD635)/AD636+2)/4-1.9)^3)</f>
        <v>0.00136407942017335</v>
      </c>
      <c r="AF623" s="93" t="n">
        <f aca="false">T623/V623</f>
        <v>15.0246103363412</v>
      </c>
      <c r="AG623" s="92" t="n">
        <f aca="false">EXP((((AF623-AF635)/AF636+2)/4-1.9)^3)</f>
        <v>0.00684362553041134</v>
      </c>
      <c r="AH623" s="92" t="n">
        <f aca="false">W623/V623</f>
        <v>0.293990976210008</v>
      </c>
      <c r="AI623" s="92" t="n">
        <f aca="false">EXP((((AH623-AH635)/AH636+2)/4-1.9)^3)</f>
        <v>0.00308648241643041</v>
      </c>
      <c r="AJ623" s="92" t="n">
        <f aca="false">X623/V623</f>
        <v>0.0180475799835931</v>
      </c>
      <c r="AK623" s="92" t="n">
        <f aca="false">EXP((((AJ623-AJ635)/AJ636+2)/4-1.9)^3)</f>
        <v>0.0175173610514689</v>
      </c>
      <c r="AL623" s="92" t="n">
        <f aca="false">AA623/V623</f>
        <v>0.0871698113207546</v>
      </c>
      <c r="AM623" s="92" t="n">
        <f aca="false">EXP((((AL623-AL635)/AL636+2)/4-1.9)^3)</f>
        <v>0.0321326640603653</v>
      </c>
      <c r="AN623" s="92" t="n">
        <f aca="false">0.01*AE623+0.15*AG623+0.24*AI623+0.25*AK623+0.35*AM623</f>
        <v>0.0174067130877018</v>
      </c>
      <c r="AP623" s="94" t="n">
        <f aca="false">0.01*AE623/$AN635*$AZ623</f>
        <v>4.80012315853059E-006</v>
      </c>
      <c r="AQ623" s="81" t="n">
        <f aca="false">AP623*$J635</f>
        <v>26.6632057077046</v>
      </c>
      <c r="AR623" s="94" t="n">
        <f aca="false">0.15*AG623/$AN635*$AZ623</f>
        <v>0.000361235331070356</v>
      </c>
      <c r="AS623" s="81" t="n">
        <f aca="false">AR623*$J635</f>
        <v>2006.55100361386</v>
      </c>
      <c r="AT623" s="94" t="n">
        <f aca="false">0.24*AI623/$AN635*$AZ623</f>
        <v>0.000260668031606938</v>
      </c>
      <c r="AU623" s="81" t="n">
        <f aca="false">AT623*$J635</f>
        <v>1447.93062982281</v>
      </c>
      <c r="AV623" s="94" t="n">
        <f aca="false">0.25*AK623/$AN635*$AZ623</f>
        <v>0.00154106662002151</v>
      </c>
      <c r="AW623" s="81" t="n">
        <f aca="false">AV623*$J635</f>
        <v>8560.1504257005</v>
      </c>
      <c r="AX623" s="94" t="n">
        <f aca="false">0.35*AM623/$AN635*$AZ623</f>
        <v>0.00395755994241483</v>
      </c>
      <c r="AY623" s="81" t="n">
        <f aca="false">AX623*$J635</f>
        <v>21983.0265516521</v>
      </c>
      <c r="AZ623" s="140" t="n">
        <v>1</v>
      </c>
      <c r="BA623" s="140" t="n">
        <v>1.00503837907104</v>
      </c>
    </row>
    <row r="624" customFormat="false" ht="12.8" hidden="false" customHeight="false" outlineLevel="0" collapsed="false">
      <c r="A624" s="89" t="s">
        <v>58</v>
      </c>
      <c r="B624" s="77"/>
      <c r="C624" s="77"/>
      <c r="D624" s="77"/>
      <c r="E624" s="77"/>
      <c r="F624" s="77"/>
      <c r="G624" s="77"/>
      <c r="H624" s="77"/>
      <c r="I624" s="82" t="n">
        <f aca="false">AP624+AR624+AT624+AV624+AX624</f>
        <v>0.0891247780054475</v>
      </c>
      <c r="J624" s="81" t="n">
        <f aca="false">AQ624+AS624+AU624+AW624+AY624</f>
        <v>495060.691388635</v>
      </c>
      <c r="K624" s="90" t="n">
        <f aca="false">I624-Tabla_Ministerio!J624</f>
        <v>0.000102920447908689</v>
      </c>
      <c r="L624" s="81" t="n">
        <f aca="false">J624-Tabla_Ministerio!K624</f>
        <v>571.691388635081</v>
      </c>
      <c r="M624" s="82" t="n">
        <f aca="false">Q659/Q670</f>
        <v>0.0471243566395472</v>
      </c>
      <c r="N624" s="81" t="n">
        <f aca="false">ROUND(N635*M624,0)</f>
        <v>4973464</v>
      </c>
      <c r="O624" s="82" t="n">
        <f aca="false">Tabla_Ministerio!L624/Tabla_Ministerio!L635-M624</f>
        <v>4.75628603764655E-006</v>
      </c>
      <c r="P624" s="117" t="n">
        <f aca="false">N624-Tabla_Ministerio!L624</f>
        <v>-502</v>
      </c>
      <c r="Q624" s="83" t="n">
        <f aca="false">N624+J624</f>
        <v>5468524.69138864</v>
      </c>
      <c r="R624" s="81" t="n">
        <f aca="false">Q624-Tabla_Ministerio!M624</f>
        <v>69.6913886349648</v>
      </c>
      <c r="T624" s="83" t="n">
        <f aca="false">B624+Tabla_Ministerio!B624</f>
        <v>5095</v>
      </c>
      <c r="U624" s="83" t="n">
        <f aca="false">C624+Tabla_Ministerio!C624</f>
        <v>17</v>
      </c>
      <c r="V624" s="83" t="n">
        <f aca="false">D624+Tabla_Ministerio!D624</f>
        <v>228.363636363636</v>
      </c>
      <c r="W624" s="83" t="n">
        <f aca="false">E624+Tabla_Ministerio!E624</f>
        <v>181.477272727273</v>
      </c>
      <c r="X624" s="83" t="n">
        <f aca="false">F624+Tabla_Ministerio!F624</f>
        <v>31</v>
      </c>
      <c r="Y624" s="83" t="n">
        <f aca="false">G624+Tabla_Ministerio!G624</f>
        <v>28</v>
      </c>
      <c r="Z624" s="83" t="n">
        <f aca="false">H624+Tabla_Ministerio!H624</f>
        <v>20</v>
      </c>
      <c r="AA624" s="83" t="n">
        <f aca="false">Y624+0.33*Z624</f>
        <v>34.6</v>
      </c>
      <c r="AD624" s="91" t="n">
        <f aca="false">IF(U624&gt;0,T624/U624,0)</f>
        <v>299.705882352941</v>
      </c>
      <c r="AE624" s="92" t="n">
        <f aca="false">EXP((((AD624-AD635)/AD636+2)/4-1.9)^3)</f>
        <v>0.250011512712729</v>
      </c>
      <c r="AF624" s="93" t="n">
        <f aca="false">T624/V624</f>
        <v>22.3109076433121</v>
      </c>
      <c r="AG624" s="92" t="n">
        <f aca="false">EXP((((AF624-AF635)/AF636+2)/4-1.9)^3)</f>
        <v>0.0739467366474384</v>
      </c>
      <c r="AH624" s="92" t="n">
        <f aca="false">W624/V624</f>
        <v>0.794685509554143</v>
      </c>
      <c r="AI624" s="92" t="n">
        <f aca="false">EXP((((AH624-AH635)/AH636+2)/4-1.9)^3)</f>
        <v>0.682732512871315</v>
      </c>
      <c r="AJ624" s="92" t="n">
        <f aca="false">X624/V624</f>
        <v>0.135748407643312</v>
      </c>
      <c r="AK624" s="92" t="n">
        <f aca="false">EXP((((AJ624-AJ635)/AJ636+2)/4-1.9)^3)</f>
        <v>0.207459602299939</v>
      </c>
      <c r="AL624" s="92" t="n">
        <f aca="false">AA624/V624</f>
        <v>0.151512738853503</v>
      </c>
      <c r="AM624" s="92" t="n">
        <f aca="false">EXP((((AL624-AL635)/AL636+2)/4-1.9)^3)</f>
        <v>0.0684523702140957</v>
      </c>
      <c r="AN624" s="92" t="n">
        <f aca="false">0.01*AE624+0.15*AG624+0.24*AI624+0.25*AK624+0.35*AM624</f>
        <v>0.253271158863277</v>
      </c>
      <c r="AP624" s="94" t="n">
        <f aca="false">0.01*AE624/$AN635*$AZ624</f>
        <v>0.000879777258071326</v>
      </c>
      <c r="AQ624" s="81" t="n">
        <f aca="false">AP624*$J635</f>
        <v>4886.89169719073</v>
      </c>
      <c r="AR624" s="94" t="n">
        <f aca="false">0.15*AG624/$AN635*$AZ624</f>
        <v>0.00390321968607249</v>
      </c>
      <c r="AS624" s="81" t="n">
        <f aca="false">AR624*$J635</f>
        <v>21681.1831644694</v>
      </c>
      <c r="AT624" s="94" t="n">
        <f aca="false">0.24*AI624/$AN635*$AZ624</f>
        <v>0.0576599883727985</v>
      </c>
      <c r="AU624" s="81" t="n">
        <f aca="false">AT624*$J635</f>
        <v>320283.476134477</v>
      </c>
      <c r="AV624" s="94" t="n">
        <f aca="false">0.25*AK624/$AN635*$AZ624</f>
        <v>0.018250983533879</v>
      </c>
      <c r="AW624" s="81" t="n">
        <f aca="false">AV624*$J635</f>
        <v>101378.59222777</v>
      </c>
      <c r="AX624" s="94" t="n">
        <f aca="false">0.35*AM624/$AN635*$AZ624</f>
        <v>0.00843080915462617</v>
      </c>
      <c r="AY624" s="81" t="n">
        <f aca="false">AX624*$J635</f>
        <v>46830.5481647287</v>
      </c>
      <c r="AZ624" s="140" t="n">
        <v>1</v>
      </c>
      <c r="BA624" s="140" t="n">
        <v>1.00099418749916</v>
      </c>
    </row>
    <row r="625" customFormat="false" ht="12.8" hidden="false" customHeight="false" outlineLevel="0" collapsed="false">
      <c r="A625" s="89" t="s">
        <v>59</v>
      </c>
      <c r="B625" s="77"/>
      <c r="C625" s="77"/>
      <c r="D625" s="77"/>
      <c r="E625" s="77"/>
      <c r="F625" s="77"/>
      <c r="G625" s="77"/>
      <c r="H625" s="77"/>
      <c r="I625" s="82" t="n">
        <f aca="false">AP625+AR625+AT625+AV625+AX625</f>
        <v>0.00825319790525267</v>
      </c>
      <c r="J625" s="81" t="n">
        <f aca="false">AQ625+AS625+AU625+AW625+AY625</f>
        <v>45843.9723787238</v>
      </c>
      <c r="K625" s="90" t="n">
        <f aca="false">I625-Tabla_Ministerio!J625</f>
        <v>0.00016021993275663</v>
      </c>
      <c r="L625" s="81" t="n">
        <f aca="false">J625-Tabla_Ministerio!K625</f>
        <v>889.972378723775</v>
      </c>
      <c r="M625" s="82" t="n">
        <f aca="false">Q660/Q670</f>
        <v>0.0104268209241606</v>
      </c>
      <c r="N625" s="81" t="n">
        <f aca="false">ROUND(N635*M625,0)</f>
        <v>1100438</v>
      </c>
      <c r="O625" s="82" t="n">
        <f aca="false">Tabla_Ministerio!L625/Tabla_Ministerio!L635-M625</f>
        <v>-1.68061143941325E-005</v>
      </c>
      <c r="P625" s="117" t="n">
        <f aca="false">N625-Tabla_Ministerio!L625</f>
        <v>1774</v>
      </c>
      <c r="Q625" s="83" t="n">
        <f aca="false">N625+J625</f>
        <v>1146281.97237872</v>
      </c>
      <c r="R625" s="81" t="n">
        <f aca="false">Q625-Tabla_Ministerio!M625</f>
        <v>2663.97237872379</v>
      </c>
      <c r="T625" s="83" t="n">
        <f aca="false">B625+Tabla_Ministerio!B625</f>
        <v>3080</v>
      </c>
      <c r="U625" s="83" t="n">
        <f aca="false">C625+Tabla_Ministerio!C625</f>
        <v>26</v>
      </c>
      <c r="V625" s="83" t="n">
        <f aca="false">D625+Tabla_Ministerio!D625</f>
        <v>129.590909090909</v>
      </c>
      <c r="W625" s="83" t="n">
        <f aca="false">E625+Tabla_Ministerio!E625</f>
        <v>36.75</v>
      </c>
      <c r="X625" s="83" t="n">
        <f aca="false">F625+Tabla_Ministerio!F625</f>
        <v>0</v>
      </c>
      <c r="Y625" s="83" t="n">
        <f aca="false">G625+Tabla_Ministerio!G625</f>
        <v>2</v>
      </c>
      <c r="Z625" s="83" t="n">
        <f aca="false">H625+Tabla_Ministerio!H625</f>
        <v>1</v>
      </c>
      <c r="AA625" s="83" t="n">
        <f aca="false">Y625+0.33*Z625</f>
        <v>2.33</v>
      </c>
      <c r="AD625" s="91" t="n">
        <f aca="false">IF(U625&gt;0,T625/U625,0)</f>
        <v>118.461538461538</v>
      </c>
      <c r="AE625" s="92" t="n">
        <f aca="false">EXP((((AD625-AD635)/AD636+2)/4-1.9)^3)</f>
        <v>0.00653555386075306</v>
      </c>
      <c r="AF625" s="93" t="n">
        <f aca="false">T625/V625</f>
        <v>23.7670992634164</v>
      </c>
      <c r="AG625" s="92" t="n">
        <f aca="false">EXP((((AF625-AF635)/AF636+2)/4-1.9)^3)</f>
        <v>0.105914212159111</v>
      </c>
      <c r="AH625" s="92" t="n">
        <f aca="false">W625/V625</f>
        <v>0.283584707120309</v>
      </c>
      <c r="AI625" s="92" t="n">
        <f aca="false">EXP((((AH625-AH635)/AH636+2)/4-1.9)^3)</f>
        <v>0.00248333777884638</v>
      </c>
      <c r="AJ625" s="92" t="n">
        <f aca="false">X625/V625</f>
        <v>0</v>
      </c>
      <c r="AK625" s="92" t="n">
        <f aca="false">EXP((((AJ625-AJ635)/AJ636+2)/4-1.9)^3)</f>
        <v>0.0103769592107671</v>
      </c>
      <c r="AL625" s="92" t="n">
        <f aca="false">AA625/V625</f>
        <v>0.0179796562609611</v>
      </c>
      <c r="AM625" s="92" t="n">
        <f aca="false">EXP((((AL625-AL635)/AL636+2)/4-1.9)^3)</f>
        <v>0.0123167798253841</v>
      </c>
      <c r="AN625" s="92" t="n">
        <f aca="false">0.01*AE625+0.15*AG625+0.24*AI625+0.25*AK625+0.35*AM625</f>
        <v>0.0234536011709735</v>
      </c>
      <c r="AP625" s="94" t="n">
        <f aca="false">0.01*AE625/$AN635*$AZ625</f>
        <v>2.29982675325737E-005</v>
      </c>
      <c r="AQ625" s="81" t="n">
        <f aca="false">AP625*$J635</f>
        <v>127.748292677047</v>
      </c>
      <c r="AR625" s="94" t="n">
        <f aca="false">0.15*AG625/$AN635*$AZ625</f>
        <v>0.00559059745807755</v>
      </c>
      <c r="AS625" s="81" t="n">
        <f aca="false">AR625*$J635</f>
        <v>31054.0469756037</v>
      </c>
      <c r="AT625" s="94" t="n">
        <f aca="false">0.24*AI625/$AN635*$AZ625</f>
        <v>0.000209729615558828</v>
      </c>
      <c r="AU625" s="81" t="n">
        <f aca="false">AT625*$J635</f>
        <v>1164.9834177077</v>
      </c>
      <c r="AV625" s="94" t="n">
        <f aca="false">0.25*AK625/$AN635*$AZ625</f>
        <v>0.000912899232370212</v>
      </c>
      <c r="AW625" s="81" t="n">
        <f aca="false">AV625*$J635</f>
        <v>5070.87406285296</v>
      </c>
      <c r="AX625" s="94" t="n">
        <f aca="false">0.35*AM625/$AN635*$AZ625</f>
        <v>0.00151697333171351</v>
      </c>
      <c r="AY625" s="81" t="n">
        <f aca="false">AX625*$J635</f>
        <v>8426.31962988236</v>
      </c>
      <c r="AZ625" s="140" t="n">
        <v>1</v>
      </c>
      <c r="BA625" s="140" t="n">
        <v>1.00052767999826</v>
      </c>
    </row>
    <row r="626" customFormat="false" ht="12.8" hidden="false" customHeight="false" outlineLevel="0" collapsed="false">
      <c r="A626" s="89" t="s">
        <v>60</v>
      </c>
      <c r="B626" s="77"/>
      <c r="C626" s="77"/>
      <c r="D626" s="77"/>
      <c r="E626" s="77"/>
      <c r="F626" s="77"/>
      <c r="G626" s="77"/>
      <c r="H626" s="77"/>
      <c r="I626" s="82" t="n">
        <f aca="false">AP626+AR626+AT626+AV626+AX626</f>
        <v>0.0439905935422797</v>
      </c>
      <c r="J626" s="81" t="n">
        <f aca="false">AQ626+AS626+AU626+AW626+AY626</f>
        <v>244354.198024553</v>
      </c>
      <c r="K626" s="90" t="n">
        <f aca="false">I626-Tabla_Ministerio!J626</f>
        <v>7.41679728650385E-006</v>
      </c>
      <c r="L626" s="81" t="n">
        <f aca="false">J626-Tabla_Ministerio!K626</f>
        <v>41.1980245527229</v>
      </c>
      <c r="M626" s="82" t="n">
        <f aca="false">Q661/Q670</f>
        <v>0.0317836685363914</v>
      </c>
      <c r="N626" s="81" t="n">
        <f aca="false">ROUND(N635*M626,0)</f>
        <v>3354421</v>
      </c>
      <c r="O626" s="82" t="n">
        <f aca="false">Tabla_Ministerio!L626/Tabla_Ministerio!L635-M626</f>
        <v>5.97597106402059E-005</v>
      </c>
      <c r="P626" s="117" t="n">
        <f aca="false">N626-Tabla_Ministerio!L626</f>
        <v>-6307</v>
      </c>
      <c r="Q626" s="83" t="n">
        <f aca="false">N626+J626</f>
        <v>3598775.19802455</v>
      </c>
      <c r="R626" s="81" t="n">
        <f aca="false">Q626-Tabla_Ministerio!M626</f>
        <v>-6265.80197544722</v>
      </c>
      <c r="T626" s="83" t="n">
        <f aca="false">B626+Tabla_Ministerio!B626</f>
        <v>7034</v>
      </c>
      <c r="U626" s="83" t="n">
        <f aca="false">C626+Tabla_Ministerio!C626</f>
        <v>39</v>
      </c>
      <c r="V626" s="83" t="n">
        <f aca="false">D626+Tabla_Ministerio!D626</f>
        <v>238.659090909091</v>
      </c>
      <c r="W626" s="83" t="n">
        <f aca="false">E626+Tabla_Ministerio!E626</f>
        <v>144.818181818182</v>
      </c>
      <c r="X626" s="83" t="n">
        <f aca="false">F626+Tabla_Ministerio!F626</f>
        <v>9</v>
      </c>
      <c r="Y626" s="83" t="n">
        <f aca="false">G626+Tabla_Ministerio!G626</f>
        <v>19</v>
      </c>
      <c r="Z626" s="83" t="n">
        <f aca="false">H626+Tabla_Ministerio!H626</f>
        <v>12</v>
      </c>
      <c r="AA626" s="83" t="n">
        <f aca="false">Y626+0.33*Z626</f>
        <v>22.96</v>
      </c>
      <c r="AD626" s="91" t="n">
        <f aca="false">IF(U626&gt;0,T626/U626,0)</f>
        <v>180.358974358974</v>
      </c>
      <c r="AE626" s="92" t="n">
        <f aca="false">EXP((((AD626-AD635)/AD636+2)/4-1.9)^3)</f>
        <v>0.0321734360968408</v>
      </c>
      <c r="AF626" s="93" t="n">
        <f aca="false">T626/V626</f>
        <v>29.4730025711837</v>
      </c>
      <c r="AG626" s="92" t="n">
        <f aca="false">EXP((((AF626-AF635)/AF636+2)/4-1.9)^3)</f>
        <v>0.315108140320422</v>
      </c>
      <c r="AH626" s="92" t="n">
        <f aca="false">W626/V626</f>
        <v>0.606799352442625</v>
      </c>
      <c r="AI626" s="92" t="n">
        <f aca="false">EXP((((AH626-AH635)/AH636+2)/4-1.9)^3)</f>
        <v>0.239296527272312</v>
      </c>
      <c r="AJ626" s="92" t="n">
        <f aca="false">X626/V626</f>
        <v>0.0377106942195981</v>
      </c>
      <c r="AK626" s="92" t="n">
        <f aca="false">EXP((((AJ626-AJ635)/AJ636+2)/4-1.9)^3)</f>
        <v>0.029557838912526</v>
      </c>
      <c r="AL626" s="92" t="n">
        <f aca="false">AA626/V626</f>
        <v>0.0962041710313303</v>
      </c>
      <c r="AM626" s="92" t="n">
        <f aca="false">EXP((((AL626-AL635)/AL636+2)/4-1.9)^3)</f>
        <v>0.0360059792352915</v>
      </c>
      <c r="AN626" s="92" t="n">
        <f aca="false">0.01*AE626+0.15*AG626+0.24*AI626+0.25*AK626+0.35*AM626</f>
        <v>0.12501067441487</v>
      </c>
      <c r="AP626" s="94" t="n">
        <f aca="false">0.01*AE626/$AN635*$AZ626</f>
        <v>0.000113216615846549</v>
      </c>
      <c r="AQ626" s="81" t="n">
        <f aca="false">AP626*$J635</f>
        <v>628.883430309899</v>
      </c>
      <c r="AR626" s="94" t="n">
        <f aca="false">0.15*AG626/$AN635*$AZ626</f>
        <v>0.0166327325897345</v>
      </c>
      <c r="AS626" s="81" t="n">
        <f aca="false">AR626*$J635</f>
        <v>92389.7066543375</v>
      </c>
      <c r="AT626" s="94" t="n">
        <f aca="false">0.24*AI626/$AN635*$AZ626</f>
        <v>0.0202097230175022</v>
      </c>
      <c r="AU626" s="81" t="n">
        <f aca="false">AT626*$J635</f>
        <v>112258.786767536</v>
      </c>
      <c r="AV626" s="94" t="n">
        <f aca="false">0.25*AK626/$AN635*$AZ626</f>
        <v>0.00260031170073114</v>
      </c>
      <c r="AW626" s="81" t="n">
        <f aca="false">AV626*$J635</f>
        <v>14443.9306015576</v>
      </c>
      <c r="AX626" s="94" t="n">
        <f aca="false">0.35*AM626/$AN635*$AZ626</f>
        <v>0.00443460961846528</v>
      </c>
      <c r="AY626" s="81" t="n">
        <f aca="false">AX626*$J635</f>
        <v>24632.8905708122</v>
      </c>
      <c r="AZ626" s="140" t="n">
        <v>1</v>
      </c>
      <c r="BA626" s="140" t="n">
        <v>1.00003743629218</v>
      </c>
    </row>
    <row r="627" customFormat="false" ht="12.8" hidden="false" customHeight="false" outlineLevel="0" collapsed="false">
      <c r="A627" s="89" t="s">
        <v>61</v>
      </c>
      <c r="B627" s="77"/>
      <c r="C627" s="77"/>
      <c r="D627" s="77"/>
      <c r="E627" s="77"/>
      <c r="F627" s="77"/>
      <c r="G627" s="77"/>
      <c r="H627" s="77"/>
      <c r="I627" s="82" t="n">
        <f aca="false">AP627+AR627+AT627+AV627+AX627</f>
        <v>0.0352298146463369</v>
      </c>
      <c r="J627" s="81" t="n">
        <f aca="false">AQ627+AS627+AU627+AW627+AY627</f>
        <v>195690.76957749</v>
      </c>
      <c r="K627" s="90" t="n">
        <f aca="false">I627-Tabla_Ministerio!J627</f>
        <v>4.33452615356961E-005</v>
      </c>
      <c r="L627" s="81" t="n">
        <f aca="false">J627-Tabla_Ministerio!K627</f>
        <v>240.769577490428</v>
      </c>
      <c r="M627" s="82" t="n">
        <f aca="false">Q662/Q670</f>
        <v>0.0130285251237734</v>
      </c>
      <c r="N627" s="81" t="n">
        <f aca="false">ROUND(N635*M627,0)</f>
        <v>1375019</v>
      </c>
      <c r="O627" s="82" t="n">
        <f aca="false">Tabla_Ministerio!L627/Tabla_Ministerio!L635-M627</f>
        <v>6.82851882168045E-006</v>
      </c>
      <c r="P627" s="117" t="n">
        <f aca="false">N627-Tabla_Ministerio!L627</f>
        <v>-721</v>
      </c>
      <c r="Q627" s="83" t="n">
        <f aca="false">N627+J627</f>
        <v>1570709.76957749</v>
      </c>
      <c r="R627" s="81" t="n">
        <f aca="false">Q627-Tabla_Ministerio!M627</f>
        <v>-480.230422509601</v>
      </c>
      <c r="T627" s="83" t="n">
        <f aca="false">B627+Tabla_Ministerio!B627</f>
        <v>7099</v>
      </c>
      <c r="U627" s="83" t="n">
        <f aca="false">C627+Tabla_Ministerio!C627</f>
        <v>46</v>
      </c>
      <c r="V627" s="83" t="n">
        <f aca="false">D627+Tabla_Ministerio!D627</f>
        <v>210.386363636364</v>
      </c>
      <c r="W627" s="83" t="n">
        <f aca="false">E627+Tabla_Ministerio!E627</f>
        <v>59.6136363636364</v>
      </c>
      <c r="X627" s="83" t="n">
        <f aca="false">F627+Tabla_Ministerio!F627</f>
        <v>11</v>
      </c>
      <c r="Y627" s="83" t="n">
        <f aca="false">G627+Tabla_Ministerio!G627</f>
        <v>11</v>
      </c>
      <c r="Z627" s="83" t="n">
        <f aca="false">H627+Tabla_Ministerio!H627</f>
        <v>8</v>
      </c>
      <c r="AA627" s="83" t="n">
        <f aca="false">Y627+0.33*Z627</f>
        <v>13.64</v>
      </c>
      <c r="AD627" s="91" t="n">
        <f aca="false">IF(U627&gt;0,T627/U627,0)</f>
        <v>154.326086956522</v>
      </c>
      <c r="AE627" s="92" t="n">
        <f aca="false">EXP((((AD627-AD635)/AD636+2)/4-1.9)^3)</f>
        <v>0.0172846634874618</v>
      </c>
      <c r="AF627" s="93" t="n">
        <f aca="false">T627/V627</f>
        <v>33.7426812142162</v>
      </c>
      <c r="AG627" s="92" t="n">
        <f aca="false">EXP((((AF627-AF635)/AF636+2)/4-1.9)^3)</f>
        <v>0.535949487863099</v>
      </c>
      <c r="AH627" s="92" t="n">
        <f aca="false">W627/V627</f>
        <v>0.283353138165712</v>
      </c>
      <c r="AI627" s="92" t="n">
        <f aca="false">EXP((((AH627-AH635)/AH636+2)/4-1.9)^3)</f>
        <v>0.00247120066216657</v>
      </c>
      <c r="AJ627" s="92" t="n">
        <f aca="false">X627/V627</f>
        <v>0.0522847574808252</v>
      </c>
      <c r="AK627" s="92" t="n">
        <f aca="false">EXP((((AJ627-AJ635)/AJ636+2)/4-1.9)^3)</f>
        <v>0.0422472718852799</v>
      </c>
      <c r="AL627" s="92" t="n">
        <f aca="false">AA627/V627</f>
        <v>0.0648330992762233</v>
      </c>
      <c r="AM627" s="92" t="n">
        <f aca="false">EXP((((AL627-AL635)/AL636+2)/4-1.9)^3)</f>
        <v>0.0239842124099393</v>
      </c>
      <c r="AN627" s="92" t="n">
        <f aca="false">0.01*AE627+0.15*AG627+0.24*AI627+0.25*AK627+0.35*AM627</f>
        <v>0.100114650288058</v>
      </c>
      <c r="AP627" s="94" t="n">
        <f aca="false">0.01*AE627/$AN635*$AZ627</f>
        <v>6.08238144103294E-005</v>
      </c>
      <c r="AQ627" s="81" t="n">
        <f aca="false">AP627*$J635</f>
        <v>337.857555314541</v>
      </c>
      <c r="AR627" s="94" t="n">
        <f aca="false">0.15*AG627/$AN635*$AZ627</f>
        <v>0.0282896674905556</v>
      </c>
      <c r="AS627" s="81" t="n">
        <f aca="false">AR627*$J635</f>
        <v>157140.389692449</v>
      </c>
      <c r="AT627" s="94" t="n">
        <f aca="false">0.24*AI627/$AN635*$AZ627</f>
        <v>0.000208704578676237</v>
      </c>
      <c r="AU627" s="81" t="n">
        <f aca="false">AT627*$J635</f>
        <v>1159.28965353627</v>
      </c>
      <c r="AV627" s="94" t="n">
        <f aca="false">0.25*AK627/$AN635*$AZ627</f>
        <v>0.00371664774723122</v>
      </c>
      <c r="AW627" s="81" t="n">
        <f aca="false">AV627*$J635</f>
        <v>20644.8335083633</v>
      </c>
      <c r="AX627" s="94" t="n">
        <f aca="false">0.35*AM627/$AN635*$AZ627</f>
        <v>0.00295397101546349</v>
      </c>
      <c r="AY627" s="81" t="n">
        <f aca="false">AX627*$J635</f>
        <v>16408.3991678269</v>
      </c>
      <c r="AZ627" s="140" t="n">
        <v>1</v>
      </c>
      <c r="BA627" s="140" t="n">
        <v>1.00833109450277</v>
      </c>
    </row>
    <row r="628" customFormat="false" ht="12.8" hidden="false" customHeight="false" outlineLevel="0" collapsed="false">
      <c r="A628" s="89" t="s">
        <v>62</v>
      </c>
      <c r="B628" s="77"/>
      <c r="C628" s="77"/>
      <c r="D628" s="77"/>
      <c r="E628" s="77"/>
      <c r="F628" s="77"/>
      <c r="G628" s="77"/>
      <c r="H628" s="77"/>
      <c r="I628" s="82" t="n">
        <f aca="false">AP628+AR628+AT628+AV628+AX628</f>
        <v>0.0157708033646887</v>
      </c>
      <c r="J628" s="81" t="n">
        <f aca="false">AQ628+AS628+AU628+AW628+AY628</f>
        <v>87601.9552834096</v>
      </c>
      <c r="K628" s="90" t="n">
        <f aca="false">I628-Tabla_Ministerio!J628</f>
        <v>-6.31978724635711E-005</v>
      </c>
      <c r="L628" s="81" t="n">
        <f aca="false">J628-Tabla_Ministerio!K628</f>
        <v>-351.044716590433</v>
      </c>
      <c r="M628" s="82" t="n">
        <f aca="false">Q663/Q670</f>
        <v>0.0288937866752716</v>
      </c>
      <c r="N628" s="81" t="n">
        <f aca="false">ROUND(N635*M628,0)</f>
        <v>3049425</v>
      </c>
      <c r="O628" s="82" t="n">
        <f aca="false">Tabla_Ministerio!L628/Tabla_Ministerio!L635-M628</f>
        <v>-1.47752594213887E-005</v>
      </c>
      <c r="P628" s="117" t="n">
        <f aca="false">N628-Tabla_Ministerio!L628</f>
        <v>1559</v>
      </c>
      <c r="Q628" s="83" t="n">
        <f aca="false">N628+J628</f>
        <v>3137026.95528341</v>
      </c>
      <c r="R628" s="81" t="n">
        <f aca="false">Q628-Tabla_Ministerio!M628</f>
        <v>1207.95528340945</v>
      </c>
      <c r="T628" s="83" t="n">
        <f aca="false">B628+Tabla_Ministerio!B628</f>
        <v>7159</v>
      </c>
      <c r="U628" s="83" t="n">
        <f aca="false">C628+Tabla_Ministerio!C628</f>
        <v>30</v>
      </c>
      <c r="V628" s="83" t="n">
        <f aca="false">D628+Tabla_Ministerio!D628</f>
        <v>317.75</v>
      </c>
      <c r="W628" s="83" t="n">
        <f aca="false">E628+Tabla_Ministerio!E628</f>
        <v>163.590909090909</v>
      </c>
      <c r="X628" s="83" t="n">
        <f aca="false">F628+Tabla_Ministerio!F628</f>
        <v>3</v>
      </c>
      <c r="Y628" s="83" t="n">
        <f aca="false">G628+Tabla_Ministerio!G628</f>
        <v>8</v>
      </c>
      <c r="Z628" s="83" t="n">
        <f aca="false">H628+Tabla_Ministerio!H628</f>
        <v>2</v>
      </c>
      <c r="AA628" s="83" t="n">
        <f aca="false">Y628+0.33*Z628</f>
        <v>8.66</v>
      </c>
      <c r="AD628" s="91" t="n">
        <f aca="false">IF(U628&gt;0,T628/U628,0)</f>
        <v>238.633333333333</v>
      </c>
      <c r="AE628" s="92" t="n">
        <f aca="false">EXP((((AD628-AD635)/AD636+2)/4-1.9)^3)</f>
        <v>0.102021750417922</v>
      </c>
      <c r="AF628" s="93" t="n">
        <f aca="false">T628/V628</f>
        <v>22.5302911093627</v>
      </c>
      <c r="AG628" s="92" t="n">
        <f aca="false">EXP((((AF628-AF635)/AF636+2)/4-1.9)^3)</f>
        <v>0.0782383774188485</v>
      </c>
      <c r="AH628" s="92" t="n">
        <f aca="false">W628/V628</f>
        <v>0.514841570703097</v>
      </c>
      <c r="AI628" s="92" t="n">
        <f aca="false">EXP((((AH628-AH635)/AH636+2)/4-1.9)^3)</f>
        <v>0.0986813214614812</v>
      </c>
      <c r="AJ628" s="92" t="n">
        <f aca="false">X628/V628</f>
        <v>0.00944138473642801</v>
      </c>
      <c r="AK628" s="92" t="n">
        <f aca="false">EXP((((AJ628-AJ635)/AJ636+2)/4-1.9)^3)</f>
        <v>0.0137192922721914</v>
      </c>
      <c r="AL628" s="92" t="n">
        <f aca="false">AA628/V628</f>
        <v>0.0272541306058222</v>
      </c>
      <c r="AM628" s="92" t="n">
        <f aca="false">EXP((((AL628-AL635)/AL636+2)/4-1.9)^3)</f>
        <v>0.0141357468496639</v>
      </c>
      <c r="AN628" s="92" t="n">
        <f aca="false">0.01*AE628+0.15*AG628+0.24*AI628+0.25*AK628+0.35*AM628</f>
        <v>0.0448168257331922</v>
      </c>
      <c r="AP628" s="94" t="n">
        <f aca="false">0.01*AE628/$AN635*$AZ628</f>
        <v>0.000359009130709311</v>
      </c>
      <c r="AQ628" s="81" t="n">
        <f aca="false">AP628*$J635</f>
        <v>1994.18514627796</v>
      </c>
      <c r="AR628" s="94" t="n">
        <f aca="false">0.15*AG628/$AN635*$AZ628</f>
        <v>0.00412975053116421</v>
      </c>
      <c r="AS628" s="81" t="n">
        <f aca="false">AR628*$J635</f>
        <v>22939.4922374536</v>
      </c>
      <c r="AT628" s="94" t="n">
        <f aca="false">0.24*AI628/$AN635*$AZ628</f>
        <v>0.00833410411956442</v>
      </c>
      <c r="AU628" s="81" t="n">
        <f aca="false">AT628*$J635</f>
        <v>46293.3814801115</v>
      </c>
      <c r="AV628" s="94" t="n">
        <f aca="false">0.25*AK628/$AN635*$AZ628</f>
        <v>0.00120693655333548</v>
      </c>
      <c r="AW628" s="81" t="n">
        <f aca="false">AV628*$J635</f>
        <v>6704.16081732017</v>
      </c>
      <c r="AX628" s="94" t="n">
        <f aca="false">0.35*AM628/$AN635*$AZ628</f>
        <v>0.0017410030299153</v>
      </c>
      <c r="AY628" s="81" t="n">
        <f aca="false">AX628*$J635</f>
        <v>9670.73560224629</v>
      </c>
      <c r="AZ628" s="140" t="n">
        <v>1</v>
      </c>
      <c r="BA628" s="140" t="n">
        <v>0.998607646107983</v>
      </c>
    </row>
    <row r="629" customFormat="false" ht="12.8" hidden="false" customHeight="false" outlineLevel="0" collapsed="false">
      <c r="A629" s="89" t="s">
        <v>63</v>
      </c>
      <c r="B629" s="77"/>
      <c r="C629" s="77"/>
      <c r="D629" s="77"/>
      <c r="E629" s="77"/>
      <c r="F629" s="77"/>
      <c r="G629" s="77"/>
      <c r="H629" s="77"/>
      <c r="I629" s="82" t="n">
        <f aca="false">AP629+AR629+AT629+AV629+AX629</f>
        <v>0.0165260521837624</v>
      </c>
      <c r="J629" s="81" t="n">
        <f aca="false">AQ629+AS629+AU629+AW629+AY629</f>
        <v>91797.1298567276</v>
      </c>
      <c r="K629" s="90" t="n">
        <f aca="false">I629-Tabla_Ministerio!J629</f>
        <v>-1.16784410858842E-005</v>
      </c>
      <c r="L629" s="81" t="n">
        <f aca="false">J629-Tabla_Ministerio!K629</f>
        <v>-64.8701432723901</v>
      </c>
      <c r="M629" s="82" t="n">
        <f aca="false">Q664/Q670</f>
        <v>0.0112872692468448</v>
      </c>
      <c r="N629" s="81" t="n">
        <f aca="false">ROUND(N635*M629,0)</f>
        <v>1191249</v>
      </c>
      <c r="O629" s="82" t="n">
        <f aca="false">Tabla_Ministerio!L629/Tabla_Ministerio!L635-M629</f>
        <v>-1.33294600008528E-006</v>
      </c>
      <c r="P629" s="117" t="n">
        <f aca="false">N629-Tabla_Ministerio!L629</f>
        <v>141</v>
      </c>
      <c r="Q629" s="83" t="n">
        <f aca="false">N629+J629</f>
        <v>1283046.12985673</v>
      </c>
      <c r="R629" s="81" t="n">
        <f aca="false">Q629-Tabla_Ministerio!M629</f>
        <v>76.1298567275517</v>
      </c>
      <c r="T629" s="83" t="n">
        <f aca="false">B629+Tabla_Ministerio!B629</f>
        <v>10891</v>
      </c>
      <c r="U629" s="83" t="n">
        <f aca="false">C629+Tabla_Ministerio!C629</f>
        <v>62</v>
      </c>
      <c r="V629" s="83" t="n">
        <f aca="false">D629+Tabla_Ministerio!D629</f>
        <v>391.136363636364</v>
      </c>
      <c r="W629" s="83" t="n">
        <f aca="false">E629+Tabla_Ministerio!E629</f>
        <v>149.022727272727</v>
      </c>
      <c r="X629" s="83" t="n">
        <f aca="false">F629+Tabla_Ministerio!F629</f>
        <v>2</v>
      </c>
      <c r="Y629" s="83" t="n">
        <f aca="false">G629+Tabla_Ministerio!G629</f>
        <v>2</v>
      </c>
      <c r="Z629" s="83" t="n">
        <f aca="false">H629+Tabla_Ministerio!H629</f>
        <v>1</v>
      </c>
      <c r="AA629" s="83" t="n">
        <f aca="false">Y629+0.33*Z629</f>
        <v>2.33</v>
      </c>
      <c r="AD629" s="91" t="n">
        <f aca="false">IF(U629&gt;0,T629/U629,0)</f>
        <v>175.661290322581</v>
      </c>
      <c r="AE629" s="92" t="n">
        <f aca="false">EXP((((AD629-AD635)/AD636+2)/4-1.9)^3)</f>
        <v>0.0289068913222967</v>
      </c>
      <c r="AF629" s="93" t="n">
        <f aca="false">T629/V629</f>
        <v>27.8445090063916</v>
      </c>
      <c r="AG629" s="92" t="n">
        <f aca="false">EXP((((AF629-AF635)/AF636+2)/4-1.9)^3)</f>
        <v>0.242220291057532</v>
      </c>
      <c r="AH629" s="92" t="n">
        <f aca="false">W629/V629</f>
        <v>0.380999418942474</v>
      </c>
      <c r="AI629" s="92" t="n">
        <f aca="false">EXP((((AH629-AH635)/AH636+2)/4-1.9)^3)</f>
        <v>0.0155359056462355</v>
      </c>
      <c r="AJ629" s="92" t="n">
        <f aca="false">X629/V629</f>
        <v>0.00511330621731551</v>
      </c>
      <c r="AK629" s="92" t="n">
        <f aca="false">EXP((((AJ629-AJ635)/AJ636+2)/4-1.9)^3)</f>
        <v>0.0120886048440956</v>
      </c>
      <c r="AL629" s="92" t="n">
        <f aca="false">AA629/V629</f>
        <v>0.00595700174317257</v>
      </c>
      <c r="AM629" s="92" t="n">
        <f aca="false">EXP((((AL629-AL635)/AL636+2)/4-1.9)^3)</f>
        <v>0.0102576568106865</v>
      </c>
      <c r="AN629" s="92" t="n">
        <f aca="false">0.01*AE629+0.15*AG629+0.24*AI629+0.25*AK629+0.35*AM629</f>
        <v>0.0469630610217135</v>
      </c>
      <c r="AP629" s="94" t="n">
        <f aca="false">0.01*AE629/$AN635*$AZ629</f>
        <v>0.000101721817971309</v>
      </c>
      <c r="AQ629" s="81" t="n">
        <f aca="false">AP629*$J635</f>
        <v>565.033368510689</v>
      </c>
      <c r="AR629" s="94" t="n">
        <f aca="false">0.15*AG629/$AN635*$AZ629</f>
        <v>0.0127854054321506</v>
      </c>
      <c r="AS629" s="81" t="n">
        <f aca="false">AR629*$J635</f>
        <v>71018.9892707234</v>
      </c>
      <c r="AT629" s="94" t="n">
        <f aca="false">0.24*AI629/$AN635*$AZ629</f>
        <v>0.00131208067879386</v>
      </c>
      <c r="AU629" s="81" t="n">
        <f aca="false">AT629*$J635</f>
        <v>7288.20404985081</v>
      </c>
      <c r="AV629" s="94" t="n">
        <f aca="false">0.25*AK629/$AN635*$AZ629</f>
        <v>0.00106347898825227</v>
      </c>
      <c r="AW629" s="81" t="n">
        <f aca="false">AV629*$J635</f>
        <v>5907.29822821299</v>
      </c>
      <c r="AX629" s="94" t="n">
        <f aca="false">0.35*AM629/$AN635*$AZ629</f>
        <v>0.00126336526659439</v>
      </c>
      <c r="AY629" s="81" t="n">
        <f aca="false">AX629*$J635</f>
        <v>7017.60493942972</v>
      </c>
      <c r="AZ629" s="140" t="n">
        <v>1</v>
      </c>
      <c r="BA629" s="140" t="n">
        <v>0.984794257142933</v>
      </c>
    </row>
    <row r="630" customFormat="false" ht="12.8" hidden="false" customHeight="false" outlineLevel="0" collapsed="false">
      <c r="A630" s="89" t="s">
        <v>64</v>
      </c>
      <c r="B630" s="77"/>
      <c r="C630" s="77"/>
      <c r="D630" s="77"/>
      <c r="E630" s="77"/>
      <c r="F630" s="77"/>
      <c r="G630" s="77"/>
      <c r="H630" s="77"/>
      <c r="I630" s="82" t="n">
        <f aca="false">AP630+AR630+AT630+AV630+AX630</f>
        <v>0.0125108784977809</v>
      </c>
      <c r="J630" s="81" t="n">
        <f aca="false">AQ630+AS630+AU630+AW630+AY630</f>
        <v>69494.0767045955</v>
      </c>
      <c r="K630" s="90" t="n">
        <f aca="false">I630-Tabla_Ministerio!J630</f>
        <v>-0.000156250480747518</v>
      </c>
      <c r="L630" s="81" t="n">
        <f aca="false">J630-Tabla_Ministerio!K630</f>
        <v>-867.923295404529</v>
      </c>
      <c r="M630" s="82" t="n">
        <f aca="false">Q665/Q670</f>
        <v>0.0144486319435663</v>
      </c>
      <c r="N630" s="81" t="n">
        <f aca="false">ROUND(N635*M630,0)</f>
        <v>1524896</v>
      </c>
      <c r="O630" s="82" t="n">
        <f aca="false">Tabla_Ministerio!L630/Tabla_Ministerio!L635-M630</f>
        <v>-9.92214889949765E-006</v>
      </c>
      <c r="P630" s="117" t="n">
        <f aca="false">N630-Tabla_Ministerio!L630</f>
        <v>1047</v>
      </c>
      <c r="Q630" s="83" t="n">
        <f aca="false">N630+J630</f>
        <v>1594390.0767046</v>
      </c>
      <c r="R630" s="81" t="n">
        <f aca="false">Q630-Tabla_Ministerio!M630</f>
        <v>179.076704595471</v>
      </c>
      <c r="T630" s="83" t="n">
        <f aca="false">B630+Tabla_Ministerio!B630</f>
        <v>10103</v>
      </c>
      <c r="U630" s="83" t="n">
        <f aca="false">C630+Tabla_Ministerio!C630</f>
        <v>49</v>
      </c>
      <c r="V630" s="83" t="n">
        <f aca="false">D630+Tabla_Ministerio!D630</f>
        <v>402.113636363636</v>
      </c>
      <c r="W630" s="83" t="n">
        <f aca="false">E630+Tabla_Ministerio!E630</f>
        <v>159.409090909091</v>
      </c>
      <c r="X630" s="83" t="n">
        <f aca="false">F630+Tabla_Ministerio!F630</f>
        <v>4</v>
      </c>
      <c r="Y630" s="83" t="n">
        <f aca="false">G630+Tabla_Ministerio!G630</f>
        <v>11</v>
      </c>
      <c r="Z630" s="83" t="n">
        <f aca="false">H630+Tabla_Ministerio!H630</f>
        <v>4</v>
      </c>
      <c r="AA630" s="83" t="n">
        <f aca="false">Y630+0.33*Z630</f>
        <v>12.32</v>
      </c>
      <c r="AD630" s="91" t="n">
        <f aca="false">IF(U630&gt;0,T630/U630,0)</f>
        <v>206.183673469388</v>
      </c>
      <c r="AE630" s="92" t="n">
        <f aca="false">EXP((((AD630-AD635)/AD636+2)/4-1.9)^3)</f>
        <v>0.0557784311692658</v>
      </c>
      <c r="AF630" s="93" t="n">
        <f aca="false">T630/V630</f>
        <v>25.1247385971854</v>
      </c>
      <c r="AG630" s="92" t="n">
        <f aca="false">EXP((((AF630-AF635)/AF636+2)/4-1.9)^3)</f>
        <v>0.143500653943893</v>
      </c>
      <c r="AH630" s="92" t="n">
        <f aca="false">W630/V630</f>
        <v>0.396427965862206</v>
      </c>
      <c r="AI630" s="92" t="n">
        <f aca="false">EXP((((AH630-AH635)/AH636+2)/4-1.9)^3)</f>
        <v>0.0199620168124123</v>
      </c>
      <c r="AJ630" s="92" t="n">
        <f aca="false">X630/V630</f>
        <v>0.00994743683942803</v>
      </c>
      <c r="AK630" s="92" t="n">
        <f aca="false">EXP((((AJ630-AJ635)/AJ636+2)/4-1.9)^3)</f>
        <v>0.0139215584545103</v>
      </c>
      <c r="AL630" s="92" t="n">
        <f aca="false">AA630/V630</f>
        <v>0.0306381054654383</v>
      </c>
      <c r="AM630" s="92" t="n">
        <f aca="false">EXP((((AL630-AL635)/AL636+2)/4-1.9)^3)</f>
        <v>0.0148535661777628</v>
      </c>
      <c r="AN630" s="92" t="n">
        <f aca="false">0.01*AE630+0.15*AG630+0.24*AI630+0.25*AK630+0.35*AM630</f>
        <v>0.0355529042141002</v>
      </c>
      <c r="AP630" s="94" t="n">
        <f aca="false">0.01*AE630/$AN635*$AZ630</f>
        <v>0.000196281342011649</v>
      </c>
      <c r="AQ630" s="81" t="n">
        <f aca="false">AP630*$J635</f>
        <v>1090.28240022137</v>
      </c>
      <c r="AR630" s="94" t="n">
        <f aca="false">0.15*AG630/$AN635*$AZ630</f>
        <v>0.0075745678961951</v>
      </c>
      <c r="AS630" s="81" t="n">
        <f aca="false">AR630*$J635</f>
        <v>42074.3916964517</v>
      </c>
      <c r="AT630" s="94" t="n">
        <f aca="false">0.24*AI630/$AN635*$AZ630</f>
        <v>0.0016858866914959</v>
      </c>
      <c r="AU630" s="81" t="n">
        <f aca="false">AT630*$J635</f>
        <v>9364.58131815874</v>
      </c>
      <c r="AV630" s="94" t="n">
        <f aca="false">0.25*AK630/$AN635*$AZ630</f>
        <v>0.00122473065263018</v>
      </c>
      <c r="AW630" s="81" t="n">
        <f aca="false">AV630*$J635</f>
        <v>6803.00155831964</v>
      </c>
      <c r="AX630" s="94" t="n">
        <f aca="false">0.35*AM630/$AN635*$AZ630</f>
        <v>0.00182941191544806</v>
      </c>
      <c r="AY630" s="81" t="n">
        <f aca="false">AX630*$J635</f>
        <v>10161.819731444</v>
      </c>
      <c r="AZ630" s="140" t="n">
        <v>1</v>
      </c>
      <c r="BA630" s="140" t="n">
        <v>0.989953321153134</v>
      </c>
    </row>
    <row r="631" customFormat="false" ht="12.8" hidden="false" customHeight="false" outlineLevel="0" collapsed="false">
      <c r="A631" s="89" t="s">
        <v>65</v>
      </c>
      <c r="B631" s="77"/>
      <c r="C631" s="77"/>
      <c r="D631" s="77"/>
      <c r="E631" s="77"/>
      <c r="F631" s="77"/>
      <c r="G631" s="77"/>
      <c r="H631" s="77"/>
      <c r="I631" s="82" t="n">
        <f aca="false">AP631+AR631+AT631+AV631+AX631</f>
        <v>0.0118106381201933</v>
      </c>
      <c r="J631" s="81" t="n">
        <f aca="false">AQ631+AS631+AU631+AW631+AY631</f>
        <v>65604.4570811327</v>
      </c>
      <c r="K631" s="90" t="n">
        <f aca="false">I631-Tabla_Ministerio!J631</f>
        <v>-0.000152761470639111</v>
      </c>
      <c r="L631" s="81" t="n">
        <f aca="false">J631-Tabla_Ministerio!K631</f>
        <v>-848.542918867301</v>
      </c>
      <c r="M631" s="82" t="n">
        <f aca="false">Q666/Q670</f>
        <v>0.0134930235878057</v>
      </c>
      <c r="N631" s="81" t="n">
        <f aca="false">ROUND(N635*M631,0)</f>
        <v>1424042</v>
      </c>
      <c r="O631" s="82" t="n">
        <f aca="false">Tabla_Ministerio!L631/Tabla_Ministerio!L635-M631</f>
        <v>-1.57296333799448E-005</v>
      </c>
      <c r="P631" s="117" t="n">
        <f aca="false">N631-Tabla_Ministerio!L631</f>
        <v>1660</v>
      </c>
      <c r="Q631" s="83" t="n">
        <f aca="false">N631+J631</f>
        <v>1489646.45708113</v>
      </c>
      <c r="R631" s="81" t="n">
        <f aca="false">Q631-Tabla_Ministerio!M631</f>
        <v>811.457081132801</v>
      </c>
      <c r="T631" s="83" t="n">
        <f aca="false">B631+Tabla_Ministerio!B631</f>
        <v>4146</v>
      </c>
      <c r="U631" s="83" t="n">
        <f aca="false">C631+Tabla_Ministerio!C631</f>
        <v>32</v>
      </c>
      <c r="V631" s="83" t="n">
        <f aca="false">D631+Tabla_Ministerio!D631</f>
        <v>235.318181818182</v>
      </c>
      <c r="W631" s="83" t="n">
        <f aca="false">E631+Tabla_Ministerio!E631</f>
        <v>110.5</v>
      </c>
      <c r="X631" s="83" t="n">
        <f aca="false">F631+Tabla_Ministerio!F631</f>
        <v>11</v>
      </c>
      <c r="Y631" s="83" t="n">
        <f aca="false">G631+Tabla_Ministerio!G631</f>
        <v>13</v>
      </c>
      <c r="Z631" s="83" t="n">
        <f aca="false">H631+Tabla_Ministerio!H631</f>
        <v>3</v>
      </c>
      <c r="AA631" s="83" t="n">
        <f aca="false">Y631+0.33*Z631</f>
        <v>13.99</v>
      </c>
      <c r="AD631" s="91" t="n">
        <f aca="false">IF(U631&gt;0,T631/U631,0)</f>
        <v>129.5625</v>
      </c>
      <c r="AE631" s="92" t="n">
        <f aca="false">EXP((((AD631-AD635)/AD636+2)/4-1.9)^3)</f>
        <v>0.00896411667974002</v>
      </c>
      <c r="AF631" s="93" t="n">
        <f aca="false">T631/V631</f>
        <v>17.6186980876956</v>
      </c>
      <c r="AG631" s="92" t="n">
        <f aca="false">EXP((((AF631-AF635)/AF636+2)/4-1.9)^3)</f>
        <v>0.0179758444594865</v>
      </c>
      <c r="AH631" s="92" t="n">
        <f aca="false">W631/V631</f>
        <v>0.469576975082093</v>
      </c>
      <c r="AI631" s="92" t="n">
        <f aca="false">EXP((((AH631-AH635)/AH636+2)/4-1.9)^3)</f>
        <v>0.0571823989703189</v>
      </c>
      <c r="AJ631" s="92" t="n">
        <f aca="false">X631/V631</f>
        <v>0.0467452192389414</v>
      </c>
      <c r="AK631" s="92" t="n">
        <f aca="false">EXP((((AJ631-AJ635)/AJ636+2)/4-1.9)^3)</f>
        <v>0.0369944808124637</v>
      </c>
      <c r="AL631" s="92" t="n">
        <f aca="false">AA631/V631</f>
        <v>0.0594514197411628</v>
      </c>
      <c r="AM631" s="92" t="n">
        <f aca="false">EXP((((AL631-AL635)/AL636+2)/4-1.9)^3)</f>
        <v>0.0222987882261868</v>
      </c>
      <c r="AN631" s="92" t="n">
        <f aca="false">0.01*AE631+0.15*AG631+0.24*AI631+0.25*AK631+0.35*AM631</f>
        <v>0.0335629896708782</v>
      </c>
      <c r="AP631" s="94" t="n">
        <f aca="false">0.01*AE631/$AN635*$AZ631</f>
        <v>3.1544251334517E-005</v>
      </c>
      <c r="AQ631" s="81" t="n">
        <f aca="false">AP631*$J635</f>
        <v>175.218600533831</v>
      </c>
      <c r="AR631" s="94" t="n">
        <f aca="false">0.15*AG631/$AN635*$AZ631</f>
        <v>0.000948840654085518</v>
      </c>
      <c r="AS631" s="81" t="n">
        <f aca="false">AR631*$J635</f>
        <v>5270.51759052359</v>
      </c>
      <c r="AT631" s="94" t="n">
        <f aca="false">0.24*AI631/$AN635*$AZ631</f>
        <v>0.00482932392642442</v>
      </c>
      <c r="AU631" s="81" t="n">
        <f aca="false">AT631*$J635</f>
        <v>26825.4069795183</v>
      </c>
      <c r="AV631" s="94" t="n">
        <f aca="false">0.25*AK631/$AN635*$AZ631</f>
        <v>0.00325454041494071</v>
      </c>
      <c r="AW631" s="81" t="n">
        <f aca="false">AV631*$J635</f>
        <v>18077.9696065478</v>
      </c>
      <c r="AX631" s="94" t="n">
        <f aca="false">0.35*AM631/$AN635*$AZ631</f>
        <v>0.00274638887340813</v>
      </c>
      <c r="AY631" s="81" t="n">
        <f aca="false">AX631*$J635</f>
        <v>15255.3443040091</v>
      </c>
      <c r="AZ631" s="140" t="n">
        <v>1</v>
      </c>
      <c r="BA631" s="140" t="n">
        <v>0.989554283988327</v>
      </c>
    </row>
    <row r="632" customFormat="false" ht="12.8" hidden="false" customHeight="false" outlineLevel="0" collapsed="false">
      <c r="A632" s="89" t="s">
        <v>66</v>
      </c>
      <c r="B632" s="77"/>
      <c r="C632" s="77"/>
      <c r="D632" s="77"/>
      <c r="E632" s="77"/>
      <c r="F632" s="77"/>
      <c r="G632" s="77"/>
      <c r="H632" s="77"/>
      <c r="I632" s="82" t="n">
        <f aca="false">AP632+AR632+AT632+AV632+AX632</f>
        <v>0.0112187034180525</v>
      </c>
      <c r="J632" s="81" t="n">
        <f aca="false">AQ632+AS632+AU632+AW632+AY632</f>
        <v>62316.442126629</v>
      </c>
      <c r="K632" s="90" t="n">
        <f aca="false">I632-Tabla_Ministerio!J632</f>
        <v>-4.09667850838798E-005</v>
      </c>
      <c r="L632" s="81" t="n">
        <f aca="false">J632-Tabla_Ministerio!K632</f>
        <v>-227.557873371021</v>
      </c>
      <c r="M632" s="82" t="n">
        <f aca="false">Q667/Q670</f>
        <v>0.00651907652853281</v>
      </c>
      <c r="N632" s="81" t="n">
        <f aca="false">ROUND(N635*M632,0)</f>
        <v>688018</v>
      </c>
      <c r="O632" s="82" t="n">
        <f aca="false">Tabla_Ministerio!L632/Tabla_Ministerio!L635-M632</f>
        <v>1.10885507938318E-005</v>
      </c>
      <c r="P632" s="117" t="n">
        <f aca="false">N632-Tabla_Ministerio!L632</f>
        <v>-1170</v>
      </c>
      <c r="Q632" s="83" t="n">
        <f aca="false">N632+J632</f>
        <v>750334.442126629</v>
      </c>
      <c r="R632" s="81" t="n">
        <f aca="false">Q632-Tabla_Ministerio!M632</f>
        <v>-1397.55787337106</v>
      </c>
      <c r="T632" s="83" t="n">
        <f aca="false">B632+Tabla_Ministerio!B632</f>
        <v>4197</v>
      </c>
      <c r="U632" s="83" t="n">
        <f aca="false">C632+Tabla_Ministerio!C632</f>
        <v>20</v>
      </c>
      <c r="V632" s="83" t="n">
        <f aca="false">D632+Tabla_Ministerio!D632</f>
        <v>183.5</v>
      </c>
      <c r="W632" s="83" t="n">
        <f aca="false">E632+Tabla_Ministerio!E632</f>
        <v>80.3636363636364</v>
      </c>
      <c r="X632" s="83" t="n">
        <f aca="false">F632+Tabla_Ministerio!F632</f>
        <v>4</v>
      </c>
      <c r="Y632" s="83" t="n">
        <f aca="false">G632+Tabla_Ministerio!G632</f>
        <v>4</v>
      </c>
      <c r="Z632" s="83" t="n">
        <f aca="false">H632+Tabla_Ministerio!H632</f>
        <v>1</v>
      </c>
      <c r="AA632" s="83" t="n">
        <f aca="false">Y632+0.33*Z632</f>
        <v>4.33</v>
      </c>
      <c r="AD632" s="91" t="n">
        <f aca="false">IF(U632&gt;0,T632/U632,0)</f>
        <v>209.85</v>
      </c>
      <c r="AE632" s="92" t="n">
        <f aca="false">EXP((((AD632-AD635)/AD636+2)/4-1.9)^3)</f>
        <v>0.0600023905940499</v>
      </c>
      <c r="AF632" s="93" t="n">
        <f aca="false">T632/V632</f>
        <v>22.8719346049046</v>
      </c>
      <c r="AG632" s="92" t="n">
        <f aca="false">EXP((((AF632-AF635)/AF636+2)/4-1.9)^3)</f>
        <v>0.0852836945442726</v>
      </c>
      <c r="AH632" s="92" t="n">
        <f aca="false">W632/V632</f>
        <v>0.437948972008918</v>
      </c>
      <c r="AI632" s="92" t="n">
        <f aca="false">EXP((((AH632-AH635)/AH636+2)/4-1.9)^3)</f>
        <v>0.0372651326533334</v>
      </c>
      <c r="AJ632" s="92" t="n">
        <f aca="false">X632/V632</f>
        <v>0.0217983651226158</v>
      </c>
      <c r="AK632" s="92" t="n">
        <f aca="false">EXP((((AJ632-AJ635)/AJ636+2)/4-1.9)^3)</f>
        <v>0.0194283017159648</v>
      </c>
      <c r="AL632" s="92" t="n">
        <f aca="false">AA632/V632</f>
        <v>0.0235967302452316</v>
      </c>
      <c r="AM632" s="92" t="n">
        <f aca="false">EXP((((AL632-AL635)/AL636+2)/4-1.9)^3)</f>
        <v>0.0133930526432411</v>
      </c>
      <c r="AN632" s="92" t="n">
        <f aca="false">0.01*AE632+0.15*AG632+0.24*AI632+0.25*AK632+0.35*AM632</f>
        <v>0.031880853778507</v>
      </c>
      <c r="AP632" s="94" t="n">
        <f aca="false">0.01*AE632/$AN635*$AZ632</f>
        <v>0.000211145231280664</v>
      </c>
      <c r="AQ632" s="81" t="n">
        <f aca="false">AP632*$J635</f>
        <v>1172.84672703286</v>
      </c>
      <c r="AR632" s="94" t="n">
        <f aca="false">0.15*AG632/$AN635*$AZ632</f>
        <v>0.00450163199267738</v>
      </c>
      <c r="AS632" s="81" t="n">
        <f aca="false">AR632*$J635</f>
        <v>25005.1792166691</v>
      </c>
      <c r="AT632" s="94" t="n">
        <f aca="false">0.24*AI632/$AN635*$AZ632</f>
        <v>0.0031472166258281</v>
      </c>
      <c r="AU632" s="81" t="n">
        <f aca="false">AT632*$J635</f>
        <v>17481.8190137543</v>
      </c>
      <c r="AV632" s="94" t="n">
        <f aca="false">0.25*AK632/$AN635*$AZ632</f>
        <v>0.00170917909211384</v>
      </c>
      <c r="AW632" s="81" t="n">
        <f aca="false">AV632*$J635</f>
        <v>9493.963429532</v>
      </c>
      <c r="AX632" s="94" t="n">
        <f aca="false">0.35*AM632/$AN635*$AZ632</f>
        <v>0.00164953047615254</v>
      </c>
      <c r="AY632" s="81" t="n">
        <f aca="false">AX632*$J635</f>
        <v>9162.6337396407</v>
      </c>
      <c r="AZ632" s="140" t="n">
        <v>1</v>
      </c>
      <c r="BA632" s="140" t="n">
        <v>1.01285796033092</v>
      </c>
    </row>
    <row r="633" customFormat="false" ht="12.8" hidden="false" customHeight="false" outlineLevel="0" collapsed="false">
      <c r="A633" s="89" t="s">
        <v>67</v>
      </c>
      <c r="B633" s="77"/>
      <c r="C633" s="77"/>
      <c r="D633" s="77"/>
      <c r="E633" s="77"/>
      <c r="F633" s="77"/>
      <c r="G633" s="77"/>
      <c r="H633" s="77"/>
      <c r="I633" s="82" t="n">
        <f aca="false">AP633+AR633+AT633+AV633+AX633</f>
        <v>0.0116063228030356</v>
      </c>
      <c r="J633" s="81" t="n">
        <f aca="false">AQ633+AS633+AU633+AW633+AY633</f>
        <v>64469.5484234395</v>
      </c>
      <c r="K633" s="90" t="n">
        <f aca="false">I633-Tabla_Ministerio!J633</f>
        <v>-5.30210794057878E-006</v>
      </c>
      <c r="L633" s="81" t="n">
        <f aca="false">J633-Tabla_Ministerio!K633</f>
        <v>-29.4515765604592</v>
      </c>
      <c r="M633" s="82" t="n">
        <f aca="false">Q668/Q670</f>
        <v>0.00474846792110507</v>
      </c>
      <c r="N633" s="81" t="n">
        <f aca="false">ROUND(N635*M633,0)</f>
        <v>501149</v>
      </c>
      <c r="O633" s="82" t="n">
        <f aca="false">Tabla_Ministerio!L633/Tabla_Ministerio!L635-M633</f>
        <v>-2.09989960459015E-005</v>
      </c>
      <c r="P633" s="117" t="n">
        <f aca="false">N633-Tabla_Ministerio!L633</f>
        <v>2216</v>
      </c>
      <c r="Q633" s="83" t="n">
        <f aca="false">N633+J633</f>
        <v>565618.548423439</v>
      </c>
      <c r="R633" s="81" t="n">
        <f aca="false">Q633-Tabla_Ministerio!M633</f>
        <v>2186.5484234395</v>
      </c>
      <c r="T633" s="83" t="n">
        <f aca="false">B633+Tabla_Ministerio!B633</f>
        <v>4665</v>
      </c>
      <c r="U633" s="83" t="n">
        <f aca="false">C633+Tabla_Ministerio!C633</f>
        <v>26</v>
      </c>
      <c r="V633" s="83" t="n">
        <f aca="false">D633+Tabla_Ministerio!D633</f>
        <v>237.590909090909</v>
      </c>
      <c r="W633" s="83" t="n">
        <f aca="false">E633+Tabla_Ministerio!E633</f>
        <v>113.681818181818</v>
      </c>
      <c r="X633" s="83" t="n">
        <f aca="false">F633+Tabla_Ministerio!F633</f>
        <v>6</v>
      </c>
      <c r="Y633" s="83" t="n">
        <f aca="false">G633+Tabla_Ministerio!G633</f>
        <v>9</v>
      </c>
      <c r="Z633" s="83" t="n">
        <f aca="false">H633+Tabla_Ministerio!H633</f>
        <v>8</v>
      </c>
      <c r="AA633" s="83" t="n">
        <f aca="false">Y633+0.33*Z633</f>
        <v>11.64</v>
      </c>
      <c r="AD633" s="91" t="n">
        <f aca="false">IF(U633&gt;0,T633/U633,0)</f>
        <v>179.423076923077</v>
      </c>
      <c r="AE633" s="92" t="n">
        <f aca="false">EXP((((AD633-AD635)/AD636+2)/4-1.9)^3)</f>
        <v>0.0314999619739962</v>
      </c>
      <c r="AF633" s="93" t="n">
        <f aca="false">T633/V633</f>
        <v>19.6345896307634</v>
      </c>
      <c r="AG633" s="92" t="n">
        <f aca="false">EXP((((AF633-AF635)/AF636+2)/4-1.9)^3)</f>
        <v>0.034700703312852</v>
      </c>
      <c r="AH633" s="92" t="n">
        <f aca="false">W633/V633</f>
        <v>0.478477137937631</v>
      </c>
      <c r="AI633" s="92" t="n">
        <f aca="false">EXP((((AH633-AH635)/AH636+2)/4-1.9)^3)</f>
        <v>0.0640491939069182</v>
      </c>
      <c r="AJ633" s="92" t="n">
        <f aca="false">X633/V633</f>
        <v>0.0252534914865123</v>
      </c>
      <c r="AK633" s="92" t="n">
        <f aca="false">EXP((((AJ633-AJ635)/AJ636+2)/4-1.9)^3)</f>
        <v>0.0213388707578112</v>
      </c>
      <c r="AL633" s="92" t="n">
        <f aca="false">AA633/V633</f>
        <v>0.048991773483834</v>
      </c>
      <c r="AM633" s="92" t="n">
        <f aca="false">EXP((((AL633-AL635)/AL636+2)/4-1.9)^3)</f>
        <v>0.0193021296929402</v>
      </c>
      <c r="AN633" s="92" t="n">
        <f aca="false">0.01*AE633+0.15*AG633+0.24*AI633+0.25*AK633+0.35*AM633</f>
        <v>0.03298237473631</v>
      </c>
      <c r="AP633" s="94" t="n">
        <f aca="false">0.01*AE633/$AN635*$AZ633</f>
        <v>0.000110846696114656</v>
      </c>
      <c r="AQ633" s="81" t="n">
        <f aca="false">AP633*$J635</f>
        <v>615.719256134513</v>
      </c>
      <c r="AR633" s="94" t="n">
        <f aca="false">0.15*AG633/$AN635*$AZ633</f>
        <v>0.00183164902782734</v>
      </c>
      <c r="AS633" s="81" t="n">
        <f aca="false">AR633*$J635</f>
        <v>10174.2462016803</v>
      </c>
      <c r="AT633" s="94" t="n">
        <f aca="false">0.24*AI633/$AN635*$AZ633</f>
        <v>0.00540925722202439</v>
      </c>
      <c r="AU633" s="81" t="n">
        <f aca="false">AT633*$J635</f>
        <v>30046.7578171211</v>
      </c>
      <c r="AV633" s="94" t="n">
        <f aca="false">0.25*AK633/$AN635*$AZ633</f>
        <v>0.00187725887119614</v>
      </c>
      <c r="AW633" s="81" t="n">
        <f aca="false">AV633*$J635</f>
        <v>10427.5948337622</v>
      </c>
      <c r="AX633" s="94" t="n">
        <f aca="false">0.35*AM633/$AN635*$AZ633</f>
        <v>0.0023773109858731</v>
      </c>
      <c r="AY633" s="81" t="n">
        <f aca="false">AX633*$J635</f>
        <v>13205.2303147414</v>
      </c>
      <c r="AZ633" s="140" t="n">
        <v>1</v>
      </c>
      <c r="BA633" s="140" t="n">
        <v>0.988228194173219</v>
      </c>
    </row>
    <row r="634" customFormat="false" ht="12.8" hidden="false" customHeight="false" outlineLevel="0" collapsed="false">
      <c r="A634" s="95" t="s">
        <v>68</v>
      </c>
      <c r="B634" s="77"/>
      <c r="C634" s="77"/>
      <c r="D634" s="77"/>
      <c r="E634" s="77"/>
      <c r="F634" s="77"/>
      <c r="G634" s="77"/>
      <c r="H634" s="77"/>
      <c r="I634" s="96" t="n">
        <f aca="false">AP634+AR634+AT634+AV634+AX634</f>
        <v>0.00622308171043906</v>
      </c>
      <c r="J634" s="97" t="n">
        <f aca="false">AQ634+AS634+AU634+AW634+AY634</f>
        <v>34567.3021923222</v>
      </c>
      <c r="K634" s="90" t="n">
        <f aca="false">I634-Tabla_Ministerio!J634</f>
        <v>-0.000110482778825152</v>
      </c>
      <c r="L634" s="81" t="n">
        <f aca="false">J634-Tabla_Ministerio!K634</f>
        <v>-613.697807677847</v>
      </c>
      <c r="M634" s="82" t="n">
        <f aca="false">Q669/Q670</f>
        <v>0.00561741567637846</v>
      </c>
      <c r="N634" s="81" t="n">
        <f aca="false">ROUND(N635*M634,0)</f>
        <v>592857</v>
      </c>
      <c r="O634" s="82" t="n">
        <f aca="false">Tabla_Ministerio!L634/Tabla_Ministerio!L635-M634</f>
        <v>2.00095067093009E-005</v>
      </c>
      <c r="P634" s="117" t="n">
        <f aca="false">N634-Tabla_Ministerio!L634</f>
        <v>-2112</v>
      </c>
      <c r="Q634" s="83" t="n">
        <f aca="false">N634+J634</f>
        <v>627424.302192322</v>
      </c>
      <c r="R634" s="81" t="n">
        <f aca="false">Q634-Tabla_Ministerio!M634</f>
        <v>-2725.69780767779</v>
      </c>
      <c r="T634" s="99" t="n">
        <f aca="false">B634+Tabla_Ministerio!B634</f>
        <v>4487</v>
      </c>
      <c r="U634" s="99" t="n">
        <f aca="false">C634+Tabla_Ministerio!C634</f>
        <v>21</v>
      </c>
      <c r="V634" s="99" t="n">
        <f aca="false">D634+Tabla_Ministerio!D634</f>
        <v>291.5</v>
      </c>
      <c r="W634" s="99" t="n">
        <f aca="false">E634+Tabla_Ministerio!E634</f>
        <v>121.25</v>
      </c>
      <c r="X634" s="99" t="n">
        <f aca="false">F634+Tabla_Ministerio!F634</f>
        <v>3</v>
      </c>
      <c r="Y634" s="99" t="n">
        <f aca="false">G634+Tabla_Ministerio!G634</f>
        <v>10</v>
      </c>
      <c r="Z634" s="99" t="n">
        <f aca="false">H634+Tabla_Ministerio!H634</f>
        <v>4</v>
      </c>
      <c r="AA634" s="99" t="n">
        <f aca="false">Y634+0.33*Z634</f>
        <v>11.32</v>
      </c>
      <c r="AD634" s="91" t="n">
        <f aca="false">IF(U634&gt;0,T634/U634,0)</f>
        <v>213.666666666667</v>
      </c>
      <c r="AE634" s="92" t="n">
        <f aca="false">EXP((((AD634-AD635)/AD636+2)/4-1.9)^3)</f>
        <v>0.064654413640275</v>
      </c>
      <c r="AF634" s="93" t="n">
        <f aca="false">T634/V634</f>
        <v>15.3927958833619</v>
      </c>
      <c r="AG634" s="92" t="n">
        <f aca="false">EXP((((AF634-AF635)/AF636+2)/4-1.9)^3)</f>
        <v>0.00791604176690979</v>
      </c>
      <c r="AH634" s="92" t="n">
        <f aca="false">W634/V634</f>
        <v>0.415951972555746</v>
      </c>
      <c r="AI634" s="92" t="n">
        <f aca="false">EXP((((AH634-AH635)/AH636+2)/4-1.9)^3)</f>
        <v>0.0270141640480205</v>
      </c>
      <c r="AJ634" s="92" t="n">
        <f aca="false">X634/V634</f>
        <v>0.0102915951972556</v>
      </c>
      <c r="AK634" s="92" t="n">
        <f aca="false">EXP((((AJ634-AJ635)/AJ636+2)/4-1.9)^3)</f>
        <v>0.0140605498058915</v>
      </c>
      <c r="AL634" s="92" t="n">
        <f aca="false">AA634/V634</f>
        <v>0.0388336192109777</v>
      </c>
      <c r="AM634" s="92" t="n">
        <f aca="false">EXP((((AL634-AL635)/AL636+2)/4-1.9)^3)</f>
        <v>0.0167200358561708</v>
      </c>
      <c r="AN634" s="92" t="n">
        <f aca="false">0.01*AE634+0.15*AG634+0.24*AI634+0.25*AK634+0.35*AM634</f>
        <v>0.0176844997740968</v>
      </c>
      <c r="AP634" s="94" t="n">
        <f aca="false">0.01*AE634/$AN635*$AZ634</f>
        <v>0.00022751545373836</v>
      </c>
      <c r="AQ634" s="81" t="n">
        <f aca="false">AP634*$J635</f>
        <v>1263.77827075684</v>
      </c>
      <c r="AR634" s="94" t="n">
        <f aca="false">0.15*AG634/$AN635*$AZ634</f>
        <v>0.000417841969249967</v>
      </c>
      <c r="AS634" s="81" t="n">
        <f aca="false">AR634*$J635</f>
        <v>2320.98344385704</v>
      </c>
      <c r="AT634" s="94" t="n">
        <f aca="false">0.24*AI634/$AN635*$AZ634</f>
        <v>0.0022814738650118</v>
      </c>
      <c r="AU634" s="81" t="n">
        <f aca="false">AT634*$J635</f>
        <v>12672.8846261901</v>
      </c>
      <c r="AV634" s="94" t="n">
        <f aca="false">0.25*AK634/$AN635*$AZ634</f>
        <v>0.0012369582325411</v>
      </c>
      <c r="AW634" s="81" t="n">
        <f aca="false">AV634*$J635</f>
        <v>6870.92199863017</v>
      </c>
      <c r="AX634" s="94" t="n">
        <f aca="false">0.35*AM634/$AN635*$AZ634</f>
        <v>0.00205929218989784</v>
      </c>
      <c r="AY634" s="81" t="n">
        <f aca="false">AX634*$J635</f>
        <v>11438.733852888</v>
      </c>
      <c r="AZ634" s="140" t="n">
        <v>1</v>
      </c>
      <c r="BA634" s="140" t="n">
        <v>0.981506332752731</v>
      </c>
    </row>
    <row r="635" customFormat="false" ht="12.8" hidden="false" customHeight="false" outlineLevel="0" collapsed="false">
      <c r="A635" s="104" t="s">
        <v>71</v>
      </c>
      <c r="B635" s="77"/>
      <c r="C635" s="77"/>
      <c r="D635" s="77"/>
      <c r="E635" s="77"/>
      <c r="F635" s="77"/>
      <c r="G635" s="77"/>
      <c r="H635" s="77"/>
      <c r="I635" s="105" t="n">
        <f aca="false">SUM(I608:I634)</f>
        <v>1</v>
      </c>
      <c r="J635" s="108" t="n">
        <f aca="false">Tabla_Ministerio!K635</f>
        <v>5554692</v>
      </c>
      <c r="K635" s="107" t="n">
        <f aca="false">I635-Tabla_Ministerio!J635</f>
        <v>0</v>
      </c>
      <c r="L635" s="108" t="n">
        <f aca="false">J635-Tabla_Ministerio!K635</f>
        <v>0</v>
      </c>
      <c r="M635" s="105" t="n">
        <f aca="false">SUM(M610:M634)</f>
        <v>1.0000000372658</v>
      </c>
      <c r="N635" s="108" t="n">
        <f aca="false">Tabla_Ministerio!L635</f>
        <v>105539139</v>
      </c>
      <c r="O635" s="105" t="n">
        <f aca="false">SUM(P610:P634)</f>
        <v>4</v>
      </c>
      <c r="P635" s="109" t="n">
        <f aca="false">SUM(P610:P634)</f>
        <v>4</v>
      </c>
      <c r="Q635" s="111" t="n">
        <f aca="false">Tabla_Ministerio!M635</f>
        <v>111093831</v>
      </c>
      <c r="R635" s="108" t="n">
        <f aca="false">SUM(R610:R634)</f>
        <v>4.00000000023283</v>
      </c>
      <c r="T635" s="111"/>
      <c r="U635" s="111"/>
      <c r="V635" s="111"/>
      <c r="W635" s="111"/>
      <c r="X635" s="111"/>
      <c r="Y635" s="111"/>
      <c r="Z635" s="111"/>
      <c r="AA635" s="111"/>
      <c r="AC635" s="112" t="s">
        <v>295</v>
      </c>
      <c r="AD635" s="112" t="n">
        <f aca="false">AVERAGE(AD610:AD634)</f>
        <v>213.393443207432</v>
      </c>
      <c r="AE635" s="111"/>
      <c r="AF635" s="112" t="n">
        <f aca="false">AVERAGE(AF610:AF634)</f>
        <v>21.781370381727</v>
      </c>
      <c r="AG635" s="111"/>
      <c r="AH635" s="114" t="n">
        <f aca="false">AVERAGE(AH610:AH634)</f>
        <v>0.478803764281494</v>
      </c>
      <c r="AI635" s="111"/>
      <c r="AJ635" s="114" t="n">
        <f aca="false">AVERAGE(AJ610:AJ634)</f>
        <v>0.0709108006381877</v>
      </c>
      <c r="AK635" s="111"/>
      <c r="AL635" s="114" t="n">
        <f aca="false">AVERAGE(AL610:AL634)</f>
        <v>0.145778026498534</v>
      </c>
      <c r="AM635" s="111"/>
      <c r="AN635" s="114" t="n">
        <f aca="false">SUM(AN610:AN634)</f>
        <v>2.84175921142599</v>
      </c>
      <c r="AP635" s="116" t="n">
        <f aca="false">SUM(AP608:AP634)</f>
        <v>0.00966963730686081</v>
      </c>
      <c r="AQ635" s="108" t="n">
        <f aca="false">SUM(AQ608:AQ634)</f>
        <v>53711.8569913213</v>
      </c>
      <c r="AR635" s="116" t="n">
        <f aca="false">SUM(AR608:AR634)</f>
        <v>0.148766356353254</v>
      </c>
      <c r="AS635" s="108" t="n">
        <f aca="false">SUM(AS608:AS634)</f>
        <v>826351.28950457</v>
      </c>
      <c r="AT635" s="116" t="n">
        <f aca="false">SUM(AT608:AT634)</f>
        <v>0.23219454563717</v>
      </c>
      <c r="AU635" s="108" t="n">
        <f aca="false">SUM(AU608:AU634)</f>
        <v>1289769.18509442</v>
      </c>
      <c r="AV635" s="116" t="n">
        <f aca="false">SUM(AV608:AV634)</f>
        <v>0.256598466197152</v>
      </c>
      <c r="AW635" s="108" t="n">
        <f aca="false">SUM(AW608:AW634)</f>
        <v>1425325.44739759</v>
      </c>
      <c r="AX635" s="116" t="n">
        <f aca="false">SUM(AX608:AX634)</f>
        <v>0.352770994505563</v>
      </c>
      <c r="AY635" s="108" t="n">
        <f aca="false">SUM(AY608:AY634)</f>
        <v>1959534.22101209</v>
      </c>
      <c r="AZ635" s="8"/>
    </row>
    <row r="636" customFormat="false" ht="12.8" hidden="false" customHeight="false" outlineLevel="0" collapsed="false">
      <c r="A636" s="57" t="s">
        <v>72</v>
      </c>
      <c r="B636" s="60"/>
      <c r="C636" s="60"/>
      <c r="D636" s="60"/>
      <c r="E636" s="60"/>
      <c r="F636" s="60"/>
      <c r="G636" s="60"/>
      <c r="H636" s="60"/>
      <c r="AC636" s="112" t="s">
        <v>296</v>
      </c>
      <c r="AD636" s="112" t="n">
        <f aca="false">_xlfn.STDEV.P(AD610:AD634)</f>
        <v>75.7164010058082</v>
      </c>
      <c r="AE636" s="111"/>
      <c r="AF636" s="112" t="n">
        <f aca="false">_xlfn.STDEV.P(AF610:AF634)</f>
        <v>5.48082384361674</v>
      </c>
      <c r="AG636" s="111"/>
      <c r="AH636" s="114" t="n">
        <f aca="false">_xlfn.STDEV.P(AH610:AH634)</f>
        <v>0.117056333698931</v>
      </c>
      <c r="AI636" s="111"/>
      <c r="AJ636" s="114" t="n">
        <f aca="false">_xlfn.STDEV.P(AJ610:AJ634)</f>
        <v>0.0683785206544673</v>
      </c>
      <c r="AK636" s="111"/>
      <c r="AL636" s="114" t="n">
        <f aca="false">_xlfn.STDEV.P(AL610:AL634)</f>
        <v>0.134104333865891</v>
      </c>
      <c r="AM636" s="111"/>
      <c r="AN636" s="114"/>
      <c r="AZ636" s="8"/>
    </row>
    <row r="637" customFormat="false" ht="12.8" hidden="false" customHeight="false" outlineLevel="0" collapsed="false">
      <c r="A637" s="57" t="s">
        <v>196</v>
      </c>
      <c r="B637" s="60"/>
      <c r="C637" s="60"/>
      <c r="D637" s="60"/>
      <c r="E637" s="60"/>
      <c r="F637" s="60"/>
      <c r="G637" s="60"/>
      <c r="H637" s="60"/>
      <c r="AZ637" s="8"/>
    </row>
    <row r="638" customFormat="false" ht="12.8" hidden="false" customHeight="false" outlineLevel="0" collapsed="false">
      <c r="B638" s="48"/>
      <c r="C638" s="48"/>
      <c r="D638" s="48"/>
      <c r="E638" s="48"/>
      <c r="F638" s="48"/>
      <c r="G638" s="48"/>
      <c r="H638" s="48"/>
      <c r="T638" s="48"/>
      <c r="U638" s="48"/>
      <c r="V638" s="48"/>
      <c r="W638" s="48"/>
      <c r="X638" s="48"/>
      <c r="Y638" s="48"/>
      <c r="Z638" s="48"/>
      <c r="AA638" s="48"/>
      <c r="AC638" s="8" t="n">
        <f aca="false">MAX(AD638:AN638)</f>
        <v>3.0562276299268</v>
      </c>
      <c r="AD638" s="8" t="n">
        <f aca="false">(MAX(AD610:AD634)-AD635)/AD636</f>
        <v>3.0562276299268</v>
      </c>
      <c r="AF638" s="8" t="n">
        <f aca="false">(MAX(AF610:AF634)-AF635)/AF636</f>
        <v>2.18239286168994</v>
      </c>
      <c r="AH638" s="8" t="n">
        <f aca="false">(MAX(AH610:AH634)-AH635)/AH636</f>
        <v>2.69854466897192</v>
      </c>
      <c r="AJ638" s="8" t="n">
        <f aca="false">(MAX(AJ610:AJ634)-AJ635)/AJ636</f>
        <v>2.37817654255965</v>
      </c>
      <c r="AL638" s="8" t="n">
        <f aca="false">(MAX(AL610:AL634)-AL635)/AL636</f>
        <v>2.87324424670935</v>
      </c>
    </row>
    <row r="639" customFormat="false" ht="12.8" hidden="false" customHeight="false" outlineLevel="0" collapsed="false">
      <c r="B639" s="48"/>
      <c r="C639" s="48"/>
      <c r="D639" s="48"/>
      <c r="E639" s="48"/>
      <c r="F639" s="48"/>
      <c r="G639" s="48"/>
      <c r="H639" s="48"/>
      <c r="T639" s="48"/>
      <c r="U639" s="48"/>
      <c r="V639" s="48"/>
      <c r="W639" s="48"/>
      <c r="X639" s="48"/>
      <c r="Y639" s="48"/>
      <c r="Z639" s="48"/>
      <c r="AA639" s="48"/>
    </row>
    <row r="640" customFormat="false" ht="12.8" hidden="false" customHeight="false" outlineLevel="0" collapsed="false">
      <c r="B640" s="48"/>
      <c r="C640" s="48"/>
      <c r="D640" s="48"/>
      <c r="E640" s="48"/>
      <c r="F640" s="48"/>
      <c r="G640" s="48"/>
      <c r="H640" s="48"/>
      <c r="T640" s="48"/>
      <c r="U640" s="48"/>
      <c r="V640" s="48"/>
      <c r="W640" s="48"/>
      <c r="X640" s="48"/>
      <c r="Y640" s="48"/>
      <c r="Z640" s="48"/>
      <c r="AA640" s="48"/>
    </row>
    <row r="641" customFormat="false" ht="12.8" hidden="false" customHeight="false" outlineLevel="0" collapsed="false">
      <c r="A641" s="16" t="str">
        <f aca="false">"Tabla " &amp; TEXT((ROW()+24) / 35, "0")</f>
        <v>Tabla 19</v>
      </c>
      <c r="B641" s="16"/>
      <c r="C641" s="16"/>
      <c r="D641" s="16"/>
      <c r="E641" s="16"/>
      <c r="F641" s="16"/>
      <c r="G641" s="16"/>
      <c r="H641" s="16"/>
      <c r="I641" s="16"/>
      <c r="J641" s="16"/>
      <c r="T641" s="16"/>
      <c r="U641" s="16"/>
      <c r="V641" s="16"/>
      <c r="W641" s="16"/>
      <c r="X641" s="16"/>
      <c r="Y641" s="16"/>
      <c r="Z641" s="16"/>
      <c r="AA641" s="16"/>
      <c r="AZ641" s="8"/>
    </row>
    <row r="642" customFormat="false" ht="12.8" hidden="false" customHeight="false" outlineLevel="0" collapsed="false">
      <c r="A642" s="16" t="s">
        <v>238</v>
      </c>
      <c r="B642" s="16"/>
      <c r="C642" s="16"/>
      <c r="D642" s="16"/>
      <c r="E642" s="16"/>
      <c r="F642" s="16"/>
      <c r="G642" s="16"/>
      <c r="H642" s="16"/>
      <c r="I642" s="16"/>
      <c r="J642" s="16"/>
      <c r="T642" s="16"/>
      <c r="U642" s="16"/>
      <c r="V642" s="16"/>
      <c r="W642" s="16"/>
      <c r="X642" s="16"/>
      <c r="Y642" s="16"/>
      <c r="Z642" s="16"/>
      <c r="AA642" s="16"/>
      <c r="AZ642" s="8"/>
    </row>
    <row r="643" customFormat="false" ht="15.8" hidden="false" customHeight="true" outlineLevel="0" collapsed="false">
      <c r="A643" s="66" t="s">
        <v>30</v>
      </c>
      <c r="B643" s="136" t="s">
        <v>275</v>
      </c>
      <c r="C643" s="136"/>
      <c r="D643" s="136"/>
      <c r="E643" s="136"/>
      <c r="F643" s="136"/>
      <c r="G643" s="136"/>
      <c r="H643" s="136"/>
      <c r="I643" s="68" t="s">
        <v>32</v>
      </c>
      <c r="J643" s="69" t="s">
        <v>33</v>
      </c>
      <c r="K643" s="70" t="s">
        <v>276</v>
      </c>
      <c r="L643" s="69" t="s">
        <v>277</v>
      </c>
      <c r="M643" s="68" t="s">
        <v>278</v>
      </c>
      <c r="N643" s="69" t="s">
        <v>34</v>
      </c>
      <c r="O643" s="69" t="s">
        <v>279</v>
      </c>
      <c r="P643" s="71" t="s">
        <v>280</v>
      </c>
      <c r="Q643" s="66" t="s">
        <v>281</v>
      </c>
      <c r="R643" s="69" t="s">
        <v>282</v>
      </c>
      <c r="T643" s="72" t="s">
        <v>275</v>
      </c>
      <c r="U643" s="72"/>
      <c r="V643" s="72"/>
      <c r="W643" s="72"/>
      <c r="X643" s="72"/>
      <c r="Y643" s="72"/>
      <c r="Z643" s="72"/>
      <c r="AA643" s="72"/>
      <c r="AD643" s="73" t="s">
        <v>284</v>
      </c>
      <c r="AE643" s="73"/>
      <c r="AF643" s="73" t="s">
        <v>285</v>
      </c>
      <c r="AG643" s="73"/>
      <c r="AH643" s="73" t="s">
        <v>286</v>
      </c>
      <c r="AI643" s="73"/>
      <c r="AJ643" s="73" t="s">
        <v>287</v>
      </c>
      <c r="AK643" s="73"/>
      <c r="AL643" s="73" t="s">
        <v>288</v>
      </c>
      <c r="AM643" s="73"/>
      <c r="AN643" s="74" t="s">
        <v>289</v>
      </c>
      <c r="AP643" s="73" t="s">
        <v>284</v>
      </c>
      <c r="AQ643" s="73"/>
      <c r="AR643" s="73" t="s">
        <v>285</v>
      </c>
      <c r="AS643" s="73"/>
      <c r="AT643" s="73" t="s">
        <v>286</v>
      </c>
      <c r="AU643" s="73"/>
      <c r="AV643" s="73" t="s">
        <v>287</v>
      </c>
      <c r="AW643" s="73"/>
      <c r="AX643" s="74" t="s">
        <v>288</v>
      </c>
      <c r="AY643" s="74"/>
      <c r="AZ643" s="8"/>
    </row>
    <row r="644" customFormat="false" ht="37.3" hidden="false" customHeight="false" outlineLevel="0" collapsed="false">
      <c r="A644" s="66"/>
      <c r="B644" s="137" t="s">
        <v>239</v>
      </c>
      <c r="C644" s="137" t="s">
        <v>240</v>
      </c>
      <c r="D644" s="137" t="s">
        <v>241</v>
      </c>
      <c r="E644" s="137" t="s">
        <v>242</v>
      </c>
      <c r="F644" s="137" t="s">
        <v>243</v>
      </c>
      <c r="G644" s="137" t="s">
        <v>244</v>
      </c>
      <c r="H644" s="137" t="s">
        <v>245</v>
      </c>
      <c r="I644" s="68" t="s">
        <v>43</v>
      </c>
      <c r="J644" s="69"/>
      <c r="K644" s="70"/>
      <c r="L644" s="69"/>
      <c r="M644" s="68"/>
      <c r="N644" s="69"/>
      <c r="O644" s="69"/>
      <c r="P644" s="71"/>
      <c r="Q644" s="66"/>
      <c r="R644" s="69"/>
      <c r="T644" s="73" t="s">
        <v>222</v>
      </c>
      <c r="U644" s="73" t="s">
        <v>223</v>
      </c>
      <c r="V644" s="73" t="s">
        <v>224</v>
      </c>
      <c r="W644" s="73" t="s">
        <v>225</v>
      </c>
      <c r="X644" s="73" t="s">
        <v>226</v>
      </c>
      <c r="Y644" s="73" t="s">
        <v>227</v>
      </c>
      <c r="Z644" s="73" t="s">
        <v>228</v>
      </c>
      <c r="AA644" s="66" t="s">
        <v>43</v>
      </c>
      <c r="AD644" s="73" t="s">
        <v>290</v>
      </c>
      <c r="AE644" s="73" t="s">
        <v>291</v>
      </c>
      <c r="AF644" s="73" t="s">
        <v>290</v>
      </c>
      <c r="AG644" s="73" t="s">
        <v>291</v>
      </c>
      <c r="AH644" s="73" t="s">
        <v>290</v>
      </c>
      <c r="AI644" s="73" t="s">
        <v>291</v>
      </c>
      <c r="AJ644" s="73" t="s">
        <v>290</v>
      </c>
      <c r="AK644" s="73" t="s">
        <v>291</v>
      </c>
      <c r="AL644" s="73" t="s">
        <v>290</v>
      </c>
      <c r="AM644" s="73" t="s">
        <v>291</v>
      </c>
      <c r="AN644" s="75" t="s">
        <v>292</v>
      </c>
      <c r="AP644" s="73" t="s">
        <v>293</v>
      </c>
      <c r="AQ644" s="73" t="s">
        <v>294</v>
      </c>
      <c r="AR644" s="73" t="s">
        <v>293</v>
      </c>
      <c r="AS644" s="73" t="s">
        <v>294</v>
      </c>
      <c r="AT644" s="73" t="s">
        <v>293</v>
      </c>
      <c r="AU644" s="73" t="s">
        <v>294</v>
      </c>
      <c r="AV644" s="73" t="s">
        <v>293</v>
      </c>
      <c r="AW644" s="73" t="s">
        <v>294</v>
      </c>
      <c r="AX644" s="73" t="s">
        <v>293</v>
      </c>
      <c r="AY644" s="75" t="s">
        <v>294</v>
      </c>
      <c r="AZ644" s="138" t="s">
        <v>298</v>
      </c>
    </row>
    <row r="645" customFormat="false" ht="12.8" hidden="false" customHeight="false" outlineLevel="0" collapsed="false">
      <c r="A645" s="76" t="s">
        <v>44</v>
      </c>
      <c r="B645" s="77" t="n">
        <v>0</v>
      </c>
      <c r="C645" s="77"/>
      <c r="D645" s="77"/>
      <c r="E645" s="77"/>
      <c r="F645" s="77"/>
      <c r="G645" s="77"/>
      <c r="H645" s="77"/>
      <c r="I645" s="78" t="n">
        <f aca="false">AP645+AR645+AT645+AV645+AX645</f>
        <v>0.166153588511896</v>
      </c>
      <c r="J645" s="79" t="n">
        <f aca="false">AQ645+AS645+AU645+AW645+AY645</f>
        <v>891721.718812249</v>
      </c>
      <c r="K645" s="80" t="n">
        <f aca="false">I645-Tabla_Ministerio!J645</f>
        <v>1.26179764694812E-005</v>
      </c>
      <c r="L645" s="79" t="n">
        <f aca="false">J645-Tabla_Ministerio!K645</f>
        <v>67.7188122486696</v>
      </c>
      <c r="M645" s="82" t="n">
        <f aca="false">Q680/Q705</f>
        <v>0.218018959678717</v>
      </c>
      <c r="N645" s="81" t="n">
        <f aca="false">ROUND(N670*M645,0)</f>
        <v>22231433</v>
      </c>
      <c r="O645" s="82" t="n">
        <f aca="false">Tabla_Ministerio!L645/Tabla_Ministerio!L670-M645</f>
        <v>-1.61809939155932E-006</v>
      </c>
      <c r="P645" s="117" t="n">
        <f aca="false">N645-Tabla_Ministerio!L645</f>
        <v>165</v>
      </c>
      <c r="Q645" s="83" t="n">
        <f aca="false">N645+J645</f>
        <v>23123154.7188122</v>
      </c>
      <c r="R645" s="81" t="n">
        <f aca="false">Q645-Tabla_Ministerio!M645</f>
        <v>232.718812249601</v>
      </c>
      <c r="T645" s="84" t="n">
        <f aca="false">B645+Tabla_Ministerio!B645</f>
        <v>23779</v>
      </c>
      <c r="U645" s="84" t="n">
        <f aca="false">C645+Tabla_Ministerio!C645</f>
        <v>68</v>
      </c>
      <c r="V645" s="84" t="n">
        <f aca="false">D645+Tabla_Ministerio!D645</f>
        <v>1687.54090909091</v>
      </c>
      <c r="W645" s="84" t="n">
        <f aca="false">E645+Tabla_Ministerio!E645</f>
        <v>902.804545454546</v>
      </c>
      <c r="X645" s="84" t="n">
        <f aca="false">F645+Tabla_Ministerio!F645</f>
        <v>377</v>
      </c>
      <c r="Y645" s="84" t="n">
        <f aca="false">G645+Tabla_Ministerio!G645</f>
        <v>857</v>
      </c>
      <c r="Z645" s="84" t="n">
        <f aca="false">H645+Tabla_Ministerio!H645</f>
        <v>130</v>
      </c>
      <c r="AA645" s="84" t="n">
        <f aca="false">Y645+0.33*Z645</f>
        <v>899.9</v>
      </c>
      <c r="AD645" s="85" t="n">
        <f aca="false">IF(U645&gt;0,T645/U645,0)</f>
        <v>349.691176470588</v>
      </c>
      <c r="AE645" s="86" t="n">
        <f aca="false">EXP((((AD645-AD670)/AD671+2)/4-1.9)^3)</f>
        <v>0.545357011282009</v>
      </c>
      <c r="AF645" s="87" t="n">
        <f aca="false">T645/V645</f>
        <v>14.0909176612553</v>
      </c>
      <c r="AG645" s="86" t="n">
        <f aca="false">EXP((((AF645-AF670)/AF671+2)/4-1.9)^3)</f>
        <v>0.00867436024329653</v>
      </c>
      <c r="AH645" s="86" t="n">
        <f aca="false">W645/V645</f>
        <v>0.534982316926997</v>
      </c>
      <c r="AI645" s="86" t="n">
        <f aca="false">EXP((((AH645-AH670)/AH671+2)/4-1.9)^3)</f>
        <v>0.129655946745277</v>
      </c>
      <c r="AJ645" s="86" t="n">
        <f aca="false">X645/V645</f>
        <v>0.22340199160155</v>
      </c>
      <c r="AK645" s="86" t="n">
        <f aca="false">EXP((((AJ645-AJ670)/AJ671+2)/4-1.9)^3)</f>
        <v>0.695213349712891</v>
      </c>
      <c r="AL645" s="86" t="n">
        <f aca="false">AA645/V645</f>
        <v>0.533261146531128</v>
      </c>
      <c r="AM645" s="86" t="n">
        <f aca="false">EXP((((AL645-AL670)/AL671+2)/4-1.9)^3)</f>
        <v>0.749105216740253</v>
      </c>
      <c r="AN645" s="86" t="n">
        <f aca="false">0.01*AE645+0.15*AG645+0.24*AI645+0.25*AK645+0.35*AM645</f>
        <v>0.473862314655492</v>
      </c>
      <c r="AP645" s="88" t="n">
        <f aca="false">0.01*AE645/$AN670*$AZ645</f>
        <v>0.00191222263603102</v>
      </c>
      <c r="AQ645" s="79" t="n">
        <f aca="false">AP645*$J670</f>
        <v>10262.6158786283</v>
      </c>
      <c r="AR645" s="88" t="n">
        <f aca="false">0.15*AG645/$AN670*$AZ645</f>
        <v>0.000456232550434977</v>
      </c>
      <c r="AS645" s="79" t="n">
        <f aca="false">AR645*$J670</f>
        <v>2448.53257576706</v>
      </c>
      <c r="AT645" s="88" t="n">
        <f aca="false">0.24*AI645/$AN670*$AZ645</f>
        <v>0.0109109166054518</v>
      </c>
      <c r="AU645" s="79" t="n">
        <f aca="false">AT645*$J670</f>
        <v>58557.2746058022</v>
      </c>
      <c r="AV645" s="88" t="n">
        <f aca="false">0.25*AK645/$AN670*$AZ645</f>
        <v>0.0609418544499326</v>
      </c>
      <c r="AW645" s="79" t="n">
        <f aca="false">AV645*$J670</f>
        <v>327065.91343833</v>
      </c>
      <c r="AX645" s="88" t="n">
        <f aca="false">0.35*AM645/$AN670*$AZ645</f>
        <v>0.091932362270046</v>
      </c>
      <c r="AY645" s="79" t="n">
        <f aca="false">AX645*$J670</f>
        <v>493387.382313721</v>
      </c>
      <c r="AZ645" s="140" t="n">
        <v>1</v>
      </c>
      <c r="BA645" s="140" t="n">
        <v>1.00051157983342</v>
      </c>
    </row>
    <row r="646" customFormat="false" ht="12.8" hidden="false" customHeight="false" outlineLevel="0" collapsed="false">
      <c r="A646" s="89" t="s">
        <v>45</v>
      </c>
      <c r="B646" s="77"/>
      <c r="C646" s="77"/>
      <c r="D646" s="77"/>
      <c r="E646" s="77"/>
      <c r="F646" s="77"/>
      <c r="G646" s="77"/>
      <c r="H646" s="77"/>
      <c r="I646" s="82" t="n">
        <f aca="false">AP646+AR646+AT646+AV646+AX646</f>
        <v>0.128166091468282</v>
      </c>
      <c r="J646" s="81" t="n">
        <f aca="false">AQ646+AS646+AU646+AW646+AY646</f>
        <v>687848.444328734</v>
      </c>
      <c r="K646" s="90" t="n">
        <f aca="false">I646-Tabla_Ministerio!J646</f>
        <v>-0.000119726735759607</v>
      </c>
      <c r="L646" s="81" t="n">
        <f aca="false">J646-Tabla_Ministerio!K646</f>
        <v>-642.555671265698</v>
      </c>
      <c r="M646" s="82" t="n">
        <f aca="false">Q681/Q705</f>
        <v>0.132449868745623</v>
      </c>
      <c r="N646" s="81" t="n">
        <f aca="false">ROUND(N670*M646,0)</f>
        <v>13505937</v>
      </c>
      <c r="O646" s="82" t="n">
        <f aca="false">Tabla_Ministerio!L646/Tabla_Ministerio!L670-M646</f>
        <v>-1.47711991659583E-005</v>
      </c>
      <c r="P646" s="117" t="n">
        <f aca="false">N646-Tabla_Ministerio!L646</f>
        <v>1506</v>
      </c>
      <c r="Q646" s="83" t="n">
        <f aca="false">N646+J646</f>
        <v>14193785.4443287</v>
      </c>
      <c r="R646" s="81" t="n">
        <f aca="false">Q646-Tabla_Ministerio!M646</f>
        <v>863.444328734651</v>
      </c>
      <c r="T646" s="83" t="n">
        <f aca="false">B646+Tabla_Ministerio!B646</f>
        <v>17402</v>
      </c>
      <c r="U646" s="83" t="n">
        <f aca="false">C646+Tabla_Ministerio!C646</f>
        <v>50</v>
      </c>
      <c r="V646" s="83" t="n">
        <f aca="false">D646+Tabla_Ministerio!D646</f>
        <v>1456.59090909091</v>
      </c>
      <c r="W646" s="83" t="n">
        <f aca="false">E646+Tabla_Ministerio!E646</f>
        <v>882.931818181818</v>
      </c>
      <c r="X646" s="83" t="n">
        <f aca="false">F646+Tabla_Ministerio!F646</f>
        <v>275</v>
      </c>
      <c r="Y646" s="83" t="n">
        <f aca="false">G646+Tabla_Ministerio!G646</f>
        <v>552</v>
      </c>
      <c r="Z646" s="83" t="n">
        <f aca="false">H646+Tabla_Ministerio!H646</f>
        <v>124</v>
      </c>
      <c r="AA646" s="83" t="n">
        <f aca="false">Y646+0.33*Z646</f>
        <v>592.92</v>
      </c>
      <c r="AD646" s="91" t="n">
        <f aca="false">IF(U646&gt;0,T646/U646,0)</f>
        <v>348.04</v>
      </c>
      <c r="AE646" s="92" t="n">
        <f aca="false">EXP((((AD646-AD670)/AD671+2)/4-1.9)^3)</f>
        <v>0.537780095607987</v>
      </c>
      <c r="AF646" s="93" t="n">
        <f aca="false">T646/V646</f>
        <v>11.9470744265876</v>
      </c>
      <c r="AG646" s="92" t="n">
        <f aca="false">EXP((((AF646-AF670)/AF671+2)/4-1.9)^3)</f>
        <v>0.00364334063573458</v>
      </c>
      <c r="AH646" s="92" t="n">
        <f aca="false">W646/V646</f>
        <v>0.606163207988765</v>
      </c>
      <c r="AI646" s="92" t="n">
        <f aca="false">EXP((((AH646-AH670)/AH671+2)/4-1.9)^3)</f>
        <v>0.241008741981839</v>
      </c>
      <c r="AJ646" s="92" t="n">
        <f aca="false">X646/V646</f>
        <v>0.188797004212826</v>
      </c>
      <c r="AK646" s="92" t="n">
        <f aca="false">EXP((((AJ646-AJ670)/AJ671+2)/4-1.9)^3)</f>
        <v>0.529393656298909</v>
      </c>
      <c r="AL646" s="92" t="n">
        <f aca="false">AA646/V646</f>
        <v>0.407060071774067</v>
      </c>
      <c r="AM646" s="92" t="n">
        <f aca="false">EXP((((AL646-AL670)/AL671+2)/4-1.9)^3)</f>
        <v>0.484025496712865</v>
      </c>
      <c r="AN646" s="92" t="n">
        <f aca="false">0.01*AE646+0.15*AG646+0.24*AI646+0.25*AK646+0.35*AM646</f>
        <v>0.365523738051312</v>
      </c>
      <c r="AP646" s="94" t="n">
        <f aca="false">0.01*AE646/$AN670*$AZ646</f>
        <v>0.0018856551777176</v>
      </c>
      <c r="AQ646" s="81" t="n">
        <f aca="false">AP646*$J670</f>
        <v>10120.0322618441</v>
      </c>
      <c r="AR646" s="94" t="n">
        <f aca="false">0.15*AG646/$AN670*$AZ646</f>
        <v>0.000191623421638399</v>
      </c>
      <c r="AS646" s="81" t="n">
        <f aca="false">AR646*$J670</f>
        <v>1028.41454366689</v>
      </c>
      <c r="AT646" s="94" t="n">
        <f aca="false">0.24*AI646/$AN670*$AZ646</f>
        <v>0.0202815709650008</v>
      </c>
      <c r="AU646" s="81" t="n">
        <f aca="false">AT646*$J670</f>
        <v>108848.189696656</v>
      </c>
      <c r="AV646" s="94" t="n">
        <f aca="false">0.25*AK646/$AN670*$AZ646</f>
        <v>0.0464062307811112</v>
      </c>
      <c r="AW646" s="81" t="n">
        <f aca="false">AV646*$J670</f>
        <v>249055.372480068</v>
      </c>
      <c r="AX646" s="94" t="n">
        <f aca="false">0.35*AM646/$AN670*$AZ646</f>
        <v>0.0594010111228144</v>
      </c>
      <c r="AY646" s="81" t="n">
        <f aca="false">AX646*$J670</f>
        <v>318796.435346499</v>
      </c>
      <c r="AZ646" s="140" t="n">
        <v>1</v>
      </c>
      <c r="BA646" s="140" t="n">
        <v>1.0008835968711</v>
      </c>
    </row>
    <row r="647" customFormat="false" ht="12.8" hidden="false" customHeight="false" outlineLevel="0" collapsed="false">
      <c r="A647" s="89" t="s">
        <v>46</v>
      </c>
      <c r="B647" s="77"/>
      <c r="C647" s="77"/>
      <c r="D647" s="77"/>
      <c r="E647" s="77"/>
      <c r="F647" s="77"/>
      <c r="G647" s="77"/>
      <c r="H647" s="77"/>
      <c r="I647" s="82" t="n">
        <f aca="false">AP647+AR647+AT647+AV647+AX647</f>
        <v>0.0631270048654841</v>
      </c>
      <c r="J647" s="81" t="n">
        <f aca="false">AQ647+AS647+AU647+AW647+AY647</f>
        <v>338793.292316333</v>
      </c>
      <c r="K647" s="90" t="n">
        <f aca="false">I647-Tabla_Ministerio!J647</f>
        <v>3.54569711132208E-005</v>
      </c>
      <c r="L647" s="81" t="n">
        <f aca="false">J647-Tabla_Ministerio!K647</f>
        <v>190.292316333158</v>
      </c>
      <c r="M647" s="82" t="n">
        <f aca="false">Q682/Q705</f>
        <v>0.0768488334654592</v>
      </c>
      <c r="N647" s="81" t="n">
        <f aca="false">ROUND(N670*M647,0)</f>
        <v>7836290</v>
      </c>
      <c r="O647" s="82" t="n">
        <f aca="false">Tabla_Ministerio!L647/Tabla_Ministerio!L670-M647</f>
        <v>-1.74613296323178E-005</v>
      </c>
      <c r="P647" s="117" t="n">
        <f aca="false">N647-Tabla_Ministerio!L647</f>
        <v>1781</v>
      </c>
      <c r="Q647" s="83" t="n">
        <f aca="false">N647+J647</f>
        <v>8175083.29231633</v>
      </c>
      <c r="R647" s="81" t="n">
        <f aca="false">Q647-Tabla_Ministerio!M647</f>
        <v>1971.29231633339</v>
      </c>
      <c r="T647" s="83" t="n">
        <f aca="false">B647+Tabla_Ministerio!B647</f>
        <v>16623</v>
      </c>
      <c r="U647" s="83" t="n">
        <f aca="false">C647+Tabla_Ministerio!C647</f>
        <v>69</v>
      </c>
      <c r="V647" s="83" t="n">
        <f aca="false">D647+Tabla_Ministerio!D647</f>
        <v>1219.02272727273</v>
      </c>
      <c r="W647" s="83" t="n">
        <f aca="false">E647+Tabla_Ministerio!E647</f>
        <v>654.840909090909</v>
      </c>
      <c r="X647" s="83" t="n">
        <f aca="false">F647+Tabla_Ministerio!F647</f>
        <v>121</v>
      </c>
      <c r="Y647" s="83" t="n">
        <f aca="false">G647+Tabla_Ministerio!G647</f>
        <v>376</v>
      </c>
      <c r="Z647" s="83" t="n">
        <f aca="false">H647+Tabla_Ministerio!H647</f>
        <v>59</v>
      </c>
      <c r="AA647" s="83" t="n">
        <f aca="false">Y647+0.33*Z647</f>
        <v>395.47</v>
      </c>
      <c r="AD647" s="91" t="n">
        <f aca="false">IF(U647&gt;0,T647/U647,0)</f>
        <v>240.913043478261</v>
      </c>
      <c r="AE647" s="92" t="n">
        <f aca="false">EXP((((AD647-AD670)/AD671+2)/4-1.9)^3)</f>
        <v>0.127693868582498</v>
      </c>
      <c r="AF647" s="93" t="n">
        <f aca="false">T647/V647</f>
        <v>13.636333128251</v>
      </c>
      <c r="AG647" s="92" t="n">
        <f aca="false">EXP((((AF647-AF670)/AF671+2)/4-1.9)^3)</f>
        <v>0.00727534797021693</v>
      </c>
      <c r="AH647" s="92" t="n">
        <f aca="false">W647/V647</f>
        <v>0.537185152040568</v>
      </c>
      <c r="AI647" s="92" t="n">
        <f aca="false">EXP((((AH647-AH670)/AH671+2)/4-1.9)^3)</f>
        <v>0.132468888966435</v>
      </c>
      <c r="AJ647" s="92" t="n">
        <f aca="false">X647/V647</f>
        <v>0.0992598392900421</v>
      </c>
      <c r="AK647" s="92" t="n">
        <f aca="false">EXP((((AJ647-AJ670)/AJ671+2)/4-1.9)^3)</f>
        <v>0.149623349981025</v>
      </c>
      <c r="AL647" s="92" t="n">
        <f aca="false">AA647/V647</f>
        <v>0.324415608628371</v>
      </c>
      <c r="AM647" s="92" t="n">
        <f aca="false">EXP((((AL647-AL670)/AL671+2)/4-1.9)^3)</f>
        <v>0.309910494739956</v>
      </c>
      <c r="AN647" s="92" t="n">
        <f aca="false">0.01*AE647+0.15*AG647+0.24*AI647+0.25*AK647+0.35*AM647</f>
        <v>0.180035284887543</v>
      </c>
      <c r="AP647" s="94" t="n">
        <f aca="false">0.01*AE647/$AN670*$AZ647</f>
        <v>0.000447741756197128</v>
      </c>
      <c r="AQ647" s="81" t="n">
        <f aca="false">AP647*$J670</f>
        <v>2402.96373973007</v>
      </c>
      <c r="AR647" s="94" t="n">
        <f aca="false">0.15*AG647/$AN670*$AZ647</f>
        <v>0.000382650762322108</v>
      </c>
      <c r="AS647" s="81" t="n">
        <f aca="false">AR647*$J670</f>
        <v>2053.63000906993</v>
      </c>
      <c r="AT647" s="94" t="n">
        <f aca="false">0.24*AI647/$AN670*$AZ647</f>
        <v>0.0111476336921837</v>
      </c>
      <c r="AU647" s="81" t="n">
        <f aca="false">AT647*$J670</f>
        <v>59827.7001761633</v>
      </c>
      <c r="AV647" s="94" t="n">
        <f aca="false">0.25*AK647/$AN670*$AZ647</f>
        <v>0.0131158649652235</v>
      </c>
      <c r="AW647" s="81" t="n">
        <f aca="false">AV647*$J670</f>
        <v>70390.9061203394</v>
      </c>
      <c r="AX647" s="94" t="n">
        <f aca="false">0.35*AM647/$AN670*$AZ647</f>
        <v>0.0380331136895578</v>
      </c>
      <c r="AY647" s="81" t="n">
        <f aca="false">AX647*$J670</f>
        <v>204118.09227103</v>
      </c>
      <c r="AZ647" s="140" t="n">
        <v>1</v>
      </c>
      <c r="BA647" s="140" t="n">
        <v>0.998716162304353</v>
      </c>
    </row>
    <row r="648" customFormat="false" ht="12.8" hidden="false" customHeight="false" outlineLevel="0" collapsed="false">
      <c r="A648" s="89" t="s">
        <v>229</v>
      </c>
      <c r="B648" s="77"/>
      <c r="C648" s="77"/>
      <c r="D648" s="77"/>
      <c r="E648" s="77"/>
      <c r="F648" s="77"/>
      <c r="G648" s="77"/>
      <c r="H648" s="77"/>
      <c r="I648" s="82" t="n">
        <f aca="false">AP648+AR648+AT648+AV648+AX648</f>
        <v>0.0743280602311065</v>
      </c>
      <c r="J648" s="81" t="n">
        <f aca="false">AQ648+AS648+AU648+AW648+AY648</f>
        <v>398907.698707434</v>
      </c>
      <c r="K648" s="90" t="n">
        <f aca="false">I648-Tabla_Ministerio!J648</f>
        <v>2.04400470581595E-005</v>
      </c>
      <c r="L648" s="81" t="n">
        <f aca="false">J648-Tabla_Ministerio!K648</f>
        <v>109.698707434116</v>
      </c>
      <c r="M648" s="82" t="n">
        <f aca="false">Q683/Q705</f>
        <v>0.0542254683711442</v>
      </c>
      <c r="N648" s="81" t="n">
        <f aca="false">ROUND(N670*M648,0)</f>
        <v>5529381</v>
      </c>
      <c r="O648" s="82" t="n">
        <f aca="false">Tabla_Ministerio!L648/Tabla_Ministerio!L670-M648</f>
        <v>-1.36008273557281E-005</v>
      </c>
      <c r="P648" s="117" t="n">
        <f aca="false">N648-Tabla_Ministerio!L648</f>
        <v>1387</v>
      </c>
      <c r="Q648" s="83" t="n">
        <f aca="false">N648+J648</f>
        <v>5928288.69870743</v>
      </c>
      <c r="R648" s="81" t="n">
        <f aca="false">Q648-Tabla_Ministerio!M648</f>
        <v>1496.69870743435</v>
      </c>
      <c r="T648" s="83" t="n">
        <f aca="false">B648+Tabla_Ministerio!B648</f>
        <v>12740</v>
      </c>
      <c r="U648" s="83" t="n">
        <f aca="false">C648+Tabla_Ministerio!C648</f>
        <v>60</v>
      </c>
      <c r="V648" s="83" t="n">
        <f aca="false">D648+Tabla_Ministerio!D648</f>
        <v>445.380681818182</v>
      </c>
      <c r="W648" s="83" t="n">
        <f aca="false">E648+Tabla_Ministerio!E648</f>
        <v>281.801136363636</v>
      </c>
      <c r="X648" s="83" t="n">
        <f aca="false">F648+Tabla_Ministerio!F648</f>
        <v>55</v>
      </c>
      <c r="Y648" s="83" t="n">
        <f aca="false">G648+Tabla_Ministerio!G648</f>
        <v>78</v>
      </c>
      <c r="Z648" s="83" t="n">
        <f aca="false">H648+Tabla_Ministerio!H648</f>
        <v>0</v>
      </c>
      <c r="AA648" s="83" t="n">
        <f aca="false">Y648+0.33*Z648</f>
        <v>78</v>
      </c>
      <c r="AD648" s="91" t="n">
        <f aca="false">IF(U648&gt;0,T648/U648,0)</f>
        <v>212.333333333333</v>
      </c>
      <c r="AE648" s="92" t="n">
        <f aca="false">EXP((((AD648-AD670)/AD671+2)/4-1.9)^3)</f>
        <v>0.0706477944015321</v>
      </c>
      <c r="AF648" s="93" t="n">
        <f aca="false">T648/V648</f>
        <v>28.6047431334277</v>
      </c>
      <c r="AG648" s="92" t="n">
        <f aca="false">EXP((((AF648-AF670)/AF671+2)/4-1.9)^3)</f>
        <v>0.339542482731963</v>
      </c>
      <c r="AH648" s="92" t="n">
        <f aca="false">W648/V648</f>
        <v>0.632719711176597</v>
      </c>
      <c r="AI648" s="92" t="n">
        <f aca="false">EXP((((AH648-AH670)/AH671+2)/4-1.9)^3)</f>
        <v>0.292736557731106</v>
      </c>
      <c r="AJ648" s="92" t="n">
        <f aca="false">X648/V648</f>
        <v>0.123489864390779</v>
      </c>
      <c r="AK648" s="92" t="n">
        <f aca="false">EXP((((AJ648-AJ670)/AJ671+2)/4-1.9)^3)</f>
        <v>0.230796199779365</v>
      </c>
      <c r="AL648" s="92" t="n">
        <f aca="false">AA648/V648</f>
        <v>0.175131080408741</v>
      </c>
      <c r="AM648" s="92" t="n">
        <f aca="false">EXP((((AL648-AL670)/AL671+2)/4-1.9)^3)</f>
        <v>0.0925328577598728</v>
      </c>
      <c r="AN648" s="92" t="n">
        <f aca="false">0.01*AE648+0.15*AG648+0.24*AI648+0.25*AK648+0.35*AM648</f>
        <v>0.211980174370072</v>
      </c>
      <c r="AP648" s="94" t="n">
        <f aca="false">0.01*AE648/$AN670*$AZ648</f>
        <v>0.00024771719964267</v>
      </c>
      <c r="AQ648" s="81" t="n">
        <f aca="false">AP648*$J670</f>
        <v>1329.46154833666</v>
      </c>
      <c r="AR648" s="94" t="n">
        <f aca="false">0.15*AG648/$AN670*$AZ648</f>
        <v>0.0178584158984567</v>
      </c>
      <c r="AS648" s="81" t="n">
        <f aca="false">AR648*$J670</f>
        <v>95843.4750814641</v>
      </c>
      <c r="AT648" s="94" t="n">
        <f aca="false">0.24*AI648/$AN670*$AZ648</f>
        <v>0.0246346137523959</v>
      </c>
      <c r="AU648" s="81" t="n">
        <f aca="false">AT648*$J670</f>
        <v>132210.326086274</v>
      </c>
      <c r="AV648" s="94" t="n">
        <f aca="false">0.25*AK648/$AN670*$AZ648</f>
        <v>0.0202314130192699</v>
      </c>
      <c r="AW648" s="81" t="n">
        <f aca="false">AV648*$J670</f>
        <v>108578.999425295</v>
      </c>
      <c r="AX648" s="94" t="n">
        <f aca="false">0.35*AM648/$AN670*$AZ648</f>
        <v>0.0113559003613413</v>
      </c>
      <c r="AY648" s="81" t="n">
        <f aca="false">AX648*$J670</f>
        <v>60945.4365660651</v>
      </c>
      <c r="AZ648" s="140" t="n">
        <v>1</v>
      </c>
      <c r="BA648" s="140" t="n">
        <v>1.00184597365126</v>
      </c>
    </row>
    <row r="649" customFormat="false" ht="12.8" hidden="false" customHeight="false" outlineLevel="0" collapsed="false">
      <c r="A649" s="89" t="s">
        <v>48</v>
      </c>
      <c r="B649" s="77"/>
      <c r="C649" s="77"/>
      <c r="D649" s="77"/>
      <c r="E649" s="77"/>
      <c r="F649" s="77"/>
      <c r="G649" s="77"/>
      <c r="H649" s="77"/>
      <c r="I649" s="82" t="n">
        <f aca="false">AP649+AR649+AT649+AV649+AX649</f>
        <v>0.0619443634207655</v>
      </c>
      <c r="J649" s="81" t="n">
        <f aca="false">AQ649+AS649+AU649+AW649+AY649</f>
        <v>332446.230713462</v>
      </c>
      <c r="K649" s="90" t="n">
        <f aca="false">I649-Tabla_Ministerio!J649</f>
        <v>-9.55437725015801E-005</v>
      </c>
      <c r="L649" s="81" t="n">
        <f aca="false">J649-Tabla_Ministerio!K649</f>
        <v>-512.769286537718</v>
      </c>
      <c r="M649" s="82" t="n">
        <f aca="false">Q684/Q705</f>
        <v>0.0438463940155097</v>
      </c>
      <c r="N649" s="81" t="n">
        <f aca="false">ROUND(N670*M649,0)</f>
        <v>4471025</v>
      </c>
      <c r="O649" s="82" t="n">
        <f aca="false">Tabla_Ministerio!L649/Tabla_Ministerio!L670-M649</f>
        <v>-3.83227525511953E-006</v>
      </c>
      <c r="P649" s="117" t="n">
        <f aca="false">N649-Tabla_Ministerio!L649</f>
        <v>391</v>
      </c>
      <c r="Q649" s="83" t="n">
        <f aca="false">N649+J649</f>
        <v>4803471.23071346</v>
      </c>
      <c r="R649" s="81" t="n">
        <f aca="false">Q649-Tabla_Ministerio!M649</f>
        <v>-121.769286537543</v>
      </c>
      <c r="T649" s="83" t="n">
        <f aca="false">B649+Tabla_Ministerio!B649</f>
        <v>9759</v>
      </c>
      <c r="U649" s="83" t="n">
        <f aca="false">C649+Tabla_Ministerio!C649</f>
        <v>67</v>
      </c>
      <c r="V649" s="83" t="n">
        <f aca="false">D649+Tabla_Ministerio!D649</f>
        <v>363.756818181818</v>
      </c>
      <c r="W649" s="83" t="n">
        <f aca="false">E649+Tabla_Ministerio!E649</f>
        <v>172.665909090909</v>
      </c>
      <c r="X649" s="83" t="n">
        <f aca="false">F649+Tabla_Ministerio!F649</f>
        <v>49</v>
      </c>
      <c r="Y649" s="83" t="n">
        <f aca="false">G649+Tabla_Ministerio!G649</f>
        <v>83</v>
      </c>
      <c r="Z649" s="83" t="n">
        <f aca="false">H649+Tabla_Ministerio!H649</f>
        <v>-1</v>
      </c>
      <c r="AA649" s="83" t="n">
        <f aca="false">Y649+0.33*Z649</f>
        <v>82.67</v>
      </c>
      <c r="AD649" s="91" t="n">
        <f aca="false">IF(U649&gt;0,T649/U649,0)</f>
        <v>145.65671641791</v>
      </c>
      <c r="AE649" s="92" t="n">
        <f aca="false">EXP((((AD649-AD670)/AD671+2)/4-1.9)^3)</f>
        <v>0.0116878124464504</v>
      </c>
      <c r="AF649" s="93" t="n">
        <f aca="false">T649/V649</f>
        <v>26.8283631047216</v>
      </c>
      <c r="AG649" s="92" t="n">
        <f aca="false">EXP((((AF649-AF670)/AF671+2)/4-1.9)^3)</f>
        <v>0.258339580468092</v>
      </c>
      <c r="AH649" s="92" t="n">
        <f aca="false">W649/V649</f>
        <v>0.474674014232785</v>
      </c>
      <c r="AI649" s="92" t="n">
        <f aca="false">EXP((((AH649-AH670)/AH671+2)/4-1.9)^3)</f>
        <v>0.0678051764535633</v>
      </c>
      <c r="AJ649" s="92" t="n">
        <f aca="false">X649/V649</f>
        <v>0.134705378843258</v>
      </c>
      <c r="AK649" s="92" t="n">
        <f aca="false">EXP((((AJ649-AJ670)/AJ671+2)/4-1.9)^3)</f>
        <v>0.275214270830252</v>
      </c>
      <c r="AL649" s="92" t="n">
        <f aca="false">AA649/V649</f>
        <v>0.227267217734126</v>
      </c>
      <c r="AM649" s="92" t="n">
        <f aca="false">EXP((((AL649-AL670)/AL671+2)/4-1.9)^3)</f>
        <v>0.15062234623902</v>
      </c>
      <c r="AN649" s="92" t="n">
        <f aca="false">0.01*AE649+0.15*AG649+0.24*AI649+0.25*AK649+0.35*AM649</f>
        <v>0.176662446434753</v>
      </c>
      <c r="AP649" s="94" t="n">
        <f aca="false">0.01*AE649/$AN670*$AZ649</f>
        <v>4.09817771907774E-005</v>
      </c>
      <c r="AQ649" s="81" t="n">
        <f aca="false">AP649*$J670</f>
        <v>219.943132879878</v>
      </c>
      <c r="AR649" s="94" t="n">
        <f aca="false">0.15*AG649/$AN670*$AZ649</f>
        <v>0.0135875064407595</v>
      </c>
      <c r="AS649" s="81" t="n">
        <f aca="false">AR649*$J670</f>
        <v>72922.136116603</v>
      </c>
      <c r="AT649" s="94" t="n">
        <f aca="false">0.24*AI649/$AN670*$AZ649</f>
        <v>0.00570599840789579</v>
      </c>
      <c r="AU649" s="81" t="n">
        <f aca="false">AT649*$J670</f>
        <v>30623.2489674123</v>
      </c>
      <c r="AV649" s="94" t="n">
        <f aca="false">0.25*AK649/$AN670*$AZ649</f>
        <v>0.0241250661288482</v>
      </c>
      <c r="AW649" s="81" t="n">
        <f aca="false">AV649*$J670</f>
        <v>129475.659403741</v>
      </c>
      <c r="AX649" s="94" t="n">
        <f aca="false">0.35*AM649/$AN670*$AZ649</f>
        <v>0.0184848106660713</v>
      </c>
      <c r="AY649" s="81" t="n">
        <f aca="false">AX649*$J670</f>
        <v>99205.243092826</v>
      </c>
      <c r="AZ649" s="140" t="n">
        <v>1</v>
      </c>
      <c r="BA649" s="140" t="n">
        <v>1.00024438632641</v>
      </c>
    </row>
    <row r="650" customFormat="false" ht="12.8" hidden="false" customHeight="false" outlineLevel="0" collapsed="false">
      <c r="A650" s="89" t="s">
        <v>49</v>
      </c>
      <c r="B650" s="77"/>
      <c r="C650" s="77"/>
      <c r="D650" s="77"/>
      <c r="E650" s="77"/>
      <c r="F650" s="77"/>
      <c r="G650" s="77"/>
      <c r="H650" s="77"/>
      <c r="I650" s="82" t="n">
        <f aca="false">AP650+AR650+AT650+AV650+AX650</f>
        <v>0.0734350514562839</v>
      </c>
      <c r="J650" s="81" t="n">
        <f aca="false">AQ650+AS650+AU650+AW650+AY650</f>
        <v>394115.05277826</v>
      </c>
      <c r="K650" s="90" t="n">
        <f aca="false">I650-Tabla_Ministerio!J650</f>
        <v>0.000178885644370269</v>
      </c>
      <c r="L650" s="81" t="n">
        <f aca="false">J650-Tabla_Ministerio!K650</f>
        <v>960.052778260026</v>
      </c>
      <c r="M650" s="82" t="n">
        <f aca="false">Q685/Q705</f>
        <v>0.0692584298113329</v>
      </c>
      <c r="N650" s="81" t="n">
        <f aca="false">ROUND(N670*M650,0)</f>
        <v>7062295</v>
      </c>
      <c r="O650" s="82" t="n">
        <f aca="false">Tabla_Ministerio!L650/Tabla_Ministerio!L670-M650</f>
        <v>-1.27187078902136E-006</v>
      </c>
      <c r="P650" s="117" t="n">
        <f aca="false">N650-Tabla_Ministerio!L650</f>
        <v>130</v>
      </c>
      <c r="Q650" s="83" t="n">
        <f aca="false">N650+J650</f>
        <v>7456410.05277826</v>
      </c>
      <c r="R650" s="81" t="n">
        <f aca="false">Q650-Tabla_Ministerio!M650</f>
        <v>1090.05277825985</v>
      </c>
      <c r="T650" s="83" t="n">
        <f aca="false">B650+Tabla_Ministerio!B650</f>
        <v>18542</v>
      </c>
      <c r="U650" s="83" t="n">
        <f aca="false">C650+Tabla_Ministerio!C650</f>
        <v>96</v>
      </c>
      <c r="V650" s="83" t="n">
        <f aca="false">D650+Tabla_Ministerio!D650</f>
        <v>873.204545454546</v>
      </c>
      <c r="W650" s="83" t="n">
        <f aca="false">E650+Tabla_Ministerio!E650</f>
        <v>533.363636363636</v>
      </c>
      <c r="X650" s="83" t="n">
        <f aca="false">F650+Tabla_Ministerio!F650</f>
        <v>117</v>
      </c>
      <c r="Y650" s="83" t="n">
        <f aca="false">G650+Tabla_Ministerio!G650</f>
        <v>227</v>
      </c>
      <c r="Z650" s="83" t="n">
        <f aca="false">H650+Tabla_Ministerio!H650</f>
        <v>-1</v>
      </c>
      <c r="AA650" s="83" t="n">
        <f aca="false">Y650+0.33*Z650</f>
        <v>226.67</v>
      </c>
      <c r="AD650" s="91" t="n">
        <f aca="false">IF(U650&gt;0,T650/U650,0)</f>
        <v>193.145833333333</v>
      </c>
      <c r="AE650" s="92" t="n">
        <f aca="false">EXP((((AD650-AD670)/AD671+2)/4-1.9)^3)</f>
        <v>0.0448160278400388</v>
      </c>
      <c r="AF650" s="93" t="n">
        <f aca="false">T650/V650</f>
        <v>21.234429088259</v>
      </c>
      <c r="AG650" s="92" t="n">
        <f aca="false">EXP((((AF650-AF670)/AF671+2)/4-1.9)^3)</f>
        <v>0.0815134852069608</v>
      </c>
      <c r="AH650" s="92" t="n">
        <f aca="false">W650/V650</f>
        <v>0.610811795632596</v>
      </c>
      <c r="AI650" s="92" t="n">
        <f aca="false">EXP((((AH650-AH670)/AH671+2)/4-1.9)^3)</f>
        <v>0.249697679611172</v>
      </c>
      <c r="AJ650" s="92" t="n">
        <f aca="false">X650/V650</f>
        <v>0.133989224642773</v>
      </c>
      <c r="AK650" s="92" t="n">
        <f aca="false">EXP((((AJ650-AJ670)/AJ671+2)/4-1.9)^3)</f>
        <v>0.272259684546645</v>
      </c>
      <c r="AL650" s="92" t="n">
        <f aca="false">AA650/V650</f>
        <v>0.259584081622029</v>
      </c>
      <c r="AM650" s="92" t="n">
        <f aca="false">EXP((((AL650-AL670)/AL671+2)/4-1.9)^3)</f>
        <v>0.19647373580631</v>
      </c>
      <c r="AN650" s="92" t="n">
        <f aca="false">0.01*AE650+0.15*AG650+0.24*AI650+0.25*AK650+0.35*AM650</f>
        <v>0.209433354834996</v>
      </c>
      <c r="AP650" s="94" t="n">
        <f aca="false">0.01*AE650/$AN670*$AZ650</f>
        <v>0.000157141507525981</v>
      </c>
      <c r="AQ650" s="81" t="n">
        <f aca="false">AP650*$J670</f>
        <v>843.355213948828</v>
      </c>
      <c r="AR650" s="94" t="n">
        <f aca="false">0.15*AG650/$AN670*$AZ650</f>
        <v>0.00428724473133969</v>
      </c>
      <c r="AS650" s="81" t="n">
        <f aca="false">AR650*$J670</f>
        <v>23009.0079608799</v>
      </c>
      <c r="AT650" s="94" t="n">
        <f aca="false">0.24*AI650/$AN670*$AZ650</f>
        <v>0.0210127697741836</v>
      </c>
      <c r="AU650" s="81" t="n">
        <f aca="false">AT650*$J670</f>
        <v>112772.425488117</v>
      </c>
      <c r="AV650" s="94" t="n">
        <f aca="false">0.25*AK650/$AN670*$AZ650</f>
        <v>0.0238660694232618</v>
      </c>
      <c r="AW650" s="81" t="n">
        <f aca="false">AV650*$J670</f>
        <v>128085.662416372</v>
      </c>
      <c r="AX650" s="94" t="n">
        <f aca="false">0.35*AM650/$AN670*$AZ650</f>
        <v>0.0241118260199728</v>
      </c>
      <c r="AY650" s="81" t="n">
        <f aca="false">AX650*$J670</f>
        <v>129404.601698943</v>
      </c>
      <c r="AZ650" s="140" t="n">
        <v>1</v>
      </c>
      <c r="BA650" s="140" t="n">
        <v>0.996570187953714</v>
      </c>
    </row>
    <row r="651" customFormat="false" ht="12.8" hidden="false" customHeight="false" outlineLevel="0" collapsed="false">
      <c r="A651" s="89" t="s">
        <v>50</v>
      </c>
      <c r="B651" s="77"/>
      <c r="C651" s="77"/>
      <c r="D651" s="77"/>
      <c r="E651" s="77"/>
      <c r="F651" s="77"/>
      <c r="G651" s="77"/>
      <c r="H651" s="77"/>
      <c r="I651" s="82" t="n">
        <f aca="false">AP651+AR651+AT651+AV651+AX651</f>
        <v>0.0437778653405038</v>
      </c>
      <c r="J651" s="81" t="n">
        <f aca="false">AQ651+AS651+AU651+AW651+AY651</f>
        <v>234949.324158413</v>
      </c>
      <c r="K651" s="90" t="n">
        <f aca="false">I651-Tabla_Ministerio!J651</f>
        <v>-3.57147619473239E-005</v>
      </c>
      <c r="L651" s="81" t="n">
        <f aca="false">J651-Tabla_Ministerio!K651</f>
        <v>-191.675841586635</v>
      </c>
      <c r="M651" s="82" t="n">
        <f aca="false">Q686/Q705</f>
        <v>0.0525893979782398</v>
      </c>
      <c r="N651" s="81" t="n">
        <f aca="false">ROUND(N670*M651,0)</f>
        <v>5362550</v>
      </c>
      <c r="O651" s="82" t="n">
        <f aca="false">Tabla_Ministerio!L651/Tabla_Ministerio!L670-M651</f>
        <v>-7.60499879801785E-006</v>
      </c>
      <c r="P651" s="117" t="n">
        <f aca="false">N651-Tabla_Ministerio!L651</f>
        <v>775</v>
      </c>
      <c r="Q651" s="83" t="n">
        <f aca="false">N651+J651</f>
        <v>5597499.32415841</v>
      </c>
      <c r="R651" s="81" t="n">
        <f aca="false">Q651-Tabla_Ministerio!M651</f>
        <v>583.324158413336</v>
      </c>
      <c r="T651" s="83" t="n">
        <f aca="false">B651+Tabla_Ministerio!B651</f>
        <v>9297</v>
      </c>
      <c r="U651" s="83" t="n">
        <f aca="false">C651+Tabla_Ministerio!C651</f>
        <v>55</v>
      </c>
      <c r="V651" s="83" t="n">
        <f aca="false">D651+Tabla_Ministerio!D651</f>
        <v>622.931818181818</v>
      </c>
      <c r="W651" s="83" t="n">
        <f aca="false">E651+Tabla_Ministerio!E651</f>
        <v>320.022727272727</v>
      </c>
      <c r="X651" s="83" t="n">
        <f aca="false">F651+Tabla_Ministerio!F651</f>
        <v>51</v>
      </c>
      <c r="Y651" s="83" t="n">
        <f aca="false">G651+Tabla_Ministerio!G651</f>
        <v>161</v>
      </c>
      <c r="Z651" s="83" t="n">
        <f aca="false">H651+Tabla_Ministerio!H651</f>
        <v>12</v>
      </c>
      <c r="AA651" s="83" t="n">
        <f aca="false">Y651+0.33*Z651</f>
        <v>164.96</v>
      </c>
      <c r="AD651" s="91" t="n">
        <f aca="false">IF(U651&gt;0,T651/U651,0)</f>
        <v>169.036363636364</v>
      </c>
      <c r="AE651" s="92" t="n">
        <f aca="false">EXP((((AD651-AD670)/AD671+2)/4-1.9)^3)</f>
        <v>0.0235804231597912</v>
      </c>
      <c r="AF651" s="93" t="n">
        <f aca="false">T651/V651</f>
        <v>14.92458681455</v>
      </c>
      <c r="AG651" s="92" t="n">
        <f aca="false">EXP((((AF651-AF670)/AF671+2)/4-1.9)^3)</f>
        <v>0.0118454175242864</v>
      </c>
      <c r="AH651" s="92" t="n">
        <f aca="false">W651/V651</f>
        <v>0.513736363968039</v>
      </c>
      <c r="AI651" s="92" t="n">
        <f aca="false">EXP((((AH651-AH670)/AH671+2)/4-1.9)^3)</f>
        <v>0.104587368406108</v>
      </c>
      <c r="AJ651" s="92" t="n">
        <f aca="false">X651/V651</f>
        <v>0.0818709183115035</v>
      </c>
      <c r="AK651" s="92" t="n">
        <f aca="false">EXP((((AJ651-AJ670)/AJ671+2)/4-1.9)^3)</f>
        <v>0.104522369961591</v>
      </c>
      <c r="AL651" s="92" t="n">
        <f aca="false">AA651/V651</f>
        <v>0.26481228793462</v>
      </c>
      <c r="AM651" s="92" t="n">
        <f aca="false">EXP((((AL651-AL670)/AL671+2)/4-1.9)^3)</f>
        <v>0.204595029109635</v>
      </c>
      <c r="AN651" s="92" t="n">
        <f aca="false">0.01*AE651+0.15*AG651+0.24*AI651+0.25*AK651+0.35*AM651</f>
        <v>0.124852437956477</v>
      </c>
      <c r="AP651" s="94" t="n">
        <f aca="false">0.01*AE651/$AN670*$AZ651</f>
        <v>8.26816525698353E-005</v>
      </c>
      <c r="AQ651" s="81" t="n">
        <f aca="false">AP651*$J670</f>
        <v>443.740192457726</v>
      </c>
      <c r="AR651" s="94" t="n">
        <f aca="false">0.15*AG651/$AN670*$AZ651</f>
        <v>0.000623015980025587</v>
      </c>
      <c r="AS651" s="81" t="n">
        <f aca="false">AR651*$J670</f>
        <v>3343.63455843228</v>
      </c>
      <c r="AT651" s="94" t="n">
        <f aca="false">0.24*AI651/$AN670*$AZ651</f>
        <v>0.00880132445374535</v>
      </c>
      <c r="AU651" s="81" t="n">
        <f aca="false">AT651*$J670</f>
        <v>47235.4057472321</v>
      </c>
      <c r="AV651" s="94" t="n">
        <f aca="false">0.25*AK651/$AN670*$AZ651</f>
        <v>0.00916234859355321</v>
      </c>
      <c r="AW651" s="81" t="n">
        <f aca="false">AV651*$J670</f>
        <v>49172.9688740082</v>
      </c>
      <c r="AX651" s="94" t="n">
        <f aca="false">0.35*AM651/$AN670*$AZ651</f>
        <v>0.0251084946606098</v>
      </c>
      <c r="AY651" s="81" t="n">
        <f aca="false">AX651*$J670</f>
        <v>134753.574786283</v>
      </c>
      <c r="AZ651" s="140" t="n">
        <v>1</v>
      </c>
      <c r="BA651" s="140" t="n">
        <v>1.00293603629385</v>
      </c>
    </row>
    <row r="652" customFormat="false" ht="12.8" hidden="false" customHeight="false" outlineLevel="0" collapsed="false">
      <c r="A652" s="89" t="s">
        <v>51</v>
      </c>
      <c r="B652" s="77"/>
      <c r="C652" s="77"/>
      <c r="D652" s="77"/>
      <c r="E652" s="77"/>
      <c r="F652" s="77"/>
      <c r="G652" s="77"/>
      <c r="H652" s="77"/>
      <c r="I652" s="82" t="n">
        <f aca="false">AP652+AR652+AT652+AV652+AX652</f>
        <v>0.0439984138268438</v>
      </c>
      <c r="J652" s="81" t="n">
        <f aca="false">AQ652+AS652+AU652+AW652+AY652</f>
        <v>236132.975243424</v>
      </c>
      <c r="K652" s="90" t="n">
        <f aca="false">I652-Tabla_Ministerio!J652</f>
        <v>0.000184833724392666</v>
      </c>
      <c r="L652" s="81" t="n">
        <f aca="false">J652-Tabla_Ministerio!K652</f>
        <v>991.975243424124</v>
      </c>
      <c r="M652" s="82" t="n">
        <f aca="false">Q687/Q705</f>
        <v>0.0488439286182156</v>
      </c>
      <c r="N652" s="81" t="n">
        <f aca="false">ROUND(N670*M652,0)</f>
        <v>4980624</v>
      </c>
      <c r="O652" s="82" t="n">
        <f aca="false">Tabla_Ministerio!L652/Tabla_Ministerio!L670-M652</f>
        <v>8.69952409686403E-007</v>
      </c>
      <c r="P652" s="117" t="n">
        <f aca="false">N652-Tabla_Ministerio!L652</f>
        <v>-89</v>
      </c>
      <c r="Q652" s="83" t="n">
        <f aca="false">N652+J652</f>
        <v>5216756.97524342</v>
      </c>
      <c r="R652" s="81" t="n">
        <f aca="false">Q652-Tabla_Ministerio!M652</f>
        <v>902.975243424065</v>
      </c>
      <c r="T652" s="83" t="n">
        <f aca="false">B652+Tabla_Ministerio!B652</f>
        <v>7457</v>
      </c>
      <c r="U652" s="83" t="n">
        <f aca="false">C652+Tabla_Ministerio!C652</f>
        <v>32</v>
      </c>
      <c r="V652" s="83" t="n">
        <f aca="false">D652+Tabla_Ministerio!D652</f>
        <v>338.579545454545</v>
      </c>
      <c r="W652" s="83" t="n">
        <f aca="false">E652+Tabla_Ministerio!E652</f>
        <v>173</v>
      </c>
      <c r="X652" s="83" t="n">
        <f aca="false">F652+Tabla_Ministerio!F652</f>
        <v>27</v>
      </c>
      <c r="Y652" s="83" t="n">
        <f aca="false">G652+Tabla_Ministerio!G652</f>
        <v>80</v>
      </c>
      <c r="Z652" s="83" t="n">
        <f aca="false">H652+Tabla_Ministerio!H652</f>
        <v>7</v>
      </c>
      <c r="AA652" s="83" t="n">
        <f aca="false">Y652+0.33*Z652</f>
        <v>82.31</v>
      </c>
      <c r="AD652" s="91" t="n">
        <f aca="false">IF(U652&gt;0,T652/U652,0)</f>
        <v>233.03125</v>
      </c>
      <c r="AE652" s="92" t="n">
        <f aca="false">EXP((((AD652-AD670)/AD671+2)/4-1.9)^3)</f>
        <v>0.109538851146447</v>
      </c>
      <c r="AF652" s="93" t="n">
        <f aca="false">T652/V652</f>
        <v>22.0243665044471</v>
      </c>
      <c r="AG652" s="92" t="n">
        <f aca="false">EXP((((AF652-AF670)/AF671+2)/4-1.9)^3)</f>
        <v>0.098780456055468</v>
      </c>
      <c r="AH652" s="92" t="n">
        <f aca="false">W652/V652</f>
        <v>0.510958214465515</v>
      </c>
      <c r="AI652" s="92" t="n">
        <f aca="false">EXP((((AH652-AH670)/AH671+2)/4-1.9)^3)</f>
        <v>0.101581449495926</v>
      </c>
      <c r="AJ652" s="92" t="n">
        <f aca="false">X652/V652</f>
        <v>0.079744923644907</v>
      </c>
      <c r="AK652" s="92" t="n">
        <f aca="false">EXP((((AJ652-AJ670)/AJ671+2)/4-1.9)^3)</f>
        <v>0.0997506146582875</v>
      </c>
      <c r="AL652" s="92" t="n">
        <f aca="false">AA652/V652</f>
        <v>0.243103876489344</v>
      </c>
      <c r="AM652" s="92" t="n">
        <f aca="false">EXP((((AL652-AL670)/AL671+2)/4-1.9)^3)</f>
        <v>0.172147924368798</v>
      </c>
      <c r="AN652" s="92" t="n">
        <f aca="false">0.01*AE652+0.15*AG652+0.24*AI652+0.25*AK652+0.35*AM652</f>
        <v>0.125481431992458</v>
      </c>
      <c r="AP652" s="94" t="n">
        <f aca="false">0.01*AE652/$AN670*$AZ652</f>
        <v>0.000384083575261404</v>
      </c>
      <c r="AQ652" s="81" t="n">
        <f aca="false">AP652*$J670</f>
        <v>2061.31970405882</v>
      </c>
      <c r="AR652" s="94" t="n">
        <f aca="false">0.15*AG652/$AN670*$AZ652</f>
        <v>0.00519541016689313</v>
      </c>
      <c r="AS652" s="81" t="n">
        <f aca="false">AR652*$J670</f>
        <v>27882.9974450107</v>
      </c>
      <c r="AT652" s="94" t="n">
        <f aca="false">0.24*AI652/$AN670*$AZ652</f>
        <v>0.00854836782988771</v>
      </c>
      <c r="AU652" s="81" t="n">
        <f aca="false">AT652*$J670</f>
        <v>45877.8249845685</v>
      </c>
      <c r="AV652" s="94" t="n">
        <f aca="false">0.25*AK652/$AN670*$AZ652</f>
        <v>0.00874406028351897</v>
      </c>
      <c r="AW652" s="81" t="n">
        <f aca="false">AV652*$J670</f>
        <v>46928.0774207244</v>
      </c>
      <c r="AX652" s="94" t="n">
        <f aca="false">0.35*AM652/$AN670*$AZ652</f>
        <v>0.0211264919712826</v>
      </c>
      <c r="AY652" s="81" t="n">
        <f aca="false">AX652*$J670</f>
        <v>113382.755689062</v>
      </c>
      <c r="AZ652" s="140" t="n">
        <v>1</v>
      </c>
      <c r="BA652" s="140" t="n">
        <v>0.996532703559012</v>
      </c>
    </row>
    <row r="653" customFormat="false" ht="12.8" hidden="false" customHeight="false" outlineLevel="0" collapsed="false">
      <c r="A653" s="89" t="s">
        <v>52</v>
      </c>
      <c r="B653" s="77"/>
      <c r="C653" s="77"/>
      <c r="D653" s="77"/>
      <c r="E653" s="77"/>
      <c r="F653" s="77"/>
      <c r="G653" s="77"/>
      <c r="H653" s="77"/>
      <c r="I653" s="82" t="n">
        <f aca="false">AP653+AR653+AT653+AV653+AX653</f>
        <v>0.0108394557521768</v>
      </c>
      <c r="J653" s="81" t="n">
        <f aca="false">AQ653+AS653+AU653+AW653+AY653</f>
        <v>58173.7547824814</v>
      </c>
      <c r="K653" s="90" t="n">
        <f aca="false">I653-Tabla_Ministerio!J653</f>
        <v>-2.63180757581229E-005</v>
      </c>
      <c r="L653" s="81" t="n">
        <f aca="false">J653-Tabla_Ministerio!K653</f>
        <v>-141.245217518554</v>
      </c>
      <c r="M653" s="82" t="n">
        <f aca="false">Q688/Q705</f>
        <v>0.0234491760197837</v>
      </c>
      <c r="N653" s="81" t="n">
        <f aca="false">ROUND(N670*M653,0)</f>
        <v>2391117</v>
      </c>
      <c r="O653" s="82" t="n">
        <f aca="false">Tabla_Ministerio!L653/Tabla_Ministerio!L670-M653</f>
        <v>-1.07653675403135E-005</v>
      </c>
      <c r="P653" s="117" t="n">
        <f aca="false">N653-Tabla_Ministerio!L653</f>
        <v>1098</v>
      </c>
      <c r="Q653" s="83" t="n">
        <f aca="false">N653+J653</f>
        <v>2449290.75478248</v>
      </c>
      <c r="R653" s="81" t="n">
        <f aca="false">Q653-Tabla_Ministerio!M653</f>
        <v>956.754782481585</v>
      </c>
      <c r="T653" s="83" t="n">
        <f aca="false">B653+Tabla_Ministerio!B653</f>
        <v>8327</v>
      </c>
      <c r="U653" s="83" t="n">
        <f aca="false">C653+Tabla_Ministerio!C653</f>
        <v>37</v>
      </c>
      <c r="V653" s="83" t="n">
        <f aca="false">D653+Tabla_Ministerio!D653</f>
        <v>440.590909090909</v>
      </c>
      <c r="W653" s="83" t="n">
        <f aca="false">E653+Tabla_Ministerio!E653</f>
        <v>149.613636363636</v>
      </c>
      <c r="X653" s="83" t="n">
        <f aca="false">F653+Tabla_Ministerio!F653</f>
        <v>15</v>
      </c>
      <c r="Y653" s="83" t="n">
        <f aca="false">G653+Tabla_Ministerio!G653</f>
        <v>38</v>
      </c>
      <c r="Z653" s="83" t="n">
        <f aca="false">H653+Tabla_Ministerio!H653</f>
        <v>13</v>
      </c>
      <c r="AA653" s="83" t="n">
        <f aca="false">Y653+0.33*Z653</f>
        <v>42.29</v>
      </c>
      <c r="AD653" s="91" t="n">
        <f aca="false">IF(U653&gt;0,T653/U653,0)</f>
        <v>225.054054054054</v>
      </c>
      <c r="AE653" s="92" t="n">
        <f aca="false">EXP((((AD653-AD670)/AD671+2)/4-1.9)^3)</f>
        <v>0.0930833638459995</v>
      </c>
      <c r="AF653" s="93" t="n">
        <f aca="false">T653/V653</f>
        <v>18.8996182812339</v>
      </c>
      <c r="AG653" s="92" t="n">
        <f aca="false">EXP((((AF653-AF670)/AF671+2)/4-1.9)^3)</f>
        <v>0.0434392427239044</v>
      </c>
      <c r="AH653" s="92" t="n">
        <f aca="false">W653/V653</f>
        <v>0.339574950995563</v>
      </c>
      <c r="AI653" s="92" t="n">
        <f aca="false">EXP((((AH653-AH670)/AH671+2)/4-1.9)^3)</f>
        <v>0.00994070819868933</v>
      </c>
      <c r="AJ653" s="92" t="n">
        <f aca="false">X653/V653</f>
        <v>0.0340451872485299</v>
      </c>
      <c r="AK653" s="92" t="n">
        <f aca="false">EXP((((AJ653-AJ670)/AJ671+2)/4-1.9)^3)</f>
        <v>0.0310702699873472</v>
      </c>
      <c r="AL653" s="92" t="n">
        <f aca="false">AA653/V653</f>
        <v>0.0959847312493552</v>
      </c>
      <c r="AM653" s="92" t="n">
        <f aca="false">EXP((((AL653-AL670)/AL671+2)/4-1.9)^3)</f>
        <v>0.0380387619255771</v>
      </c>
      <c r="AN653" s="92" t="n">
        <f aca="false">0.01*AE653+0.15*AG653+0.24*AI653+0.25*AK653+0.35*AM653</f>
        <v>0.0309136241855199</v>
      </c>
      <c r="AP653" s="94" t="n">
        <f aca="false">0.01*AE653/$AN670*$AZ653</f>
        <v>0.000326384573228102</v>
      </c>
      <c r="AQ653" s="81" t="n">
        <f aca="false">AP653*$J670</f>
        <v>1751.65769959839</v>
      </c>
      <c r="AR653" s="94" t="n">
        <f aca="false">0.15*AG653/$AN670*$AZ653</f>
        <v>0.00228470987381535</v>
      </c>
      <c r="AS653" s="81" t="n">
        <f aca="false">AR653*$J670</f>
        <v>12261.6997557057</v>
      </c>
      <c r="AT653" s="94" t="n">
        <f aca="false">0.24*AI653/$AN670*$AZ653</f>
        <v>0.000836538862101834</v>
      </c>
      <c r="AU653" s="81" t="n">
        <f aca="false">AT653*$J670</f>
        <v>4489.58026514895</v>
      </c>
      <c r="AV653" s="94" t="n">
        <f aca="false">0.25*AK653/$AN670*$AZ653</f>
        <v>0.002723595385605</v>
      </c>
      <c r="AW653" s="81" t="n">
        <f aca="false">AV653*$J670</f>
        <v>14617.133342425</v>
      </c>
      <c r="AX653" s="94" t="n">
        <f aca="false">0.35*AM653/$AN670*$AZ653</f>
        <v>0.00466822705742649</v>
      </c>
      <c r="AY653" s="81" t="n">
        <f aca="false">AX653*$J670</f>
        <v>25053.6837196035</v>
      </c>
      <c r="AZ653" s="140" t="n">
        <v>1</v>
      </c>
      <c r="BA653" s="140" t="n">
        <v>0.996537539602946</v>
      </c>
    </row>
    <row r="654" customFormat="false" ht="12.8" hidden="false" customHeight="false" outlineLevel="0" collapsed="false">
      <c r="A654" s="89" t="s">
        <v>53</v>
      </c>
      <c r="B654" s="77"/>
      <c r="C654" s="77"/>
      <c r="D654" s="77"/>
      <c r="E654" s="77"/>
      <c r="F654" s="77"/>
      <c r="G654" s="77"/>
      <c r="H654" s="77"/>
      <c r="I654" s="82" t="n">
        <f aca="false">AP654+AR654+AT654+AV654+AX654</f>
        <v>0.0104563714530985</v>
      </c>
      <c r="J654" s="81" t="n">
        <f aca="false">AQ654+AS654+AU654+AW654+AY654</f>
        <v>56117.7980458044</v>
      </c>
      <c r="K654" s="90" t="n">
        <f aca="false">I654-Tabla_Ministerio!J654</f>
        <v>-5.89175841248322E-005</v>
      </c>
      <c r="L654" s="81" t="n">
        <f aca="false">J654-Tabla_Ministerio!K654</f>
        <v>-316.201954195589</v>
      </c>
      <c r="M654" s="82" t="n">
        <f aca="false">Q689/Q705</f>
        <v>0.0230036782054619</v>
      </c>
      <c r="N654" s="81" t="n">
        <f aca="false">ROUND(N670*M654,0)</f>
        <v>2345689</v>
      </c>
      <c r="O654" s="82" t="n">
        <f aca="false">Tabla_Ministerio!L654/Tabla_Ministerio!L670-M654</f>
        <v>-6.74955429997431E-006</v>
      </c>
      <c r="P654" s="117" t="n">
        <f aca="false">N654-Tabla_Ministerio!L654</f>
        <v>688</v>
      </c>
      <c r="Q654" s="83" t="n">
        <f aca="false">N654+J654</f>
        <v>2401806.7980458</v>
      </c>
      <c r="R654" s="81" t="n">
        <f aca="false">Q654-Tabla_Ministerio!M654</f>
        <v>371.798045804258</v>
      </c>
      <c r="T654" s="83" t="n">
        <f aca="false">B654+Tabla_Ministerio!B654</f>
        <v>6233</v>
      </c>
      <c r="U654" s="83" t="n">
        <f aca="false">C654+Tabla_Ministerio!C654</f>
        <v>33</v>
      </c>
      <c r="V654" s="83" t="n">
        <f aca="false">D654+Tabla_Ministerio!D654</f>
        <v>407.418181818182</v>
      </c>
      <c r="W654" s="83" t="n">
        <f aca="false">E654+Tabla_Ministerio!E654</f>
        <v>153.172727272727</v>
      </c>
      <c r="X654" s="83" t="n">
        <f aca="false">F654+Tabla_Ministerio!F654</f>
        <v>14</v>
      </c>
      <c r="Y654" s="83" t="n">
        <f aca="false">G654+Tabla_Ministerio!G654</f>
        <v>41</v>
      </c>
      <c r="Z654" s="83" t="n">
        <f aca="false">H654+Tabla_Ministerio!H654</f>
        <v>8</v>
      </c>
      <c r="AA654" s="83" t="n">
        <f aca="false">Y654+0.33*Z654</f>
        <v>43.64</v>
      </c>
      <c r="AD654" s="91" t="n">
        <f aca="false">IF(U654&gt;0,T654/U654,0)</f>
        <v>188.878787878788</v>
      </c>
      <c r="AE654" s="92" t="n">
        <f aca="false">EXP((((AD654-AD670)/AD671+2)/4-1.9)^3)</f>
        <v>0.040234775414159</v>
      </c>
      <c r="AF654" s="93" t="n">
        <f aca="false">T654/V654</f>
        <v>15.2987772224206</v>
      </c>
      <c r="AG654" s="92" t="n">
        <f aca="false">EXP((((AF654-AF670)/AF671+2)/4-1.9)^3)</f>
        <v>0.0135615257164066</v>
      </c>
      <c r="AH654" s="92" t="n">
        <f aca="false">W654/V654</f>
        <v>0.375959478757586</v>
      </c>
      <c r="AI654" s="92" t="n">
        <f aca="false">EXP((((AH654-AH670)/AH671+2)/4-1.9)^3)</f>
        <v>0.0178520190470499</v>
      </c>
      <c r="AJ654" s="92" t="n">
        <f aca="false">X654/V654</f>
        <v>0.0343627275972867</v>
      </c>
      <c r="AK654" s="92" t="n">
        <f aca="false">EXP((((AJ654-AJ670)/AJ671+2)/4-1.9)^3)</f>
        <v>0.0313582018707987</v>
      </c>
      <c r="AL654" s="92" t="n">
        <f aca="false">AA654/V654</f>
        <v>0.107113530881828</v>
      </c>
      <c r="AM654" s="92" t="n">
        <f aca="false">EXP((((AL654-AL670)/AL671+2)/4-1.9)^3)</f>
        <v>0.0436013540363065</v>
      </c>
      <c r="AN654" s="92" t="n">
        <f aca="false">0.01*AE654+0.15*AG654+0.24*AI654+0.25*AK654+0.35*AM654</f>
        <v>0.0298210855633015</v>
      </c>
      <c r="AP654" s="94" t="n">
        <f aca="false">0.01*AE654/$AN670*$AZ654</f>
        <v>0.000141077948409824</v>
      </c>
      <c r="AQ654" s="81" t="n">
        <f aca="false">AP654*$J670</f>
        <v>757.144469579161</v>
      </c>
      <c r="AR654" s="94" t="n">
        <f aca="false">0.15*AG654/$AN670*$AZ654</f>
        <v>0.000713275595184916</v>
      </c>
      <c r="AS654" s="81" t="n">
        <f aca="false">AR654*$J670</f>
        <v>3828.04455456936</v>
      </c>
      <c r="AT654" s="94" t="n">
        <f aca="false">0.24*AI654/$AN670*$AZ654</f>
        <v>0.00150229816642323</v>
      </c>
      <c r="AU654" s="81" t="n">
        <f aca="false">AT654*$J670</f>
        <v>8062.61191906486</v>
      </c>
      <c r="AV654" s="94" t="n">
        <f aca="false">0.25*AK654/$AN670*$AZ654</f>
        <v>0.00274883526763552</v>
      </c>
      <c r="AW654" s="81" t="n">
        <f aca="false">AV654*$J670</f>
        <v>14752.5920537802</v>
      </c>
      <c r="AX654" s="94" t="n">
        <f aca="false">0.35*AM654/$AN670*$AZ654</f>
        <v>0.00535088447544498</v>
      </c>
      <c r="AY654" s="81" t="n">
        <f aca="false">AX654*$J670</f>
        <v>28717.4050488108</v>
      </c>
      <c r="AZ654" s="140" t="n">
        <v>1</v>
      </c>
      <c r="BA654" s="140" t="n">
        <v>1.00290783643486</v>
      </c>
    </row>
    <row r="655" customFormat="false" ht="12.8" hidden="false" customHeight="false" outlineLevel="0" collapsed="false">
      <c r="A655" s="89" t="s">
        <v>54</v>
      </c>
      <c r="B655" s="77"/>
      <c r="C655" s="77"/>
      <c r="D655" s="77"/>
      <c r="E655" s="77"/>
      <c r="F655" s="77"/>
      <c r="G655" s="77"/>
      <c r="H655" s="77"/>
      <c r="I655" s="82" t="n">
        <f aca="false">AP655+AR655+AT655+AV655+AX655</f>
        <v>0.0177383496373777</v>
      </c>
      <c r="J655" s="81" t="n">
        <f aca="false">AQ655+AS655+AU655+AW655+AY655</f>
        <v>95199.0972280596</v>
      </c>
      <c r="K655" s="90" t="n">
        <f aca="false">I655-Tabla_Ministerio!J655</f>
        <v>-0.000137492662726738</v>
      </c>
      <c r="L655" s="81" t="n">
        <f aca="false">J655-Tabla_Ministerio!K655</f>
        <v>-737.902771940426</v>
      </c>
      <c r="M655" s="82" t="n">
        <f aca="false">Q690/Q705</f>
        <v>0.0210052715844802</v>
      </c>
      <c r="N655" s="81" t="n">
        <f aca="false">ROUND(N670*M655,0)</f>
        <v>2141911</v>
      </c>
      <c r="O655" s="82" t="n">
        <f aca="false">Tabla_Ministerio!L655/Tabla_Ministerio!L670-M655</f>
        <v>8.67541426106955E-006</v>
      </c>
      <c r="P655" s="117" t="n">
        <f aca="false">N655-Tabla_Ministerio!L655</f>
        <v>-885</v>
      </c>
      <c r="Q655" s="83" t="n">
        <f aca="false">N655+J655</f>
        <v>2237110.09722806</v>
      </c>
      <c r="R655" s="81" t="n">
        <f aca="false">Q655-Tabla_Ministerio!M655</f>
        <v>-1622.90277194045</v>
      </c>
      <c r="T655" s="83" t="n">
        <f aca="false">B655+Tabla_Ministerio!B655</f>
        <v>7283</v>
      </c>
      <c r="U655" s="83" t="n">
        <f aca="false">C655+Tabla_Ministerio!C655</f>
        <v>38</v>
      </c>
      <c r="V655" s="83" t="n">
        <f aca="false">D655+Tabla_Ministerio!D655</f>
        <v>309.840909090909</v>
      </c>
      <c r="W655" s="83" t="n">
        <f aca="false">E655+Tabla_Ministerio!E655</f>
        <v>141.318181818182</v>
      </c>
      <c r="X655" s="83" t="n">
        <f aca="false">F655+Tabla_Ministerio!F655</f>
        <v>7</v>
      </c>
      <c r="Y655" s="83" t="n">
        <f aca="false">G655+Tabla_Ministerio!G655</f>
        <v>25</v>
      </c>
      <c r="Z655" s="83" t="n">
        <f aca="false">H655+Tabla_Ministerio!H655</f>
        <v>0</v>
      </c>
      <c r="AA655" s="83" t="n">
        <f aca="false">Y655+0.33*Z655</f>
        <v>25</v>
      </c>
      <c r="AD655" s="91" t="n">
        <f aca="false">IF(U655&gt;0,T655/U655,0)</f>
        <v>191.657894736842</v>
      </c>
      <c r="AE655" s="92" t="n">
        <f aca="false">EXP((((AD655-AD670)/AD671+2)/4-1.9)^3)</f>
        <v>0.0431741562325268</v>
      </c>
      <c r="AF655" s="93" t="n">
        <f aca="false">T655/V655</f>
        <v>23.5056113841414</v>
      </c>
      <c r="AG655" s="92" t="n">
        <f aca="false">EXP((((AF655-AF670)/AF671+2)/4-1.9)^3)</f>
        <v>0.137858130524943</v>
      </c>
      <c r="AH655" s="92" t="n">
        <f aca="false">W655/V655</f>
        <v>0.456099171128879</v>
      </c>
      <c r="AI655" s="92" t="n">
        <f aca="false">EXP((((AH655-AH670)/AH671+2)/4-1.9)^3)</f>
        <v>0.0541864086782716</v>
      </c>
      <c r="AJ655" s="92" t="n">
        <f aca="false">X655/V655</f>
        <v>0.0225922394190567</v>
      </c>
      <c r="AK655" s="92" t="n">
        <f aca="false">EXP((((AJ655-AJ670)/AJ671+2)/4-1.9)^3)</f>
        <v>0.0220318896361834</v>
      </c>
      <c r="AL655" s="92" t="n">
        <f aca="false">AA655/V655</f>
        <v>0.080686569353774</v>
      </c>
      <c r="AM655" s="92" t="n">
        <f aca="false">EXP((((AL655-AL670)/AL671+2)/4-1.9)^3)</f>
        <v>0.0313307925108099</v>
      </c>
      <c r="AN655" s="92" t="n">
        <f aca="false">0.01*AE655+0.15*AG655+0.24*AI655+0.25*AK655+0.35*AM655</f>
        <v>0.0505889490116812</v>
      </c>
      <c r="AP655" s="94" t="n">
        <f aca="false">0.01*AE655/$AN670*$AZ655</f>
        <v>0.000151384500669206</v>
      </c>
      <c r="AQ655" s="81" t="n">
        <f aca="false">AP655*$J670</f>
        <v>812.45821018553</v>
      </c>
      <c r="AR655" s="94" t="n">
        <f aca="false">0.15*AG655/$AN670*$AZ655</f>
        <v>0.00725072105878906</v>
      </c>
      <c r="AS655" s="81" t="n">
        <f aca="false">AR655*$J670</f>
        <v>38913.5468158042</v>
      </c>
      <c r="AT655" s="94" t="n">
        <f aca="false">0.24*AI655/$AN670*$AZ655</f>
        <v>0.00455994037357246</v>
      </c>
      <c r="AU655" s="81" t="n">
        <f aca="false">AT655*$J670</f>
        <v>24472.5251137881</v>
      </c>
      <c r="AV655" s="94" t="n">
        <f aca="false">0.25*AK655/$AN670*$AZ655</f>
        <v>0.0019312980857168</v>
      </c>
      <c r="AW655" s="81" t="n">
        <f aca="false">AV655*$J670</f>
        <v>10364.9909939254</v>
      </c>
      <c r="AX655" s="94" t="n">
        <f aca="false">0.35*AM655/$AN670*$AZ655</f>
        <v>0.00384500561863013</v>
      </c>
      <c r="AY655" s="81" t="n">
        <f aca="false">AX655*$J670</f>
        <v>20635.5760943564</v>
      </c>
      <c r="AZ655" s="140" t="n">
        <v>1</v>
      </c>
      <c r="BA655" s="140" t="n">
        <v>0.997272727373738</v>
      </c>
    </row>
    <row r="656" customFormat="false" ht="12.8" hidden="false" customHeight="false" outlineLevel="0" collapsed="false">
      <c r="A656" s="89" t="s">
        <v>55</v>
      </c>
      <c r="B656" s="77"/>
      <c r="C656" s="77"/>
      <c r="D656" s="77"/>
      <c r="E656" s="77"/>
      <c r="F656" s="77"/>
      <c r="G656" s="77"/>
      <c r="H656" s="77"/>
      <c r="I656" s="82" t="n">
        <f aca="false">AP656+AR656+AT656+AV656+AX656</f>
        <v>0.020252309534219</v>
      </c>
      <c r="J656" s="81" t="n">
        <f aca="false">AQ656+AS656+AU656+AW656+AY656</f>
        <v>108691.147928342</v>
      </c>
      <c r="K656" s="90" t="n">
        <f aca="false">I656-Tabla_Ministerio!J656</f>
        <v>-7.71126298355143E-005</v>
      </c>
      <c r="L656" s="81" t="n">
        <f aca="false">J656-Tabla_Ministerio!K656</f>
        <v>-413.852071657791</v>
      </c>
      <c r="M656" s="82" t="n">
        <f aca="false">Q691/Q705</f>
        <v>0.0200937447838184</v>
      </c>
      <c r="N656" s="81" t="n">
        <f aca="false">ROUND(N670*M656,0)</f>
        <v>2048963</v>
      </c>
      <c r="O656" s="82" t="n">
        <f aca="false">Tabla_Ministerio!L656/Tabla_Ministerio!L670-M656</f>
        <v>7.33731486807221E-006</v>
      </c>
      <c r="P656" s="117" t="n">
        <f aca="false">N656-Tabla_Ministerio!L656</f>
        <v>-748</v>
      </c>
      <c r="Q656" s="83" t="n">
        <f aca="false">N656+J656</f>
        <v>2157654.14792834</v>
      </c>
      <c r="R656" s="81" t="n">
        <f aca="false">Q656-Tabla_Ministerio!M656</f>
        <v>-1161.85207165778</v>
      </c>
      <c r="T656" s="83" t="n">
        <f aca="false">B656+Tabla_Ministerio!B656</f>
        <v>8429</v>
      </c>
      <c r="U656" s="83" t="n">
        <f aca="false">C656+Tabla_Ministerio!C656</f>
        <v>31</v>
      </c>
      <c r="V656" s="83" t="n">
        <f aca="false">D656+Tabla_Ministerio!D656</f>
        <v>396.886363636364</v>
      </c>
      <c r="W656" s="83" t="n">
        <f aca="false">E656+Tabla_Ministerio!E656</f>
        <v>213.181818181818</v>
      </c>
      <c r="X656" s="83" t="n">
        <f aca="false">F656+Tabla_Ministerio!F656</f>
        <v>5</v>
      </c>
      <c r="Y656" s="83" t="n">
        <f aca="false">G656+Tabla_Ministerio!G656</f>
        <v>19</v>
      </c>
      <c r="Z656" s="83" t="n">
        <f aca="false">H656+Tabla_Ministerio!H656</f>
        <v>6</v>
      </c>
      <c r="AA656" s="83" t="n">
        <f aca="false">Y656+0.33*Z656</f>
        <v>20.98</v>
      </c>
      <c r="AD656" s="91" t="n">
        <f aca="false">IF(U656&gt;0,T656/U656,0)</f>
        <v>271.903225806452</v>
      </c>
      <c r="AE656" s="92" t="n">
        <f aca="false">EXP((((AD656-AD670)/AD671+2)/4-1.9)^3)</f>
        <v>0.217870522730731</v>
      </c>
      <c r="AF656" s="93" t="n">
        <f aca="false">T656/V656</f>
        <v>21.2378170990093</v>
      </c>
      <c r="AG656" s="92" t="n">
        <f aca="false">EXP((((AF656-AF670)/AF671+2)/4-1.9)^3)</f>
        <v>0.0815824702599286</v>
      </c>
      <c r="AH656" s="92" t="n">
        <f aca="false">W656/V656</f>
        <v>0.537135658248868</v>
      </c>
      <c r="AI656" s="92" t="n">
        <f aca="false">EXP((((AH656-AH670)/AH671+2)/4-1.9)^3)</f>
        <v>0.132405241490644</v>
      </c>
      <c r="AJ656" s="92" t="n">
        <f aca="false">X656/V656</f>
        <v>0.0125980644791845</v>
      </c>
      <c r="AK656" s="92" t="n">
        <f aca="false">EXP((((AJ656-AJ670)/AJ671+2)/4-1.9)^3)</f>
        <v>0.0160319503268311</v>
      </c>
      <c r="AL656" s="92" t="n">
        <f aca="false">AA656/V656</f>
        <v>0.0528614785546584</v>
      </c>
      <c r="AM656" s="92" t="n">
        <f aca="false">EXP((((AL656-AL670)/AL671+2)/4-1.9)^3)</f>
        <v>0.0215923557966545</v>
      </c>
      <c r="AN656" s="92" t="n">
        <f aca="false">0.01*AE656+0.15*AG656+0.24*AI656+0.25*AK656+0.35*AM656</f>
        <v>0.0577586458345881</v>
      </c>
      <c r="AP656" s="94" t="n">
        <f aca="false">0.01*AE656/$AN670*$AZ656</f>
        <v>0.000763934334153408</v>
      </c>
      <c r="AQ656" s="81" t="n">
        <f aca="false">AP656*$J670</f>
        <v>4099.92250911989</v>
      </c>
      <c r="AR656" s="94" t="n">
        <f aca="false">0.15*AG656/$AN670*$AZ656</f>
        <v>0.00429087303657196</v>
      </c>
      <c r="AS656" s="81" t="n">
        <f aca="false">AR656*$J670</f>
        <v>23028.4805380723</v>
      </c>
      <c r="AT656" s="94" t="n">
        <f aca="false">0.24*AI656/$AN670*$AZ656</f>
        <v>0.0111422775761093</v>
      </c>
      <c r="AU656" s="81" t="n">
        <f aca="false">AT656*$J670</f>
        <v>59798.9546938974</v>
      </c>
      <c r="AV656" s="94" t="n">
        <f aca="false">0.25*AK656/$AN670*$AZ656</f>
        <v>0.00140534813344677</v>
      </c>
      <c r="AW656" s="81" t="n">
        <f aca="false">AV656*$J670</f>
        <v>7542.29544068507</v>
      </c>
      <c r="AX656" s="94" t="n">
        <f aca="false">0.35*AM656/$AN670*$AZ656</f>
        <v>0.00264987645393753</v>
      </c>
      <c r="AY656" s="81" t="n">
        <f aca="false">AX656*$J670</f>
        <v>14221.4947465676</v>
      </c>
      <c r="AZ656" s="140" t="n">
        <v>1</v>
      </c>
      <c r="BA656" s="140" t="n">
        <v>1.0068550476247</v>
      </c>
    </row>
    <row r="657" customFormat="false" ht="12.8" hidden="false" customHeight="false" outlineLevel="0" collapsed="false">
      <c r="A657" s="89" t="s">
        <v>56</v>
      </c>
      <c r="B657" s="77"/>
      <c r="C657" s="77"/>
      <c r="D657" s="77"/>
      <c r="E657" s="77"/>
      <c r="F657" s="77"/>
      <c r="G657" s="77"/>
      <c r="H657" s="77"/>
      <c r="I657" s="82" t="n">
        <f aca="false">AP657+AR657+AT657+AV657+AX657</f>
        <v>0.0192861438919958</v>
      </c>
      <c r="J657" s="81" t="n">
        <f aca="false">AQ657+AS657+AU657+AW657+AY657</f>
        <v>103505.879919046</v>
      </c>
      <c r="K657" s="90" t="n">
        <f aca="false">I657-Tabla_Ministerio!J657</f>
        <v>8.17610007613004E-006</v>
      </c>
      <c r="L657" s="81" t="n">
        <f aca="false">J657-Tabla_Ministerio!K657</f>
        <v>43.8799190456048</v>
      </c>
      <c r="M657" s="82" t="n">
        <f aca="false">Q692/Q705</f>
        <v>0.0216458903876207</v>
      </c>
      <c r="N657" s="81" t="n">
        <f aca="false">ROUND(N670*M657,0)</f>
        <v>2207235</v>
      </c>
      <c r="O657" s="82" t="n">
        <f aca="false">Tabla_Ministerio!L657/Tabla_Ministerio!L670-M657</f>
        <v>1.14364434758429E-006</v>
      </c>
      <c r="P657" s="117" t="n">
        <f aca="false">N657-Tabla_Ministerio!L657</f>
        <v>-117</v>
      </c>
      <c r="Q657" s="83" t="n">
        <f aca="false">N657+J657</f>
        <v>2310740.87991905</v>
      </c>
      <c r="R657" s="81" t="n">
        <f aca="false">Q657-Tabla_Ministerio!M657</f>
        <v>-73.1200809543952</v>
      </c>
      <c r="T657" s="83" t="n">
        <f aca="false">B657+Tabla_Ministerio!B657</f>
        <v>7899</v>
      </c>
      <c r="U657" s="83" t="n">
        <f aca="false">C657+Tabla_Ministerio!C657</f>
        <v>36</v>
      </c>
      <c r="V657" s="83" t="n">
        <f aca="false">D657+Tabla_Ministerio!D657</f>
        <v>543.795454545455</v>
      </c>
      <c r="W657" s="83" t="n">
        <f aca="false">E657+Tabla_Ministerio!E657</f>
        <v>248.840909090909</v>
      </c>
      <c r="X657" s="83" t="n">
        <f aca="false">F657+Tabla_Ministerio!F657</f>
        <v>35</v>
      </c>
      <c r="Y657" s="83" t="n">
        <f aca="false">G657+Tabla_Ministerio!G657</f>
        <v>70</v>
      </c>
      <c r="Z657" s="83" t="n">
        <f aca="false">H657+Tabla_Ministerio!H657</f>
        <v>16</v>
      </c>
      <c r="AA657" s="83" t="n">
        <f aca="false">Y657+0.33*Z657</f>
        <v>75.28</v>
      </c>
      <c r="AD657" s="91" t="n">
        <f aca="false">IF(U657&gt;0,T657/U657,0)</f>
        <v>219.416666666667</v>
      </c>
      <c r="AE657" s="92" t="n">
        <f aca="false">EXP((((AD657-AD670)/AD671+2)/4-1.9)^3)</f>
        <v>0.082579882194933</v>
      </c>
      <c r="AF657" s="93" t="n">
        <f aca="false">T657/V657</f>
        <v>14.5256822836126</v>
      </c>
      <c r="AG657" s="92" t="n">
        <f aca="false">EXP((((AF657-AF670)/AF671+2)/4-1.9)^3)</f>
        <v>0.010222755736962</v>
      </c>
      <c r="AH657" s="92" t="n">
        <f aca="false">W657/V657</f>
        <v>0.457600200610189</v>
      </c>
      <c r="AI657" s="92" t="n">
        <f aca="false">EXP((((AH657-AH670)/AH671+2)/4-1.9)^3)</f>
        <v>0.0552017251786721</v>
      </c>
      <c r="AJ657" s="92" t="n">
        <f aca="false">X657/V657</f>
        <v>0.0643624357420487</v>
      </c>
      <c r="AK657" s="92" t="n">
        <f aca="false">EXP((((AJ657-AJ670)/AJ671+2)/4-1.9)^3)</f>
        <v>0.0697721098816813</v>
      </c>
      <c r="AL657" s="92" t="n">
        <f aca="false">AA657/V657</f>
        <v>0.138434404647469</v>
      </c>
      <c r="AM657" s="92" t="n">
        <f aca="false">EXP((((AL657-AL670)/AL671+2)/4-1.9)^3)</f>
        <v>0.0627215217625249</v>
      </c>
      <c r="AN657" s="92" t="n">
        <f aca="false">0.01*AE657+0.15*AG657+0.24*AI657+0.25*AK657+0.35*AM657</f>
        <v>0.0550031863126789</v>
      </c>
      <c r="AP657" s="94" t="n">
        <f aca="false">0.01*AE657/$AN670*$AZ657</f>
        <v>0.000289555496211029</v>
      </c>
      <c r="AQ657" s="81" t="n">
        <f aca="false">AP657*$J670</f>
        <v>1554.00149395115</v>
      </c>
      <c r="AR657" s="94" t="n">
        <f aca="false">0.15*AG657/$AN670*$AZ657</f>
        <v>0.000537671227794834</v>
      </c>
      <c r="AS657" s="81" t="n">
        <f aca="false">AR657*$J670</f>
        <v>2885.60190423316</v>
      </c>
      <c r="AT657" s="94" t="n">
        <f aca="false">0.24*AI657/$AN670*$AZ657</f>
        <v>0.00464538214421313</v>
      </c>
      <c r="AU657" s="81" t="n">
        <f aca="false">AT657*$J670</f>
        <v>24931.0784514345</v>
      </c>
      <c r="AV657" s="94" t="n">
        <f aca="false">0.25*AK657/$AN670*$AZ657</f>
        <v>0.00611616817604285</v>
      </c>
      <c r="AW657" s="81" t="n">
        <f aca="false">AV657*$J670</f>
        <v>32824.5694079319</v>
      </c>
      <c r="AX657" s="94" t="n">
        <f aca="false">0.35*AM657/$AN670*$AZ657</f>
        <v>0.00769736684773399</v>
      </c>
      <c r="AY657" s="81" t="n">
        <f aca="false">AX657*$J670</f>
        <v>41310.6286614949</v>
      </c>
      <c r="AZ657" s="140" t="n">
        <v>1</v>
      </c>
      <c r="BA657" s="140" t="n">
        <v>1.00519765447653</v>
      </c>
    </row>
    <row r="658" customFormat="false" ht="12.8" hidden="false" customHeight="false" outlineLevel="0" collapsed="false">
      <c r="A658" s="89" t="s">
        <v>57</v>
      </c>
      <c r="B658" s="77"/>
      <c r="C658" s="77"/>
      <c r="D658" s="77"/>
      <c r="E658" s="77"/>
      <c r="F658" s="77"/>
      <c r="G658" s="77"/>
      <c r="H658" s="77"/>
      <c r="I658" s="82" t="n">
        <f aca="false">AP658+AR658+AT658+AV658+AX658</f>
        <v>0.00438405848277125</v>
      </c>
      <c r="J658" s="81" t="n">
        <f aca="false">AQ658+AS658+AU658+AW658+AY658</f>
        <v>23528.5930363778</v>
      </c>
      <c r="K658" s="90" t="n">
        <f aca="false">I658-Tabla_Ministerio!J658</f>
        <v>-0.000172616454417262</v>
      </c>
      <c r="L658" s="81" t="n">
        <f aca="false">J658-Tabla_Ministerio!K658</f>
        <v>-926.406963622165</v>
      </c>
      <c r="M658" s="82" t="n">
        <f aca="false">Q693/Q705</f>
        <v>0.0112837414243853</v>
      </c>
      <c r="N658" s="81" t="n">
        <f aca="false">ROUND(N670*M658,0)</f>
        <v>1150605</v>
      </c>
      <c r="O658" s="82" t="n">
        <f aca="false">Tabla_Ministerio!L658/Tabla_Ministerio!L670-M658</f>
        <v>2.06416549741358E-005</v>
      </c>
      <c r="P658" s="117" t="n">
        <f aca="false">N658-Tabla_Ministerio!L658</f>
        <v>-2105</v>
      </c>
      <c r="Q658" s="83" t="n">
        <f aca="false">N658+J658</f>
        <v>1174133.59303638</v>
      </c>
      <c r="R658" s="81" t="n">
        <f aca="false">Q658-Tabla_Ministerio!M658</f>
        <v>-3031.4069636222</v>
      </c>
      <c r="T658" s="83" t="n">
        <f aca="false">B658+Tabla_Ministerio!B658</f>
        <v>3196</v>
      </c>
      <c r="U658" s="83" t="n">
        <f aca="false">C658+Tabla_Ministerio!C658</f>
        <v>43</v>
      </c>
      <c r="V658" s="83" t="n">
        <f aca="false">D658+Tabla_Ministerio!D658</f>
        <v>224.75</v>
      </c>
      <c r="W658" s="83" t="n">
        <f aca="false">E658+Tabla_Ministerio!E658</f>
        <v>69</v>
      </c>
      <c r="X658" s="83" t="n">
        <f aca="false">F658+Tabla_Ministerio!F658</f>
        <v>3</v>
      </c>
      <c r="Y658" s="83" t="n">
        <f aca="false">G658+Tabla_Ministerio!G658</f>
        <v>7</v>
      </c>
      <c r="Z658" s="83" t="n">
        <f aca="false">H658+Tabla_Ministerio!H658</f>
        <v>1</v>
      </c>
      <c r="AA658" s="83" t="n">
        <f aca="false">Y658+0.33*Z658</f>
        <v>7.33</v>
      </c>
      <c r="AD658" s="91" t="n">
        <f aca="false">IF(U658&gt;0,T658/U658,0)</f>
        <v>74.3255813953488</v>
      </c>
      <c r="AE658" s="92" t="n">
        <f aca="false">EXP((((AD658-AD670)/AD671+2)/4-1.9)^3)</f>
        <v>0.000808468122666142</v>
      </c>
      <c r="AF658" s="93" t="n">
        <f aca="false">T658/V658</f>
        <v>14.2202447163515</v>
      </c>
      <c r="AG658" s="92" t="n">
        <f aca="false">EXP((((AF658-AF670)/AF671+2)/4-1.9)^3)</f>
        <v>0.00911235945506355</v>
      </c>
      <c r="AH658" s="92" t="n">
        <f aca="false">W658/V658</f>
        <v>0.307007786429366</v>
      </c>
      <c r="AI658" s="92" t="n">
        <f aca="false">EXP((((AH658-AH670)/AH671+2)/4-1.9)^3)</f>
        <v>0.00562210153193064</v>
      </c>
      <c r="AJ658" s="92" t="n">
        <f aca="false">X658/V658</f>
        <v>0.0133481646273637</v>
      </c>
      <c r="AK658" s="92" t="n">
        <f aca="false">EXP((((AJ658-AJ670)/AJ671+2)/4-1.9)^3)</f>
        <v>0.0164287801772372</v>
      </c>
      <c r="AL658" s="92" t="n">
        <f aca="false">AA658/V658</f>
        <v>0.0326140155728587</v>
      </c>
      <c r="AM658" s="92" t="n">
        <f aca="false">EXP((((AL658-AL670)/AL671+2)/4-1.9)^3)</f>
        <v>0.0162048374015295</v>
      </c>
      <c r="AN658" s="92" t="n">
        <f aca="false">0.01*AE658+0.15*AG658+0.24*AI658+0.25*AK658+0.35*AM658</f>
        <v>0.0125031311019941</v>
      </c>
      <c r="AP658" s="94" t="n">
        <f aca="false">0.01*AE658/$AN670*$AZ658</f>
        <v>2.83478714436526E-006</v>
      </c>
      <c r="AQ658" s="81" t="n">
        <f aca="false">AP658*$J670</f>
        <v>15.213883055311</v>
      </c>
      <c r="AR658" s="94" t="n">
        <f aca="false">0.15*AG658/$AN670*$AZ658</f>
        <v>0.000479269349907007</v>
      </c>
      <c r="AS658" s="81" t="n">
        <f aca="false">AR658*$J670</f>
        <v>2572.16766908712</v>
      </c>
      <c r="AT658" s="94" t="n">
        <f aca="false">0.24*AI658/$AN670*$AZ658</f>
        <v>0.000473115830797884</v>
      </c>
      <c r="AU658" s="81" t="n">
        <f aca="false">AT658*$J670</f>
        <v>2539.14264274928</v>
      </c>
      <c r="AV658" s="94" t="n">
        <f aca="false">0.25*AK658/$AN670*$AZ658</f>
        <v>0.00144013392545555</v>
      </c>
      <c r="AW658" s="81" t="n">
        <f aca="false">AV658*$J670</f>
        <v>7728.98563809896</v>
      </c>
      <c r="AX658" s="94" t="n">
        <f aca="false">0.35*AM658/$AN670*$AZ658</f>
        <v>0.00198870458946644</v>
      </c>
      <c r="AY658" s="81" t="n">
        <f aca="false">AX658*$J670</f>
        <v>10673.0832033872</v>
      </c>
      <c r="AZ658" s="140" t="n">
        <v>1</v>
      </c>
      <c r="BA658" s="140" t="n">
        <v>1.00503837907104</v>
      </c>
    </row>
    <row r="659" customFormat="false" ht="12.8" hidden="false" customHeight="false" outlineLevel="0" collapsed="false">
      <c r="A659" s="89" t="s">
        <v>58</v>
      </c>
      <c r="B659" s="77"/>
      <c r="C659" s="77"/>
      <c r="D659" s="77"/>
      <c r="E659" s="77"/>
      <c r="F659" s="77"/>
      <c r="G659" s="77"/>
      <c r="H659" s="77"/>
      <c r="I659" s="82" t="n">
        <f aca="false">AP659+AR659+AT659+AV659+AX659</f>
        <v>0.0795018515224955</v>
      </c>
      <c r="J659" s="81" t="n">
        <f aca="false">AQ659+AS659+AU659+AW659+AY659</f>
        <v>426674.670847208</v>
      </c>
      <c r="K659" s="90" t="n">
        <f aca="false">I659-Tabla_Ministerio!J659</f>
        <v>-6.35995091335384E-005</v>
      </c>
      <c r="L659" s="81" t="n">
        <f aca="false">J659-Tabla_Ministerio!K659</f>
        <v>-341.329152792168</v>
      </c>
      <c r="M659" s="82" t="n">
        <f aca="false">Q694/Q705</f>
        <v>0.0454202735302141</v>
      </c>
      <c r="N659" s="81" t="n">
        <f aca="false">ROUND(N670*M659,0)</f>
        <v>4631514</v>
      </c>
      <c r="O659" s="82" t="n">
        <f aca="false">Tabla_Ministerio!L659/Tabla_Ministerio!L670-M659</f>
        <v>1.66167825690206E-006</v>
      </c>
      <c r="P659" s="117" t="n">
        <f aca="false">N659-Tabla_Ministerio!L659</f>
        <v>-169</v>
      </c>
      <c r="Q659" s="83" t="n">
        <f aca="false">N659+J659</f>
        <v>5058188.67084721</v>
      </c>
      <c r="R659" s="81" t="n">
        <f aca="false">Q659-Tabla_Ministerio!M659</f>
        <v>-510.329152791761</v>
      </c>
      <c r="T659" s="83" t="n">
        <f aca="false">B659+Tabla_Ministerio!B659</f>
        <v>4945</v>
      </c>
      <c r="U659" s="83" t="n">
        <f aca="false">C659+Tabla_Ministerio!C659</f>
        <v>15</v>
      </c>
      <c r="V659" s="83" t="n">
        <f aca="false">D659+Tabla_Ministerio!D659</f>
        <v>239.318181818182</v>
      </c>
      <c r="W659" s="83" t="n">
        <f aca="false">E659+Tabla_Ministerio!E659</f>
        <v>190.340909090909</v>
      </c>
      <c r="X659" s="83" t="n">
        <f aca="false">F659+Tabla_Ministerio!F659</f>
        <v>20</v>
      </c>
      <c r="Y659" s="83" t="n">
        <f aca="false">G659+Tabla_Ministerio!G659</f>
        <v>28</v>
      </c>
      <c r="Z659" s="83" t="n">
        <f aca="false">H659+Tabla_Ministerio!H659</f>
        <v>24</v>
      </c>
      <c r="AA659" s="83" t="n">
        <f aca="false">Y659+0.33*Z659</f>
        <v>35.92</v>
      </c>
      <c r="AD659" s="91" t="n">
        <f aca="false">IF(U659&gt;0,T659/U659,0)</f>
        <v>329.666666666667</v>
      </c>
      <c r="AE659" s="92" t="n">
        <f aca="false">EXP((((AD659-AD670)/AD671+2)/4-1.9)^3)</f>
        <v>0.453496094126071</v>
      </c>
      <c r="AF659" s="93" t="n">
        <f aca="false">T659/V659</f>
        <v>20.6628679962013</v>
      </c>
      <c r="AG659" s="92" t="n">
        <f aca="false">EXP((((AF659-AF670)/AF671+2)/4-1.9)^3)</f>
        <v>0.0704790106317246</v>
      </c>
      <c r="AH659" s="92" t="n">
        <f aca="false">W659/V659</f>
        <v>0.795346628679961</v>
      </c>
      <c r="AI659" s="92" t="n">
        <f aca="false">EXP((((AH659-AH670)/AH671+2)/4-1.9)^3)</f>
        <v>0.664877108998207</v>
      </c>
      <c r="AJ659" s="92" t="n">
        <f aca="false">X659/V659</f>
        <v>0.0835707502374168</v>
      </c>
      <c r="AK659" s="92" t="n">
        <f aca="false">EXP((((AJ659-AJ670)/AJ671+2)/4-1.9)^3)</f>
        <v>0.108451669634761</v>
      </c>
      <c r="AL659" s="92" t="n">
        <f aca="false">AA659/V659</f>
        <v>0.150093067426401</v>
      </c>
      <c r="AM659" s="92" t="n">
        <f aca="false">EXP((((AL659-AL670)/AL671+2)/4-1.9)^3)</f>
        <v>0.0712724304160713</v>
      </c>
      <c r="AN659" s="92" t="n">
        <f aca="false">0.01*AE659+0.15*AG659+0.24*AI659+0.25*AK659+0.35*AM659</f>
        <v>0.226735586749904</v>
      </c>
      <c r="AP659" s="94" t="n">
        <f aca="false">0.01*AE659/$AN670*$AZ659</f>
        <v>0.0015901244113484</v>
      </c>
      <c r="AQ659" s="81" t="n">
        <f aca="false">AP659*$J670</f>
        <v>8533.96237729397</v>
      </c>
      <c r="AR659" s="94" t="n">
        <f aca="false">0.15*AG659/$AN670*$AZ659</f>
        <v>0.00370688072327807</v>
      </c>
      <c r="AS659" s="81" t="n">
        <f aca="false">AR659*$J670</f>
        <v>19894.2802234864</v>
      </c>
      <c r="AT659" s="94" t="n">
        <f aca="false">0.24*AI659/$AN670*$AZ659</f>
        <v>0.0559512993523189</v>
      </c>
      <c r="AU659" s="81" t="n">
        <f aca="false">AT659*$J670</f>
        <v>300282.342831591</v>
      </c>
      <c r="AV659" s="94" t="n">
        <f aca="false">0.25*AK659/$AN670*$AZ659</f>
        <v>0.0095067879068537</v>
      </c>
      <c r="AW659" s="81" t="n">
        <f aca="false">AV659*$J670</f>
        <v>51021.5236914736</v>
      </c>
      <c r="AX659" s="94" t="n">
        <f aca="false">0.35*AM659/$AN670*$AZ659</f>
        <v>0.00874675912869642</v>
      </c>
      <c r="AY659" s="81" t="n">
        <f aca="false">AX659*$J670</f>
        <v>46942.5617233626</v>
      </c>
      <c r="AZ659" s="140" t="n">
        <v>1</v>
      </c>
      <c r="BA659" s="140" t="n">
        <v>1.00099418749916</v>
      </c>
    </row>
    <row r="660" customFormat="false" ht="12.8" hidden="false" customHeight="false" outlineLevel="0" collapsed="false">
      <c r="A660" s="89" t="s">
        <v>59</v>
      </c>
      <c r="B660" s="77"/>
      <c r="C660" s="77"/>
      <c r="D660" s="77"/>
      <c r="E660" s="77"/>
      <c r="F660" s="77"/>
      <c r="G660" s="77"/>
      <c r="H660" s="77"/>
      <c r="I660" s="82" t="n">
        <f aca="false">AP660+AR660+AT660+AV660+AX660</f>
        <v>0.00367087299007613</v>
      </c>
      <c r="J660" s="81" t="n">
        <f aca="false">AQ660+AS660+AU660+AW660+AY660</f>
        <v>19701.0320485361</v>
      </c>
      <c r="K660" s="90" t="n">
        <f aca="false">I660-Tabla_Ministerio!J660</f>
        <v>0.000165838753991365</v>
      </c>
      <c r="L660" s="81" t="n">
        <f aca="false">J660-Tabla_Ministerio!K660</f>
        <v>890.032048536086</v>
      </c>
      <c r="M660" s="82" t="n">
        <f aca="false">Q695/Q705</f>
        <v>0.0107824009879546</v>
      </c>
      <c r="N660" s="81" t="n">
        <f aca="false">ROUND(N670*M660,0)</f>
        <v>1099483</v>
      </c>
      <c r="O660" s="82" t="n">
        <f aca="false">Tabla_Ministerio!L660/Tabla_Ministerio!L670-M660</f>
        <v>-8.96724043024724E-006</v>
      </c>
      <c r="P660" s="117" t="n">
        <f aca="false">N660-Tabla_Ministerio!L660</f>
        <v>914</v>
      </c>
      <c r="Q660" s="83" t="n">
        <f aca="false">N660+J660</f>
        <v>1119184.03204854</v>
      </c>
      <c r="R660" s="81" t="n">
        <f aca="false">Q660-Tabla_Ministerio!M660</f>
        <v>1804.032048536</v>
      </c>
      <c r="T660" s="83" t="n">
        <f aca="false">B660+Tabla_Ministerio!B660</f>
        <v>2425</v>
      </c>
      <c r="U660" s="83" t="n">
        <f aca="false">C660+Tabla_Ministerio!C660</f>
        <v>15</v>
      </c>
      <c r="V660" s="83" t="n">
        <f aca="false">D660+Tabla_Ministerio!D660</f>
        <v>145.590909090909</v>
      </c>
      <c r="W660" s="83" t="n">
        <f aca="false">E660+Tabla_Ministerio!E660</f>
        <v>37.9318181818182</v>
      </c>
      <c r="X660" s="83" t="n">
        <f aca="false">F660+Tabla_Ministerio!F660</f>
        <v>0</v>
      </c>
      <c r="Y660" s="83" t="n">
        <f aca="false">G660+Tabla_Ministerio!G660</f>
        <v>1</v>
      </c>
      <c r="Z660" s="83" t="n">
        <f aca="false">H660+Tabla_Ministerio!H660</f>
        <v>0</v>
      </c>
      <c r="AA660" s="83" t="n">
        <f aca="false">Y660+0.33*Z660</f>
        <v>1</v>
      </c>
      <c r="AD660" s="91" t="n">
        <f aca="false">IF(U660&gt;0,T660/U660,0)</f>
        <v>161.666666666667</v>
      </c>
      <c r="AE660" s="92" t="n">
        <f aca="false">EXP((((AD660-AD670)/AD671+2)/4-1.9)^3)</f>
        <v>0.0190641408807603</v>
      </c>
      <c r="AF660" s="93" t="n">
        <f aca="false">T660/V660</f>
        <v>16.6562597564783</v>
      </c>
      <c r="AG660" s="92" t="n">
        <f aca="false">EXP((((AF660-AF670)/AF671+2)/4-1.9)^3)</f>
        <v>0.0216486101833857</v>
      </c>
      <c r="AH660" s="92" t="n">
        <f aca="false">W660/V660</f>
        <v>0.26053699656572</v>
      </c>
      <c r="AI660" s="92" t="n">
        <f aca="false">EXP((((AH660-AH670)/AH671+2)/4-1.9)^3)</f>
        <v>0.00230456852330657</v>
      </c>
      <c r="AJ660" s="92" t="n">
        <f aca="false">X660/V660</f>
        <v>0</v>
      </c>
      <c r="AK660" s="92" t="n">
        <f aca="false">EXP((((AJ660-AJ670)/AJ671+2)/4-1.9)^3)</f>
        <v>0.0104782925230942</v>
      </c>
      <c r="AL660" s="92" t="n">
        <f aca="false">AA660/V660</f>
        <v>0.00686856072432095</v>
      </c>
      <c r="AM660" s="92" t="n">
        <f aca="false">EXP((((AL660-AL670)/AL671+2)/4-1.9)^3)</f>
        <v>0.0110244477141862</v>
      </c>
      <c r="AN660" s="92" t="n">
        <f aca="false">0.01*AE660+0.15*AG660+0.24*AI660+0.25*AK660+0.35*AM660</f>
        <v>0.0104691592126478</v>
      </c>
      <c r="AP660" s="94" t="n">
        <f aca="false">0.01*AE660/$AN670*$AZ660</f>
        <v>6.6845902728888E-005</v>
      </c>
      <c r="AQ660" s="81" t="n">
        <f aca="false">AP660*$J670</f>
        <v>358.752066752338</v>
      </c>
      <c r="AR660" s="94" t="n">
        <f aca="false">0.15*AG660/$AN670*$AZ660</f>
        <v>0.00113862006653129</v>
      </c>
      <c r="AS660" s="81" t="n">
        <f aca="false">AR660*$J670</f>
        <v>6110.80538130359</v>
      </c>
      <c r="AT660" s="94" t="n">
        <f aca="false">0.24*AI660/$AN670*$AZ660</f>
        <v>0.000193935994457293</v>
      </c>
      <c r="AU660" s="81" t="n">
        <f aca="false">AT660*$J670</f>
        <v>1040.82577972511</v>
      </c>
      <c r="AV660" s="94" t="n">
        <f aca="false">0.25*AK660/$AN670*$AZ660</f>
        <v>0.000918518866316272</v>
      </c>
      <c r="AW660" s="81" t="n">
        <f aca="false">AV660*$J670</f>
        <v>4929.55481472722</v>
      </c>
      <c r="AX660" s="94" t="n">
        <f aca="false">0.35*AM660/$AN670*$AZ660</f>
        <v>0.00135295216004239</v>
      </c>
      <c r="AY660" s="81" t="n">
        <f aca="false">AX660*$J670</f>
        <v>7261.09400602783</v>
      </c>
      <c r="AZ660" s="140" t="n">
        <v>1</v>
      </c>
      <c r="BA660" s="140" t="n">
        <v>1.00052767999826</v>
      </c>
    </row>
    <row r="661" customFormat="false" ht="12.8" hidden="false" customHeight="false" outlineLevel="0" collapsed="false">
      <c r="A661" s="89" t="s">
        <v>60</v>
      </c>
      <c r="B661" s="77"/>
      <c r="C661" s="77"/>
      <c r="D661" s="77"/>
      <c r="E661" s="77"/>
      <c r="F661" s="77"/>
      <c r="G661" s="77"/>
      <c r="H661" s="77"/>
      <c r="I661" s="82" t="n">
        <f aca="false">AP661+AR661+AT661+AV661+AX661</f>
        <v>0.0513827678377155</v>
      </c>
      <c r="J661" s="81" t="n">
        <f aca="false">AQ661+AS661+AU661+AW661+AY661</f>
        <v>275763.710335379</v>
      </c>
      <c r="K661" s="90" t="n">
        <f aca="false">I661-Tabla_Ministerio!J661</f>
        <v>-0.0001418503183283</v>
      </c>
      <c r="L661" s="81" t="n">
        <f aca="false">J661-Tabla_Ministerio!K661</f>
        <v>-761.289664620883</v>
      </c>
      <c r="M661" s="82" t="n">
        <f aca="false">Q696/Q705</f>
        <v>0.0307521333159197</v>
      </c>
      <c r="N661" s="81" t="n">
        <f aca="false">ROUND(N670*M661,0)</f>
        <v>3135801</v>
      </c>
      <c r="O661" s="82" t="n">
        <f aca="false">Tabla_Ministerio!L661/Tabla_Ministerio!L670-M661</f>
        <v>5.54413925376689E-005</v>
      </c>
      <c r="P661" s="117" t="n">
        <f aca="false">N661-Tabla_Ministerio!L661</f>
        <v>-5653</v>
      </c>
      <c r="Q661" s="83" t="n">
        <f aca="false">N661+J661</f>
        <v>3411564.71033538</v>
      </c>
      <c r="R661" s="81" t="n">
        <f aca="false">Q661-Tabla_Ministerio!M661</f>
        <v>-6414.289664621</v>
      </c>
      <c r="T661" s="83" t="n">
        <f aca="false">B661+Tabla_Ministerio!B661</f>
        <v>6980</v>
      </c>
      <c r="U661" s="83" t="n">
        <f aca="false">C661+Tabla_Ministerio!C661</f>
        <v>37</v>
      </c>
      <c r="V661" s="83" t="n">
        <f aca="false">D661+Tabla_Ministerio!D661</f>
        <v>245.5</v>
      </c>
      <c r="W661" s="83" t="n">
        <f aca="false">E661+Tabla_Ministerio!E661</f>
        <v>158.886363636364</v>
      </c>
      <c r="X661" s="83" t="n">
        <f aca="false">F661+Tabla_Ministerio!F661</f>
        <v>6</v>
      </c>
      <c r="Y661" s="83" t="n">
        <f aca="false">G661+Tabla_Ministerio!G661</f>
        <v>19</v>
      </c>
      <c r="Z661" s="83" t="n">
        <f aca="false">H661+Tabla_Ministerio!H661</f>
        <v>13</v>
      </c>
      <c r="AA661" s="83" t="n">
        <f aca="false">Y661+0.33*Z661</f>
        <v>23.29</v>
      </c>
      <c r="AD661" s="91" t="n">
        <f aca="false">IF(U661&gt;0,T661/U661,0)</f>
        <v>188.648648648649</v>
      </c>
      <c r="AE661" s="92" t="n">
        <f aca="false">EXP((((AD661-AD670)/AD671+2)/4-1.9)^3)</f>
        <v>0.0399986558087232</v>
      </c>
      <c r="AF661" s="93" t="n">
        <f aca="false">T661/V661</f>
        <v>28.4317718940937</v>
      </c>
      <c r="AG661" s="92" t="n">
        <f aca="false">EXP((((AF661-AF670)/AF671+2)/4-1.9)^3)</f>
        <v>0.331216128095013</v>
      </c>
      <c r="AH661" s="92" t="n">
        <f aca="false">W661/V661</f>
        <v>0.647194963895576</v>
      </c>
      <c r="AI661" s="92" t="n">
        <f aca="false">EXP((((AH661-AH670)/AH671+2)/4-1.9)^3)</f>
        <v>0.322911038336489</v>
      </c>
      <c r="AJ661" s="92" t="n">
        <f aca="false">X661/V661</f>
        <v>0.0244399185336049</v>
      </c>
      <c r="AK661" s="92" t="n">
        <f aca="false">EXP((((AJ661-AJ670)/AJ671+2)/4-1.9)^3)</f>
        <v>0.0233224849489708</v>
      </c>
      <c r="AL661" s="92" t="n">
        <f aca="false">AA661/V661</f>
        <v>0.094867617107943</v>
      </c>
      <c r="AM661" s="92" t="n">
        <f aca="false">EXP((((AL661-AL670)/AL671+2)/4-1.9)^3)</f>
        <v>0.037513115232526</v>
      </c>
      <c r="AN661" s="92" t="n">
        <f aca="false">0.01*AE661+0.15*AG661+0.24*AI661+0.25*AK661+0.35*AM661</f>
        <v>0.146541266541723</v>
      </c>
      <c r="AP661" s="94" t="n">
        <f aca="false">0.01*AE661/$AN670*$AZ661</f>
        <v>0.000140250026067241</v>
      </c>
      <c r="AQ661" s="81" t="n">
        <f aca="false">AP661*$J670</f>
        <v>752.701132899022</v>
      </c>
      <c r="AR661" s="94" t="n">
        <f aca="false">0.15*AG661/$AN670*$AZ661</f>
        <v>0.0174204868863688</v>
      </c>
      <c r="AS661" s="81" t="n">
        <f aca="false">AR661*$J670</f>
        <v>93493.174887082</v>
      </c>
      <c r="AT661" s="94" t="n">
        <f aca="false">0.24*AI661/$AN670*$AZ661</f>
        <v>0.0271738820988372</v>
      </c>
      <c r="AU661" s="81" t="n">
        <f aca="false">AT661*$J670</f>
        <v>145838.203489909</v>
      </c>
      <c r="AV661" s="94" t="n">
        <f aca="false">0.25*AK661/$AN670*$AZ661</f>
        <v>0.00204443065392501</v>
      </c>
      <c r="AW661" s="81" t="n">
        <f aca="false">AV661*$J670</f>
        <v>10972.1567438788</v>
      </c>
      <c r="AX661" s="94" t="n">
        <f aca="false">0.35*AM661/$AN670*$AZ661</f>
        <v>0.00460371817251723</v>
      </c>
      <c r="AY661" s="81" t="n">
        <f aca="false">AX661*$J670</f>
        <v>24707.4740816105</v>
      </c>
      <c r="AZ661" s="140" t="n">
        <v>1</v>
      </c>
      <c r="BA661" s="140" t="n">
        <v>1.00003743629218</v>
      </c>
    </row>
    <row r="662" customFormat="false" ht="12.8" hidden="false" customHeight="false" outlineLevel="0" collapsed="false">
      <c r="A662" s="89" t="s">
        <v>61</v>
      </c>
      <c r="B662" s="77"/>
      <c r="C662" s="77"/>
      <c r="D662" s="77"/>
      <c r="E662" s="77"/>
      <c r="F662" s="77"/>
      <c r="G662" s="77"/>
      <c r="H662" s="77"/>
      <c r="I662" s="82" t="n">
        <f aca="false">AP662+AR662+AT662+AV662+AX662</f>
        <v>0.0313085295030162</v>
      </c>
      <c r="J662" s="81" t="n">
        <f aca="false">AQ662+AS662+AU662+AW662+AY662</f>
        <v>168028.244180321</v>
      </c>
      <c r="K662" s="90" t="n">
        <f aca="false">I662-Tabla_Ministerio!J662</f>
        <v>0.000113333511026863</v>
      </c>
      <c r="L662" s="81" t="n">
        <f aca="false">J662-Tabla_Ministerio!K662</f>
        <v>608.244180321315</v>
      </c>
      <c r="M662" s="82" t="n">
        <f aca="false">Q697/Q705</f>
        <v>0.0120664169823602</v>
      </c>
      <c r="N662" s="81" t="n">
        <f aca="false">ROUND(N670*M662,0)</f>
        <v>1230415</v>
      </c>
      <c r="O662" s="82" t="n">
        <f aca="false">Tabla_Ministerio!L662/Tabla_Ministerio!L670-M662</f>
        <v>1.31534944287446E-005</v>
      </c>
      <c r="P662" s="117" t="n">
        <f aca="false">N662-Tabla_Ministerio!L662</f>
        <v>-1341</v>
      </c>
      <c r="Q662" s="83" t="n">
        <f aca="false">N662+J662</f>
        <v>1398443.24418032</v>
      </c>
      <c r="R662" s="81" t="n">
        <f aca="false">Q662-Tabla_Ministerio!M662</f>
        <v>-732.755819678772</v>
      </c>
      <c r="T662" s="83" t="n">
        <f aca="false">B662+Tabla_Ministerio!B662</f>
        <v>6951</v>
      </c>
      <c r="U662" s="83" t="n">
        <f aca="false">C662+Tabla_Ministerio!C662</f>
        <v>42</v>
      </c>
      <c r="V662" s="83" t="n">
        <f aca="false">D662+Tabla_Ministerio!D662</f>
        <v>224.875</v>
      </c>
      <c r="W662" s="83" t="n">
        <f aca="false">E662+Tabla_Ministerio!E662</f>
        <v>70.6022727272727</v>
      </c>
      <c r="X662" s="83" t="n">
        <f aca="false">F662+Tabla_Ministerio!F662</f>
        <v>11</v>
      </c>
      <c r="Y662" s="83" t="n">
        <f aca="false">G662+Tabla_Ministerio!G662</f>
        <v>9</v>
      </c>
      <c r="Z662" s="83" t="n">
        <f aca="false">H662+Tabla_Ministerio!H662</f>
        <v>7</v>
      </c>
      <c r="AA662" s="83" t="n">
        <f aca="false">Y662+0.33*Z662</f>
        <v>11.31</v>
      </c>
      <c r="AD662" s="91" t="n">
        <f aca="false">IF(U662&gt;0,T662/U662,0)</f>
        <v>165.5</v>
      </c>
      <c r="AE662" s="92" t="n">
        <f aca="false">EXP((((AD662-AD670)/AD671+2)/4-1.9)^3)</f>
        <v>0.0213141798121486</v>
      </c>
      <c r="AF662" s="93" t="n">
        <f aca="false">T662/V662</f>
        <v>30.9105058365759</v>
      </c>
      <c r="AG662" s="92" t="n">
        <f aca="false">EXP((((AF662-AF670)/AF671+2)/4-1.9)^3)</f>
        <v>0.456638146380336</v>
      </c>
      <c r="AH662" s="92" t="n">
        <f aca="false">W662/V662</f>
        <v>0.31396230228915</v>
      </c>
      <c r="AI662" s="92" t="n">
        <f aca="false">EXP((((AH662-AH670)/AH671+2)/4-1.9)^3)</f>
        <v>0.00637345784970806</v>
      </c>
      <c r="AJ662" s="92" t="n">
        <f aca="false">X662/V662</f>
        <v>0.0489160644802668</v>
      </c>
      <c r="AK662" s="92" t="n">
        <f aca="false">EXP((((AJ662-AJ670)/AJ671+2)/4-1.9)^3)</f>
        <v>0.0470366079193034</v>
      </c>
      <c r="AL662" s="92" t="n">
        <f aca="false">AA662/V662</f>
        <v>0.0502946081156198</v>
      </c>
      <c r="AM662" s="92" t="n">
        <f aca="false">EXP((((AL662-AL670)/AL671+2)/4-1.9)^3)</f>
        <v>0.0208366453592706</v>
      </c>
      <c r="AN662" s="92" t="n">
        <f aca="false">0.01*AE662+0.15*AG662+0.24*AI662+0.25*AK662+0.35*AM662</f>
        <v>0.0892904714946724</v>
      </c>
      <c r="AP662" s="94" t="n">
        <f aca="false">0.01*AE662/$AN670*$AZ662</f>
        <v>7.47353683221466E-005</v>
      </c>
      <c r="AQ662" s="81" t="n">
        <f aca="false">AP662*$J670</f>
        <v>401.093660950449</v>
      </c>
      <c r="AR662" s="94" t="n">
        <f aca="false">0.15*AG662/$AN670*$AZ662</f>
        <v>0.0240171240651435</v>
      </c>
      <c r="AS662" s="81" t="n">
        <f aca="false">AR662*$J670</f>
        <v>128896.350323263</v>
      </c>
      <c r="AT662" s="94" t="n">
        <f aca="false">0.24*AI662/$AN670*$AZ662</f>
        <v>0.000536344601479375</v>
      </c>
      <c r="AU662" s="81" t="n">
        <f aca="false">AT662*$J670</f>
        <v>2878.48209713878</v>
      </c>
      <c r="AV662" s="94" t="n">
        <f aca="false">0.25*AK662/$AN670*$AZ662</f>
        <v>0.00412319198821562</v>
      </c>
      <c r="AW662" s="81" t="n">
        <f aca="false">AV662*$J670</f>
        <v>22128.561168339</v>
      </c>
      <c r="AX662" s="94" t="n">
        <f aca="false">0.35*AM662/$AN670*$AZ662</f>
        <v>0.00255713347985554</v>
      </c>
      <c r="AY662" s="81" t="n">
        <f aca="false">AX662*$J670</f>
        <v>13723.7569306297</v>
      </c>
      <c r="AZ662" s="140" t="n">
        <v>1</v>
      </c>
      <c r="BA662" s="140" t="n">
        <v>1.00833109450277</v>
      </c>
    </row>
    <row r="663" customFormat="false" ht="12.8" hidden="false" customHeight="false" outlineLevel="0" collapsed="false">
      <c r="A663" s="89" t="s">
        <v>62</v>
      </c>
      <c r="B663" s="77"/>
      <c r="C663" s="77"/>
      <c r="D663" s="77"/>
      <c r="E663" s="77"/>
      <c r="F663" s="77"/>
      <c r="G663" s="77"/>
      <c r="H663" s="77"/>
      <c r="I663" s="82" t="n">
        <f aca="false">AP663+AR663+AT663+AV663+AX663</f>
        <v>0.0235391925755308</v>
      </c>
      <c r="J663" s="81" t="n">
        <f aca="false">AQ663+AS663+AU663+AW663+AY663</f>
        <v>126331.362752372</v>
      </c>
      <c r="K663" s="90" t="n">
        <f aca="false">I663-Tabla_Ministerio!J663</f>
        <v>5.52209661031679E-005</v>
      </c>
      <c r="L663" s="81" t="n">
        <f aca="false">J663-Tabla_Ministerio!K663</f>
        <v>296.362752372457</v>
      </c>
      <c r="M663" s="82" t="n">
        <f aca="false">Q698/Q705</f>
        <v>0.0291756116035639</v>
      </c>
      <c r="N663" s="81" t="n">
        <f aca="false">ROUND(N670*M663,0)</f>
        <v>2975042</v>
      </c>
      <c r="O663" s="82" t="n">
        <f aca="false">Tabla_Ministerio!L663/Tabla_Ministerio!L670-M663</f>
        <v>-1.26549266797164E-005</v>
      </c>
      <c r="P663" s="117" t="n">
        <f aca="false">N663-Tabla_Ministerio!L663</f>
        <v>1290</v>
      </c>
      <c r="Q663" s="83" t="n">
        <f aca="false">N663+J663</f>
        <v>3101373.36275237</v>
      </c>
      <c r="R663" s="81" t="n">
        <f aca="false">Q663-Tabla_Ministerio!M663</f>
        <v>1586.3627523724</v>
      </c>
      <c r="T663" s="83" t="n">
        <f aca="false">B663+Tabla_Ministerio!B663</f>
        <v>7247</v>
      </c>
      <c r="U663" s="83" t="n">
        <f aca="false">C663+Tabla_Ministerio!C663</f>
        <v>30</v>
      </c>
      <c r="V663" s="83" t="n">
        <f aca="false">D663+Tabla_Ministerio!D663</f>
        <v>274.454545454545</v>
      </c>
      <c r="W663" s="83" t="n">
        <f aca="false">E663+Tabla_Ministerio!E663</f>
        <v>138.181818181818</v>
      </c>
      <c r="X663" s="83" t="n">
        <f aca="false">F663+Tabla_Ministerio!F663</f>
        <v>2</v>
      </c>
      <c r="Y663" s="83" t="n">
        <f aca="false">G663+Tabla_Ministerio!G663</f>
        <v>2</v>
      </c>
      <c r="Z663" s="83" t="n">
        <f aca="false">H663+Tabla_Ministerio!H663</f>
        <v>0</v>
      </c>
      <c r="AA663" s="83" t="n">
        <f aca="false">Y663+0.33*Z663</f>
        <v>2</v>
      </c>
      <c r="AD663" s="91" t="n">
        <f aca="false">IF(U663&gt;0,T663/U663,0)</f>
        <v>241.566666666667</v>
      </c>
      <c r="AE663" s="92" t="n">
        <f aca="false">EXP((((AD663-AD670)/AD671+2)/4-1.9)^3)</f>
        <v>0.129285736884685</v>
      </c>
      <c r="AF663" s="93" t="n">
        <f aca="false">T663/V663</f>
        <v>26.4051010268301</v>
      </c>
      <c r="AG663" s="92" t="n">
        <f aca="false">EXP((((AF663-AF670)/AF671+2)/4-1.9)^3)</f>
        <v>0.2405623641676</v>
      </c>
      <c r="AH663" s="92" t="n">
        <f aca="false">W663/V663</f>
        <v>0.503477972838688</v>
      </c>
      <c r="AI663" s="92" t="n">
        <f aca="false">EXP((((AH663-AH670)/AH671+2)/4-1.9)^3)</f>
        <v>0.0937935346831996</v>
      </c>
      <c r="AJ663" s="92" t="n">
        <f aca="false">X663/V663</f>
        <v>0.00728718118582313</v>
      </c>
      <c r="AK663" s="92" t="n">
        <f aca="false">EXP((((AJ663-AJ670)/AJ671+2)/4-1.9)^3)</f>
        <v>0.013446031437836</v>
      </c>
      <c r="AL663" s="92" t="n">
        <f aca="false">AA663/V663</f>
        <v>0.00728718118582313</v>
      </c>
      <c r="AM663" s="92" t="n">
        <f aca="false">EXP((((AL663-AL670)/AL671+2)/4-1.9)^3)</f>
        <v>0.0110957582193633</v>
      </c>
      <c r="AN663" s="92" t="n">
        <f aca="false">0.01*AE663+0.15*AG663+0.24*AI663+0.25*AK663+0.35*AM663</f>
        <v>0.0671326835541909</v>
      </c>
      <c r="AP663" s="94" t="n">
        <f aca="false">0.01*AE663/$AN670*$AZ663</f>
        <v>0.000453323433040092</v>
      </c>
      <c r="AQ663" s="81" t="n">
        <f aca="false">AP663*$J670</f>
        <v>2432.91977325808</v>
      </c>
      <c r="AR663" s="94" t="n">
        <f aca="false">0.15*AG663/$AN670*$AZ663</f>
        <v>0.0126525043766389</v>
      </c>
      <c r="AS663" s="81" t="n">
        <f aca="false">AR663*$J670</f>
        <v>67904.1184187733</v>
      </c>
      <c r="AT663" s="94" t="n">
        <f aca="false">0.24*AI663/$AN670*$AZ663</f>
        <v>0.00789299265285122</v>
      </c>
      <c r="AU663" s="81" t="n">
        <f aca="false">AT663*$J670</f>
        <v>42360.5234049399</v>
      </c>
      <c r="AV663" s="94" t="n">
        <f aca="false">0.25*AK663/$AN670*$AZ663</f>
        <v>0.0011786685211845</v>
      </c>
      <c r="AW663" s="81" t="n">
        <f aca="false">AV663*$J670</f>
        <v>6325.7395102561</v>
      </c>
      <c r="AX663" s="94" t="n">
        <f aca="false">0.35*AM663/$AN670*$AZ663</f>
        <v>0.00136170359181605</v>
      </c>
      <c r="AY663" s="81" t="n">
        <f aca="false">AX663*$J670</f>
        <v>7308.06164514515</v>
      </c>
      <c r="AZ663" s="140" t="n">
        <v>1</v>
      </c>
      <c r="BA663" s="140" t="n">
        <v>0.998607646107983</v>
      </c>
    </row>
    <row r="664" customFormat="false" ht="12.8" hidden="false" customHeight="false" outlineLevel="0" collapsed="false">
      <c r="A664" s="89" t="s">
        <v>63</v>
      </c>
      <c r="B664" s="77"/>
      <c r="C664" s="77"/>
      <c r="D664" s="77"/>
      <c r="E664" s="77"/>
      <c r="F664" s="77"/>
      <c r="G664" s="77"/>
      <c r="H664" s="77"/>
      <c r="I664" s="82" t="n">
        <f aca="false">AP664+AR664+AT664+AV664+AX664</f>
        <v>0.0214824263675873</v>
      </c>
      <c r="J664" s="81" t="n">
        <f aca="false">AQ664+AS664+AU664+AW664+AY664</f>
        <v>115293.002915739</v>
      </c>
      <c r="K664" s="90" t="n">
        <f aca="false">I664-Tabla_Ministerio!J664</f>
        <v>0.000101363502429092</v>
      </c>
      <c r="L664" s="81" t="n">
        <f aca="false">J664-Tabla_Ministerio!K664</f>
        <v>544.002915738573</v>
      </c>
      <c r="M664" s="82" t="n">
        <f aca="false">Q699/Q705</f>
        <v>0.0107506796766068</v>
      </c>
      <c r="N664" s="81" t="n">
        <f aca="false">ROUND(N670*M664,0)</f>
        <v>1096249</v>
      </c>
      <c r="O664" s="82" t="n">
        <f aca="false">Tabla_Ministerio!L664/Tabla_Ministerio!L670-M664</f>
        <v>3.93484394000526E-006</v>
      </c>
      <c r="P664" s="117" t="n">
        <f aca="false">N664-Tabla_Ministerio!L664</f>
        <v>-401</v>
      </c>
      <c r="Q664" s="83" t="n">
        <f aca="false">N664+J664</f>
        <v>1211542.00291574</v>
      </c>
      <c r="R664" s="81" t="n">
        <f aca="false">Q664-Tabla_Ministerio!M664</f>
        <v>143.002915738616</v>
      </c>
      <c r="T664" s="83" t="n">
        <f aca="false">B664+Tabla_Ministerio!B664</f>
        <v>10928</v>
      </c>
      <c r="U664" s="83" t="n">
        <f aca="false">C664+Tabla_Ministerio!C664</f>
        <v>59</v>
      </c>
      <c r="V664" s="83" t="n">
        <f aca="false">D664+Tabla_Ministerio!D664</f>
        <v>384.659090909091</v>
      </c>
      <c r="W664" s="83" t="n">
        <f aca="false">E664+Tabla_Ministerio!E664</f>
        <v>145.5</v>
      </c>
      <c r="X664" s="83" t="n">
        <f aca="false">F664+Tabla_Ministerio!F664</f>
        <v>1</v>
      </c>
      <c r="Y664" s="83" t="n">
        <f aca="false">G664+Tabla_Ministerio!G664</f>
        <v>4</v>
      </c>
      <c r="Z664" s="83" t="n">
        <f aca="false">H664+Tabla_Ministerio!H664</f>
        <v>0</v>
      </c>
      <c r="AA664" s="83" t="n">
        <f aca="false">Y664+0.33*Z664</f>
        <v>4</v>
      </c>
      <c r="AD664" s="91" t="n">
        <f aca="false">IF(U664&gt;0,T664/U664,0)</f>
        <v>185.220338983051</v>
      </c>
      <c r="AE664" s="92" t="n">
        <f aca="false">EXP((((AD664-AD670)/AD671+2)/4-1.9)^3)</f>
        <v>0.0366097106522499</v>
      </c>
      <c r="AF664" s="93" t="n">
        <f aca="false">T664/V664</f>
        <v>28.4095716395864</v>
      </c>
      <c r="AG664" s="92" t="n">
        <f aca="false">EXP((((AF664-AF670)/AF671+2)/4-1.9)^3)</f>
        <v>0.330153354178075</v>
      </c>
      <c r="AH664" s="92" t="n">
        <f aca="false">W664/V664</f>
        <v>0.378257016248154</v>
      </c>
      <c r="AI664" s="92" t="n">
        <f aca="false">EXP((((AH664-AH670)/AH671+2)/4-1.9)^3)</f>
        <v>0.0184917356070148</v>
      </c>
      <c r="AJ664" s="92" t="n">
        <f aca="false">X664/V664</f>
        <v>0.00259970457902511</v>
      </c>
      <c r="AK664" s="92" t="n">
        <f aca="false">EXP((((AJ664-AJ670)/AJ671+2)/4-1.9)^3)</f>
        <v>0.0114655355619609</v>
      </c>
      <c r="AL664" s="92" t="n">
        <f aca="false">AA664/V664</f>
        <v>0.0103988183161004</v>
      </c>
      <c r="AM664" s="92" t="n">
        <f aca="false">EXP((((AL664-AL670)/AL671+2)/4-1.9)^3)</f>
        <v>0.0116382320588885</v>
      </c>
      <c r="AN664" s="92" t="n">
        <f aca="false">0.01*AE664+0.15*AG664+0.24*AI664+0.25*AK664+0.35*AM664</f>
        <v>0.0612668818900185</v>
      </c>
      <c r="AP664" s="94" t="n">
        <f aca="false">0.01*AE664/$AN670*$AZ664</f>
        <v>0.000128367135581902</v>
      </c>
      <c r="AQ664" s="81" t="n">
        <f aca="false">AP664*$J670</f>
        <v>688.927418332</v>
      </c>
      <c r="AR664" s="94" t="n">
        <f aca="false">0.15*AG664/$AN670*$AZ664</f>
        <v>0.0173645897318743</v>
      </c>
      <c r="AS664" s="81" t="n">
        <f aca="false">AR664*$J670</f>
        <v>93193.1831316889</v>
      </c>
      <c r="AT664" s="94" t="n">
        <f aca="false">0.24*AI664/$AN670*$AZ664</f>
        <v>0.00155613213402841</v>
      </c>
      <c r="AU664" s="81" t="n">
        <f aca="false">AT664*$J670</f>
        <v>8351.53085577462</v>
      </c>
      <c r="AV664" s="94" t="n">
        <f aca="false">0.25*AK664/$AN670*$AZ664</f>
        <v>0.00100505981321577</v>
      </c>
      <c r="AW664" s="81" t="n">
        <f aca="false">AV664*$J670</f>
        <v>5394.0072686767</v>
      </c>
      <c r="AX664" s="94" t="n">
        <f aca="false">0.35*AM664/$AN670*$AZ664</f>
        <v>0.00142827755288693</v>
      </c>
      <c r="AY664" s="81" t="n">
        <f aca="false">AX664*$J670</f>
        <v>7665.35424126632</v>
      </c>
      <c r="AZ664" s="140" t="n">
        <v>1</v>
      </c>
      <c r="BA664" s="140" t="n">
        <v>0.984794257142933</v>
      </c>
    </row>
    <row r="665" customFormat="false" ht="12.8" hidden="false" customHeight="false" outlineLevel="0" collapsed="false">
      <c r="A665" s="89" t="s">
        <v>64</v>
      </c>
      <c r="B665" s="77"/>
      <c r="C665" s="77"/>
      <c r="D665" s="77"/>
      <c r="E665" s="77"/>
      <c r="F665" s="77"/>
      <c r="G665" s="77"/>
      <c r="H665" s="77"/>
      <c r="I665" s="82" t="n">
        <f aca="false">AP665+AR665+AT665+AV665+AX665</f>
        <v>0.0125865774163441</v>
      </c>
      <c r="J665" s="81" t="n">
        <f aca="false">AQ665+AS665+AU665+AW665+AY665</f>
        <v>67550.298180061</v>
      </c>
      <c r="K665" s="90" t="n">
        <f aca="false">I665-Tabla_Ministerio!J665</f>
        <v>-3.18066941177378E-005</v>
      </c>
      <c r="L665" s="81" t="n">
        <f aca="false">J665-Tabla_Ministerio!K665</f>
        <v>-170.701819939044</v>
      </c>
      <c r="M665" s="82" t="n">
        <f aca="false">Q700/Q705</f>
        <v>0.0145466373856196</v>
      </c>
      <c r="N665" s="81" t="n">
        <f aca="false">ROUND(N670*M665,0)</f>
        <v>1483323</v>
      </c>
      <c r="O665" s="82" t="n">
        <f aca="false">Tabla_Ministerio!L665/Tabla_Ministerio!L670-M665</f>
        <v>-1.21237569197588E-005</v>
      </c>
      <c r="P665" s="117" t="n">
        <f aca="false">N665-Tabla_Ministerio!L665</f>
        <v>1236</v>
      </c>
      <c r="Q665" s="83" t="n">
        <f aca="false">N665+J665</f>
        <v>1550873.29818006</v>
      </c>
      <c r="R665" s="81" t="n">
        <f aca="false">Q665-Tabla_Ministerio!M665</f>
        <v>1065.29818006093</v>
      </c>
      <c r="T665" s="83" t="n">
        <f aca="false">B665+Tabla_Ministerio!B665</f>
        <v>9260</v>
      </c>
      <c r="U665" s="83" t="n">
        <f aca="false">C665+Tabla_Ministerio!C665</f>
        <v>55</v>
      </c>
      <c r="V665" s="83" t="n">
        <f aca="false">D665+Tabla_Ministerio!D665</f>
        <v>394.704545454545</v>
      </c>
      <c r="W665" s="83" t="n">
        <f aca="false">E665+Tabla_Ministerio!E665</f>
        <v>163.136363636364</v>
      </c>
      <c r="X665" s="83" t="n">
        <f aca="false">F665+Tabla_Ministerio!F665</f>
        <v>3</v>
      </c>
      <c r="Y665" s="83" t="n">
        <f aca="false">G665+Tabla_Ministerio!G665</f>
        <v>6</v>
      </c>
      <c r="Z665" s="83" t="n">
        <f aca="false">H665+Tabla_Ministerio!H665</f>
        <v>0</v>
      </c>
      <c r="AA665" s="83" t="n">
        <f aca="false">Y665+0.33*Z665</f>
        <v>6</v>
      </c>
      <c r="AD665" s="91" t="n">
        <f aca="false">IF(U665&gt;0,T665/U665,0)</f>
        <v>168.363636363636</v>
      </c>
      <c r="AE665" s="92" t="n">
        <f aca="false">EXP((((AD665-AD670)/AD671+2)/4-1.9)^3)</f>
        <v>0.0231346841942814</v>
      </c>
      <c r="AF665" s="93" t="n">
        <f aca="false">T665/V665</f>
        <v>23.4605861691714</v>
      </c>
      <c r="AG665" s="92" t="n">
        <f aca="false">EXP((((AF665-AF670)/AF671+2)/4-1.9)^3)</f>
        <v>0.136537302308415</v>
      </c>
      <c r="AH665" s="92" t="n">
        <f aca="false">W665/V665</f>
        <v>0.413312604364601</v>
      </c>
      <c r="AI665" s="92" t="n">
        <f aca="false">EXP((((AH665-AH670)/AH671+2)/4-1.9)^3)</f>
        <v>0.0308560834663217</v>
      </c>
      <c r="AJ665" s="92" t="n">
        <f aca="false">X665/V665</f>
        <v>0.00760062186906202</v>
      </c>
      <c r="AK665" s="92" t="n">
        <f aca="false">EXP((((AJ665-AJ670)/AJ671+2)/4-1.9)^3)</f>
        <v>0.0135881940043154</v>
      </c>
      <c r="AL665" s="92" t="n">
        <f aca="false">AA665/V665</f>
        <v>0.015201243738124</v>
      </c>
      <c r="AM665" s="92" t="n">
        <f aca="false">EXP((((AL665-AL670)/AL671+2)/4-1.9)^3)</f>
        <v>0.0125196665035932</v>
      </c>
      <c r="AN665" s="92" t="n">
        <f aca="false">0.01*AE665+0.15*AG665+0.24*AI665+0.25*AK665+0.35*AM665</f>
        <v>0.0358963339974587</v>
      </c>
      <c r="AP665" s="94" t="n">
        <f aca="false">0.01*AE665/$AN670*$AZ665</f>
        <v>8.11187275097812E-005</v>
      </c>
      <c r="AQ665" s="81" t="n">
        <f aca="false">AP665*$J670</f>
        <v>435.352204973324</v>
      </c>
      <c r="AR665" s="94" t="n">
        <f aca="false">0.15*AG665/$AN670*$AZ665</f>
        <v>0.00718125140235198</v>
      </c>
      <c r="AS665" s="81" t="n">
        <f aca="false">AR665*$J670</f>
        <v>38540.7134512155</v>
      </c>
      <c r="AT665" s="94" t="n">
        <f aca="false">0.24*AI665/$AN670*$AZ665</f>
        <v>0.00259662716538036</v>
      </c>
      <c r="AU665" s="81" t="n">
        <f aca="false">AT665*$J670</f>
        <v>13935.7136957759</v>
      </c>
      <c r="AV665" s="94" t="n">
        <f aca="false">0.25*AK665/$AN670*$AZ665</f>
        <v>0.00119113037974662</v>
      </c>
      <c r="AW665" s="81" t="n">
        <f aca="false">AV665*$J670</f>
        <v>6392.6204608039</v>
      </c>
      <c r="AX665" s="94" t="n">
        <f aca="false">0.35*AM665/$AN670*$AZ665</f>
        <v>0.00153644974135532</v>
      </c>
      <c r="AY665" s="81" t="n">
        <f aca="false">AX665*$J670</f>
        <v>8245.89836729231</v>
      </c>
      <c r="AZ665" s="140" t="n">
        <v>1</v>
      </c>
      <c r="BA665" s="140" t="n">
        <v>0.989953321153134</v>
      </c>
    </row>
    <row r="666" customFormat="false" ht="12.8" hidden="false" customHeight="false" outlineLevel="0" collapsed="false">
      <c r="A666" s="89" t="s">
        <v>65</v>
      </c>
      <c r="B666" s="77"/>
      <c r="C666" s="77"/>
      <c r="D666" s="77"/>
      <c r="E666" s="77"/>
      <c r="F666" s="77"/>
      <c r="G666" s="77"/>
      <c r="H666" s="77"/>
      <c r="I666" s="82" t="n">
        <f aca="false">AP666+AR666+AT666+AV666+AX666</f>
        <v>0.0106518926937249</v>
      </c>
      <c r="J666" s="81" t="n">
        <f aca="false">AQ666+AS666+AU666+AW666+AY666</f>
        <v>57167.131607103</v>
      </c>
      <c r="K666" s="90" t="n">
        <f aca="false">I666-Tabla_Ministerio!J666</f>
        <v>0.000136603656501628</v>
      </c>
      <c r="L666" s="81" t="n">
        <f aca="false">J666-Tabla_Ministerio!K666</f>
        <v>733.131607103016</v>
      </c>
      <c r="M666" s="82" t="n">
        <f aca="false">Q701/Q705</f>
        <v>0.013642554963259</v>
      </c>
      <c r="N666" s="81" t="n">
        <f aca="false">ROUND(N670*M666,0)</f>
        <v>1391134</v>
      </c>
      <c r="O666" s="82" t="n">
        <f aca="false">Tabla_Ministerio!L666/Tabla_Ministerio!L670-M666</f>
        <v>-9.36364464392686E-006</v>
      </c>
      <c r="P666" s="117" t="n">
        <f aca="false">N666-Tabla_Ministerio!L666</f>
        <v>955</v>
      </c>
      <c r="Q666" s="83" t="n">
        <f aca="false">N666+J666</f>
        <v>1448301.1316071</v>
      </c>
      <c r="R666" s="81" t="n">
        <f aca="false">Q666-Tabla_Ministerio!M666</f>
        <v>1688.13160710293</v>
      </c>
      <c r="T666" s="83" t="n">
        <f aca="false">B666+Tabla_Ministerio!B666</f>
        <v>3992</v>
      </c>
      <c r="U666" s="83" t="n">
        <f aca="false">C666+Tabla_Ministerio!C666</f>
        <v>33</v>
      </c>
      <c r="V666" s="83" t="n">
        <f aca="false">D666+Tabla_Ministerio!D666</f>
        <v>246.318181818182</v>
      </c>
      <c r="W666" s="83" t="n">
        <f aca="false">E666+Tabla_Ministerio!E666</f>
        <v>97.3409090909091</v>
      </c>
      <c r="X666" s="83" t="n">
        <f aca="false">F666+Tabla_Ministerio!F666</f>
        <v>10</v>
      </c>
      <c r="Y666" s="83" t="n">
        <f aca="false">G666+Tabla_Ministerio!G666</f>
        <v>22</v>
      </c>
      <c r="Z666" s="83" t="n">
        <f aca="false">H666+Tabla_Ministerio!H666</f>
        <v>1</v>
      </c>
      <c r="AA666" s="83" t="n">
        <f aca="false">Y666+0.33*Z666</f>
        <v>22.33</v>
      </c>
      <c r="AD666" s="91" t="n">
        <f aca="false">IF(U666&gt;0,T666/U666,0)</f>
        <v>120.969696969697</v>
      </c>
      <c r="AE666" s="92" t="n">
        <f aca="false">EXP((((AD666-AD670)/AD671+2)/4-1.9)^3)</f>
        <v>0.00509212270002872</v>
      </c>
      <c r="AF666" s="93" t="n">
        <f aca="false">T666/V666</f>
        <v>16.2066801992988</v>
      </c>
      <c r="AG666" s="92" t="n">
        <f aca="false">EXP((((AF666-AF670)/AF671+2)/4-1.9)^3)</f>
        <v>0.0186157938258447</v>
      </c>
      <c r="AH666" s="92" t="n">
        <f aca="false">W666/V666</f>
        <v>0.39518361321277</v>
      </c>
      <c r="AI666" s="92" t="n">
        <f aca="false">EXP((((AH666-AH670)/AH671+2)/4-1.9)^3)</f>
        <v>0.0238170036801288</v>
      </c>
      <c r="AJ666" s="92" t="n">
        <f aca="false">X666/V666</f>
        <v>0.0405978962908285</v>
      </c>
      <c r="AK666" s="92" t="n">
        <f aca="false">EXP((((AJ666-AJ670)/AJ671+2)/4-1.9)^3)</f>
        <v>0.0374613650000488</v>
      </c>
      <c r="AL666" s="92" t="n">
        <f aca="false">AA666/V666</f>
        <v>0.0906551024174201</v>
      </c>
      <c r="AM666" s="92" t="n">
        <f aca="false">EXP((((AL666-AL670)/AL671+2)/4-1.9)^3)</f>
        <v>0.0355828303519891</v>
      </c>
      <c r="AN666" s="92" t="n">
        <f aca="false">0.01*AE666+0.15*AG666+0.24*AI666+0.25*AK666+0.35*AM666</f>
        <v>0.0303787030573163</v>
      </c>
      <c r="AP666" s="94" t="n">
        <f aca="false">0.01*AE666/$AN670*$AZ666</f>
        <v>1.78548585440429E-005</v>
      </c>
      <c r="AQ666" s="81" t="n">
        <f aca="false">AP666*$J670</f>
        <v>95.824383286814</v>
      </c>
      <c r="AR666" s="94" t="n">
        <f aca="false">0.15*AG666/$AN670*$AZ666</f>
        <v>0.000979107491195127</v>
      </c>
      <c r="AS666" s="81" t="n">
        <f aca="false">AR666*$J670</f>
        <v>5254.72499733555</v>
      </c>
      <c r="AT666" s="94" t="n">
        <f aca="false">0.24*AI666/$AN670*$AZ666</f>
        <v>0.00200426858519769</v>
      </c>
      <c r="AU666" s="81" t="n">
        <f aca="false">AT666*$J670</f>
        <v>10756.6128650054</v>
      </c>
      <c r="AV666" s="94" t="n">
        <f aca="false">0.25*AK666/$AN670*$AZ666</f>
        <v>0.00328383373862368</v>
      </c>
      <c r="AW666" s="81" t="n">
        <f aca="false">AV666*$J670</f>
        <v>17623.8496678</v>
      </c>
      <c r="AX666" s="94" t="n">
        <f aca="false">0.35*AM666/$AN670*$AZ666</f>
        <v>0.00436682802016438</v>
      </c>
      <c r="AY666" s="81" t="n">
        <f aca="false">AX666*$J670</f>
        <v>23436.1196936753</v>
      </c>
      <c r="AZ666" s="140" t="n">
        <v>1</v>
      </c>
      <c r="BA666" s="140" t="n">
        <v>0.989554283988327</v>
      </c>
    </row>
    <row r="667" customFormat="false" ht="12.8" hidden="false" customHeight="false" outlineLevel="0" collapsed="false">
      <c r="A667" s="89" t="s">
        <v>66</v>
      </c>
      <c r="B667" s="77"/>
      <c r="C667" s="77"/>
      <c r="D667" s="77"/>
      <c r="E667" s="77"/>
      <c r="F667" s="77"/>
      <c r="G667" s="77"/>
      <c r="H667" s="77"/>
      <c r="I667" s="82" t="n">
        <f aca="false">AP667+AR667+AT667+AV667+AX667</f>
        <v>0.0126089444970213</v>
      </c>
      <c r="J667" s="81" t="n">
        <f aca="false">AQ667+AS667+AU667+AW667+AY667</f>
        <v>67670.3389917277</v>
      </c>
      <c r="K667" s="90" t="n">
        <f aca="false">I667-Tabla_Ministerio!J667</f>
        <v>-9.43961344051364E-006</v>
      </c>
      <c r="L667" s="81" t="n">
        <f aca="false">J667-Tabla_Ministerio!K667</f>
        <v>-50.66100827232</v>
      </c>
      <c r="M667" s="82" t="n">
        <f aca="false">Q702/Q705</f>
        <v>0.00619855419929043</v>
      </c>
      <c r="N667" s="81" t="n">
        <f aca="false">ROUND(N670*M667,0)</f>
        <v>632068</v>
      </c>
      <c r="O667" s="82" t="n">
        <f aca="false">Tabla_Ministerio!L667/Tabla_Ministerio!L670-M667</f>
        <v>1.1182682418771E-005</v>
      </c>
      <c r="P667" s="117" t="n">
        <f aca="false">N667-Tabla_Ministerio!L667</f>
        <v>-1140</v>
      </c>
      <c r="Q667" s="83" t="n">
        <f aca="false">N667+J667</f>
        <v>699738.338991728</v>
      </c>
      <c r="R667" s="81" t="n">
        <f aca="false">Q667-Tabla_Ministerio!M667</f>
        <v>-1190.66100827232</v>
      </c>
      <c r="T667" s="83" t="n">
        <f aca="false">B667+Tabla_Ministerio!B667</f>
        <v>4186</v>
      </c>
      <c r="U667" s="83" t="n">
        <f aca="false">C667+Tabla_Ministerio!C667</f>
        <v>21</v>
      </c>
      <c r="V667" s="83" t="n">
        <f aca="false">D667+Tabla_Ministerio!D667</f>
        <v>187.272727272727</v>
      </c>
      <c r="W667" s="83" t="n">
        <f aca="false">E667+Tabla_Ministerio!E667</f>
        <v>76.75</v>
      </c>
      <c r="X667" s="83" t="n">
        <f aca="false">F667+Tabla_Ministerio!F667</f>
        <v>6</v>
      </c>
      <c r="Y667" s="83" t="n">
        <f aca="false">G667+Tabla_Ministerio!G667</f>
        <v>3</v>
      </c>
      <c r="Z667" s="83" t="n">
        <f aca="false">H667+Tabla_Ministerio!H667</f>
        <v>5</v>
      </c>
      <c r="AA667" s="83" t="n">
        <f aca="false">Y667+0.33*Z667</f>
        <v>4.65</v>
      </c>
      <c r="AD667" s="91" t="n">
        <f aca="false">IF(U667&gt;0,T667/U667,0)</f>
        <v>199.333333333333</v>
      </c>
      <c r="AE667" s="92" t="n">
        <f aca="false">EXP((((AD667-AD670)/AD671+2)/4-1.9)^3)</f>
        <v>0.0521751017082397</v>
      </c>
      <c r="AF667" s="93" t="n">
        <f aca="false">T667/V667</f>
        <v>22.3524271844661</v>
      </c>
      <c r="AG667" s="92" t="n">
        <f aca="false">EXP((((AF667-AF670)/AF671+2)/4-1.9)^3)</f>
        <v>0.106667343725385</v>
      </c>
      <c r="AH667" s="92" t="n">
        <f aca="false">W667/V667</f>
        <v>0.409830097087379</v>
      </c>
      <c r="AI667" s="92" t="n">
        <f aca="false">EXP((((AH667-AH670)/AH671+2)/4-1.9)^3)</f>
        <v>0.0293870179998792</v>
      </c>
      <c r="AJ667" s="92" t="n">
        <f aca="false">X667/V667</f>
        <v>0.0320388349514564</v>
      </c>
      <c r="AK667" s="92" t="n">
        <f aca="false">EXP((((AJ667-AJ670)/AJ671+2)/4-1.9)^3)</f>
        <v>0.0293000279574794</v>
      </c>
      <c r="AL667" s="92" t="n">
        <f aca="false">AA667/V667</f>
        <v>0.0248300970873787</v>
      </c>
      <c r="AM667" s="92" t="n">
        <f aca="false">EXP((((AL667-AL670)/AL671+2)/4-1.9)^3)</f>
        <v>0.014458228534589</v>
      </c>
      <c r="AN667" s="92" t="n">
        <f aca="false">0.01*AE667+0.15*AG667+0.24*AI667+0.25*AK667+0.35*AM667</f>
        <v>0.0359601238723372</v>
      </c>
      <c r="AP667" s="94" t="n">
        <f aca="false">0.01*AE667/$AN670*$AZ667</f>
        <v>0.000182945132197309</v>
      </c>
      <c r="AQ667" s="81" t="n">
        <f aca="false">AP667*$J670</f>
        <v>981.839448623394</v>
      </c>
      <c r="AR667" s="94" t="n">
        <f aca="false">0.15*AG667/$AN670*$AZ667</f>
        <v>0.00561022518214698</v>
      </c>
      <c r="AS667" s="81" t="n">
        <f aca="false">AR667*$J670</f>
        <v>30109.2482392559</v>
      </c>
      <c r="AT667" s="94" t="n">
        <f aca="false">0.24*AI667/$AN670*$AZ667</f>
        <v>0.00247300112897654</v>
      </c>
      <c r="AU667" s="81" t="n">
        <f aca="false">AT667*$J670</f>
        <v>13272.23105505</v>
      </c>
      <c r="AV667" s="94" t="n">
        <f aca="false">0.25*AK667/$AN670*$AZ667</f>
        <v>0.00256841736411</v>
      </c>
      <c r="AW667" s="81" t="n">
        <f aca="false">AV667*$J670</f>
        <v>13784.3158674085</v>
      </c>
      <c r="AX667" s="94" t="n">
        <f aca="false">0.35*AM667/$AN670*$AZ667</f>
        <v>0.00177435568959045</v>
      </c>
      <c r="AY667" s="81" t="n">
        <f aca="false">AX667*$J670</f>
        <v>9522.70438138989</v>
      </c>
      <c r="AZ667" s="140" t="n">
        <v>1</v>
      </c>
      <c r="BA667" s="140" t="n">
        <v>1.01285796033092</v>
      </c>
    </row>
    <row r="668" customFormat="false" ht="12.8" hidden="false" customHeight="false" outlineLevel="0" collapsed="false">
      <c r="A668" s="89" t="s">
        <v>67</v>
      </c>
      <c r="B668" s="77"/>
      <c r="C668" s="77"/>
      <c r="D668" s="77"/>
      <c r="E668" s="77"/>
      <c r="F668" s="77"/>
      <c r="G668" s="77"/>
      <c r="H668" s="77"/>
      <c r="I668" s="82" t="n">
        <f aca="false">AP668+AR668+AT668+AV668+AX668</f>
        <v>0.00853656159990326</v>
      </c>
      <c r="J668" s="81" t="n">
        <f aca="false">AQ668+AS668+AU668+AW668+AY668</f>
        <v>45814.462695564</v>
      </c>
      <c r="K668" s="90" t="n">
        <f aca="false">I668-Tabla_Ministerio!J668</f>
        <v>0.000124367635918408</v>
      </c>
      <c r="L668" s="81" t="n">
        <f aca="false">J668-Tabla_Ministerio!K668</f>
        <v>667.462695564005</v>
      </c>
      <c r="M668" s="82" t="n">
        <f aca="false">Q703/Q705</f>
        <v>0.00454908982292569</v>
      </c>
      <c r="N668" s="81" t="n">
        <f aca="false">ROUND(N670*M668,0)</f>
        <v>463872</v>
      </c>
      <c r="O668" s="82" t="n">
        <f aca="false">Tabla_Ministerio!L668/Tabla_Ministerio!L670-M668</f>
        <v>-1.55586382897732E-005</v>
      </c>
      <c r="P668" s="117" t="n">
        <f aca="false">N668-Tabla_Ministerio!L668</f>
        <v>1587</v>
      </c>
      <c r="Q668" s="83" t="n">
        <f aca="false">N668+J668</f>
        <v>509686.462695564</v>
      </c>
      <c r="R668" s="81" t="n">
        <f aca="false">Q668-Tabla_Ministerio!M668</f>
        <v>2254.46269556403</v>
      </c>
      <c r="T668" s="83" t="n">
        <f aca="false">B668+Tabla_Ministerio!B668</f>
        <v>4429</v>
      </c>
      <c r="U668" s="83" t="n">
        <f aca="false">C668+Tabla_Ministerio!C668</f>
        <v>27</v>
      </c>
      <c r="V668" s="83" t="n">
        <f aca="false">D668+Tabla_Ministerio!D668</f>
        <v>233.704545454545</v>
      </c>
      <c r="W668" s="83" t="n">
        <f aca="false">E668+Tabla_Ministerio!E668</f>
        <v>87.6363636363636</v>
      </c>
      <c r="X668" s="83" t="n">
        <f aca="false">F668+Tabla_Ministerio!F668</f>
        <v>6</v>
      </c>
      <c r="Y668" s="83" t="n">
        <f aca="false">G668+Tabla_Ministerio!G668</f>
        <v>11</v>
      </c>
      <c r="Z668" s="83" t="n">
        <f aca="false">H668+Tabla_Ministerio!H668</f>
        <v>2</v>
      </c>
      <c r="AA668" s="83" t="n">
        <f aca="false">Y668+0.33*Z668</f>
        <v>11.66</v>
      </c>
      <c r="AD668" s="91" t="n">
        <f aca="false">IF(U668&gt;0,T668/U668,0)</f>
        <v>164.037037037037</v>
      </c>
      <c r="AE668" s="92" t="n">
        <f aca="false">EXP((((AD668-AD670)/AD671+2)/4-1.9)^3)</f>
        <v>0.0204308480142495</v>
      </c>
      <c r="AF668" s="93" t="n">
        <f aca="false">T668/V668</f>
        <v>18.9512788096859</v>
      </c>
      <c r="AG668" s="92" t="n">
        <f aca="false">EXP((((AF668-AF670)/AF671+2)/4-1.9)^3)</f>
        <v>0.0440937266726498</v>
      </c>
      <c r="AH668" s="92" t="n">
        <f aca="false">W668/V668</f>
        <v>0.374987844014393</v>
      </c>
      <c r="AI668" s="92" t="n">
        <f aca="false">EXP((((AH668-AH670)/AH671+2)/4-1.9)^3)</f>
        <v>0.0175870927195475</v>
      </c>
      <c r="AJ668" s="92" t="n">
        <f aca="false">X668/V668</f>
        <v>0.0256734416026452</v>
      </c>
      <c r="AK668" s="92" t="n">
        <f aca="false">EXP((((AJ668-AJ670)/AJ671+2)/4-1.9)^3)</f>
        <v>0.0242182331248214</v>
      </c>
      <c r="AL668" s="92" t="n">
        <f aca="false">AA668/V668</f>
        <v>0.0498920548478072</v>
      </c>
      <c r="AM668" s="92" t="n">
        <f aca="false">EXP((((AL668-AL670)/AL671+2)/4-1.9)^3)</f>
        <v>0.0207201401277358</v>
      </c>
      <c r="AN668" s="92" t="n">
        <f aca="false">0.01*AE668+0.15*AG668+0.24*AI668+0.25*AK668+0.35*AM668</f>
        <v>0.0243458770596443</v>
      </c>
      <c r="AP668" s="94" t="n">
        <f aca="false">0.01*AE668/$AN670*$AZ668</f>
        <v>7.16380815464655E-005</v>
      </c>
      <c r="AQ668" s="81" t="n">
        <f aca="false">AP668*$J670</f>
        <v>384.470981223811</v>
      </c>
      <c r="AR668" s="94" t="n">
        <f aca="false">0.15*AG668/$AN670*$AZ668</f>
        <v>0.0023191328021674</v>
      </c>
      <c r="AS668" s="81" t="n">
        <f aca="false">AR668*$J670</f>
        <v>12446.4425175777</v>
      </c>
      <c r="AT668" s="94" t="n">
        <f aca="false">0.24*AI668/$AN670*$AZ668</f>
        <v>0.00148000386262515</v>
      </c>
      <c r="AU668" s="81" t="n">
        <f aca="false">AT668*$J670</f>
        <v>7942.9616901375</v>
      </c>
      <c r="AV668" s="94" t="n">
        <f aca="false">0.25*AK668/$AN670*$AZ668</f>
        <v>0.00212295123322492</v>
      </c>
      <c r="AW668" s="81" t="n">
        <f aca="false">AV668*$J670</f>
        <v>11393.5650719356</v>
      </c>
      <c r="AX668" s="94" t="n">
        <f aca="false">0.35*AM668/$AN670*$AZ668</f>
        <v>0.00254283562033933</v>
      </c>
      <c r="AY668" s="81" t="n">
        <f aca="false">AX668*$J670</f>
        <v>13647.0224346894</v>
      </c>
      <c r="AZ668" s="140" t="n">
        <v>1</v>
      </c>
      <c r="BA668" s="140" t="n">
        <v>0.988228194173219</v>
      </c>
    </row>
    <row r="669" customFormat="false" ht="12.8" hidden="false" customHeight="false" outlineLevel="0" collapsed="false">
      <c r="A669" s="95" t="s">
        <v>68</v>
      </c>
      <c r="B669" s="77"/>
      <c r="C669" s="77"/>
      <c r="D669" s="77"/>
      <c r="E669" s="77"/>
      <c r="F669" s="77"/>
      <c r="G669" s="77"/>
      <c r="H669" s="77"/>
      <c r="I669" s="96" t="n">
        <f aca="false">AP669+AR669+AT669+AV669+AX669</f>
        <v>0.00684325512377983</v>
      </c>
      <c r="J669" s="97" t="n">
        <f aca="false">AQ669+AS669+AU669+AW669+AY669</f>
        <v>36726.737447568</v>
      </c>
      <c r="K669" s="90" t="n">
        <f aca="false">I669-Tabla_Ministerio!J669</f>
        <v>-0.000166999677358707</v>
      </c>
      <c r="L669" s="81" t="n">
        <f aca="false">J669-Tabla_Ministerio!K669</f>
        <v>-896.262552431952</v>
      </c>
      <c r="M669" s="82" t="n">
        <f aca="false">Q704/Q705</f>
        <v>0.0055529024237927</v>
      </c>
      <c r="N669" s="81" t="n">
        <f aca="false">ROUND(N670*M669,0)</f>
        <v>566230</v>
      </c>
      <c r="O669" s="82" t="n">
        <f aca="false">Tabla_Ministerio!L669/Tabla_Ministerio!L670-M669</f>
        <v>1.22636754499219E-005</v>
      </c>
      <c r="P669" s="117" t="n">
        <f aca="false">N669-Tabla_Ministerio!L669</f>
        <v>-1251</v>
      </c>
      <c r="Q669" s="83" t="n">
        <f aca="false">N669+J669</f>
        <v>602956.737447568</v>
      </c>
      <c r="R669" s="81" t="n">
        <f aca="false">Q669-Tabla_Ministerio!M669</f>
        <v>-2147.2625524319</v>
      </c>
      <c r="T669" s="99" t="n">
        <f aca="false">B669+Tabla_Ministerio!B669</f>
        <v>4123</v>
      </c>
      <c r="U669" s="99" t="n">
        <f aca="false">C669+Tabla_Ministerio!C669</f>
        <v>19</v>
      </c>
      <c r="V669" s="99" t="n">
        <f aca="false">D669+Tabla_Ministerio!D669</f>
        <v>285.969545454545</v>
      </c>
      <c r="W669" s="99" t="n">
        <f aca="false">E669+Tabla_Ministerio!E669</f>
        <v>105.340909090909</v>
      </c>
      <c r="X669" s="99" t="n">
        <f aca="false">F669+Tabla_Ministerio!F669</f>
        <v>2</v>
      </c>
      <c r="Y669" s="99" t="n">
        <f aca="false">G669+Tabla_Ministerio!G669</f>
        <v>20</v>
      </c>
      <c r="Z669" s="99" t="n">
        <f aca="false">H669+Tabla_Ministerio!H669</f>
        <v>4</v>
      </c>
      <c r="AA669" s="99" t="n">
        <f aca="false">Y669+0.33*Z669</f>
        <v>21.32</v>
      </c>
      <c r="AD669" s="91" t="n">
        <f aca="false">IF(U669&gt;0,T669/U669,0)</f>
        <v>217</v>
      </c>
      <c r="AE669" s="92" t="n">
        <f aca="false">EXP((((AD669-AD670)/AD671+2)/4-1.9)^3)</f>
        <v>0.0783535471395599</v>
      </c>
      <c r="AF669" s="93" t="n">
        <f aca="false">T669/V669</f>
        <v>14.4176191679661</v>
      </c>
      <c r="AG669" s="92" t="n">
        <f aca="false">EXP((((AF669-AF670)/AF671+2)/4-1.9)^3)</f>
        <v>0.00981735731258641</v>
      </c>
      <c r="AH669" s="92" t="n">
        <f aca="false">W669/V669</f>
        <v>0.36836408199856</v>
      </c>
      <c r="AI669" s="92" t="n">
        <f aca="false">EXP((((AH669-AH670)/AH671+2)/4-1.9)^3)</f>
        <v>0.0158671733884662</v>
      </c>
      <c r="AJ669" s="92" t="n">
        <f aca="false">X669/V669</f>
        <v>0.00699375171863502</v>
      </c>
      <c r="AK669" s="92" t="n">
        <f aca="false">EXP((((AJ669-AJ670)/AJ671+2)/4-1.9)^3)</f>
        <v>0.0133140864607457</v>
      </c>
      <c r="AL669" s="92" t="n">
        <f aca="false">AA669/V669</f>
        <v>0.0745533933206493</v>
      </c>
      <c r="AM669" s="92" t="n">
        <f aca="false">EXP((((AL669-AL670)/AL671+2)/4-1.9)^3)</f>
        <v>0.0289253239055966</v>
      </c>
      <c r="AN669" s="92" t="n">
        <f aca="false">0.01*AE669+0.15*AG669+0.24*AI669+0.25*AK669+0.35*AM669</f>
        <v>0.0195166456636607</v>
      </c>
      <c r="AP669" s="94" t="n">
        <f aca="false">0.01*AE669/$AN670*$AZ669</f>
        <v>0.000274736408176683</v>
      </c>
      <c r="AQ669" s="81" t="n">
        <f aca="false">AP669*$J670</f>
        <v>1474.46964169585</v>
      </c>
      <c r="AR669" s="94" t="n">
        <f aca="false">0.15*AG669/$AN670*$AZ669</f>
        <v>0.000516349083923981</v>
      </c>
      <c r="AS669" s="81" t="n">
        <f aca="false">AR669*$J670</f>
        <v>2771.16911375559</v>
      </c>
      <c r="AT669" s="94" t="n">
        <f aca="false">0.24*AI669/$AN670*$AZ669</f>
        <v>0.00133526776018937</v>
      </c>
      <c r="AU669" s="81" t="n">
        <f aca="false">AT669*$J670</f>
        <v>7166.18444930786</v>
      </c>
      <c r="AV669" s="94" t="n">
        <f aca="false">0.25*AK669/$AN670*$AZ669</f>
        <v>0.0011671023284574</v>
      </c>
      <c r="AW669" s="81" t="n">
        <f aca="false">AV669*$J670</f>
        <v>6263.66546568627</v>
      </c>
      <c r="AX669" s="94" t="n">
        <f aca="false">0.35*AM669/$AN670*$AZ669</f>
        <v>0.00354979954303239</v>
      </c>
      <c r="AY669" s="81" t="n">
        <f aca="false">AX669*$J670</f>
        <v>19051.2487771225</v>
      </c>
      <c r="AZ669" s="140" t="n">
        <v>1</v>
      </c>
      <c r="BA669" s="140" t="n">
        <v>0.981506332752731</v>
      </c>
    </row>
    <row r="670" customFormat="false" ht="12.8" hidden="false" customHeight="false" outlineLevel="0" collapsed="false">
      <c r="A670" s="104" t="s">
        <v>71</v>
      </c>
      <c r="B670" s="77"/>
      <c r="C670" s="77"/>
      <c r="D670" s="77"/>
      <c r="E670" s="77"/>
      <c r="F670" s="77"/>
      <c r="G670" s="77"/>
      <c r="H670" s="77"/>
      <c r="I670" s="105" t="n">
        <f aca="false">SUM(I643:I669)</f>
        <v>1</v>
      </c>
      <c r="J670" s="108" t="n">
        <f aca="false">Tabla_Ministerio!K670</f>
        <v>5366852</v>
      </c>
      <c r="K670" s="107" t="n">
        <f aca="false">I670-Tabla_Ministerio!J670</f>
        <v>0</v>
      </c>
      <c r="L670" s="108" t="n">
        <f aca="false">J670-Tabla_Ministerio!K670</f>
        <v>0</v>
      </c>
      <c r="M670" s="105" t="n">
        <f aca="false">SUM(M645:M669)</f>
        <v>1.0000000379813</v>
      </c>
      <c r="N670" s="108" t="n">
        <f aca="false">Tabla_Ministerio!L670</f>
        <v>101970182</v>
      </c>
      <c r="O670" s="105" t="n">
        <f aca="false">SUM(P645:P669)</f>
        <v>4</v>
      </c>
      <c r="P670" s="109" t="n">
        <f aca="false">SUM(P645:P669)</f>
        <v>4</v>
      </c>
      <c r="Q670" s="111" t="n">
        <f aca="false">Tabla_Ministerio!M670</f>
        <v>107337034</v>
      </c>
      <c r="R670" s="108" t="n">
        <f aca="false">SUM(R645:R669)</f>
        <v>4.00000000186265</v>
      </c>
      <c r="T670" s="111"/>
      <c r="U670" s="111"/>
      <c r="V670" s="111"/>
      <c r="W670" s="111"/>
      <c r="X670" s="111"/>
      <c r="Y670" s="111"/>
      <c r="Z670" s="111"/>
      <c r="AA670" s="111"/>
      <c r="AC670" s="112" t="s">
        <v>295</v>
      </c>
      <c r="AD670" s="112" t="n">
        <f aca="false">AVERAGE(AD645:AD669)</f>
        <v>208.202264741734</v>
      </c>
      <c r="AE670" s="111"/>
      <c r="AF670" s="112" t="n">
        <f aca="false">AVERAGE(AF645:AF669)</f>
        <v>20.3137293811449</v>
      </c>
      <c r="AG670" s="111"/>
      <c r="AH670" s="114" t="n">
        <f aca="false">AVERAGE(AH645:AH669)</f>
        <v>0.470202485751891</v>
      </c>
      <c r="AI670" s="111"/>
      <c r="AJ670" s="114" t="n">
        <f aca="false">AVERAGE(AJ645:AJ669)</f>
        <v>0.0610514451799949</v>
      </c>
      <c r="AK670" s="111"/>
      <c r="AL670" s="114" t="n">
        <f aca="false">AVERAGE(AL645:AL669)</f>
        <v>0.140690873826798</v>
      </c>
      <c r="AM670" s="111"/>
      <c r="AN670" s="114" t="n">
        <f aca="false">SUM(AN645:AN669)</f>
        <v>2.85195353828644</v>
      </c>
      <c r="AP670" s="116" t="n">
        <f aca="false">SUM(AP643:AP669)</f>
        <v>0.0099153364070153</v>
      </c>
      <c r="AQ670" s="108" t="n">
        <f aca="false">SUM(AQ643:AQ669)</f>
        <v>53214.1430266629</v>
      </c>
      <c r="AR670" s="116" t="n">
        <f aca="false">SUM(AR643:AR669)</f>
        <v>0.151044891905553</v>
      </c>
      <c r="AS670" s="108" t="n">
        <f aca="false">SUM(AS643:AS669)</f>
        <v>810635.580213104</v>
      </c>
      <c r="AT670" s="116" t="n">
        <f aca="false">SUM(AT643:AT669)</f>
        <v>0.237396503770304</v>
      </c>
      <c r="AU670" s="108" t="n">
        <f aca="false">SUM(AU643:AU669)</f>
        <v>1274071.90105266</v>
      </c>
      <c r="AV670" s="116" t="n">
        <f aca="false">SUM(AV643:AV669)</f>
        <v>0.252068379412495</v>
      </c>
      <c r="AW670" s="108" t="n">
        <f aca="false">SUM(AW643:AW669)</f>
        <v>1352813.68618671</v>
      </c>
      <c r="AX670" s="116" t="n">
        <f aca="false">SUM(AX643:AX669)</f>
        <v>0.349574888504632</v>
      </c>
      <c r="AY670" s="108" t="n">
        <f aca="false">SUM(AY643:AY669)</f>
        <v>1876116.68952086</v>
      </c>
      <c r="AZ670" s="8"/>
    </row>
    <row r="671" customFormat="false" ht="12.8" hidden="false" customHeight="false" outlineLevel="0" collapsed="false">
      <c r="A671" s="57" t="s">
        <v>72</v>
      </c>
      <c r="B671" s="60"/>
      <c r="C671" s="60"/>
      <c r="D671" s="60"/>
      <c r="E671" s="60"/>
      <c r="F671" s="60"/>
      <c r="G671" s="60"/>
      <c r="H671" s="60"/>
      <c r="AC671" s="112" t="s">
        <v>296</v>
      </c>
      <c r="AD671" s="112" t="n">
        <f aca="false">_xlfn.STDEV.P(AD645:AD669)</f>
        <v>63.8927524838553</v>
      </c>
      <c r="AE671" s="111"/>
      <c r="AF671" s="112" t="n">
        <f aca="false">_xlfn.STDEV.P(AF645:AF669)</f>
        <v>5.54264063816229</v>
      </c>
      <c r="AG671" s="111"/>
      <c r="AH671" s="114" t="n">
        <f aca="false">_xlfn.STDEV.P(AH645:AH669)</f>
        <v>0.123493472426025</v>
      </c>
      <c r="AI671" s="111"/>
      <c r="AJ671" s="114" t="n">
        <f aca="false">_xlfn.STDEV.P(AJ645:AJ669)</f>
        <v>0.0591398322547405</v>
      </c>
      <c r="AK671" s="111"/>
      <c r="AL671" s="114" t="n">
        <f aca="false">_xlfn.STDEV.P(AL645:AL669)</f>
        <v>0.132814298505775</v>
      </c>
      <c r="AM671" s="111"/>
      <c r="AN671" s="114"/>
      <c r="AZ671" s="8"/>
    </row>
    <row r="672" customFormat="false" ht="12.8" hidden="false" customHeight="false" outlineLevel="0" collapsed="false">
      <c r="A672" s="57" t="s">
        <v>196</v>
      </c>
      <c r="B672" s="60"/>
      <c r="C672" s="60"/>
      <c r="D672" s="60"/>
      <c r="E672" s="60"/>
      <c r="F672" s="60"/>
      <c r="G672" s="60"/>
      <c r="H672" s="60"/>
      <c r="AZ672" s="8"/>
    </row>
    <row r="673" customFormat="false" ht="12.8" hidden="false" customHeight="false" outlineLevel="0" collapsed="false">
      <c r="B673" s="48"/>
      <c r="C673" s="48"/>
      <c r="D673" s="48"/>
      <c r="E673" s="48"/>
      <c r="F673" s="48"/>
      <c r="G673" s="48"/>
      <c r="H673" s="48"/>
      <c r="T673" s="48"/>
      <c r="U673" s="48"/>
      <c r="V673" s="48"/>
      <c r="W673" s="48"/>
      <c r="X673" s="48"/>
      <c r="Y673" s="48"/>
      <c r="Z673" s="48"/>
      <c r="AA673" s="48"/>
      <c r="AC673" s="8" t="n">
        <f aca="false">MAX(AD673:AN673)</f>
        <v>2.95578320347232</v>
      </c>
      <c r="AD673" s="8" t="n">
        <f aca="false">(MAX(AD645:AD669)-AD670)/AD671</f>
        <v>2.21447513573009</v>
      </c>
      <c r="AF673" s="8" t="n">
        <f aca="false">(MAX(AF645:AF669)-AF670)/AF671</f>
        <v>1.91186424435852</v>
      </c>
      <c r="AH673" s="8" t="n">
        <f aca="false">(MAX(AH645:AH669)-AH670)/AH671</f>
        <v>2.6328852573389</v>
      </c>
      <c r="AJ673" s="8" t="n">
        <f aca="false">(MAX(AJ645:AJ669)-AJ670)/AJ671</f>
        <v>2.7451979525786</v>
      </c>
      <c r="AL673" s="8" t="n">
        <f aca="false">(MAX(AL645:AL669)-AL670)/AL671</f>
        <v>2.95578320347232</v>
      </c>
    </row>
    <row r="674" customFormat="false" ht="12.8" hidden="false" customHeight="false" outlineLevel="0" collapsed="false">
      <c r="B674" s="48"/>
      <c r="C674" s="48"/>
      <c r="D674" s="48"/>
      <c r="E674" s="48"/>
      <c r="F674" s="48"/>
      <c r="G674" s="48"/>
      <c r="H674" s="48"/>
      <c r="T674" s="48"/>
      <c r="U674" s="48"/>
      <c r="V674" s="48"/>
      <c r="W674" s="48"/>
      <c r="X674" s="48"/>
      <c r="Y674" s="48"/>
      <c r="Z674" s="48"/>
      <c r="AA674" s="48"/>
    </row>
    <row r="675" customFormat="false" ht="12.8" hidden="false" customHeight="false" outlineLevel="0" collapsed="false">
      <c r="B675" s="48"/>
      <c r="C675" s="48"/>
      <c r="D675" s="48"/>
      <c r="E675" s="48"/>
      <c r="F675" s="48"/>
      <c r="G675" s="48"/>
      <c r="H675" s="48"/>
      <c r="T675" s="48"/>
      <c r="U675" s="48"/>
      <c r="V675" s="48"/>
      <c r="W675" s="48"/>
      <c r="X675" s="48"/>
      <c r="Y675" s="48"/>
      <c r="Z675" s="48"/>
      <c r="AA675" s="48"/>
    </row>
    <row r="676" customFormat="false" ht="12.8" hidden="false" customHeight="false" outlineLevel="0" collapsed="false">
      <c r="A676" s="16" t="str">
        <f aca="false">"Tabla " &amp; TEXT((ROW()+24) / 35, "0")</f>
        <v>Tabla 20</v>
      </c>
      <c r="B676" s="16"/>
      <c r="C676" s="16"/>
      <c r="D676" s="16"/>
      <c r="E676" s="16"/>
      <c r="F676" s="16"/>
      <c r="G676" s="16"/>
      <c r="H676" s="16"/>
      <c r="I676" s="16"/>
      <c r="J676" s="16"/>
      <c r="T676" s="16"/>
      <c r="U676" s="16"/>
      <c r="V676" s="16"/>
      <c r="W676" s="16"/>
      <c r="X676" s="16"/>
      <c r="Y676" s="16"/>
      <c r="Z676" s="16"/>
      <c r="AA676" s="16"/>
      <c r="AZ676" s="8"/>
    </row>
    <row r="677" customFormat="false" ht="12.8" hidden="false" customHeight="false" outlineLevel="0" collapsed="false">
      <c r="A677" s="16" t="s">
        <v>246</v>
      </c>
      <c r="B677" s="16"/>
      <c r="C677" s="16"/>
      <c r="D677" s="16"/>
      <c r="E677" s="16"/>
      <c r="F677" s="16"/>
      <c r="G677" s="16"/>
      <c r="H677" s="16"/>
      <c r="I677" s="16"/>
      <c r="J677" s="16"/>
      <c r="T677" s="16"/>
      <c r="U677" s="16"/>
      <c r="V677" s="16"/>
      <c r="W677" s="16"/>
      <c r="X677" s="16"/>
      <c r="Y677" s="16"/>
      <c r="Z677" s="16"/>
      <c r="AA677" s="16"/>
      <c r="AZ677" s="8"/>
    </row>
    <row r="678" customFormat="false" ht="15.8" hidden="false" customHeight="true" outlineLevel="0" collapsed="false">
      <c r="A678" s="66" t="s">
        <v>30</v>
      </c>
      <c r="B678" s="136" t="s">
        <v>275</v>
      </c>
      <c r="C678" s="136"/>
      <c r="D678" s="136"/>
      <c r="E678" s="136"/>
      <c r="F678" s="136"/>
      <c r="G678" s="136"/>
      <c r="H678" s="136"/>
      <c r="I678" s="68" t="s">
        <v>32</v>
      </c>
      <c r="J678" s="69" t="s">
        <v>33</v>
      </c>
      <c r="K678" s="70" t="s">
        <v>276</v>
      </c>
      <c r="L678" s="69" t="s">
        <v>277</v>
      </c>
      <c r="M678" s="68" t="s">
        <v>278</v>
      </c>
      <c r="N678" s="69" t="s">
        <v>34</v>
      </c>
      <c r="O678" s="69" t="s">
        <v>279</v>
      </c>
      <c r="P678" s="71" t="s">
        <v>280</v>
      </c>
      <c r="Q678" s="66" t="s">
        <v>281</v>
      </c>
      <c r="R678" s="69" t="s">
        <v>282</v>
      </c>
      <c r="T678" s="72" t="s">
        <v>275</v>
      </c>
      <c r="U678" s="72"/>
      <c r="V678" s="72"/>
      <c r="W678" s="72"/>
      <c r="X678" s="72"/>
      <c r="Y678" s="72"/>
      <c r="Z678" s="72"/>
      <c r="AA678" s="72"/>
      <c r="AD678" s="73" t="s">
        <v>284</v>
      </c>
      <c r="AE678" s="73"/>
      <c r="AF678" s="73" t="s">
        <v>285</v>
      </c>
      <c r="AG678" s="73"/>
      <c r="AH678" s="73" t="s">
        <v>286</v>
      </c>
      <c r="AI678" s="73"/>
      <c r="AJ678" s="73" t="s">
        <v>287</v>
      </c>
      <c r="AK678" s="73"/>
      <c r="AL678" s="73" t="s">
        <v>288</v>
      </c>
      <c r="AM678" s="73"/>
      <c r="AN678" s="74" t="s">
        <v>289</v>
      </c>
      <c r="AP678" s="73" t="s">
        <v>284</v>
      </c>
      <c r="AQ678" s="73"/>
      <c r="AR678" s="73" t="s">
        <v>285</v>
      </c>
      <c r="AS678" s="73"/>
      <c r="AT678" s="73" t="s">
        <v>286</v>
      </c>
      <c r="AU678" s="73"/>
      <c r="AV678" s="73" t="s">
        <v>287</v>
      </c>
      <c r="AW678" s="73"/>
      <c r="AX678" s="74" t="s">
        <v>288</v>
      </c>
      <c r="AY678" s="74"/>
      <c r="AZ678" s="8"/>
    </row>
    <row r="679" customFormat="false" ht="37.3" hidden="false" customHeight="false" outlineLevel="0" collapsed="false">
      <c r="A679" s="66"/>
      <c r="B679" s="21" t="s">
        <v>247</v>
      </c>
      <c r="C679" s="21" t="s">
        <v>248</v>
      </c>
      <c r="D679" s="35" t="s">
        <v>233</v>
      </c>
      <c r="E679" s="35" t="s">
        <v>249</v>
      </c>
      <c r="F679" s="21" t="s">
        <v>250</v>
      </c>
      <c r="G679" s="21" t="s">
        <v>251</v>
      </c>
      <c r="H679" s="21" t="s">
        <v>252</v>
      </c>
      <c r="I679" s="68" t="s">
        <v>43</v>
      </c>
      <c r="J679" s="69"/>
      <c r="K679" s="70"/>
      <c r="L679" s="69"/>
      <c r="M679" s="68"/>
      <c r="N679" s="69"/>
      <c r="O679" s="69"/>
      <c r="P679" s="71"/>
      <c r="Q679" s="66"/>
      <c r="R679" s="69"/>
      <c r="T679" s="73" t="s">
        <v>222</v>
      </c>
      <c r="U679" s="73" t="s">
        <v>223</v>
      </c>
      <c r="V679" s="73" t="s">
        <v>224</v>
      </c>
      <c r="W679" s="73" t="s">
        <v>225</v>
      </c>
      <c r="X679" s="73" t="s">
        <v>226</v>
      </c>
      <c r="Y679" s="73" t="s">
        <v>227</v>
      </c>
      <c r="Z679" s="73" t="s">
        <v>228</v>
      </c>
      <c r="AA679" s="66" t="s">
        <v>43</v>
      </c>
      <c r="AD679" s="73" t="s">
        <v>290</v>
      </c>
      <c r="AE679" s="73" t="s">
        <v>291</v>
      </c>
      <c r="AF679" s="73" t="s">
        <v>290</v>
      </c>
      <c r="AG679" s="73" t="s">
        <v>291</v>
      </c>
      <c r="AH679" s="73" t="s">
        <v>290</v>
      </c>
      <c r="AI679" s="73" t="s">
        <v>291</v>
      </c>
      <c r="AJ679" s="73" t="s">
        <v>290</v>
      </c>
      <c r="AK679" s="73" t="s">
        <v>291</v>
      </c>
      <c r="AL679" s="73" t="s">
        <v>290</v>
      </c>
      <c r="AM679" s="73" t="s">
        <v>291</v>
      </c>
      <c r="AN679" s="75" t="s">
        <v>292</v>
      </c>
      <c r="AP679" s="73" t="s">
        <v>293</v>
      </c>
      <c r="AQ679" s="73" t="s">
        <v>294</v>
      </c>
      <c r="AR679" s="73" t="s">
        <v>293</v>
      </c>
      <c r="AS679" s="73" t="s">
        <v>294</v>
      </c>
      <c r="AT679" s="73" t="s">
        <v>293</v>
      </c>
      <c r="AU679" s="73" t="s">
        <v>294</v>
      </c>
      <c r="AV679" s="73" t="s">
        <v>293</v>
      </c>
      <c r="AW679" s="73" t="s">
        <v>294</v>
      </c>
      <c r="AX679" s="73" t="s">
        <v>293</v>
      </c>
      <c r="AY679" s="75" t="s">
        <v>294</v>
      </c>
      <c r="AZ679" s="138" t="s">
        <v>298</v>
      </c>
    </row>
    <row r="680" customFormat="false" ht="12.8" hidden="false" customHeight="false" outlineLevel="0" collapsed="false">
      <c r="A680" s="76" t="s">
        <v>44</v>
      </c>
      <c r="B680" s="77" t="n">
        <v>0</v>
      </c>
      <c r="C680" s="77"/>
      <c r="D680" s="77"/>
      <c r="E680" s="77"/>
      <c r="F680" s="77"/>
      <c r="G680" s="77"/>
      <c r="H680" s="77"/>
      <c r="I680" s="78" t="n">
        <f aca="false">AP680+AR680+AT680+AV680+AX680</f>
        <v>0.17838201257174</v>
      </c>
      <c r="J680" s="79" t="n">
        <f aca="false">AQ680+AS680+AU680+AW680+AY680</f>
        <v>939314.904317625</v>
      </c>
      <c r="K680" s="80" t="n">
        <f aca="false">I680-Tabla_Ministerio!J680</f>
        <v>0.000139563112033586</v>
      </c>
      <c r="L680" s="79" t="n">
        <f aca="false">J680-Tabla_Ministerio!K680</f>
        <v>734.9043176251</v>
      </c>
      <c r="M680" s="82" t="n">
        <f aca="false">Q715/Q740</f>
        <v>0.220105113298008</v>
      </c>
      <c r="N680" s="81" t="n">
        <f aca="false">ROUND(N705*M680,0)</f>
        <v>22021349</v>
      </c>
      <c r="O680" s="82" t="n">
        <f aca="false">Tabla_Ministerio!L680/Tabla_Ministerio!L705-M680</f>
        <v>5.63856998681001E-006</v>
      </c>
      <c r="P680" s="117" t="n">
        <f aca="false">N680-Tabla_Ministerio!L680</f>
        <v>-564</v>
      </c>
      <c r="Q680" s="83" t="n">
        <f aca="false">N680+J680</f>
        <v>22960663.9043176</v>
      </c>
      <c r="R680" s="81" t="n">
        <f aca="false">Q680-Tabla_Ministerio!M680</f>
        <v>170.904317624867</v>
      </c>
      <c r="T680" s="84" t="n">
        <f aca="false">B680+Tabla_Ministerio!B680</f>
        <v>23864</v>
      </c>
      <c r="U680" s="84" t="n">
        <f aca="false">C680+Tabla_Ministerio!C680</f>
        <v>68</v>
      </c>
      <c r="V680" s="84" t="n">
        <f aca="false">D680+Tabla_Ministerio!D680</f>
        <v>1657.65909090909</v>
      </c>
      <c r="W680" s="84" t="n">
        <f aca="false">E680+Tabla_Ministerio!E680</f>
        <v>837.636363636364</v>
      </c>
      <c r="X680" s="84" t="n">
        <f aca="false">F680+Tabla_Ministerio!F680</f>
        <v>396</v>
      </c>
      <c r="Y680" s="84" t="n">
        <f aca="false">G680+Tabla_Ministerio!G680</f>
        <v>891</v>
      </c>
      <c r="Z680" s="84" t="n">
        <f aca="false">H680+Tabla_Ministerio!H680</f>
        <v>118</v>
      </c>
      <c r="AA680" s="84" t="n">
        <f aca="false">Y680+0.33*Z680</f>
        <v>929.94</v>
      </c>
      <c r="AD680" s="85" t="n">
        <f aca="false">IF(U680&gt;0,T680/U680,0)</f>
        <v>350.941176470588</v>
      </c>
      <c r="AE680" s="86" t="n">
        <f aca="false">EXP((((AD680-AD705)/AD706+2)/4-1.9)^3)</f>
        <v>0.548055155648388</v>
      </c>
      <c r="AF680" s="87" t="n">
        <f aca="false">T680/V680</f>
        <v>14.3962049439928</v>
      </c>
      <c r="AG680" s="86" t="n">
        <f aca="false">EXP((((AF680-AF705)/AF706+2)/4-1.9)^3)</f>
        <v>0.00692002593961988</v>
      </c>
      <c r="AH680" s="86" t="n">
        <f aca="false">W680/V680</f>
        <v>0.505312804200886</v>
      </c>
      <c r="AI680" s="86" t="n">
        <f aca="false">EXP((((AH680-AH705)/AH706+2)/4-1.9)^3)</f>
        <v>0.0951181408257919</v>
      </c>
      <c r="AJ680" s="86" t="n">
        <f aca="false">X680/V680</f>
        <v>0.238891097796729</v>
      </c>
      <c r="AK680" s="86" t="n">
        <f aca="false">EXP((((AJ680-AJ705)/AJ706+2)/4-1.9)^3)</f>
        <v>0.741433948588979</v>
      </c>
      <c r="AL680" s="86" t="n">
        <f aca="false">AA680/V680</f>
        <v>0.560995927992652</v>
      </c>
      <c r="AM680" s="86" t="n">
        <f aca="false">EXP((((AL680-AL705)/AL706+2)/4-1.9)^3)</f>
        <v>0.82392071872983</v>
      </c>
      <c r="AN680" s="86" t="n">
        <f aca="false">0.01*AE680+0.15*AG680+0.24*AI680+0.25*AK680+0.35*AM680</f>
        <v>0.503077647948302</v>
      </c>
      <c r="AP680" s="88" t="n">
        <f aca="false">0.01*AE680/$AN705*$AZ680</f>
        <v>0.00194330203426021</v>
      </c>
      <c r="AQ680" s="79" t="n">
        <f aca="false">AP680*$J705</f>
        <v>10232.9407436036</v>
      </c>
      <c r="AR680" s="88" t="n">
        <f aca="false">0.15*AG680/$AN705*$AZ680</f>
        <v>0.000368056946832854</v>
      </c>
      <c r="AS680" s="79" t="n">
        <f aca="false">AR680*$J705</f>
        <v>1938.09549972815</v>
      </c>
      <c r="AT680" s="88" t="n">
        <f aca="false">0.24*AI680/$AN705*$AZ680</f>
        <v>0.00809451127639709</v>
      </c>
      <c r="AU680" s="79" t="n">
        <f aca="false">AT680*$J705</f>
        <v>42623.6646591767</v>
      </c>
      <c r="AV680" s="88" t="n">
        <f aca="false">0.25*AK680/$AN705*$AZ680</f>
        <v>0.0657246850847491</v>
      </c>
      <c r="AW680" s="79" t="n">
        <f aca="false">AV680*$J705</f>
        <v>346089.694760333</v>
      </c>
      <c r="AX680" s="88" t="n">
        <f aca="false">0.35*AM680/$AN705*$AZ680</f>
        <v>0.1022514572295</v>
      </c>
      <c r="AY680" s="79" t="n">
        <f aca="false">AX680*$J705</f>
        <v>538430.508654784</v>
      </c>
      <c r="AZ680" s="140" t="n">
        <v>1</v>
      </c>
      <c r="BA680" s="140" t="n">
        <v>1.00051157983342</v>
      </c>
    </row>
    <row r="681" customFormat="false" ht="12.8" hidden="false" customHeight="false" outlineLevel="0" collapsed="false">
      <c r="A681" s="89" t="s">
        <v>45</v>
      </c>
      <c r="B681" s="77"/>
      <c r="C681" s="77"/>
      <c r="D681" s="77"/>
      <c r="E681" s="77"/>
      <c r="F681" s="77"/>
      <c r="G681" s="77"/>
      <c r="H681" s="77"/>
      <c r="I681" s="82" t="n">
        <f aca="false">AP681+AR681+AT681+AV681+AX681</f>
        <v>0.127019575960992</v>
      </c>
      <c r="J681" s="81" t="n">
        <f aca="false">AQ681+AS681+AU681+AW681+AY681</f>
        <v>668853.205097015</v>
      </c>
      <c r="K681" s="90" t="n">
        <f aca="false">I681-Tabla_Ministerio!J681</f>
        <v>0.000159180602230524</v>
      </c>
      <c r="L681" s="81" t="n">
        <f aca="false">J681-Tabla_Ministerio!K681</f>
        <v>838.205097015249</v>
      </c>
      <c r="M681" s="82" t="n">
        <f aca="false">Q716/Q740</f>
        <v>0.132735676461737</v>
      </c>
      <c r="N681" s="81" t="n">
        <f aca="false">ROUND(N705*M681,0)</f>
        <v>13280103</v>
      </c>
      <c r="O681" s="82" t="n">
        <f aca="false">Tabla_Ministerio!L681/Tabla_Ministerio!L705-M681</f>
        <v>-7.16932408156845E-006</v>
      </c>
      <c r="P681" s="117" t="n">
        <f aca="false">N681-Tabla_Ministerio!L681</f>
        <v>717</v>
      </c>
      <c r="Q681" s="83" t="n">
        <f aca="false">N681+J681</f>
        <v>13948956.205097</v>
      </c>
      <c r="R681" s="81" t="n">
        <f aca="false">Q681-Tabla_Ministerio!M681</f>
        <v>1555.20509701595</v>
      </c>
      <c r="T681" s="83" t="n">
        <f aca="false">B681+Tabla_Ministerio!B681</f>
        <v>17152</v>
      </c>
      <c r="U681" s="83" t="n">
        <f aca="false">C681+Tabla_Ministerio!C681</f>
        <v>50</v>
      </c>
      <c r="V681" s="83" t="n">
        <f aca="false">D681+Tabla_Ministerio!D681</f>
        <v>1397.47727272727</v>
      </c>
      <c r="W681" s="83" t="n">
        <f aca="false">E681+Tabla_Ministerio!E681</f>
        <v>840.727272727273</v>
      </c>
      <c r="X681" s="83" t="n">
        <f aca="false">F681+Tabla_Ministerio!F681</f>
        <v>259</v>
      </c>
      <c r="Y681" s="83" t="n">
        <f aca="false">G681+Tabla_Ministerio!G681</f>
        <v>513</v>
      </c>
      <c r="Z681" s="83" t="n">
        <f aca="false">H681+Tabla_Ministerio!H681</f>
        <v>132</v>
      </c>
      <c r="AA681" s="83" t="n">
        <f aca="false">Y681+0.33*Z681</f>
        <v>556.56</v>
      </c>
      <c r="AD681" s="91" t="n">
        <f aca="false">IF(U681&gt;0,T681/U681,0)</f>
        <v>343.04</v>
      </c>
      <c r="AE681" s="92" t="n">
        <f aca="false">EXP((((AD681-AD705)/AD706+2)/4-1.9)^3)</f>
        <v>0.512435355185917</v>
      </c>
      <c r="AF681" s="93" t="n">
        <f aca="false">T681/V681</f>
        <v>12.2735448616826</v>
      </c>
      <c r="AG681" s="92" t="n">
        <f aca="false">EXP((((AF681-AF705)/AF706+2)/4-1.9)^3)</f>
        <v>0.00250161908423858</v>
      </c>
      <c r="AH681" s="92" t="n">
        <f aca="false">W681/V681</f>
        <v>0.601603538844347</v>
      </c>
      <c r="AI681" s="92" t="n">
        <f aca="false">EXP((((AH681-AH705)/AH706+2)/4-1.9)^3)</f>
        <v>0.233746871174359</v>
      </c>
      <c r="AJ681" s="92" t="n">
        <f aca="false">X681/V681</f>
        <v>0.185333962172096</v>
      </c>
      <c r="AK681" s="92" t="n">
        <f aca="false">EXP((((AJ681-AJ705)/AJ706+2)/4-1.9)^3)</f>
        <v>0.496443577659651</v>
      </c>
      <c r="AL681" s="92" t="n">
        <f aca="false">AA681/V681</f>
        <v>0.398260501878385</v>
      </c>
      <c r="AM681" s="92" t="n">
        <f aca="false">EXP((((AL681-AL705)/AL706+2)/4-1.9)^3)</f>
        <v>0.492897748964082</v>
      </c>
      <c r="AN681" s="92" t="n">
        <f aca="false">0.01*AE681+0.15*AG681+0.24*AI681+0.25*AK681+0.35*AM681</f>
        <v>0.358223952048683</v>
      </c>
      <c r="AP681" s="94" t="n">
        <f aca="false">0.01*AE681/$AN705*$AZ681</f>
        <v>0.00181700082171752</v>
      </c>
      <c r="AQ681" s="81" t="n">
        <f aca="false">AP681*$J705</f>
        <v>9567.87025995819</v>
      </c>
      <c r="AR681" s="94" t="n">
        <f aca="false">0.15*AG681/$AN705*$AZ681</f>
        <v>0.000133054166316352</v>
      </c>
      <c r="AS681" s="81" t="n">
        <f aca="false">AR681*$J705</f>
        <v>700.629843226162</v>
      </c>
      <c r="AT681" s="94" t="n">
        <f aca="false">0.24*AI681/$AN705*$AZ681</f>
        <v>0.0198917542764917</v>
      </c>
      <c r="AU681" s="81" t="n">
        <f aca="false">AT681*$J705</f>
        <v>104744.985189682</v>
      </c>
      <c r="AV681" s="94" t="n">
        <f aca="false">0.25*AK681/$AN705*$AZ681</f>
        <v>0.044007423542073</v>
      </c>
      <c r="AW681" s="81" t="n">
        <f aca="false">AV681*$J705</f>
        <v>231732.046509247</v>
      </c>
      <c r="AX681" s="94" t="n">
        <f aca="false">0.35*AM681/$AN705*$AZ681</f>
        <v>0.0611703431543929</v>
      </c>
      <c r="AY681" s="81" t="n">
        <f aca="false">AX681*$J705</f>
        <v>322107.673294901</v>
      </c>
      <c r="AZ681" s="140" t="n">
        <v>1</v>
      </c>
      <c r="BA681" s="140" t="n">
        <v>1.0008835968711</v>
      </c>
    </row>
    <row r="682" customFormat="false" ht="12.8" hidden="false" customHeight="false" outlineLevel="0" collapsed="false">
      <c r="A682" s="89" t="s">
        <v>46</v>
      </c>
      <c r="B682" s="77"/>
      <c r="C682" s="77"/>
      <c r="D682" s="77"/>
      <c r="E682" s="77"/>
      <c r="F682" s="77"/>
      <c r="G682" s="77"/>
      <c r="H682" s="77"/>
      <c r="I682" s="82" t="n">
        <f aca="false">AP682+AR682+AT682+AV682+AX682</f>
        <v>0.0705348654825753</v>
      </c>
      <c r="J682" s="81" t="n">
        <f aca="false">AQ682+AS682+AU682+AW682+AY682</f>
        <v>371418.897380006</v>
      </c>
      <c r="K682" s="90" t="n">
        <f aca="false">I682-Tabla_Ministerio!J682</f>
        <v>1.74519104510495E-005</v>
      </c>
      <c r="L682" s="81" t="n">
        <f aca="false">J682-Tabla_Ministerio!K682</f>
        <v>91.8973800055683</v>
      </c>
      <c r="M682" s="82" t="n">
        <f aca="false">Q717/Q740</f>
        <v>0.0771811464656676</v>
      </c>
      <c r="N682" s="81" t="n">
        <f aca="false">ROUND(N705*M682,0)</f>
        <v>7721915</v>
      </c>
      <c r="O682" s="82" t="n">
        <f aca="false">Tabla_Ministerio!L682/Tabla_Ministerio!L705-M682</f>
        <v>-1.74603214513347E-005</v>
      </c>
      <c r="P682" s="117" t="n">
        <f aca="false">N682-Tabla_Ministerio!L682</f>
        <v>1747</v>
      </c>
      <c r="Q682" s="83" t="n">
        <f aca="false">N682+J682</f>
        <v>8093333.89738001</v>
      </c>
      <c r="R682" s="81" t="n">
        <f aca="false">Q682-Tabla_Ministerio!M682</f>
        <v>1838.89738000557</v>
      </c>
      <c r="T682" s="83" t="n">
        <f aca="false">B682+Tabla_Ministerio!B682</f>
        <v>16014</v>
      </c>
      <c r="U682" s="83" t="n">
        <f aca="false">C682+Tabla_Ministerio!C682</f>
        <v>66</v>
      </c>
      <c r="V682" s="83" t="n">
        <f aca="false">D682+Tabla_Ministerio!D682</f>
        <v>1125.65909090909</v>
      </c>
      <c r="W682" s="83" t="n">
        <f aca="false">E682+Tabla_Ministerio!E682</f>
        <v>641.886363636364</v>
      </c>
      <c r="X682" s="83" t="n">
        <f aca="false">F682+Tabla_Ministerio!F682</f>
        <v>125</v>
      </c>
      <c r="Y682" s="83" t="n">
        <f aca="false">G682+Tabla_Ministerio!G682</f>
        <v>325</v>
      </c>
      <c r="Z682" s="83" t="n">
        <f aca="false">H682+Tabla_Ministerio!H682</f>
        <v>79</v>
      </c>
      <c r="AA682" s="83" t="n">
        <f aca="false">Y682+0.33*Z682</f>
        <v>351.07</v>
      </c>
      <c r="AD682" s="91" t="n">
        <f aca="false">IF(U682&gt;0,T682/U682,0)</f>
        <v>242.636363636364</v>
      </c>
      <c r="AE682" s="92" t="n">
        <f aca="false">EXP((((AD682-AD705)/AD706+2)/4-1.9)^3)</f>
        <v>0.135333655539692</v>
      </c>
      <c r="AF682" s="93" t="n">
        <f aca="false">T682/V682</f>
        <v>14.2263320478911</v>
      </c>
      <c r="AG682" s="92" t="n">
        <f aca="false">EXP((((AF682-AF705)/AF706+2)/4-1.9)^3)</f>
        <v>0.00640831769644671</v>
      </c>
      <c r="AH682" s="92" t="n">
        <f aca="false">W682/V682</f>
        <v>0.570231581497709</v>
      </c>
      <c r="AI682" s="92" t="n">
        <f aca="false">EXP((((AH682-AH705)/AH706+2)/4-1.9)^3)</f>
        <v>0.179931157573012</v>
      </c>
      <c r="AJ682" s="92" t="n">
        <f aca="false">X682/V682</f>
        <v>0.111046053827051</v>
      </c>
      <c r="AK682" s="92" t="n">
        <f aca="false">EXP((((AJ682-AJ705)/AJ706+2)/4-1.9)^3)</f>
        <v>0.183775953421976</v>
      </c>
      <c r="AL682" s="92" t="n">
        <f aca="false">AA682/V682</f>
        <v>0.311879504936502</v>
      </c>
      <c r="AM682" s="92" t="n">
        <f aca="false">EXP((((AL682-AL705)/AL706+2)/4-1.9)^3)</f>
        <v>0.307092097586729</v>
      </c>
      <c r="AN682" s="92" t="n">
        <f aca="false">0.01*AE682+0.15*AG682+0.24*AI682+0.25*AK682+0.35*AM682</f>
        <v>0.198924284538236</v>
      </c>
      <c r="AP682" s="94" t="n">
        <f aca="false">0.01*AE682/$AN705*$AZ682</f>
        <v>0.000479868066933906</v>
      </c>
      <c r="AQ682" s="81" t="n">
        <f aca="false">AP682*$J705</f>
        <v>2526.86479358915</v>
      </c>
      <c r="AR682" s="94" t="n">
        <f aca="false">0.15*AG682/$AN705*$AZ682</f>
        <v>0.00034084060757418</v>
      </c>
      <c r="AS682" s="81" t="n">
        <f aca="false">AR682*$J705</f>
        <v>1794.78108849313</v>
      </c>
      <c r="AT682" s="94" t="n">
        <f aca="false">0.24*AI682/$AN705*$AZ682</f>
        <v>0.0153120610990223</v>
      </c>
      <c r="AU682" s="81" t="n">
        <f aca="false">AT682*$J705</f>
        <v>80629.4704201154</v>
      </c>
      <c r="AV682" s="94" t="n">
        <f aca="false">0.25*AK682/$AN705*$AZ682</f>
        <v>0.0162908869870279</v>
      </c>
      <c r="AW682" s="81" t="n">
        <f aca="false">AV682*$J705</f>
        <v>85783.721861055</v>
      </c>
      <c r="AX682" s="94" t="n">
        <f aca="false">0.35*AM682/$AN705*$AZ682</f>
        <v>0.0381112087220171</v>
      </c>
      <c r="AY682" s="81" t="n">
        <f aca="false">AX682*$J705</f>
        <v>200684.059216753</v>
      </c>
      <c r="AZ682" s="140" t="n">
        <v>1</v>
      </c>
      <c r="BA682" s="140" t="n">
        <v>0.998716162304353</v>
      </c>
    </row>
    <row r="683" customFormat="false" ht="12.8" hidden="false" customHeight="false" outlineLevel="0" collapsed="false">
      <c r="A683" s="89" t="s">
        <v>229</v>
      </c>
      <c r="B683" s="77"/>
      <c r="C683" s="77"/>
      <c r="D683" s="77"/>
      <c r="E683" s="77"/>
      <c r="F683" s="77"/>
      <c r="G683" s="77"/>
      <c r="H683" s="77"/>
      <c r="I683" s="82" t="n">
        <f aca="false">AP683+AR683+AT683+AV683+AX683</f>
        <v>0.0729659724715247</v>
      </c>
      <c r="J683" s="81" t="n">
        <f aca="false">AQ683+AS683+AU683+AW683+AY683</f>
        <v>384220.496575959</v>
      </c>
      <c r="K683" s="90" t="n">
        <f aca="false">I683-Tabla_Ministerio!J683</f>
        <v>-3.18099901915891E-005</v>
      </c>
      <c r="L683" s="81" t="n">
        <f aca="false">J683-Tabla_Ministerio!K683</f>
        <v>-167.503424041206</v>
      </c>
      <c r="M683" s="82" t="n">
        <f aca="false">Q718/Q740</f>
        <v>0.0532391232340777</v>
      </c>
      <c r="N683" s="81" t="n">
        <f aca="false">ROUND(N705*M683,0)</f>
        <v>5326534</v>
      </c>
      <c r="O683" s="82" t="n">
        <f aca="false">Tabla_Ministerio!L683/Tabla_Ministerio!L705-M683</f>
        <v>-1.59892407933446E-005</v>
      </c>
      <c r="P683" s="117" t="n">
        <f aca="false">N683-Tabla_Ministerio!L683</f>
        <v>1600</v>
      </c>
      <c r="Q683" s="83" t="n">
        <f aca="false">N683+J683</f>
        <v>5710754.49657596</v>
      </c>
      <c r="R683" s="81" t="n">
        <f aca="false">Q683-Tabla_Ministerio!M683</f>
        <v>1432.49657595903</v>
      </c>
      <c r="T683" s="83" t="n">
        <f aca="false">B683+Tabla_Ministerio!B683</f>
        <v>12025</v>
      </c>
      <c r="U683" s="83" t="n">
        <f aca="false">C683+Tabla_Ministerio!C683</f>
        <v>60</v>
      </c>
      <c r="V683" s="83" t="n">
        <f aca="false">D683+Tabla_Ministerio!D683</f>
        <v>429.000852175</v>
      </c>
      <c r="W683" s="83" t="n">
        <f aca="false">E683+Tabla_Ministerio!E683</f>
        <v>268.286363636364</v>
      </c>
      <c r="X683" s="83" t="n">
        <f aca="false">F683+Tabla_Ministerio!F683</f>
        <v>47</v>
      </c>
      <c r="Y683" s="83" t="n">
        <f aca="false">G683+Tabla_Ministerio!G683</f>
        <v>72</v>
      </c>
      <c r="Z683" s="83" t="n">
        <f aca="false">H683+Tabla_Ministerio!H683</f>
        <v>23</v>
      </c>
      <c r="AA683" s="83" t="n">
        <f aca="false">Y683+0.33*Z683</f>
        <v>79.59</v>
      </c>
      <c r="AD683" s="91" t="n">
        <f aca="false">IF(U683&gt;0,T683/U683,0)</f>
        <v>200.416666666667</v>
      </c>
      <c r="AE683" s="92" t="n">
        <f aca="false">EXP((((AD683-AD705)/AD706+2)/4-1.9)^3)</f>
        <v>0.0563832875908921</v>
      </c>
      <c r="AF683" s="93" t="n">
        <f aca="false">T683/V683</f>
        <v>28.0302473504055</v>
      </c>
      <c r="AG683" s="92" t="n">
        <f aca="false">EXP((((AF683-AF705)/AF706+2)/4-1.9)^3)</f>
        <v>0.362233257213584</v>
      </c>
      <c r="AH683" s="92" t="n">
        <f aca="false">W683/V683</f>
        <v>0.625374896754106</v>
      </c>
      <c r="AI683" s="92" t="n">
        <f aca="false">EXP((((AH683-AH705)/AH706+2)/4-1.9)^3)</f>
        <v>0.279704430642416</v>
      </c>
      <c r="AJ683" s="92" t="n">
        <f aca="false">X683/V683</f>
        <v>0.109556891930899</v>
      </c>
      <c r="AK683" s="92" t="n">
        <f aca="false">EXP((((AJ683-AJ705)/AJ706+2)/4-1.9)^3)</f>
        <v>0.179038223008532</v>
      </c>
      <c r="AL683" s="92" t="n">
        <f aca="false">AA683/V683</f>
        <v>0.185524106995324</v>
      </c>
      <c r="AM683" s="92" t="n">
        <f aca="false">EXP((((AL683-AL705)/AL706+2)/4-1.9)^3)</f>
        <v>0.111408902587576</v>
      </c>
      <c r="AN683" s="92" t="n">
        <f aca="false">0.01*AE683+0.15*AG683+0.24*AI683+0.25*AK683+0.35*AM683</f>
        <v>0.205780556469911</v>
      </c>
      <c r="AP683" s="94" t="n">
        <f aca="false">0.01*AE683/$AN705*$AZ683</f>
        <v>0.000199924690689261</v>
      </c>
      <c r="AQ683" s="81" t="n">
        <f aca="false">AP683*$J705</f>
        <v>1052.75324007229</v>
      </c>
      <c r="AR683" s="94" t="n">
        <f aca="false">0.15*AG683/$AN705*$AZ683</f>
        <v>0.0192661801927689</v>
      </c>
      <c r="AS683" s="81" t="n">
        <f aca="false">AR683*$J705</f>
        <v>101450.869083893</v>
      </c>
      <c r="AT683" s="94" t="n">
        <f aca="false">0.24*AI683/$AN705*$AZ683</f>
        <v>0.0238027220489926</v>
      </c>
      <c r="AU683" s="81" t="n">
        <f aca="false">AT683*$J705</f>
        <v>125339.159826761</v>
      </c>
      <c r="AV683" s="94" t="n">
        <f aca="false">0.25*AK683/$AN705*$AZ683</f>
        <v>0.0158709091319099</v>
      </c>
      <c r="AW683" s="81" t="n">
        <f aca="false">AV683*$J705</f>
        <v>83572.2238904454</v>
      </c>
      <c r="AX683" s="94" t="n">
        <f aca="false">0.35*AM683/$AN705*$AZ683</f>
        <v>0.013826236407164</v>
      </c>
      <c r="AY683" s="81" t="n">
        <f aca="false">AX683*$J705</f>
        <v>72805.4905347875</v>
      </c>
      <c r="AZ683" s="140" t="n">
        <v>1</v>
      </c>
      <c r="BA683" s="140" t="n">
        <v>1.00184597365126</v>
      </c>
    </row>
    <row r="684" customFormat="false" ht="12.8" hidden="false" customHeight="false" outlineLevel="0" collapsed="false">
      <c r="A684" s="89" t="s">
        <v>48</v>
      </c>
      <c r="B684" s="77"/>
      <c r="C684" s="77"/>
      <c r="D684" s="77"/>
      <c r="E684" s="77"/>
      <c r="F684" s="77"/>
      <c r="G684" s="77"/>
      <c r="H684" s="77"/>
      <c r="I684" s="82" t="n">
        <f aca="false">AP684+AR684+AT684+AV684+AX684</f>
        <v>0.0662652959228185</v>
      </c>
      <c r="J684" s="81" t="n">
        <f aca="false">AQ684+AS684+AU684+AW684+AY684</f>
        <v>348936.415740286</v>
      </c>
      <c r="K684" s="90" t="n">
        <f aca="false">I684-Tabla_Ministerio!J684</f>
        <v>2.68858292629126E-007</v>
      </c>
      <c r="L684" s="81" t="n">
        <f aca="false">J684-Tabla_Ministerio!K684</f>
        <v>1.41574028576724</v>
      </c>
      <c r="M684" s="82" t="n">
        <f aca="false">Q719/Q740</f>
        <v>0.0426664564698536</v>
      </c>
      <c r="N684" s="81" t="n">
        <f aca="false">ROUND(N705*M684,0)</f>
        <v>4268746</v>
      </c>
      <c r="O684" s="82" t="n">
        <f aca="false">Tabla_Ministerio!L684/Tabla_Ministerio!L705-M684</f>
        <v>-4.02259904296043E-006</v>
      </c>
      <c r="P684" s="117" t="n">
        <f aca="false">N684-Tabla_Ministerio!L684</f>
        <v>402</v>
      </c>
      <c r="Q684" s="83" t="n">
        <f aca="false">N684+J684</f>
        <v>4617682.41574029</v>
      </c>
      <c r="R684" s="81" t="n">
        <f aca="false">Q684-Tabla_Ministerio!M684</f>
        <v>403.415740286</v>
      </c>
      <c r="T684" s="83" t="n">
        <f aca="false">B684+Tabla_Ministerio!B684</f>
        <v>9207</v>
      </c>
      <c r="U684" s="83" t="n">
        <f aca="false">C684+Tabla_Ministerio!C684</f>
        <v>66</v>
      </c>
      <c r="V684" s="83" t="n">
        <f aca="false">D684+Tabla_Ministerio!D684</f>
        <v>332.045454545455</v>
      </c>
      <c r="W684" s="83" t="n">
        <f aca="false">E684+Tabla_Ministerio!E684</f>
        <v>162.795454545455</v>
      </c>
      <c r="X684" s="83" t="n">
        <f aca="false">F684+Tabla_Ministerio!F684</f>
        <v>43</v>
      </c>
      <c r="Y684" s="83" t="n">
        <f aca="false">G684+Tabla_Ministerio!G684</f>
        <v>71</v>
      </c>
      <c r="Z684" s="83" t="n">
        <f aca="false">H684+Tabla_Ministerio!H684</f>
        <v>6</v>
      </c>
      <c r="AA684" s="83" t="n">
        <f aca="false">Y684+0.33*Z684</f>
        <v>72.98</v>
      </c>
      <c r="AD684" s="91" t="n">
        <f aca="false">IF(U684&gt;0,T684/U684,0)</f>
        <v>139.5</v>
      </c>
      <c r="AE684" s="92" t="n">
        <f aca="false">EXP((((AD684-AD705)/AD706+2)/4-1.9)^3)</f>
        <v>0.0106661191844753</v>
      </c>
      <c r="AF684" s="93" t="n">
        <f aca="false">T684/V684</f>
        <v>27.7281314168377</v>
      </c>
      <c r="AG684" s="92" t="n">
        <f aca="false">EXP((((AF684-AF705)/AF706+2)/4-1.9)^3)</f>
        <v>0.345302898487285</v>
      </c>
      <c r="AH684" s="92" t="n">
        <f aca="false">W684/V684</f>
        <v>0.490280629705682</v>
      </c>
      <c r="AI684" s="92" t="n">
        <f aca="false">EXP((((AH684-AH705)/AH706+2)/4-1.9)^3)</f>
        <v>0.0804721140035088</v>
      </c>
      <c r="AJ684" s="92" t="n">
        <f aca="false">X684/V684</f>
        <v>0.129500342231348</v>
      </c>
      <c r="AK684" s="92" t="n">
        <f aca="false">EXP((((AJ684-AJ705)/AJ706+2)/4-1.9)^3)</f>
        <v>0.248578968367527</v>
      </c>
      <c r="AL684" s="92" t="n">
        <f aca="false">AA684/V684</f>
        <v>0.219789185489391</v>
      </c>
      <c r="AM684" s="92" t="n">
        <f aca="false">EXP((((AL684-AL705)/AL706+2)/4-1.9)^3)</f>
        <v>0.152922818992154</v>
      </c>
      <c r="AN684" s="92" t="n">
        <f aca="false">0.01*AE684+0.15*AG684+0.24*AI684+0.25*AK684+0.35*AM684</f>
        <v>0.186883132064915</v>
      </c>
      <c r="AP684" s="94" t="n">
        <f aca="false">0.01*AE684/$AN705*$AZ684</f>
        <v>3.78200823315504E-005</v>
      </c>
      <c r="AQ684" s="81" t="n">
        <f aca="false">AP684*$J705</f>
        <v>199.151060717279</v>
      </c>
      <c r="AR684" s="94" t="n">
        <f aca="false">0.15*AG684/$AN705*$AZ684</f>
        <v>0.0183657014668281</v>
      </c>
      <c r="AS684" s="81" t="n">
        <f aca="false">AR684*$J705</f>
        <v>96709.1741332485</v>
      </c>
      <c r="AT684" s="94" t="n">
        <f aca="false">0.24*AI684/$AN705*$AZ684</f>
        <v>0.00684814093906561</v>
      </c>
      <c r="AU684" s="81" t="n">
        <f aca="false">AT684*$J705</f>
        <v>36060.5913017438</v>
      </c>
      <c r="AV684" s="94" t="n">
        <f aca="false">0.25*AK684/$AN705*$AZ684</f>
        <v>0.0220353740825328</v>
      </c>
      <c r="AW684" s="81" t="n">
        <f aca="false">AV684*$J705</f>
        <v>116032.749039723</v>
      </c>
      <c r="AX684" s="94" t="n">
        <f aca="false">0.35*AM684/$AN705*$AZ684</f>
        <v>0.0189782593520605</v>
      </c>
      <c r="AY684" s="81" t="n">
        <f aca="false">AX684*$J705</f>
        <v>99934.7502048533</v>
      </c>
      <c r="AZ684" s="140" t="n">
        <v>1</v>
      </c>
      <c r="BA684" s="140" t="n">
        <v>1.00024438632641</v>
      </c>
    </row>
    <row r="685" customFormat="false" ht="12.8" hidden="false" customHeight="false" outlineLevel="0" collapsed="false">
      <c r="A685" s="89" t="s">
        <v>49</v>
      </c>
      <c r="B685" s="77"/>
      <c r="C685" s="77"/>
      <c r="D685" s="77"/>
      <c r="E685" s="77"/>
      <c r="F685" s="77"/>
      <c r="G685" s="77"/>
      <c r="H685" s="77"/>
      <c r="I685" s="82" t="n">
        <f aca="false">AP685+AR685+AT685+AV685+AX685</f>
        <v>0.0630082510998782</v>
      </c>
      <c r="J685" s="81" t="n">
        <f aca="false">AQ685+AS685+AU685+AW685+AY685</f>
        <v>331785.635220933</v>
      </c>
      <c r="K685" s="90" t="n">
        <f aca="false">I685-Tabla_Ministerio!J685</f>
        <v>-6.76759904559704E-005</v>
      </c>
      <c r="L685" s="81" t="n">
        <f aca="false">J685-Tabla_Ministerio!K685</f>
        <v>-356.364779067342</v>
      </c>
      <c r="M685" s="82" t="n">
        <f aca="false">Q720/Q740</f>
        <v>0.0695873842302213</v>
      </c>
      <c r="N685" s="81" t="n">
        <f aca="false">ROUND(N705*M685,0)</f>
        <v>6962165</v>
      </c>
      <c r="O685" s="82" t="n">
        <f aca="false">Tabla_Ministerio!L685/Tabla_Ministerio!L705-M685</f>
        <v>-4.88526106376397E-006</v>
      </c>
      <c r="P685" s="117" t="n">
        <f aca="false">N685-Tabla_Ministerio!L685</f>
        <v>489</v>
      </c>
      <c r="Q685" s="83" t="n">
        <f aca="false">N685+J685</f>
        <v>7293950.63522093</v>
      </c>
      <c r="R685" s="81" t="n">
        <f aca="false">Q685-Tabla_Ministerio!M685</f>
        <v>132.635220932774</v>
      </c>
      <c r="T685" s="83" t="n">
        <f aca="false">B685+Tabla_Ministerio!B685</f>
        <v>18500</v>
      </c>
      <c r="U685" s="83" t="n">
        <f aca="false">C685+Tabla_Ministerio!C685</f>
        <v>76</v>
      </c>
      <c r="V685" s="83" t="n">
        <f aca="false">D685+Tabla_Ministerio!D685</f>
        <v>877.227272727273</v>
      </c>
      <c r="W685" s="83" t="n">
        <f aca="false">E685+Tabla_Ministerio!E685</f>
        <v>522.454545454545</v>
      </c>
      <c r="X685" s="83" t="n">
        <f aca="false">F685+Tabla_Ministerio!F685</f>
        <v>116</v>
      </c>
      <c r="Y685" s="83" t="n">
        <f aca="false">G685+Tabla_Ministerio!G685</f>
        <v>174</v>
      </c>
      <c r="Z685" s="83" t="n">
        <f aca="false">H685+Tabla_Ministerio!H685</f>
        <v>13</v>
      </c>
      <c r="AA685" s="83" t="n">
        <f aca="false">Y685+0.33*Z685</f>
        <v>178.29</v>
      </c>
      <c r="AD685" s="91" t="n">
        <f aca="false">IF(U685&gt;0,T685/U685,0)</f>
        <v>243.421052631579</v>
      </c>
      <c r="AE685" s="92" t="n">
        <f aca="false">EXP((((AD685-AD705)/AD706+2)/4-1.9)^3)</f>
        <v>0.137284711758969</v>
      </c>
      <c r="AF685" s="93" t="n">
        <f aca="false">T685/V685</f>
        <v>21.0891756049536</v>
      </c>
      <c r="AG685" s="92" t="n">
        <f aca="false">EXP((((AF685-AF705)/AF706+2)/4-1.9)^3)</f>
        <v>0.0797480670466327</v>
      </c>
      <c r="AH685" s="92" t="n">
        <f aca="false">W685/V685</f>
        <v>0.595574900253898</v>
      </c>
      <c r="AI685" s="92" t="n">
        <f aca="false">EXP((((AH685-AH705)/AH706+2)/4-1.9)^3)</f>
        <v>0.222779649385674</v>
      </c>
      <c r="AJ685" s="92" t="n">
        <f aca="false">X685/V685</f>
        <v>0.13223483082025</v>
      </c>
      <c r="AK685" s="92" t="n">
        <f aca="false">EXP((((AJ685-AJ705)/AJ706+2)/4-1.9)^3)</f>
        <v>0.259096966367834</v>
      </c>
      <c r="AL685" s="92" t="n">
        <f aca="false">AA685/V685</f>
        <v>0.203242655059848</v>
      </c>
      <c r="AM685" s="92" t="n">
        <f aca="false">EXP((((AL685-AL705)/AL706+2)/4-1.9)^3)</f>
        <v>0.131774611117242</v>
      </c>
      <c r="AN685" s="92" t="n">
        <f aca="false">0.01*AE685+0.15*AG685+0.24*AI685+0.25*AK685+0.35*AM685</f>
        <v>0.17769752851014</v>
      </c>
      <c r="AP685" s="94" t="n">
        <f aca="false">0.01*AE685/$AN705*$AZ685</f>
        <v>0.000486786150781492</v>
      </c>
      <c r="AQ685" s="81" t="n">
        <f aca="false">AP685*$J705</f>
        <v>2563.29368669149</v>
      </c>
      <c r="AR685" s="94" t="n">
        <f aca="false">0.15*AG685/$AN705*$AZ685</f>
        <v>0.00424157804163053</v>
      </c>
      <c r="AS685" s="81" t="n">
        <f aca="false">AR685*$J705</f>
        <v>22335.0853311379</v>
      </c>
      <c r="AT685" s="94" t="n">
        <f aca="false">0.24*AI685/$AN705*$AZ685</f>
        <v>0.0189584486034777</v>
      </c>
      <c r="AU685" s="81" t="n">
        <f aca="false">AT685*$J705</f>
        <v>99830.431775314</v>
      </c>
      <c r="AV685" s="94" t="n">
        <f aca="false">0.25*AK685/$AN705*$AZ685</f>
        <v>0.0229677458839694</v>
      </c>
      <c r="AW685" s="81" t="n">
        <f aca="false">AV685*$J705</f>
        <v>120942.384920766</v>
      </c>
      <c r="AX685" s="94" t="n">
        <f aca="false">0.35*AM685/$AN705*$AZ685</f>
        <v>0.0163536924200191</v>
      </c>
      <c r="AY685" s="81" t="n">
        <f aca="false">AX685*$J705</f>
        <v>86114.4395070232</v>
      </c>
      <c r="AZ685" s="140" t="n">
        <v>1</v>
      </c>
      <c r="BA685" s="140" t="n">
        <v>0.996570187953714</v>
      </c>
    </row>
    <row r="686" customFormat="false" ht="12.8" hidden="false" customHeight="false" outlineLevel="0" collapsed="false">
      <c r="A686" s="89" t="s">
        <v>50</v>
      </c>
      <c r="B686" s="77"/>
      <c r="C686" s="77"/>
      <c r="D686" s="77"/>
      <c r="E686" s="77"/>
      <c r="F686" s="77"/>
      <c r="G686" s="77"/>
      <c r="H686" s="77"/>
      <c r="I686" s="82" t="n">
        <f aca="false">AP686+AR686+AT686+AV686+AX686</f>
        <v>0.0403036233622509</v>
      </c>
      <c r="J686" s="81" t="n">
        <f aca="false">AQ686+AS686+AU686+AW686+AY686</f>
        <v>212228.764416149</v>
      </c>
      <c r="K686" s="90" t="n">
        <f aca="false">I686-Tabla_Ministerio!J686</f>
        <v>-9.32888339057747E-005</v>
      </c>
      <c r="L686" s="81" t="n">
        <f aca="false">J686-Tabla_Ministerio!K686</f>
        <v>-491.235583850532</v>
      </c>
      <c r="M686" s="82" t="n">
        <f aca="false">Q721/Q740</f>
        <v>0.0532360184921257</v>
      </c>
      <c r="N686" s="81" t="n">
        <f aca="false">ROUND(N705*M686,0)</f>
        <v>5326223</v>
      </c>
      <c r="O686" s="82" t="n">
        <f aca="false">Tabla_Ministerio!L686/Tabla_Ministerio!L705-M686</f>
        <v>-1.29144840771284E-005</v>
      </c>
      <c r="P686" s="117" t="n">
        <f aca="false">N686-Tabla_Ministerio!L686</f>
        <v>1292</v>
      </c>
      <c r="Q686" s="83" t="n">
        <f aca="false">N686+J686</f>
        <v>5538451.76441615</v>
      </c>
      <c r="R686" s="81" t="n">
        <f aca="false">Q686-Tabla_Ministerio!M686</f>
        <v>800.764416149817</v>
      </c>
      <c r="T686" s="83" t="n">
        <f aca="false">B686+Tabla_Ministerio!B686</f>
        <v>9378</v>
      </c>
      <c r="U686" s="83" t="n">
        <f aca="false">C686+Tabla_Ministerio!C686</f>
        <v>56</v>
      </c>
      <c r="V686" s="83" t="n">
        <f aca="false">D686+Tabla_Ministerio!D686</f>
        <v>604.681818181818</v>
      </c>
      <c r="W686" s="83" t="n">
        <f aca="false">E686+Tabla_Ministerio!E686</f>
        <v>309.522727272727</v>
      </c>
      <c r="X686" s="83" t="n">
        <f aca="false">F686+Tabla_Ministerio!F686</f>
        <v>54</v>
      </c>
      <c r="Y686" s="83" t="n">
        <f aca="false">G686+Tabla_Ministerio!G686</f>
        <v>129</v>
      </c>
      <c r="Z686" s="83" t="n">
        <f aca="false">H686+Tabla_Ministerio!H686</f>
        <v>24</v>
      </c>
      <c r="AA686" s="83" t="n">
        <f aca="false">Y686+0.33*Z686</f>
        <v>136.92</v>
      </c>
      <c r="AD686" s="91" t="n">
        <f aca="false">IF(U686&gt;0,T686/U686,0)</f>
        <v>167.464285714286</v>
      </c>
      <c r="AE686" s="92" t="n">
        <f aca="false">EXP((((AD686-AD705)/AD706+2)/4-1.9)^3)</f>
        <v>0.0243931154284281</v>
      </c>
      <c r="AF686" s="93" t="n">
        <f aca="false">T686/V686</f>
        <v>15.5089829361798</v>
      </c>
      <c r="AG686" s="92" t="n">
        <f aca="false">EXP((((AF686-AF705)/AF706+2)/4-1.9)^3)</f>
        <v>0.0112287362134209</v>
      </c>
      <c r="AH686" s="92" t="n">
        <f aca="false">W686/V686</f>
        <v>0.511877020221003</v>
      </c>
      <c r="AI686" s="92" t="n">
        <f aca="false">EXP((((AH686-AH705)/AH706+2)/4-1.9)^3)</f>
        <v>0.102079573762784</v>
      </c>
      <c r="AJ686" s="92" t="n">
        <f aca="false">X686/V686</f>
        <v>0.0893031646996918</v>
      </c>
      <c r="AK686" s="92" t="n">
        <f aca="false">EXP((((AJ686-AJ705)/AJ706+2)/4-1.9)^3)</f>
        <v>0.122154752220379</v>
      </c>
      <c r="AL686" s="92" t="n">
        <f aca="false">AA686/V686</f>
        <v>0.226433135382996</v>
      </c>
      <c r="AM686" s="92" t="n">
        <f aca="false">EXP((((AL686-AL705)/AL706+2)/4-1.9)^3)</f>
        <v>0.161998035133988</v>
      </c>
      <c r="AN686" s="92" t="n">
        <f aca="false">0.01*AE686+0.15*AG686+0.24*AI686+0.25*AK686+0.35*AM686</f>
        <v>0.113665339641356</v>
      </c>
      <c r="AP686" s="94" t="n">
        <f aca="false">0.01*AE686/$AN705*$AZ686</f>
        <v>8.6493467574312E-005</v>
      </c>
      <c r="AQ686" s="81" t="n">
        <f aca="false">AP686*$J705</f>
        <v>455.452890385966</v>
      </c>
      <c r="AR686" s="94" t="n">
        <f aca="false">0.15*AG686/$AN705*$AZ686</f>
        <v>0.000597225271055881</v>
      </c>
      <c r="AS686" s="81" t="n">
        <f aca="false">AR686*$J705</f>
        <v>3144.83837383723</v>
      </c>
      <c r="AT686" s="94" t="n">
        <f aca="false">0.24*AI686/$AN705*$AZ686</f>
        <v>0.00868692610830141</v>
      </c>
      <c r="AU686" s="81" t="n">
        <f aca="false">AT686*$J705</f>
        <v>45743.172467862</v>
      </c>
      <c r="AV686" s="94" t="n">
        <f aca="false">0.25*AK686/$AN705*$AZ686</f>
        <v>0.0108284529411813</v>
      </c>
      <c r="AW686" s="81" t="n">
        <f aca="false">AV686*$J705</f>
        <v>57019.9152465725</v>
      </c>
      <c r="AX686" s="94" t="n">
        <f aca="false">0.35*AM686/$AN705*$AZ686</f>
        <v>0.020104525574138</v>
      </c>
      <c r="AY686" s="81" t="n">
        <f aca="false">AX686*$J705</f>
        <v>105865.385437492</v>
      </c>
      <c r="AZ686" s="140" t="n">
        <v>1</v>
      </c>
      <c r="BA686" s="140" t="n">
        <v>1.00293603629385</v>
      </c>
    </row>
    <row r="687" customFormat="false" ht="12.8" hidden="false" customHeight="false" outlineLevel="0" collapsed="false">
      <c r="A687" s="89" t="s">
        <v>51</v>
      </c>
      <c r="B687" s="77"/>
      <c r="C687" s="77"/>
      <c r="D687" s="77"/>
      <c r="E687" s="77"/>
      <c r="F687" s="77"/>
      <c r="G687" s="77"/>
      <c r="H687" s="77"/>
      <c r="I687" s="82" t="n">
        <f aca="false">AP687+AR687+AT687+AV687+AX687</f>
        <v>0.0413120160980525</v>
      </c>
      <c r="J687" s="81" t="n">
        <f aca="false">AQ687+AS687+AU687+AW687+AY687</f>
        <v>217538.707456304</v>
      </c>
      <c r="K687" s="90" t="n">
        <f aca="false">I687-Tabla_Ministerio!J687</f>
        <v>-0.000147992725003841</v>
      </c>
      <c r="L687" s="81" t="n">
        <f aca="false">J687-Tabla_Ministerio!K687</f>
        <v>-779.292543696327</v>
      </c>
      <c r="M687" s="82" t="n">
        <f aca="false">Q722/Q740</f>
        <v>0.0492403487717694</v>
      </c>
      <c r="N687" s="81" t="n">
        <f aca="false">ROUND(N705*M687,0)</f>
        <v>4926459</v>
      </c>
      <c r="O687" s="82" t="n">
        <f aca="false">Tabla_Ministerio!L687/Tabla_Ministerio!L705-M687</f>
        <v>-6.8803469523912E-006</v>
      </c>
      <c r="P687" s="117" t="n">
        <f aca="false">N687-Tabla_Ministerio!L687</f>
        <v>688</v>
      </c>
      <c r="Q687" s="83" t="n">
        <f aca="false">N687+J687</f>
        <v>5143997.7074563</v>
      </c>
      <c r="R687" s="81" t="n">
        <f aca="false">Q687-Tabla_Ministerio!M687</f>
        <v>-91.2925436962396</v>
      </c>
      <c r="T687" s="83" t="n">
        <f aca="false">B687+Tabla_Ministerio!B687</f>
        <v>6906</v>
      </c>
      <c r="U687" s="83" t="n">
        <f aca="false">C687+Tabla_Ministerio!C687</f>
        <v>30</v>
      </c>
      <c r="V687" s="83" t="n">
        <f aca="false">D687+Tabla_Ministerio!D687</f>
        <v>326.227272727273</v>
      </c>
      <c r="W687" s="83" t="n">
        <f aca="false">E687+Tabla_Ministerio!E687</f>
        <v>181.477272727273</v>
      </c>
      <c r="X687" s="83" t="n">
        <f aca="false">F687+Tabla_Ministerio!F687</f>
        <v>30</v>
      </c>
      <c r="Y687" s="83" t="n">
        <f aca="false">G687+Tabla_Ministerio!G687</f>
        <v>53</v>
      </c>
      <c r="Z687" s="83" t="n">
        <f aca="false">H687+Tabla_Ministerio!H687</f>
        <v>6</v>
      </c>
      <c r="AA687" s="83" t="n">
        <f aca="false">Y687+0.33*Z687</f>
        <v>54.98</v>
      </c>
      <c r="AD687" s="91" t="n">
        <f aca="false">IF(U687&gt;0,T687/U687,0)</f>
        <v>230.2</v>
      </c>
      <c r="AE687" s="92" t="n">
        <f aca="false">EXP((((AD687-AD705)/AD706+2)/4-1.9)^3)</f>
        <v>0.106870517359722</v>
      </c>
      <c r="AF687" s="93" t="n">
        <f aca="false">T687/V687</f>
        <v>21.1692907900237</v>
      </c>
      <c r="AG687" s="92" t="n">
        <f aca="false">EXP((((AF687-AF705)/AF706+2)/4-1.9)^3)</f>
        <v>0.0815949135795818</v>
      </c>
      <c r="AH687" s="92" t="n">
        <f aca="false">W687/V687</f>
        <v>0.556290929357671</v>
      </c>
      <c r="AI687" s="92" t="n">
        <f aca="false">EXP((((AH687-AH705)/AH706+2)/4-1.9)^3)</f>
        <v>0.158677920396098</v>
      </c>
      <c r="AJ687" s="92" t="n">
        <f aca="false">X687/V687</f>
        <v>0.0919604291486693</v>
      </c>
      <c r="AK687" s="92" t="n">
        <f aca="false">EXP((((AJ687-AJ705)/AJ706+2)/4-1.9)^3)</f>
        <v>0.128815928800217</v>
      </c>
      <c r="AL687" s="92" t="n">
        <f aca="false">AA687/V687</f>
        <v>0.168532813153128</v>
      </c>
      <c r="AM687" s="92" t="n">
        <f aca="false">EXP((((AL687-AL705)/AL706+2)/4-1.9)^3)</f>
        <v>0.0940417430748776</v>
      </c>
      <c r="AN687" s="92" t="n">
        <f aca="false">0.01*AE687+0.15*AG687+0.24*AI687+0.25*AK687+0.35*AM687</f>
        <v>0.11650923538186</v>
      </c>
      <c r="AP687" s="94" t="n">
        <f aca="false">0.01*AE687/$AN705*$AZ687</f>
        <v>0.000378943052806221</v>
      </c>
      <c r="AQ687" s="81" t="n">
        <f aca="false">AP687*$J705</f>
        <v>1995.41900137131</v>
      </c>
      <c r="AR687" s="94" t="n">
        <f aca="false">0.15*AG687/$AN705*$AZ687</f>
        <v>0.00433980667575953</v>
      </c>
      <c r="AS687" s="81" t="n">
        <f aca="false">AR687*$J705</f>
        <v>22852.3326630741</v>
      </c>
      <c r="AT687" s="94" t="n">
        <f aca="false">0.24*AI687/$AN705*$AZ687</f>
        <v>0.0135034201132449</v>
      </c>
      <c r="AU687" s="81" t="n">
        <f aca="false">AT687*$J705</f>
        <v>71105.6209578992</v>
      </c>
      <c r="AV687" s="94" t="n">
        <f aca="false">0.25*AK687/$AN705*$AZ687</f>
        <v>0.0114189353891956</v>
      </c>
      <c r="AW687" s="81" t="n">
        <f aca="false">AV687*$J705</f>
        <v>60129.2476067214</v>
      </c>
      <c r="AX687" s="94" t="n">
        <f aca="false">0.35*AM687/$AN705*$AZ687</f>
        <v>0.0116709108670462</v>
      </c>
      <c r="AY687" s="81" t="n">
        <f aca="false">AX687*$J705</f>
        <v>61456.0872272377</v>
      </c>
      <c r="AZ687" s="140" t="n">
        <v>1</v>
      </c>
      <c r="BA687" s="140" t="n">
        <v>0.996532703559012</v>
      </c>
    </row>
    <row r="688" customFormat="false" ht="12.8" hidden="false" customHeight="false" outlineLevel="0" collapsed="false">
      <c r="A688" s="89" t="s">
        <v>52</v>
      </c>
      <c r="B688" s="77"/>
      <c r="C688" s="77"/>
      <c r="D688" s="77"/>
      <c r="E688" s="77"/>
      <c r="F688" s="77"/>
      <c r="G688" s="77"/>
      <c r="H688" s="77"/>
      <c r="I688" s="82" t="n">
        <f aca="false">AP688+AR688+AT688+AV688+AX688</f>
        <v>0.0107535827636744</v>
      </c>
      <c r="J688" s="81" t="n">
        <f aca="false">AQ688+AS688+AU688+AW688+AY688</f>
        <v>56625.6676842355</v>
      </c>
      <c r="K688" s="90" t="n">
        <f aca="false">I688-Tabla_Ministerio!J688</f>
        <v>0.000122806401185359</v>
      </c>
      <c r="L688" s="81" t="n">
        <f aca="false">J688-Tabla_Ministerio!K688</f>
        <v>646.667684235494</v>
      </c>
      <c r="M688" s="82" t="n">
        <f aca="false">Q723/Q740</f>
        <v>0.0241173636474379</v>
      </c>
      <c r="N688" s="81" t="n">
        <f aca="false">ROUND(N705*M688,0)</f>
        <v>2412924</v>
      </c>
      <c r="O688" s="82" t="n">
        <f aca="false">Tabla_Ministerio!L688/Tabla_Ministerio!L705-M688</f>
        <v>-4.86615895123332E-006</v>
      </c>
      <c r="P688" s="117" t="n">
        <f aca="false">N688-Tabla_Ministerio!L688</f>
        <v>487</v>
      </c>
      <c r="Q688" s="83" t="n">
        <f aca="false">N688+J688</f>
        <v>2469549.66768424</v>
      </c>
      <c r="R688" s="81" t="n">
        <f aca="false">Q688-Tabla_Ministerio!M688</f>
        <v>1133.66768423561</v>
      </c>
      <c r="T688" s="83" t="n">
        <f aca="false">B688+Tabla_Ministerio!B688</f>
        <v>6994</v>
      </c>
      <c r="U688" s="83" t="n">
        <f aca="false">C688+Tabla_Ministerio!C688</f>
        <v>37</v>
      </c>
      <c r="V688" s="83" t="n">
        <f aca="false">D688+Tabla_Ministerio!D688</f>
        <v>407.431818181818</v>
      </c>
      <c r="W688" s="83" t="n">
        <f aca="false">E688+Tabla_Ministerio!E688</f>
        <v>135.954545454545</v>
      </c>
      <c r="X688" s="83" t="n">
        <f aca="false">F688+Tabla_Ministerio!F688</f>
        <v>19</v>
      </c>
      <c r="Y688" s="83" t="n">
        <f aca="false">G688+Tabla_Ministerio!G688</f>
        <v>34</v>
      </c>
      <c r="Z688" s="83" t="n">
        <f aca="false">H688+Tabla_Ministerio!H688</f>
        <v>6</v>
      </c>
      <c r="AA688" s="83" t="n">
        <f aca="false">Y688+0.33*Z688</f>
        <v>35.98</v>
      </c>
      <c r="AD688" s="91" t="n">
        <f aca="false">IF(U688&gt;0,T688/U688,0)</f>
        <v>189.027027027027</v>
      </c>
      <c r="AE688" s="92" t="n">
        <f aca="false">EXP((((AD688-AD705)/AD706+2)/4-1.9)^3)</f>
        <v>0.0428897800831083</v>
      </c>
      <c r="AF688" s="93" t="n">
        <f aca="false">T688/V688</f>
        <v>17.1660623640319</v>
      </c>
      <c r="AG688" s="92" t="n">
        <f aca="false">EXP((((AF688-AF705)/AF706+2)/4-1.9)^3)</f>
        <v>0.0217466171117824</v>
      </c>
      <c r="AH688" s="92" t="n">
        <f aca="false">W688/V688</f>
        <v>0.333686617950576</v>
      </c>
      <c r="AI688" s="92" t="n">
        <f aca="false">EXP((((AH688-AH705)/AH706+2)/4-1.9)^3)</f>
        <v>0.00861089139964321</v>
      </c>
      <c r="AJ688" s="92" t="n">
        <f aca="false">X688/V688</f>
        <v>0.0466335694762091</v>
      </c>
      <c r="AK688" s="92" t="n">
        <f aca="false">EXP((((AJ688-AJ705)/AJ706+2)/4-1.9)^3)</f>
        <v>0.0457348157339266</v>
      </c>
      <c r="AL688" s="92" t="n">
        <f aca="false">AA688/V688</f>
        <v>0.0883092541975791</v>
      </c>
      <c r="AM688" s="92" t="n">
        <f aca="false">EXP((((AL688-AL705)/AL706+2)/4-1.9)^3)</f>
        <v>0.0375323684927411</v>
      </c>
      <c r="AN688" s="92" t="n">
        <f aca="false">0.01*AE688+0.15*AG688+0.24*AI688+0.25*AK688+0.35*AM688</f>
        <v>0.0303275372094539</v>
      </c>
      <c r="AP688" s="94" t="n">
        <f aca="false">0.01*AE688/$AN705*$AZ688</f>
        <v>0.000152079213242453</v>
      </c>
      <c r="AQ688" s="81" t="n">
        <f aca="false">AP688*$J705</f>
        <v>800.810965052235</v>
      </c>
      <c r="AR688" s="94" t="n">
        <f aca="false">0.15*AG688/$AN705*$AZ688</f>
        <v>0.00115664212359086</v>
      </c>
      <c r="AS688" s="81" t="n">
        <f aca="false">AR688*$J705</f>
        <v>6090.58710565643</v>
      </c>
      <c r="AT688" s="94" t="n">
        <f aca="false">0.24*AI688/$AN705*$AZ688</f>
        <v>0.000732783009940232</v>
      </c>
      <c r="AU688" s="81" t="n">
        <f aca="false">AT688*$J705</f>
        <v>3858.65140180977</v>
      </c>
      <c r="AV688" s="94" t="n">
        <f aca="false">0.25*AK688/$AN705*$AZ688</f>
        <v>0.00405417956278087</v>
      </c>
      <c r="AW688" s="81" t="n">
        <f aca="false">AV688*$J705</f>
        <v>21348.2919785338</v>
      </c>
      <c r="AX688" s="94" t="n">
        <f aca="false">0.35*AM688/$AN705*$AZ688</f>
        <v>0.00465789885411995</v>
      </c>
      <c r="AY688" s="81" t="n">
        <f aca="false">AX688*$J705</f>
        <v>24527.3262331833</v>
      </c>
      <c r="AZ688" s="140" t="n">
        <v>1</v>
      </c>
      <c r="BA688" s="140" t="n">
        <v>0.996537539602946</v>
      </c>
    </row>
    <row r="689" customFormat="false" ht="12.8" hidden="false" customHeight="false" outlineLevel="0" collapsed="false">
      <c r="A689" s="89" t="s">
        <v>53</v>
      </c>
      <c r="B689" s="77"/>
      <c r="C689" s="77"/>
      <c r="D689" s="77"/>
      <c r="E689" s="77"/>
      <c r="F689" s="77"/>
      <c r="G689" s="77"/>
      <c r="H689" s="77"/>
      <c r="I689" s="82" t="n">
        <f aca="false">AP689+AR689+AT689+AV689+AX689</f>
        <v>0.0109551501904871</v>
      </c>
      <c r="J689" s="81" t="n">
        <f aca="false">AQ689+AS689+AU689+AW689+AY689</f>
        <v>57687.0711604071</v>
      </c>
      <c r="K689" s="90" t="n">
        <f aca="false">I689-Tabla_Ministerio!J689</f>
        <v>-2.99917143018295E-005</v>
      </c>
      <c r="L689" s="81" t="n">
        <f aca="false">J689-Tabla_Ministerio!K689</f>
        <v>-157.928839592896</v>
      </c>
      <c r="M689" s="82" t="n">
        <f aca="false">Q724/Q740</f>
        <v>0.0236378068117604</v>
      </c>
      <c r="N689" s="81" t="n">
        <f aca="false">ROUND(N705*M689,0)</f>
        <v>2364945</v>
      </c>
      <c r="O689" s="82" t="n">
        <f aca="false">Tabla_Ministerio!L689/Tabla_Ministerio!L705-M689</f>
        <v>-8.68132056976168E-006</v>
      </c>
      <c r="P689" s="117" t="n">
        <f aca="false">N689-Tabla_Ministerio!L689</f>
        <v>869</v>
      </c>
      <c r="Q689" s="83" t="n">
        <f aca="false">N689+J689</f>
        <v>2422632.07116041</v>
      </c>
      <c r="R689" s="81" t="n">
        <f aca="false">Q689-Tabla_Ministerio!M689</f>
        <v>711.071160407271</v>
      </c>
      <c r="T689" s="83" t="n">
        <f aca="false">B689+Tabla_Ministerio!B689</f>
        <v>5923</v>
      </c>
      <c r="U689" s="83" t="n">
        <f aca="false">C689+Tabla_Ministerio!C689</f>
        <v>33</v>
      </c>
      <c r="V689" s="83" t="n">
        <f aca="false">D689+Tabla_Ministerio!D689</f>
        <v>359.772727272727</v>
      </c>
      <c r="W689" s="83" t="n">
        <f aca="false">E689+Tabla_Ministerio!E689</f>
        <v>127.159090909091</v>
      </c>
      <c r="X689" s="83" t="n">
        <f aca="false">F689+Tabla_Ministerio!F689</f>
        <v>11</v>
      </c>
      <c r="Y689" s="83" t="n">
        <f aca="false">G689+Tabla_Ministerio!G689</f>
        <v>38</v>
      </c>
      <c r="Z689" s="83" t="n">
        <f aca="false">H689+Tabla_Ministerio!H689</f>
        <v>8</v>
      </c>
      <c r="AA689" s="83" t="n">
        <f aca="false">Y689+0.33*Z689</f>
        <v>40.64</v>
      </c>
      <c r="AD689" s="91" t="n">
        <f aca="false">IF(U689&gt;0,T689/U689,0)</f>
        <v>179.484848484849</v>
      </c>
      <c r="AE689" s="92" t="n">
        <f aca="false">EXP((((AD689-AD705)/AD706+2)/4-1.9)^3)</f>
        <v>0.0336676238981566</v>
      </c>
      <c r="AF689" s="93" t="n">
        <f aca="false">T689/V689</f>
        <v>16.4631711939356</v>
      </c>
      <c r="AG689" s="92" t="n">
        <f aca="false">EXP((((AF689-AF705)/AF706+2)/4-1.9)^3)</f>
        <v>0.0165707997154818</v>
      </c>
      <c r="AH689" s="92" t="n">
        <f aca="false">W689/V689</f>
        <v>0.353442830069489</v>
      </c>
      <c r="AI689" s="92" t="n">
        <f aca="false">EXP((((AH689-AH705)/AH706+2)/4-1.9)^3)</f>
        <v>0.0120384578787631</v>
      </c>
      <c r="AJ689" s="92" t="n">
        <f aca="false">X689/V689</f>
        <v>0.0305748578648137</v>
      </c>
      <c r="AK689" s="92" t="n">
        <f aca="false">EXP((((AJ689-AJ705)/AJ706+2)/4-1.9)^3)</f>
        <v>0.0295429099189242</v>
      </c>
      <c r="AL689" s="92" t="n">
        <f aca="false">AA689/V689</f>
        <v>0.112960202147821</v>
      </c>
      <c r="AM689" s="92" t="n">
        <f aca="false">EXP((((AL689-AL705)/AL706+2)/4-1.9)^3)</f>
        <v>0.0508535697316768</v>
      </c>
      <c r="AN689" s="92" t="n">
        <f aca="false">0.01*AE689+0.15*AG689+0.24*AI689+0.25*AK689+0.35*AM689</f>
        <v>0.0308960029730249</v>
      </c>
      <c r="AP689" s="94" t="n">
        <f aca="false">0.01*AE689/$AN705*$AZ689</f>
        <v>0.000119379156159185</v>
      </c>
      <c r="AQ689" s="81" t="n">
        <f aca="false">AP689*$J705</f>
        <v>628.620672166071</v>
      </c>
      <c r="AR689" s="94" t="n">
        <f aca="false">0.15*AG689/$AN705*$AZ689</f>
        <v>0.000881354781481351</v>
      </c>
      <c r="AS689" s="81" t="n">
        <f aca="false">AR689*$J705</f>
        <v>4640.99305923064</v>
      </c>
      <c r="AT689" s="94" t="n">
        <f aca="false">0.24*AI689/$AN705*$AZ689</f>
        <v>0.00102446738554899</v>
      </c>
      <c r="AU689" s="81" t="n">
        <f aca="false">AT689*$J705</f>
        <v>5394.58811098721</v>
      </c>
      <c r="AV689" s="94" t="n">
        <f aca="false">0.25*AK689/$AN705*$AZ689</f>
        <v>0.00261884211615025</v>
      </c>
      <c r="AW689" s="81" t="n">
        <f aca="false">AV689*$J705</f>
        <v>13790.1652542761</v>
      </c>
      <c r="AX689" s="94" t="n">
        <f aca="false">0.35*AM689/$AN705*$AZ689</f>
        <v>0.00631110675114729</v>
      </c>
      <c r="AY689" s="81" t="n">
        <f aca="false">AX689*$J705</f>
        <v>33232.7040637471</v>
      </c>
      <c r="AZ689" s="140" t="n">
        <v>1</v>
      </c>
      <c r="BA689" s="140" t="n">
        <v>1.00290783643486</v>
      </c>
    </row>
    <row r="690" customFormat="false" ht="12.8" hidden="false" customHeight="false" outlineLevel="0" collapsed="false">
      <c r="A690" s="89" t="s">
        <v>54</v>
      </c>
      <c r="B690" s="77"/>
      <c r="C690" s="77"/>
      <c r="D690" s="77"/>
      <c r="E690" s="77"/>
      <c r="F690" s="77"/>
      <c r="G690" s="77"/>
      <c r="H690" s="77"/>
      <c r="I690" s="82" t="n">
        <f aca="false">AP690+AR690+AT690+AV690+AX690</f>
        <v>0.0258741736172766</v>
      </c>
      <c r="J690" s="81" t="n">
        <f aca="false">AQ690+AS690+AU690+AW690+AY690</f>
        <v>136246.903851001</v>
      </c>
      <c r="K690" s="90" t="n">
        <f aca="false">I690-Tabla_Ministerio!J690</f>
        <v>6.05874890741848E-006</v>
      </c>
      <c r="L690" s="81" t="n">
        <f aca="false">J690-Tabla_Ministerio!K690</f>
        <v>31.9038510007667</v>
      </c>
      <c r="M690" s="82" t="n">
        <f aca="false">Q725/Q740</f>
        <v>0.0207490139229758</v>
      </c>
      <c r="N690" s="81" t="n">
        <f aca="false">ROUND(N705*M690,0)</f>
        <v>2075923</v>
      </c>
      <c r="O690" s="82" t="n">
        <f aca="false">Tabla_Ministerio!L690/Tabla_Ministerio!L705-M690</f>
        <v>9.45502208507532E-006</v>
      </c>
      <c r="P690" s="117" t="n">
        <f aca="false">N690-Tabla_Ministerio!L690</f>
        <v>-946</v>
      </c>
      <c r="Q690" s="83" t="n">
        <f aca="false">N690+J690</f>
        <v>2212169.903851</v>
      </c>
      <c r="R690" s="81" t="n">
        <f aca="false">Q690-Tabla_Ministerio!M690</f>
        <v>-914.096148999408</v>
      </c>
      <c r="T690" s="83" t="n">
        <f aca="false">B690+Tabla_Ministerio!B690</f>
        <v>7053</v>
      </c>
      <c r="U690" s="83" t="n">
        <f aca="false">C690+Tabla_Ministerio!C690</f>
        <v>36</v>
      </c>
      <c r="V690" s="83" t="n">
        <f aca="false">D690+Tabla_Ministerio!D690</f>
        <v>272.886363636364</v>
      </c>
      <c r="W690" s="83" t="n">
        <f aca="false">E690+Tabla_Ministerio!E690</f>
        <v>134.340909090909</v>
      </c>
      <c r="X690" s="83" t="n">
        <f aca="false">F690+Tabla_Ministerio!F690</f>
        <v>8</v>
      </c>
      <c r="Y690" s="83" t="n">
        <f aca="false">G690+Tabla_Ministerio!G690</f>
        <v>14</v>
      </c>
      <c r="Z690" s="83" t="n">
        <f aca="false">H690+Tabla_Ministerio!H690</f>
        <v>3</v>
      </c>
      <c r="AA690" s="83" t="n">
        <f aca="false">Y690+0.33*Z690</f>
        <v>14.99</v>
      </c>
      <c r="AD690" s="91" t="n">
        <f aca="false">IF(U690&gt;0,T690/U690,0)</f>
        <v>195.916666666667</v>
      </c>
      <c r="AE690" s="92" t="n">
        <f aca="false">EXP((((AD690-AD705)/AD706+2)/4-1.9)^3)</f>
        <v>0.0507076266613383</v>
      </c>
      <c r="AF690" s="93" t="n">
        <f aca="false">T690/V690</f>
        <v>25.8459232114599</v>
      </c>
      <c r="AG690" s="92" t="n">
        <f aca="false">EXP((((AF690-AF705)/AF706+2)/4-1.9)^3)</f>
        <v>0.247638086015751</v>
      </c>
      <c r="AH690" s="92" t="n">
        <f aca="false">W690/V690</f>
        <v>0.492296160572998</v>
      </c>
      <c r="AI690" s="92" t="n">
        <f aca="false">EXP((((AH690-AH705)/AH706+2)/4-1.9)^3)</f>
        <v>0.0823333131745193</v>
      </c>
      <c r="AJ690" s="92" t="n">
        <f aca="false">X690/V690</f>
        <v>0.0293162321978845</v>
      </c>
      <c r="AK690" s="92" t="n">
        <f aca="false">EXP((((AJ690-AJ705)/AJ706+2)/4-1.9)^3)</f>
        <v>0.0285012359909321</v>
      </c>
      <c r="AL690" s="92" t="n">
        <f aca="false">AA690/V690</f>
        <v>0.0549312900807861</v>
      </c>
      <c r="AM690" s="92" t="n">
        <f aca="false">EXP((((AL690-AL705)/AL706+2)/4-1.9)^3)</f>
        <v>0.0240940922045565</v>
      </c>
      <c r="AN690" s="92" t="n">
        <f aca="false">0.01*AE690+0.15*AG690+0.24*AI690+0.25*AK690+0.35*AM690</f>
        <v>0.0729710256001884</v>
      </c>
      <c r="AP690" s="94" t="n">
        <f aca="false">0.01*AE690/$AN705*$AZ690</f>
        <v>0.000179799848661045</v>
      </c>
      <c r="AQ690" s="81" t="n">
        <f aca="false">AP690*$J705</f>
        <v>946.780873287049</v>
      </c>
      <c r="AR690" s="94" t="n">
        <f aca="false">0.15*AG690/$AN705*$AZ690</f>
        <v>0.0131711815322322</v>
      </c>
      <c r="AS690" s="81" t="n">
        <f aca="false">AR690*$J705</f>
        <v>69356.13598217</v>
      </c>
      <c r="AT690" s="94" t="n">
        <f aca="false">0.24*AI690/$AN705*$AZ690</f>
        <v>0.0070065281567569</v>
      </c>
      <c r="AU690" s="81" t="n">
        <f aca="false">AT690*$J705</f>
        <v>36894.6186349145</v>
      </c>
      <c r="AV690" s="94" t="n">
        <f aca="false">0.25*AK690/$AN705*$AZ690</f>
        <v>0.00252650254765792</v>
      </c>
      <c r="AW690" s="81" t="n">
        <f aca="false">AV690*$J705</f>
        <v>13303.9282638272</v>
      </c>
      <c r="AX690" s="94" t="n">
        <f aca="false">0.35*AM690/$AN705*$AZ690</f>
        <v>0.00299016153196858</v>
      </c>
      <c r="AY690" s="81" t="n">
        <f aca="false">AX690*$J705</f>
        <v>15745.440096802</v>
      </c>
      <c r="AZ690" s="140" t="n">
        <v>1</v>
      </c>
      <c r="BA690" s="140" t="n">
        <v>0.997272727373738</v>
      </c>
    </row>
    <row r="691" customFormat="false" ht="12.8" hidden="false" customHeight="false" outlineLevel="0" collapsed="false">
      <c r="A691" s="89" t="s">
        <v>55</v>
      </c>
      <c r="B691" s="77"/>
      <c r="C691" s="77"/>
      <c r="D691" s="77"/>
      <c r="E691" s="77"/>
      <c r="F691" s="77"/>
      <c r="G691" s="77"/>
      <c r="H691" s="77"/>
      <c r="I691" s="82" t="n">
        <f aca="false">AP691+AR691+AT691+AV691+AX691</f>
        <v>0.0181044464309162</v>
      </c>
      <c r="J691" s="81" t="n">
        <f aca="false">AQ691+AS691+AU691+AW691+AY691</f>
        <v>95333.4706891508</v>
      </c>
      <c r="K691" s="90" t="n">
        <f aca="false">I691-Tabla_Ministerio!J691</f>
        <v>3.21835866371432E-005</v>
      </c>
      <c r="L691" s="81" t="n">
        <f aca="false">J691-Tabla_Ministerio!K691</f>
        <v>169.470689150767</v>
      </c>
      <c r="M691" s="82" t="n">
        <f aca="false">Q726/Q740</f>
        <v>0.0201984455714048</v>
      </c>
      <c r="N691" s="81" t="n">
        <f aca="false">ROUND(N705*M691,0)</f>
        <v>2020839</v>
      </c>
      <c r="O691" s="82" t="n">
        <f aca="false">Tabla_Ministerio!L691/Tabla_Ministerio!L705-M691</f>
        <v>9.41448246186832E-006</v>
      </c>
      <c r="P691" s="117" t="n">
        <f aca="false">N691-Tabla_Ministerio!L691</f>
        <v>-942</v>
      </c>
      <c r="Q691" s="83" t="n">
        <f aca="false">N691+J691</f>
        <v>2116172.47068915</v>
      </c>
      <c r="R691" s="81" t="n">
        <f aca="false">Q691-Tabla_Ministerio!M691</f>
        <v>-772.52931084903</v>
      </c>
      <c r="T691" s="83" t="n">
        <f aca="false">B691+Tabla_Ministerio!B691</f>
        <v>8338</v>
      </c>
      <c r="U691" s="83" t="n">
        <f aca="false">C691+Tabla_Ministerio!C691</f>
        <v>31</v>
      </c>
      <c r="V691" s="83" t="n">
        <f aca="false">D691+Tabla_Ministerio!D691</f>
        <v>396.636363636364</v>
      </c>
      <c r="W691" s="83" t="n">
        <f aca="false">E691+Tabla_Ministerio!E691</f>
        <v>203.363636363636</v>
      </c>
      <c r="X691" s="83" t="n">
        <f aca="false">F691+Tabla_Ministerio!F691</f>
        <v>6</v>
      </c>
      <c r="Y691" s="83" t="n">
        <f aca="false">G691+Tabla_Ministerio!G691</f>
        <v>18</v>
      </c>
      <c r="Z691" s="83" t="n">
        <f aca="false">H691+Tabla_Ministerio!H691</f>
        <v>5</v>
      </c>
      <c r="AA691" s="83" t="n">
        <f aca="false">Y691+0.33*Z691</f>
        <v>19.65</v>
      </c>
      <c r="AD691" s="91" t="n">
        <f aca="false">IF(U691&gt;0,T691/U691,0)</f>
        <v>268.967741935484</v>
      </c>
      <c r="AE691" s="92" t="n">
        <f aca="false">EXP((((AD691-AD705)/AD706+2)/4-1.9)^3)</f>
        <v>0.210947505520123</v>
      </c>
      <c r="AF691" s="93" t="n">
        <f aca="false">T691/V691</f>
        <v>21.0217740087096</v>
      </c>
      <c r="AG691" s="92" t="n">
        <f aca="false">EXP((((AF691-AF705)/AF706+2)/4-1.9)^3)</f>
        <v>0.0782182947899418</v>
      </c>
      <c r="AH691" s="92" t="n">
        <f aca="false">W691/V691</f>
        <v>0.512720605088241</v>
      </c>
      <c r="AI691" s="92" t="n">
        <f aca="false">EXP((((AH691-AH705)/AH706+2)/4-1.9)^3)</f>
        <v>0.102999693026324</v>
      </c>
      <c r="AJ691" s="92" t="n">
        <f aca="false">X691/V691</f>
        <v>0.0151272060508824</v>
      </c>
      <c r="AK691" s="92" t="n">
        <f aca="false">EXP((((AJ691-AJ705)/AJ706+2)/4-1.9)^3)</f>
        <v>0.0186950984619905</v>
      </c>
      <c r="AL691" s="92" t="n">
        <f aca="false">AA691/V691</f>
        <v>0.0495415998166399</v>
      </c>
      <c r="AM691" s="92" t="n">
        <f aca="false">EXP((((AL691-AL705)/AL706+2)/4-1.9)^3)</f>
        <v>0.0223506177928392</v>
      </c>
      <c r="AN691" s="92" t="n">
        <f aca="false">0.01*AE691+0.15*AG691+0.24*AI691+0.25*AK691+0.35*AM691</f>
        <v>0.0510586364430015</v>
      </c>
      <c r="AP691" s="94" t="n">
        <f aca="false">0.01*AE691/$AN705*$AZ691</f>
        <v>0.000747980768677175</v>
      </c>
      <c r="AQ691" s="81" t="n">
        <f aca="false">AP691*$J705</f>
        <v>3938.67898468106</v>
      </c>
      <c r="AR691" s="94" t="n">
        <f aca="false">0.15*AG691/$AN705*$AZ691</f>
        <v>0.00416021370700808</v>
      </c>
      <c r="AS691" s="81" t="n">
        <f aca="false">AR691*$J705</f>
        <v>21906.6411674641</v>
      </c>
      <c r="AT691" s="94" t="n">
        <f aca="false">0.24*AI691/$AN705*$AZ691</f>
        <v>0.00876522784643142</v>
      </c>
      <c r="AU691" s="81" t="n">
        <f aca="false">AT691*$J705</f>
        <v>46155.4897671184</v>
      </c>
      <c r="AV691" s="94" t="n">
        <f aca="false">0.25*AK691/$AN705*$AZ691</f>
        <v>0.0016572338795399</v>
      </c>
      <c r="AW691" s="81" t="n">
        <f aca="false">AV691*$J705</f>
        <v>8726.57764395337</v>
      </c>
      <c r="AX691" s="94" t="n">
        <f aca="false">0.35*AM691/$AN705*$AZ691</f>
        <v>0.00277379022925966</v>
      </c>
      <c r="AY691" s="81" t="n">
        <f aca="false">AX691*$J705</f>
        <v>14606.0831259339</v>
      </c>
      <c r="AZ691" s="140" t="n">
        <v>1</v>
      </c>
      <c r="BA691" s="140" t="n">
        <v>1.0068550476247</v>
      </c>
    </row>
    <row r="692" customFormat="false" ht="12.8" hidden="false" customHeight="false" outlineLevel="0" collapsed="false">
      <c r="A692" s="89" t="s">
        <v>56</v>
      </c>
      <c r="B692" s="77"/>
      <c r="C692" s="77"/>
      <c r="D692" s="77"/>
      <c r="E692" s="77"/>
      <c r="F692" s="77"/>
      <c r="G692" s="77"/>
      <c r="H692" s="77"/>
      <c r="I692" s="82" t="n">
        <f aca="false">AP692+AR692+AT692+AV692+AX692</f>
        <v>0.0194091409931805</v>
      </c>
      <c r="J692" s="81" t="n">
        <f aca="false">AQ692+AS692+AU692+AW692+AY692</f>
        <v>102203.664775699</v>
      </c>
      <c r="K692" s="90" t="n">
        <f aca="false">I692-Tabla_Ministerio!J692</f>
        <v>-8.05840202980808E-005</v>
      </c>
      <c r="L692" s="81" t="n">
        <f aca="false">J692-Tabla_Ministerio!K692</f>
        <v>-424.335224300681</v>
      </c>
      <c r="M692" s="82" t="n">
        <f aca="false">Q727/Q740</f>
        <v>0.0217636141357987</v>
      </c>
      <c r="N692" s="81" t="n">
        <f aca="false">ROUND(N705*M692,0)</f>
        <v>2177433</v>
      </c>
      <c r="O692" s="82" t="n">
        <f aca="false">Tabla_Ministerio!L692/Tabla_Ministerio!L705-M692</f>
        <v>-3.0386079770961E-006</v>
      </c>
      <c r="P692" s="117" t="n">
        <f aca="false">N692-Tabla_Ministerio!L692</f>
        <v>304</v>
      </c>
      <c r="Q692" s="83" t="n">
        <f aca="false">N692+J692</f>
        <v>2279636.6647757</v>
      </c>
      <c r="R692" s="81" t="n">
        <f aca="false">Q692-Tabla_Ministerio!M692</f>
        <v>-120.335224300623</v>
      </c>
      <c r="T692" s="83" t="n">
        <f aca="false">B692+Tabla_Ministerio!B692</f>
        <v>8041</v>
      </c>
      <c r="U692" s="83" t="n">
        <f aca="false">C692+Tabla_Ministerio!C692</f>
        <v>36</v>
      </c>
      <c r="V692" s="83" t="n">
        <f aca="false">D692+Tabla_Ministerio!D692</f>
        <v>443.136363636364</v>
      </c>
      <c r="W692" s="83" t="n">
        <f aca="false">E692+Tabla_Ministerio!E692</f>
        <v>184.363636363636</v>
      </c>
      <c r="X692" s="83" t="n">
        <f aca="false">F692+Tabla_Ministerio!F692</f>
        <v>27</v>
      </c>
      <c r="Y692" s="83" t="n">
        <f aca="false">G692+Tabla_Ministerio!G692</f>
        <v>60</v>
      </c>
      <c r="Z692" s="83" t="n">
        <f aca="false">H692+Tabla_Ministerio!H692</f>
        <v>11</v>
      </c>
      <c r="AA692" s="83" t="n">
        <f aca="false">Y692+0.33*Z692</f>
        <v>63.63</v>
      </c>
      <c r="AD692" s="91" t="n">
        <f aca="false">IF(U692&gt;0,T692/U692,0)</f>
        <v>223.361111111111</v>
      </c>
      <c r="AE692" s="92" t="n">
        <f aca="false">EXP((((AD692-AD705)/AD706+2)/4-1.9)^3)</f>
        <v>0.0931478583328771</v>
      </c>
      <c r="AF692" s="93" t="n">
        <f aca="false">T692/V692</f>
        <v>18.1456559647143</v>
      </c>
      <c r="AG692" s="92" t="n">
        <f aca="false">EXP((((AF692-AF705)/AF706+2)/4-1.9)^3)</f>
        <v>0.031119861628305</v>
      </c>
      <c r="AH692" s="92" t="n">
        <f aca="false">W692/V692</f>
        <v>0.416042671043183</v>
      </c>
      <c r="AI692" s="92" t="n">
        <f aca="false">EXP((((AH692-AH705)/AH706+2)/4-1.9)^3)</f>
        <v>0.0313510572994655</v>
      </c>
      <c r="AJ692" s="92" t="n">
        <f aca="false">X692/V692</f>
        <v>0.0609293260847266</v>
      </c>
      <c r="AK692" s="92" t="n">
        <f aca="false">EXP((((AJ692-AJ705)/AJ706+2)/4-1.9)^3)</f>
        <v>0.065372316747505</v>
      </c>
      <c r="AL692" s="92" t="n">
        <f aca="false">AA692/V692</f>
        <v>0.143590111806339</v>
      </c>
      <c r="AM692" s="92" t="n">
        <f aca="false">EXP((((AL692-AL705)/AL706+2)/4-1.9)^3)</f>
        <v>0.0722039417960824</v>
      </c>
      <c r="AN692" s="92" t="n">
        <f aca="false">0.01*AE692+0.15*AG692+0.24*AI692+0.25*AK692+0.35*AM692</f>
        <v>0.0547381703949513</v>
      </c>
      <c r="AP692" s="94" t="n">
        <f aca="false">0.01*AE692/$AN705*$AZ692</f>
        <v>0.000330285046531692</v>
      </c>
      <c r="AQ692" s="81" t="n">
        <f aca="false">AP692*$J705</f>
        <v>1739.19815348921</v>
      </c>
      <c r="AR692" s="94" t="n">
        <f aca="false">0.15*AG692/$AN705*$AZ692</f>
        <v>0.00165517894827486</v>
      </c>
      <c r="AS692" s="81" t="n">
        <f aca="false">AR692*$J705</f>
        <v>8715.75689169942</v>
      </c>
      <c r="AT692" s="94" t="n">
        <f aca="false">0.24*AI692/$AN705*$AZ692</f>
        <v>0.00266796096553522</v>
      </c>
      <c r="AU692" s="81" t="n">
        <f aca="false">AT692*$J705</f>
        <v>14048.8127863061</v>
      </c>
      <c r="AV692" s="94" t="n">
        <f aca="false">0.25*AK692/$AN705*$AZ692</f>
        <v>0.00579495306313804</v>
      </c>
      <c r="AW692" s="81" t="n">
        <f aca="false">AV692*$J705</f>
        <v>30514.7682972661</v>
      </c>
      <c r="AX692" s="94" t="n">
        <f aca="false">0.35*AM692/$AN705*$AZ692</f>
        <v>0.0089607629697007</v>
      </c>
      <c r="AY692" s="81" t="n">
        <f aca="false">AX692*$J705</f>
        <v>47185.1286469385</v>
      </c>
      <c r="AZ692" s="140" t="n">
        <v>1</v>
      </c>
      <c r="BA692" s="140" t="n">
        <v>1.00519765447653</v>
      </c>
    </row>
    <row r="693" customFormat="false" ht="12.8" hidden="false" customHeight="false" outlineLevel="0" collapsed="false">
      <c r="A693" s="89" t="s">
        <v>57</v>
      </c>
      <c r="B693" s="77"/>
      <c r="C693" s="77"/>
      <c r="D693" s="77"/>
      <c r="E693" s="77"/>
      <c r="F693" s="77"/>
      <c r="G693" s="77"/>
      <c r="H693" s="77"/>
      <c r="I693" s="82" t="n">
        <f aca="false">AP693+AR693+AT693+AV693+AX693</f>
        <v>0.00626882926256018</v>
      </c>
      <c r="J693" s="81" t="n">
        <f aca="false">AQ693+AS693+AU693+AW693+AY693</f>
        <v>33010.081420497</v>
      </c>
      <c r="K693" s="90" t="n">
        <f aca="false">I693-Tabla_Ministerio!J693</f>
        <v>-0.000109560592330357</v>
      </c>
      <c r="L693" s="81" t="n">
        <f aca="false">J693-Tabla_Ministerio!K693</f>
        <v>-576.918579502977</v>
      </c>
      <c r="M693" s="82" t="n">
        <f aca="false">Q728/Q740</f>
        <v>0.0115476838558781</v>
      </c>
      <c r="N693" s="81" t="n">
        <f aca="false">ROUND(N705*M693,0)</f>
        <v>1155337</v>
      </c>
      <c r="O693" s="82" t="n">
        <f aca="false">Tabla_Ministerio!L693/Tabla_Ministerio!L705-M693</f>
        <v>1.59624359607688E-005</v>
      </c>
      <c r="P693" s="117" t="n">
        <f aca="false">N693-Tabla_Ministerio!L693</f>
        <v>-1597</v>
      </c>
      <c r="Q693" s="83" t="n">
        <f aca="false">N693+J693</f>
        <v>1188347.0814205</v>
      </c>
      <c r="R693" s="81" t="n">
        <f aca="false">Q693-Tabla_Ministerio!M693</f>
        <v>-2173.91857950296</v>
      </c>
      <c r="T693" s="83" t="n">
        <f aca="false">B693+Tabla_Ministerio!B693</f>
        <v>3037</v>
      </c>
      <c r="U693" s="83" t="n">
        <f aca="false">C693+Tabla_Ministerio!C693</f>
        <v>40</v>
      </c>
      <c r="V693" s="83" t="n">
        <f aca="false">D693+Tabla_Ministerio!D693</f>
        <v>199.386363636364</v>
      </c>
      <c r="W693" s="83" t="n">
        <f aca="false">E693+Tabla_Ministerio!E693</f>
        <v>63.7272727272727</v>
      </c>
      <c r="X693" s="83" t="n">
        <f aca="false">F693+Tabla_Ministerio!F693</f>
        <v>5</v>
      </c>
      <c r="Y693" s="83" t="n">
        <f aca="false">G693+Tabla_Ministerio!G693</f>
        <v>9</v>
      </c>
      <c r="Z693" s="83" t="n">
        <f aca="false">H693+Tabla_Ministerio!H693</f>
        <v>5</v>
      </c>
      <c r="AA693" s="83" t="n">
        <f aca="false">Y693+0.33*Z693</f>
        <v>10.65</v>
      </c>
      <c r="AD693" s="91" t="n">
        <f aca="false">IF(U693&gt;0,T693/U693,0)</f>
        <v>75.925</v>
      </c>
      <c r="AE693" s="92" t="n">
        <f aca="false">EXP((((AD693-AD705)/AD706+2)/4-1.9)^3)</f>
        <v>0.00104967544143753</v>
      </c>
      <c r="AF693" s="93" t="n">
        <f aca="false">T693/V693</f>
        <v>15.2317337284851</v>
      </c>
      <c r="AG693" s="92" t="n">
        <f aca="false">EXP((((AF693-AF705)/AF706+2)/4-1.9)^3)</f>
        <v>0.00998370958073691</v>
      </c>
      <c r="AH693" s="92" t="n">
        <f aca="false">W693/V693</f>
        <v>0.319617006725179</v>
      </c>
      <c r="AI693" s="92" t="n">
        <f aca="false">EXP((((AH693-AH705)/AH706+2)/4-1.9)^3)</f>
        <v>0.00671502931283806</v>
      </c>
      <c r="AJ693" s="92" t="n">
        <f aca="false">X693/V693</f>
        <v>0.0250769406132451</v>
      </c>
      <c r="AK693" s="92" t="n">
        <f aca="false">EXP((((AJ693-AJ705)/AJ706+2)/4-1.9)^3)</f>
        <v>0.0252102022982958</v>
      </c>
      <c r="AL693" s="92" t="n">
        <f aca="false">AA693/V693</f>
        <v>0.0534138835062122</v>
      </c>
      <c r="AM693" s="92" t="n">
        <f aca="false">EXP((((AL693-AL705)/AL706+2)/4-1.9)^3)</f>
        <v>0.0235923043388409</v>
      </c>
      <c r="AN693" s="92" t="n">
        <f aca="false">0.01*AE693+0.15*AG693+0.24*AI693+0.25*AK693+0.35*AM693</f>
        <v>0.0176795173197743</v>
      </c>
      <c r="AP693" s="94" t="n">
        <f aca="false">0.01*AE693/$AN705*$AZ693</f>
        <v>3.72195462379195E-006</v>
      </c>
      <c r="AQ693" s="81" t="n">
        <f aca="false">AP693*$J705</f>
        <v>19.5988788382778</v>
      </c>
      <c r="AR693" s="94" t="n">
        <f aca="false">0.15*AG693/$AN705*$AZ693</f>
        <v>0.000531005764778071</v>
      </c>
      <c r="AS693" s="81" t="n">
        <f aca="false">AR693*$J705</f>
        <v>2796.14307487436</v>
      </c>
      <c r="AT693" s="94" t="n">
        <f aca="false">0.24*AI693/$AN705*$AZ693</f>
        <v>0.000571445993605522</v>
      </c>
      <c r="AU693" s="81" t="n">
        <f aca="false">AT693*$J705</f>
        <v>3009.09116938228</v>
      </c>
      <c r="AV693" s="94" t="n">
        <f aca="false">0.25*AK693/$AN705*$AZ693</f>
        <v>0.00223476765547573</v>
      </c>
      <c r="AW693" s="81" t="n">
        <f aca="false">AV693*$J705</f>
        <v>11767.7255470537</v>
      </c>
      <c r="AX693" s="94" t="n">
        <f aca="false">0.35*AM693/$AN705*$AZ693</f>
        <v>0.00292788789407707</v>
      </c>
      <c r="AY693" s="81" t="n">
        <f aca="false">AX693*$J705</f>
        <v>15417.5227503484</v>
      </c>
      <c r="AZ693" s="140" t="n">
        <v>1</v>
      </c>
      <c r="BA693" s="140" t="n">
        <v>1.00503837907104</v>
      </c>
    </row>
    <row r="694" customFormat="false" ht="12.8" hidden="false" customHeight="false" outlineLevel="0" collapsed="false">
      <c r="A694" s="89" t="s">
        <v>58</v>
      </c>
      <c r="B694" s="77"/>
      <c r="C694" s="77"/>
      <c r="D694" s="77"/>
      <c r="E694" s="77"/>
      <c r="F694" s="77"/>
      <c r="G694" s="77"/>
      <c r="H694" s="77"/>
      <c r="I694" s="82" t="n">
        <f aca="false">AP694+AR694+AT694+AV694+AX694</f>
        <v>0.0804283524282958</v>
      </c>
      <c r="J694" s="81" t="n">
        <f aca="false">AQ694+AS694+AU694+AW694+AY694</f>
        <v>423515.516370946</v>
      </c>
      <c r="K694" s="90" t="n">
        <f aca="false">I694-Tabla_Ministerio!J694</f>
        <v>-1.11064217177825E-005</v>
      </c>
      <c r="L694" s="81" t="n">
        <f aca="false">J694-Tabla_Ministerio!K694</f>
        <v>-58.4836290536914</v>
      </c>
      <c r="M694" s="82" t="n">
        <f aca="false">Q729/Q740</f>
        <v>0.043577738565582</v>
      </c>
      <c r="N694" s="81" t="n">
        <f aca="false">ROUND(N705*M694,0)</f>
        <v>4359920</v>
      </c>
      <c r="O694" s="82" t="n">
        <f aca="false">Tabla_Ministerio!L694/Tabla_Ministerio!L705-M694</f>
        <v>1.17404942465843E-006</v>
      </c>
      <c r="P694" s="117" t="n">
        <f aca="false">N694-Tabla_Ministerio!L694</f>
        <v>-117</v>
      </c>
      <c r="Q694" s="83" t="n">
        <f aca="false">N694+J694</f>
        <v>4783435.51637095</v>
      </c>
      <c r="R694" s="81" t="n">
        <f aca="false">Q694-Tabla_Ministerio!M694</f>
        <v>-175.483629053459</v>
      </c>
      <c r="T694" s="83" t="n">
        <f aca="false">B694+Tabla_Ministerio!B694</f>
        <v>4439</v>
      </c>
      <c r="U694" s="83" t="n">
        <f aca="false">C694+Tabla_Ministerio!C694</f>
        <v>14</v>
      </c>
      <c r="V694" s="83" t="n">
        <f aca="false">D694+Tabla_Ministerio!D694</f>
        <v>228.159090909091</v>
      </c>
      <c r="W694" s="83" t="n">
        <f aca="false">E694+Tabla_Ministerio!E694</f>
        <v>185.954545454545</v>
      </c>
      <c r="X694" s="83" t="n">
        <f aca="false">F694+Tabla_Ministerio!F694</f>
        <v>16</v>
      </c>
      <c r="Y694" s="83" t="n">
        <f aca="false">G694+Tabla_Ministerio!G694</f>
        <v>28</v>
      </c>
      <c r="Z694" s="83" t="n">
        <f aca="false">H694+Tabla_Ministerio!H694</f>
        <v>11</v>
      </c>
      <c r="AA694" s="83" t="n">
        <f aca="false">Y694+0.33*Z694</f>
        <v>31.63</v>
      </c>
      <c r="AD694" s="91" t="n">
        <f aca="false">IF(U694&gt;0,T694/U694,0)</f>
        <v>317.071428571429</v>
      </c>
      <c r="AE694" s="92" t="n">
        <f aca="false">EXP((((AD694-AD705)/AD706+2)/4-1.9)^3)</f>
        <v>0.396783793627972</v>
      </c>
      <c r="AF694" s="93" t="n">
        <f aca="false">T694/V694</f>
        <v>19.455722681542</v>
      </c>
      <c r="AG694" s="92" t="n">
        <f aca="false">EXP((((AF694-AF705)/AF706+2)/4-1.9)^3)</f>
        <v>0.0484812602629135</v>
      </c>
      <c r="AH694" s="92" t="n">
        <f aca="false">W694/V694</f>
        <v>0.815021416475742</v>
      </c>
      <c r="AI694" s="92" t="n">
        <f aca="false">EXP((((AH694-AH705)/AH706+2)/4-1.9)^3)</f>
        <v>0.71419622199547</v>
      </c>
      <c r="AJ694" s="92" t="n">
        <f aca="false">X694/V694</f>
        <v>0.0701265066241657</v>
      </c>
      <c r="AK694" s="92" t="n">
        <f aca="false">EXP((((AJ694-AJ705)/AJ706+2)/4-1.9)^3)</f>
        <v>0.0810187401037597</v>
      </c>
      <c r="AL694" s="92" t="n">
        <f aca="false">AA694/V694</f>
        <v>0.138631337782648</v>
      </c>
      <c r="AM694" s="92" t="n">
        <f aca="false">EXP((((AL694-AL705)/AL706+2)/4-1.9)^3)</f>
        <v>0.0683552902811508</v>
      </c>
      <c r="AN694" s="92" t="n">
        <f aca="false">0.01*AE694+0.15*AG694+0.24*AI694+0.25*AK694+0.35*AM694</f>
        <v>0.226826156878972</v>
      </c>
      <c r="AP694" s="94" t="n">
        <f aca="false">0.01*AE694/$AN705*$AZ694</f>
        <v>0.00140692181320051</v>
      </c>
      <c r="AQ694" s="81" t="n">
        <f aca="false">AP694*$J705</f>
        <v>7408.49713093878</v>
      </c>
      <c r="AR694" s="94" t="n">
        <f aca="false">0.15*AG694/$AN705*$AZ694</f>
        <v>0.00257858348894529</v>
      </c>
      <c r="AS694" s="81" t="n">
        <f aca="false">AR694*$J705</f>
        <v>13578.1734283302</v>
      </c>
      <c r="AT694" s="94" t="n">
        <f aca="false">0.24*AI694/$AN705*$AZ694</f>
        <v>0.0607777793206714</v>
      </c>
      <c r="AU694" s="81" t="n">
        <f aca="false">AT694*$J705</f>
        <v>320040.530680046</v>
      </c>
      <c r="AV694" s="94" t="n">
        <f aca="false">0.25*AK694/$AN705*$AZ694</f>
        <v>0.00718193601657518</v>
      </c>
      <c r="AW694" s="81" t="n">
        <f aca="false">AV694*$J705</f>
        <v>37818.2723973448</v>
      </c>
      <c r="AX694" s="94" t="n">
        <f aca="false">0.35*AM694/$AN705*$AZ694</f>
        <v>0.00848313178890341</v>
      </c>
      <c r="AY694" s="81" t="n">
        <f aca="false">AX694*$J705</f>
        <v>44670.0427342863</v>
      </c>
      <c r="AZ694" s="140" t="n">
        <v>1</v>
      </c>
      <c r="BA694" s="140" t="n">
        <v>1.00099418749916</v>
      </c>
    </row>
    <row r="695" customFormat="false" ht="12.8" hidden="false" customHeight="false" outlineLevel="0" collapsed="false">
      <c r="A695" s="89" t="s">
        <v>59</v>
      </c>
      <c r="B695" s="77"/>
      <c r="C695" s="77"/>
      <c r="D695" s="77"/>
      <c r="E695" s="77"/>
      <c r="F695" s="77"/>
      <c r="G695" s="77"/>
      <c r="H695" s="77"/>
      <c r="I695" s="82" t="n">
        <f aca="false">AP695+AR695+AT695+AV695+AX695</f>
        <v>0.00422398026856683</v>
      </c>
      <c r="J695" s="81" t="n">
        <f aca="false">AQ695+AS695+AU695+AW695+AY695</f>
        <v>22242.4198752255</v>
      </c>
      <c r="K695" s="90" t="n">
        <f aca="false">I695-Tabla_Ministerio!J695</f>
        <v>-2.84062390316061E-005</v>
      </c>
      <c r="L695" s="81" t="n">
        <f aca="false">J695-Tabla_Ministerio!K695</f>
        <v>-149.580124774464</v>
      </c>
      <c r="M695" s="82" t="n">
        <f aca="false">Q730/Q740</f>
        <v>0.0111275814954099</v>
      </c>
      <c r="N695" s="81" t="n">
        <f aca="false">ROUND(N705*M695,0)</f>
        <v>1113306</v>
      </c>
      <c r="O695" s="82" t="n">
        <f aca="false">Tabla_Ministerio!L695/Tabla_Ministerio!L705-M695</f>
        <v>-1.09351097572746E-005</v>
      </c>
      <c r="P695" s="117" t="n">
        <f aca="false">N695-Tabla_Ministerio!L695</f>
        <v>1094</v>
      </c>
      <c r="Q695" s="83" t="n">
        <f aca="false">N695+J695</f>
        <v>1135548.41987523</v>
      </c>
      <c r="R695" s="81" t="n">
        <f aca="false">Q695-Tabla_Ministerio!M695</f>
        <v>944.419875225518</v>
      </c>
      <c r="T695" s="83" t="n">
        <f aca="false">B695+Tabla_Ministerio!B695</f>
        <v>2987</v>
      </c>
      <c r="U695" s="83" t="n">
        <f aca="false">C695+Tabla_Ministerio!C695</f>
        <v>23</v>
      </c>
      <c r="V695" s="83" t="n">
        <f aca="false">D695+Tabla_Ministerio!D695</f>
        <v>174.340909090909</v>
      </c>
      <c r="W695" s="83" t="n">
        <f aca="false">E695+Tabla_Ministerio!E695</f>
        <v>49.8181818181818</v>
      </c>
      <c r="X695" s="83" t="n">
        <f aca="false">F695+Tabla_Ministerio!F695</f>
        <v>0</v>
      </c>
      <c r="Y695" s="83" t="n">
        <f aca="false">G695+Tabla_Ministerio!G695</f>
        <v>3</v>
      </c>
      <c r="Z695" s="83" t="n">
        <f aca="false">H695+Tabla_Ministerio!H695</f>
        <v>0</v>
      </c>
      <c r="AA695" s="83" t="n">
        <f aca="false">Y695+0.33*Z695</f>
        <v>3</v>
      </c>
      <c r="AD695" s="91" t="n">
        <f aca="false">IF(U695&gt;0,T695/U695,0)</f>
        <v>129.869565217391</v>
      </c>
      <c r="AE695" s="92" t="n">
        <f aca="false">EXP((((AD695-AD705)/AD706+2)/4-1.9)^3)</f>
        <v>0.00781502839997318</v>
      </c>
      <c r="AF695" s="93" t="n">
        <f aca="false">T695/V695</f>
        <v>17.1330986833529</v>
      </c>
      <c r="AG695" s="92" t="n">
        <f aca="false">EXP((((AF695-AF705)/AF706+2)/4-1.9)^3)</f>
        <v>0.0214771072891504</v>
      </c>
      <c r="AH695" s="92" t="n">
        <f aca="false">W695/V695</f>
        <v>0.285751531742928</v>
      </c>
      <c r="AI695" s="92" t="n">
        <f aca="false">EXP((((AH695-AH705)/AH706+2)/4-1.9)^3)</f>
        <v>0.00356282576859584</v>
      </c>
      <c r="AJ695" s="92" t="n">
        <f aca="false">X695/V695</f>
        <v>0</v>
      </c>
      <c r="AK695" s="92" t="n">
        <f aca="false">EXP((((AJ695-AJ705)/AJ706+2)/4-1.9)^3)</f>
        <v>0.0115114831795453</v>
      </c>
      <c r="AL695" s="92" t="n">
        <f aca="false">AA695/V695</f>
        <v>0.0172076652326946</v>
      </c>
      <c r="AM695" s="92" t="n">
        <f aca="false">EXP((((AL695-AL705)/AL706+2)/4-1.9)^3)</f>
        <v>0.0139426142782835</v>
      </c>
      <c r="AN695" s="92" t="n">
        <f aca="false">0.01*AE695+0.15*AG695+0.24*AI695+0.25*AK695+0.35*AM695</f>
        <v>0.0119125803541208</v>
      </c>
      <c r="AP695" s="94" t="n">
        <f aca="false">0.01*AE695/$AN705*$AZ695</f>
        <v>2.77106426806658E-005</v>
      </c>
      <c r="AQ695" s="81" t="n">
        <f aca="false">AP695*$J705</f>
        <v>145.917288985073</v>
      </c>
      <c r="AR695" s="94" t="n">
        <f aca="false">0.15*AG695/$AN705*$AZ695</f>
        <v>0.00114230764517634</v>
      </c>
      <c r="AS695" s="81" t="n">
        <f aca="false">AR695*$J705</f>
        <v>6015.10534027964</v>
      </c>
      <c r="AT695" s="94" t="n">
        <f aca="false">0.24*AI695/$AN705*$AZ695</f>
        <v>0.000303194880696377</v>
      </c>
      <c r="AU695" s="81" t="n">
        <f aca="false">AT695*$J705</f>
        <v>1596.54813983207</v>
      </c>
      <c r="AV695" s="94" t="n">
        <f aca="false">0.25*AK695/$AN705*$AZ695</f>
        <v>0.00102043966057106</v>
      </c>
      <c r="AW695" s="81" t="n">
        <f aca="false">AV695*$J705</f>
        <v>5373.37912221241</v>
      </c>
      <c r="AX695" s="94" t="n">
        <f aca="false">0.35*AM695/$AN705*$AZ695</f>
        <v>0.00173032743944239</v>
      </c>
      <c r="AY695" s="81" t="n">
        <f aca="false">AX695*$J705</f>
        <v>9111.46998391634</v>
      </c>
      <c r="AZ695" s="140" t="n">
        <v>1</v>
      </c>
      <c r="BA695" s="140" t="n">
        <v>1.00052767999826</v>
      </c>
    </row>
    <row r="696" customFormat="false" ht="12.8" hidden="false" customHeight="false" outlineLevel="0" collapsed="false">
      <c r="A696" s="89" t="s">
        <v>60</v>
      </c>
      <c r="B696" s="77"/>
      <c r="C696" s="77"/>
      <c r="D696" s="77"/>
      <c r="E696" s="77"/>
      <c r="F696" s="77"/>
      <c r="G696" s="77"/>
      <c r="H696" s="77"/>
      <c r="I696" s="82" t="n">
        <f aca="false">AP696+AR696+AT696+AV696+AX696</f>
        <v>0.0405063971693971</v>
      </c>
      <c r="J696" s="81" t="n">
        <f aca="false">AQ696+AS696+AU696+AW696+AY696</f>
        <v>213296.520388355</v>
      </c>
      <c r="K696" s="90" t="n">
        <f aca="false">I696-Tabla_Ministerio!J696</f>
        <v>0.000109484973240363</v>
      </c>
      <c r="L696" s="81" t="n">
        <f aca="false">J696-Tabla_Ministerio!K696</f>
        <v>576.52038835542</v>
      </c>
      <c r="M696" s="82" t="n">
        <f aca="false">Q731/Q740</f>
        <v>0.030238751950714</v>
      </c>
      <c r="N696" s="81" t="n">
        <f aca="false">ROUND(N705*M696,0)</f>
        <v>3025364</v>
      </c>
      <c r="O696" s="82" t="n">
        <f aca="false">Tabla_Ministerio!L696/Tabla_Ministerio!L705-M696</f>
        <v>6.41175224148256E-005</v>
      </c>
      <c r="P696" s="117" t="n">
        <f aca="false">N696-Tabla_Ministerio!L696</f>
        <v>-6415</v>
      </c>
      <c r="Q696" s="83" t="n">
        <f aca="false">N696+J696</f>
        <v>3238660.52038836</v>
      </c>
      <c r="R696" s="81" t="n">
        <f aca="false">Q696-Tabla_Ministerio!M696</f>
        <v>-5838.47961164452</v>
      </c>
      <c r="T696" s="83" t="n">
        <f aca="false">B696+Tabla_Ministerio!B696</f>
        <v>6621</v>
      </c>
      <c r="U696" s="83" t="n">
        <f aca="false">C696+Tabla_Ministerio!C696</f>
        <v>40</v>
      </c>
      <c r="V696" s="83" t="n">
        <f aca="false">D696+Tabla_Ministerio!D696</f>
        <v>250.522727272727</v>
      </c>
      <c r="W696" s="83" t="n">
        <f aca="false">E696+Tabla_Ministerio!E696</f>
        <v>148.772727272727</v>
      </c>
      <c r="X696" s="83" t="n">
        <f aca="false">F696+Tabla_Ministerio!F696</f>
        <v>8</v>
      </c>
      <c r="Y696" s="83" t="n">
        <f aca="false">G696+Tabla_Ministerio!G696</f>
        <v>16</v>
      </c>
      <c r="Z696" s="83" t="n">
        <f aca="false">H696+Tabla_Ministerio!H696</f>
        <v>14</v>
      </c>
      <c r="AA696" s="83" t="n">
        <f aca="false">Y696+0.33*Z696</f>
        <v>20.62</v>
      </c>
      <c r="AD696" s="91" t="n">
        <f aca="false">IF(U696&gt;0,T696/U696,0)</f>
        <v>165.525</v>
      </c>
      <c r="AE696" s="92" t="n">
        <f aca="false">EXP((((AD696-AD705)/AD706+2)/4-1.9)^3)</f>
        <v>0.0231148612808401</v>
      </c>
      <c r="AF696" s="93" t="n">
        <f aca="false">T696/V696</f>
        <v>26.4287399074662</v>
      </c>
      <c r="AG696" s="92" t="n">
        <f aca="false">EXP((((AF696-AF705)/AF706+2)/4-1.9)^3)</f>
        <v>0.276271421193605</v>
      </c>
      <c r="AH696" s="92" t="n">
        <f aca="false">W696/V696</f>
        <v>0.593849224349088</v>
      </c>
      <c r="AI696" s="92" t="n">
        <f aca="false">EXP((((AH696-AH705)/AH706+2)/4-1.9)^3)</f>
        <v>0.219693861861307</v>
      </c>
      <c r="AJ696" s="92" t="n">
        <f aca="false">X696/V696</f>
        <v>0.0319332305180078</v>
      </c>
      <c r="AK696" s="92" t="n">
        <f aca="false">EXP((((AJ696-AJ705)/AJ706+2)/4-1.9)^3)</f>
        <v>0.0307015491407307</v>
      </c>
      <c r="AL696" s="92" t="n">
        <f aca="false">AA696/V696</f>
        <v>0.0823079016601652</v>
      </c>
      <c r="AM696" s="92" t="n">
        <f aca="false">EXP((((AL696-AL705)/AL706+2)/4-1.9)^3)</f>
        <v>0.0347526621335924</v>
      </c>
      <c r="AN696" s="92" t="n">
        <f aca="false">0.01*AE696+0.15*AG696+0.24*AI696+0.25*AK696+0.35*AM696</f>
        <v>0.114237207670503</v>
      </c>
      <c r="AP696" s="94" t="n">
        <f aca="false">0.01*AE696/$AN705*$AZ696</f>
        <v>8.19610152112453E-005</v>
      </c>
      <c r="AQ696" s="81" t="n">
        <f aca="false">AP696*$J705</f>
        <v>431.5861338876</v>
      </c>
      <c r="AR696" s="94" t="n">
        <f aca="false">0.15*AG696/$AN705*$AZ696</f>
        <v>0.0146941090494347</v>
      </c>
      <c r="AS696" s="81" t="n">
        <f aca="false">AR696*$J705</f>
        <v>77375.490032952</v>
      </c>
      <c r="AT696" s="94" t="n">
        <f aca="false">0.24*AI696/$AN705*$AZ696</f>
        <v>0.0186958494641789</v>
      </c>
      <c r="AU696" s="81" t="n">
        <f aca="false">AT696*$J705</f>
        <v>98447.6506201504</v>
      </c>
      <c r="AV696" s="94" t="n">
        <f aca="false">0.25*AK696/$AN705*$AZ696</f>
        <v>0.00272155011613461</v>
      </c>
      <c r="AW696" s="81" t="n">
        <f aca="false">AV696*$J705</f>
        <v>14330.9998024857</v>
      </c>
      <c r="AX696" s="94" t="n">
        <f aca="false">0.35*AM696/$AN705*$AZ696</f>
        <v>0.0043129275244376</v>
      </c>
      <c r="AY696" s="81" t="n">
        <f aca="false">AX696*$J705</f>
        <v>22710.7937988798</v>
      </c>
      <c r="AZ696" s="140" t="n">
        <v>1</v>
      </c>
      <c r="BA696" s="140" t="n">
        <v>1.00003743629218</v>
      </c>
    </row>
    <row r="697" customFormat="false" ht="12.8" hidden="false" customHeight="false" outlineLevel="0" collapsed="false">
      <c r="A697" s="89" t="s">
        <v>61</v>
      </c>
      <c r="B697" s="77"/>
      <c r="C697" s="77"/>
      <c r="D697" s="77"/>
      <c r="E697" s="77"/>
      <c r="F697" s="77"/>
      <c r="G697" s="77"/>
      <c r="H697" s="77"/>
      <c r="I697" s="82" t="n">
        <f aca="false">AP697+AR697+AT697+AV697+AX697</f>
        <v>0.0360151134499287</v>
      </c>
      <c r="J697" s="81" t="n">
        <f aca="false">AQ697+AS697+AU697+AW697+AY697</f>
        <v>189646.547633848</v>
      </c>
      <c r="K697" s="90" t="n">
        <f aca="false">I697-Tabla_Ministerio!J697</f>
        <v>-0.000129412238629618</v>
      </c>
      <c r="L697" s="81" t="n">
        <f aca="false">J697-Tabla_Ministerio!K697</f>
        <v>-681.452366151527</v>
      </c>
      <c r="M697" s="82" t="n">
        <f aca="false">Q732/Q740</f>
        <v>0.010805956211858</v>
      </c>
      <c r="N697" s="81" t="n">
        <f aca="false">ROUND(N705*M697,0)</f>
        <v>1081128</v>
      </c>
      <c r="O697" s="82" t="n">
        <f aca="false">Tabla_Ministerio!L697/Tabla_Ministerio!L705-M697</f>
        <v>7.03968522215367E-006</v>
      </c>
      <c r="P697" s="117" t="n">
        <f aca="false">N697-Tabla_Ministerio!L697</f>
        <v>-704</v>
      </c>
      <c r="Q697" s="83" t="n">
        <f aca="false">N697+J697</f>
        <v>1270774.54763385</v>
      </c>
      <c r="R697" s="81" t="n">
        <f aca="false">Q697-Tabla_Ministerio!M697</f>
        <v>-1385.45236615161</v>
      </c>
      <c r="T697" s="83" t="n">
        <f aca="false">B697+Tabla_Ministerio!B697</f>
        <v>5407</v>
      </c>
      <c r="U697" s="83" t="n">
        <f aca="false">C697+Tabla_Ministerio!C697</f>
        <v>28</v>
      </c>
      <c r="V697" s="83" t="n">
        <f aca="false">D697+Tabla_Ministerio!D697</f>
        <v>183.590909090909</v>
      </c>
      <c r="W697" s="83" t="n">
        <f aca="false">E697+Tabla_Ministerio!E697</f>
        <v>85.3636363636364</v>
      </c>
      <c r="X697" s="83" t="n">
        <f aca="false">F697+Tabla_Ministerio!F697</f>
        <v>8</v>
      </c>
      <c r="Y697" s="83" t="n">
        <f aca="false">G697+Tabla_Ministerio!G697</f>
        <v>8</v>
      </c>
      <c r="Z697" s="83" t="n">
        <f aca="false">H697+Tabla_Ministerio!H697</f>
        <v>11</v>
      </c>
      <c r="AA697" s="83" t="n">
        <f aca="false">Y697+0.33*Z697</f>
        <v>11.63</v>
      </c>
      <c r="AD697" s="91" t="n">
        <f aca="false">IF(U697&gt;0,T697/U697,0)</f>
        <v>193.107142857143</v>
      </c>
      <c r="AE697" s="92" t="n">
        <f aca="false">EXP((((AD697-AD705)/AD706+2)/4-1.9)^3)</f>
        <v>0.0473956712767663</v>
      </c>
      <c r="AF697" s="93" t="n">
        <f aca="false">T697/V697</f>
        <v>29.451349343897</v>
      </c>
      <c r="AG697" s="92" t="n">
        <f aca="false">EXP((((AF697-AF705)/AF706+2)/4-1.9)^3)</f>
        <v>0.44507907284687</v>
      </c>
      <c r="AH697" s="92" t="n">
        <f aca="false">W697/V697</f>
        <v>0.464966575885121</v>
      </c>
      <c r="AI697" s="92" t="n">
        <f aca="false">EXP((((AH697-AH705)/AH706+2)/4-1.9)^3)</f>
        <v>0.0596651798428781</v>
      </c>
      <c r="AJ697" s="92" t="n">
        <f aca="false">X697/V697</f>
        <v>0.0435751423619708</v>
      </c>
      <c r="AK697" s="92" t="n">
        <f aca="false">EXP((((AJ697-AJ705)/AJ706+2)/4-1.9)^3)</f>
        <v>0.0422071646461592</v>
      </c>
      <c r="AL697" s="92" t="n">
        <f aca="false">AA697/V697</f>
        <v>0.0633473632087151</v>
      </c>
      <c r="AM697" s="92" t="n">
        <f aca="false">EXP((((AL697-AL705)/AL706+2)/4-1.9)^3)</f>
        <v>0.0270386260670773</v>
      </c>
      <c r="AN697" s="92" t="n">
        <f aca="false">0.01*AE697+0.15*AG697+0.24*AI697+0.25*AK697+0.35*AM697</f>
        <v>0.101570771087106</v>
      </c>
      <c r="AP697" s="94" t="n">
        <f aca="false">0.01*AE697/$AN705*$AZ697</f>
        <v>0.000168056268530678</v>
      </c>
      <c r="AQ697" s="81" t="n">
        <f aca="false">AP697*$J705</f>
        <v>884.942127959147</v>
      </c>
      <c r="AR697" s="94" t="n">
        <f aca="false">0.15*AG697/$AN705*$AZ697</f>
        <v>0.0236725188721207</v>
      </c>
      <c r="AS697" s="81" t="n">
        <f aca="false">AR697*$J705</f>
        <v>124653.542578351</v>
      </c>
      <c r="AT697" s="94" t="n">
        <f aca="false">0.24*AI697/$AN705*$AZ697</f>
        <v>0.00507748014052309</v>
      </c>
      <c r="AU697" s="81" t="n">
        <f aca="false">AT697*$J705</f>
        <v>26736.7359724793</v>
      </c>
      <c r="AV697" s="94" t="n">
        <f aca="false">0.25*AK697/$AN705*$AZ697</f>
        <v>0.00374146963457536</v>
      </c>
      <c r="AW697" s="81" t="n">
        <f aca="false">AV697*$J705</f>
        <v>19701.6399867955</v>
      </c>
      <c r="AX697" s="94" t="n">
        <f aca="false">0.35*AM697/$AN705*$AZ697</f>
        <v>0.00335558853417884</v>
      </c>
      <c r="AY697" s="81" t="n">
        <f aca="false">AX697*$J705</f>
        <v>17669.6869682637</v>
      </c>
      <c r="AZ697" s="140" t="n">
        <v>1</v>
      </c>
      <c r="BA697" s="140" t="n">
        <v>1.00833109450277</v>
      </c>
    </row>
    <row r="698" customFormat="false" ht="12.8" hidden="false" customHeight="false" outlineLevel="0" collapsed="false">
      <c r="A698" s="89" t="s">
        <v>62</v>
      </c>
      <c r="B698" s="77"/>
      <c r="C698" s="77"/>
      <c r="D698" s="77"/>
      <c r="E698" s="77"/>
      <c r="F698" s="77"/>
      <c r="G698" s="77"/>
      <c r="H698" s="77"/>
      <c r="I698" s="82" t="n">
        <f aca="false">AP698+AR698+AT698+AV698+AX698</f>
        <v>0.01776407435037</v>
      </c>
      <c r="J698" s="81" t="n">
        <f aca="false">AQ698+AS698+AU698+AW698+AY698</f>
        <v>93541.1567463863</v>
      </c>
      <c r="K698" s="90" t="n">
        <f aca="false">I698-Tabla_Ministerio!J698</f>
        <v>4.61770483906679E-005</v>
      </c>
      <c r="L698" s="81" t="n">
        <f aca="false">J698-Tabla_Ministerio!K698</f>
        <v>243.156746386303</v>
      </c>
      <c r="M698" s="82" t="n">
        <f aca="false">Q733/Q740</f>
        <v>0.02977621383537</v>
      </c>
      <c r="N698" s="81" t="n">
        <f aca="false">ROUND(N705*M698,0)</f>
        <v>2979088</v>
      </c>
      <c r="O698" s="82" t="n">
        <f aca="false">Tabla_Ministerio!L698/Tabla_Ministerio!L705-M698</f>
        <v>-1.08896856748225E-005</v>
      </c>
      <c r="P698" s="117" t="n">
        <f aca="false">N698-Tabla_Ministerio!L698</f>
        <v>1090</v>
      </c>
      <c r="Q698" s="83" t="n">
        <f aca="false">N698+J698</f>
        <v>3072629.15674639</v>
      </c>
      <c r="R698" s="81" t="n">
        <f aca="false">Q698-Tabla_Ministerio!M698</f>
        <v>1333.15674638608</v>
      </c>
      <c r="T698" s="83" t="n">
        <f aca="false">B698+Tabla_Ministerio!B698</f>
        <v>6554</v>
      </c>
      <c r="U698" s="83" t="n">
        <f aca="false">C698+Tabla_Ministerio!C698</f>
        <v>27</v>
      </c>
      <c r="V698" s="83" t="n">
        <f aca="false">D698+Tabla_Ministerio!D698</f>
        <v>301.613636363636</v>
      </c>
      <c r="W698" s="83" t="n">
        <f aca="false">E698+Tabla_Ministerio!E698</f>
        <v>156.113636363636</v>
      </c>
      <c r="X698" s="83" t="n">
        <f aca="false">F698+Tabla_Ministerio!F698</f>
        <v>2</v>
      </c>
      <c r="Y698" s="83" t="n">
        <f aca="false">G698+Tabla_Ministerio!G698</f>
        <v>5</v>
      </c>
      <c r="Z698" s="83" t="n">
        <f aca="false">H698+Tabla_Ministerio!H698</f>
        <v>0</v>
      </c>
      <c r="AA698" s="83" t="n">
        <f aca="false">Y698+0.33*Z698</f>
        <v>5</v>
      </c>
      <c r="AD698" s="91" t="n">
        <f aca="false">IF(U698&gt;0,T698/U698,0)</f>
        <v>242.740740740741</v>
      </c>
      <c r="AE698" s="92" t="n">
        <f aca="false">EXP((((AD698-AD705)/AD706+2)/4-1.9)^3)</f>
        <v>0.135592108042558</v>
      </c>
      <c r="AF698" s="93" t="n">
        <f aca="false">T698/V698</f>
        <v>21.7297867530706</v>
      </c>
      <c r="AG698" s="92" t="n">
        <f aca="false">EXP((((AF698-AF705)/AF706+2)/4-1.9)^3)</f>
        <v>0.0954007119051884</v>
      </c>
      <c r="AH698" s="92" t="n">
        <f aca="false">W698/V698</f>
        <v>0.517594755481877</v>
      </c>
      <c r="AI698" s="92" t="n">
        <f aca="false">EXP((((AH698-AH705)/AH706+2)/4-1.9)^3)</f>
        <v>0.108430885128182</v>
      </c>
      <c r="AJ698" s="92" t="n">
        <f aca="false">X698/V698</f>
        <v>0.00663099992464774</v>
      </c>
      <c r="AK698" s="92" t="n">
        <f aca="false">EXP((((AJ698-AJ705)/AJ706+2)/4-1.9)^3)</f>
        <v>0.0143032392891431</v>
      </c>
      <c r="AL698" s="92" t="n">
        <f aca="false">AA698/V698</f>
        <v>0.0165774998116193</v>
      </c>
      <c r="AM698" s="92" t="n">
        <f aca="false">EXP((((AL698-AL705)/AL706+2)/4-1.9)^3)</f>
        <v>0.0138098857758277</v>
      </c>
      <c r="AN698" s="92" t="n">
        <f aca="false">0.01*AE698+0.15*AG698+0.24*AI698+0.25*AK698+0.35*AM698</f>
        <v>0.0500987101407931</v>
      </c>
      <c r="AP698" s="94" t="n">
        <f aca="false">0.01*AE698/$AN705*$AZ698</f>
        <v>0.000480784491621097</v>
      </c>
      <c r="AQ698" s="81" t="n">
        <f aca="false">AP698*$J705</f>
        <v>2531.6904559693</v>
      </c>
      <c r="AR698" s="94" t="n">
        <f aca="false">0.15*AG698/$AN705*$AZ698</f>
        <v>0.00507409871810873</v>
      </c>
      <c r="AS698" s="81" t="n">
        <f aca="false">AR698*$J705</f>
        <v>26718.9302507823</v>
      </c>
      <c r="AT698" s="94" t="n">
        <f aca="false">0.24*AI698/$AN705*$AZ698</f>
        <v>0.00922741986712378</v>
      </c>
      <c r="AU698" s="81" t="n">
        <f aca="false">AT698*$J705</f>
        <v>48589.2769378872</v>
      </c>
      <c r="AV698" s="94" t="n">
        <f aca="false">0.25*AK698/$AN705*$AZ698</f>
        <v>0.00126791590776197</v>
      </c>
      <c r="AW698" s="81" t="n">
        <f aca="false">AV698*$J705</f>
        <v>6676.52692338169</v>
      </c>
      <c r="AX698" s="94" t="n">
        <f aca="false">0.35*AM698/$AN705*$AZ698</f>
        <v>0.00171385536575439</v>
      </c>
      <c r="AY698" s="81" t="n">
        <f aca="false">AX698*$J705</f>
        <v>9024.73217836583</v>
      </c>
      <c r="AZ698" s="140" t="n">
        <v>1</v>
      </c>
      <c r="BA698" s="140" t="n">
        <v>0.998607646107983</v>
      </c>
    </row>
    <row r="699" customFormat="false" ht="12.8" hidden="false" customHeight="false" outlineLevel="0" collapsed="false">
      <c r="A699" s="89" t="s">
        <v>63</v>
      </c>
      <c r="B699" s="77"/>
      <c r="C699" s="77"/>
      <c r="D699" s="77"/>
      <c r="E699" s="77"/>
      <c r="F699" s="77"/>
      <c r="G699" s="77"/>
      <c r="H699" s="77"/>
      <c r="I699" s="82" t="n">
        <f aca="false">AP699+AR699+AT699+AV699+AX699</f>
        <v>0.0193612894163791</v>
      </c>
      <c r="J699" s="81" t="n">
        <f aca="false">AQ699+AS699+AU699+AW699+AY699</f>
        <v>101951.690383009</v>
      </c>
      <c r="K699" s="90" t="n">
        <f aca="false">I699-Tabla_Ministerio!J699</f>
        <v>-0.000128435597099463</v>
      </c>
      <c r="L699" s="81" t="n">
        <f aca="false">J699-Tabla_Ministerio!K699</f>
        <v>-676.309616990984</v>
      </c>
      <c r="M699" s="82" t="n">
        <f aca="false">Q734/Q740</f>
        <v>0.0102974945976753</v>
      </c>
      <c r="N699" s="81" t="n">
        <f aca="false">ROUND(N705*M699,0)</f>
        <v>1030256</v>
      </c>
      <c r="O699" s="82" t="n">
        <f aca="false">Tabla_Ministerio!L699/Tabla_Ministerio!L705-M699</f>
        <v>-2.62358626388487E-006</v>
      </c>
      <c r="P699" s="117" t="n">
        <f aca="false">N699-Tabla_Ministerio!L699</f>
        <v>262</v>
      </c>
      <c r="Q699" s="83" t="n">
        <f aca="false">N699+J699</f>
        <v>1132207.69038301</v>
      </c>
      <c r="R699" s="81" t="n">
        <f aca="false">Q699-Tabla_Ministerio!M699</f>
        <v>-414.309616991086</v>
      </c>
      <c r="T699" s="83" t="n">
        <f aca="false">B699+Tabla_Ministerio!B699</f>
        <v>9540</v>
      </c>
      <c r="U699" s="83" t="n">
        <f aca="false">C699+Tabla_Ministerio!C699</f>
        <v>56</v>
      </c>
      <c r="V699" s="83" t="n">
        <f aca="false">D699+Tabla_Ministerio!D699</f>
        <v>355.818181818182</v>
      </c>
      <c r="W699" s="83" t="n">
        <f aca="false">E699+Tabla_Ministerio!E699</f>
        <v>124.409090909091</v>
      </c>
      <c r="X699" s="83" t="n">
        <f aca="false">F699+Tabla_Ministerio!F699</f>
        <v>1</v>
      </c>
      <c r="Y699" s="83" t="n">
        <f aca="false">G699+Tabla_Ministerio!G699</f>
        <v>2</v>
      </c>
      <c r="Z699" s="83" t="n">
        <f aca="false">H699+Tabla_Ministerio!H699</f>
        <v>0</v>
      </c>
      <c r="AA699" s="83" t="n">
        <f aca="false">Y699+0.33*Z699</f>
        <v>2</v>
      </c>
      <c r="AD699" s="91" t="n">
        <f aca="false">IF(U699&gt;0,T699/U699,0)</f>
        <v>170.357142857143</v>
      </c>
      <c r="AE699" s="92" t="n">
        <f aca="false">EXP((((AD699-AD705)/AD706+2)/4-1.9)^3)</f>
        <v>0.0264071821941215</v>
      </c>
      <c r="AF699" s="93" t="n">
        <f aca="false">T699/V699</f>
        <v>26.8114460909555</v>
      </c>
      <c r="AG699" s="92" t="n">
        <f aca="false">EXP((((AF699-AF705)/AF706+2)/4-1.9)^3)</f>
        <v>0.295901586543057</v>
      </c>
      <c r="AH699" s="92" t="n">
        <f aca="false">W699/V699</f>
        <v>0.349642309657639</v>
      </c>
      <c r="AI699" s="92" t="n">
        <f aca="false">EXP((((AH699-AH705)/AH706+2)/4-1.9)^3)</f>
        <v>0.0113012331535313</v>
      </c>
      <c r="AJ699" s="92" t="n">
        <f aca="false">X699/V699</f>
        <v>0.0028104241185488</v>
      </c>
      <c r="AK699" s="92" t="n">
        <f aca="false">EXP((((AJ699-AJ705)/AJ706+2)/4-1.9)^3)</f>
        <v>0.0126323097864173</v>
      </c>
      <c r="AL699" s="92" t="n">
        <f aca="false">AA699/V699</f>
        <v>0.0056208482370976</v>
      </c>
      <c r="AM699" s="92" t="n">
        <f aca="false">EXP((((AL699-AL705)/AL706+2)/4-1.9)^3)</f>
        <v>0.0116672426041759</v>
      </c>
      <c r="AN699" s="92" t="n">
        <f aca="false">0.01*AE699+0.15*AG699+0.24*AI699+0.25*AK699+0.35*AM699</f>
        <v>0.0546032181183132</v>
      </c>
      <c r="AP699" s="94" t="n">
        <f aca="false">0.01*AE699/$AN705*$AZ699</f>
        <v>9.36349751444348E-005</v>
      </c>
      <c r="AQ699" s="81" t="n">
        <f aca="false">AP699*$J705</f>
        <v>493.058276731832</v>
      </c>
      <c r="AR699" s="94" t="n">
        <f aca="false">0.15*AG699/$AN705*$AZ699</f>
        <v>0.0157381829860623</v>
      </c>
      <c r="AS699" s="81" t="n">
        <f aca="false">AR699*$J705</f>
        <v>82873.3213206744</v>
      </c>
      <c r="AT699" s="94" t="n">
        <f aca="false">0.24*AI699/$AN705*$AZ699</f>
        <v>0.000961729890894242</v>
      </c>
      <c r="AU699" s="81" t="n">
        <f aca="false">AT699*$J705</f>
        <v>5064.22821124646</v>
      </c>
      <c r="AV699" s="94" t="n">
        <f aca="false">0.25*AK699/$AN705*$AZ699</f>
        <v>0.00111979574739642</v>
      </c>
      <c r="AW699" s="81" t="n">
        <f aca="false">AV699*$J705</f>
        <v>5896.56333705694</v>
      </c>
      <c r="AX699" s="94" t="n">
        <f aca="false">0.35*AM699/$AN705*$AZ699</f>
        <v>0.00144794581688178</v>
      </c>
      <c r="AY699" s="81" t="n">
        <f aca="false">AX699*$J705</f>
        <v>7624.51923729944</v>
      </c>
      <c r="AZ699" s="140" t="n">
        <v>1</v>
      </c>
      <c r="BA699" s="140" t="n">
        <v>0.984794257142933</v>
      </c>
    </row>
    <row r="700" customFormat="false" ht="12.8" hidden="false" customHeight="false" outlineLevel="0" collapsed="false">
      <c r="A700" s="89" t="s">
        <v>64</v>
      </c>
      <c r="B700" s="77"/>
      <c r="C700" s="77"/>
      <c r="D700" s="77"/>
      <c r="E700" s="77"/>
      <c r="F700" s="77"/>
      <c r="G700" s="77"/>
      <c r="H700" s="77"/>
      <c r="I700" s="82" t="n">
        <f aca="false">AP700+AR700+AT700+AV700+AX700</f>
        <v>0.0170991680690133</v>
      </c>
      <c r="J700" s="81" t="n">
        <f aca="false">AQ700+AS700+AU700+AW700+AY700</f>
        <v>90039.9271602389</v>
      </c>
      <c r="K700" s="90" t="n">
        <f aca="false">I700-Tabla_Ministerio!J700</f>
        <v>9.00018516338322E-005</v>
      </c>
      <c r="L700" s="81" t="n">
        <f aca="false">J700-Tabla_Ministerio!K700</f>
        <v>473.927160238876</v>
      </c>
      <c r="M700" s="82" t="n">
        <f aca="false">Q735/Q740</f>
        <v>0.0144122932809291</v>
      </c>
      <c r="N700" s="81" t="n">
        <f aca="false">ROUND(N705*M700,0)</f>
        <v>1441939</v>
      </c>
      <c r="O700" s="82" t="n">
        <f aca="false">Tabla_Ministerio!L700/Tabla_Ministerio!L705-M700</f>
        <v>-8.02565422312711E-006</v>
      </c>
      <c r="P700" s="117" t="n">
        <f aca="false">N700-Tabla_Ministerio!L700</f>
        <v>803</v>
      </c>
      <c r="Q700" s="83" t="n">
        <f aca="false">N700+J700</f>
        <v>1531978.92716024</v>
      </c>
      <c r="R700" s="81" t="n">
        <f aca="false">Q700-Tabla_Ministerio!M700</f>
        <v>1276.92716023885</v>
      </c>
      <c r="T700" s="83" t="n">
        <f aca="false">B700+Tabla_Ministerio!B700</f>
        <v>9650</v>
      </c>
      <c r="U700" s="83" t="n">
        <f aca="false">C700+Tabla_Ministerio!C700</f>
        <v>50</v>
      </c>
      <c r="V700" s="83" t="n">
        <f aca="false">D700+Tabla_Ministerio!D700</f>
        <v>381.522727272727</v>
      </c>
      <c r="W700" s="83" t="n">
        <f aca="false">E700+Tabla_Ministerio!E700</f>
        <v>147.863636363636</v>
      </c>
      <c r="X700" s="83" t="n">
        <f aca="false">F700+Tabla_Ministerio!F700</f>
        <v>1</v>
      </c>
      <c r="Y700" s="83" t="n">
        <f aca="false">G700+Tabla_Ministerio!G700</f>
        <v>13</v>
      </c>
      <c r="Z700" s="83" t="n">
        <f aca="false">H700+Tabla_Ministerio!H700</f>
        <v>1</v>
      </c>
      <c r="AA700" s="83" t="n">
        <f aca="false">Y700+0.33*Z700</f>
        <v>13.33</v>
      </c>
      <c r="AD700" s="91" t="n">
        <f aca="false">IF(U700&gt;0,T700/U700,0)</f>
        <v>193</v>
      </c>
      <c r="AE700" s="92" t="n">
        <f aca="false">EXP((((AD700-AD705)/AD706+2)/4-1.9)^3)</f>
        <v>0.0472727974104686</v>
      </c>
      <c r="AF700" s="93" t="n">
        <f aca="false">T700/V700</f>
        <v>25.293381783523</v>
      </c>
      <c r="AG700" s="92" t="n">
        <f aca="false">EXP((((AF700-AF705)/AF706+2)/4-1.9)^3)</f>
        <v>0.221997577419345</v>
      </c>
      <c r="AH700" s="92" t="n">
        <f aca="false">W700/V700</f>
        <v>0.387561803776731</v>
      </c>
      <c r="AI700" s="92" t="n">
        <f aca="false">EXP((((AH700-AH705)/AH706+2)/4-1.9)^3)</f>
        <v>0.0206774672060068</v>
      </c>
      <c r="AJ700" s="92" t="n">
        <f aca="false">X700/V700</f>
        <v>0.00262107583248943</v>
      </c>
      <c r="AK700" s="92" t="n">
        <f aca="false">EXP((((AJ700-AJ705)/AJ706+2)/4-1.9)^3)</f>
        <v>0.012553993542967</v>
      </c>
      <c r="AL700" s="92" t="n">
        <f aca="false">AA700/V700</f>
        <v>0.0349389408470841</v>
      </c>
      <c r="AM700" s="92" t="n">
        <f aca="false">EXP((((AL700-AL705)/AL706+2)/4-1.9)^3)</f>
        <v>0.0181430538273326</v>
      </c>
      <c r="AN700" s="92" t="n">
        <f aca="false">0.01*AE700+0.15*AG700+0.24*AI700+0.25*AK700+0.35*AM700</f>
        <v>0.0482235239417562</v>
      </c>
      <c r="AP700" s="94" t="n">
        <f aca="false">0.01*AE700/$AN705*$AZ700</f>
        <v>0.000167620580567755</v>
      </c>
      <c r="AQ700" s="81" t="n">
        <f aca="false">AP700*$J705</f>
        <v>882.647904504075</v>
      </c>
      <c r="AR700" s="94" t="n">
        <f aca="false">0.15*AG700/$AN705*$AZ700</f>
        <v>0.0118074341429047</v>
      </c>
      <c r="AS700" s="81" t="n">
        <f aca="false">AR700*$J705</f>
        <v>62174.9845305665</v>
      </c>
      <c r="AT700" s="94" t="n">
        <f aca="false">0.24*AI700/$AN705*$AZ700</f>
        <v>0.00175964321856224</v>
      </c>
      <c r="AU700" s="81" t="n">
        <f aca="false">AT700*$J705</f>
        <v>9265.83951850091</v>
      </c>
      <c r="AV700" s="94" t="n">
        <f aca="false">0.25*AK700/$AN705*$AZ700</f>
        <v>0.00111285337518971</v>
      </c>
      <c r="AW700" s="81" t="n">
        <f aca="false">AV700*$J705</f>
        <v>5860.00654755184</v>
      </c>
      <c r="AX700" s="94" t="n">
        <f aca="false">0.35*AM700/$AN705*$AZ700</f>
        <v>0.00225161675178888</v>
      </c>
      <c r="AY700" s="81" t="n">
        <f aca="false">AX700*$J705</f>
        <v>11856.4486591155</v>
      </c>
      <c r="AZ700" s="140" t="n">
        <v>1</v>
      </c>
      <c r="BA700" s="140" t="n">
        <v>0.989953321153134</v>
      </c>
    </row>
    <row r="701" customFormat="false" ht="12.8" hidden="false" customHeight="false" outlineLevel="0" collapsed="false">
      <c r="A701" s="89" t="s">
        <v>65</v>
      </c>
      <c r="B701" s="77"/>
      <c r="C701" s="77"/>
      <c r="D701" s="77"/>
      <c r="E701" s="77"/>
      <c r="F701" s="77"/>
      <c r="G701" s="77"/>
      <c r="H701" s="77"/>
      <c r="I701" s="82" t="n">
        <f aca="false">AP701+AR701+AT701+AV701+AX701</f>
        <v>0.00895741490952345</v>
      </c>
      <c r="J701" s="81" t="n">
        <f aca="false">AQ701+AS701+AU701+AW701+AY701</f>
        <v>47167.4986024082</v>
      </c>
      <c r="K701" s="90" t="n">
        <f aca="false">I701-Tabla_Ministerio!J701</f>
        <v>9.8466258533823E-005</v>
      </c>
      <c r="L701" s="81" t="n">
        <f aca="false">J701-Tabla_Ministerio!K701</f>
        <v>518.498602408217</v>
      </c>
      <c r="M701" s="82" t="n">
        <f aca="false">Q736/Q740</f>
        <v>0.0138891375687589</v>
      </c>
      <c r="N701" s="81" t="n">
        <f aca="false">ROUND(N705*M701,0)</f>
        <v>1389598</v>
      </c>
      <c r="O701" s="82" t="n">
        <f aca="false">Tabla_Ministerio!L701/Tabla_Ministerio!L705-M701</f>
        <v>-4.67400093038736E-006</v>
      </c>
      <c r="P701" s="117" t="n">
        <f aca="false">N701-Tabla_Ministerio!L701</f>
        <v>468</v>
      </c>
      <c r="Q701" s="83" t="n">
        <f aca="false">N701+J701</f>
        <v>1436765.49860241</v>
      </c>
      <c r="R701" s="81" t="n">
        <f aca="false">Q701-Tabla_Ministerio!M701</f>
        <v>986.498602408217</v>
      </c>
      <c r="T701" s="83" t="n">
        <f aca="false">B701+Tabla_Ministerio!B701</f>
        <v>3887</v>
      </c>
      <c r="U701" s="83" t="n">
        <f aca="false">C701+Tabla_Ministerio!C701</f>
        <v>34</v>
      </c>
      <c r="V701" s="83" t="n">
        <f aca="false">D701+Tabla_Ministerio!D701</f>
        <v>224.136363636364</v>
      </c>
      <c r="W701" s="83" t="n">
        <f aca="false">E701+Tabla_Ministerio!E701</f>
        <v>82.5</v>
      </c>
      <c r="X701" s="83" t="n">
        <f aca="false">F701+Tabla_Ministerio!F701</f>
        <v>7</v>
      </c>
      <c r="Y701" s="83" t="n">
        <f aca="false">G701+Tabla_Ministerio!G701</f>
        <v>16</v>
      </c>
      <c r="Z701" s="83" t="n">
        <f aca="false">H701+Tabla_Ministerio!H701</f>
        <v>0</v>
      </c>
      <c r="AA701" s="83" t="n">
        <f aca="false">Y701+0.33*Z701</f>
        <v>16</v>
      </c>
      <c r="AD701" s="91" t="n">
        <f aca="false">IF(U701&gt;0,T701/U701,0)</f>
        <v>114.323529411765</v>
      </c>
      <c r="AE701" s="92" t="n">
        <f aca="false">EXP((((AD701-AD705)/AD706+2)/4-1.9)^3)</f>
        <v>0.00459302832802573</v>
      </c>
      <c r="AF701" s="93" t="n">
        <f aca="false">T701/V701</f>
        <v>17.3421212735753</v>
      </c>
      <c r="AG701" s="92" t="n">
        <f aca="false">EXP((((AF701-AF705)/AF706+2)/4-1.9)^3)</f>
        <v>0.0232337709870592</v>
      </c>
      <c r="AH701" s="92" t="n">
        <f aca="false">W701/V701</f>
        <v>0.368079497059419</v>
      </c>
      <c r="AI701" s="92" t="n">
        <f aca="false">EXP((((AH701-AH705)/AH706+2)/4-1.9)^3)</f>
        <v>0.0152706645490233</v>
      </c>
      <c r="AJ701" s="92" t="n">
        <f aca="false">X701/V701</f>
        <v>0.0312309876292841</v>
      </c>
      <c r="AK701" s="92" t="n">
        <f aca="false">EXP((((AJ701-AJ705)/AJ706+2)/4-1.9)^3)</f>
        <v>0.0300980579684849</v>
      </c>
      <c r="AL701" s="92" t="n">
        <f aca="false">AA701/V701</f>
        <v>0.0713851145812207</v>
      </c>
      <c r="AM701" s="92" t="n">
        <f aca="false">EXP((((AL701-AL705)/AL706+2)/4-1.9)^3)</f>
        <v>0.0301184783598567</v>
      </c>
      <c r="AN701" s="92" t="n">
        <f aca="false">0.01*AE701+0.15*AG701+0.24*AI701+0.25*AK701+0.35*AM701</f>
        <v>0.0252619373411758</v>
      </c>
      <c r="AP701" s="94" t="n">
        <f aca="false">0.01*AE701/$AN705*$AZ701</f>
        <v>1.62860274212866E-005</v>
      </c>
      <c r="AQ701" s="81" t="n">
        <f aca="false">AP701*$J705</f>
        <v>85.7581326076125</v>
      </c>
      <c r="AR701" s="94" t="n">
        <f aca="false">0.15*AG701/$AN705*$AZ701</f>
        <v>0.00123573970495557</v>
      </c>
      <c r="AS701" s="81" t="n">
        <f aca="false">AR701*$J705</f>
        <v>6507.09511563008</v>
      </c>
      <c r="AT701" s="94" t="n">
        <f aca="false">0.24*AI701/$AN705*$AZ701</f>
        <v>0.00129952672872921</v>
      </c>
      <c r="AU701" s="81" t="n">
        <f aca="false">AT701*$J705</f>
        <v>6842.98157227913</v>
      </c>
      <c r="AV701" s="94" t="n">
        <f aca="false">0.25*AK701/$AN705*$AZ701</f>
        <v>0.0026680534191965</v>
      </c>
      <c r="AW701" s="81" t="n">
        <f aca="false">AV701*$J705</f>
        <v>14049.2996240806</v>
      </c>
      <c r="AX701" s="94" t="n">
        <f aca="false">0.35*AM701/$AN705*$AZ701</f>
        <v>0.00373780902922088</v>
      </c>
      <c r="AY701" s="81" t="n">
        <f aca="false">AX701*$J705</f>
        <v>19682.3641578108</v>
      </c>
      <c r="AZ701" s="140" t="n">
        <v>1</v>
      </c>
      <c r="BA701" s="140" t="n">
        <v>0.989554283988327</v>
      </c>
    </row>
    <row r="702" customFormat="false" ht="12.8" hidden="false" customHeight="false" outlineLevel="0" collapsed="false">
      <c r="A702" s="89" t="s">
        <v>66</v>
      </c>
      <c r="B702" s="77"/>
      <c r="C702" s="77"/>
      <c r="D702" s="77"/>
      <c r="E702" s="77"/>
      <c r="F702" s="77"/>
      <c r="G702" s="77"/>
      <c r="H702" s="77"/>
      <c r="I702" s="82" t="n">
        <f aca="false">AP702+AR702+AT702+AV702+AX702</f>
        <v>0.00995635282218492</v>
      </c>
      <c r="J702" s="81" t="n">
        <f aca="false">AQ702+AS702+AU702+AW702+AY702</f>
        <v>52427.6549170674</v>
      </c>
      <c r="K702" s="90" t="n">
        <f aca="false">I702-Tabla_Ministerio!J702</f>
        <v>3.43075442956753E-005</v>
      </c>
      <c r="L702" s="81" t="n">
        <f aca="false">J702-Tabla_Ministerio!K702</f>
        <v>180.654917067397</v>
      </c>
      <c r="M702" s="82" t="n">
        <f aca="false">Q737/Q740</f>
        <v>0.00600077181284824</v>
      </c>
      <c r="N702" s="81" t="n">
        <f aca="false">ROUND(N705*M702,0)</f>
        <v>600373</v>
      </c>
      <c r="O702" s="82" t="n">
        <f aca="false">Tabla_Ministerio!L702/Tabla_Ministerio!L705-M702</f>
        <v>1.35768421610036E-005</v>
      </c>
      <c r="P702" s="117" t="n">
        <f aca="false">N702-Tabla_Ministerio!L702</f>
        <v>-1358</v>
      </c>
      <c r="Q702" s="83" t="n">
        <f aca="false">N702+J702</f>
        <v>652800.654917067</v>
      </c>
      <c r="R702" s="81" t="n">
        <f aca="false">Q702-Tabla_Ministerio!M702</f>
        <v>-1177.34508293262</v>
      </c>
      <c r="T702" s="83" t="n">
        <f aca="false">B702+Tabla_Ministerio!B702</f>
        <v>4133</v>
      </c>
      <c r="U702" s="83" t="n">
        <f aca="false">C702+Tabla_Ministerio!C702</f>
        <v>20</v>
      </c>
      <c r="V702" s="83" t="n">
        <f aca="false">D702+Tabla_Ministerio!D702</f>
        <v>193.613636363636</v>
      </c>
      <c r="W702" s="83" t="n">
        <f aca="false">E702+Tabla_Ministerio!E702</f>
        <v>79.3181818181818</v>
      </c>
      <c r="X702" s="83" t="n">
        <f aca="false">F702+Tabla_Ministerio!F702</f>
        <v>1</v>
      </c>
      <c r="Y702" s="83" t="n">
        <f aca="false">G702+Tabla_Ministerio!G702</f>
        <v>1</v>
      </c>
      <c r="Z702" s="83" t="n">
        <f aca="false">H702+Tabla_Ministerio!H702</f>
        <v>2</v>
      </c>
      <c r="AA702" s="83" t="n">
        <f aca="false">Y702+0.33*Z702</f>
        <v>1.66</v>
      </c>
      <c r="AD702" s="91" t="n">
        <f aca="false">IF(U702&gt;0,T702/U702,0)</f>
        <v>206.65</v>
      </c>
      <c r="AE702" s="92" t="n">
        <f aca="false">EXP((((AD702-AD705)/AD706+2)/4-1.9)^3)</f>
        <v>0.0650356019229161</v>
      </c>
      <c r="AF702" s="93" t="n">
        <f aca="false">T702/V702</f>
        <v>21.3466369292171</v>
      </c>
      <c r="AG702" s="92" t="n">
        <f aca="false">EXP((((AF702-AF705)/AF706+2)/4-1.9)^3)</f>
        <v>0.0857944700575318</v>
      </c>
      <c r="AH702" s="92" t="n">
        <f aca="false">W702/V702</f>
        <v>0.409672496771922</v>
      </c>
      <c r="AI702" s="92" t="n">
        <f aca="false">EXP((((AH702-AH705)/AH706+2)/4-1.9)^3)</f>
        <v>0.0286422264310594</v>
      </c>
      <c r="AJ702" s="92" t="n">
        <f aca="false">X702/V702</f>
        <v>0.00516492546073484</v>
      </c>
      <c r="AK702" s="92" t="n">
        <f aca="false">EXP((((AJ702-AJ705)/AJ706+2)/4-1.9)^3)</f>
        <v>0.013641245753999</v>
      </c>
      <c r="AL702" s="92" t="n">
        <f aca="false">AA702/V702</f>
        <v>0.00857377626481983</v>
      </c>
      <c r="AM702" s="92" t="n">
        <f aca="false">EXP((((AL702-AL705)/AL706+2)/4-1.9)^3)</f>
        <v>0.0122148458021099</v>
      </c>
      <c r="AN702" s="92" t="n">
        <f aca="false">0.01*AE702+0.15*AG702+0.24*AI702+0.25*AK702+0.35*AM702</f>
        <v>0.0280791683405514</v>
      </c>
      <c r="AP702" s="94" t="n">
        <f aca="false">0.01*AE702/$AN705*$AZ702</f>
        <v>0.000230604194146516</v>
      </c>
      <c r="AQ702" s="81" t="n">
        <f aca="false">AP702*$J705</f>
        <v>1214.30380472282</v>
      </c>
      <c r="AR702" s="94" t="n">
        <f aca="false">0.15*AG702/$AN705*$AZ702</f>
        <v>0.00456316941295345</v>
      </c>
      <c r="AS702" s="81" t="n">
        <f aca="false">AR702*$J705</f>
        <v>24028.5047730902</v>
      </c>
      <c r="AT702" s="94" t="n">
        <f aca="false">0.24*AI702/$AN705*$AZ702</f>
        <v>0.00243744066919843</v>
      </c>
      <c r="AU702" s="81" t="n">
        <f aca="false">AT702*$J705</f>
        <v>12834.950766391</v>
      </c>
      <c r="AV702" s="94" t="n">
        <f aca="false">0.25*AK702/$AN705*$AZ702</f>
        <v>0.00120923324734658</v>
      </c>
      <c r="AW702" s="81" t="n">
        <f aca="false">AV702*$J705</f>
        <v>6367.51876298203</v>
      </c>
      <c r="AX702" s="94" t="n">
        <f aca="false">0.35*AM702/$AN705*$AZ702</f>
        <v>0.00151590529853993</v>
      </c>
      <c r="AY702" s="81" t="n">
        <f aca="false">AX702*$J705</f>
        <v>7982.37680988134</v>
      </c>
      <c r="AZ702" s="140" t="n">
        <v>1</v>
      </c>
      <c r="BA702" s="140" t="n">
        <v>1.01285796033092</v>
      </c>
    </row>
    <row r="703" customFormat="false" ht="12.8" hidden="false" customHeight="false" outlineLevel="0" collapsed="false">
      <c r="A703" s="89" t="s">
        <v>67</v>
      </c>
      <c r="B703" s="77"/>
      <c r="C703" s="77"/>
      <c r="D703" s="77"/>
      <c r="E703" s="77"/>
      <c r="F703" s="77"/>
      <c r="G703" s="77"/>
      <c r="H703" s="77"/>
      <c r="I703" s="82" t="n">
        <f aca="false">AP703+AR703+AT703+AV703+AX703</f>
        <v>0.00792543198759594</v>
      </c>
      <c r="J703" s="81" t="n">
        <f aca="false">AQ703+AS703+AU703+AW703+AY703</f>
        <v>41733.3355632513</v>
      </c>
      <c r="K703" s="90" t="n">
        <f aca="false">I703-Tabla_Ministerio!J703</f>
        <v>0.000129579963505916</v>
      </c>
      <c r="L703" s="81" t="n">
        <f aca="false">J703-Tabla_Ministerio!K703</f>
        <v>682.335563251305</v>
      </c>
      <c r="M703" s="82" t="n">
        <f aca="false">Q738/Q740</f>
        <v>0.00437138717677273</v>
      </c>
      <c r="N703" s="81" t="n">
        <f aca="false">ROUND(N705*M703,0)</f>
        <v>437354</v>
      </c>
      <c r="O703" s="82" t="n">
        <f aca="false">Tabla_Ministerio!L703/Tabla_Ministerio!L705-M703</f>
        <v>-9.55485577094212E-006</v>
      </c>
      <c r="P703" s="117" t="n">
        <f aca="false">N703-Tabla_Ministerio!L703</f>
        <v>956</v>
      </c>
      <c r="Q703" s="83" t="n">
        <f aca="false">N703+J703</f>
        <v>479087.335563251</v>
      </c>
      <c r="R703" s="81" t="n">
        <f aca="false">Q703-Tabla_Ministerio!M703</f>
        <v>1638.33556325128</v>
      </c>
      <c r="T703" s="83" t="n">
        <f aca="false">B703+Tabla_Ministerio!B703</f>
        <v>4168</v>
      </c>
      <c r="U703" s="83" t="n">
        <f aca="false">C703+Tabla_Ministerio!C703</f>
        <v>28</v>
      </c>
      <c r="V703" s="83" t="n">
        <f aca="false">D703+Tabla_Ministerio!D703</f>
        <v>214.795454545455</v>
      </c>
      <c r="W703" s="83" t="n">
        <f aca="false">E703+Tabla_Ministerio!E703</f>
        <v>76.3409090909091</v>
      </c>
      <c r="X703" s="83" t="n">
        <f aca="false">F703+Tabla_Ministerio!F703</f>
        <v>2</v>
      </c>
      <c r="Y703" s="83" t="n">
        <f aca="false">G703+Tabla_Ministerio!G703</f>
        <v>10</v>
      </c>
      <c r="Z703" s="83" t="n">
        <f aca="false">H703+Tabla_Ministerio!H703</f>
        <v>4</v>
      </c>
      <c r="AA703" s="83" t="n">
        <f aca="false">Y703+0.33*Z703</f>
        <v>11.32</v>
      </c>
      <c r="AD703" s="91" t="n">
        <f aca="false">IF(U703&gt;0,T703/U703,0)</f>
        <v>148.857142857143</v>
      </c>
      <c r="AE703" s="92" t="n">
        <f aca="false">EXP((((AD703-AD705)/AD706+2)/4-1.9)^3)</f>
        <v>0.0142428506606034</v>
      </c>
      <c r="AF703" s="93" t="n">
        <f aca="false">T703/V703</f>
        <v>19.4045074595281</v>
      </c>
      <c r="AG703" s="92" t="n">
        <f aca="false">EXP((((AF703-AF705)/AF706+2)/4-1.9)^3)</f>
        <v>0.0476841565644608</v>
      </c>
      <c r="AH703" s="92" t="n">
        <f aca="false">W703/V703</f>
        <v>0.355412125700983</v>
      </c>
      <c r="AI703" s="92" t="n">
        <f aca="false">EXP((((AH703-AH705)/AH706+2)/4-1.9)^3)</f>
        <v>0.0124362628405428</v>
      </c>
      <c r="AJ703" s="92" t="n">
        <f aca="false">X703/V703</f>
        <v>0.00931118400169292</v>
      </c>
      <c r="AK703" s="92" t="n">
        <f aca="false">EXP((((AJ703-AJ705)/AJ706+2)/4-1.9)^3)</f>
        <v>0.0155835256749034</v>
      </c>
      <c r="AL703" s="92" t="n">
        <f aca="false">AA703/V703</f>
        <v>0.052701301449582</v>
      </c>
      <c r="AM703" s="92" t="n">
        <f aca="false">EXP((((AL703-AL705)/AL706+2)/4-1.9)^3)</f>
        <v>0.0233596441285492</v>
      </c>
      <c r="AN703" s="92" t="n">
        <f aca="false">0.01*AE703+0.15*AG703+0.24*AI703+0.25*AK703+0.35*AM703</f>
        <v>0.0223515119367235</v>
      </c>
      <c r="AP703" s="94" t="n">
        <f aca="false">0.01*AE703/$AN705*$AZ703</f>
        <v>5.05025094229241E-005</v>
      </c>
      <c r="AQ703" s="81" t="n">
        <f aca="false">AP703*$J705</f>
        <v>265.933538491253</v>
      </c>
      <c r="AR703" s="94" t="n">
        <f aca="false">0.15*AG703/$AN705*$AZ703</f>
        <v>0.00253618775862266</v>
      </c>
      <c r="AS703" s="81" t="n">
        <f aca="false">AR703*$J705</f>
        <v>13354.9281537795</v>
      </c>
      <c r="AT703" s="94" t="n">
        <f aca="false">0.24*AI703/$AN705*$AZ703</f>
        <v>0.00105832041001916</v>
      </c>
      <c r="AU703" s="81" t="n">
        <f aca="false">AT703*$J705</f>
        <v>5572.84964073796</v>
      </c>
      <c r="AV703" s="94" t="n">
        <f aca="false">0.25*AK703/$AN705*$AZ703</f>
        <v>0.00138140736533891</v>
      </c>
      <c r="AW703" s="81" t="n">
        <f aca="false">AV703*$J705</f>
        <v>7274.14445262602</v>
      </c>
      <c r="AX703" s="94" t="n">
        <f aca="false">0.35*AM703/$AN705*$AZ703</f>
        <v>0.00289901394419228</v>
      </c>
      <c r="AY703" s="81" t="n">
        <f aca="false">AX703*$J705</f>
        <v>15265.4797776165</v>
      </c>
      <c r="AZ703" s="140" t="n">
        <v>1</v>
      </c>
      <c r="BA703" s="140" t="n">
        <v>0.988228194173219</v>
      </c>
    </row>
    <row r="704" customFormat="false" ht="12.8" hidden="false" customHeight="false" outlineLevel="0" collapsed="false">
      <c r="A704" s="95" t="s">
        <v>68</v>
      </c>
      <c r="B704" s="77"/>
      <c r="C704" s="77"/>
      <c r="D704" s="77"/>
      <c r="E704" s="77"/>
      <c r="F704" s="77"/>
      <c r="G704" s="77"/>
      <c r="H704" s="77"/>
      <c r="I704" s="96" t="n">
        <f aca="false">AP704+AR704+AT704+AV704+AX704</f>
        <v>0.00660548890081856</v>
      </c>
      <c r="J704" s="97" t="n">
        <f aca="false">AQ704+AS704+AU704+AW704+AY704</f>
        <v>34782.8465739965</v>
      </c>
      <c r="K704" s="90" t="n">
        <f aca="false">I704-Tabla_Ministerio!J704</f>
        <v>-0.000127266496371846</v>
      </c>
      <c r="L704" s="81" t="n">
        <f aca="false">J704-Tabla_Ministerio!K704</f>
        <v>-670.153426003541</v>
      </c>
      <c r="M704" s="82" t="n">
        <f aca="false">Q739/Q740</f>
        <v>0.00549750754538221</v>
      </c>
      <c r="N704" s="81" t="n">
        <f aca="false">ROUND(N705*M704,0)</f>
        <v>550021</v>
      </c>
      <c r="O704" s="82" t="n">
        <f aca="false">Tabla_Ministerio!L704/Tabla_Ministerio!L705-M704</f>
        <v>6.20253784701375E-006</v>
      </c>
      <c r="P704" s="117" t="n">
        <f aca="false">N704-Tabla_Ministerio!L704</f>
        <v>-621</v>
      </c>
      <c r="Q704" s="83" t="n">
        <f aca="false">N704+J704</f>
        <v>584803.846573996</v>
      </c>
      <c r="R704" s="81" t="n">
        <f aca="false">Q704-Tabla_Ministerio!M704</f>
        <v>-1291.15342600353</v>
      </c>
      <c r="T704" s="99" t="n">
        <f aca="false">B704+Tabla_Ministerio!B704</f>
        <v>4441</v>
      </c>
      <c r="U704" s="99" t="n">
        <f aca="false">C704+Tabla_Ministerio!C704</f>
        <v>20</v>
      </c>
      <c r="V704" s="99" t="n">
        <f aca="false">D704+Tabla_Ministerio!D704</f>
        <v>272.75</v>
      </c>
      <c r="W704" s="99" t="n">
        <f aca="false">E704+Tabla_Ministerio!E704</f>
        <v>94.5227272727273</v>
      </c>
      <c r="X704" s="99" t="n">
        <f aca="false">F704+Tabla_Ministerio!F704</f>
        <v>2</v>
      </c>
      <c r="Y704" s="99" t="n">
        <f aca="false">G704+Tabla_Ministerio!G704</f>
        <v>16</v>
      </c>
      <c r="Z704" s="99" t="n">
        <f aca="false">H704+Tabla_Ministerio!H704</f>
        <v>2</v>
      </c>
      <c r="AA704" s="99" t="n">
        <f aca="false">Y704+0.33*Z704</f>
        <v>16.66</v>
      </c>
      <c r="AD704" s="91" t="n">
        <f aca="false">IF(U704&gt;0,T704/U704,0)</f>
        <v>222.05</v>
      </c>
      <c r="AE704" s="92" t="n">
        <f aca="false">EXP((((AD704-AD705)/AD706+2)/4-1.9)^3)</f>
        <v>0.0906688451156448</v>
      </c>
      <c r="AF704" s="93" t="n">
        <f aca="false">T704/V704</f>
        <v>16.282309807516</v>
      </c>
      <c r="AG704" s="92" t="n">
        <f aca="false">EXP((((AF704-AF705)/AF706+2)/4-1.9)^3)</f>
        <v>0.0154202070954129</v>
      </c>
      <c r="AH704" s="92" t="n">
        <f aca="false">W704/V704</f>
        <v>0.346554453795517</v>
      </c>
      <c r="AI704" s="92" t="n">
        <f aca="false">EXP((((AH704-AH705)/AH706+2)/4-1.9)^3)</f>
        <v>0.0107308859093759</v>
      </c>
      <c r="AJ704" s="92" t="n">
        <f aca="false">X704/V704</f>
        <v>0.0073327222731439</v>
      </c>
      <c r="AK704" s="92" t="n">
        <f aca="false">EXP((((AJ704-AJ705)/AJ706+2)/4-1.9)^3)</f>
        <v>0.0146295576399242</v>
      </c>
      <c r="AL704" s="92" t="n">
        <f aca="false">AA704/V704</f>
        <v>0.0610815765352887</v>
      </c>
      <c r="AM704" s="92" t="n">
        <f aca="false">EXP((((AL704-AL705)/AL706+2)/4-1.9)^3)</f>
        <v>0.0262184347165967</v>
      </c>
      <c r="AN704" s="92" t="n">
        <f aca="false">0.01*AE704+0.15*AG704+0.24*AI704+0.25*AK704+0.35*AM704</f>
        <v>0.0186289736945085</v>
      </c>
      <c r="AP704" s="94" t="n">
        <f aca="false">0.01*AE704/$AN705*$AZ704</f>
        <v>0.000321494924993092</v>
      </c>
      <c r="AQ704" s="81" t="n">
        <f aca="false">AP704*$J705</f>
        <v>1692.91157978745</v>
      </c>
      <c r="AR704" s="94" t="n">
        <f aca="false">0.15*AG704/$AN705*$AZ704</f>
        <v>0.000820157957873168</v>
      </c>
      <c r="AS704" s="81" t="n">
        <f aca="false">AR704*$J705</f>
        <v>4318.74594651268</v>
      </c>
      <c r="AT704" s="94" t="n">
        <f aca="false">0.24*AI704/$AN705*$AZ704</f>
        <v>0.000913193595302287</v>
      </c>
      <c r="AU704" s="81" t="n">
        <f aca="false">AT704*$J705</f>
        <v>4808.64826126942</v>
      </c>
      <c r="AV704" s="94" t="n">
        <f aca="false">0.25*AK704/$AN705*$AZ704</f>
        <v>0.00129684251799243</v>
      </c>
      <c r="AW704" s="81" t="n">
        <f aca="false">AV704*$J705</f>
        <v>6828.84719227613</v>
      </c>
      <c r="AX704" s="94" t="n">
        <f aca="false">0.35*AM704/$AN705*$AZ704</f>
        <v>0.00325379990465759</v>
      </c>
      <c r="AY704" s="81" t="n">
        <f aca="false">AX704*$J705</f>
        <v>17133.6935941508</v>
      </c>
      <c r="AZ704" s="140" t="n">
        <v>1</v>
      </c>
      <c r="BA704" s="140" t="n">
        <v>0.981506332752731</v>
      </c>
    </row>
    <row r="705" customFormat="false" ht="12.8" hidden="false" customHeight="false" outlineLevel="0" collapsed="false">
      <c r="A705" s="104" t="s">
        <v>71</v>
      </c>
      <c r="B705" s="77"/>
      <c r="C705" s="77"/>
      <c r="D705" s="77"/>
      <c r="E705" s="77"/>
      <c r="F705" s="77"/>
      <c r="G705" s="77"/>
      <c r="H705" s="77"/>
      <c r="I705" s="105" t="n">
        <f aca="false">SUM(I678:I704)</f>
        <v>1</v>
      </c>
      <c r="J705" s="108" t="n">
        <f aca="false">Tabla_Ministerio!K705</f>
        <v>5265749</v>
      </c>
      <c r="K705" s="107" t="n">
        <f aca="false">I705-Tabla_Ministerio!J705</f>
        <v>0</v>
      </c>
      <c r="L705" s="108" t="n">
        <f aca="false">J705-Tabla_Ministerio!K705</f>
        <v>0</v>
      </c>
      <c r="M705" s="105" t="n">
        <f aca="false">SUM(M680:M704)</f>
        <v>1.00000002941002</v>
      </c>
      <c r="N705" s="108" t="n">
        <f aca="false">Tabla_Ministerio!L705</f>
        <v>100049238</v>
      </c>
      <c r="O705" s="105" t="n">
        <f aca="false">SUM(P680:P704)</f>
        <v>4</v>
      </c>
      <c r="P705" s="109" t="n">
        <f aca="false">SUM(P680:P704)</f>
        <v>4</v>
      </c>
      <c r="Q705" s="111" t="n">
        <f aca="false">Tabla_Ministerio!M705</f>
        <v>105314987</v>
      </c>
      <c r="R705" s="108" t="n">
        <f aca="false">SUM(R680:R704)</f>
        <v>4.00000000174623</v>
      </c>
      <c r="T705" s="111"/>
      <c r="U705" s="111"/>
      <c r="V705" s="111"/>
      <c r="W705" s="111"/>
      <c r="X705" s="111"/>
      <c r="Y705" s="111"/>
      <c r="Z705" s="111"/>
      <c r="AA705" s="111"/>
      <c r="AC705" s="112" t="s">
        <v>295</v>
      </c>
      <c r="AD705" s="112" t="n">
        <f aca="false">AVERAGE(AD680:AD704)</f>
        <v>206.154145314295</v>
      </c>
      <c r="AE705" s="111"/>
      <c r="AF705" s="112" t="n">
        <f aca="false">AVERAGE(AF680:AF704)</f>
        <v>20.3590132454779</v>
      </c>
      <c r="AG705" s="111"/>
      <c r="AH705" s="114" t="n">
        <f aca="false">AVERAGE(AH680:AH704)</f>
        <v>0.471138335319277</v>
      </c>
      <c r="AI705" s="111"/>
      <c r="AJ705" s="114" t="n">
        <f aca="false">AVERAGE(AJ680:AJ704)</f>
        <v>0.0602488841463673</v>
      </c>
      <c r="AK705" s="111"/>
      <c r="AL705" s="114" t="n">
        <f aca="false">AVERAGE(AL680:AL704)</f>
        <v>0.133191099922181</v>
      </c>
      <c r="AM705" s="111"/>
      <c r="AN705" s="114" t="n">
        <f aca="false">SUM(AN680:AN704)</f>
        <v>2.82022632604832</v>
      </c>
      <c r="AP705" s="116" t="n">
        <f aca="false">SUM(AP678:AP704)</f>
        <v>0.01000896179793</v>
      </c>
      <c r="AQ705" s="108" t="n">
        <f aca="false">SUM(AQ678:AQ704)</f>
        <v>52704.6805784882</v>
      </c>
      <c r="AR705" s="116" t="n">
        <f aca="false">SUM(AR678:AR704)</f>
        <v>0.153070509963289</v>
      </c>
      <c r="AS705" s="108" t="n">
        <f aca="false">SUM(AS678:AS704)</f>
        <v>806030.884768681</v>
      </c>
      <c r="AT705" s="116" t="n">
        <f aca="false">SUM(AT678:AT704)</f>
        <v>0.238377976008711</v>
      </c>
      <c r="AU705" s="108" t="n">
        <f aca="false">SUM(AU678:AU704)</f>
        <v>1255238.58878989</v>
      </c>
      <c r="AV705" s="116" t="n">
        <f aca="false">SUM(AV678:AV704)</f>
        <v>0.25275238887546</v>
      </c>
      <c r="AW705" s="108" t="n">
        <f aca="false">SUM(AW678:AW704)</f>
        <v>1330930.63896857</v>
      </c>
      <c r="AX705" s="116" t="n">
        <f aca="false">SUM(AX678:AX704)</f>
        <v>0.345790163354609</v>
      </c>
      <c r="AY705" s="108" t="n">
        <f aca="false">SUM(AY678:AY704)</f>
        <v>1820844.20689437</v>
      </c>
      <c r="AZ705" s="8"/>
    </row>
    <row r="706" customFormat="false" ht="12.8" hidden="false" customHeight="false" outlineLevel="0" collapsed="false">
      <c r="A706" s="57" t="s">
        <v>72</v>
      </c>
      <c r="B706" s="60"/>
      <c r="C706" s="60"/>
      <c r="D706" s="60"/>
      <c r="E706" s="60"/>
      <c r="F706" s="60"/>
      <c r="G706" s="60"/>
      <c r="H706" s="60"/>
      <c r="AC706" s="112" t="s">
        <v>296</v>
      </c>
      <c r="AD706" s="112" t="n">
        <f aca="false">_xlfn.STDEV.P(AD680:AD704)</f>
        <v>65.1112748602682</v>
      </c>
      <c r="AE706" s="111"/>
      <c r="AF706" s="112" t="n">
        <f aca="false">_xlfn.STDEV.P(AF680:AF704)</f>
        <v>4.85680110452153</v>
      </c>
      <c r="AG706" s="111"/>
      <c r="AH706" s="114" t="n">
        <f aca="false">_xlfn.STDEV.P(AH680:AH704)</f>
        <v>0.122051205505278</v>
      </c>
      <c r="AI706" s="111"/>
      <c r="AJ706" s="114" t="n">
        <f aca="false">_xlfn.STDEV.P(AJ680:AJ704)</f>
        <v>0.0610796417126266</v>
      </c>
      <c r="AK706" s="111"/>
      <c r="AL706" s="114" t="n">
        <f aca="false">_xlfn.STDEV.P(AL680:AL704)</f>
        <v>0.130202595583494</v>
      </c>
      <c r="AM706" s="111"/>
      <c r="AN706" s="114"/>
      <c r="AZ706" s="8"/>
    </row>
    <row r="707" customFormat="false" ht="12.8" hidden="false" customHeight="false" outlineLevel="0" collapsed="false">
      <c r="A707" s="57" t="s">
        <v>196</v>
      </c>
      <c r="B707" s="60"/>
      <c r="C707" s="60"/>
      <c r="D707" s="60"/>
      <c r="E707" s="60"/>
      <c r="F707" s="60"/>
      <c r="G707" s="60"/>
      <c r="H707" s="60"/>
      <c r="AZ707" s="8"/>
    </row>
    <row r="708" customFormat="false" ht="12.8" hidden="false" customHeight="false" outlineLevel="0" collapsed="false">
      <c r="B708" s="48"/>
      <c r="C708" s="48"/>
      <c r="D708" s="48"/>
      <c r="E708" s="48"/>
      <c r="F708" s="48"/>
      <c r="G708" s="48"/>
      <c r="H708" s="48"/>
      <c r="T708" s="48"/>
      <c r="U708" s="48"/>
      <c r="V708" s="48"/>
      <c r="W708" s="48"/>
      <c r="X708" s="48"/>
      <c r="Y708" s="48"/>
      <c r="Z708" s="48"/>
      <c r="AA708" s="48"/>
      <c r="AC708" s="8" t="n">
        <f aca="false">MAX(AD708:AN708)</f>
        <v>3.28568586634768</v>
      </c>
      <c r="AD708" s="8" t="n">
        <f aca="false">(MAX(AD680:AD704)-AD705)/AD706</f>
        <v>2.22368601239974</v>
      </c>
      <c r="AF708" s="8" t="n">
        <f aca="false">(MAX(AF680:AF704)-AF705)/AF706</f>
        <v>1.87208327101442</v>
      </c>
      <c r="AH708" s="8" t="n">
        <f aca="false">(MAX(AH680:AH704)-AH705)/AH706</f>
        <v>2.81753121350033</v>
      </c>
      <c r="AJ708" s="8" t="n">
        <f aca="false">(MAX(AJ680:AJ704)-AJ705)/AJ706</f>
        <v>2.92474233052733</v>
      </c>
      <c r="AL708" s="8" t="n">
        <f aca="false">(MAX(AL680:AL704)-AL705)/AL706</f>
        <v>3.28568586634768</v>
      </c>
    </row>
    <row r="709" customFormat="false" ht="12.8" hidden="false" customHeight="false" outlineLevel="0" collapsed="false">
      <c r="B709" s="48"/>
      <c r="C709" s="48"/>
      <c r="D709" s="48"/>
      <c r="E709" s="48"/>
      <c r="F709" s="48"/>
      <c r="G709" s="48"/>
      <c r="H709" s="48"/>
      <c r="T709" s="48"/>
      <c r="U709" s="48"/>
      <c r="V709" s="48"/>
      <c r="W709" s="48"/>
      <c r="X709" s="48"/>
      <c r="Y709" s="48"/>
      <c r="Z709" s="48"/>
      <c r="AA709" s="48"/>
    </row>
    <row r="710" customFormat="false" ht="12.8" hidden="false" customHeight="false" outlineLevel="0" collapsed="false">
      <c r="B710" s="48"/>
      <c r="C710" s="48"/>
      <c r="D710" s="48"/>
      <c r="E710" s="48"/>
      <c r="F710" s="48"/>
      <c r="G710" s="48"/>
      <c r="H710" s="48"/>
      <c r="T710" s="48"/>
      <c r="U710" s="48"/>
      <c r="V710" s="48"/>
      <c r="W710" s="48"/>
      <c r="X710" s="48"/>
      <c r="Y710" s="48"/>
      <c r="Z710" s="48"/>
      <c r="AA710" s="48"/>
    </row>
    <row r="711" customFormat="false" ht="12.8" hidden="false" customHeight="false" outlineLevel="0" collapsed="false">
      <c r="A711" s="16" t="str">
        <f aca="false">"Tabla " &amp; TEXT((ROW()+24) / 35, "0")</f>
        <v>Tabla 21</v>
      </c>
      <c r="B711" s="16"/>
      <c r="C711" s="16"/>
      <c r="D711" s="16"/>
      <c r="E711" s="16"/>
      <c r="F711" s="16"/>
      <c r="G711" s="16"/>
      <c r="H711" s="16"/>
      <c r="I711" s="16"/>
      <c r="J711" s="16"/>
      <c r="T711" s="16"/>
      <c r="U711" s="16"/>
      <c r="V711" s="16"/>
      <c r="W711" s="16"/>
      <c r="X711" s="16"/>
      <c r="Y711" s="16"/>
      <c r="Z711" s="16"/>
      <c r="AA711" s="16"/>
      <c r="AZ711" s="8"/>
    </row>
    <row r="712" customFormat="false" ht="12.8" hidden="false" customHeight="false" outlineLevel="0" collapsed="false">
      <c r="A712" s="16" t="s">
        <v>253</v>
      </c>
      <c r="B712" s="16"/>
      <c r="C712" s="16"/>
      <c r="D712" s="16"/>
      <c r="E712" s="16"/>
      <c r="F712" s="16"/>
      <c r="G712" s="16"/>
      <c r="H712" s="16"/>
      <c r="I712" s="16"/>
      <c r="J712" s="16"/>
      <c r="T712" s="16"/>
      <c r="U712" s="16"/>
      <c r="V712" s="16"/>
      <c r="W712" s="16"/>
      <c r="X712" s="16"/>
      <c r="Y712" s="16"/>
      <c r="Z712" s="16"/>
      <c r="AA712" s="16"/>
      <c r="AZ712" s="8"/>
    </row>
    <row r="713" customFormat="false" ht="15.8" hidden="false" customHeight="true" outlineLevel="0" collapsed="false">
      <c r="A713" s="66" t="s">
        <v>30</v>
      </c>
      <c r="B713" s="136" t="s">
        <v>275</v>
      </c>
      <c r="C713" s="136"/>
      <c r="D713" s="136"/>
      <c r="E713" s="136"/>
      <c r="F713" s="136"/>
      <c r="G713" s="136"/>
      <c r="H713" s="136"/>
      <c r="I713" s="68" t="s">
        <v>32</v>
      </c>
      <c r="J713" s="69" t="s">
        <v>33</v>
      </c>
      <c r="K713" s="70" t="s">
        <v>276</v>
      </c>
      <c r="L713" s="69" t="s">
        <v>277</v>
      </c>
      <c r="M713" s="68" t="s">
        <v>278</v>
      </c>
      <c r="N713" s="69" t="s">
        <v>34</v>
      </c>
      <c r="O713" s="69" t="s">
        <v>279</v>
      </c>
      <c r="P713" s="71" t="s">
        <v>280</v>
      </c>
      <c r="Q713" s="66" t="s">
        <v>281</v>
      </c>
      <c r="R713" s="69" t="s">
        <v>282</v>
      </c>
      <c r="T713" s="72" t="s">
        <v>275</v>
      </c>
      <c r="U713" s="72"/>
      <c r="V713" s="72"/>
      <c r="W713" s="72"/>
      <c r="X713" s="72"/>
      <c r="Y713" s="72"/>
      <c r="Z713" s="72"/>
      <c r="AA713" s="72"/>
      <c r="AD713" s="73" t="s">
        <v>284</v>
      </c>
      <c r="AE713" s="73"/>
      <c r="AF713" s="73" t="s">
        <v>285</v>
      </c>
      <c r="AG713" s="73"/>
      <c r="AH713" s="73" t="s">
        <v>286</v>
      </c>
      <c r="AI713" s="73"/>
      <c r="AJ713" s="73" t="s">
        <v>287</v>
      </c>
      <c r="AK713" s="73"/>
      <c r="AL713" s="73" t="s">
        <v>288</v>
      </c>
      <c r="AM713" s="73"/>
      <c r="AN713" s="74" t="s">
        <v>289</v>
      </c>
      <c r="AP713" s="73" t="s">
        <v>284</v>
      </c>
      <c r="AQ713" s="73"/>
      <c r="AR713" s="73" t="s">
        <v>285</v>
      </c>
      <c r="AS713" s="73"/>
      <c r="AT713" s="73" t="s">
        <v>286</v>
      </c>
      <c r="AU713" s="73"/>
      <c r="AV713" s="73" t="s">
        <v>287</v>
      </c>
      <c r="AW713" s="73"/>
      <c r="AX713" s="74" t="s">
        <v>288</v>
      </c>
      <c r="AY713" s="74"/>
      <c r="AZ713" s="8"/>
    </row>
    <row r="714" customFormat="false" ht="37.3" hidden="false" customHeight="false" outlineLevel="0" collapsed="false">
      <c r="A714" s="66"/>
      <c r="B714" s="21" t="s">
        <v>254</v>
      </c>
      <c r="C714" s="21" t="s">
        <v>255</v>
      </c>
      <c r="D714" s="35" t="s">
        <v>256</v>
      </c>
      <c r="E714" s="35" t="s">
        <v>257</v>
      </c>
      <c r="F714" s="21" t="s">
        <v>258</v>
      </c>
      <c r="G714" s="21" t="s">
        <v>259</v>
      </c>
      <c r="H714" s="21" t="s">
        <v>260</v>
      </c>
      <c r="I714" s="68" t="s">
        <v>43</v>
      </c>
      <c r="J714" s="69"/>
      <c r="K714" s="70"/>
      <c r="L714" s="69"/>
      <c r="M714" s="68"/>
      <c r="N714" s="69"/>
      <c r="O714" s="69"/>
      <c r="P714" s="71"/>
      <c r="Q714" s="66"/>
      <c r="R714" s="69"/>
      <c r="T714" s="73" t="s">
        <v>222</v>
      </c>
      <c r="U714" s="73" t="s">
        <v>223</v>
      </c>
      <c r="V714" s="73" t="s">
        <v>224</v>
      </c>
      <c r="W714" s="73" t="s">
        <v>225</v>
      </c>
      <c r="X714" s="73" t="s">
        <v>226</v>
      </c>
      <c r="Y714" s="73" t="s">
        <v>227</v>
      </c>
      <c r="Z714" s="73" t="s">
        <v>228</v>
      </c>
      <c r="AA714" s="66" t="s">
        <v>43</v>
      </c>
      <c r="AD714" s="73" t="s">
        <v>290</v>
      </c>
      <c r="AE714" s="73" t="s">
        <v>291</v>
      </c>
      <c r="AF714" s="73" t="s">
        <v>290</v>
      </c>
      <c r="AG714" s="73" t="s">
        <v>291</v>
      </c>
      <c r="AH714" s="73" t="s">
        <v>290</v>
      </c>
      <c r="AI714" s="73" t="s">
        <v>291</v>
      </c>
      <c r="AJ714" s="73" t="s">
        <v>290</v>
      </c>
      <c r="AK714" s="73" t="s">
        <v>291</v>
      </c>
      <c r="AL714" s="73" t="s">
        <v>290</v>
      </c>
      <c r="AM714" s="73" t="s">
        <v>291</v>
      </c>
      <c r="AN714" s="75" t="s">
        <v>292</v>
      </c>
      <c r="AP714" s="73" t="s">
        <v>293</v>
      </c>
      <c r="AQ714" s="73" t="s">
        <v>294</v>
      </c>
      <c r="AR714" s="73" t="s">
        <v>293</v>
      </c>
      <c r="AS714" s="73" t="s">
        <v>294</v>
      </c>
      <c r="AT714" s="73" t="s">
        <v>293</v>
      </c>
      <c r="AU714" s="73" t="s">
        <v>294</v>
      </c>
      <c r="AV714" s="73" t="s">
        <v>293</v>
      </c>
      <c r="AW714" s="73" t="s">
        <v>294</v>
      </c>
      <c r="AX714" s="73" t="s">
        <v>293</v>
      </c>
      <c r="AY714" s="75" t="s">
        <v>294</v>
      </c>
      <c r="AZ714" s="138" t="s">
        <v>298</v>
      </c>
    </row>
    <row r="715" customFormat="false" ht="12.8" hidden="false" customHeight="false" outlineLevel="0" collapsed="false">
      <c r="A715" s="76" t="s">
        <v>44</v>
      </c>
      <c r="B715" s="77" t="n">
        <v>0</v>
      </c>
      <c r="C715" s="77"/>
      <c r="D715" s="77"/>
      <c r="E715" s="77"/>
      <c r="F715" s="77"/>
      <c r="G715" s="77"/>
      <c r="H715" s="77"/>
      <c r="I715" s="78" t="n">
        <f aca="false">AP715+AR715+AT715+AV715+AX715</f>
        <v>0.169193444701946</v>
      </c>
      <c r="J715" s="79" t="n">
        <f aca="false">AQ715+AS715+AU715+AW715+AY715</f>
        <v>862937.833593671</v>
      </c>
      <c r="K715" s="80" t="n">
        <f aca="false">I715-Tabla_Ministerio!J715</f>
        <v>-0.000107477223672686</v>
      </c>
      <c r="L715" s="79" t="n">
        <f aca="false">J715-Tabla_Ministerio!K715</f>
        <v>-548.166406329256</v>
      </c>
      <c r="M715" s="82" t="n">
        <f aca="false">Q750/Q775</f>
        <v>0.222784674929786</v>
      </c>
      <c r="N715" s="81" t="n">
        <f aca="false">ROUND(N740*M715,0)</f>
        <v>21589118</v>
      </c>
      <c r="O715" s="82" t="n">
        <f aca="false">Tabla_Ministerio!L715/Tabla_Ministerio!L740-M715</f>
        <v>2.78439187567647E-007</v>
      </c>
      <c r="P715" s="117" t="n">
        <f aca="false">N715-Tabla_Ministerio!L715</f>
        <v>-27</v>
      </c>
      <c r="Q715" s="83" t="n">
        <f aca="false">N715+J715</f>
        <v>22452055.8335937</v>
      </c>
      <c r="R715" s="81" t="n">
        <f aca="false">Q715-Tabla_Ministerio!M715</f>
        <v>-575.166406329721</v>
      </c>
      <c r="T715" s="84" t="n">
        <f aca="false">B715+Tabla_Ministerio!B715</f>
        <v>22799</v>
      </c>
      <c r="U715" s="84" t="n">
        <f aca="false">C715+Tabla_Ministerio!C715</f>
        <v>67</v>
      </c>
      <c r="V715" s="84" t="n">
        <f aca="false">D715+Tabla_Ministerio!D715</f>
        <v>1653.93863636364</v>
      </c>
      <c r="W715" s="84" t="n">
        <f aca="false">E715+Tabla_Ministerio!E715</f>
        <v>774.531818181818</v>
      </c>
      <c r="X715" s="84" t="n">
        <f aca="false">F715+Tabla_Ministerio!F715</f>
        <v>422</v>
      </c>
      <c r="Y715" s="84" t="n">
        <f aca="false">G715+Tabla_Ministerio!G715</f>
        <v>688</v>
      </c>
      <c r="Z715" s="84" t="n">
        <f aca="false">H715+Tabla_Ministerio!H715</f>
        <v>38</v>
      </c>
      <c r="AA715" s="84" t="n">
        <f aca="false">Y715+0.33*Z715</f>
        <v>700.54</v>
      </c>
      <c r="AD715" s="85" t="n">
        <f aca="false">IF(U715&gt;0,T715/U715,0)</f>
        <v>340.283582089552</v>
      </c>
      <c r="AE715" s="86" t="n">
        <f aca="false">EXP((((AD715-AD740)/AD741+2)/4-1.9)^3)</f>
        <v>0.508838330826638</v>
      </c>
      <c r="AF715" s="87" t="n">
        <f aca="false">T715/V715</f>
        <v>13.7846710263242</v>
      </c>
      <c r="AG715" s="86" t="n">
        <f aca="false">EXP((((AF715-AF740)/AF741+2)/4-1.9)^3)</f>
        <v>0.00533806064259708</v>
      </c>
      <c r="AH715" s="86" t="n">
        <f aca="false">W715/V715</f>
        <v>0.468295377562924</v>
      </c>
      <c r="AI715" s="86" t="n">
        <f aca="false">EXP((((AH715-AH740)/AH741+2)/4-1.9)^3)</f>
        <v>0.081458300198821</v>
      </c>
      <c r="AJ715" s="86" t="n">
        <f aca="false">X715/V715</f>
        <v>0.255148522878583</v>
      </c>
      <c r="AK715" s="86" t="n">
        <f aca="false">EXP((((AJ715-AJ740)/AJ741+2)/4-1.9)^3)</f>
        <v>0.710654615510145</v>
      </c>
      <c r="AL715" s="86" t="n">
        <f aca="false">AA715/V715</f>
        <v>0.423558640325503</v>
      </c>
      <c r="AM715" s="86" t="n">
        <f aca="false">EXP((((AL715-AL740)/AL741+2)/4-1.9)^3)</f>
        <v>0.79590083811759</v>
      </c>
      <c r="AN715" s="86" t="n">
        <f aca="false">0.01*AE715+0.15*AG715+0.24*AI715+0.25*AK715+0.35*AM715</f>
        <v>0.481668031671066</v>
      </c>
      <c r="AP715" s="88" t="n">
        <f aca="false">0.01*AE715/$AN740*$AZ715</f>
        <v>0.0017873743808628</v>
      </c>
      <c r="AQ715" s="79" t="n">
        <f aca="false">AP715*$J740</f>
        <v>9116.15091683767</v>
      </c>
      <c r="AR715" s="88" t="n">
        <f aca="false">0.15*AG715/$AN740*$AZ715</f>
        <v>0.000281261618613812</v>
      </c>
      <c r="AS715" s="79" t="n">
        <f aca="false">AR715*$J740</f>
        <v>1434.51947720088</v>
      </c>
      <c r="AT715" s="88" t="n">
        <f aca="false">0.24*AI715/$AN740*$AZ715</f>
        <v>0.0068672410892068</v>
      </c>
      <c r="AU715" s="79" t="n">
        <f aca="false">AT715*$J740</f>
        <v>35025.0103290047</v>
      </c>
      <c r="AV715" s="88" t="n">
        <f aca="false">0.25*AK715/$AN740*$AZ715</f>
        <v>0.0624071427235646</v>
      </c>
      <c r="AW715" s="79" t="n">
        <f aca="false">AV715*$J740</f>
        <v>318295.337254425</v>
      </c>
      <c r="AX715" s="88" t="n">
        <f aca="false">0.35*AM715/$AN740*$AZ715</f>
        <v>0.0978504248896983</v>
      </c>
      <c r="AY715" s="79" t="n">
        <f aca="false">AX715*$J740</f>
        <v>499066.815616203</v>
      </c>
      <c r="AZ715" s="140" t="n">
        <v>1</v>
      </c>
      <c r="BA715" s="140" t="n">
        <v>1.00051157983342</v>
      </c>
    </row>
    <row r="716" customFormat="false" ht="12.8" hidden="false" customHeight="false" outlineLevel="0" collapsed="false">
      <c r="A716" s="89" t="s">
        <v>45</v>
      </c>
      <c r="B716" s="77"/>
      <c r="C716" s="77"/>
      <c r="D716" s="77"/>
      <c r="E716" s="77"/>
      <c r="F716" s="77"/>
      <c r="G716" s="77"/>
      <c r="H716" s="77"/>
      <c r="I716" s="82" t="n">
        <f aca="false">AP716+AR716+AT716+AV716+AX716</f>
        <v>0.14582793272633</v>
      </c>
      <c r="J716" s="81" t="n">
        <f aca="false">AQ716+AS716+AU716+AW716+AY716</f>
        <v>743766.642767897</v>
      </c>
      <c r="K716" s="90" t="n">
        <f aca="false">I716-Tabla_Ministerio!J716</f>
        <v>6.05145945046792E-005</v>
      </c>
      <c r="L716" s="81" t="n">
        <f aca="false">J716-Tabla_Ministerio!K716</f>
        <v>308.642767897341</v>
      </c>
      <c r="M716" s="82" t="n">
        <f aca="false">Q751/Q775</f>
        <v>0.132046612621213</v>
      </c>
      <c r="N716" s="81" t="n">
        <f aca="false">ROUND(N740*M716,0)</f>
        <v>12796077</v>
      </c>
      <c r="O716" s="82" t="n">
        <f aca="false">Tabla_Ministerio!L716/Tabla_Ministerio!L740-M716</f>
        <v>-4.36733009417933E-006</v>
      </c>
      <c r="P716" s="117" t="n">
        <f aca="false">N716-Tabla_Ministerio!L716</f>
        <v>423</v>
      </c>
      <c r="Q716" s="83" t="n">
        <f aca="false">N716+J716</f>
        <v>13539843.6427679</v>
      </c>
      <c r="R716" s="81" t="n">
        <f aca="false">Q716-Tabla_Ministerio!M716</f>
        <v>731.642767896876</v>
      </c>
      <c r="T716" s="83" t="n">
        <f aca="false">B716+Tabla_Ministerio!B716</f>
        <v>16951</v>
      </c>
      <c r="U716" s="83" t="n">
        <f aca="false">C716+Tabla_Ministerio!C716</f>
        <v>54</v>
      </c>
      <c r="V716" s="83" t="n">
        <f aca="false">D716+Tabla_Ministerio!D716</f>
        <v>1266.02272727273</v>
      </c>
      <c r="W716" s="83" t="n">
        <f aca="false">E716+Tabla_Ministerio!E716</f>
        <v>780.840909090909</v>
      </c>
      <c r="X716" s="83" t="n">
        <f aca="false">F716+Tabla_Ministerio!F716</f>
        <v>286</v>
      </c>
      <c r="Y716" s="83" t="n">
        <f aca="false">G716+Tabla_Ministerio!G716</f>
        <v>408</v>
      </c>
      <c r="Z716" s="83" t="n">
        <f aca="false">H716+Tabla_Ministerio!H716</f>
        <v>25</v>
      </c>
      <c r="AA716" s="83" t="n">
        <f aca="false">Y716+0.33*Z716</f>
        <v>416.25</v>
      </c>
      <c r="AD716" s="91" t="n">
        <f aca="false">IF(U716&gt;0,T716/U716,0)</f>
        <v>313.907407407407</v>
      </c>
      <c r="AE716" s="92" t="n">
        <f aca="false">EXP((((AD716-AD740)/AD741+2)/4-1.9)^3)</f>
        <v>0.391147618235065</v>
      </c>
      <c r="AF716" s="93" t="n">
        <f aca="false">T716/V716</f>
        <v>13.3891751189301</v>
      </c>
      <c r="AG716" s="92" t="n">
        <f aca="false">EXP((((AF716-AF740)/AF741+2)/4-1.9)^3)</f>
        <v>0.00447771889642653</v>
      </c>
      <c r="AH716" s="92" t="n">
        <f aca="false">W716/V716</f>
        <v>0.616766897046942</v>
      </c>
      <c r="AI716" s="92" t="n">
        <f aca="false">EXP((((AH716-AH740)/AH741+2)/4-1.9)^3)</f>
        <v>0.286771391117463</v>
      </c>
      <c r="AJ716" s="92" t="n">
        <f aca="false">X716/V716</f>
        <v>0.225904317386231</v>
      </c>
      <c r="AK716" s="92" t="n">
        <f aca="false">EXP((((AJ716-AJ740)/AJ741+2)/4-1.9)^3)</f>
        <v>0.590849617363196</v>
      </c>
      <c r="AL716" s="92" t="n">
        <f aca="false">AA716/V716</f>
        <v>0.328785566825239</v>
      </c>
      <c r="AM716" s="92" t="n">
        <f aca="false">EXP((((AL716-AL740)/AL741+2)/4-1.9)^3)</f>
        <v>0.554369419286208</v>
      </c>
      <c r="AN716" s="92" t="n">
        <f aca="false">0.01*AE716+0.15*AG716+0.24*AI716+0.25*AK716+0.35*AM716</f>
        <v>0.415149968975978</v>
      </c>
      <c r="AP716" s="94" t="n">
        <f aca="false">0.01*AE716/$AN740*$AZ716</f>
        <v>0.00137396730869918</v>
      </c>
      <c r="AQ716" s="81" t="n">
        <f aca="false">AP716*$J740</f>
        <v>7007.64958646036</v>
      </c>
      <c r="AR716" s="94" t="n">
        <f aca="false">0.15*AG716/$AN740*$AZ716</f>
        <v>0.000235930340404272</v>
      </c>
      <c r="AS716" s="81" t="n">
        <f aca="false">AR716*$J740</f>
        <v>1203.31622295493</v>
      </c>
      <c r="AT716" s="94" t="n">
        <f aca="false">0.24*AI716/$AN740*$AZ716</f>
        <v>0.024175906880995</v>
      </c>
      <c r="AU716" s="81" t="n">
        <f aca="false">AT716*$J740</f>
        <v>123304.450392859</v>
      </c>
      <c r="AV716" s="94" t="n">
        <f aca="false">0.25*AK716/$AN740*$AZ716</f>
        <v>0.0518862969355079</v>
      </c>
      <c r="AW716" s="81" t="n">
        <f aca="false">AV716*$J740</f>
        <v>264635.835919062</v>
      </c>
      <c r="AX716" s="94" t="n">
        <f aca="false">0.35*AM716/$AN740*$AZ716</f>
        <v>0.0681558312607234</v>
      </c>
      <c r="AY716" s="81" t="n">
        <f aca="false">AX716*$J740</f>
        <v>347615.390646561</v>
      </c>
      <c r="AZ716" s="140" t="n">
        <v>1</v>
      </c>
      <c r="BA716" s="140" t="n">
        <v>1.0008835968711</v>
      </c>
    </row>
    <row r="717" customFormat="false" ht="12.8" hidden="false" customHeight="false" outlineLevel="0" collapsed="false">
      <c r="A717" s="89" t="s">
        <v>46</v>
      </c>
      <c r="B717" s="77"/>
      <c r="C717" s="77"/>
      <c r="D717" s="77"/>
      <c r="E717" s="77"/>
      <c r="F717" s="77"/>
      <c r="G717" s="77"/>
      <c r="H717" s="77"/>
      <c r="I717" s="82" t="n">
        <f aca="false">AP717+AR717+AT717+AV717+AX717</f>
        <v>0.0703851931165609</v>
      </c>
      <c r="J717" s="81" t="n">
        <f aca="false">AQ717+AS717+AU717+AW717+AY717</f>
        <v>358985.811607975</v>
      </c>
      <c r="K717" s="90" t="n">
        <f aca="false">I717-Tabla_Ministerio!J717</f>
        <v>0.000135837342992162</v>
      </c>
      <c r="L717" s="81" t="n">
        <f aca="false">J717-Tabla_Ministerio!K717</f>
        <v>692.811607974698</v>
      </c>
      <c r="M717" s="82" t="n">
        <f aca="false">Q752/Q775</f>
        <v>0.077538823532542</v>
      </c>
      <c r="N717" s="81" t="n">
        <f aca="false">ROUND(N740*M717,0)</f>
        <v>7513959</v>
      </c>
      <c r="O717" s="82" t="n">
        <f aca="false">Tabla_Ministerio!L717/Tabla_Ministerio!L740-M717</f>
        <v>-1.12227219441624E-005</v>
      </c>
      <c r="P717" s="117" t="n">
        <f aca="false">N717-Tabla_Ministerio!L717</f>
        <v>1088</v>
      </c>
      <c r="Q717" s="83" t="n">
        <f aca="false">N717+J717</f>
        <v>7872944.81160798</v>
      </c>
      <c r="R717" s="81" t="n">
        <f aca="false">Q717-Tabla_Ministerio!M717</f>
        <v>1780.81160797458</v>
      </c>
      <c r="T717" s="83" t="n">
        <f aca="false">B717+Tabla_Ministerio!B717</f>
        <v>15529</v>
      </c>
      <c r="U717" s="83" t="n">
        <f aca="false">C717+Tabla_Ministerio!C717</f>
        <v>65</v>
      </c>
      <c r="V717" s="83" t="n">
        <f aca="false">D717+Tabla_Ministerio!D717</f>
        <v>1123.04545454545</v>
      </c>
      <c r="W717" s="83" t="n">
        <f aca="false">E717+Tabla_Ministerio!E717</f>
        <v>619.818181818182</v>
      </c>
      <c r="X717" s="83" t="n">
        <f aca="false">F717+Tabla_Ministerio!F717</f>
        <v>148</v>
      </c>
      <c r="Y717" s="83" t="n">
        <f aca="false">G717+Tabla_Ministerio!G717</f>
        <v>257</v>
      </c>
      <c r="Z717" s="83" t="n">
        <f aca="false">H717+Tabla_Ministerio!H717</f>
        <v>10</v>
      </c>
      <c r="AA717" s="83" t="n">
        <f aca="false">Y717+0.33*Z717</f>
        <v>260.3</v>
      </c>
      <c r="AD717" s="91" t="n">
        <f aca="false">IF(U717&gt;0,T717/U717,0)</f>
        <v>238.907692307692</v>
      </c>
      <c r="AE717" s="92" t="n">
        <f aca="false">EXP((((AD717-AD740)/AD741+2)/4-1.9)^3)</f>
        <v>0.130096882070413</v>
      </c>
      <c r="AF717" s="93" t="n">
        <f aca="false">T717/V717</f>
        <v>13.8275792285588</v>
      </c>
      <c r="AG717" s="92" t="n">
        <f aca="false">EXP((((AF717-AF740)/AF741+2)/4-1.9)^3)</f>
        <v>0.00543955661971296</v>
      </c>
      <c r="AH717" s="92" t="n">
        <f aca="false">W717/V717</f>
        <v>0.55190836605011</v>
      </c>
      <c r="AI717" s="92" t="n">
        <f aca="false">EXP((((AH717-AH740)/AH741+2)/4-1.9)^3)</f>
        <v>0.177651618138397</v>
      </c>
      <c r="AJ717" s="92" t="n">
        <f aca="false">X717/V717</f>
        <v>0.131784514510058</v>
      </c>
      <c r="AK717" s="92" t="n">
        <f aca="false">EXP((((AJ717-AJ740)/AJ741+2)/4-1.9)^3)</f>
        <v>0.213456318346982</v>
      </c>
      <c r="AL717" s="92" t="n">
        <f aca="false">AA717/V717</f>
        <v>0.231780467074109</v>
      </c>
      <c r="AM717" s="92" t="n">
        <f aca="false">EXP((((AL717-AL740)/AL741+2)/4-1.9)^3)</f>
        <v>0.29216737427241</v>
      </c>
      <c r="AN717" s="92" t="n">
        <f aca="false">0.01*AE717+0.15*AG717+0.24*AI717+0.25*AK717+0.35*AM717</f>
        <v>0.200375951248965</v>
      </c>
      <c r="AP717" s="94" t="n">
        <f aca="false">0.01*AE717/$AN740*$AZ717</f>
        <v>0.000456985686721014</v>
      </c>
      <c r="AQ717" s="81" t="n">
        <f aca="false">AP717*$J740</f>
        <v>2330.76546894025</v>
      </c>
      <c r="AR717" s="94" t="n">
        <f aca="false">0.15*AG717/$AN740*$AZ717</f>
        <v>0.000286609426500932</v>
      </c>
      <c r="AS717" s="81" t="n">
        <f aca="false">AR717*$J740</f>
        <v>1461.79491781098</v>
      </c>
      <c r="AT717" s="94" t="n">
        <f aca="false">0.24*AI717/$AN740*$AZ717</f>
        <v>0.014976699595577</v>
      </c>
      <c r="AU717" s="81" t="n">
        <f aca="false">AT717*$J740</f>
        <v>76385.7058774203</v>
      </c>
      <c r="AV717" s="94" t="n">
        <f aca="false">0.25*AK717/$AN740*$AZ717</f>
        <v>0.0187449692629719</v>
      </c>
      <c r="AW717" s="81" t="n">
        <f aca="false">AV717*$J740</f>
        <v>95605.0229668432</v>
      </c>
      <c r="AX717" s="94" t="n">
        <f aca="false">0.35*AM717/$AN740*$AZ717</f>
        <v>0.03591992914479</v>
      </c>
      <c r="AY717" s="81" t="n">
        <f aca="false">AX717*$J740</f>
        <v>183202.52237696</v>
      </c>
      <c r="AZ717" s="140" t="n">
        <v>1</v>
      </c>
      <c r="BA717" s="140" t="n">
        <v>0.998716162304353</v>
      </c>
    </row>
    <row r="718" customFormat="false" ht="12.8" hidden="false" customHeight="false" outlineLevel="0" collapsed="false">
      <c r="A718" s="89" t="s">
        <v>229</v>
      </c>
      <c r="B718" s="77"/>
      <c r="C718" s="77"/>
      <c r="D718" s="77"/>
      <c r="E718" s="77"/>
      <c r="F718" s="77"/>
      <c r="G718" s="77"/>
      <c r="H718" s="77"/>
      <c r="I718" s="82" t="n">
        <f aca="false">AP718+AR718+AT718+AV718+AX718</f>
        <v>0.0682907085012348</v>
      </c>
      <c r="J718" s="81" t="n">
        <f aca="false">AQ718+AS718+AU718+AW718+AY718</f>
        <v>348303.305440973</v>
      </c>
      <c r="K718" s="90" t="n">
        <f aca="false">I718-Tabla_Ministerio!J718</f>
        <v>0.00014887457489747</v>
      </c>
      <c r="L718" s="81" t="n">
        <f aca="false">J718-Tabla_Ministerio!K718</f>
        <v>759.305440973199</v>
      </c>
      <c r="M718" s="82" t="n">
        <f aca="false">Q753/Q775</f>
        <v>0.0524469295853896</v>
      </c>
      <c r="N718" s="81" t="n">
        <f aca="false">ROUND(N740*M718,0)</f>
        <v>5082410</v>
      </c>
      <c r="O718" s="82" t="n">
        <f aca="false">Tabla_Ministerio!L718/Tabla_Ministerio!L740-M718</f>
        <v>-8.99346644335497E-006</v>
      </c>
      <c r="P718" s="117" t="n">
        <f aca="false">N718-Tabla_Ministerio!L718</f>
        <v>872</v>
      </c>
      <c r="Q718" s="83" t="n">
        <f aca="false">N718+J718</f>
        <v>5430713.30544097</v>
      </c>
      <c r="R718" s="81" t="n">
        <f aca="false">Q718-Tabla_Ministerio!M718</f>
        <v>1631.30544097349</v>
      </c>
      <c r="T718" s="83" t="n">
        <f aca="false">B718+Tabla_Ministerio!B718</f>
        <v>11294</v>
      </c>
      <c r="U718" s="83" t="n">
        <f aca="false">C718+Tabla_Ministerio!C718</f>
        <v>59</v>
      </c>
      <c r="V718" s="83" t="n">
        <f aca="false">D718+Tabla_Ministerio!D718</f>
        <v>428.113636363636</v>
      </c>
      <c r="W718" s="83" t="n">
        <f aca="false">E718+Tabla_Ministerio!E718</f>
        <v>274.568181818182</v>
      </c>
      <c r="X718" s="83" t="n">
        <f aca="false">F718+Tabla_Ministerio!F718</f>
        <v>59</v>
      </c>
      <c r="Y718" s="83" t="n">
        <f aca="false">G718+Tabla_Ministerio!G718</f>
        <v>35</v>
      </c>
      <c r="Z718" s="83" t="n">
        <f aca="false">H718+Tabla_Ministerio!H718</f>
        <v>2</v>
      </c>
      <c r="AA718" s="83" t="n">
        <f aca="false">Y718+0.33*Z718</f>
        <v>35.66</v>
      </c>
      <c r="AD718" s="91" t="n">
        <f aca="false">IF(U718&gt;0,T718/U718,0)</f>
        <v>191.423728813559</v>
      </c>
      <c r="AE718" s="92" t="n">
        <f aca="false">EXP((((AD718-AD740)/AD741+2)/4-1.9)^3)</f>
        <v>0.0470812588236891</v>
      </c>
      <c r="AF718" s="93" t="n">
        <f aca="false">T718/V718</f>
        <v>26.3808462069332</v>
      </c>
      <c r="AG718" s="92" t="n">
        <f aca="false">EXP((((AF718-AF740)/AF741+2)/4-1.9)^3)</f>
        <v>0.24179287164264</v>
      </c>
      <c r="AH718" s="92" t="n">
        <f aca="false">W718/V718</f>
        <v>0.641344163083294</v>
      </c>
      <c r="AI718" s="92" t="n">
        <f aca="false">EXP((((AH718-AH740)/AH741+2)/4-1.9)^3)</f>
        <v>0.334950841474846</v>
      </c>
      <c r="AJ718" s="92" t="n">
        <f aca="false">X718/V718</f>
        <v>0.137813876944312</v>
      </c>
      <c r="AK718" s="92" t="n">
        <f aca="false">EXP((((AJ718-AJ740)/AJ741+2)/4-1.9)^3)</f>
        <v>0.233040296526344</v>
      </c>
      <c r="AL718" s="92" t="n">
        <f aca="false">AA718/V718</f>
        <v>0.0832956415565112</v>
      </c>
      <c r="AM718" s="92" t="n">
        <f aca="false">EXP((((AL718-AL740)/AL741+2)/4-1.9)^3)</f>
        <v>0.0543578638341689</v>
      </c>
      <c r="AN718" s="92" t="n">
        <f aca="false">0.01*AE718+0.15*AG718+0.24*AI718+0.25*AK718+0.35*AM718</f>
        <v>0.194413271762141</v>
      </c>
      <c r="AP718" s="94" t="n">
        <f aca="false">0.01*AE718/$AN740*$AZ718</f>
        <v>0.000165380300071975</v>
      </c>
      <c r="AQ718" s="81" t="n">
        <f aca="false">AP718*$J740</f>
        <v>843.489640597996</v>
      </c>
      <c r="AR718" s="94" t="n">
        <f aca="false">0.15*AG718/$AN740*$AZ718</f>
        <v>0.0127400303220242</v>
      </c>
      <c r="AS718" s="81" t="n">
        <f aca="false">AR718*$J740</f>
        <v>64978.0148715108</v>
      </c>
      <c r="AT718" s="94" t="n">
        <f aca="false">0.24*AI718/$AN740*$AZ718</f>
        <v>0.0282376157595509</v>
      </c>
      <c r="AU718" s="81" t="n">
        <f aca="false">AT718*$J740</f>
        <v>144020.396371285</v>
      </c>
      <c r="AV718" s="94" t="n">
        <f aca="false">0.25*AK718/$AN740*$AZ718</f>
        <v>0.0204647640756141</v>
      </c>
      <c r="AW718" s="81" t="n">
        <f aca="false">AV718*$J740</f>
        <v>104376.497609147</v>
      </c>
      <c r="AX718" s="94" t="n">
        <f aca="false">0.35*AM718/$AN740*$AZ718</f>
        <v>0.00668291804397365</v>
      </c>
      <c r="AY718" s="81" t="n">
        <f aca="false">AX718*$J740</f>
        <v>34084.9069484329</v>
      </c>
      <c r="AZ718" s="140" t="n">
        <v>1</v>
      </c>
      <c r="BA718" s="140" t="n">
        <v>1.00184597365126</v>
      </c>
    </row>
    <row r="719" customFormat="false" ht="12.8" hidden="false" customHeight="false" outlineLevel="0" collapsed="false">
      <c r="A719" s="89" t="s">
        <v>48</v>
      </c>
      <c r="B719" s="77"/>
      <c r="C719" s="77"/>
      <c r="D719" s="77"/>
      <c r="E719" s="77"/>
      <c r="F719" s="77"/>
      <c r="G719" s="77"/>
      <c r="H719" s="77"/>
      <c r="I719" s="82" t="n">
        <f aca="false">AP719+AR719+AT719+AV719+AX719</f>
        <v>0.0548344292455159</v>
      </c>
      <c r="J719" s="81" t="n">
        <f aca="false">AQ719+AS719+AU719+AW719+AY719</f>
        <v>279672.203984192</v>
      </c>
      <c r="K719" s="90" t="n">
        <f aca="false">I719-Tabla_Ministerio!J719</f>
        <v>3.98415514121578E-005</v>
      </c>
      <c r="L719" s="81" t="n">
        <f aca="false">J719-Tabla_Ministerio!K719</f>
        <v>203.203984192223</v>
      </c>
      <c r="M719" s="82" t="n">
        <f aca="false">Q754/Q775</f>
        <v>0.0420260332509078</v>
      </c>
      <c r="N719" s="81" t="n">
        <f aca="false">ROUND(N740*M719,0)</f>
        <v>4072565</v>
      </c>
      <c r="O719" s="82" t="n">
        <f aca="false">Tabla_Ministerio!L719/Tabla_Ministerio!L740-M719</f>
        <v>-2.13248356533552E-006</v>
      </c>
      <c r="P719" s="117" t="n">
        <f aca="false">N719-Tabla_Ministerio!L719</f>
        <v>207</v>
      </c>
      <c r="Q719" s="83" t="n">
        <f aca="false">N719+J719</f>
        <v>4352237.20398419</v>
      </c>
      <c r="R719" s="81" t="n">
        <f aca="false">Q719-Tabla_Ministerio!M719</f>
        <v>410.203984192573</v>
      </c>
      <c r="T719" s="83" t="n">
        <f aca="false">B719+Tabla_Ministerio!B719</f>
        <v>9251</v>
      </c>
      <c r="U719" s="83" t="n">
        <f aca="false">C719+Tabla_Ministerio!C719</f>
        <v>63</v>
      </c>
      <c r="V719" s="83" t="n">
        <f aca="false">D719+Tabla_Ministerio!D719</f>
        <v>344.813636363636</v>
      </c>
      <c r="W719" s="83" t="n">
        <f aca="false">E719+Tabla_Ministerio!E719</f>
        <v>154.475</v>
      </c>
      <c r="X719" s="83" t="n">
        <f aca="false">F719+Tabla_Ministerio!F719</f>
        <v>43</v>
      </c>
      <c r="Y719" s="83" t="n">
        <f aca="false">G719+Tabla_Ministerio!G719</f>
        <v>56</v>
      </c>
      <c r="Z719" s="83" t="n">
        <f aca="false">H719+Tabla_Ministerio!H719</f>
        <v>1</v>
      </c>
      <c r="AA719" s="83" t="n">
        <f aca="false">Y719+0.33*Z719</f>
        <v>56.33</v>
      </c>
      <c r="AD719" s="91" t="n">
        <f aca="false">IF(U719&gt;0,T719/U719,0)</f>
        <v>146.84126984127</v>
      </c>
      <c r="AE719" s="92" t="n">
        <f aca="false">EXP((((AD719-AD740)/AD741+2)/4-1.9)^3)</f>
        <v>0.0139137380369225</v>
      </c>
      <c r="AF719" s="93" t="n">
        <f aca="false">T719/V719</f>
        <v>26.8289853544075</v>
      </c>
      <c r="AG719" s="92" t="n">
        <f aca="false">EXP((((AF719-AF740)/AF741+2)/4-1.9)^3)</f>
        <v>0.262180066679172</v>
      </c>
      <c r="AH719" s="92" t="n">
        <f aca="false">W719/V719</f>
        <v>0.447995623459313</v>
      </c>
      <c r="AI719" s="92" t="n">
        <f aca="false">EXP((((AH719-AH740)/AH741+2)/4-1.9)^3)</f>
        <v>0.0654155444403202</v>
      </c>
      <c r="AJ719" s="92" t="n">
        <f aca="false">X719/V719</f>
        <v>0.124705044885907</v>
      </c>
      <c r="AK719" s="92" t="n">
        <f aca="false">EXP((((AJ719-AJ740)/AJ741+2)/4-1.9)^3)</f>
        <v>0.191702853318992</v>
      </c>
      <c r="AL719" s="92" t="n">
        <f aca="false">AA719/V719</f>
        <v>0.163363608800538</v>
      </c>
      <c r="AM719" s="92" t="n">
        <f aca="false">EXP((((AL719-AL740)/AL741+2)/4-1.9)^3)</f>
        <v>0.151467707836713</v>
      </c>
      <c r="AN719" s="92" t="n">
        <f aca="false">0.01*AE719+0.15*AG719+0.24*AI719+0.25*AK719+0.35*AM719</f>
        <v>0.156105289120519</v>
      </c>
      <c r="AP719" s="94" t="n">
        <f aca="false">0.01*AE719/$AN740*$AZ719</f>
        <v>4.88741853799229E-005</v>
      </c>
      <c r="AQ719" s="81" t="n">
        <f aca="false">AP719*$J740</f>
        <v>249.273154315777</v>
      </c>
      <c r="AR719" s="94" t="n">
        <f aca="false">0.15*AG719/$AN740*$AZ719</f>
        <v>0.0138142285859429</v>
      </c>
      <c r="AS719" s="81" t="n">
        <f aca="false">AR719*$J740</f>
        <v>70456.7514995702</v>
      </c>
      <c r="AT719" s="94" t="n">
        <f aca="false">0.24*AI719/$AN740*$AZ719</f>
        <v>0.00551477643845927</v>
      </c>
      <c r="AU719" s="81" t="n">
        <f aca="false">AT719*$J740</f>
        <v>28127.0308134031</v>
      </c>
      <c r="AV719" s="94" t="n">
        <f aca="false">0.25*AK719/$AN740*$AZ719</f>
        <v>0.0168346578865245</v>
      </c>
      <c r="AW719" s="81" t="n">
        <f aca="false">AV719*$J740</f>
        <v>85861.8561226147</v>
      </c>
      <c r="AX719" s="94" t="n">
        <f aca="false">0.35*AM719/$AN740*$AZ719</f>
        <v>0.0186218921492093</v>
      </c>
      <c r="AY719" s="81" t="n">
        <f aca="false">AX719*$J740</f>
        <v>94977.2923942885</v>
      </c>
      <c r="AZ719" s="140" t="n">
        <v>1</v>
      </c>
      <c r="BA719" s="140" t="n">
        <v>1.00024438632641</v>
      </c>
    </row>
    <row r="720" customFormat="false" ht="12.8" hidden="false" customHeight="false" outlineLevel="0" collapsed="false">
      <c r="A720" s="89" t="s">
        <v>49</v>
      </c>
      <c r="B720" s="77"/>
      <c r="C720" s="77"/>
      <c r="D720" s="77"/>
      <c r="E720" s="77"/>
      <c r="F720" s="77"/>
      <c r="G720" s="77"/>
      <c r="H720" s="77"/>
      <c r="I720" s="82" t="n">
        <f aca="false">AP720+AR720+AT720+AV720+AX720</f>
        <v>0.0614091025975865</v>
      </c>
      <c r="J720" s="81" t="n">
        <f aca="false">AQ720+AS720+AU720+AW720+AY720</f>
        <v>313205.030205778</v>
      </c>
      <c r="K720" s="90" t="n">
        <f aca="false">I720-Tabla_Ministerio!J720</f>
        <v>-5.92062460252826E-005</v>
      </c>
      <c r="L720" s="81" t="n">
        <f aca="false">J720-Tabla_Ministerio!K720</f>
        <v>-301.969794221688</v>
      </c>
      <c r="M720" s="82" t="n">
        <f aca="false">Q755/Q775</f>
        <v>0.0700178244445474</v>
      </c>
      <c r="N720" s="81" t="n">
        <f aca="false">ROUND(N740*M720,0)</f>
        <v>6785130</v>
      </c>
      <c r="O720" s="82" t="n">
        <f aca="false">Tabla_Ministerio!L720/Tabla_Ministerio!L740-M720</f>
        <v>-8.24947181539415E-006</v>
      </c>
      <c r="P720" s="117" t="n">
        <f aca="false">N720-Tabla_Ministerio!L720</f>
        <v>799</v>
      </c>
      <c r="Q720" s="83" t="n">
        <f aca="false">N720+J720</f>
        <v>7098335.03020578</v>
      </c>
      <c r="R720" s="81" t="n">
        <f aca="false">Q720-Tabla_Ministerio!M720</f>
        <v>497.030205778778</v>
      </c>
      <c r="T720" s="83" t="n">
        <f aca="false">B720+Tabla_Ministerio!B720</f>
        <v>18584</v>
      </c>
      <c r="U720" s="83" t="n">
        <f aca="false">C720+Tabla_Ministerio!C720</f>
        <v>72</v>
      </c>
      <c r="V720" s="83" t="n">
        <f aca="false">D720+Tabla_Ministerio!D720</f>
        <v>879.318181818182</v>
      </c>
      <c r="W720" s="83" t="n">
        <f aca="false">E720+Tabla_Ministerio!E720</f>
        <v>482.863636363636</v>
      </c>
      <c r="X720" s="83" t="n">
        <f aca="false">F720+Tabla_Ministerio!F720</f>
        <v>121</v>
      </c>
      <c r="Y720" s="83" t="n">
        <f aca="false">G720+Tabla_Ministerio!G720</f>
        <v>156</v>
      </c>
      <c r="Z720" s="83" t="n">
        <f aca="false">H720+Tabla_Ministerio!H720</f>
        <v>3</v>
      </c>
      <c r="AA720" s="83" t="n">
        <f aca="false">Y720+0.33*Z720</f>
        <v>156.99</v>
      </c>
      <c r="AD720" s="91" t="n">
        <f aca="false">IF(U720&gt;0,T720/U720,0)</f>
        <v>258.111111111111</v>
      </c>
      <c r="AE720" s="92" t="n">
        <f aca="false">EXP((((AD720-AD740)/AD741+2)/4-1.9)^3)</f>
        <v>0.182162868856221</v>
      </c>
      <c r="AF720" s="93" t="n">
        <f aca="false">T720/V720</f>
        <v>21.1345567330059</v>
      </c>
      <c r="AG720" s="92" t="n">
        <f aca="false">EXP((((AF720-AF740)/AF741+2)/4-1.9)^3)</f>
        <v>0.072675368859519</v>
      </c>
      <c r="AH720" s="92" t="n">
        <f aca="false">W720/V720</f>
        <v>0.549134143189454</v>
      </c>
      <c r="AI720" s="92" t="n">
        <f aca="false">EXP((((AH720-AH740)/AH741+2)/4-1.9)^3)</f>
        <v>0.173641153337782</v>
      </c>
      <c r="AJ720" s="92" t="n">
        <f aca="false">X720/V720</f>
        <v>0.137606616696821</v>
      </c>
      <c r="AK720" s="92" t="n">
        <f aca="false">EXP((((AJ720-AJ740)/AJ741+2)/4-1.9)^3)</f>
        <v>0.232351340050355</v>
      </c>
      <c r="AL720" s="92" t="n">
        <f aca="false">AA720/V720</f>
        <v>0.178536055828379</v>
      </c>
      <c r="AM720" s="92" t="n">
        <f aca="false">EXP((((AL720-AL740)/AL741+2)/4-1.9)^3)</f>
        <v>0.178107826968557</v>
      </c>
      <c r="AN720" s="92" t="n">
        <f aca="false">0.01*AE720+0.15*AG720+0.24*AI720+0.25*AK720+0.35*AM720</f>
        <v>0.174822385270141</v>
      </c>
      <c r="AP720" s="94" t="n">
        <f aca="false">0.01*AE720/$AN740*$AZ720</f>
        <v>0.000639875624953676</v>
      </c>
      <c r="AQ720" s="81" t="n">
        <f aca="false">AP720*$J740</f>
        <v>3263.55956957811</v>
      </c>
      <c r="AR720" s="94" t="n">
        <f aca="false">0.15*AG720/$AN740*$AZ720</f>
        <v>0.00382925433923869</v>
      </c>
      <c r="AS720" s="81" t="n">
        <f aca="false">AR720*$J740</f>
        <v>19530.3573941821</v>
      </c>
      <c r="AT720" s="94" t="n">
        <f aca="false">0.24*AI720/$AN740*$AZ720</f>
        <v>0.0146386023286517</v>
      </c>
      <c r="AU720" s="81" t="n">
        <f aca="false">AT720*$J740</f>
        <v>74661.3073726294</v>
      </c>
      <c r="AV720" s="94" t="n">
        <f aca="false">0.25*AK720/$AN740*$AZ720</f>
        <v>0.0204042623857792</v>
      </c>
      <c r="AW720" s="81" t="n">
        <f aca="false">AV720*$J740</f>
        <v>104067.920658977</v>
      </c>
      <c r="AX720" s="94" t="n">
        <f aca="false">0.35*AM720/$AN740*$AZ720</f>
        <v>0.0218971079189633</v>
      </c>
      <c r="AY720" s="81" t="n">
        <f aca="false">AX720*$J740</f>
        <v>111681.885210412</v>
      </c>
      <c r="AZ720" s="140" t="n">
        <v>1</v>
      </c>
      <c r="BA720" s="140" t="n">
        <v>0.996570187953714</v>
      </c>
    </row>
    <row r="721" customFormat="false" ht="12.8" hidden="false" customHeight="false" outlineLevel="0" collapsed="false">
      <c r="A721" s="89" t="s">
        <v>50</v>
      </c>
      <c r="B721" s="77"/>
      <c r="C721" s="77"/>
      <c r="D721" s="77"/>
      <c r="E721" s="77"/>
      <c r="F721" s="77"/>
      <c r="G721" s="77"/>
      <c r="H721" s="77"/>
      <c r="I721" s="82" t="n">
        <f aca="false">AP721+AR721+AT721+AV721+AX721</f>
        <v>0.0382923530113633</v>
      </c>
      <c r="J721" s="81" t="n">
        <f aca="false">AQ721+AS721+AU721+AW721+AY721</f>
        <v>195302.602940915</v>
      </c>
      <c r="K721" s="90" t="n">
        <f aca="false">I721-Tabla_Ministerio!J721</f>
        <v>6.39235373176006E-006</v>
      </c>
      <c r="L721" s="81" t="n">
        <f aca="false">J721-Tabla_Ministerio!K721</f>
        <v>32.6029409150942</v>
      </c>
      <c r="M721" s="82" t="n">
        <f aca="false">Q756/Q775</f>
        <v>0.0540225228186511</v>
      </c>
      <c r="N721" s="81" t="n">
        <f aca="false">ROUND(N740*M721,0)</f>
        <v>5235094</v>
      </c>
      <c r="O721" s="82" t="n">
        <f aca="false">Tabla_Ministerio!L721/Tabla_Ministerio!L740-M721</f>
        <v>-1.32559390635251E-005</v>
      </c>
      <c r="P721" s="117" t="n">
        <f aca="false">N721-Tabla_Ministerio!L721</f>
        <v>1285</v>
      </c>
      <c r="Q721" s="83" t="n">
        <f aca="false">N721+J721</f>
        <v>5430396.60294092</v>
      </c>
      <c r="R721" s="81" t="n">
        <f aca="false">Q721-Tabla_Ministerio!M721</f>
        <v>1317.60294091515</v>
      </c>
      <c r="T721" s="83" t="n">
        <f aca="false">B721+Tabla_Ministerio!B721</f>
        <v>9301</v>
      </c>
      <c r="U721" s="83" t="n">
        <f aca="false">C721+Tabla_Ministerio!C721</f>
        <v>58</v>
      </c>
      <c r="V721" s="83" t="n">
        <f aca="false">D721+Tabla_Ministerio!D721</f>
        <v>619.613636363636</v>
      </c>
      <c r="W721" s="83" t="n">
        <f aca="false">E721+Tabla_Ministerio!E721</f>
        <v>314.340909090909</v>
      </c>
      <c r="X721" s="83" t="n">
        <f aca="false">F721+Tabla_Ministerio!F721</f>
        <v>51</v>
      </c>
      <c r="Y721" s="83" t="n">
        <f aca="false">G721+Tabla_Ministerio!G721</f>
        <v>104</v>
      </c>
      <c r="Z721" s="83" t="n">
        <f aca="false">H721+Tabla_Ministerio!H721</f>
        <v>1</v>
      </c>
      <c r="AA721" s="83" t="n">
        <f aca="false">Y721+0.33*Z721</f>
        <v>104.33</v>
      </c>
      <c r="AD721" s="91" t="n">
        <f aca="false">IF(U721&gt;0,T721/U721,0)</f>
        <v>160.362068965517</v>
      </c>
      <c r="AE721" s="92" t="n">
        <f aca="false">EXP((((AD721-AD740)/AD741+2)/4-1.9)^3)</f>
        <v>0.0207291771428253</v>
      </c>
      <c r="AF721" s="93" t="n">
        <f aca="false">T721/V721</f>
        <v>15.0109672449841</v>
      </c>
      <c r="AG721" s="92" t="n">
        <f aca="false">EXP((((AF721-AF740)/AF741+2)/4-1.9)^3)</f>
        <v>0.00898465724141596</v>
      </c>
      <c r="AH721" s="92" t="n">
        <f aca="false">W721/V721</f>
        <v>0.507317609947548</v>
      </c>
      <c r="AI721" s="92" t="n">
        <f aca="false">EXP((((AH721-AH740)/AH741+2)/4-1.9)^3)</f>
        <v>0.120067817067617</v>
      </c>
      <c r="AJ721" s="92" t="n">
        <f aca="false">X721/V721</f>
        <v>0.0823093570039981</v>
      </c>
      <c r="AK721" s="92" t="n">
        <f aca="false">EXP((((AJ721-AJ740)/AJ741+2)/4-1.9)^3)</f>
        <v>0.0906029856405591</v>
      </c>
      <c r="AL721" s="92" t="n">
        <f aca="false">AA721/V721</f>
        <v>0.168379121886806</v>
      </c>
      <c r="AM721" s="92" t="n">
        <f aca="false">EXP((((AL721-AL740)/AL741+2)/4-1.9)^3)</f>
        <v>0.159972852684057</v>
      </c>
      <c r="AN721" s="92" t="n">
        <f aca="false">0.01*AE721+0.15*AG721+0.24*AI721+0.25*AK721+0.35*AM721</f>
        <v>0.109012511303429</v>
      </c>
      <c r="AP721" s="94" t="n">
        <f aca="false">0.01*AE721/$AN740*$AZ721</f>
        <v>7.28144833374904E-005</v>
      </c>
      <c r="AQ721" s="81" t="n">
        <f aca="false">AP721*$J740</f>
        <v>371.375927809652</v>
      </c>
      <c r="AR721" s="94" t="n">
        <f aca="false">0.15*AG721/$AN740*$AZ721</f>
        <v>0.000473400249192655</v>
      </c>
      <c r="AS721" s="81" t="n">
        <f aca="false">AR721*$J740</f>
        <v>2414.48471115804</v>
      </c>
      <c r="AT721" s="94" t="n">
        <f aca="false">0.24*AI721/$AN740*$AZ721</f>
        <v>0.0101221685800662</v>
      </c>
      <c r="AU721" s="81" t="n">
        <f aca="false">AT721*$J740</f>
        <v>51626.1267754173</v>
      </c>
      <c r="AV721" s="94" t="n">
        <f aca="false">0.25*AK721/$AN740*$AZ721</f>
        <v>0.00795642965323249</v>
      </c>
      <c r="AW721" s="81" t="n">
        <f aca="false">AV721*$J740</f>
        <v>40580.2020296706</v>
      </c>
      <c r="AX721" s="94" t="n">
        <f aca="false">0.35*AM721/$AN740*$AZ721</f>
        <v>0.0196675400455344</v>
      </c>
      <c r="AY721" s="81" t="n">
        <f aca="false">AX721*$J740</f>
        <v>100310.413496859</v>
      </c>
      <c r="AZ721" s="140" t="n">
        <v>1</v>
      </c>
      <c r="BA721" s="140" t="n">
        <v>1.00293603629385</v>
      </c>
    </row>
    <row r="722" customFormat="false" ht="12.8" hidden="false" customHeight="false" outlineLevel="0" collapsed="false">
      <c r="A722" s="89" t="s">
        <v>51</v>
      </c>
      <c r="B722" s="77"/>
      <c r="C722" s="77"/>
      <c r="D722" s="77"/>
      <c r="E722" s="77"/>
      <c r="F722" s="77"/>
      <c r="G722" s="77"/>
      <c r="H722" s="77"/>
      <c r="I722" s="82" t="n">
        <f aca="false">AP722+AR722+AT722+AV722+AX722</f>
        <v>0.0536999605150384</v>
      </c>
      <c r="J722" s="81" t="n">
        <f aca="false">AQ722+AS722+AU722+AW722+AY722</f>
        <v>273886.069714732</v>
      </c>
      <c r="K722" s="90" t="n">
        <f aca="false">I722-Tabla_Ministerio!J722</f>
        <v>-4.07682220582087E-005</v>
      </c>
      <c r="L722" s="81" t="n">
        <f aca="false">J722-Tabla_Ministerio!K722</f>
        <v>-207.930285268114</v>
      </c>
      <c r="M722" s="82" t="n">
        <f aca="false">Q757/Q775</f>
        <v>0.04900563365459</v>
      </c>
      <c r="N722" s="81" t="n">
        <f aca="false">ROUND(N740*M722,0)</f>
        <v>4748928</v>
      </c>
      <c r="O722" s="82" t="n">
        <f aca="false">Tabla_Ministerio!L722/Tabla_Ministerio!L740-M722</f>
        <v>-9.39185228394923E-006</v>
      </c>
      <c r="P722" s="117" t="n">
        <f aca="false">N722-Tabla_Ministerio!L722</f>
        <v>910</v>
      </c>
      <c r="Q722" s="83" t="n">
        <f aca="false">N722+J722</f>
        <v>5022814.06971473</v>
      </c>
      <c r="R722" s="81" t="n">
        <f aca="false">Q722-Tabla_Ministerio!M722</f>
        <v>702.069714731537</v>
      </c>
      <c r="T722" s="83" t="n">
        <f aca="false">B722+Tabla_Ministerio!B722</f>
        <v>6861</v>
      </c>
      <c r="U722" s="83" t="n">
        <f aca="false">C722+Tabla_Ministerio!C722</f>
        <v>30</v>
      </c>
      <c r="V722" s="83" t="n">
        <f aca="false">D722+Tabla_Ministerio!D722</f>
        <v>270.954545454545</v>
      </c>
      <c r="W722" s="83" t="n">
        <f aca="false">E722+Tabla_Ministerio!E722</f>
        <v>160.931818181818</v>
      </c>
      <c r="X722" s="83" t="n">
        <f aca="false">F722+Tabla_Ministerio!F722</f>
        <v>20</v>
      </c>
      <c r="Y722" s="83" t="n">
        <f aca="false">G722+Tabla_Ministerio!G722</f>
        <v>40</v>
      </c>
      <c r="Z722" s="83" t="n">
        <f aca="false">H722+Tabla_Ministerio!H722</f>
        <v>0</v>
      </c>
      <c r="AA722" s="83" t="n">
        <f aca="false">Y722+0.33*Z722</f>
        <v>40</v>
      </c>
      <c r="AD722" s="91" t="n">
        <f aca="false">IF(U722&gt;0,T722/U722,0)</f>
        <v>228.7</v>
      </c>
      <c r="AE722" s="92" t="n">
        <f aca="false">EXP((((AD722-AD740)/AD741+2)/4-1.9)^3)</f>
        <v>0.106968831936002</v>
      </c>
      <c r="AF722" s="93" t="n">
        <f aca="false">T722/V722</f>
        <v>25.3215903371918</v>
      </c>
      <c r="AG722" s="92" t="n">
        <f aca="false">EXP((((AF722-AF740)/AF741+2)/4-1.9)^3)</f>
        <v>0.197139528752824</v>
      </c>
      <c r="AH722" s="92" t="n">
        <f aca="false">W722/V722</f>
        <v>0.593943969132696</v>
      </c>
      <c r="AI722" s="92" t="n">
        <f aca="false">EXP((((AH722-AH740)/AH741+2)/4-1.9)^3)</f>
        <v>0.245159243724607</v>
      </c>
      <c r="AJ722" s="92" t="n">
        <f aca="false">X722/V722</f>
        <v>0.0738131186042612</v>
      </c>
      <c r="AK722" s="92" t="n">
        <f aca="false">EXP((((AJ722-AJ740)/AJ741+2)/4-1.9)^3)</f>
        <v>0.0761888246402128</v>
      </c>
      <c r="AL722" s="92" t="n">
        <f aca="false">AA722/V722</f>
        <v>0.147626237208522</v>
      </c>
      <c r="AM722" s="92" t="n">
        <f aca="false">EXP((((AL722-AL740)/AL741+2)/4-1.9)^3)</f>
        <v>0.126713104906679</v>
      </c>
      <c r="AN722" s="92" t="n">
        <f aca="false">0.01*AE722+0.15*AG722+0.24*AI722+0.25*AK722+0.35*AM722</f>
        <v>0.15287562900358</v>
      </c>
      <c r="AP722" s="94" t="n">
        <f aca="false">0.01*AE722/$AN740*$AZ722</f>
        <v>0.000375744786055375</v>
      </c>
      <c r="AQ722" s="81" t="n">
        <f aca="false">AP722*$J740</f>
        <v>1916.41225955259</v>
      </c>
      <c r="AR722" s="94" t="n">
        <f aca="false">0.15*AG722/$AN740*$AZ722</f>
        <v>0.0103872523491615</v>
      </c>
      <c r="AS722" s="81" t="n">
        <f aca="false">AR722*$J740</f>
        <v>52978.1343181857</v>
      </c>
      <c r="AT722" s="94" t="n">
        <f aca="false">0.24*AI722/$AN740*$AZ722</f>
        <v>0.0206678463434086</v>
      </c>
      <c r="AU722" s="81" t="n">
        <f aca="false">AT722*$J740</f>
        <v>105412.278708826</v>
      </c>
      <c r="AV722" s="94" t="n">
        <f aca="false">0.25*AK722/$AN740*$AZ722</f>
        <v>0.00669062966663378</v>
      </c>
      <c r="AW722" s="81" t="n">
        <f aca="false">AV722*$J740</f>
        <v>34124.2385606213</v>
      </c>
      <c r="AX722" s="94" t="n">
        <f aca="false">0.35*AM722/$AN740*$AZ722</f>
        <v>0.0155784873697791</v>
      </c>
      <c r="AY722" s="81" t="n">
        <f aca="false">AX722*$J740</f>
        <v>79455.0058675464</v>
      </c>
      <c r="AZ722" s="140" t="n">
        <v>1</v>
      </c>
      <c r="BA722" s="140" t="n">
        <v>0.996532703559012</v>
      </c>
    </row>
    <row r="723" customFormat="false" ht="12.8" hidden="false" customHeight="false" outlineLevel="0" collapsed="false">
      <c r="A723" s="89" t="s">
        <v>52</v>
      </c>
      <c r="B723" s="77"/>
      <c r="C723" s="77"/>
      <c r="D723" s="77"/>
      <c r="E723" s="77"/>
      <c r="F723" s="77"/>
      <c r="G723" s="77"/>
      <c r="H723" s="77"/>
      <c r="I723" s="82" t="n">
        <f aca="false">AP723+AR723+AT723+AV723+AX723</f>
        <v>0.0105462933274929</v>
      </c>
      <c r="J723" s="81" t="n">
        <f aca="false">AQ723+AS723+AU723+AW723+AY723</f>
        <v>53789.2914970919</v>
      </c>
      <c r="K723" s="90" t="n">
        <f aca="false">I723-Tabla_Ministerio!J723</f>
        <v>8.88015811847595E-006</v>
      </c>
      <c r="L723" s="81" t="n">
        <f aca="false">J723-Tabla_Ministerio!K723</f>
        <v>45.2914970918937</v>
      </c>
      <c r="M723" s="82" t="n">
        <f aca="false">Q758/Q775</f>
        <v>0.0248316258071337</v>
      </c>
      <c r="N723" s="81" t="n">
        <f aca="false">ROUND(N740*M723,0)</f>
        <v>2406328</v>
      </c>
      <c r="O723" s="82" t="n">
        <f aca="false">Tabla_Ministerio!L723/Tabla_Ministerio!L740-M723</f>
        <v>-4.64932165980883E-006</v>
      </c>
      <c r="P723" s="117" t="n">
        <f aca="false">N723-Tabla_Ministerio!L723</f>
        <v>451</v>
      </c>
      <c r="Q723" s="83" t="n">
        <f aca="false">N723+J723</f>
        <v>2460117.29149709</v>
      </c>
      <c r="R723" s="81" t="n">
        <f aca="false">Q723-Tabla_Ministerio!M723</f>
        <v>496.291497091763</v>
      </c>
      <c r="T723" s="83" t="n">
        <f aca="false">B723+Tabla_Ministerio!B723</f>
        <v>6175</v>
      </c>
      <c r="U723" s="83" t="n">
        <f aca="false">C723+Tabla_Ministerio!C723</f>
        <v>30</v>
      </c>
      <c r="V723" s="83" t="n">
        <f aca="false">D723+Tabla_Ministerio!D723</f>
        <v>402.340909090909</v>
      </c>
      <c r="W723" s="83" t="n">
        <f aca="false">E723+Tabla_Ministerio!E723</f>
        <v>118.431818181818</v>
      </c>
      <c r="X723" s="83" t="n">
        <f aca="false">F723+Tabla_Ministerio!F723</f>
        <v>16</v>
      </c>
      <c r="Y723" s="83" t="n">
        <f aca="false">G723+Tabla_Ministerio!G723</f>
        <v>30</v>
      </c>
      <c r="Z723" s="83" t="n">
        <f aca="false">H723+Tabla_Ministerio!H723</f>
        <v>2</v>
      </c>
      <c r="AA723" s="83" t="n">
        <f aca="false">Y723+0.33*Z723</f>
        <v>30.66</v>
      </c>
      <c r="AD723" s="91" t="n">
        <f aca="false">IF(U723&gt;0,T723/U723,0)</f>
        <v>205.833333333333</v>
      </c>
      <c r="AE723" s="92" t="n">
        <f aca="false">EXP((((AD723-AD740)/AD741+2)/4-1.9)^3)</f>
        <v>0.0659859341483313</v>
      </c>
      <c r="AF723" s="93" t="n">
        <f aca="false">T723/V723</f>
        <v>15.3476811839801</v>
      </c>
      <c r="AG723" s="92" t="n">
        <f aca="false">EXP((((AF723-AF740)/AF741+2)/4-1.9)^3)</f>
        <v>0.0103002922784108</v>
      </c>
      <c r="AH723" s="92" t="n">
        <f aca="false">W723/V723</f>
        <v>0.294356888662938</v>
      </c>
      <c r="AI723" s="92" t="n">
        <f aca="false">EXP((((AH723-AH740)/AH741+2)/4-1.9)^3)</f>
        <v>0.00811224625123738</v>
      </c>
      <c r="AJ723" s="92" t="n">
        <f aca="false">X723/V723</f>
        <v>0.0397672710839971</v>
      </c>
      <c r="AK723" s="92" t="n">
        <f aca="false">EXP((((AJ723-AJ740)/AJ741+2)/4-1.9)^3)</f>
        <v>0.0349993666540619</v>
      </c>
      <c r="AL723" s="92" t="n">
        <f aca="false">AA723/V723</f>
        <v>0.0762040332147094</v>
      </c>
      <c r="AM723" s="92" t="n">
        <f aca="false">EXP((((AL723-AL740)/AL741+2)/4-1.9)^3)</f>
        <v>0.0489200310520984</v>
      </c>
      <c r="AN723" s="92" t="n">
        <f aca="false">0.01*AE723+0.15*AG723+0.24*AI723+0.25*AK723+0.35*AM723</f>
        <v>0.0300236948152918</v>
      </c>
      <c r="AP723" s="94" t="n">
        <f aca="false">0.01*AE723/$AN740*$AZ723</f>
        <v>0.000231785934841866</v>
      </c>
      <c r="AQ723" s="81" t="n">
        <f aca="false">AP723*$J740</f>
        <v>1182.17849883177</v>
      </c>
      <c r="AR723" s="94" t="n">
        <f aca="false">0.15*AG723/$AN740*$AZ723</f>
        <v>0.000542720862948397</v>
      </c>
      <c r="AS723" s="81" t="n">
        <f aca="false">AR723*$J740</f>
        <v>2768.0408454583</v>
      </c>
      <c r="AT723" s="94" t="n">
        <f aca="false">0.24*AI723/$AN740*$AZ723</f>
        <v>0.000683892870908046</v>
      </c>
      <c r="AU723" s="81" t="n">
        <f aca="false">AT723*$J740</f>
        <v>3488.06086117092</v>
      </c>
      <c r="AV723" s="94" t="n">
        <f aca="false">0.25*AK723/$AN740*$AZ723</f>
        <v>0.00307351900957748</v>
      </c>
      <c r="AW723" s="81" t="n">
        <f aca="false">AV723*$J740</f>
        <v>15675.8782251051</v>
      </c>
      <c r="AX723" s="94" t="n">
        <f aca="false">0.35*AM723/$AN740*$AZ723</f>
        <v>0.00601437464921708</v>
      </c>
      <c r="AY723" s="81" t="n">
        <f aca="false">AX723*$J740</f>
        <v>30675.1330665258</v>
      </c>
      <c r="AZ723" s="140" t="n">
        <v>1</v>
      </c>
      <c r="BA723" s="140" t="n">
        <v>0.996537539602946</v>
      </c>
    </row>
    <row r="724" customFormat="false" ht="12.8" hidden="false" customHeight="false" outlineLevel="0" collapsed="false">
      <c r="A724" s="89" t="s">
        <v>53</v>
      </c>
      <c r="B724" s="77"/>
      <c r="C724" s="77"/>
      <c r="D724" s="77"/>
      <c r="E724" s="77"/>
      <c r="F724" s="77"/>
      <c r="G724" s="77"/>
      <c r="H724" s="77"/>
      <c r="I724" s="82" t="n">
        <f aca="false">AP724+AR724+AT724+AV724+AX724</f>
        <v>0.00955935111785608</v>
      </c>
      <c r="J724" s="81" t="n">
        <f aca="false">AQ724+AS724+AU724+AW724+AY724</f>
        <v>48755.5871844547</v>
      </c>
      <c r="K724" s="90" t="n">
        <f aca="false">I724-Tabla_Ministerio!J724</f>
        <v>7.57969054887009E-005</v>
      </c>
      <c r="L724" s="81" t="n">
        <f aca="false">J724-Tabla_Ministerio!K724</f>
        <v>386.587184454722</v>
      </c>
      <c r="M724" s="82" t="n">
        <f aca="false">Q759/Q775</f>
        <v>0.0243787772973797</v>
      </c>
      <c r="N724" s="81" t="n">
        <f aca="false">ROUND(N740*M724,0)</f>
        <v>2362444</v>
      </c>
      <c r="O724" s="82" t="n">
        <f aca="false">Tabla_Ministerio!L724/Tabla_Ministerio!L740-M724</f>
        <v>-5.14848136682136E-006</v>
      </c>
      <c r="P724" s="117" t="n">
        <f aca="false">N724-Tabla_Ministerio!L724</f>
        <v>499</v>
      </c>
      <c r="Q724" s="83" t="n">
        <f aca="false">N724+J724</f>
        <v>2411199.58718445</v>
      </c>
      <c r="R724" s="81" t="n">
        <f aca="false">Q724-Tabla_Ministerio!M724</f>
        <v>885.58718445478</v>
      </c>
      <c r="T724" s="83" t="n">
        <f aca="false">B724+Tabla_Ministerio!B724</f>
        <v>5872</v>
      </c>
      <c r="U724" s="83" t="n">
        <f aca="false">C724+Tabla_Ministerio!C724</f>
        <v>33</v>
      </c>
      <c r="V724" s="83" t="n">
        <f aca="false">D724+Tabla_Ministerio!D724</f>
        <v>345.318181818182</v>
      </c>
      <c r="W724" s="83" t="n">
        <f aca="false">E724+Tabla_Ministerio!E724</f>
        <v>115.454545454545</v>
      </c>
      <c r="X724" s="83" t="n">
        <f aca="false">F724+Tabla_Ministerio!F724</f>
        <v>10</v>
      </c>
      <c r="Y724" s="83" t="n">
        <f aca="false">G724+Tabla_Ministerio!G724</f>
        <v>21</v>
      </c>
      <c r="Z724" s="83" t="n">
        <f aca="false">H724+Tabla_Ministerio!H724</f>
        <v>1</v>
      </c>
      <c r="AA724" s="83" t="n">
        <f aca="false">Y724+0.33*Z724</f>
        <v>21.33</v>
      </c>
      <c r="AD724" s="91" t="n">
        <f aca="false">IF(U724&gt;0,T724/U724,0)</f>
        <v>177.939393939394</v>
      </c>
      <c r="AE724" s="92" t="n">
        <f aca="false">EXP((((AD724-AD740)/AD741+2)/4-1.9)^3)</f>
        <v>0.0335046794787514</v>
      </c>
      <c r="AF724" s="93" t="n">
        <f aca="false">T724/V724</f>
        <v>17.0046070817428</v>
      </c>
      <c r="AG724" s="92" t="n">
        <f aca="false">EXP((((AF724-AF740)/AF741+2)/4-1.9)^3)</f>
        <v>0.0194192432130097</v>
      </c>
      <c r="AH724" s="92" t="n">
        <f aca="false">W724/V724</f>
        <v>0.334342503619848</v>
      </c>
      <c r="AI724" s="92" t="n">
        <f aca="false">EXP((((AH724-AH740)/AH741+2)/4-1.9)^3)</f>
        <v>0.0150814390854477</v>
      </c>
      <c r="AJ724" s="92" t="n">
        <f aca="false">X724/V724</f>
        <v>0.0289587995261287</v>
      </c>
      <c r="AK724" s="92" t="n">
        <f aca="false">EXP((((AJ724-AJ740)/AJ741+2)/4-1.9)^3)</f>
        <v>0.0265517434185473</v>
      </c>
      <c r="AL724" s="92" t="n">
        <f aca="false">AA724/V724</f>
        <v>0.0617691193892326</v>
      </c>
      <c r="AM724" s="92" t="n">
        <f aca="false">EXP((((AL724-AL740)/AL741+2)/4-1.9)^3)</f>
        <v>0.0391674450792626</v>
      </c>
      <c r="AN724" s="92" t="n">
        <f aca="false">0.01*AE724+0.15*AG724+0.24*AI724+0.25*AK724+0.35*AM724</f>
        <v>0.0272140202896252</v>
      </c>
      <c r="AP724" s="94" t="n">
        <f aca="false">0.01*AE724/$AN740*$AZ724</f>
        <v>0.000117690437436292</v>
      </c>
      <c r="AQ724" s="81" t="n">
        <f aca="false">AP724*$J740</f>
        <v>600.256891127634</v>
      </c>
      <c r="AR724" s="94" t="n">
        <f aca="false">0.15*AG724/$AN740*$AZ724</f>
        <v>0.00102319702679306</v>
      </c>
      <c r="AS724" s="81" t="n">
        <f aca="false">AR724*$J740</f>
        <v>5218.61486534374</v>
      </c>
      <c r="AT724" s="94" t="n">
        <f aca="false">0.24*AI724/$AN740*$AZ724</f>
        <v>0.00127142203948733</v>
      </c>
      <c r="AU724" s="81" t="n">
        <f aca="false">AT724*$J740</f>
        <v>6484.63764226333</v>
      </c>
      <c r="AV724" s="94" t="n">
        <f aca="false">0.25*AK724/$AN740*$AZ724</f>
        <v>0.00233167899696431</v>
      </c>
      <c r="AW724" s="81" t="n">
        <f aca="false">AV724*$J740</f>
        <v>11892.2693832541</v>
      </c>
      <c r="AX724" s="94" t="n">
        <f aca="false">0.35*AM724/$AN740*$AZ724</f>
        <v>0.00481536261717509</v>
      </c>
      <c r="AY724" s="81" t="n">
        <f aca="false">AX724*$J740</f>
        <v>24559.808402466</v>
      </c>
      <c r="AZ724" s="140" t="n">
        <v>1</v>
      </c>
      <c r="BA724" s="140" t="n">
        <v>1.00290783643486</v>
      </c>
    </row>
    <row r="725" customFormat="false" ht="12.8" hidden="false" customHeight="false" outlineLevel="0" collapsed="false">
      <c r="A725" s="89" t="s">
        <v>54</v>
      </c>
      <c r="B725" s="77"/>
      <c r="C725" s="77"/>
      <c r="D725" s="77"/>
      <c r="E725" s="77"/>
      <c r="F725" s="77"/>
      <c r="G725" s="77"/>
      <c r="H725" s="77"/>
      <c r="I725" s="82" t="n">
        <f aca="false">AP725+AR725+AT725+AV725+AX725</f>
        <v>0.0216479688885009</v>
      </c>
      <c r="J725" s="81" t="n">
        <f aca="false">AQ725+AS725+AU725+AW725+AY725</f>
        <v>110411.200665928</v>
      </c>
      <c r="K725" s="90" t="n">
        <f aca="false">I725-Tabla_Ministerio!J725</f>
        <v>-0.000129364732658465</v>
      </c>
      <c r="L725" s="81" t="n">
        <f aca="false">J725-Tabla_Ministerio!K725</f>
        <v>-659.799334072028</v>
      </c>
      <c r="M725" s="82" t="n">
        <f aca="false">Q760/Q775</f>
        <v>0.0207016987968834</v>
      </c>
      <c r="N725" s="81" t="n">
        <f aca="false">ROUND(N740*M725,0)</f>
        <v>2006114</v>
      </c>
      <c r="O725" s="82" t="n">
        <f aca="false">Tabla_Ministerio!L725/Tabla_Ministerio!L740-M725</f>
        <v>3.14909559327031E-006</v>
      </c>
      <c r="P725" s="117" t="n">
        <f aca="false">N725-Tabla_Ministerio!L725</f>
        <v>-305</v>
      </c>
      <c r="Q725" s="83" t="n">
        <f aca="false">N725+J725</f>
        <v>2116525.20066593</v>
      </c>
      <c r="R725" s="81" t="n">
        <f aca="false">Q725-Tabla_Ministerio!M725</f>
        <v>-964.799334072042</v>
      </c>
      <c r="T725" s="83" t="n">
        <f aca="false">B725+Tabla_Ministerio!B725</f>
        <v>6710</v>
      </c>
      <c r="U725" s="83" t="n">
        <f aca="false">C725+Tabla_Ministerio!C725</f>
        <v>38</v>
      </c>
      <c r="V725" s="83" t="n">
        <f aca="false">D725+Tabla_Ministerio!D725</f>
        <v>273.227272727273</v>
      </c>
      <c r="W725" s="83" t="n">
        <f aca="false">E725+Tabla_Ministerio!E725</f>
        <v>129.5</v>
      </c>
      <c r="X725" s="83" t="n">
        <f aca="false">F725+Tabla_Ministerio!F725</f>
        <v>7</v>
      </c>
      <c r="Y725" s="83" t="n">
        <f aca="false">G725+Tabla_Ministerio!G725</f>
        <v>10</v>
      </c>
      <c r="Z725" s="83" t="n">
        <f aca="false">H725+Tabla_Ministerio!H725</f>
        <v>1</v>
      </c>
      <c r="AA725" s="83" t="n">
        <f aca="false">Y725+0.33*Z725</f>
        <v>10.33</v>
      </c>
      <c r="AD725" s="91" t="n">
        <f aca="false">IF(U725&gt;0,T725/U725,0)</f>
        <v>176.578947368421</v>
      </c>
      <c r="AE725" s="92" t="n">
        <f aca="false">EXP((((AD725-AD740)/AD741+2)/4-1.9)^3)</f>
        <v>0.0323309361729137</v>
      </c>
      <c r="AF725" s="93" t="n">
        <f aca="false">T725/V725</f>
        <v>24.55830976543</v>
      </c>
      <c r="AG725" s="92" t="n">
        <f aca="false">EXP((((AF725-AF740)/AF741+2)/4-1.9)^3)</f>
        <v>0.168216238248375</v>
      </c>
      <c r="AH725" s="92" t="n">
        <f aca="false">W725/V725</f>
        <v>0.473964398602562</v>
      </c>
      <c r="AI725" s="92" t="n">
        <f aca="false">EXP((((AH725-AH740)/AH741+2)/4-1.9)^3)</f>
        <v>0.0864156712579716</v>
      </c>
      <c r="AJ725" s="92" t="n">
        <f aca="false">X725/V725</f>
        <v>0.0256196972217601</v>
      </c>
      <c r="AK725" s="92" t="n">
        <f aca="false">EXP((((AJ725-AJ740)/AJ741+2)/4-1.9)^3)</f>
        <v>0.0243075844067268</v>
      </c>
      <c r="AL725" s="92" t="n">
        <f aca="false">AA725/V725</f>
        <v>0.037807353185826</v>
      </c>
      <c r="AM725" s="92" t="n">
        <f aca="false">EXP((((AL725-AL740)/AL741+2)/4-1.9)^3)</f>
        <v>0.0264459319089682</v>
      </c>
      <c r="AN725" s="92" t="n">
        <f aca="false">0.01*AE725+0.15*AG725+0.24*AI725+0.25*AK725+0.35*AM725</f>
        <v>0.0616284784707192</v>
      </c>
      <c r="AP725" s="94" t="n">
        <f aca="false">0.01*AE725/$AN740*$AZ725</f>
        <v>0.000113567480128506</v>
      </c>
      <c r="AQ725" s="81" t="n">
        <f aca="false">AP725*$J740</f>
        <v>579.228559601859</v>
      </c>
      <c r="AR725" s="94" t="n">
        <f aca="false">0.15*AG725/$AN740*$AZ725</f>
        <v>0.00886328848895316</v>
      </c>
      <c r="AS725" s="81" t="n">
        <f aca="false">AR725*$J740</f>
        <v>45205.4568700733</v>
      </c>
      <c r="AT725" s="94" t="n">
        <f aca="false">0.24*AI725/$AN740*$AZ725</f>
        <v>0.00728516611524775</v>
      </c>
      <c r="AU725" s="81" t="n">
        <f aca="false">AT725*$J740</f>
        <v>37156.5545930964</v>
      </c>
      <c r="AV725" s="94" t="n">
        <f aca="false">0.25*AK725/$AN740*$AZ725</f>
        <v>0.00213460499126814</v>
      </c>
      <c r="AW725" s="81" t="n">
        <f aca="false">AV725*$J740</f>
        <v>10887.1322407798</v>
      </c>
      <c r="AX725" s="94" t="n">
        <f aca="false">0.35*AM725/$AN740*$AZ725</f>
        <v>0.00325134181290339</v>
      </c>
      <c r="AY725" s="81" t="n">
        <f aca="false">AX725*$J740</f>
        <v>16582.8284023766</v>
      </c>
      <c r="AZ725" s="140" t="n">
        <v>1</v>
      </c>
      <c r="BA725" s="140" t="n">
        <v>0.997272727373738</v>
      </c>
    </row>
    <row r="726" customFormat="false" ht="12.8" hidden="false" customHeight="false" outlineLevel="0" collapsed="false">
      <c r="A726" s="89" t="s">
        <v>55</v>
      </c>
      <c r="B726" s="77"/>
      <c r="C726" s="77"/>
      <c r="D726" s="77"/>
      <c r="E726" s="77"/>
      <c r="F726" s="77"/>
      <c r="G726" s="77"/>
      <c r="H726" s="77"/>
      <c r="I726" s="82" t="n">
        <f aca="false">AP726+AR726+AT726+AV726+AX726</f>
        <v>0.0170630825777104</v>
      </c>
      <c r="J726" s="81" t="n">
        <f aca="false">AQ726+AS726+AU726+AW726+AY726</f>
        <v>87026.8912603443</v>
      </c>
      <c r="K726" s="90" t="n">
        <f aca="false">I726-Tabla_Ministerio!J726</f>
        <v>-0.000148051741172158</v>
      </c>
      <c r="L726" s="81" t="n">
        <f aca="false">J726-Tabla_Ministerio!K726</f>
        <v>-755.108739655698</v>
      </c>
      <c r="M726" s="82" t="n">
        <f aca="false">Q761/Q775</f>
        <v>0.0203634663310265</v>
      </c>
      <c r="N726" s="81" t="n">
        <f aca="false">ROUND(N740*M726,0)</f>
        <v>1973337</v>
      </c>
      <c r="O726" s="82" t="n">
        <f aca="false">Tabla_Ministerio!L726/Tabla_Ministerio!L740-M726</f>
        <v>2.11379925245045E-006</v>
      </c>
      <c r="P726" s="117" t="n">
        <f aca="false">N726-Tabla_Ministerio!L726</f>
        <v>-205</v>
      </c>
      <c r="Q726" s="83" t="n">
        <f aca="false">N726+J726</f>
        <v>2060363.89126034</v>
      </c>
      <c r="R726" s="81" t="n">
        <f aca="false">Q726-Tabla_Ministerio!M726</f>
        <v>-960.108739655698</v>
      </c>
      <c r="T726" s="83" t="n">
        <f aca="false">B726+Tabla_Ministerio!B726</f>
        <v>8166</v>
      </c>
      <c r="U726" s="83" t="n">
        <f aca="false">C726+Tabla_Ministerio!C726</f>
        <v>31</v>
      </c>
      <c r="V726" s="83" t="n">
        <f aca="false">D726+Tabla_Ministerio!D726</f>
        <v>398.068181818182</v>
      </c>
      <c r="W726" s="83" t="n">
        <f aca="false">E726+Tabla_Ministerio!E726</f>
        <v>193.954545454545</v>
      </c>
      <c r="X726" s="83" t="n">
        <f aca="false">F726+Tabla_Ministerio!F726</f>
        <v>9</v>
      </c>
      <c r="Y726" s="83" t="n">
        <f aca="false">G726+Tabla_Ministerio!G726</f>
        <v>12</v>
      </c>
      <c r="Z726" s="83" t="n">
        <f aca="false">H726+Tabla_Ministerio!H726</f>
        <v>0</v>
      </c>
      <c r="AA726" s="83" t="n">
        <f aca="false">Y726+0.33*Z726</f>
        <v>12</v>
      </c>
      <c r="AD726" s="91" t="n">
        <f aca="false">IF(U726&gt;0,T726/U726,0)</f>
        <v>263.41935483871</v>
      </c>
      <c r="AE726" s="92" t="n">
        <f aca="false">EXP((((AD726-AD740)/AD741+2)/4-1.9)^3)</f>
        <v>0.198526886880136</v>
      </c>
      <c r="AF726" s="93" t="n">
        <f aca="false">T726/V726</f>
        <v>20.5140736511561</v>
      </c>
      <c r="AG726" s="92" t="n">
        <f aca="false">EXP((((AF726-AF740)/AF741+2)/4-1.9)^3)</f>
        <v>0.0609584403619896</v>
      </c>
      <c r="AH726" s="92" t="n">
        <f aca="false">W726/V726</f>
        <v>0.487239508992291</v>
      </c>
      <c r="AI726" s="92" t="n">
        <f aca="false">EXP((((AH726-AH740)/AH741+2)/4-1.9)^3)</f>
        <v>0.0988758477630505</v>
      </c>
      <c r="AJ726" s="92" t="n">
        <f aca="false">X726/V726</f>
        <v>0.0226091921210391</v>
      </c>
      <c r="AK726" s="92" t="n">
        <f aca="false">EXP((((AJ726-AJ740)/AJ741+2)/4-1.9)^3)</f>
        <v>0.0224200050606532</v>
      </c>
      <c r="AL726" s="92" t="n">
        <f aca="false">AA726/V726</f>
        <v>0.0301455894947188</v>
      </c>
      <c r="AM726" s="92" t="n">
        <f aca="false">EXP((((AL726-AL740)/AL741+2)/4-1.9)^3)</f>
        <v>0.0231764687709088</v>
      </c>
      <c r="AN726" s="92" t="n">
        <f aca="false">0.01*AE726+0.15*AG726+0.24*AI726+0.25*AK726+0.35*AM726</f>
        <v>0.0485760037212133</v>
      </c>
      <c r="AP726" s="94" t="n">
        <f aca="false">0.01*AE726/$AN740*$AZ726</f>
        <v>0.000697356802789483</v>
      </c>
      <c r="AQ726" s="81" t="n">
        <f aca="false">AP726*$J740</f>
        <v>3556.73099333761</v>
      </c>
      <c r="AR726" s="94" t="n">
        <f aca="false">0.15*AG726/$AN740*$AZ726</f>
        <v>0.00321189112532172</v>
      </c>
      <c r="AS726" s="81" t="n">
        <f aca="false">AR726*$J740</f>
        <v>16381.6179421517</v>
      </c>
      <c r="AT726" s="94" t="n">
        <f aca="false">0.24*AI726/$AN740*$AZ726</f>
        <v>0.0083356058600693</v>
      </c>
      <c r="AU726" s="81" t="n">
        <f aca="false">AT726*$J740</f>
        <v>42514.115574929</v>
      </c>
      <c r="AV726" s="94" t="n">
        <f aca="false">0.25*AK726/$AN740*$AZ726</f>
        <v>0.00196884453452656</v>
      </c>
      <c r="AW726" s="81" t="n">
        <f aca="false">AV726*$J740</f>
        <v>10041.7036859794</v>
      </c>
      <c r="AX726" s="94" t="n">
        <f aca="false">0.35*AM726/$AN740*$AZ726</f>
        <v>0.00284938425500338</v>
      </c>
      <c r="AY726" s="81" t="n">
        <f aca="false">AX726*$J740</f>
        <v>14532.7230639465</v>
      </c>
      <c r="AZ726" s="140" t="n">
        <v>1</v>
      </c>
      <c r="BA726" s="140" t="n">
        <v>1.0068550476247</v>
      </c>
    </row>
    <row r="727" customFormat="false" ht="12.8" hidden="false" customHeight="false" outlineLevel="0" collapsed="false">
      <c r="A727" s="89" t="s">
        <v>56</v>
      </c>
      <c r="B727" s="77"/>
      <c r="C727" s="77"/>
      <c r="D727" s="77"/>
      <c r="E727" s="77"/>
      <c r="F727" s="77"/>
      <c r="G727" s="77"/>
      <c r="H727" s="77"/>
      <c r="I727" s="82" t="n">
        <f aca="false">AP727+AR727+AT727+AV727+AX727</f>
        <v>0.0175327961653179</v>
      </c>
      <c r="J727" s="81" t="n">
        <f aca="false">AQ727+AS727+AU727+AW727+AY727</f>
        <v>89422.5728803593</v>
      </c>
      <c r="K727" s="90" t="n">
        <f aca="false">I727-Tabla_Ministerio!J727</f>
        <v>-2.94937613786114E-005</v>
      </c>
      <c r="L727" s="81" t="n">
        <f aca="false">J727-Tabla_Ministerio!K727</f>
        <v>-150.427119640677</v>
      </c>
      <c r="M727" s="82" t="n">
        <f aca="false">Q762/Q775</f>
        <v>0.0219862868212758</v>
      </c>
      <c r="N727" s="81" t="n">
        <f aca="false">ROUND(N740*M727,0)</f>
        <v>2130598</v>
      </c>
      <c r="O727" s="82" t="n">
        <f aca="false">Tabla_Ministerio!L727/Tabla_Ministerio!L740-M727</f>
        <v>-4.7449399516869E-006</v>
      </c>
      <c r="P727" s="117" t="n">
        <f aca="false">N727-Tabla_Ministerio!L727</f>
        <v>460</v>
      </c>
      <c r="Q727" s="83" t="n">
        <f aca="false">N727+J727</f>
        <v>2220020.57288036</v>
      </c>
      <c r="R727" s="81" t="n">
        <f aca="false">Q727-Tabla_Ministerio!M727</f>
        <v>309.572880359367</v>
      </c>
      <c r="T727" s="83" t="n">
        <f aca="false">B727+Tabla_Ministerio!B727</f>
        <v>8370</v>
      </c>
      <c r="U727" s="83" t="n">
        <f aca="false">C727+Tabla_Ministerio!C727</f>
        <v>36</v>
      </c>
      <c r="V727" s="83" t="n">
        <f aca="false">D727+Tabla_Ministerio!D727</f>
        <v>432.568181818182</v>
      </c>
      <c r="W727" s="83" t="n">
        <f aca="false">E727+Tabla_Ministerio!E727</f>
        <v>169.75</v>
      </c>
      <c r="X727" s="83" t="n">
        <f aca="false">F727+Tabla_Ministerio!F727</f>
        <v>26</v>
      </c>
      <c r="Y727" s="83" t="n">
        <f aca="false">G727+Tabla_Ministerio!G727</f>
        <v>36</v>
      </c>
      <c r="Z727" s="83" t="n">
        <f aca="false">H727+Tabla_Ministerio!H727</f>
        <v>5</v>
      </c>
      <c r="AA727" s="83" t="n">
        <f aca="false">Y727+0.33*Z727</f>
        <v>37.65</v>
      </c>
      <c r="AD727" s="91" t="n">
        <f aca="false">IF(U727&gt;0,T727/U727,0)</f>
        <v>232.5</v>
      </c>
      <c r="AE727" s="92" t="n">
        <f aca="false">EXP((((AD727-AD740)/AD741+2)/4-1.9)^3)</f>
        <v>0.115215577209326</v>
      </c>
      <c r="AF727" s="93" t="n">
        <f aca="false">T727/V727</f>
        <v>19.3495507802238</v>
      </c>
      <c r="AG727" s="92" t="n">
        <f aca="false">EXP((((AF727-AF740)/AF741+2)/4-1.9)^3)</f>
        <v>0.0429202833850705</v>
      </c>
      <c r="AH727" s="92" t="n">
        <f aca="false">W727/V727</f>
        <v>0.392423685178374</v>
      </c>
      <c r="AI727" s="92" t="n">
        <f aca="false">EXP((((AH727-AH740)/AH741+2)/4-1.9)^3)</f>
        <v>0.0336401032101593</v>
      </c>
      <c r="AJ727" s="92" t="n">
        <f aca="false">X727/V727</f>
        <v>0.0601061314558924</v>
      </c>
      <c r="AK727" s="92" t="n">
        <f aca="false">EXP((((AJ727-AJ740)/AJ741+2)/4-1.9)^3)</f>
        <v>0.0566239572929678</v>
      </c>
      <c r="AL727" s="92" t="n">
        <f aca="false">AA727/V727</f>
        <v>0.0870383018967057</v>
      </c>
      <c r="AM727" s="92" t="n">
        <f aca="false">EXP((((AL727-AL740)/AL741+2)/4-1.9)^3)</f>
        <v>0.0574096987670557</v>
      </c>
      <c r="AN727" s="92" t="n">
        <f aca="false">0.01*AE727+0.15*AG727+0.24*AI727+0.25*AK727+0.35*AM727</f>
        <v>0.0499132069420035</v>
      </c>
      <c r="AP727" s="94" t="n">
        <f aca="false">0.01*AE727/$AN740*$AZ727</f>
        <v>0.000404712771236627</v>
      </c>
      <c r="AQ727" s="81" t="n">
        <f aca="false">AP727*$J740</f>
        <v>2064.15776127648</v>
      </c>
      <c r="AR727" s="94" t="n">
        <f aca="false">0.15*AG727/$AN740*$AZ727</f>
        <v>0.00226146332619691</v>
      </c>
      <c r="AS727" s="81" t="n">
        <f aca="false">AR727*$J740</f>
        <v>11534.1481869921</v>
      </c>
      <c r="AT727" s="94" t="n">
        <f aca="false">0.24*AI727/$AN740*$AZ727</f>
        <v>0.00283598722838691</v>
      </c>
      <c r="AU727" s="81" t="n">
        <f aca="false">AT727*$J740</f>
        <v>14464.3941689034</v>
      </c>
      <c r="AV727" s="94" t="n">
        <f aca="false">0.25*AK727/$AN740*$AZ727</f>
        <v>0.00497251309881182</v>
      </c>
      <c r="AW727" s="81" t="n">
        <f aca="false">AV727*$J740</f>
        <v>25361.3234754092</v>
      </c>
      <c r="AX727" s="94" t="n">
        <f aca="false">0.35*AM727/$AN740*$AZ727</f>
        <v>0.00705811974068562</v>
      </c>
      <c r="AY727" s="81" t="n">
        <f aca="false">AX727*$J740</f>
        <v>35998.5492877781</v>
      </c>
      <c r="AZ727" s="140" t="n">
        <v>1</v>
      </c>
      <c r="BA727" s="140" t="n">
        <v>1.00519765447653</v>
      </c>
    </row>
    <row r="728" customFormat="false" ht="12.8" hidden="false" customHeight="false" outlineLevel="0" collapsed="false">
      <c r="A728" s="89" t="s">
        <v>57</v>
      </c>
      <c r="B728" s="77"/>
      <c r="C728" s="77"/>
      <c r="D728" s="77"/>
      <c r="E728" s="77"/>
      <c r="F728" s="77"/>
      <c r="G728" s="77"/>
      <c r="H728" s="77"/>
      <c r="I728" s="82" t="n">
        <f aca="false">AP728+AR728+AT728+AV728+AX728</f>
        <v>0.00822907097070431</v>
      </c>
      <c r="J728" s="81" t="n">
        <f aca="false">AQ728+AS728+AU728+AW728+AY728</f>
        <v>41970.7553590961</v>
      </c>
      <c r="K728" s="90" t="n">
        <f aca="false">I728-Tabla_Ministerio!J728</f>
        <v>0.000150335256375179</v>
      </c>
      <c r="L728" s="81" t="n">
        <f aca="false">J728-Tabla_Ministerio!K728</f>
        <v>766.755359096103</v>
      </c>
      <c r="M728" s="82" t="n">
        <f aca="false">Q763/Q775</f>
        <v>0.0117223525476707</v>
      </c>
      <c r="N728" s="81" t="n">
        <f aca="false">ROUND(N740*M728,0)</f>
        <v>1135963</v>
      </c>
      <c r="O728" s="82" t="n">
        <f aca="false">Tabla_Ministerio!L728/Tabla_Ministerio!L740-M728</f>
        <v>2.47098740786163E-005</v>
      </c>
      <c r="P728" s="117" t="n">
        <f aca="false">N728-Tabla_Ministerio!L728</f>
        <v>-2395</v>
      </c>
      <c r="Q728" s="83" t="n">
        <f aca="false">N728+J728</f>
        <v>1177933.7553591</v>
      </c>
      <c r="R728" s="81" t="n">
        <f aca="false">Q728-Tabla_Ministerio!M728</f>
        <v>-1628.24464090401</v>
      </c>
      <c r="T728" s="83" t="n">
        <f aca="false">B728+Tabla_Ministerio!B728</f>
        <v>3044</v>
      </c>
      <c r="U728" s="83" t="n">
        <f aca="false">C728+Tabla_Ministerio!C728</f>
        <v>36</v>
      </c>
      <c r="V728" s="83" t="n">
        <f aca="false">D728+Tabla_Ministerio!D728</f>
        <v>195.386363636364</v>
      </c>
      <c r="W728" s="83" t="n">
        <f aca="false">E728+Tabla_Ministerio!E728</f>
        <v>57.7954545454545</v>
      </c>
      <c r="X728" s="83" t="n">
        <f aca="false">F728+Tabla_Ministerio!F728</f>
        <v>10</v>
      </c>
      <c r="Y728" s="83" t="n">
        <f aca="false">G728+Tabla_Ministerio!G728</f>
        <v>6</v>
      </c>
      <c r="Z728" s="83" t="n">
        <f aca="false">H728+Tabla_Ministerio!H728</f>
        <v>0</v>
      </c>
      <c r="AA728" s="83" t="n">
        <f aca="false">Y728+0.33*Z728</f>
        <v>6</v>
      </c>
      <c r="AD728" s="91" t="n">
        <f aca="false">IF(U728&gt;0,T728/U728,0)</f>
        <v>84.5555555555556</v>
      </c>
      <c r="AE728" s="92" t="n">
        <f aca="false">EXP((((AD728-AD740)/AD741+2)/4-1.9)^3)</f>
        <v>0.00155543396678918</v>
      </c>
      <c r="AF728" s="93" t="n">
        <f aca="false">T728/V728</f>
        <v>15.57938815866</v>
      </c>
      <c r="AG728" s="92" t="n">
        <f aca="false">EXP((((AF728-AF740)/AF741+2)/4-1.9)^3)</f>
        <v>0.0112983689663169</v>
      </c>
      <c r="AH728" s="92" t="n">
        <f aca="false">W728/V728</f>
        <v>0.295800860765382</v>
      </c>
      <c r="AI728" s="92" t="n">
        <f aca="false">EXP((((AH728-AH740)/AH741+2)/4-1.9)^3)</f>
        <v>0.00830424145166711</v>
      </c>
      <c r="AJ728" s="92" t="n">
        <f aca="false">X728/V728</f>
        <v>0.0511806444108409</v>
      </c>
      <c r="AK728" s="92" t="n">
        <f aca="false">EXP((((AJ728-AJ740)/AJ741+2)/4-1.9)^3)</f>
        <v>0.0461277308886211</v>
      </c>
      <c r="AL728" s="92" t="n">
        <f aca="false">AA728/V728</f>
        <v>0.0307083866465045</v>
      </c>
      <c r="AM728" s="92" t="n">
        <f aca="false">EXP((((AL728-AL740)/AL741+2)/4-1.9)^3)</f>
        <v>0.0234047270390892</v>
      </c>
      <c r="AN728" s="92" t="n">
        <f aca="false">0.01*AE728+0.15*AG728+0.24*AI728+0.25*AK728+0.35*AM728</f>
        <v>0.023426914818852</v>
      </c>
      <c r="AP728" s="94" t="n">
        <f aca="false">0.01*AE728/$AN740*$AZ728</f>
        <v>5.46370557195695E-006</v>
      </c>
      <c r="AQ728" s="81" t="n">
        <f aca="false">AP728*$J740</f>
        <v>27.8665539197687</v>
      </c>
      <c r="AR728" s="94" t="n">
        <f aca="false">0.15*AG728/$AN740*$AZ728</f>
        <v>0.000595309374682618</v>
      </c>
      <c r="AS728" s="81" t="n">
        <f aca="false">AR728*$J740</f>
        <v>3036.25818962188</v>
      </c>
      <c r="AT728" s="94" t="n">
        <f aca="false">0.24*AI728/$AN740*$AZ728</f>
        <v>0.000700078788440126</v>
      </c>
      <c r="AU728" s="81" t="n">
        <f aca="false">AT728*$J740</f>
        <v>3570.61394491754</v>
      </c>
      <c r="AV728" s="94" t="n">
        <f aca="false">0.25*AK728/$AN740*$AZ728</f>
        <v>0.0040507720941401</v>
      </c>
      <c r="AW728" s="81" t="n">
        <f aca="false">AV728*$J740</f>
        <v>20660.1650640591</v>
      </c>
      <c r="AX728" s="94" t="n">
        <f aca="false">0.35*AM728/$AN740*$AZ728</f>
        <v>0.0028774470078695</v>
      </c>
      <c r="AY728" s="81" t="n">
        <f aca="false">AX728*$J740</f>
        <v>14675.8516065779</v>
      </c>
      <c r="AZ728" s="140" t="n">
        <v>1</v>
      </c>
      <c r="BA728" s="140" t="n">
        <v>1.00503837907104</v>
      </c>
    </row>
    <row r="729" customFormat="false" ht="12.8" hidden="false" customHeight="false" outlineLevel="0" collapsed="false">
      <c r="A729" s="89" t="s">
        <v>58</v>
      </c>
      <c r="B729" s="77"/>
      <c r="C729" s="77"/>
      <c r="D729" s="77"/>
      <c r="E729" s="77"/>
      <c r="F729" s="77"/>
      <c r="G729" s="77"/>
      <c r="H729" s="77"/>
      <c r="I729" s="82" t="n">
        <f aca="false">AP729+AR729+AT729+AV729+AX729</f>
        <v>0.0767349512255538</v>
      </c>
      <c r="J729" s="81" t="n">
        <f aca="false">AQ729+AS729+AU729+AW729+AY729</f>
        <v>391371.501940546</v>
      </c>
      <c r="K729" s="90" t="n">
        <f aca="false">I729-Tabla_Ministerio!J729</f>
        <v>0.000163029910290824</v>
      </c>
      <c r="L729" s="81" t="n">
        <f aca="false">J729-Tabla_Ministerio!K729</f>
        <v>831.501940545859</v>
      </c>
      <c r="M729" s="82" t="n">
        <f aca="false">Q764/Q775</f>
        <v>0.0418326215179164</v>
      </c>
      <c r="N729" s="81" t="n">
        <f aca="false">ROUND(N740*M729,0)</f>
        <v>4053822</v>
      </c>
      <c r="O729" s="82" t="n">
        <f aca="false">Tabla_Ministerio!L729/Tabla_Ministerio!L740-M729</f>
        <v>9.81428613107405E-006</v>
      </c>
      <c r="P729" s="117" t="n">
        <f aca="false">N729-Tabla_Ministerio!L729</f>
        <v>-951</v>
      </c>
      <c r="Q729" s="83" t="n">
        <f aca="false">N729+J729</f>
        <v>4445193.50194055</v>
      </c>
      <c r="R729" s="81" t="n">
        <f aca="false">Q729-Tabla_Ministerio!M729</f>
        <v>-119.498059454374</v>
      </c>
      <c r="T729" s="83" t="n">
        <f aca="false">B729+Tabla_Ministerio!B729</f>
        <v>4491</v>
      </c>
      <c r="U729" s="83" t="n">
        <f aca="false">C729+Tabla_Ministerio!C729</f>
        <v>13</v>
      </c>
      <c r="V729" s="83" t="n">
        <f aca="false">D729+Tabla_Ministerio!D729</f>
        <v>211.761363636364</v>
      </c>
      <c r="W729" s="83" t="n">
        <f aca="false">E729+Tabla_Ministerio!E729</f>
        <v>164.871212121212</v>
      </c>
      <c r="X729" s="83" t="n">
        <f aca="false">F729+Tabla_Ministerio!F729</f>
        <v>20</v>
      </c>
      <c r="Y729" s="83" t="n">
        <f aca="false">G729+Tabla_Ministerio!G729</f>
        <v>19</v>
      </c>
      <c r="Z729" s="83" t="n">
        <f aca="false">H729+Tabla_Ministerio!H729</f>
        <v>1</v>
      </c>
      <c r="AA729" s="83" t="n">
        <f aca="false">Y729+0.33*Z729</f>
        <v>19.33</v>
      </c>
      <c r="AD729" s="91" t="n">
        <f aca="false">IF(U729&gt;0,T729/U729,0)</f>
        <v>345.461538461538</v>
      </c>
      <c r="AE729" s="92" t="n">
        <f aca="false">EXP((((AD729-AD740)/AD741+2)/4-1.9)^3)</f>
        <v>0.532287267390911</v>
      </c>
      <c r="AF729" s="93" t="n">
        <f aca="false">T729/V729</f>
        <v>21.2078347196136</v>
      </c>
      <c r="AG729" s="92" t="n">
        <f aca="false">EXP((((AF729-AF740)/AF741+2)/4-1.9)^3)</f>
        <v>0.074163003604722</v>
      </c>
      <c r="AH729" s="92" t="n">
        <f aca="false">W729/V729</f>
        <v>0.77857078973258</v>
      </c>
      <c r="AI729" s="92" t="n">
        <f aca="false">EXP((((AH729-AH740)/AH741+2)/4-1.9)^3)</f>
        <v>0.633459224036197</v>
      </c>
      <c r="AJ729" s="92" t="n">
        <f aca="false">X729/V729</f>
        <v>0.0944459350684195</v>
      </c>
      <c r="AK729" s="92" t="n">
        <f aca="false">EXP((((AJ729-AJ740)/AJ741+2)/4-1.9)^3)</f>
        <v>0.114462865545647</v>
      </c>
      <c r="AL729" s="92" t="n">
        <f aca="false">AA729/V729</f>
        <v>0.0912819962436274</v>
      </c>
      <c r="AM729" s="92" t="n">
        <f aca="false">EXP((((AL729-AL740)/AL741+2)/4-1.9)^3)</f>
        <v>0.0610271271513793</v>
      </c>
      <c r="AN729" s="92" t="n">
        <f aca="false">0.01*AE729+0.15*AG729+0.24*AI729+0.25*AK729+0.35*AM729</f>
        <v>0.218452747872699</v>
      </c>
      <c r="AP729" s="94" t="n">
        <f aca="false">0.01*AE729/$AN740*$AZ729</f>
        <v>0.00186974244540182</v>
      </c>
      <c r="AQ729" s="81" t="n">
        <f aca="false">AP729*$J740</f>
        <v>9536.25300351026</v>
      </c>
      <c r="AR729" s="94" t="n">
        <f aca="false">0.15*AG729/$AN740*$AZ729</f>
        <v>0.00390763759195093</v>
      </c>
      <c r="AS729" s="81" t="n">
        <f aca="false">AR729*$J740</f>
        <v>19930.1357331401</v>
      </c>
      <c r="AT729" s="94" t="n">
        <f aca="false">0.24*AI729/$AN740*$AZ729</f>
        <v>0.0534029951646522</v>
      </c>
      <c r="AU729" s="81" t="n">
        <f aca="false">AT729*$J740</f>
        <v>272371.456447261</v>
      </c>
      <c r="AV729" s="94" t="n">
        <f aca="false">0.25*AK729/$AN740*$AZ729</f>
        <v>0.010051718838873</v>
      </c>
      <c r="AW729" s="81" t="n">
        <f aca="false">AV729*$J740</f>
        <v>51266.8117490604</v>
      </c>
      <c r="AX729" s="94" t="n">
        <f aca="false">0.35*AM729/$AN740*$AZ729</f>
        <v>0.00750285718467586</v>
      </c>
      <c r="AY729" s="81" t="n">
        <f aca="false">AX729*$J740</f>
        <v>38266.8450075738</v>
      </c>
      <c r="AZ729" s="140" t="n">
        <v>1</v>
      </c>
      <c r="BA729" s="140" t="n">
        <v>1.00099418749916</v>
      </c>
    </row>
    <row r="730" customFormat="false" ht="12.8" hidden="false" customHeight="false" outlineLevel="0" collapsed="false">
      <c r="A730" s="89" t="s">
        <v>59</v>
      </c>
      <c r="B730" s="77"/>
      <c r="C730" s="77"/>
      <c r="D730" s="77"/>
      <c r="E730" s="77"/>
      <c r="F730" s="77"/>
      <c r="G730" s="77"/>
      <c r="H730" s="77"/>
      <c r="I730" s="82" t="n">
        <f aca="false">AP730+AR730+AT730+AV730+AX730</f>
        <v>0.00468595060545142</v>
      </c>
      <c r="J730" s="81" t="n">
        <f aca="false">AQ730+AS730+AU730+AW730+AY730</f>
        <v>23899.7679308357</v>
      </c>
      <c r="K730" s="90" t="n">
        <f aca="false">I730-Tabla_Ministerio!J730</f>
        <v>0.000119751303174666</v>
      </c>
      <c r="L730" s="81" t="n">
        <f aca="false">J730-Tabla_Ministerio!K730</f>
        <v>610.767930835675</v>
      </c>
      <c r="M730" s="82" t="n">
        <f aca="false">Q765/Q775</f>
        <v>0.011466611108989</v>
      </c>
      <c r="N730" s="81" t="n">
        <f aca="false">ROUND(N740*M730,0)</f>
        <v>1111181</v>
      </c>
      <c r="O730" s="82" t="n">
        <f aca="false">Tabla_Ministerio!L730/Tabla_Ministerio!L740-M730</f>
        <v>-5.20766443206332E-006</v>
      </c>
      <c r="P730" s="117" t="n">
        <f aca="false">N730-Tabla_Ministerio!L730</f>
        <v>505</v>
      </c>
      <c r="Q730" s="83" t="n">
        <f aca="false">N730+J730</f>
        <v>1135080.76793084</v>
      </c>
      <c r="R730" s="81" t="n">
        <f aca="false">Q730-Tabla_Ministerio!M730</f>
        <v>1115.76793083572</v>
      </c>
      <c r="T730" s="83" t="n">
        <f aca="false">B730+Tabla_Ministerio!B730</f>
        <v>2918</v>
      </c>
      <c r="U730" s="83" t="n">
        <f aca="false">C730+Tabla_Ministerio!C730</f>
        <v>24</v>
      </c>
      <c r="V730" s="83" t="n">
        <f aca="false">D730+Tabla_Ministerio!D730</f>
        <v>172.863636363636</v>
      </c>
      <c r="W730" s="83" t="n">
        <f aca="false">E730+Tabla_Ministerio!E730</f>
        <v>49.9545454545455</v>
      </c>
      <c r="X730" s="83" t="n">
        <f aca="false">F730+Tabla_Ministerio!F730</f>
        <v>1</v>
      </c>
      <c r="Y730" s="83" t="n">
        <f aca="false">G730+Tabla_Ministerio!G730</f>
        <v>1</v>
      </c>
      <c r="Z730" s="83" t="n">
        <f aca="false">H730+Tabla_Ministerio!H730</f>
        <v>0</v>
      </c>
      <c r="AA730" s="83" t="n">
        <f aca="false">Y730+0.33*Z730</f>
        <v>1</v>
      </c>
      <c r="AD730" s="91" t="n">
        <f aca="false">IF(U730&gt;0,T730/U730,0)</f>
        <v>121.583333333333</v>
      </c>
      <c r="AE730" s="92" t="n">
        <f aca="false">EXP((((AD730-AD740)/AD741+2)/4-1.9)^3)</f>
        <v>0.00615123691314263</v>
      </c>
      <c r="AF730" s="93" t="n">
        <f aca="false">T730/V730</f>
        <v>16.8803576124113</v>
      </c>
      <c r="AG730" s="92" t="n">
        <f aca="false">EXP((((AF730-AF740)/AF741+2)/4-1.9)^3)</f>
        <v>0.0185577224989812</v>
      </c>
      <c r="AH730" s="92" t="n">
        <f aca="false">W730/V730</f>
        <v>0.288982382329741</v>
      </c>
      <c r="AI730" s="92" t="n">
        <f aca="false">EXP((((AH730-AH740)/AH741+2)/4-1.9)^3)</f>
        <v>0.00743086002888142</v>
      </c>
      <c r="AJ730" s="92" t="n">
        <f aca="false">X730/V730</f>
        <v>0.00578490665264266</v>
      </c>
      <c r="AK730" s="92" t="n">
        <f aca="false">EXP((((AJ730-AJ740)/AJ741+2)/4-1.9)^3)</f>
        <v>0.0139649575266953</v>
      </c>
      <c r="AL730" s="92" t="n">
        <f aca="false">AA730/V730</f>
        <v>0.00578490665264266</v>
      </c>
      <c r="AM730" s="92" t="n">
        <f aca="false">EXP((((AL730-AL740)/AL741+2)/4-1.9)^3)</f>
        <v>0.0149153511692047</v>
      </c>
      <c r="AN730" s="92" t="n">
        <f aca="false">0.01*AE730+0.15*AG730+0.24*AI730+0.25*AK730+0.35*AM730</f>
        <v>0.0133401894418056</v>
      </c>
      <c r="AP730" s="94" t="n">
        <f aca="false">0.01*AE730/$AN740*$AZ730</f>
        <v>2.16071836634386E-005</v>
      </c>
      <c r="AQ730" s="81" t="n">
        <f aca="false">AP730*$J740</f>
        <v>110.203183660187</v>
      </c>
      <c r="AR730" s="94" t="n">
        <f aca="false">0.15*AG730/$AN740*$AZ730</f>
        <v>0.000977803628943031</v>
      </c>
      <c r="AS730" s="81" t="n">
        <f aca="false">AR730*$J740</f>
        <v>4987.09478210903</v>
      </c>
      <c r="AT730" s="94" t="n">
        <f aca="false">0.24*AI730/$AN740*$AZ730</f>
        <v>0.000626449449521136</v>
      </c>
      <c r="AU730" s="81" t="n">
        <f aca="false">AT730*$J740</f>
        <v>3195.082006741</v>
      </c>
      <c r="AV730" s="94" t="n">
        <f aca="false">0.25*AK730/$AN740*$AZ730</f>
        <v>0.00122635254661841</v>
      </c>
      <c r="AW730" s="81" t="n">
        <f aca="false">AV730*$J740</f>
        <v>6254.7695725755</v>
      </c>
      <c r="AX730" s="94" t="n">
        <f aca="false">0.35*AM730/$AN740*$AZ730</f>
        <v>0.0018337377967054</v>
      </c>
      <c r="AY730" s="81" t="n">
        <f aca="false">AX730*$J740</f>
        <v>9352.61838574996</v>
      </c>
      <c r="AZ730" s="140" t="n">
        <v>1</v>
      </c>
      <c r="BA730" s="140" t="n">
        <v>1.00052767999826</v>
      </c>
    </row>
    <row r="731" customFormat="false" ht="12.8" hidden="false" customHeight="false" outlineLevel="0" collapsed="false">
      <c r="A731" s="89" t="s">
        <v>60</v>
      </c>
      <c r="B731" s="77"/>
      <c r="C731" s="77"/>
      <c r="D731" s="77"/>
      <c r="E731" s="77"/>
      <c r="F731" s="77"/>
      <c r="G731" s="77"/>
      <c r="H731" s="77"/>
      <c r="I731" s="82" t="n">
        <f aca="false">AP731+AR731+AT731+AV731+AX731</f>
        <v>0.0388578886954663</v>
      </c>
      <c r="J731" s="81" t="n">
        <f aca="false">AQ731+AS731+AU731+AW731+AY731</f>
        <v>198187.006287153</v>
      </c>
      <c r="K731" s="90" t="n">
        <f aca="false">I731-Tabla_Ministerio!J731</f>
        <v>-0.000130579244575678</v>
      </c>
      <c r="L731" s="81" t="n">
        <f aca="false">J731-Tabla_Ministerio!K731</f>
        <v>-665.993712847005</v>
      </c>
      <c r="M731" s="82" t="n">
        <f aca="false">Q766/Q775</f>
        <v>0.0297851140493545</v>
      </c>
      <c r="N731" s="81" t="n">
        <f aca="false">ROUND(N740*M731,0)</f>
        <v>2886349</v>
      </c>
      <c r="O731" s="82" t="n">
        <f aca="false">Tabla_Ministerio!L731/Tabla_Ministerio!L740-M731</f>
        <v>6.06147271984339E-005</v>
      </c>
      <c r="P731" s="117" t="n">
        <f aca="false">N731-Tabla_Ministerio!L731</f>
        <v>-5874</v>
      </c>
      <c r="Q731" s="83" t="n">
        <f aca="false">N731+J731</f>
        <v>3084536.00628715</v>
      </c>
      <c r="R731" s="81" t="n">
        <f aca="false">Q731-Tabla_Ministerio!M731</f>
        <v>-6539.99371284712</v>
      </c>
      <c r="T731" s="83" t="n">
        <f aca="false">B731+Tabla_Ministerio!B731</f>
        <v>6273</v>
      </c>
      <c r="U731" s="83" t="n">
        <f aca="false">C731+Tabla_Ministerio!C731</f>
        <v>40</v>
      </c>
      <c r="V731" s="83" t="n">
        <f aca="false">D731+Tabla_Ministerio!D731</f>
        <v>241.113636363636</v>
      </c>
      <c r="W731" s="83" t="n">
        <f aca="false">E731+Tabla_Ministerio!E731</f>
        <v>143.5</v>
      </c>
      <c r="X731" s="83" t="n">
        <f aca="false">F731+Tabla_Ministerio!F731</f>
        <v>7</v>
      </c>
      <c r="Y731" s="83" t="n">
        <f aca="false">G731+Tabla_Ministerio!G731</f>
        <v>11</v>
      </c>
      <c r="Z731" s="83" t="n">
        <f aca="false">H731+Tabla_Ministerio!H731</f>
        <v>0</v>
      </c>
      <c r="AA731" s="83" t="n">
        <f aca="false">Y731+0.33*Z731</f>
        <v>11</v>
      </c>
      <c r="AD731" s="91" t="n">
        <f aca="false">IF(U731&gt;0,T731/U731,0)</f>
        <v>156.825</v>
      </c>
      <c r="AE731" s="92" t="n">
        <f aca="false">EXP((((AD731-AD740)/AD741+2)/4-1.9)^3)</f>
        <v>0.0187230712951618</v>
      </c>
      <c r="AF731" s="93" t="n">
        <f aca="false">T731/V731</f>
        <v>26.0167782071826</v>
      </c>
      <c r="AG731" s="92" t="n">
        <f aca="false">EXP((((AF731-AF740)/AF741+2)/4-1.9)^3)</f>
        <v>0.225871275707638</v>
      </c>
      <c r="AH731" s="92" t="n">
        <f aca="false">W731/V731</f>
        <v>0.595155057027053</v>
      </c>
      <c r="AI731" s="92" t="n">
        <f aca="false">EXP((((AH731-AH740)/AH741+2)/4-1.9)^3)</f>
        <v>0.247284508138726</v>
      </c>
      <c r="AJ731" s="92" t="n">
        <f aca="false">X731/V731</f>
        <v>0.0290319540013197</v>
      </c>
      <c r="AK731" s="92" t="n">
        <f aca="false">EXP((((AJ731-AJ740)/AJ741+2)/4-1.9)^3)</f>
        <v>0.0266027409763808</v>
      </c>
      <c r="AL731" s="92" t="n">
        <f aca="false">AA731/V731</f>
        <v>0.0456216420020738</v>
      </c>
      <c r="AM731" s="92" t="n">
        <f aca="false">EXP((((AL731-AL740)/AL741+2)/4-1.9)^3)</f>
        <v>0.0301589034522775</v>
      </c>
      <c r="AN731" s="92" t="n">
        <f aca="false">0.01*AE731+0.15*AG731+0.24*AI731+0.25*AK731+0.35*AM731</f>
        <v>0.110622505474784</v>
      </c>
      <c r="AP731" s="94" t="n">
        <f aca="false">0.01*AE731/$AN740*$AZ731</f>
        <v>6.57677221558245E-005</v>
      </c>
      <c r="AQ731" s="81" t="n">
        <f aca="false">AP731*$J740</f>
        <v>335.435310614518</v>
      </c>
      <c r="AR731" s="94" t="n">
        <f aca="false">0.15*AG731/$AN740*$AZ731</f>
        <v>0.0119011238083254</v>
      </c>
      <c r="AS731" s="81" t="n">
        <f aca="false">AR731*$J740</f>
        <v>60699.3374629735</v>
      </c>
      <c r="AT731" s="94" t="n">
        <f aca="false">0.24*AI731/$AN740*$AZ731</f>
        <v>0.0208470141271022</v>
      </c>
      <c r="AU731" s="81" t="n">
        <f aca="false">AT731*$J740</f>
        <v>106326.088693502</v>
      </c>
      <c r="AV731" s="94" t="n">
        <f aca="false">0.25*AK731/$AN740*$AZ731</f>
        <v>0.00233615741981672</v>
      </c>
      <c r="AW731" s="81" t="n">
        <f aca="false">AV731*$J740</f>
        <v>11915.1106967635</v>
      </c>
      <c r="AX731" s="94" t="n">
        <f aca="false">0.35*AM731/$AN740*$AZ731</f>
        <v>0.00370782561806618</v>
      </c>
      <c r="AY731" s="81" t="n">
        <f aca="false">AX731*$J740</f>
        <v>18911.0341232998</v>
      </c>
      <c r="AZ731" s="140" t="n">
        <v>1</v>
      </c>
      <c r="BA731" s="140" t="n">
        <v>1.00003743629218</v>
      </c>
    </row>
    <row r="732" customFormat="false" ht="12.8" hidden="false" customHeight="false" outlineLevel="0" collapsed="false">
      <c r="A732" s="89" t="s">
        <v>61</v>
      </c>
      <c r="B732" s="77"/>
      <c r="C732" s="77"/>
      <c r="D732" s="77"/>
      <c r="E732" s="77"/>
      <c r="F732" s="77"/>
      <c r="G732" s="77"/>
      <c r="H732" s="77"/>
      <c r="I732" s="82" t="n">
        <f aca="false">AP732+AR732+AT732+AV732+AX732</f>
        <v>0.028642031525593</v>
      </c>
      <c r="J732" s="81" t="n">
        <f aca="false">AQ732+AS732+AU732+AW732+AY732</f>
        <v>146083.039316077</v>
      </c>
      <c r="K732" s="90" t="n">
        <f aca="false">I732-Tabla_Ministerio!J732</f>
        <v>-0.000160178852888385</v>
      </c>
      <c r="L732" s="81" t="n">
        <f aca="false">J732-Tabla_Ministerio!K732</f>
        <v>-816.960683923389</v>
      </c>
      <c r="M732" s="82" t="n">
        <f aca="false">Q767/Q775</f>
        <v>0.00986721553191299</v>
      </c>
      <c r="N732" s="81" t="n">
        <f aca="false">ROUND(N740*M732,0)</f>
        <v>956190</v>
      </c>
      <c r="O732" s="82" t="n">
        <f aca="false">Tabla_Ministerio!L732/Tabla_Ministerio!L740-M732</f>
        <v>-1.0217177765174E-006</v>
      </c>
      <c r="P732" s="117" t="n">
        <f aca="false">N732-Tabla_Ministerio!L732</f>
        <v>99</v>
      </c>
      <c r="Q732" s="83" t="n">
        <f aca="false">N732+J732</f>
        <v>1102273.03931608</v>
      </c>
      <c r="R732" s="81" t="n">
        <f aca="false">Q732-Tabla_Ministerio!M732</f>
        <v>-717.960683923448</v>
      </c>
      <c r="T732" s="83" t="n">
        <f aca="false">B732+Tabla_Ministerio!B732</f>
        <v>5307</v>
      </c>
      <c r="U732" s="83" t="n">
        <f aca="false">C732+Tabla_Ministerio!C732</f>
        <v>24</v>
      </c>
      <c r="V732" s="83" t="n">
        <f aca="false">D732+Tabla_Ministerio!D732</f>
        <v>176.75</v>
      </c>
      <c r="W732" s="83" t="n">
        <f aca="false">E732+Tabla_Ministerio!E732</f>
        <v>58.6363636363636</v>
      </c>
      <c r="X732" s="83" t="n">
        <f aca="false">F732+Tabla_Ministerio!F732</f>
        <v>5</v>
      </c>
      <c r="Y732" s="83" t="n">
        <f aca="false">G732+Tabla_Ministerio!G732</f>
        <v>3</v>
      </c>
      <c r="Z732" s="83" t="n">
        <f aca="false">H732+Tabla_Ministerio!H732</f>
        <v>0</v>
      </c>
      <c r="AA732" s="83" t="n">
        <f aca="false">Y732+0.33*Z732</f>
        <v>3</v>
      </c>
      <c r="AD732" s="91" t="n">
        <f aca="false">IF(U732&gt;0,T732/U732,0)</f>
        <v>221.125</v>
      </c>
      <c r="AE732" s="92" t="n">
        <f aca="false">EXP((((AD732-AD740)/AD741+2)/4-1.9)^3)</f>
        <v>0.0917853748336376</v>
      </c>
      <c r="AF732" s="93" t="n">
        <f aca="false">T732/V732</f>
        <v>30.025459688826</v>
      </c>
      <c r="AG732" s="92" t="n">
        <f aca="false">EXP((((AF732-AF740)/AF741+2)/4-1.9)^3)</f>
        <v>0.427995549051137</v>
      </c>
      <c r="AH732" s="92" t="n">
        <f aca="false">W732/V732</f>
        <v>0.331747460460332</v>
      </c>
      <c r="AI732" s="92" t="n">
        <f aca="false">EXP((((AH732-AH740)/AH741+2)/4-1.9)^3)</f>
        <v>0.0145114612700264</v>
      </c>
      <c r="AJ732" s="92" t="n">
        <f aca="false">X732/V732</f>
        <v>0.0282885431400283</v>
      </c>
      <c r="AK732" s="92" t="n">
        <f aca="false">EXP((((AJ732-AJ740)/AJ741+2)/4-1.9)^3)</f>
        <v>0.0260881986033931</v>
      </c>
      <c r="AL732" s="92" t="n">
        <f aca="false">AA732/V732</f>
        <v>0.016973125884017</v>
      </c>
      <c r="AM732" s="92" t="n">
        <f aca="false">EXP((((AL732-AL740)/AL741+2)/4-1.9)^3)</f>
        <v>0.0183357878163708</v>
      </c>
      <c r="AN732" s="92" t="n">
        <f aca="false">0.01*AE732+0.15*AG732+0.24*AI732+0.25*AK732+0.35*AM732</f>
        <v>0.0815395121973913</v>
      </c>
      <c r="AP732" s="94" t="n">
        <f aca="false">0.01*AE732/$AN740*$AZ732</f>
        <v>0.000322410513470981</v>
      </c>
      <c r="AQ732" s="81" t="n">
        <f aca="false">AP732*$J740</f>
        <v>1644.39130908758</v>
      </c>
      <c r="AR732" s="94" t="n">
        <f aca="false">0.15*AG732/$AN740*$AZ732</f>
        <v>0.0225510216060534</v>
      </c>
      <c r="AS732" s="81" t="n">
        <f aca="false">AR732*$J740</f>
        <v>115017.043150419</v>
      </c>
      <c r="AT732" s="94" t="n">
        <f aca="false">0.24*AI732/$AN740*$AZ732</f>
        <v>0.00122337076583635</v>
      </c>
      <c r="AU732" s="81" t="n">
        <f aca="false">AT732*$J740</f>
        <v>6239.56158710741</v>
      </c>
      <c r="AV732" s="94" t="n">
        <f aca="false">0.25*AK732/$AN740*$AZ732</f>
        <v>0.0022909721517448</v>
      </c>
      <c r="AW732" s="81" t="n">
        <f aca="false">AV732*$J740</f>
        <v>11684.6521384605</v>
      </c>
      <c r="AX732" s="94" t="n">
        <f aca="false">0.35*AM732/$AN740*$AZ732</f>
        <v>0.00225425648848752</v>
      </c>
      <c r="AY732" s="81" t="n">
        <f aca="false">AX732*$J740</f>
        <v>11497.3911310024</v>
      </c>
      <c r="AZ732" s="140" t="n">
        <v>1</v>
      </c>
      <c r="BA732" s="140" t="n">
        <v>1.00833109450277</v>
      </c>
    </row>
    <row r="733" customFormat="false" ht="12.8" hidden="false" customHeight="false" outlineLevel="0" collapsed="false">
      <c r="A733" s="89" t="s">
        <v>62</v>
      </c>
      <c r="B733" s="77"/>
      <c r="C733" s="77"/>
      <c r="D733" s="77"/>
      <c r="E733" s="77"/>
      <c r="F733" s="77"/>
      <c r="G733" s="77"/>
      <c r="H733" s="77"/>
      <c r="I733" s="82" t="n">
        <f aca="false">AP733+AR733+AT733+AV733+AX733</f>
        <v>0.0182852498402565</v>
      </c>
      <c r="J733" s="81" t="n">
        <f aca="false">AQ733+AS733+AU733+AW733+AY733</f>
        <v>93260.3146160096</v>
      </c>
      <c r="K733" s="90" t="n">
        <f aca="false">I733-Tabla_Ministerio!J733</f>
        <v>2.04526311494632E-005</v>
      </c>
      <c r="L733" s="81" t="n">
        <f aca="false">J733-Tabla_Ministerio!K733</f>
        <v>104.314616009564</v>
      </c>
      <c r="M733" s="82" t="n">
        <f aca="false">Q768/Q775</f>
        <v>0.0303809979958751</v>
      </c>
      <c r="N733" s="81" t="n">
        <f aca="false">ROUND(N740*M733,0)</f>
        <v>2944094</v>
      </c>
      <c r="O733" s="82" t="n">
        <f aca="false">Tabla_Ministerio!L733/Tabla_Ministerio!L740-M733</f>
        <v>-1.03778142613274E-005</v>
      </c>
      <c r="P733" s="117" t="n">
        <f aca="false">N733-Tabla_Ministerio!L733</f>
        <v>1006</v>
      </c>
      <c r="Q733" s="83" t="n">
        <f aca="false">N733+J733</f>
        <v>3037354.31461601</v>
      </c>
      <c r="R733" s="81" t="n">
        <f aca="false">Q733-Tabla_Ministerio!M733</f>
        <v>1110.31461600959</v>
      </c>
      <c r="T733" s="83" t="n">
        <f aca="false">B733+Tabla_Ministerio!B733</f>
        <v>6211</v>
      </c>
      <c r="U733" s="83" t="n">
        <f aca="false">C733+Tabla_Ministerio!C733</f>
        <v>26</v>
      </c>
      <c r="V733" s="83" t="n">
        <f aca="false">D733+Tabla_Ministerio!D733</f>
        <v>302.886363636364</v>
      </c>
      <c r="W733" s="83" t="n">
        <f aca="false">E733+Tabla_Ministerio!E733</f>
        <v>156.363636363636</v>
      </c>
      <c r="X733" s="83" t="n">
        <f aca="false">F733+Tabla_Ministerio!F733</f>
        <v>2</v>
      </c>
      <c r="Y733" s="83" t="n">
        <f aca="false">G733+Tabla_Ministerio!G733</f>
        <v>6</v>
      </c>
      <c r="Z733" s="83" t="n">
        <f aca="false">H733+Tabla_Ministerio!H733</f>
        <v>0</v>
      </c>
      <c r="AA733" s="83" t="n">
        <f aca="false">Y733+0.33*Z733</f>
        <v>6</v>
      </c>
      <c r="AD733" s="91" t="n">
        <f aca="false">IF(U733&gt;0,T733/U733,0)</f>
        <v>238.884615384615</v>
      </c>
      <c r="AE733" s="92" t="n">
        <f aca="false">EXP((((AD733-AD740)/AD741+2)/4-1.9)^3)</f>
        <v>0.130041068968218</v>
      </c>
      <c r="AF733" s="93" t="n">
        <f aca="false">T733/V733</f>
        <v>20.5060403691753</v>
      </c>
      <c r="AG733" s="92" t="n">
        <f aca="false">EXP((((AF733-AF740)/AF741+2)/4-1.9)^3)</f>
        <v>0.0608168008070718</v>
      </c>
      <c r="AH733" s="92" t="n">
        <f aca="false">W733/V733</f>
        <v>0.516245216477825</v>
      </c>
      <c r="AI733" s="92" t="n">
        <f aca="false">EXP((((AH733-AH740)/AH741+2)/4-1.9)^3)</f>
        <v>0.130424199944876</v>
      </c>
      <c r="AJ733" s="92" t="n">
        <f aca="false">X733/V733</f>
        <v>0.00660313648983266</v>
      </c>
      <c r="AK733" s="92" t="n">
        <f aca="false">EXP((((AJ733-AJ740)/AJ741+2)/4-1.9)^3)</f>
        <v>0.0143025390412346</v>
      </c>
      <c r="AL733" s="92" t="n">
        <f aca="false">AA733/V733</f>
        <v>0.019809409469498</v>
      </c>
      <c r="AM733" s="92" t="n">
        <f aca="false">EXP((((AL733-AL740)/AL741+2)/4-1.9)^3)</f>
        <v>0.019299870506221</v>
      </c>
      <c r="AN733" s="92" t="n">
        <f aca="false">0.01*AE733+0.15*AG733+0.24*AI733+0.25*AK733+0.35*AM733</f>
        <v>0.0520553282349992</v>
      </c>
      <c r="AP733" s="94" t="n">
        <f aca="false">0.01*AE733/$AN740*$AZ733</f>
        <v>0.000456789634452667</v>
      </c>
      <c r="AQ733" s="81" t="n">
        <f aca="false">AP733*$J740</f>
        <v>2329.76554296784</v>
      </c>
      <c r="AR733" s="94" t="n">
        <f aca="false">0.15*AG733/$AN740*$AZ733</f>
        <v>0.00320442815831119</v>
      </c>
      <c r="AS733" s="81" t="n">
        <f aca="false">AR733*$J740</f>
        <v>16343.554549119</v>
      </c>
      <c r="AT733" s="94" t="n">
        <f aca="false">0.24*AI733/$AN740*$AZ733</f>
        <v>0.0109952506092355</v>
      </c>
      <c r="AU733" s="81" t="n">
        <f aca="false">AT733*$J740</f>
        <v>56079.1096680357</v>
      </c>
      <c r="AV733" s="94" t="n">
        <f aca="false">0.25*AK733/$AN740*$AZ733</f>
        <v>0.00125599774598656</v>
      </c>
      <c r="AW733" s="81" t="n">
        <f aca="false">AV733*$J740</f>
        <v>6405.96907184847</v>
      </c>
      <c r="AX733" s="94" t="n">
        <f aca="false">0.35*AM733/$AN740*$AZ733</f>
        <v>0.00237278369227054</v>
      </c>
      <c r="AY733" s="81" t="n">
        <f aca="false">AX733*$J740</f>
        <v>12101.9157840385</v>
      </c>
      <c r="AZ733" s="140" t="n">
        <v>1</v>
      </c>
      <c r="BA733" s="140" t="n">
        <v>0.998607646107983</v>
      </c>
    </row>
    <row r="734" customFormat="false" ht="12.8" hidden="false" customHeight="false" outlineLevel="0" collapsed="false">
      <c r="A734" s="89" t="s">
        <v>63</v>
      </c>
      <c r="B734" s="77"/>
      <c r="C734" s="77"/>
      <c r="D734" s="77"/>
      <c r="E734" s="77"/>
      <c r="F734" s="77"/>
      <c r="G734" s="77"/>
      <c r="H734" s="77"/>
      <c r="I734" s="82" t="n">
        <f aca="false">AP734+AR734+AT734+AV734+AX734</f>
        <v>0.023202321974818</v>
      </c>
      <c r="J734" s="81" t="n">
        <f aca="false">AQ734+AS734+AU734+AW734+AY734</f>
        <v>118338.87237513</v>
      </c>
      <c r="K734" s="90" t="n">
        <f aca="false">I734-Tabla_Ministerio!J734</f>
        <v>1.99737888377481E-005</v>
      </c>
      <c r="L734" s="81" t="n">
        <f aca="false">J734-Tabla_Ministerio!K734</f>
        <v>101.872375130421</v>
      </c>
      <c r="M734" s="82" t="n">
        <f aca="false">Q769/Q775</f>
        <v>0.00961829769571615</v>
      </c>
      <c r="N734" s="81" t="n">
        <f aca="false">ROUND(N740*M734,0)</f>
        <v>932068</v>
      </c>
      <c r="O734" s="82" t="n">
        <f aca="false">Tabla_Ministerio!L734/Tabla_Ministerio!L740-M734</f>
        <v>-1.71752941251734E-006</v>
      </c>
      <c r="P734" s="117" t="n">
        <f aca="false">N734-Tabla_Ministerio!L734</f>
        <v>166</v>
      </c>
      <c r="Q734" s="83" t="n">
        <f aca="false">N734+J734</f>
        <v>1050406.87237513</v>
      </c>
      <c r="R734" s="81" t="n">
        <f aca="false">Q734-Tabla_Ministerio!M734</f>
        <v>267.872375130421</v>
      </c>
      <c r="T734" s="83" t="n">
        <f aca="false">B734+Tabla_Ministerio!B734</f>
        <v>9353</v>
      </c>
      <c r="U734" s="83" t="n">
        <f aca="false">C734+Tabla_Ministerio!C734</f>
        <v>49</v>
      </c>
      <c r="V734" s="83" t="n">
        <f aca="false">D734+Tabla_Ministerio!D734</f>
        <v>325.545454545455</v>
      </c>
      <c r="W734" s="83" t="n">
        <f aca="false">E734+Tabla_Ministerio!E734</f>
        <v>105.636363636364</v>
      </c>
      <c r="X734" s="83" t="n">
        <f aca="false">F734+Tabla_Ministerio!F734</f>
        <v>2</v>
      </c>
      <c r="Y734" s="83" t="n">
        <f aca="false">G734+Tabla_Ministerio!G734</f>
        <v>2</v>
      </c>
      <c r="Z734" s="83" t="n">
        <f aca="false">H734+Tabla_Ministerio!H734</f>
        <v>1</v>
      </c>
      <c r="AA734" s="83" t="n">
        <f aca="false">Y734+0.33*Z734</f>
        <v>2.33</v>
      </c>
      <c r="AD734" s="91" t="n">
        <f aca="false">IF(U734&gt;0,T734/U734,0)</f>
        <v>190.877551020408</v>
      </c>
      <c r="AE734" s="92" t="n">
        <f aca="false">EXP((((AD734-AD740)/AD741+2)/4-1.9)^3)</f>
        <v>0.0464584482035919</v>
      </c>
      <c r="AF734" s="93" t="n">
        <f aca="false">T734/V734</f>
        <v>28.7302429488969</v>
      </c>
      <c r="AG734" s="92" t="n">
        <f aca="false">EXP((((AF734-AF740)/AF741+2)/4-1.9)^3)</f>
        <v>0.35720997500029</v>
      </c>
      <c r="AH734" s="92" t="n">
        <f aca="false">W734/V734</f>
        <v>0.324490365819604</v>
      </c>
      <c r="AI734" s="92" t="n">
        <f aca="false">EXP((((AH734-AH740)/AH741+2)/4-1.9)^3)</f>
        <v>0.013013003083024</v>
      </c>
      <c r="AJ734" s="92" t="n">
        <f aca="false">X734/V734</f>
        <v>0.00614353532532811</v>
      </c>
      <c r="AK734" s="92" t="n">
        <f aca="false">EXP((((AJ734-AJ740)/AJ741+2)/4-1.9)^3)</f>
        <v>0.0141120819531142</v>
      </c>
      <c r="AL734" s="92" t="n">
        <f aca="false">AA734/V734</f>
        <v>0.00715721865400725</v>
      </c>
      <c r="AM734" s="92" t="n">
        <f aca="false">EXP((((AL734-AL740)/AL741+2)/4-1.9)^3)</f>
        <v>0.0153036102737963</v>
      </c>
      <c r="AN734" s="92" t="n">
        <f aca="false">0.01*AE734+0.15*AG734+0.24*AI734+0.25*AK734+0.35*AM734</f>
        <v>0.0660534855561124</v>
      </c>
      <c r="AP734" s="94" t="n">
        <f aca="false">0.01*AE734/$AN740*$AZ734</f>
        <v>0.000163192580163606</v>
      </c>
      <c r="AQ734" s="81" t="n">
        <f aca="false">AP734*$J740</f>
        <v>832.33160618618</v>
      </c>
      <c r="AR734" s="94" t="n">
        <f aca="false">0.15*AG734/$AN740*$AZ734</f>
        <v>0.0188213402732533</v>
      </c>
      <c r="AS734" s="81" t="n">
        <f aca="false">AR734*$J740</f>
        <v>95994.5382596948</v>
      </c>
      <c r="AT734" s="94" t="n">
        <f aca="false">0.24*AI734/$AN740*$AZ734</f>
        <v>0.00109704510464374</v>
      </c>
      <c r="AU734" s="81" t="n">
        <f aca="false">AT734*$J740</f>
        <v>5595.26243834979</v>
      </c>
      <c r="AV734" s="94" t="n">
        <f aca="false">0.25*AK734/$AN740*$AZ734</f>
        <v>0.00123927248673735</v>
      </c>
      <c r="AW734" s="81" t="n">
        <f aca="false">AV734*$J740</f>
        <v>6320.66518192399</v>
      </c>
      <c r="AX734" s="94" t="n">
        <f aca="false">0.35*AM734/$AN740*$AZ734</f>
        <v>0.00188147153002002</v>
      </c>
      <c r="AY734" s="81" t="n">
        <f aca="false">AX734*$J740</f>
        <v>9596.07488897568</v>
      </c>
      <c r="AZ734" s="140" t="n">
        <v>1</v>
      </c>
      <c r="BA734" s="140" t="n">
        <v>0.984794257142933</v>
      </c>
    </row>
    <row r="735" customFormat="false" ht="12.8" hidden="false" customHeight="false" outlineLevel="0" collapsed="false">
      <c r="A735" s="89" t="s">
        <v>64</v>
      </c>
      <c r="B735" s="77"/>
      <c r="C735" s="77"/>
      <c r="D735" s="77"/>
      <c r="E735" s="77"/>
      <c r="F735" s="77"/>
      <c r="G735" s="77"/>
      <c r="H735" s="77"/>
      <c r="I735" s="82" t="n">
        <f aca="false">AP735+AR735+AT735+AV735+AX735</f>
        <v>0.0256550016688491</v>
      </c>
      <c r="J735" s="81" t="n">
        <f aca="false">AQ735+AS735+AU735+AW735+AY735</f>
        <v>130848.281976636</v>
      </c>
      <c r="K735" s="90" t="n">
        <f aca="false">I735-Tabla_Ministerio!J735</f>
        <v>1.39760278235271E-005</v>
      </c>
      <c r="L735" s="81" t="n">
        <f aca="false">J735-Tabla_Ministerio!K735</f>
        <v>71.281976636179</v>
      </c>
      <c r="M735" s="82" t="n">
        <f aca="false">Q770/Q775</f>
        <v>0.0138205744889083</v>
      </c>
      <c r="N735" s="81" t="n">
        <f aca="false">ROUND(N740*M735,0)</f>
        <v>1339293</v>
      </c>
      <c r="O735" s="82" t="n">
        <f aca="false">Tabla_Ministerio!L735/Tabla_Ministerio!L740-M735</f>
        <v>-7.71121006025964E-006</v>
      </c>
      <c r="P735" s="117" t="n">
        <f aca="false">N735-Tabla_Ministerio!L735</f>
        <v>747</v>
      </c>
      <c r="Q735" s="83" t="n">
        <f aca="false">N735+J735</f>
        <v>1470141.28197664</v>
      </c>
      <c r="R735" s="81" t="n">
        <f aca="false">Q735-Tabla_Ministerio!M735</f>
        <v>818.281976636266</v>
      </c>
      <c r="T735" s="83" t="n">
        <f aca="false">B735+Tabla_Ministerio!B735</f>
        <v>10801</v>
      </c>
      <c r="U735" s="83" t="n">
        <f aca="false">C735+Tabla_Ministerio!C735</f>
        <v>50</v>
      </c>
      <c r="V735" s="83" t="n">
        <f aca="false">D735+Tabla_Ministerio!D735</f>
        <v>362.386363636364</v>
      </c>
      <c r="W735" s="83" t="n">
        <f aca="false">E735+Tabla_Ministerio!E735</f>
        <v>104.045454545455</v>
      </c>
      <c r="X735" s="83" t="n">
        <f aca="false">F735+Tabla_Ministerio!F735</f>
        <v>1</v>
      </c>
      <c r="Y735" s="83" t="n">
        <f aca="false">G735+Tabla_Ministerio!G735</f>
        <v>1</v>
      </c>
      <c r="Z735" s="83" t="n">
        <f aca="false">H735+Tabla_Ministerio!H735</f>
        <v>0</v>
      </c>
      <c r="AA735" s="83" t="n">
        <f aca="false">Y735+0.33*Z735</f>
        <v>1</v>
      </c>
      <c r="AD735" s="91" t="n">
        <f aca="false">IF(U735&gt;0,T735/U735,0)</f>
        <v>216.02</v>
      </c>
      <c r="AE735" s="92" t="n">
        <f aca="false">EXP((((AD735-AD740)/AD741+2)/4-1.9)^3)</f>
        <v>0.0824703735002286</v>
      </c>
      <c r="AF735" s="93" t="n">
        <f aca="false">T735/V735</f>
        <v>29.8052053935403</v>
      </c>
      <c r="AG735" s="92" t="n">
        <f aca="false">EXP((((AF735-AF740)/AF741+2)/4-1.9)^3)</f>
        <v>0.415714635036373</v>
      </c>
      <c r="AH735" s="92" t="n">
        <f aca="false">W735/V735</f>
        <v>0.28711194731891</v>
      </c>
      <c r="AI735" s="92" t="n">
        <f aca="false">EXP((((AH735-AH740)/AH741+2)/4-1.9)^3)</f>
        <v>0.00720561455272805</v>
      </c>
      <c r="AJ735" s="92" t="n">
        <f aca="false">X735/V735</f>
        <v>0.00275948573220445</v>
      </c>
      <c r="AK735" s="92" t="n">
        <f aca="false">EXP((((AJ735-AJ740)/AJ741+2)/4-1.9)^3)</f>
        <v>0.0127745502143262</v>
      </c>
      <c r="AL735" s="92" t="n">
        <f aca="false">AA735/V735</f>
        <v>0.00275948573220445</v>
      </c>
      <c r="AM735" s="92" t="n">
        <f aca="false">EXP((((AL735-AL740)/AL741+2)/4-1.9)^3)</f>
        <v>0.0140885942145307</v>
      </c>
      <c r="AN735" s="92" t="n">
        <f aca="false">0.01*AE735+0.15*AG735+0.24*AI735+0.25*AK735+0.35*AM735</f>
        <v>0.0730358920117802</v>
      </c>
      <c r="AP735" s="94" t="n">
        <f aca="false">0.01*AE735/$AN740*$AZ735</f>
        <v>0.000289690111464335</v>
      </c>
      <c r="AQ735" s="81" t="n">
        <f aca="false">AP735*$J740</f>
        <v>1477.50734457188</v>
      </c>
      <c r="AR735" s="94" t="n">
        <f aca="false">0.15*AG735/$AN740*$AZ735</f>
        <v>0.0219039420794017</v>
      </c>
      <c r="AS735" s="81" t="n">
        <f aca="false">AR735*$J740</f>
        <v>111716.741499399</v>
      </c>
      <c r="AT735" s="94" t="n">
        <f aca="false">0.24*AI735/$AN740*$AZ735</f>
        <v>0.00060746040868401</v>
      </c>
      <c r="AU735" s="81" t="n">
        <f aca="false">AT735*$J740</f>
        <v>3098.23214479228</v>
      </c>
      <c r="AV735" s="94" t="n">
        <f aca="false">0.25*AK735/$AN740*$AZ735</f>
        <v>0.0011218152405617</v>
      </c>
      <c r="AW735" s="81" t="n">
        <f aca="false">AV735*$J740</f>
        <v>5721.59763688256</v>
      </c>
      <c r="AX735" s="94" t="n">
        <f aca="false">0.35*AM735/$AN740*$AZ735</f>
        <v>0.00173209382873736</v>
      </c>
      <c r="AY735" s="81" t="n">
        <f aca="false">AX735*$J740</f>
        <v>8834.20335099066</v>
      </c>
      <c r="AZ735" s="140" t="n">
        <v>1</v>
      </c>
      <c r="BA735" s="140" t="n">
        <v>0.989953321153134</v>
      </c>
    </row>
    <row r="736" customFormat="false" ht="12.8" hidden="false" customHeight="false" outlineLevel="0" collapsed="false">
      <c r="A736" s="89" t="s">
        <v>65</v>
      </c>
      <c r="B736" s="77"/>
      <c r="C736" s="77"/>
      <c r="D736" s="77"/>
      <c r="E736" s="77"/>
      <c r="F736" s="77"/>
      <c r="G736" s="77"/>
      <c r="H736" s="77"/>
      <c r="I736" s="82" t="n">
        <f aca="false">AP736+AR736+AT736+AV736+AX736</f>
        <v>0.0126520381172149</v>
      </c>
      <c r="J736" s="81" t="n">
        <f aca="false">AQ736+AS736+AU736+AW736+AY736</f>
        <v>64529.2279653456</v>
      </c>
      <c r="K736" s="90" t="n">
        <f aca="false">I736-Tabla_Ministerio!J736</f>
        <v>7.10310060902941E-006</v>
      </c>
      <c r="L736" s="81" t="n">
        <f aca="false">J736-Tabla_Ministerio!K736</f>
        <v>36.2279653456499</v>
      </c>
      <c r="M736" s="82" t="n">
        <f aca="false">Q771/Q775</f>
        <v>0.0139542478180044</v>
      </c>
      <c r="N736" s="81" t="n">
        <f aca="false">ROUND(N740*M736,0)</f>
        <v>1352247</v>
      </c>
      <c r="O736" s="82" t="n">
        <f aca="false">Tabla_Ministerio!L736/Tabla_Ministerio!L740-M736</f>
        <v>-4.55056626518478E-006</v>
      </c>
      <c r="P736" s="117" t="n">
        <f aca="false">N736-Tabla_Ministerio!L736</f>
        <v>441</v>
      </c>
      <c r="Q736" s="83" t="n">
        <f aca="false">N736+J736</f>
        <v>1416776.22796535</v>
      </c>
      <c r="R736" s="81" t="n">
        <f aca="false">Q736-Tabla_Ministerio!M736</f>
        <v>477.227965345606</v>
      </c>
      <c r="T736" s="83" t="n">
        <f aca="false">B736+Tabla_Ministerio!B736</f>
        <v>3782</v>
      </c>
      <c r="U736" s="83" t="n">
        <f aca="false">C736+Tabla_Ministerio!C736</f>
        <v>32</v>
      </c>
      <c r="V736" s="83" t="n">
        <f aca="false">D736+Tabla_Ministerio!D736</f>
        <v>210.136363636364</v>
      </c>
      <c r="W736" s="83" t="n">
        <f aca="false">E736+Tabla_Ministerio!E736</f>
        <v>72.1590909090909</v>
      </c>
      <c r="X736" s="83" t="n">
        <f aca="false">F736+Tabla_Ministerio!F736</f>
        <v>10</v>
      </c>
      <c r="Y736" s="83" t="n">
        <f aca="false">G736+Tabla_Ministerio!G736</f>
        <v>16</v>
      </c>
      <c r="Z736" s="83" t="n">
        <f aca="false">H736+Tabla_Ministerio!H736</f>
        <v>0</v>
      </c>
      <c r="AA736" s="83" t="n">
        <f aca="false">Y736+0.33*Z736</f>
        <v>16</v>
      </c>
      <c r="AD736" s="91" t="n">
        <f aca="false">IF(U736&gt;0,T736/U736,0)</f>
        <v>118.1875</v>
      </c>
      <c r="AE736" s="92" t="n">
        <f aca="false">EXP((((AD736-AD740)/AD741+2)/4-1.9)^3)</f>
        <v>0.00547164174843157</v>
      </c>
      <c r="AF736" s="93" t="n">
        <f aca="false">T736/V736</f>
        <v>17.9978369024443</v>
      </c>
      <c r="AG736" s="92" t="n">
        <f aca="false">EXP((((AF736-AF740)/AF741+2)/4-1.9)^3)</f>
        <v>0.0275691739915658</v>
      </c>
      <c r="AH736" s="92" t="n">
        <f aca="false">W736/V736</f>
        <v>0.343391736967337</v>
      </c>
      <c r="AI736" s="92" t="n">
        <f aca="false">EXP((((AH736-AH740)/AH741+2)/4-1.9)^3)</f>
        <v>0.0172184226154434</v>
      </c>
      <c r="AJ736" s="92" t="n">
        <f aca="false">X736/V736</f>
        <v>0.0475881462253947</v>
      </c>
      <c r="AK736" s="92" t="n">
        <f aca="false">EXP((((AJ736-AJ740)/AJ741+2)/4-1.9)^3)</f>
        <v>0.04236048872302</v>
      </c>
      <c r="AL736" s="92" t="n">
        <f aca="false">AA736/V736</f>
        <v>0.0761410339606315</v>
      </c>
      <c r="AM736" s="92" t="n">
        <f aca="false">EXP((((AL736-AL740)/AL741+2)/4-1.9)^3)</f>
        <v>0.0488736976662673</v>
      </c>
      <c r="AN736" s="92" t="n">
        <f aca="false">0.01*AE736+0.15*AG736+0.24*AI736+0.25*AK736+0.35*AM736</f>
        <v>0.0360184303078741</v>
      </c>
      <c r="AP736" s="94" t="n">
        <f aca="false">0.01*AE736/$AN740*$AZ736</f>
        <v>1.92199991429851E-005</v>
      </c>
      <c r="AQ736" s="81" t="n">
        <f aca="false">AP736*$J740</f>
        <v>98.0278192889642</v>
      </c>
      <c r="AR736" s="94" t="n">
        <f aca="false">0.15*AG736/$AN740*$AZ736</f>
        <v>0.00145261566323103</v>
      </c>
      <c r="AS736" s="81" t="n">
        <f aca="false">AR736*$J740</f>
        <v>7408.7800250242</v>
      </c>
      <c r="AT736" s="94" t="n">
        <f aca="false">0.24*AI736/$AN740*$AZ736</f>
        <v>0.00145157778872744</v>
      </c>
      <c r="AU736" s="81" t="n">
        <f aca="false">AT736*$J740</f>
        <v>7403.48655057992</v>
      </c>
      <c r="AV736" s="94" t="n">
        <f aca="false">0.25*AK736/$AN740*$AZ736</f>
        <v>0.00371994638166073</v>
      </c>
      <c r="AW736" s="81" t="n">
        <f aca="false">AV736*$J740</f>
        <v>18972.8536902234</v>
      </c>
      <c r="AX736" s="94" t="n">
        <f aca="false">0.35*AM736/$AN740*$AZ736</f>
        <v>0.00600867828445275</v>
      </c>
      <c r="AY736" s="81" t="n">
        <f aca="false">AX736*$J740</f>
        <v>30646.0798802292</v>
      </c>
      <c r="AZ736" s="140" t="n">
        <v>1</v>
      </c>
      <c r="BA736" s="140" t="n">
        <v>0.989554283988327</v>
      </c>
    </row>
    <row r="737" customFormat="false" ht="12.8" hidden="false" customHeight="false" outlineLevel="0" collapsed="false">
      <c r="A737" s="89" t="s">
        <v>66</v>
      </c>
      <c r="B737" s="77"/>
      <c r="C737" s="77"/>
      <c r="D737" s="77"/>
      <c r="E737" s="77"/>
      <c r="F737" s="77"/>
      <c r="G737" s="77"/>
      <c r="H737" s="77"/>
      <c r="I737" s="82" t="n">
        <f aca="false">AP737+AR737+AT737+AV737+AX737</f>
        <v>0.00940553955113065</v>
      </c>
      <c r="J737" s="81" t="n">
        <f aca="false">AQ737+AS737+AU737+AW737+AY737</f>
        <v>47971.1015892503</v>
      </c>
      <c r="K737" s="90" t="n">
        <f aca="false">I737-Tabla_Ministerio!J737</f>
        <v>-7.82107280194316E-005</v>
      </c>
      <c r="L737" s="81" t="n">
        <f aca="false">J737-Tabla_Ministerio!K737</f>
        <v>-398.898410749694</v>
      </c>
      <c r="M737" s="82" t="n">
        <f aca="false">Q772/Q775</f>
        <v>0.00582156857431753</v>
      </c>
      <c r="N737" s="81" t="n">
        <f aca="false">ROUND(N740*M737,0)</f>
        <v>564144</v>
      </c>
      <c r="O737" s="82" t="n">
        <f aca="false">Tabla_Ministerio!L737/Tabla_Ministerio!L740-M737</f>
        <v>1.01797740958967E-005</v>
      </c>
      <c r="P737" s="117" t="n">
        <f aca="false">N737-Tabla_Ministerio!L737</f>
        <v>-986</v>
      </c>
      <c r="Q737" s="83" t="n">
        <f aca="false">N737+J737</f>
        <v>612115.10158925</v>
      </c>
      <c r="R737" s="81" t="n">
        <f aca="false">Q737-Tabla_Ministerio!M737</f>
        <v>-1384.89841074974</v>
      </c>
      <c r="T737" s="83" t="n">
        <f aca="false">B737+Tabla_Ministerio!B737</f>
        <v>4008</v>
      </c>
      <c r="U737" s="83" t="n">
        <f aca="false">C737+Tabla_Ministerio!C737</f>
        <v>22</v>
      </c>
      <c r="V737" s="83" t="n">
        <f aca="false">D737+Tabla_Ministerio!D737</f>
        <v>180.843181818182</v>
      </c>
      <c r="W737" s="83" t="n">
        <f aca="false">E737+Tabla_Ministerio!E737</f>
        <v>62.5</v>
      </c>
      <c r="X737" s="83" t="n">
        <f aca="false">F737+Tabla_Ministerio!F737</f>
        <v>0</v>
      </c>
      <c r="Y737" s="83" t="n">
        <f aca="false">G737+Tabla_Ministerio!G737</f>
        <v>0</v>
      </c>
      <c r="Z737" s="83" t="n">
        <f aca="false">H737+Tabla_Ministerio!H737</f>
        <v>1</v>
      </c>
      <c r="AA737" s="83" t="n">
        <f aca="false">Y737+0.33*Z737</f>
        <v>0.33</v>
      </c>
      <c r="AD737" s="91" t="n">
        <f aca="false">IF(U737&gt;0,T737/U737,0)</f>
        <v>182.181818181818</v>
      </c>
      <c r="AE737" s="92" t="n">
        <f aca="false">EXP((((AD737-AD740)/AD741+2)/4-1.9)^3)</f>
        <v>0.0373861853545885</v>
      </c>
      <c r="AF737" s="93" t="n">
        <f aca="false">T737/V737</f>
        <v>22.1628482738686</v>
      </c>
      <c r="AG737" s="92" t="n">
        <f aca="false">EXP((((AF737-AF740)/AF741+2)/4-1.9)^3)</f>
        <v>0.0956670939555376</v>
      </c>
      <c r="AH737" s="92" t="n">
        <f aca="false">W737/V737</f>
        <v>0.345603297683829</v>
      </c>
      <c r="AI737" s="92" t="n">
        <f aca="false">EXP((((AH737-AH740)/AH741+2)/4-1.9)^3)</f>
        <v>0.0177775320581687</v>
      </c>
      <c r="AJ737" s="92" t="n">
        <f aca="false">X737/V737</f>
        <v>0</v>
      </c>
      <c r="AK737" s="92" t="n">
        <f aca="false">EXP((((AJ737-AJ740)/AJ741+2)/4-1.9)^3)</f>
        <v>0.0117648643990204</v>
      </c>
      <c r="AL737" s="92" t="n">
        <f aca="false">AA737/V737</f>
        <v>0.00182478541177062</v>
      </c>
      <c r="AM737" s="92" t="n">
        <f aca="false">EXP((((AL737-AL740)/AL741+2)/4-1.9)^3)</f>
        <v>0.0138411211057353</v>
      </c>
      <c r="AN737" s="92" t="n">
        <f aca="false">0.01*AE737+0.15*AG737+0.24*AI737+0.25*AK737+0.35*AM737</f>
        <v>0.0267761421275995</v>
      </c>
      <c r="AP737" s="94" t="n">
        <f aca="false">0.01*AE737/$AN740*$AZ737</f>
        <v>0.000131324835124786</v>
      </c>
      <c r="AQ737" s="81" t="n">
        <f aca="false">AP737*$J740</f>
        <v>669.796450561451</v>
      </c>
      <c r="AR737" s="94" t="n">
        <f aca="false">0.15*AG737/$AN740*$AZ737</f>
        <v>0.00504068490329534</v>
      </c>
      <c r="AS737" s="81" t="n">
        <f aca="false">AR737*$J740</f>
        <v>25709.020334332</v>
      </c>
      <c r="AT737" s="94" t="n">
        <f aca="false">0.24*AI737/$AN740*$AZ737</f>
        <v>0.00149871281768183</v>
      </c>
      <c r="AU737" s="81" t="n">
        <f aca="false">AT737*$J740</f>
        <v>7643.88948016108</v>
      </c>
      <c r="AV737" s="94" t="n">
        <f aca="false">0.25*AK737/$AN740*$AZ737</f>
        <v>0.00103314824902107</v>
      </c>
      <c r="AW737" s="81" t="n">
        <f aca="false">AV737*$J740</f>
        <v>5269.36911392693</v>
      </c>
      <c r="AX737" s="94" t="n">
        <f aca="false">0.35*AM737/$AN740*$AZ737</f>
        <v>0.00170166874600762</v>
      </c>
      <c r="AY737" s="81" t="n">
        <f aca="false">AX737*$J740</f>
        <v>8679.0262102689</v>
      </c>
      <c r="AZ737" s="140" t="n">
        <v>1</v>
      </c>
      <c r="BA737" s="140" t="n">
        <v>1.01285796033092</v>
      </c>
    </row>
    <row r="738" customFormat="false" ht="12.8" hidden="false" customHeight="false" outlineLevel="0" collapsed="false">
      <c r="A738" s="89" t="s">
        <v>67</v>
      </c>
      <c r="B738" s="77"/>
      <c r="C738" s="77"/>
      <c r="D738" s="77"/>
      <c r="E738" s="77"/>
      <c r="F738" s="77"/>
      <c r="G738" s="77"/>
      <c r="H738" s="77"/>
      <c r="I738" s="82" t="n">
        <f aca="false">AP738+AR738+AT738+AV738+AX738</f>
        <v>0.00766424884558502</v>
      </c>
      <c r="J738" s="81" t="n">
        <f aca="false">AQ738+AS738+AU738+AW738+AY738</f>
        <v>39089.9913798838</v>
      </c>
      <c r="K738" s="90" t="n">
        <f aca="false">I738-Tabla_Ministerio!J738</f>
        <v>-6.31351941475207E-005</v>
      </c>
      <c r="L738" s="81" t="n">
        <f aca="false">J738-Tabla_Ministerio!K738</f>
        <v>-322.008620116183</v>
      </c>
      <c r="M738" s="82" t="n">
        <f aca="false">Q773/Q775</f>
        <v>0.00419807700069177</v>
      </c>
      <c r="N738" s="81" t="n">
        <f aca="false">ROUND(N740*M738,0)</f>
        <v>406818</v>
      </c>
      <c r="O738" s="82" t="n">
        <f aca="false">Tabla_Ministerio!L738/Tabla_Ministerio!L740-M738</f>
        <v>-1.33824666961211E-005</v>
      </c>
      <c r="P738" s="117" t="n">
        <f aca="false">N738-Tabla_Ministerio!L738</f>
        <v>1297</v>
      </c>
      <c r="Q738" s="83" t="n">
        <f aca="false">N738+J738</f>
        <v>445907.991379884</v>
      </c>
      <c r="R738" s="81" t="n">
        <f aca="false">Q738-Tabla_Ministerio!M738</f>
        <v>974.991379883839</v>
      </c>
      <c r="T738" s="83" t="n">
        <f aca="false">B738+Tabla_Ministerio!B738</f>
        <v>3800</v>
      </c>
      <c r="U738" s="83" t="n">
        <f aca="false">C738+Tabla_Ministerio!C738</f>
        <v>28</v>
      </c>
      <c r="V738" s="83" t="n">
        <f aca="false">D738+Tabla_Ministerio!D738</f>
        <v>196.636363636364</v>
      </c>
      <c r="W738" s="83" t="n">
        <f aca="false">E738+Tabla_Ministerio!E738</f>
        <v>69.8977272727273</v>
      </c>
      <c r="X738" s="83" t="n">
        <f aca="false">F738+Tabla_Ministerio!F738</f>
        <v>3</v>
      </c>
      <c r="Y738" s="83" t="n">
        <f aca="false">G738+Tabla_Ministerio!G738</f>
        <v>2</v>
      </c>
      <c r="Z738" s="83" t="n">
        <f aca="false">H738+Tabla_Ministerio!H738</f>
        <v>1</v>
      </c>
      <c r="AA738" s="83" t="n">
        <f aca="false">Y738+0.33*Z738</f>
        <v>2.33</v>
      </c>
      <c r="AD738" s="91" t="n">
        <f aca="false">IF(U738&gt;0,T738/U738,0)</f>
        <v>135.714285714286</v>
      </c>
      <c r="AE738" s="92" t="n">
        <f aca="false">EXP((((AD738-AD740)/AD741+2)/4-1.9)^3)</f>
        <v>0.00982568207379546</v>
      </c>
      <c r="AF738" s="93" t="n">
        <f aca="false">T738/V738</f>
        <v>19.3250115580212</v>
      </c>
      <c r="AG738" s="92" t="n">
        <f aca="false">EXP((((AF738-AF740)/AF741+2)/4-1.9)^3)</f>
        <v>0.0425913882155088</v>
      </c>
      <c r="AH738" s="92" t="n">
        <f aca="false">W738/V738</f>
        <v>0.355466944059176</v>
      </c>
      <c r="AI738" s="92" t="n">
        <f aca="false">EXP((((AH738-AH740)/AH741+2)/4-1.9)^3)</f>
        <v>0.0204589080736261</v>
      </c>
      <c r="AJ738" s="92" t="n">
        <f aca="false">X738/V738</f>
        <v>0.015256588072122</v>
      </c>
      <c r="AK738" s="92" t="n">
        <f aca="false">EXP((((AJ738-AJ740)/AJ741+2)/4-1.9)^3)</f>
        <v>0.0183131917983343</v>
      </c>
      <c r="AL738" s="92" t="n">
        <f aca="false">AA738/V738</f>
        <v>0.0118492834026814</v>
      </c>
      <c r="AM738" s="92" t="n">
        <f aca="false">EXP((((AL738-AL740)/AL741+2)/4-1.9)^3)</f>
        <v>0.0166958602891287</v>
      </c>
      <c r="AN738" s="92" t="n">
        <f aca="false">0.01*AE738+0.15*AG738+0.24*AI738+0.25*AK738+0.35*AM738</f>
        <v>0.0218189520415131</v>
      </c>
      <c r="AP738" s="94" t="n">
        <f aca="false">0.01*AE738/$AN740*$AZ738</f>
        <v>3.45142481398248E-005</v>
      </c>
      <c r="AQ738" s="81" t="n">
        <f aca="false">AP738*$J740</f>
        <v>176.033123330293</v>
      </c>
      <c r="AR738" s="94" t="n">
        <f aca="false">0.15*AG738/$AN740*$AZ738</f>
        <v>0.00224413388879656</v>
      </c>
      <c r="AS738" s="81" t="n">
        <f aca="false">AR738*$J740</f>
        <v>11445.7628054307</v>
      </c>
      <c r="AT738" s="94" t="n">
        <f aca="false">0.24*AI738/$AN740*$AZ738</f>
        <v>0.00172476290102532</v>
      </c>
      <c r="AU738" s="81" t="n">
        <f aca="false">AT738*$J740</f>
        <v>8796.81339838816</v>
      </c>
      <c r="AV738" s="94" t="n">
        <f aca="false">0.25*AK738/$AN740*$AZ738</f>
        <v>0.00160819890469894</v>
      </c>
      <c r="AW738" s="81" t="n">
        <f aca="false">AV738*$J740</f>
        <v>8202.3016982327</v>
      </c>
      <c r="AX738" s="94" t="n">
        <f aca="false">0.35*AM738/$AN740*$AZ738</f>
        <v>0.00205263890292438</v>
      </c>
      <c r="AY738" s="81" t="n">
        <f aca="false">AX738*$J740</f>
        <v>10469.0803545019</v>
      </c>
      <c r="AZ738" s="140" t="n">
        <v>1</v>
      </c>
      <c r="BA738" s="140" t="n">
        <v>0.988228194173219</v>
      </c>
    </row>
    <row r="739" customFormat="false" ht="12.8" hidden="false" customHeight="false" outlineLevel="0" collapsed="false">
      <c r="A739" s="95" t="s">
        <v>68</v>
      </c>
      <c r="B739" s="77"/>
      <c r="C739" s="77"/>
      <c r="D739" s="77"/>
      <c r="E739" s="77"/>
      <c r="F739" s="77"/>
      <c r="G739" s="77"/>
      <c r="H739" s="77"/>
      <c r="I739" s="96" t="n">
        <f aca="false">AP739+AR739+AT739+AV739+AX739</f>
        <v>0.00770309048692306</v>
      </c>
      <c r="J739" s="97" t="n">
        <f aca="false">AQ739+AS739+AU739+AW739+AY739</f>
        <v>39288.0955197251</v>
      </c>
      <c r="K739" s="90" t="n">
        <f aca="false">I739-Tabla_Ministerio!J739</f>
        <v>-2.42935528094804E-005</v>
      </c>
      <c r="L739" s="81" t="n">
        <f aca="false">J739-Tabla_Ministerio!K739</f>
        <v>-123.904480274861</v>
      </c>
      <c r="M739" s="82" t="n">
        <f aca="false">Q774/Q775</f>
        <v>0.00538142211855704</v>
      </c>
      <c r="N739" s="81" t="n">
        <f aca="false">ROUND(N740*M739,0)</f>
        <v>521491</v>
      </c>
      <c r="O739" s="82" t="n">
        <f aca="false">Tabla_Ministerio!L739/Tabla_Ministerio!L740-M739</f>
        <v>5.25464231534989E-006</v>
      </c>
      <c r="P739" s="117" t="n">
        <f aca="false">N739-Tabla_Ministerio!L739</f>
        <v>-509</v>
      </c>
      <c r="Q739" s="83" t="n">
        <f aca="false">N739+J739</f>
        <v>560779.095519725</v>
      </c>
      <c r="R739" s="81" t="n">
        <f aca="false">Q739-Tabla_Ministerio!M739</f>
        <v>-632.904480274883</v>
      </c>
      <c r="T739" s="99" t="n">
        <f aca="false">B739+Tabla_Ministerio!B739</f>
        <v>3766</v>
      </c>
      <c r="U739" s="99" t="n">
        <f aca="false">C739+Tabla_Ministerio!C739</f>
        <v>22</v>
      </c>
      <c r="V739" s="99" t="n">
        <f aca="false">D739+Tabla_Ministerio!D739</f>
        <v>223.931818181818</v>
      </c>
      <c r="W739" s="99" t="n">
        <f aca="false">E739+Tabla_Ministerio!E739</f>
        <v>76.1590909090909</v>
      </c>
      <c r="X739" s="99" t="n">
        <f aca="false">F739+Tabla_Ministerio!F739</f>
        <v>3</v>
      </c>
      <c r="Y739" s="99" t="n">
        <f aca="false">G739+Tabla_Ministerio!G739</f>
        <v>10</v>
      </c>
      <c r="Z739" s="99" t="n">
        <f aca="false">H739+Tabla_Ministerio!H739</f>
        <v>1</v>
      </c>
      <c r="AA739" s="99" t="n">
        <f aca="false">Y739+0.33*Z739</f>
        <v>10.33</v>
      </c>
      <c r="AD739" s="91" t="n">
        <f aca="false">IF(U739&gt;0,T739/U739,0)</f>
        <v>171.181818181818</v>
      </c>
      <c r="AE739" s="92" t="n">
        <f aca="false">EXP((((AD739-AD740)/AD741+2)/4-1.9)^3)</f>
        <v>0.0279968881206393</v>
      </c>
      <c r="AF739" s="93" t="n">
        <f aca="false">T739/V739</f>
        <v>16.8176189992896</v>
      </c>
      <c r="AG739" s="92" t="n">
        <f aca="false">EXP((((AF739-AF740)/AF741+2)/4-1.9)^3)</f>
        <v>0.0181349464369197</v>
      </c>
      <c r="AH739" s="92" t="n">
        <f aca="false">W739/V739</f>
        <v>0.340099462092764</v>
      </c>
      <c r="AI739" s="92" t="n">
        <f aca="false">EXP((((AH739-AH740)/AH741+2)/4-1.9)^3)</f>
        <v>0.0164133750925822</v>
      </c>
      <c r="AJ739" s="92" t="n">
        <f aca="false">X739/V739</f>
        <v>0.013396934943672</v>
      </c>
      <c r="AK739" s="92" t="n">
        <f aca="false">EXP((((AJ739-AJ740)/AJ741+2)/4-1.9)^3)</f>
        <v>0.0173802211816521</v>
      </c>
      <c r="AL739" s="92" t="n">
        <f aca="false">AA739/V739</f>
        <v>0.0461301126560439</v>
      </c>
      <c r="AM739" s="92" t="n">
        <f aca="false">EXP((((AL739-AL740)/AL741+2)/4-1.9)^3)</f>
        <v>0.0304144346538648</v>
      </c>
      <c r="AN739" s="92" t="n">
        <f aca="false">0.01*AE739+0.15*AG739+0.24*AI739+0.25*AK739+0.35*AM739</f>
        <v>0.0219295282932298</v>
      </c>
      <c r="AP739" s="94" t="n">
        <f aca="false">0.01*AE739/$AN740*$AZ739</f>
        <v>9.83434571240307E-005</v>
      </c>
      <c r="AQ739" s="81" t="n">
        <f aca="false">AP739*$J740</f>
        <v>501.581429400065</v>
      </c>
      <c r="AR739" s="94" t="n">
        <f aca="false">0.15*AG739/$AN740*$AZ739</f>
        <v>0.000955527621327514</v>
      </c>
      <c r="AS739" s="81" t="n">
        <f aca="false">AR739*$J740</f>
        <v>4873.48039363958</v>
      </c>
      <c r="AT739" s="94" t="n">
        <f aca="false">0.24*AI739/$AN740*$AZ739</f>
        <v>0.0013837092545908</v>
      </c>
      <c r="AU739" s="81" t="n">
        <f aca="false">AT739*$J740</f>
        <v>7057.33646231722</v>
      </c>
      <c r="AV739" s="94" t="n">
        <f aca="false">0.25*AK739/$AN740*$AZ739</f>
        <v>0.00152626876710266</v>
      </c>
      <c r="AW739" s="81" t="n">
        <f aca="false">AV739*$J740</f>
        <v>7784.43317166001</v>
      </c>
      <c r="AX739" s="94" t="n">
        <f aca="false">0.35*AM739/$AN740*$AZ739</f>
        <v>0.00373924138677805</v>
      </c>
      <c r="AY739" s="81" t="n">
        <f aca="false">AX739*$J740</f>
        <v>19071.2640627083</v>
      </c>
      <c r="AZ739" s="140" t="n">
        <v>1</v>
      </c>
      <c r="BA739" s="140" t="n">
        <v>0.981506332752731</v>
      </c>
    </row>
    <row r="740" customFormat="false" ht="12.8" hidden="false" customHeight="false" outlineLevel="0" collapsed="false">
      <c r="A740" s="104" t="s">
        <v>71</v>
      </c>
      <c r="B740" s="77"/>
      <c r="C740" s="77"/>
      <c r="D740" s="77"/>
      <c r="E740" s="77"/>
      <c r="F740" s="77"/>
      <c r="G740" s="77"/>
      <c r="H740" s="77"/>
      <c r="I740" s="105" t="n">
        <f aca="false">SUM(I713:I739)</f>
        <v>1</v>
      </c>
      <c r="J740" s="108" t="n">
        <f aca="false">Tabla_Ministerio!K740</f>
        <v>5100303</v>
      </c>
      <c r="K740" s="107" t="n">
        <f aca="false">I740-Tabla_Ministerio!J740</f>
        <v>0</v>
      </c>
      <c r="L740" s="108" t="n">
        <f aca="false">J740-Tabla_Ministerio!K740</f>
        <v>0</v>
      </c>
      <c r="M740" s="105" t="n">
        <f aca="false">SUM(M715:M739)</f>
        <v>1.00000001033924</v>
      </c>
      <c r="N740" s="108" t="n">
        <f aca="false">Tabla_Ministerio!L740</f>
        <v>96905759</v>
      </c>
      <c r="O740" s="105" t="n">
        <f aca="false">SUM(P715:P739)</f>
        <v>3</v>
      </c>
      <c r="P740" s="109" t="n">
        <f aca="false">SUM(P715:P739)</f>
        <v>3</v>
      </c>
      <c r="Q740" s="111" t="n">
        <f aca="false">Tabla_Ministerio!M740</f>
        <v>102006062</v>
      </c>
      <c r="R740" s="108" t="n">
        <f aca="false">SUM(R715:R739)</f>
        <v>2.99999999930151</v>
      </c>
      <c r="T740" s="111"/>
      <c r="U740" s="111"/>
      <c r="V740" s="111"/>
      <c r="W740" s="111"/>
      <c r="X740" s="111"/>
      <c r="Y740" s="111"/>
      <c r="Z740" s="111"/>
      <c r="AA740" s="111"/>
      <c r="AC740" s="112" t="s">
        <v>295</v>
      </c>
      <c r="AD740" s="112" t="n">
        <f aca="false">AVERAGE(AD715:AD739)</f>
        <v>204.696236233974</v>
      </c>
      <c r="AE740" s="111"/>
      <c r="AF740" s="112" t="n">
        <f aca="false">AVERAGE(AF715:AF739)</f>
        <v>20.7002886617919</v>
      </c>
      <c r="AG740" s="111"/>
      <c r="AH740" s="114" t="n">
        <f aca="false">AVERAGE(AH715:AH739)</f>
        <v>0.446467946210513</v>
      </c>
      <c r="AI740" s="111"/>
      <c r="AJ740" s="114" t="n">
        <f aca="false">AVERAGE(AJ715:AJ739)</f>
        <v>0.0658650508152317</v>
      </c>
      <c r="AK740" s="111"/>
      <c r="AL740" s="114" t="n">
        <f aca="false">AVERAGE(AL715:AL739)</f>
        <v>0.0949732449361002</v>
      </c>
      <c r="AM740" s="111"/>
      <c r="AN740" s="114" t="n">
        <f aca="false">SUM(AN715:AN739)</f>
        <v>2.84684807097331</v>
      </c>
      <c r="AP740" s="116" t="n">
        <f aca="false">SUM(AP713:AP739)</f>
        <v>0.00996419661839047</v>
      </c>
      <c r="AQ740" s="108" t="n">
        <f aca="false">SUM(AQ713:AQ739)</f>
        <v>50820.4219053668</v>
      </c>
      <c r="AR740" s="116" t="n">
        <f aca="false">SUM(AR713:AR739)</f>
        <v>0.151506096658864</v>
      </c>
      <c r="AS740" s="108" t="n">
        <f aca="false">SUM(AS713:AS739)</f>
        <v>772726.999307495</v>
      </c>
      <c r="AT740" s="116" t="n">
        <f aca="false">SUM(AT713:AT739)</f>
        <v>0.241171358310155</v>
      </c>
      <c r="AU740" s="108" t="n">
        <f aca="false">SUM(AU713:AU739)</f>
        <v>1230047.00230336</v>
      </c>
      <c r="AV740" s="116" t="n">
        <f aca="false">SUM(AV713:AV739)</f>
        <v>0.251330934047939</v>
      </c>
      <c r="AW740" s="108" t="n">
        <f aca="false">SUM(AW713:AW739)</f>
        <v>1281863.9169175</v>
      </c>
      <c r="AX740" s="116" t="n">
        <f aca="false">SUM(AX713:AX739)</f>
        <v>0.346027414364651</v>
      </c>
      <c r="AY740" s="108" t="n">
        <f aca="false">SUM(AY713:AY739)</f>
        <v>1764844.65956627</v>
      </c>
      <c r="AZ740" s="8"/>
    </row>
    <row r="741" customFormat="false" ht="12.8" hidden="false" customHeight="false" outlineLevel="0" collapsed="false">
      <c r="A741" s="57" t="s">
        <v>72</v>
      </c>
      <c r="B741" s="60"/>
      <c r="C741" s="60"/>
      <c r="D741" s="60"/>
      <c r="E741" s="60"/>
      <c r="F741" s="60"/>
      <c r="G741" s="60"/>
      <c r="H741" s="60"/>
      <c r="AC741" s="112" t="s">
        <v>296</v>
      </c>
      <c r="AD741" s="112" t="n">
        <f aca="false">_xlfn.STDEV.P(AD715:AD739)</f>
        <v>64.8713424370083</v>
      </c>
      <c r="AE741" s="111"/>
      <c r="AF741" s="112" t="n">
        <f aca="false">_xlfn.STDEV.P(AF715:AF739)</f>
        <v>5.14365830690424</v>
      </c>
      <c r="AG741" s="111"/>
      <c r="AH741" s="114" t="n">
        <f aca="false">_xlfn.STDEV.P(AH715:AH739)</f>
        <v>0.1317899765767</v>
      </c>
      <c r="AI741" s="111"/>
      <c r="AJ741" s="114" t="n">
        <f aca="false">_xlfn.STDEV.P(AJ715:AJ739)</f>
        <v>0.0675072117692094</v>
      </c>
      <c r="AK741" s="111"/>
      <c r="AL741" s="114" t="n">
        <f aca="false">_xlfn.STDEV.P(AL715:AL739)</f>
        <v>0.104135899516955</v>
      </c>
      <c r="AM741" s="111"/>
      <c r="AN741" s="114"/>
      <c r="AZ741" s="8"/>
    </row>
    <row r="742" customFormat="false" ht="12.8" hidden="false" customHeight="false" outlineLevel="0" collapsed="false">
      <c r="A742" s="57" t="s">
        <v>196</v>
      </c>
      <c r="B742" s="60"/>
      <c r="C742" s="60"/>
      <c r="D742" s="60"/>
      <c r="E742" s="60"/>
      <c r="F742" s="60"/>
      <c r="G742" s="60"/>
      <c r="H742" s="60"/>
      <c r="AZ742" s="8"/>
    </row>
    <row r="743" customFormat="false" ht="12.8" hidden="false" customHeight="false" outlineLevel="0" collapsed="false">
      <c r="B743" s="48"/>
      <c r="C743" s="48"/>
      <c r="D743" s="48"/>
      <c r="E743" s="48"/>
      <c r="F743" s="48"/>
      <c r="G743" s="48"/>
      <c r="H743" s="48"/>
      <c r="T743" s="48"/>
      <c r="U743" s="48"/>
      <c r="V743" s="48"/>
      <c r="W743" s="48"/>
      <c r="X743" s="48"/>
      <c r="Y743" s="48"/>
      <c r="Z743" s="48"/>
      <c r="AA743" s="48"/>
      <c r="AC743" s="8" t="n">
        <f aca="false">MAX(AD743:AN743)</f>
        <v>3.15535177507064</v>
      </c>
      <c r="AD743" s="8" t="n">
        <f aca="false">(MAX(AD715:AD739)-AD740)/AD741</f>
        <v>2.16991504938026</v>
      </c>
      <c r="AF743" s="8" t="n">
        <f aca="false">(MAX(AF715:AF739)-AF740)/AF741</f>
        <v>1.81294527564498</v>
      </c>
      <c r="AH743" s="8" t="n">
        <f aca="false">(MAX(AH715:AH739)-AH740)/AH741</f>
        <v>2.51994007547902</v>
      </c>
      <c r="AJ743" s="8" t="n">
        <f aca="false">(MAX(AJ715:AJ739)-AJ740)/AJ741</f>
        <v>2.80390001457125</v>
      </c>
      <c r="AL743" s="8" t="n">
        <f aca="false">(MAX(AL715:AL739)-AL740)/AL741</f>
        <v>3.15535177507064</v>
      </c>
    </row>
    <row r="744" customFormat="false" ht="12.8" hidden="false" customHeight="false" outlineLevel="0" collapsed="false">
      <c r="B744" s="48"/>
      <c r="C744" s="48"/>
      <c r="D744" s="48"/>
      <c r="E744" s="48"/>
      <c r="F744" s="48"/>
      <c r="G744" s="48"/>
      <c r="H744" s="48"/>
      <c r="T744" s="48"/>
      <c r="U744" s="48"/>
      <c r="V744" s="48"/>
      <c r="W744" s="48"/>
      <c r="X744" s="48"/>
      <c r="Y744" s="48"/>
      <c r="Z744" s="48"/>
      <c r="AA744" s="48"/>
    </row>
    <row r="745" customFormat="false" ht="12.8" hidden="false" customHeight="false" outlineLevel="0" collapsed="false">
      <c r="B745" s="48"/>
      <c r="C745" s="48"/>
      <c r="D745" s="48"/>
      <c r="E745" s="48"/>
      <c r="F745" s="48"/>
      <c r="G745" s="48"/>
      <c r="H745" s="48"/>
      <c r="T745" s="48"/>
      <c r="U745" s="48"/>
      <c r="V745" s="48"/>
      <c r="W745" s="48"/>
      <c r="X745" s="48"/>
      <c r="Y745" s="48"/>
      <c r="Z745" s="48"/>
      <c r="AA745" s="48"/>
    </row>
    <row r="746" customFormat="false" ht="12.8" hidden="false" customHeight="false" outlineLevel="0" collapsed="false">
      <c r="A746" s="16" t="str">
        <f aca="false">"Tabla " &amp; TEXT((ROW()+24) / 35, "0")</f>
        <v>Tabla 22</v>
      </c>
      <c r="B746" s="16"/>
      <c r="C746" s="16"/>
      <c r="D746" s="16"/>
      <c r="E746" s="16"/>
      <c r="F746" s="16"/>
      <c r="G746" s="16"/>
      <c r="H746" s="16"/>
      <c r="I746" s="16"/>
      <c r="J746" s="16"/>
      <c r="T746" s="16"/>
      <c r="U746" s="16"/>
      <c r="V746" s="16"/>
      <c r="W746" s="16"/>
      <c r="X746" s="16"/>
      <c r="Y746" s="16"/>
      <c r="Z746" s="16"/>
      <c r="AA746" s="16"/>
      <c r="AZ746" s="8"/>
    </row>
    <row r="747" customFormat="false" ht="12.8" hidden="false" customHeight="false" outlineLevel="0" collapsed="false">
      <c r="A747" s="16" t="s">
        <v>261</v>
      </c>
      <c r="B747" s="16"/>
      <c r="C747" s="16"/>
      <c r="D747" s="16"/>
      <c r="E747" s="16"/>
      <c r="F747" s="16"/>
      <c r="G747" s="16"/>
      <c r="H747" s="16"/>
      <c r="I747" s="16"/>
      <c r="J747" s="16"/>
      <c r="T747" s="16"/>
      <c r="U747" s="16"/>
      <c r="V747" s="16"/>
      <c r="W747" s="16"/>
      <c r="X747" s="16"/>
      <c r="Y747" s="16"/>
      <c r="Z747" s="16"/>
      <c r="AA747" s="16"/>
      <c r="AZ747" s="8"/>
    </row>
    <row r="748" customFormat="false" ht="15.8" hidden="false" customHeight="true" outlineLevel="0" collapsed="false">
      <c r="A748" s="66" t="s">
        <v>30</v>
      </c>
      <c r="B748" s="136" t="s">
        <v>275</v>
      </c>
      <c r="C748" s="136"/>
      <c r="D748" s="136"/>
      <c r="E748" s="136"/>
      <c r="F748" s="136"/>
      <c r="G748" s="136"/>
      <c r="H748" s="136"/>
      <c r="I748" s="68" t="s">
        <v>32</v>
      </c>
      <c r="J748" s="69" t="s">
        <v>33</v>
      </c>
      <c r="K748" s="70" t="s">
        <v>276</v>
      </c>
      <c r="L748" s="69" t="s">
        <v>277</v>
      </c>
      <c r="M748" s="68" t="s">
        <v>278</v>
      </c>
      <c r="N748" s="69" t="s">
        <v>34</v>
      </c>
      <c r="O748" s="69" t="s">
        <v>279</v>
      </c>
      <c r="P748" s="71" t="s">
        <v>280</v>
      </c>
      <c r="Q748" s="66" t="s">
        <v>281</v>
      </c>
      <c r="R748" s="69" t="s">
        <v>282</v>
      </c>
      <c r="T748" s="72" t="s">
        <v>275</v>
      </c>
      <c r="U748" s="72"/>
      <c r="V748" s="72"/>
      <c r="W748" s="72"/>
      <c r="X748" s="72"/>
      <c r="Y748" s="72"/>
      <c r="Z748" s="72"/>
      <c r="AA748" s="72"/>
      <c r="AD748" s="73" t="s">
        <v>284</v>
      </c>
      <c r="AE748" s="73"/>
      <c r="AF748" s="73" t="s">
        <v>285</v>
      </c>
      <c r="AG748" s="73"/>
      <c r="AH748" s="73" t="s">
        <v>286</v>
      </c>
      <c r="AI748" s="73"/>
      <c r="AJ748" s="73" t="s">
        <v>287</v>
      </c>
      <c r="AK748" s="73"/>
      <c r="AL748" s="73" t="s">
        <v>288</v>
      </c>
      <c r="AM748" s="73"/>
      <c r="AN748" s="74" t="s">
        <v>289</v>
      </c>
      <c r="AP748" s="73" t="s">
        <v>284</v>
      </c>
      <c r="AQ748" s="73"/>
      <c r="AR748" s="73" t="s">
        <v>285</v>
      </c>
      <c r="AS748" s="73"/>
      <c r="AT748" s="73" t="s">
        <v>286</v>
      </c>
      <c r="AU748" s="73"/>
      <c r="AV748" s="73" t="s">
        <v>287</v>
      </c>
      <c r="AW748" s="73"/>
      <c r="AX748" s="74" t="s">
        <v>288</v>
      </c>
      <c r="AY748" s="74"/>
      <c r="AZ748" s="8"/>
    </row>
    <row r="749" customFormat="false" ht="37.3" hidden="false" customHeight="false" outlineLevel="0" collapsed="false">
      <c r="A749" s="66"/>
      <c r="B749" s="21" t="s">
        <v>262</v>
      </c>
      <c r="C749" s="21" t="s">
        <v>263</v>
      </c>
      <c r="D749" s="35" t="s">
        <v>264</v>
      </c>
      <c r="E749" s="35" t="s">
        <v>265</v>
      </c>
      <c r="F749" s="21" t="s">
        <v>266</v>
      </c>
      <c r="G749" s="21" t="s">
        <v>267</v>
      </c>
      <c r="H749" s="21"/>
      <c r="I749" s="68" t="s">
        <v>43</v>
      </c>
      <c r="J749" s="69"/>
      <c r="K749" s="70"/>
      <c r="L749" s="69"/>
      <c r="M749" s="68"/>
      <c r="N749" s="69"/>
      <c r="O749" s="69"/>
      <c r="P749" s="71"/>
      <c r="Q749" s="66"/>
      <c r="R749" s="69"/>
      <c r="T749" s="73" t="s">
        <v>222</v>
      </c>
      <c r="U749" s="73" t="s">
        <v>223</v>
      </c>
      <c r="V749" s="73" t="s">
        <v>224</v>
      </c>
      <c r="W749" s="73" t="s">
        <v>225</v>
      </c>
      <c r="X749" s="73" t="s">
        <v>226</v>
      </c>
      <c r="Y749" s="73" t="s">
        <v>227</v>
      </c>
      <c r="Z749" s="73" t="s">
        <v>228</v>
      </c>
      <c r="AA749" s="66" t="s">
        <v>43</v>
      </c>
      <c r="AD749" s="73" t="s">
        <v>290</v>
      </c>
      <c r="AE749" s="73" t="s">
        <v>291</v>
      </c>
      <c r="AF749" s="73" t="s">
        <v>290</v>
      </c>
      <c r="AG749" s="73" t="s">
        <v>291</v>
      </c>
      <c r="AH749" s="73" t="s">
        <v>290</v>
      </c>
      <c r="AI749" s="73" t="s">
        <v>291</v>
      </c>
      <c r="AJ749" s="73" t="s">
        <v>290</v>
      </c>
      <c r="AK749" s="73" t="s">
        <v>291</v>
      </c>
      <c r="AL749" s="73" t="s">
        <v>290</v>
      </c>
      <c r="AM749" s="73" t="s">
        <v>291</v>
      </c>
      <c r="AN749" s="75" t="s">
        <v>292</v>
      </c>
      <c r="AP749" s="73" t="s">
        <v>293</v>
      </c>
      <c r="AQ749" s="73" t="s">
        <v>294</v>
      </c>
      <c r="AR749" s="73" t="s">
        <v>293</v>
      </c>
      <c r="AS749" s="73" t="s">
        <v>294</v>
      </c>
      <c r="AT749" s="73" t="s">
        <v>293</v>
      </c>
      <c r="AU749" s="73" t="s">
        <v>294</v>
      </c>
      <c r="AV749" s="73" t="s">
        <v>293</v>
      </c>
      <c r="AW749" s="73" t="s">
        <v>294</v>
      </c>
      <c r="AX749" s="73" t="s">
        <v>293</v>
      </c>
      <c r="AY749" s="75" t="s">
        <v>294</v>
      </c>
      <c r="AZ749" s="138" t="s">
        <v>298</v>
      </c>
    </row>
    <row r="750" customFormat="false" ht="12.8" hidden="false" customHeight="false" outlineLevel="0" collapsed="false">
      <c r="A750" s="76" t="s">
        <v>44</v>
      </c>
      <c r="B750" s="77" t="n">
        <v>0</v>
      </c>
      <c r="C750" s="77"/>
      <c r="D750" s="77"/>
      <c r="E750" s="77"/>
      <c r="F750" s="77"/>
      <c r="G750" s="77"/>
      <c r="H750" s="77"/>
      <c r="I750" s="78" t="n">
        <f aca="false">AP750+AR750+AT750+AV750+AX750</f>
        <v>0.162396603908725</v>
      </c>
      <c r="J750" s="79" t="n">
        <f aca="false">AQ750+AS750+AU750+AW750+AY750</f>
        <v>785341.369482588</v>
      </c>
      <c r="K750" s="80" t="n">
        <f aca="false">I750-Tabla_Ministerio!J750</f>
        <v>7.26578439730896E-005</v>
      </c>
      <c r="L750" s="79" t="n">
        <f aca="false">J750-Tabla_Ministerio!K750</f>
        <v>351.369482588023</v>
      </c>
      <c r="M750" s="82" t="n">
        <f aca="false">Q785/Q810</f>
        <v>0.225962997437493</v>
      </c>
      <c r="N750" s="81" t="n">
        <f aca="false">ROUND(N775*M750,0)</f>
        <v>20762150</v>
      </c>
      <c r="O750" s="82" t="n">
        <f aca="false">Tabla_Ministerio!L750/Tabla_Ministerio!L775-M750</f>
        <v>1.1080961065113E-006</v>
      </c>
      <c r="P750" s="117" t="n">
        <f aca="false">N750-Tabla_Ministerio!L750</f>
        <v>-102</v>
      </c>
      <c r="Q750" s="83" t="n">
        <f aca="false">N750+J750</f>
        <v>21547491.3694826</v>
      </c>
      <c r="R750" s="81" t="n">
        <f aca="false">Q750-Tabla_Ministerio!M750</f>
        <v>249.369482588023</v>
      </c>
      <c r="T750" s="84" t="n">
        <f aca="false">B750+Tabla_Ministerio!B750</f>
        <v>21826</v>
      </c>
      <c r="U750" s="84" t="n">
        <f aca="false">C750+Tabla_Ministerio!C750</f>
        <v>71</v>
      </c>
      <c r="V750" s="84" t="n">
        <f aca="false">D750+Tabla_Ministerio!D750</f>
        <v>1637.61363636364</v>
      </c>
      <c r="W750" s="84" t="n">
        <f aca="false">E750+Tabla_Ministerio!E750</f>
        <v>779.795454545455</v>
      </c>
      <c r="X750" s="84" t="n">
        <f aca="false">F750+Tabla_Ministerio!F750</f>
        <v>113</v>
      </c>
      <c r="Y750" s="84" t="n">
        <f aca="false">G750+Tabla_Ministerio!G750</f>
        <v>622</v>
      </c>
      <c r="Z750" s="84" t="n">
        <f aca="false">H750+Tabla_Ministerio!H750</f>
        <v>0</v>
      </c>
      <c r="AA750" s="84" t="n">
        <f aca="false">Y750+0.33*Z750</f>
        <v>622</v>
      </c>
      <c r="AD750" s="85" t="n">
        <f aca="false">IF(U750&gt;0,T750/U750,0)</f>
        <v>307.408450704225</v>
      </c>
      <c r="AE750" s="86" t="n">
        <f aca="false">EXP((((AD750-AD775)/AD776+2)/4-1.9)^3)</f>
        <v>0.409274764480396</v>
      </c>
      <c r="AF750" s="87" t="n">
        <f aca="false">T750/V750</f>
        <v>13.3279300534314</v>
      </c>
      <c r="AG750" s="86" t="n">
        <f aca="false">EXP((((AF750-AF775)/AF776+2)/4-1.9)^3)</f>
        <v>0.00493493285495167</v>
      </c>
      <c r="AH750" s="86" t="n">
        <f aca="false">W750/V750</f>
        <v>0.476177919644715</v>
      </c>
      <c r="AI750" s="86" t="n">
        <f aca="false">EXP((((AH750-AH775)/AH776+2)/4-1.9)^3)</f>
        <v>0.0960965680704374</v>
      </c>
      <c r="AJ750" s="86" t="n">
        <f aca="false">X750/V750</f>
        <v>0.0690028450489208</v>
      </c>
      <c r="AK750" s="86" t="n">
        <f aca="false">EXP((((AJ750-AJ775)/AJ776+2)/4-1.9)^3)</f>
        <v>0.637503291724606</v>
      </c>
      <c r="AL750" s="86" t="n">
        <f aca="false">AA750/V750</f>
        <v>0.37982097009229</v>
      </c>
      <c r="AM750" s="86" t="n">
        <f aca="false">EXP((((AL750-AL775)/AL776+2)/4-1.9)^3)</f>
        <v>0.782425895364846</v>
      </c>
      <c r="AN750" s="86" t="n">
        <f aca="false">0.01*AE750+0.15*AG750+0.24*AI750+0.25*AK750+0.35*AM750</f>
        <v>0.461121050218799</v>
      </c>
      <c r="AP750" s="88" t="n">
        <f aca="false">0.01*AE750/$AN775*$AZ750</f>
        <v>0.0014413749228239</v>
      </c>
      <c r="AQ750" s="79" t="n">
        <f aca="false">AP750*$J775</f>
        <v>6970.41273390546</v>
      </c>
      <c r="AR750" s="88" t="n">
        <f aca="false">0.15*AG750/$AN775*$AZ750</f>
        <v>0.000260696080491708</v>
      </c>
      <c r="AS750" s="79" t="n">
        <f aca="false">AR750*$J775</f>
        <v>1260.71242836563</v>
      </c>
      <c r="AT750" s="88" t="n">
        <f aca="false">0.24*AI750/$AN775*$AZ750</f>
        <v>0.00812233904889894</v>
      </c>
      <c r="AU750" s="79" t="n">
        <f aca="false">AT750*$J775</f>
        <v>39279.2011565057</v>
      </c>
      <c r="AV750" s="88" t="n">
        <f aca="false">0.25*AK750/$AN775*$AZ750</f>
        <v>0.0561286290810112</v>
      </c>
      <c r="AW750" s="79" t="n">
        <f aca="false">AV750*$J775</f>
        <v>271435.075418429</v>
      </c>
      <c r="AX750" s="88" t="n">
        <f aca="false">0.35*AM750/$AN775*$AZ750</f>
        <v>0.0964435647754995</v>
      </c>
      <c r="AY750" s="79" t="n">
        <f aca="false">AX750*$J775</f>
        <v>466395.967745382</v>
      </c>
      <c r="AZ750" s="140" t="n">
        <v>1</v>
      </c>
      <c r="BA750" s="140" t="n">
        <v>1.00051157983342</v>
      </c>
    </row>
    <row r="751" customFormat="false" ht="12.8" hidden="false" customHeight="false" outlineLevel="0" collapsed="false">
      <c r="A751" s="89" t="s">
        <v>45</v>
      </c>
      <c r="B751" s="77"/>
      <c r="C751" s="77"/>
      <c r="D751" s="77"/>
      <c r="E751" s="77"/>
      <c r="F751" s="77"/>
      <c r="G751" s="77"/>
      <c r="H751" s="77"/>
      <c r="I751" s="82" t="n">
        <f aca="false">AP751+AR751+AT751+AV751+AX751</f>
        <v>0.137537013124657</v>
      </c>
      <c r="J751" s="81" t="n">
        <f aca="false">AQ751+AS751+AU751+AW751+AY751</f>
        <v>665121.706009144</v>
      </c>
      <c r="K751" s="90" t="n">
        <f aca="false">I751-Tabla_Ministerio!J751</f>
        <v>-0.000139020132118112</v>
      </c>
      <c r="L751" s="81" t="n">
        <f aca="false">J751-Tabla_Ministerio!K751</f>
        <v>-672.293990856153</v>
      </c>
      <c r="M751" s="82" t="n">
        <f aca="false">Q786/Q810</f>
        <v>0.131757644090336</v>
      </c>
      <c r="N751" s="81" t="n">
        <f aca="false">ROUND(N775*M751,0)</f>
        <v>12106283</v>
      </c>
      <c r="O751" s="82" t="n">
        <f aca="false">Tabla_Ministerio!L751/Tabla_Ministerio!L775-M751</f>
        <v>4.07039068847648E-006</v>
      </c>
      <c r="P751" s="117" t="n">
        <f aca="false">N751-Tabla_Ministerio!L751</f>
        <v>-374</v>
      </c>
      <c r="Q751" s="83" t="n">
        <f aca="false">N751+J751</f>
        <v>12771404.7060091</v>
      </c>
      <c r="R751" s="81" t="n">
        <f aca="false">Q751-Tabla_Ministerio!M751</f>
        <v>-1046.29399085604</v>
      </c>
      <c r="T751" s="83" t="n">
        <f aca="false">B751+Tabla_Ministerio!B751</f>
        <v>16267</v>
      </c>
      <c r="U751" s="83" t="n">
        <f aca="false">C751+Tabla_Ministerio!C751</f>
        <v>63</v>
      </c>
      <c r="V751" s="83" t="n">
        <f aca="false">D751+Tabla_Ministerio!D751</f>
        <v>1249.13636363636</v>
      </c>
      <c r="W751" s="83" t="n">
        <f aca="false">E751+Tabla_Ministerio!E751</f>
        <v>741.931818181818</v>
      </c>
      <c r="X751" s="83" t="n">
        <f aca="false">F751+Tabla_Ministerio!F751</f>
        <v>71</v>
      </c>
      <c r="Y751" s="83" t="n">
        <f aca="false">G751+Tabla_Ministerio!G751</f>
        <v>398</v>
      </c>
      <c r="Z751" s="83" t="n">
        <f aca="false">H751+Tabla_Ministerio!H751</f>
        <v>0</v>
      </c>
      <c r="AA751" s="83" t="n">
        <f aca="false">Y751+0.33*Z751</f>
        <v>398</v>
      </c>
      <c r="AD751" s="91" t="n">
        <f aca="false">IF(U751&gt;0,T751/U751,0)</f>
        <v>258.206349206349</v>
      </c>
      <c r="AE751" s="92" t="n">
        <f aca="false">EXP((((AD751-AD775)/AD776+2)/4-1.9)^3)</f>
        <v>0.214162421566325</v>
      </c>
      <c r="AF751" s="93" t="n">
        <f aca="false">T751/V751</f>
        <v>13.0225974309523</v>
      </c>
      <c r="AG751" s="92" t="n">
        <f aca="false">EXP((((AF751-AF775)/AF776+2)/4-1.9)^3)</f>
        <v>0.00432662158124829</v>
      </c>
      <c r="AH751" s="92" t="n">
        <f aca="false">W751/V751</f>
        <v>0.593955824023873</v>
      </c>
      <c r="AI751" s="92" t="n">
        <f aca="false">EXP((((AH751-AH775)/AH776+2)/4-1.9)^3)</f>
        <v>0.25138930823655</v>
      </c>
      <c r="AJ751" s="92" t="n">
        <f aca="false">X751/V751</f>
        <v>0.056839270768895</v>
      </c>
      <c r="AK751" s="92" t="n">
        <f aca="false">EXP((((AJ751-AJ775)/AJ776+2)/4-1.9)^3)</f>
        <v>0.453181492165944</v>
      </c>
      <c r="AL751" s="92" t="n">
        <f aca="false">AA751/V751</f>
        <v>0.318620137549581</v>
      </c>
      <c r="AM751" s="92" t="n">
        <f aca="false">EXP((((AL751-AL775)/AL776+2)/4-1.9)^3)</f>
        <v>0.611752703855833</v>
      </c>
      <c r="AN751" s="92" t="n">
        <f aca="false">0.01*AE751+0.15*AG751+0.24*AI751+0.25*AK751+0.35*AM751</f>
        <v>0.39053287082065</v>
      </c>
      <c r="AP751" s="94" t="n">
        <f aca="false">0.01*AE751/$AN775*$AZ751</f>
        <v>0.000754232536786977</v>
      </c>
      <c r="AQ751" s="81" t="n">
        <f aca="false">AP751*$J775</f>
        <v>3647.42857357737</v>
      </c>
      <c r="AR751" s="94" t="n">
        <f aca="false">0.15*AG751/$AN775*$AZ751</f>
        <v>0.00022856102021135</v>
      </c>
      <c r="AS751" s="81" t="n">
        <f aca="false">AR751*$J775</f>
        <v>1105.30898000802</v>
      </c>
      <c r="AT751" s="94" t="n">
        <f aca="false">0.24*AI751/$AN775*$AZ751</f>
        <v>0.021248096948361</v>
      </c>
      <c r="AU751" s="81" t="n">
        <f aca="false">AT751*$J775</f>
        <v>102754.670693135</v>
      </c>
      <c r="AV751" s="94" t="n">
        <f aca="false">0.25*AK751/$AN775*$AZ751</f>
        <v>0.039900116925435</v>
      </c>
      <c r="AW751" s="81" t="n">
        <f aca="false">AV751*$J775</f>
        <v>192954.850745206</v>
      </c>
      <c r="AX751" s="94" t="n">
        <f aca="false">0.35*AM751/$AN775*$AZ751</f>
        <v>0.0754060056938624</v>
      </c>
      <c r="AY751" s="81" t="n">
        <f aca="false">AX751*$J775</f>
        <v>364659.447017217</v>
      </c>
      <c r="AZ751" s="140" t="n">
        <v>1</v>
      </c>
      <c r="BA751" s="140" t="n">
        <v>1.0008835968711</v>
      </c>
    </row>
    <row r="752" customFormat="false" ht="12.8" hidden="false" customHeight="false" outlineLevel="0" collapsed="false">
      <c r="A752" s="89" t="s">
        <v>46</v>
      </c>
      <c r="B752" s="77"/>
      <c r="C752" s="77"/>
      <c r="D752" s="77"/>
      <c r="E752" s="77"/>
      <c r="F752" s="77"/>
      <c r="G752" s="77"/>
      <c r="H752" s="77"/>
      <c r="I752" s="82" t="n">
        <f aca="false">AP752+AR752+AT752+AV752+AX752</f>
        <v>0.0618959740103564</v>
      </c>
      <c r="J752" s="81" t="n">
        <f aca="false">AQ752+AS752+AU752+AW752+AY752</f>
        <v>299325.649827461</v>
      </c>
      <c r="K752" s="90" t="n">
        <f aca="false">I752-Tabla_Ministerio!J752</f>
        <v>-7.57556219162722E-005</v>
      </c>
      <c r="L752" s="81" t="n">
        <f aca="false">J752-Tabla_Ministerio!K752</f>
        <v>-366.350172539125</v>
      </c>
      <c r="M752" s="82" t="n">
        <f aca="false">Q787/Q810</f>
        <v>0.0783621295468282</v>
      </c>
      <c r="N752" s="81" t="n">
        <f aca="false">ROUND(N775*M752,0)</f>
        <v>7200145</v>
      </c>
      <c r="O752" s="82" t="n">
        <f aca="false">Tabla_Ministerio!L752/Tabla_Ministerio!L775-M752</f>
        <v>1.58020067510256E-006</v>
      </c>
      <c r="P752" s="117" t="n">
        <f aca="false">N752-Tabla_Ministerio!L752</f>
        <v>-145</v>
      </c>
      <c r="Q752" s="83" t="n">
        <f aca="false">N752+J752</f>
        <v>7499470.64982746</v>
      </c>
      <c r="R752" s="81" t="n">
        <f aca="false">Q752-Tabla_Ministerio!M752</f>
        <v>-511.350172539242</v>
      </c>
      <c r="T752" s="83" t="n">
        <f aca="false">B752+Tabla_Ministerio!B752</f>
        <v>14665</v>
      </c>
      <c r="U752" s="83" t="n">
        <f aca="false">C752+Tabla_Ministerio!C752</f>
        <v>60</v>
      </c>
      <c r="V752" s="83" t="n">
        <f aca="false">D752+Tabla_Ministerio!D752</f>
        <v>1113.38636363636</v>
      </c>
      <c r="W752" s="83" t="n">
        <f aca="false">E752+Tabla_Ministerio!E752</f>
        <v>593.659090909091</v>
      </c>
      <c r="X752" s="83" t="n">
        <f aca="false">F752+Tabla_Ministerio!F752</f>
        <v>37</v>
      </c>
      <c r="Y752" s="83" t="n">
        <f aca="false">G752+Tabla_Ministerio!G752</f>
        <v>230</v>
      </c>
      <c r="Z752" s="83" t="n">
        <f aca="false">H752+Tabla_Ministerio!H752</f>
        <v>0</v>
      </c>
      <c r="AA752" s="83" t="n">
        <f aca="false">Y752+0.33*Z752</f>
        <v>230</v>
      </c>
      <c r="AD752" s="91" t="n">
        <f aca="false">IF(U752&gt;0,T752/U752,0)</f>
        <v>244.416666666667</v>
      </c>
      <c r="AE752" s="92" t="n">
        <f aca="false">EXP((((AD752-AD775)/AD776+2)/4-1.9)^3)</f>
        <v>0.170927269072667</v>
      </c>
      <c r="AF752" s="93" t="n">
        <f aca="false">T752/V752</f>
        <v>13.171528302272</v>
      </c>
      <c r="AG752" s="92" t="n">
        <f aca="false">EXP((((AF752-AF775)/AF776+2)/4-1.9)^3)</f>
        <v>0.00461458382406355</v>
      </c>
      <c r="AH752" s="92" t="n">
        <f aca="false">W752/V752</f>
        <v>0.533201330911023</v>
      </c>
      <c r="AI752" s="92" t="n">
        <f aca="false">EXP((((AH752-AH775)/AH776+2)/4-1.9)^3)</f>
        <v>0.159665620111316</v>
      </c>
      <c r="AJ752" s="92" t="n">
        <f aca="false">X752/V752</f>
        <v>0.0332319500295986</v>
      </c>
      <c r="AK752" s="92" t="n">
        <f aca="false">EXP((((AJ752-AJ775)/AJ776+2)/4-1.9)^3)</f>
        <v>0.153579576035635</v>
      </c>
      <c r="AL752" s="92" t="n">
        <f aca="false">AA752/V752</f>
        <v>0.206576986670478</v>
      </c>
      <c r="AM752" s="92" t="n">
        <f aca="false">EXP((((AL752-AL775)/AL776+2)/4-1.9)^3)</f>
        <v>0.276102714049106</v>
      </c>
      <c r="AN752" s="92" t="n">
        <f aca="false">0.01*AE752+0.15*AG752+0.24*AI752+0.25*AK752+0.35*AM752</f>
        <v>0.175752053017148</v>
      </c>
      <c r="AP752" s="94" t="n">
        <f aca="false">0.01*AE752/$AN775*$AZ752</f>
        <v>0.000601967921430239</v>
      </c>
      <c r="AQ752" s="81" t="n">
        <f aca="false">AP752*$J775</f>
        <v>2911.0849637368</v>
      </c>
      <c r="AR752" s="94" t="n">
        <f aca="false">0.15*AG752/$AN775*$AZ752</f>
        <v>0.000243773107232193</v>
      </c>
      <c r="AS752" s="81" t="n">
        <f aca="false">AR752*$J775</f>
        <v>1178.8738266002</v>
      </c>
      <c r="AT752" s="94" t="n">
        <f aca="false">0.24*AI752/$AN775*$AZ752</f>
        <v>0.0134953654124904</v>
      </c>
      <c r="AU752" s="81" t="n">
        <f aca="false">AT752*$J775</f>
        <v>65262.8718804366</v>
      </c>
      <c r="AV752" s="94" t="n">
        <f aca="false">0.25*AK752/$AN775*$AZ752</f>
        <v>0.0135218298785615</v>
      </c>
      <c r="AW752" s="81" t="n">
        <f aca="false">AV752*$J775</f>
        <v>65390.8526357401</v>
      </c>
      <c r="AX752" s="94" t="n">
        <f aca="false">0.35*AM752/$AN775*$AZ752</f>
        <v>0.034033037690642</v>
      </c>
      <c r="AY752" s="81" t="n">
        <f aca="false">AX752*$J775</f>
        <v>164581.966520947</v>
      </c>
      <c r="AZ752" s="140" t="n">
        <v>1</v>
      </c>
      <c r="BA752" s="140" t="n">
        <v>0.998716162304353</v>
      </c>
    </row>
    <row r="753" customFormat="false" ht="12.8" hidden="false" customHeight="false" outlineLevel="0" collapsed="false">
      <c r="A753" s="89" t="s">
        <v>229</v>
      </c>
      <c r="B753" s="77"/>
      <c r="C753" s="77"/>
      <c r="D753" s="77"/>
      <c r="E753" s="77"/>
      <c r="F753" s="77"/>
      <c r="G753" s="77"/>
      <c r="H753" s="77"/>
      <c r="I753" s="82" t="n">
        <f aca="false">AP753+AR753+AT753+AV753+AX753</f>
        <v>0.0704749177853879</v>
      </c>
      <c r="J753" s="81" t="n">
        <f aca="false">AQ753+AS753+AU753+AW753+AY753</f>
        <v>340812.967239493</v>
      </c>
      <c r="K753" s="90" t="n">
        <f aca="false">I753-Tabla_Ministerio!J753</f>
        <v>5.23097625952512E-005</v>
      </c>
      <c r="L753" s="81" t="n">
        <f aca="false">J753-Tabla_Ministerio!K753</f>
        <v>252.967239493271</v>
      </c>
      <c r="M753" s="82" t="n">
        <f aca="false">Q788/Q810</f>
        <v>0.051498084366768</v>
      </c>
      <c r="N753" s="81" t="n">
        <f aca="false">ROUND(N775*M753,0)</f>
        <v>4731797</v>
      </c>
      <c r="O753" s="82" t="n">
        <f aca="false">Tabla_Ministerio!L753/Tabla_Ministerio!L775-M753</f>
        <v>-8.01762806406509E-006</v>
      </c>
      <c r="P753" s="117" t="n">
        <f aca="false">N753-Tabla_Ministerio!L753</f>
        <v>737</v>
      </c>
      <c r="Q753" s="83" t="n">
        <f aca="false">N753+J753</f>
        <v>5072609.96723949</v>
      </c>
      <c r="R753" s="81" t="n">
        <f aca="false">Q753-Tabla_Ministerio!M753</f>
        <v>989.967239493504</v>
      </c>
      <c r="T753" s="83" t="n">
        <f aca="false">B753+Tabla_Ministerio!B753</f>
        <v>10758</v>
      </c>
      <c r="U753" s="83" t="n">
        <f aca="false">C753+Tabla_Ministerio!C753</f>
        <v>60</v>
      </c>
      <c r="V753" s="83" t="n">
        <f aca="false">D753+Tabla_Ministerio!D753</f>
        <v>450.313636363636</v>
      </c>
      <c r="W753" s="83" t="n">
        <f aca="false">E753+Tabla_Ministerio!E753</f>
        <v>282.795454545455</v>
      </c>
      <c r="X753" s="83" t="n">
        <f aca="false">F753+Tabla_Ministerio!F753</f>
        <v>22</v>
      </c>
      <c r="Y753" s="83" t="n">
        <f aca="false">G753+Tabla_Ministerio!G753</f>
        <v>36</v>
      </c>
      <c r="Z753" s="83" t="n">
        <f aca="false">H753+Tabla_Ministerio!H753</f>
        <v>0</v>
      </c>
      <c r="AA753" s="83" t="n">
        <f aca="false">Y753+0.33*Z753</f>
        <v>36</v>
      </c>
      <c r="AD753" s="91" t="n">
        <f aca="false">IF(U753&gt;0,T753/U753,0)</f>
        <v>179.3</v>
      </c>
      <c r="AE753" s="92" t="n">
        <f aca="false">EXP((((AD753-AD775)/AD776+2)/4-1.9)^3)</f>
        <v>0.043692502764509</v>
      </c>
      <c r="AF753" s="93" t="n">
        <f aca="false">T753/V753</f>
        <v>23.8900160494201</v>
      </c>
      <c r="AG753" s="92" t="n">
        <f aca="false">EXP((((AF753-AF775)/AF776+2)/4-1.9)^3)</f>
        <v>0.141474291606</v>
      </c>
      <c r="AH753" s="92" t="n">
        <f aca="false">W753/V753</f>
        <v>0.627996648800333</v>
      </c>
      <c r="AI753" s="92" t="n">
        <f aca="false">EXP((((AH753-AH775)/AH776+2)/4-1.9)^3)</f>
        <v>0.312638988121035</v>
      </c>
      <c r="AJ753" s="92" t="n">
        <f aca="false">X753/V753</f>
        <v>0.0488548385468714</v>
      </c>
      <c r="AK753" s="92" t="n">
        <f aca="false">EXP((((AJ753-AJ775)/AJ776+2)/4-1.9)^3)</f>
        <v>0.336260735677875</v>
      </c>
      <c r="AL753" s="92" t="n">
        <f aca="false">AA753/V753</f>
        <v>0.0799442812585169</v>
      </c>
      <c r="AM753" s="92" t="n">
        <f aca="false">EXP((((AL753-AL775)/AL776+2)/4-1.9)^3)</f>
        <v>0.0553003916871994</v>
      </c>
      <c r="AN753" s="92" t="n">
        <f aca="false">0.01*AE753+0.15*AG753+0.24*AI753+0.25*AK753+0.35*AM753</f>
        <v>0.200111746927582</v>
      </c>
      <c r="AP753" s="94" t="n">
        <f aca="false">0.01*AE753/$AN775*$AZ753</f>
        <v>0.000153875301547437</v>
      </c>
      <c r="AQ753" s="81" t="n">
        <f aca="false">AP753*$J775</f>
        <v>744.132802892422</v>
      </c>
      <c r="AR753" s="94" t="n">
        <f aca="false">0.15*AG753/$AN775*$AZ753</f>
        <v>0.00747361603411043</v>
      </c>
      <c r="AS753" s="81" t="n">
        <f aca="false">AR753*$J775</f>
        <v>36142.0110393082</v>
      </c>
      <c r="AT753" s="94" t="n">
        <f aca="false">0.24*AI753/$AN775*$AZ753</f>
        <v>0.0264250837715913</v>
      </c>
      <c r="AU753" s="81" t="n">
        <f aca="false">AT753*$J775</f>
        <v>127790.304589976</v>
      </c>
      <c r="AV753" s="94" t="n">
        <f aca="false">0.25*AK753/$AN775*$AZ753</f>
        <v>0.029605892788903</v>
      </c>
      <c r="AW753" s="81" t="n">
        <f aca="false">AV753*$J775</f>
        <v>143172.528414817</v>
      </c>
      <c r="AX753" s="94" t="n">
        <f aca="false">0.35*AM753/$AN775*$AZ753</f>
        <v>0.00681644988923577</v>
      </c>
      <c r="AY753" s="81" t="n">
        <f aca="false">AX753*$J775</f>
        <v>32963.9903925001</v>
      </c>
      <c r="AZ753" s="140" t="n">
        <v>1</v>
      </c>
      <c r="BA753" s="140" t="n">
        <v>1.00184597365126</v>
      </c>
    </row>
    <row r="754" customFormat="false" ht="12.8" hidden="false" customHeight="false" outlineLevel="0" collapsed="false">
      <c r="A754" s="89" t="s">
        <v>48</v>
      </c>
      <c r="B754" s="77"/>
      <c r="C754" s="77"/>
      <c r="D754" s="77"/>
      <c r="E754" s="77"/>
      <c r="F754" s="77"/>
      <c r="G754" s="77"/>
      <c r="H754" s="77"/>
      <c r="I754" s="82" t="n">
        <f aca="false">AP754+AR754+AT754+AV754+AX754</f>
        <v>0.0670477182036158</v>
      </c>
      <c r="J754" s="81" t="n">
        <f aca="false">AQ754+AS754+AU754+AW754+AY754</f>
        <v>324239.211703621</v>
      </c>
      <c r="K754" s="90" t="n">
        <f aca="false">I754-Tabla_Ministerio!J754</f>
        <v>0.000146240581962775</v>
      </c>
      <c r="L754" s="81" t="n">
        <f aca="false">J754-Tabla_Ministerio!K754</f>
        <v>707.211703621142</v>
      </c>
      <c r="M754" s="82" t="n">
        <f aca="false">Q789/Q810</f>
        <v>0.0407090995978138</v>
      </c>
      <c r="N754" s="81" t="n">
        <f aca="false">ROUND(N775*M754,0)</f>
        <v>3740473</v>
      </c>
      <c r="O754" s="82" t="n">
        <f aca="false">Tabla_Ministerio!L754/Tabla_Ministerio!L775-M754</f>
        <v>4.21434454759423E-006</v>
      </c>
      <c r="P754" s="117" t="n">
        <f aca="false">N754-Tabla_Ministerio!L754</f>
        <v>-387</v>
      </c>
      <c r="Q754" s="83" t="n">
        <f aca="false">N754+J754</f>
        <v>4064712.21170362</v>
      </c>
      <c r="R754" s="81" t="n">
        <f aca="false">Q754-Tabla_Ministerio!M754</f>
        <v>320.211703621317</v>
      </c>
      <c r="T754" s="83" t="n">
        <f aca="false">B754+Tabla_Ministerio!B754</f>
        <v>8867</v>
      </c>
      <c r="U754" s="83" t="n">
        <f aca="false">C754+Tabla_Ministerio!C754</f>
        <v>61</v>
      </c>
      <c r="V754" s="83" t="n">
        <f aca="false">D754+Tabla_Ministerio!D754</f>
        <v>315.840909090909</v>
      </c>
      <c r="W754" s="83" t="n">
        <f aca="false">E754+Tabla_Ministerio!E754</f>
        <v>144.840909090909</v>
      </c>
      <c r="X754" s="83" t="n">
        <f aca="false">F754+Tabla_Ministerio!F754</f>
        <v>16</v>
      </c>
      <c r="Y754" s="83" t="n">
        <f aca="false">G754+Tabla_Ministerio!G754</f>
        <v>37</v>
      </c>
      <c r="Z754" s="83" t="n">
        <f aca="false">H754+Tabla_Ministerio!H754</f>
        <v>0</v>
      </c>
      <c r="AA754" s="83" t="n">
        <f aca="false">Y754+0.33*Z754</f>
        <v>37</v>
      </c>
      <c r="AD754" s="91" t="n">
        <f aca="false">IF(U754&gt;0,T754/U754,0)</f>
        <v>145.360655737705</v>
      </c>
      <c r="AE754" s="92" t="n">
        <f aca="false">EXP((((AD754-AD775)/AD776+2)/4-1.9)^3)</f>
        <v>0.0172515187524814</v>
      </c>
      <c r="AF754" s="93" t="n">
        <f aca="false">T754/V754</f>
        <v>28.074260631791</v>
      </c>
      <c r="AG754" s="92" t="n">
        <f aca="false">EXP((((AF754-AF775)/AF776+2)/4-1.9)^3)</f>
        <v>0.309318012358477</v>
      </c>
      <c r="AH754" s="92" t="n">
        <f aca="false">W754/V754</f>
        <v>0.458588184500252</v>
      </c>
      <c r="AI754" s="92" t="n">
        <f aca="false">EXP((((AH754-AH775)/AH776+2)/4-1.9)^3)</f>
        <v>0.0807777323606375</v>
      </c>
      <c r="AJ754" s="92" t="n">
        <f aca="false">X754/V754</f>
        <v>0.0506584154853566</v>
      </c>
      <c r="AK754" s="92" t="n">
        <f aca="false">EXP((((AJ754-AJ775)/AJ776+2)/4-1.9)^3)</f>
        <v>0.36173103270767</v>
      </c>
      <c r="AL754" s="92" t="n">
        <f aca="false">AA754/V754</f>
        <v>0.117147585809887</v>
      </c>
      <c r="AM754" s="92" t="n">
        <f aca="false">EXP((((AL754-AL775)/AL776+2)/4-1.9)^3)</f>
        <v>0.0971161982719268</v>
      </c>
      <c r="AN754" s="92" t="n">
        <f aca="false">0.01*AE754+0.15*AG754+0.24*AI754+0.25*AK754+0.35*AM754</f>
        <v>0.190380300379941</v>
      </c>
      <c r="AP754" s="94" t="n">
        <f aca="false">0.01*AE754/$AN775*$AZ754</f>
        <v>6.07560217938722E-005</v>
      </c>
      <c r="AQ754" s="81" t="n">
        <f aca="false">AP754*$J775</f>
        <v>293.812901326011</v>
      </c>
      <c r="AR754" s="94" t="n">
        <f aca="false">0.15*AG754/$AN775*$AZ754</f>
        <v>0.0163402412590942</v>
      </c>
      <c r="AS754" s="81" t="n">
        <f aca="false">AR754*$J775</f>
        <v>79020.5406961927</v>
      </c>
      <c r="AT754" s="94" t="n">
        <f aca="false">0.24*AI754/$AN775*$AZ754</f>
        <v>0.00682755006769231</v>
      </c>
      <c r="AU754" s="81" t="n">
        <f aca="false">AT754*$J775</f>
        <v>33017.6702672064</v>
      </c>
      <c r="AV754" s="94" t="n">
        <f aca="false">0.25*AK754/$AN775*$AZ754</f>
        <v>0.0318484111776332</v>
      </c>
      <c r="AW754" s="81" t="n">
        <f aca="false">AV754*$J775</f>
        <v>154017.228489242</v>
      </c>
      <c r="AX754" s="94" t="n">
        <f aca="false">0.35*AM754/$AN775*$AZ754</f>
        <v>0.0119707596774022</v>
      </c>
      <c r="AY754" s="81" t="n">
        <f aca="false">AX754*$J775</f>
        <v>57889.9593496542</v>
      </c>
      <c r="AZ754" s="140" t="n">
        <v>1</v>
      </c>
      <c r="BA754" s="140" t="n">
        <v>1.00024438632641</v>
      </c>
    </row>
    <row r="755" customFormat="false" ht="12.8" hidden="false" customHeight="false" outlineLevel="0" collapsed="false">
      <c r="A755" s="89" t="s">
        <v>49</v>
      </c>
      <c r="B755" s="77"/>
      <c r="C755" s="77"/>
      <c r="D755" s="77"/>
      <c r="E755" s="77"/>
      <c r="F755" s="77"/>
      <c r="G755" s="77"/>
      <c r="H755" s="77"/>
      <c r="I755" s="82" t="n">
        <f aca="false">AP755+AR755+AT755+AV755+AX755</f>
        <v>0.0440953552393418</v>
      </c>
      <c r="J755" s="81" t="n">
        <f aca="false">AQ755+AS755+AU755+AW755+AY755</f>
        <v>213242.800883629</v>
      </c>
      <c r="K755" s="90" t="n">
        <f aca="false">I755-Tabla_Ministerio!J755</f>
        <v>8.12252250963624E-005</v>
      </c>
      <c r="L755" s="81" t="n">
        <f aca="false">J755-Tabla_Ministerio!K755</f>
        <v>392.800883629097</v>
      </c>
      <c r="M755" s="82" t="n">
        <f aca="false">Q790/Q810</f>
        <v>0.0713821655060772</v>
      </c>
      <c r="N755" s="81" t="n">
        <f aca="false">ROUND(N775*M755,0)</f>
        <v>6558805</v>
      </c>
      <c r="O755" s="82" t="n">
        <f aca="false">Tabla_Ministerio!L755/Tabla_Ministerio!L775-M755</f>
        <v>-5.22419818624331E-006</v>
      </c>
      <c r="P755" s="117" t="n">
        <f aca="false">N755-Tabla_Ministerio!L755</f>
        <v>480</v>
      </c>
      <c r="Q755" s="83" t="n">
        <f aca="false">N755+J755</f>
        <v>6772047.80088363</v>
      </c>
      <c r="R755" s="81" t="n">
        <f aca="false">Q755-Tabla_Ministerio!M755</f>
        <v>872.800883629359</v>
      </c>
      <c r="T755" s="83" t="n">
        <f aca="false">B755+Tabla_Ministerio!B755</f>
        <v>16757</v>
      </c>
      <c r="U755" s="83" t="n">
        <f aca="false">C755+Tabla_Ministerio!C755</f>
        <v>74</v>
      </c>
      <c r="V755" s="83" t="n">
        <f aca="false">D755+Tabla_Ministerio!D755</f>
        <v>879.340909090909</v>
      </c>
      <c r="W755" s="83" t="n">
        <f aca="false">E755+Tabla_Ministerio!E755</f>
        <v>483.977272727273</v>
      </c>
      <c r="X755" s="83" t="n">
        <f aca="false">F755+Tabla_Ministerio!F755</f>
        <v>29</v>
      </c>
      <c r="Y755" s="83" t="n">
        <f aca="false">G755+Tabla_Ministerio!G755</f>
        <v>107</v>
      </c>
      <c r="Z755" s="83" t="n">
        <f aca="false">H755+Tabla_Ministerio!H755</f>
        <v>0</v>
      </c>
      <c r="AA755" s="83" t="n">
        <f aca="false">Y755+0.33*Z755</f>
        <v>107</v>
      </c>
      <c r="AD755" s="91" t="n">
        <f aca="false">IF(U755&gt;0,T755/U755,0)</f>
        <v>226.445945945946</v>
      </c>
      <c r="AE755" s="92" t="n">
        <f aca="false">EXP((((AD755-AD775)/AD776+2)/4-1.9)^3)</f>
        <v>0.123436677500688</v>
      </c>
      <c r="AF755" s="93" t="n">
        <f aca="false">T755/V755</f>
        <v>19.0563180067716</v>
      </c>
      <c r="AG755" s="92" t="n">
        <f aca="false">EXP((((AF755-AF775)/AF776+2)/4-1.9)^3)</f>
        <v>0.0399442649201432</v>
      </c>
      <c r="AH755" s="92" t="n">
        <f aca="false">W755/V755</f>
        <v>0.55038639476881</v>
      </c>
      <c r="AI755" s="92" t="n">
        <f aca="false">EXP((((AH755-AH775)/AH776+2)/4-1.9)^3)</f>
        <v>0.183139637300947</v>
      </c>
      <c r="AJ755" s="92" t="n">
        <f aca="false">X755/V755</f>
        <v>0.0329792458194412</v>
      </c>
      <c r="AK755" s="92" t="n">
        <f aca="false">EXP((((AJ755-AJ775)/AJ776+2)/4-1.9)^3)</f>
        <v>0.151283790158988</v>
      </c>
      <c r="AL755" s="92" t="n">
        <f aca="false">AA755/V755</f>
        <v>0.121682044920007</v>
      </c>
      <c r="AM755" s="92" t="n">
        <f aca="false">EXP((((AL755-AL775)/AL776+2)/4-1.9)^3)</f>
        <v>0.103449083263873</v>
      </c>
      <c r="AN755" s="92" t="n">
        <f aca="false">0.01*AE755+0.15*AG755+0.24*AI755+0.25*AK755+0.35*AM755</f>
        <v>0.125207646147358</v>
      </c>
      <c r="AP755" s="94" t="n">
        <f aca="false">0.01*AE755/$AN775*$AZ755</f>
        <v>0.000434716593709543</v>
      </c>
      <c r="AQ755" s="81" t="n">
        <f aca="false">AP755*$J775</f>
        <v>2102.26640719988</v>
      </c>
      <c r="AR755" s="94" t="n">
        <f aca="false">0.15*AG755/$AN775*$AZ755</f>
        <v>0.00211012259110175</v>
      </c>
      <c r="AS755" s="81" t="n">
        <f aca="false">AR755*$J775</f>
        <v>10204.4410140707</v>
      </c>
      <c r="AT755" s="94" t="n">
        <f aca="false">0.24*AI755/$AN775*$AZ755</f>
        <v>0.0154794521523426</v>
      </c>
      <c r="AU755" s="81" t="n">
        <f aca="false">AT755*$J775</f>
        <v>74857.8101977648</v>
      </c>
      <c r="AV755" s="94" t="n">
        <f aca="false">0.25*AK755/$AN775*$AZ755</f>
        <v>0.0133196986651349</v>
      </c>
      <c r="AW755" s="81" t="n">
        <f aca="false">AV755*$J775</f>
        <v>64413.3568005632</v>
      </c>
      <c r="AX755" s="94" t="n">
        <f aca="false">0.35*AM755/$AN775*$AZ755</f>
        <v>0.012751365237053</v>
      </c>
      <c r="AY755" s="81" t="n">
        <f aca="false">AX755*$J775</f>
        <v>61664.9264640305</v>
      </c>
      <c r="AZ755" s="140" t="n">
        <v>1</v>
      </c>
      <c r="BA755" s="140" t="n">
        <v>0.996570187953714</v>
      </c>
    </row>
    <row r="756" customFormat="false" ht="12.8" hidden="false" customHeight="false" outlineLevel="0" collapsed="false">
      <c r="A756" s="89" t="s">
        <v>50</v>
      </c>
      <c r="B756" s="77"/>
      <c r="C756" s="77"/>
      <c r="D756" s="77"/>
      <c r="E756" s="77"/>
      <c r="F756" s="77"/>
      <c r="G756" s="77"/>
      <c r="H756" s="77"/>
      <c r="I756" s="82" t="n">
        <f aca="false">AP756+AR756+AT756+AV756+AX756</f>
        <v>0.0357174366292913</v>
      </c>
      <c r="J756" s="81" t="n">
        <f aca="false">AQ756+AS756+AU756+AW756+AY756</f>
        <v>172727.630515111</v>
      </c>
      <c r="K756" s="90" t="n">
        <f aca="false">I756-Tabla_Ministerio!J756</f>
        <v>0.000153978220834766</v>
      </c>
      <c r="L756" s="81" t="n">
        <f aca="false">J756-Tabla_Ministerio!K756</f>
        <v>744.630515111232</v>
      </c>
      <c r="M756" s="82" t="n">
        <f aca="false">Q791/Q810</f>
        <v>0.0549859445741098</v>
      </c>
      <c r="N756" s="81" t="n">
        <f aca="false">ROUND(N775*M756,0)</f>
        <v>5052272</v>
      </c>
      <c r="O756" s="82" t="n">
        <f aca="false">Tabla_Ministerio!L756/Tabla_Ministerio!L775-M756</f>
        <v>-6.49326885426155E-006</v>
      </c>
      <c r="P756" s="117" t="n">
        <f aca="false">N756-Tabla_Ministerio!L756</f>
        <v>597</v>
      </c>
      <c r="Q756" s="83" t="n">
        <f aca="false">N756+J756</f>
        <v>5224999.63051511</v>
      </c>
      <c r="R756" s="81" t="n">
        <f aca="false">Q756-Tabla_Ministerio!M756</f>
        <v>1341.63051511161</v>
      </c>
      <c r="T756" s="83" t="n">
        <f aca="false">B756+Tabla_Ministerio!B756</f>
        <v>9142</v>
      </c>
      <c r="U756" s="83" t="n">
        <f aca="false">C756+Tabla_Ministerio!C756</f>
        <v>61</v>
      </c>
      <c r="V756" s="83" t="n">
        <f aca="false">D756+Tabla_Ministerio!D756</f>
        <v>623.204545454546</v>
      </c>
      <c r="W756" s="83" t="n">
        <f aca="false">E756+Tabla_Ministerio!E756</f>
        <v>310.75</v>
      </c>
      <c r="X756" s="83" t="n">
        <f aca="false">F756+Tabla_Ministerio!F756</f>
        <v>16</v>
      </c>
      <c r="Y756" s="83" t="n">
        <f aca="false">G756+Tabla_Ministerio!G756</f>
        <v>89</v>
      </c>
      <c r="Z756" s="83" t="n">
        <f aca="false">H756+Tabla_Ministerio!H756</f>
        <v>0</v>
      </c>
      <c r="AA756" s="83" t="n">
        <f aca="false">Y756+0.33*Z756</f>
        <v>89</v>
      </c>
      <c r="AD756" s="91" t="n">
        <f aca="false">IF(U756&gt;0,T756/U756,0)</f>
        <v>149.868852459016</v>
      </c>
      <c r="AE756" s="92" t="n">
        <f aca="false">EXP((((AD756-AD775)/AD776+2)/4-1.9)^3)</f>
        <v>0.0197015592099437</v>
      </c>
      <c r="AF756" s="93" t="n">
        <f aca="false">T756/V756</f>
        <v>14.6693410160096</v>
      </c>
      <c r="AG756" s="92" t="n">
        <f aca="false">EXP((((AF756-AF775)/AF776+2)/4-1.9)^3)</f>
        <v>0.0085780092908497</v>
      </c>
      <c r="AH756" s="92" t="n">
        <f aca="false">W756/V756</f>
        <v>0.498632434995076</v>
      </c>
      <c r="AI756" s="92" t="n">
        <f aca="false">EXP((((AH756-AH775)/AH776+2)/4-1.9)^3)</f>
        <v>0.118530848346108</v>
      </c>
      <c r="AJ756" s="92" t="n">
        <f aca="false">X756/V756</f>
        <v>0.0256737536924255</v>
      </c>
      <c r="AK756" s="92" t="n">
        <f aca="false">EXP((((AJ756-AJ775)/AJ776+2)/4-1.9)^3)</f>
        <v>0.0944506715933093</v>
      </c>
      <c r="AL756" s="92" t="n">
        <f aca="false">AA756/V756</f>
        <v>0.142810254914117</v>
      </c>
      <c r="AM756" s="92" t="n">
        <f aca="false">EXP((((AL756-AL775)/AL776+2)/4-1.9)^3)</f>
        <v>0.136785627492495</v>
      </c>
      <c r="AN756" s="92" t="n">
        <f aca="false">0.01*AE756+0.15*AG756+0.24*AI756+0.25*AK756+0.35*AM756</f>
        <v>0.101418758109493</v>
      </c>
      <c r="AP756" s="94" t="n">
        <f aca="false">0.01*AE756/$AN775*$AZ756</f>
        <v>6.93845207431626E-005</v>
      </c>
      <c r="AQ756" s="81" t="n">
        <f aca="false">AP756*$J775</f>
        <v>335.539864934335</v>
      </c>
      <c r="AR756" s="94" t="n">
        <f aca="false">0.15*AG756/$AN775*$AZ756</f>
        <v>0.000453147685343304</v>
      </c>
      <c r="AS756" s="81" t="n">
        <f aca="false">AR756*$J775</f>
        <v>2191.3981894929</v>
      </c>
      <c r="AT756" s="94" t="n">
        <f aca="false">0.24*AI756/$AN775*$AZ756</f>
        <v>0.0100185444428674</v>
      </c>
      <c r="AU756" s="81" t="n">
        <f aca="false">AT756*$J775</f>
        <v>48449.1499428513</v>
      </c>
      <c r="AV756" s="94" t="n">
        <f aca="false">0.25*AK756/$AN775*$AZ756</f>
        <v>0.00831585778635226</v>
      </c>
      <c r="AW756" s="81" t="n">
        <f aca="false">AV756*$J775</f>
        <v>40215.0475143368</v>
      </c>
      <c r="AX756" s="94" t="n">
        <f aca="false">0.35*AM756/$AN775*$AZ756</f>
        <v>0.0168605021939851</v>
      </c>
      <c r="AY756" s="81" t="n">
        <f aca="false">AX756*$J775</f>
        <v>81536.4950034959</v>
      </c>
      <c r="AZ756" s="140" t="n">
        <v>1</v>
      </c>
      <c r="BA756" s="140" t="n">
        <v>1.00293603629385</v>
      </c>
    </row>
    <row r="757" customFormat="false" ht="12.8" hidden="false" customHeight="false" outlineLevel="0" collapsed="false">
      <c r="A757" s="89" t="s">
        <v>51</v>
      </c>
      <c r="B757" s="77"/>
      <c r="C757" s="77"/>
      <c r="D757" s="77"/>
      <c r="E757" s="77"/>
      <c r="F757" s="77"/>
      <c r="G757" s="77"/>
      <c r="H757" s="77"/>
      <c r="I757" s="82" t="n">
        <f aca="false">AP757+AR757+AT757+AV757+AX757</f>
        <v>0.0643118232980082</v>
      </c>
      <c r="J757" s="81" t="n">
        <f aca="false">AQ757+AS757+AU757+AW757+AY757</f>
        <v>311008.568942533</v>
      </c>
      <c r="K757" s="90" t="n">
        <f aca="false">I757-Tabla_Ministerio!J757</f>
        <v>-0.000124780328954577</v>
      </c>
      <c r="L757" s="81" t="n">
        <f aca="false">J757-Tabla_Ministerio!K757</f>
        <v>-603.431057466893</v>
      </c>
      <c r="M757" s="82" t="n">
        <f aca="false">Q792/Q810</f>
        <v>0.0482000461096704</v>
      </c>
      <c r="N757" s="81" t="n">
        <f aca="false">ROUND(N775*M757,0)</f>
        <v>4428763</v>
      </c>
      <c r="O757" s="82" t="n">
        <f aca="false">Tabla_Ministerio!L757/Tabla_Ministerio!L775-M757</f>
        <v>8.90810464886094E-007</v>
      </c>
      <c r="P757" s="117" t="n">
        <f aca="false">N757-Tabla_Ministerio!L757</f>
        <v>-82</v>
      </c>
      <c r="Q757" s="83" t="n">
        <f aca="false">N757+J757</f>
        <v>4739771.56894253</v>
      </c>
      <c r="R757" s="81" t="n">
        <f aca="false">Q757-Tabla_Ministerio!M757</f>
        <v>-685.431057467125</v>
      </c>
      <c r="T757" s="83" t="n">
        <f aca="false">B757+Tabla_Ministerio!B757</f>
        <v>6674</v>
      </c>
      <c r="U757" s="83" t="n">
        <f aca="false">C757+Tabla_Ministerio!C757</f>
        <v>30</v>
      </c>
      <c r="V757" s="83" t="n">
        <f aca="false">D757+Tabla_Ministerio!D757</f>
        <v>240.772727272727</v>
      </c>
      <c r="W757" s="83" t="n">
        <f aca="false">E757+Tabla_Ministerio!E757</f>
        <v>142.386363636364</v>
      </c>
      <c r="X757" s="83" t="n">
        <f aca="false">F757+Tabla_Ministerio!F757</f>
        <v>4</v>
      </c>
      <c r="Y757" s="83" t="n">
        <f aca="false">G757+Tabla_Ministerio!G757</f>
        <v>41</v>
      </c>
      <c r="Z757" s="83" t="n">
        <f aca="false">H757+Tabla_Ministerio!H757</f>
        <v>0</v>
      </c>
      <c r="AA757" s="83" t="n">
        <f aca="false">Y757+0.33*Z757</f>
        <v>41</v>
      </c>
      <c r="AD757" s="91" t="n">
        <f aca="false">IF(U757&gt;0,T757/U757,0)</f>
        <v>222.466666666667</v>
      </c>
      <c r="AE757" s="92" t="n">
        <f aca="false">EXP((((AD757-AD775)/AD776+2)/4-1.9)^3)</f>
        <v>0.114276678445742</v>
      </c>
      <c r="AF757" s="93" t="n">
        <f aca="false">T757/V757</f>
        <v>27.7190862752502</v>
      </c>
      <c r="AG757" s="92" t="n">
        <f aca="false">EXP((((AF757-AF775)/AF776+2)/4-1.9)^3)</f>
        <v>0.292371224261786</v>
      </c>
      <c r="AH757" s="92" t="n">
        <f aca="false">W757/V757</f>
        <v>0.591372474985843</v>
      </c>
      <c r="AI757" s="92" t="n">
        <f aca="false">EXP((((AH757-AH775)/AH776+2)/4-1.9)^3)</f>
        <v>0.247008966045071</v>
      </c>
      <c r="AJ757" s="92" t="n">
        <f aca="false">X757/V757</f>
        <v>0.0166131772701529</v>
      </c>
      <c r="AK757" s="92" t="n">
        <f aca="false">EXP((((AJ757-AJ775)/AJ776+2)/4-1.9)^3)</f>
        <v>0.047587914957331</v>
      </c>
      <c r="AL757" s="92" t="n">
        <f aca="false">AA757/V757</f>
        <v>0.170285067019068</v>
      </c>
      <c r="AM757" s="92" t="n">
        <f aca="false">EXP((((AL757-AL775)/AL776+2)/4-1.9)^3)</f>
        <v>0.189812042757514</v>
      </c>
      <c r="AN757" s="92" t="n">
        <f aca="false">0.01*AE757+0.15*AG757+0.24*AI757+0.25*AK757+0.35*AM757</f>
        <v>0.182611795979005</v>
      </c>
      <c r="AP757" s="94" t="n">
        <f aca="false">0.01*AE757/$AN775*$AZ757</f>
        <v>0.000402457109185368</v>
      </c>
      <c r="AQ757" s="81" t="n">
        <f aca="false">AP757*$J775</f>
        <v>1946.26124979365</v>
      </c>
      <c r="AR757" s="94" t="n">
        <f aca="false">0.15*AG757/$AN775*$AZ757</f>
        <v>0.0154449988386633</v>
      </c>
      <c r="AS757" s="81" t="n">
        <f aca="false">AR757*$J775</f>
        <v>74691.1957988373</v>
      </c>
      <c r="AT757" s="94" t="n">
        <f aca="false">0.24*AI757/$AN775*$AZ757</f>
        <v>0.0208778587063114</v>
      </c>
      <c r="AU757" s="81" t="n">
        <f aca="false">AT757*$J775</f>
        <v>100964.218177211</v>
      </c>
      <c r="AV757" s="94" t="n">
        <f aca="false">0.25*AK757/$AN775*$AZ757</f>
        <v>0.00418985197731747</v>
      </c>
      <c r="AW757" s="81" t="n">
        <f aca="false">AV757*$J775</f>
        <v>20261.9021001525</v>
      </c>
      <c r="AX757" s="94" t="n">
        <f aca="false">0.35*AM757/$AN775*$AZ757</f>
        <v>0.0233966566665307</v>
      </c>
      <c r="AY757" s="81" t="n">
        <f aca="false">AX757*$J775</f>
        <v>113144.991616539</v>
      </c>
      <c r="AZ757" s="140" t="n">
        <v>1</v>
      </c>
      <c r="BA757" s="140" t="n">
        <v>0.996532703559012</v>
      </c>
    </row>
    <row r="758" customFormat="false" ht="12.8" hidden="false" customHeight="false" outlineLevel="0" collapsed="false">
      <c r="A758" s="89" t="s">
        <v>52</v>
      </c>
      <c r="B758" s="77"/>
      <c r="C758" s="77"/>
      <c r="D758" s="77"/>
      <c r="E758" s="77"/>
      <c r="F758" s="77"/>
      <c r="G758" s="77"/>
      <c r="H758" s="77"/>
      <c r="I758" s="82" t="n">
        <f aca="false">AP758+AR758+AT758+AV758+AX758</f>
        <v>0.0090201218617767</v>
      </c>
      <c r="J758" s="81" t="n">
        <f aca="false">AQ758+AS758+AU758+AW758+AY758</f>
        <v>43620.8312570934</v>
      </c>
      <c r="K758" s="90" t="n">
        <f aca="false">I758-Tabla_Ministerio!J758</f>
        <v>-0.000134858538132564</v>
      </c>
      <c r="L758" s="81" t="n">
        <f aca="false">J758-Tabla_Ministerio!K758</f>
        <v>-652.168742906564</v>
      </c>
      <c r="M758" s="82" t="n">
        <f aca="false">Q793/Q810</f>
        <v>0.0256638074984533</v>
      </c>
      <c r="N758" s="81" t="n">
        <f aca="false">ROUND(N775*M758,0)</f>
        <v>2358067</v>
      </c>
      <c r="O758" s="82" t="n">
        <f aca="false">Tabla_Ministerio!L758/Tabla_Ministerio!L775-M758</f>
        <v>6.38065884008693E-006</v>
      </c>
      <c r="P758" s="117" t="n">
        <f aca="false">N758-Tabla_Ministerio!L758</f>
        <v>-586</v>
      </c>
      <c r="Q758" s="83" t="n">
        <f aca="false">N758+J758</f>
        <v>2401687.83125709</v>
      </c>
      <c r="R758" s="81" t="n">
        <f aca="false">Q758-Tabla_Ministerio!M758</f>
        <v>-1238.16874290677</v>
      </c>
      <c r="T758" s="83" t="n">
        <f aca="false">B758+Tabla_Ministerio!B758</f>
        <v>5689</v>
      </c>
      <c r="U758" s="83" t="n">
        <f aca="false">C758+Tabla_Ministerio!C758</f>
        <v>30</v>
      </c>
      <c r="V758" s="83" t="n">
        <f aca="false">D758+Tabla_Ministerio!D758</f>
        <v>395.159090909091</v>
      </c>
      <c r="W758" s="83" t="n">
        <f aca="false">E758+Tabla_Ministerio!E758</f>
        <v>105.5</v>
      </c>
      <c r="X758" s="83" t="n">
        <f aca="false">F758+Tabla_Ministerio!F758</f>
        <v>6</v>
      </c>
      <c r="Y758" s="83" t="n">
        <f aca="false">G758+Tabla_Ministerio!G758</f>
        <v>20</v>
      </c>
      <c r="Z758" s="83" t="n">
        <f aca="false">H758+Tabla_Ministerio!H758</f>
        <v>0</v>
      </c>
      <c r="AA758" s="83" t="n">
        <f aca="false">Y758+0.33*Z758</f>
        <v>20</v>
      </c>
      <c r="AD758" s="91" t="n">
        <f aca="false">IF(U758&gt;0,T758/U758,0)</f>
        <v>189.633333333333</v>
      </c>
      <c r="AE758" s="92" t="n">
        <f aca="false">EXP((((AD758-AD775)/AD776+2)/4-1.9)^3)</f>
        <v>0.0561997401300142</v>
      </c>
      <c r="AF758" s="93" t="n">
        <f aca="false">T758/V758</f>
        <v>14.3967331914649</v>
      </c>
      <c r="AG758" s="92" t="n">
        <f aca="false">EXP((((AF758-AF775)/AF776+2)/4-1.9)^3)</f>
        <v>0.00769148452578485</v>
      </c>
      <c r="AH758" s="92" t="n">
        <f aca="false">W758/V758</f>
        <v>0.26698107781676</v>
      </c>
      <c r="AI758" s="92" t="n">
        <f aca="false">EXP((((AH758-AH775)/AH776+2)/4-1.9)^3)</f>
        <v>0.00678895132382307</v>
      </c>
      <c r="AJ758" s="92" t="n">
        <f aca="false">X758/V758</f>
        <v>0.0151837579801001</v>
      </c>
      <c r="AK758" s="92" t="n">
        <f aca="false">EXP((((AJ758-AJ775)/AJ776+2)/4-1.9)^3)</f>
        <v>0.0422499656133611</v>
      </c>
      <c r="AL758" s="92" t="n">
        <f aca="false">AA758/V758</f>
        <v>0.0506125266003336</v>
      </c>
      <c r="AM758" s="92" t="n">
        <f aca="false">EXP((((AL758-AL775)/AL776+2)/4-1.9)^3)</f>
        <v>0.0334424232294172</v>
      </c>
      <c r="AN758" s="92" t="n">
        <f aca="false">0.01*AE758+0.15*AG758+0.24*AI758+0.25*AK758+0.35*AM758</f>
        <v>0.0256124079315217</v>
      </c>
      <c r="AP758" s="94" t="n">
        <f aca="false">0.01*AE758/$AN775*$AZ758</f>
        <v>0.000197923016816011</v>
      </c>
      <c r="AQ758" s="81" t="n">
        <f aca="false">AP758*$J775</f>
        <v>957.145219402338</v>
      </c>
      <c r="AR758" s="94" t="n">
        <f aca="false">0.15*AG758/$AN775*$AZ758</f>
        <v>0.000406315532139975</v>
      </c>
      <c r="AS758" s="81" t="n">
        <f aca="false">AR758*$J775</f>
        <v>1964.92037870572</v>
      </c>
      <c r="AT758" s="94" t="n">
        <f aca="false">0.24*AI758/$AN775*$AZ758</f>
        <v>0.000573820330379997</v>
      </c>
      <c r="AU758" s="81" t="n">
        <f aca="false">AT758*$J775</f>
        <v>2774.96470524015</v>
      </c>
      <c r="AV758" s="94" t="n">
        <f aca="false">0.25*AK758/$AN775*$AZ758</f>
        <v>0.00371987514320515</v>
      </c>
      <c r="AW758" s="81" t="n">
        <f aca="false">AV758*$J775</f>
        <v>17989.1190391575</v>
      </c>
      <c r="AX758" s="94" t="n">
        <f aca="false">0.35*AM758/$AN775*$AZ758</f>
        <v>0.00412218783923556</v>
      </c>
      <c r="AY758" s="81" t="n">
        <f aca="false">AX758*$J775</f>
        <v>19934.6819145877</v>
      </c>
      <c r="AZ758" s="140" t="n">
        <v>1</v>
      </c>
      <c r="BA758" s="140" t="n">
        <v>0.996537539602946</v>
      </c>
    </row>
    <row r="759" customFormat="false" ht="12.8" hidden="false" customHeight="false" outlineLevel="0" collapsed="false">
      <c r="A759" s="89" t="s">
        <v>53</v>
      </c>
      <c r="B759" s="77"/>
      <c r="C759" s="77"/>
      <c r="D759" s="77"/>
      <c r="E759" s="77"/>
      <c r="F759" s="77"/>
      <c r="G759" s="77"/>
      <c r="H759" s="77"/>
      <c r="I759" s="82" t="n">
        <f aca="false">AP759+AR759+AT759+AV759+AX759</f>
        <v>0.00987558715859902</v>
      </c>
      <c r="J759" s="81" t="n">
        <f aca="false">AQ759+AS759+AU759+AW759+AY759</f>
        <v>47757.8160928654</v>
      </c>
      <c r="K759" s="90" t="n">
        <f aca="false">I759-Tabla_Ministerio!J759</f>
        <v>1.67115340315854E-005</v>
      </c>
      <c r="L759" s="81" t="n">
        <f aca="false">J759-Tabla_Ministerio!K759</f>
        <v>80.8160928654397</v>
      </c>
      <c r="M759" s="82" t="n">
        <f aca="false">Q794/Q810</f>
        <v>0.0251421024833216</v>
      </c>
      <c r="N759" s="81" t="n">
        <f aca="false">ROUND(N775*M759,0)</f>
        <v>2310131</v>
      </c>
      <c r="O759" s="82" t="n">
        <f aca="false">Tabla_Ministerio!L759/Tabla_Ministerio!L775-M759</f>
        <v>-4.72255658546389E-006</v>
      </c>
      <c r="P759" s="117" t="n">
        <f aca="false">N759-Tabla_Ministerio!L759</f>
        <v>434</v>
      </c>
      <c r="Q759" s="83" t="n">
        <f aca="false">N759+J759</f>
        <v>2357888.81609287</v>
      </c>
      <c r="R759" s="81" t="n">
        <f aca="false">Q759-Tabla_Ministerio!M759</f>
        <v>514.816092865542</v>
      </c>
      <c r="T759" s="83" t="n">
        <f aca="false">B759+Tabla_Ministerio!B759</f>
        <v>5903</v>
      </c>
      <c r="U759" s="83" t="n">
        <f aca="false">C759+Tabla_Ministerio!C759</f>
        <v>29</v>
      </c>
      <c r="V759" s="83" t="n">
        <f aca="false">D759+Tabla_Ministerio!D759</f>
        <v>328.681818181818</v>
      </c>
      <c r="W759" s="83" t="n">
        <f aca="false">E759+Tabla_Ministerio!E759</f>
        <v>109.727272727273</v>
      </c>
      <c r="X759" s="83" t="n">
        <f aca="false">F759+Tabla_Ministerio!F759</f>
        <v>2</v>
      </c>
      <c r="Y759" s="83" t="n">
        <f aca="false">G759+Tabla_Ministerio!G759</f>
        <v>20</v>
      </c>
      <c r="Z759" s="83" t="n">
        <f aca="false">H759+Tabla_Ministerio!H759</f>
        <v>0</v>
      </c>
      <c r="AA759" s="83" t="n">
        <f aca="false">Y759+0.33*Z759</f>
        <v>20</v>
      </c>
      <c r="AD759" s="91" t="n">
        <f aca="false">IF(U759&gt;0,T759/U759,0)</f>
        <v>203.551724137931</v>
      </c>
      <c r="AE759" s="92" t="n">
        <f aca="false">EXP((((AD759-AD775)/AD776+2)/4-1.9)^3)</f>
        <v>0.0771794950314651</v>
      </c>
      <c r="AF759" s="93" t="n">
        <f aca="false">T759/V759</f>
        <v>17.9596183100539</v>
      </c>
      <c r="AG759" s="92" t="n">
        <f aca="false">EXP((((AF759-AF775)/AF776+2)/4-1.9)^3)</f>
        <v>0.0282179826132663</v>
      </c>
      <c r="AH759" s="92" t="n">
        <f aca="false">W759/V759</f>
        <v>0.333840409348639</v>
      </c>
      <c r="AI759" s="92" t="n">
        <f aca="false">EXP((((AH759-AH775)/AH776+2)/4-1.9)^3)</f>
        <v>0.018325056905294</v>
      </c>
      <c r="AJ759" s="92" t="n">
        <f aca="false">X759/V759</f>
        <v>0.00608491218365372</v>
      </c>
      <c r="AK759" s="92" t="n">
        <f aca="false">EXP((((AJ759-AJ775)/AJ776+2)/4-1.9)^3)</f>
        <v>0.0184107294897383</v>
      </c>
      <c r="AL759" s="92" t="n">
        <f aca="false">AA759/V759</f>
        <v>0.0608491218365372</v>
      </c>
      <c r="AM759" s="92" t="n">
        <f aca="false">EXP((((AL759-AL775)/AL776+2)/4-1.9)^3)</f>
        <v>0.0401036903925349</v>
      </c>
      <c r="AN759" s="92" t="n">
        <f aca="false">0.01*AE759+0.15*AG759+0.24*AI759+0.25*AK759+0.35*AM759</f>
        <v>0.0280414800093969</v>
      </c>
      <c r="AP759" s="94" t="n">
        <f aca="false">0.01*AE759/$AN775*$AZ759</f>
        <v>0.00027180905921673</v>
      </c>
      <c r="AQ759" s="81" t="n">
        <f aca="false">AP759*$J775</f>
        <v>1314.45420449197</v>
      </c>
      <c r="AR759" s="94" t="n">
        <f aca="false">0.15*AG759/$AN775*$AZ759</f>
        <v>0.00149066211899528</v>
      </c>
      <c r="AS759" s="81" t="n">
        <f aca="false">AR759*$J775</f>
        <v>7208.76300236887</v>
      </c>
      <c r="AT759" s="94" t="n">
        <f aca="false">0.24*AI759/$AN775*$AZ759</f>
        <v>0.00154888284008296</v>
      </c>
      <c r="AU759" s="81" t="n">
        <f aca="false">AT759*$J775</f>
        <v>7490.31532385067</v>
      </c>
      <c r="AV759" s="94" t="n">
        <f aca="false">0.25*AK759/$AN775*$AZ759</f>
        <v>0.0016209626209848</v>
      </c>
      <c r="AW759" s="81" t="n">
        <f aca="false">AV759*$J775</f>
        <v>7838.88932406358</v>
      </c>
      <c r="AX759" s="94" t="n">
        <f aca="false">0.35*AM759/$AN775*$AZ759</f>
        <v>0.00494327051931925</v>
      </c>
      <c r="AY759" s="81" t="n">
        <f aca="false">AX759*$J775</f>
        <v>23905.3942380904</v>
      </c>
      <c r="AZ759" s="140" t="n">
        <v>1</v>
      </c>
      <c r="BA759" s="140" t="n">
        <v>1.00290783643486</v>
      </c>
    </row>
    <row r="760" customFormat="false" ht="12.8" hidden="false" customHeight="false" outlineLevel="0" collapsed="false">
      <c r="A760" s="89" t="s">
        <v>54</v>
      </c>
      <c r="B760" s="77"/>
      <c r="C760" s="77"/>
      <c r="D760" s="77"/>
      <c r="E760" s="77"/>
      <c r="F760" s="77"/>
      <c r="G760" s="77"/>
      <c r="H760" s="77"/>
      <c r="I760" s="82" t="n">
        <f aca="false">AP760+AR760+AT760+AV760+AX760</f>
        <v>0.0228790315911795</v>
      </c>
      <c r="J760" s="81" t="n">
        <f aca="false">AQ760+AS760+AU760+AW760+AY760</f>
        <v>110641.78418627</v>
      </c>
      <c r="K760" s="90" t="n">
        <f aca="false">I760-Tabla_Ministerio!J760</f>
        <v>-8.3160162281451E-006</v>
      </c>
      <c r="L760" s="81" t="n">
        <f aca="false">J760-Tabla_Ministerio!K760</f>
        <v>-40.2158137304214</v>
      </c>
      <c r="M760" s="82" t="n">
        <f aca="false">Q795/Q810</f>
        <v>0.0205870978446725</v>
      </c>
      <c r="N760" s="81" t="n">
        <f aca="false">ROUND(N775*M760,0)</f>
        <v>1891604</v>
      </c>
      <c r="O760" s="82" t="n">
        <f aca="false">Tabla_Ministerio!L760/Tabla_Ministerio!L775-M760</f>
        <v>2.45322173029333E-006</v>
      </c>
      <c r="P760" s="117" t="n">
        <f aca="false">N760-Tabla_Ministerio!L760</f>
        <v>-225</v>
      </c>
      <c r="Q760" s="83" t="n">
        <f aca="false">N760+J760</f>
        <v>2002245.78418627</v>
      </c>
      <c r="R760" s="81" t="n">
        <f aca="false">Q760-Tabla_Ministerio!M760</f>
        <v>-265.215813730378</v>
      </c>
      <c r="T760" s="83" t="n">
        <f aca="false">B760+Tabla_Ministerio!B760</f>
        <v>6415</v>
      </c>
      <c r="U760" s="83" t="n">
        <f aca="false">C760+Tabla_Ministerio!C760</f>
        <v>39</v>
      </c>
      <c r="V760" s="83" t="n">
        <f aca="false">D760+Tabla_Ministerio!D760</f>
        <v>264.977272727273</v>
      </c>
      <c r="W760" s="83" t="n">
        <f aca="false">E760+Tabla_Ministerio!E760</f>
        <v>126.795454545455</v>
      </c>
      <c r="X760" s="83" t="n">
        <f aca="false">F760+Tabla_Ministerio!F760</f>
        <v>2</v>
      </c>
      <c r="Y760" s="83" t="n">
        <f aca="false">G760+Tabla_Ministerio!G760</f>
        <v>15</v>
      </c>
      <c r="Z760" s="83" t="n">
        <f aca="false">H760+Tabla_Ministerio!H760</f>
        <v>0</v>
      </c>
      <c r="AA760" s="83" t="n">
        <f aca="false">Y760+0.33*Z760</f>
        <v>15</v>
      </c>
      <c r="AD760" s="91" t="n">
        <f aca="false">IF(U760&gt;0,T760/U760,0)</f>
        <v>164.487179487179</v>
      </c>
      <c r="AE760" s="92" t="n">
        <f aca="false">EXP((((AD760-AD775)/AD776+2)/4-1.9)^3)</f>
        <v>0.0297056333350051</v>
      </c>
      <c r="AF760" s="93" t="n">
        <f aca="false">T760/V760</f>
        <v>24.2096234668496</v>
      </c>
      <c r="AG760" s="92" t="n">
        <f aca="false">EXP((((AF760-AF775)/AF776+2)/4-1.9)^3)</f>
        <v>0.151630301361076</v>
      </c>
      <c r="AH760" s="92" t="n">
        <f aca="false">W760/V760</f>
        <v>0.478514452354406</v>
      </c>
      <c r="AI760" s="92" t="n">
        <f aca="false">EXP((((AH760-AH775)/AH776+2)/4-1.9)^3)</f>
        <v>0.0982780759679487</v>
      </c>
      <c r="AJ760" s="92" t="n">
        <f aca="false">X760/V760</f>
        <v>0.00754781713697572</v>
      </c>
      <c r="AK760" s="92" t="n">
        <f aca="false">EXP((((AJ760-AJ775)/AJ776+2)/4-1.9)^3)</f>
        <v>0.0212268091662727</v>
      </c>
      <c r="AL760" s="92" t="n">
        <f aca="false">AA760/V760</f>
        <v>0.0566086285273179</v>
      </c>
      <c r="AM760" s="92" t="n">
        <f aca="false">EXP((((AL760-AL775)/AL776+2)/4-1.9)^3)</f>
        <v>0.0372268274047143</v>
      </c>
      <c r="AN760" s="92" t="n">
        <f aca="false">0.01*AE760+0.15*AG760+0.24*AI760+0.25*AK760+0.35*AM760</f>
        <v>0.0649644316530374</v>
      </c>
      <c r="AP760" s="94" t="n">
        <f aca="false">0.01*AE760/$AN775*$AZ760</f>
        <v>0.000104616650406084</v>
      </c>
      <c r="AQ760" s="81" t="n">
        <f aca="false">AP760*$J775</f>
        <v>505.920576681352</v>
      </c>
      <c r="AR760" s="94" t="n">
        <f aca="false">0.15*AG760/$AN775*$AZ760</f>
        <v>0.00801012423278377</v>
      </c>
      <c r="AS760" s="81" t="n">
        <f aca="false">AR760*$J775</f>
        <v>38736.536253158</v>
      </c>
      <c r="AT760" s="94" t="n">
        <f aca="false">0.24*AI760/$AN775*$AZ760</f>
        <v>0.00830672593323022</v>
      </c>
      <c r="AU760" s="81" t="n">
        <f aca="false">AT760*$J775</f>
        <v>40170.8863566269</v>
      </c>
      <c r="AV760" s="94" t="n">
        <f aca="false">0.25*AK760/$AN775*$AZ760</f>
        <v>0.00186890281780978</v>
      </c>
      <c r="AW760" s="81" t="n">
        <f aca="false">AV760*$J775</f>
        <v>9037.91497507876</v>
      </c>
      <c r="AX760" s="94" t="n">
        <f aca="false">0.35*AM760/$AN775*$AZ760</f>
        <v>0.00458866195694961</v>
      </c>
      <c r="AY760" s="81" t="n">
        <f aca="false">AX760*$J775</f>
        <v>22190.5260247246</v>
      </c>
      <c r="AZ760" s="140" t="n">
        <v>1</v>
      </c>
      <c r="BA760" s="140" t="n">
        <v>0.997272727373738</v>
      </c>
    </row>
    <row r="761" customFormat="false" ht="12.8" hidden="false" customHeight="false" outlineLevel="0" collapsed="false">
      <c r="A761" s="89" t="s">
        <v>55</v>
      </c>
      <c r="B761" s="77"/>
      <c r="C761" s="77"/>
      <c r="D761" s="77"/>
      <c r="E761" s="77"/>
      <c r="F761" s="77"/>
      <c r="G761" s="77"/>
      <c r="H761" s="77"/>
      <c r="I761" s="82" t="n">
        <f aca="false">AP761+AR761+AT761+AV761+AX761</f>
        <v>0.0141352475710578</v>
      </c>
      <c r="J761" s="81" t="n">
        <f aca="false">AQ761+AS761+AU761+AW761+AY761</f>
        <v>68357.3080855145</v>
      </c>
      <c r="K761" s="90" t="n">
        <f aca="false">I761-Tabla_Ministerio!J761</f>
        <v>5.07259664993161E-005</v>
      </c>
      <c r="L761" s="81" t="n">
        <f aca="false">J761-Tabla_Ministerio!K761</f>
        <v>245.308085514465</v>
      </c>
      <c r="M761" s="82" t="n">
        <f aca="false">Q796/Q810</f>
        <v>0.0206912674451972</v>
      </c>
      <c r="N761" s="81" t="n">
        <f aca="false">ROUND(N775*M761,0)</f>
        <v>1901175</v>
      </c>
      <c r="O761" s="82" t="n">
        <f aca="false">Tabla_Ministerio!L761/Tabla_Ministerio!L775-M761</f>
        <v>4.63630584084801E-006</v>
      </c>
      <c r="P761" s="117" t="n">
        <f aca="false">N761-Tabla_Ministerio!L761</f>
        <v>-426</v>
      </c>
      <c r="Q761" s="83" t="n">
        <f aca="false">N761+J761</f>
        <v>1969532.30808551</v>
      </c>
      <c r="R761" s="81" t="n">
        <f aca="false">Q761-Tabla_Ministerio!M761</f>
        <v>-180.691914485535</v>
      </c>
      <c r="T761" s="83" t="n">
        <f aca="false">B761+Tabla_Ministerio!B761</f>
        <v>8114</v>
      </c>
      <c r="U761" s="83" t="n">
        <f aca="false">C761+Tabla_Ministerio!C761</f>
        <v>31</v>
      </c>
      <c r="V761" s="83" t="n">
        <f aca="false">D761+Tabla_Ministerio!D761</f>
        <v>397.954545454545</v>
      </c>
      <c r="W761" s="83" t="n">
        <f aca="false">E761+Tabla_Ministerio!E761</f>
        <v>170</v>
      </c>
      <c r="X761" s="83" t="n">
        <f aca="false">F761+Tabla_Ministerio!F761</f>
        <v>4</v>
      </c>
      <c r="Y761" s="83" t="n">
        <f aca="false">G761+Tabla_Ministerio!G761</f>
        <v>13</v>
      </c>
      <c r="Z761" s="83" t="n">
        <f aca="false">H761+Tabla_Ministerio!H761</f>
        <v>0</v>
      </c>
      <c r="AA761" s="83" t="n">
        <f aca="false">Y761+0.33*Z761</f>
        <v>13</v>
      </c>
      <c r="AD761" s="91" t="n">
        <f aca="false">IF(U761&gt;0,T761/U761,0)</f>
        <v>261.741935483871</v>
      </c>
      <c r="AE761" s="92" t="n">
        <f aca="false">EXP((((AD761-AD775)/AD776+2)/4-1.9)^3)</f>
        <v>0.226169108099351</v>
      </c>
      <c r="AF761" s="93" t="n">
        <f aca="false">T761/V761</f>
        <v>20.3892632781268</v>
      </c>
      <c r="AG761" s="92" t="n">
        <f aca="false">EXP((((AF761-AF775)/AF776+2)/4-1.9)^3)</f>
        <v>0.0590589961561986</v>
      </c>
      <c r="AH761" s="92" t="n">
        <f aca="false">W761/V761</f>
        <v>0.427184466019418</v>
      </c>
      <c r="AI761" s="92" t="n">
        <f aca="false">EXP((((AH761-AH775)/AH776+2)/4-1.9)^3)</f>
        <v>0.0580157946734188</v>
      </c>
      <c r="AJ761" s="92" t="n">
        <f aca="false">X761/V761</f>
        <v>0.0100513992004569</v>
      </c>
      <c r="AK761" s="92" t="n">
        <f aca="false">EXP((((AJ761-AJ775)/AJ776+2)/4-1.9)^3)</f>
        <v>0.026867897554436</v>
      </c>
      <c r="AL761" s="92" t="n">
        <f aca="false">AA761/V761</f>
        <v>0.0326670474014849</v>
      </c>
      <c r="AM761" s="92" t="n">
        <f aca="false">EXP((((AL761-AL775)/AL776+2)/4-1.9)^3)</f>
        <v>0.0239296354868294</v>
      </c>
      <c r="AN761" s="92" t="n">
        <f aca="false">0.01*AE761+0.15*AG761+0.24*AI761+0.25*AK761+0.35*AM761</f>
        <v>0.0401366780350431</v>
      </c>
      <c r="AP761" s="94" t="n">
        <f aca="false">0.01*AE761/$AN775*$AZ761</f>
        <v>0.000796517423070846</v>
      </c>
      <c r="AQ761" s="81" t="n">
        <f aca="false">AP761*$J775</f>
        <v>3851.91604254719</v>
      </c>
      <c r="AR761" s="94" t="n">
        <f aca="false">0.15*AG761/$AN775*$AZ761</f>
        <v>0.00311989023320696</v>
      </c>
      <c r="AS761" s="81" t="n">
        <f aca="false">AR761*$J775</f>
        <v>15087.6238136065</v>
      </c>
      <c r="AT761" s="94" t="n">
        <f aca="false">0.24*AI761/$AN775*$AZ761</f>
        <v>0.00490365019262095</v>
      </c>
      <c r="AU761" s="81" t="n">
        <f aca="false">AT761*$J775</f>
        <v>23713.7924380547</v>
      </c>
      <c r="AV761" s="94" t="n">
        <f aca="false">0.25*AK761/$AN775*$AZ761</f>
        <v>0.00236556936347712</v>
      </c>
      <c r="AW761" s="81" t="n">
        <f aca="false">AV761*$J775</f>
        <v>11439.7680665991</v>
      </c>
      <c r="AX761" s="94" t="n">
        <f aca="false">0.35*AM761/$AN775*$AZ761</f>
        <v>0.00294962035868197</v>
      </c>
      <c r="AY761" s="81" t="n">
        <f aca="false">AX761*$J775</f>
        <v>14264.207724707</v>
      </c>
      <c r="AZ761" s="140" t="n">
        <v>1</v>
      </c>
      <c r="BA761" s="140" t="n">
        <v>1.0068550476247</v>
      </c>
    </row>
    <row r="762" customFormat="false" ht="12.8" hidden="false" customHeight="false" outlineLevel="0" collapsed="false">
      <c r="A762" s="89" t="s">
        <v>56</v>
      </c>
      <c r="B762" s="77"/>
      <c r="C762" s="77"/>
      <c r="D762" s="77"/>
      <c r="E762" s="77"/>
      <c r="F762" s="77"/>
      <c r="G762" s="77"/>
      <c r="H762" s="77"/>
      <c r="I762" s="82" t="n">
        <f aca="false">AP762+AR762+AT762+AV762+AX762</f>
        <v>0.0179132939781459</v>
      </c>
      <c r="J762" s="81" t="n">
        <f aca="false">AQ762+AS762+AU762+AW762+AY762</f>
        <v>86627.7402737328</v>
      </c>
      <c r="K762" s="90" t="n">
        <f aca="false">I762-Tabla_Ministerio!J762</f>
        <v>-4.45124246124355E-005</v>
      </c>
      <c r="L762" s="81" t="n">
        <f aca="false">J762-Tabla_Ministerio!K762</f>
        <v>-215.259726267221</v>
      </c>
      <c r="M762" s="82" t="n">
        <f aca="false">Q797/Q810</f>
        <v>0.0222006506224695</v>
      </c>
      <c r="N762" s="81" t="n">
        <f aca="false">ROUND(N775*M762,0)</f>
        <v>2039862</v>
      </c>
      <c r="O762" s="82" t="n">
        <f aca="false">Tabla_Ministerio!L762/Tabla_Ministerio!L775-M762</f>
        <v>-7.65761228525841E-006</v>
      </c>
      <c r="P762" s="117" t="n">
        <f aca="false">N762-Tabla_Ministerio!L762</f>
        <v>704</v>
      </c>
      <c r="Q762" s="83" t="n">
        <f aca="false">N762+J762</f>
        <v>2126489.74027373</v>
      </c>
      <c r="R762" s="81" t="n">
        <f aca="false">Q762-Tabla_Ministerio!M762</f>
        <v>488.740273732692</v>
      </c>
      <c r="T762" s="83" t="n">
        <f aca="false">B762+Tabla_Ministerio!B762</f>
        <v>8094</v>
      </c>
      <c r="U762" s="83" t="n">
        <f aca="false">C762+Tabla_Ministerio!C762</f>
        <v>35</v>
      </c>
      <c r="V762" s="83" t="n">
        <f aca="false">D762+Tabla_Ministerio!D762</f>
        <v>423.454545454545</v>
      </c>
      <c r="W762" s="83" t="n">
        <f aca="false">E762+Tabla_Ministerio!E762</f>
        <v>170.681818181818</v>
      </c>
      <c r="X762" s="83" t="n">
        <f aca="false">F762+Tabla_Ministerio!F762</f>
        <v>7</v>
      </c>
      <c r="Y762" s="83" t="n">
        <f aca="false">G762+Tabla_Ministerio!G762</f>
        <v>36</v>
      </c>
      <c r="Z762" s="83" t="n">
        <f aca="false">H762+Tabla_Ministerio!H762</f>
        <v>0</v>
      </c>
      <c r="AA762" s="83" t="n">
        <f aca="false">Y762+0.33*Z762</f>
        <v>36</v>
      </c>
      <c r="AD762" s="91" t="n">
        <f aca="false">IF(U762&gt;0,T762/U762,0)</f>
        <v>231.257142857143</v>
      </c>
      <c r="AE762" s="92" t="n">
        <f aca="false">EXP((((AD762-AD775)/AD776+2)/4-1.9)^3)</f>
        <v>0.135163683322753</v>
      </c>
      <c r="AF762" s="93" t="n">
        <f aca="false">T762/V762</f>
        <v>19.114212108201</v>
      </c>
      <c r="AG762" s="92" t="n">
        <f aca="false">EXP((((AF762-AF775)/AF776+2)/4-1.9)^3)</f>
        <v>0.0406571723766515</v>
      </c>
      <c r="AH762" s="92" t="n">
        <f aca="false">W762/V762</f>
        <v>0.403069987118935</v>
      </c>
      <c r="AI762" s="92" t="n">
        <f aca="false">EXP((((AH762-AH775)/AH776+2)/4-1.9)^3)</f>
        <v>0.0441559813213601</v>
      </c>
      <c r="AJ762" s="92" t="n">
        <f aca="false">X762/V762</f>
        <v>0.0165306998711894</v>
      </c>
      <c r="AK762" s="92" t="n">
        <f aca="false">EXP((((AJ762-AJ775)/AJ776+2)/4-1.9)^3)</f>
        <v>0.0472662475138053</v>
      </c>
      <c r="AL762" s="92" t="n">
        <f aca="false">AA762/V762</f>
        <v>0.0850150279089739</v>
      </c>
      <c r="AM762" s="92" t="n">
        <f aca="false">EXP((((AL762-AL775)/AL776+2)/4-1.9)^3)</f>
        <v>0.0600003862453677</v>
      </c>
      <c r="AN762" s="92" t="n">
        <f aca="false">0.01*AE762+0.15*AG762+0.24*AI762+0.25*AK762+0.35*AM762</f>
        <v>0.0508643452711817</v>
      </c>
      <c r="AP762" s="94" t="n">
        <f aca="false">0.01*AE762/$AN775*$AZ762</f>
        <v>0.00047601650657662</v>
      </c>
      <c r="AQ762" s="81" t="n">
        <f aca="false">AP762*$J775</f>
        <v>2301.99059692969</v>
      </c>
      <c r="AR762" s="94" t="n">
        <f aca="false">0.15*AG762/$AN775*$AZ762</f>
        <v>0.00214778311964948</v>
      </c>
      <c r="AS762" s="81" t="n">
        <f aca="false">AR762*$J775</f>
        <v>10386.5653341195</v>
      </c>
      <c r="AT762" s="94" t="n">
        <f aca="false">0.24*AI762/$AN775*$AZ762</f>
        <v>0.00373218168484488</v>
      </c>
      <c r="AU762" s="81" t="n">
        <f aca="false">AT762*$J775</f>
        <v>18048.6328222805</v>
      </c>
      <c r="AV762" s="94" t="n">
        <f aca="false">0.25*AK762/$AN775*$AZ762</f>
        <v>0.00416153094296446</v>
      </c>
      <c r="AW762" s="81" t="n">
        <f aca="false">AV762*$J775</f>
        <v>20124.9430790361</v>
      </c>
      <c r="AX762" s="94" t="n">
        <f aca="false">0.35*AM762/$AN775*$AZ762</f>
        <v>0.00739578172411047</v>
      </c>
      <c r="AY762" s="81" t="n">
        <f aca="false">AX762*$J775</f>
        <v>35765.6084413669</v>
      </c>
      <c r="AZ762" s="140" t="n">
        <v>1</v>
      </c>
      <c r="BA762" s="140" t="n">
        <v>1.00519765447653</v>
      </c>
    </row>
    <row r="763" customFormat="false" ht="12.8" hidden="false" customHeight="false" outlineLevel="0" collapsed="false">
      <c r="A763" s="89" t="s">
        <v>57</v>
      </c>
      <c r="B763" s="77"/>
      <c r="C763" s="77"/>
      <c r="D763" s="77"/>
      <c r="E763" s="77"/>
      <c r="F763" s="77"/>
      <c r="G763" s="77"/>
      <c r="H763" s="77"/>
      <c r="I763" s="82" t="n">
        <f aca="false">AP763+AR763+AT763+AV763+AX763</f>
        <v>0.0224297711474387</v>
      </c>
      <c r="J763" s="81" t="n">
        <f aca="false">AQ763+AS763+AU763+AW763+AY763</f>
        <v>108469.184491143</v>
      </c>
      <c r="K763" s="90" t="n">
        <f aca="false">I763-Tabla_Ministerio!J763</f>
        <v>-0.000105422062908745</v>
      </c>
      <c r="L763" s="81" t="n">
        <f aca="false">J763-Tabla_Ministerio!K763</f>
        <v>-509.81550885734</v>
      </c>
      <c r="M763" s="82" t="n">
        <f aca="false">Q798/Q810</f>
        <v>0.0111588077936216</v>
      </c>
      <c r="N763" s="81" t="n">
        <f aca="false">ROUND(N775*M763,0)</f>
        <v>1025304</v>
      </c>
      <c r="O763" s="82" t="n">
        <f aca="false">Tabla_Ministerio!L763/Tabla_Ministerio!L775-M763</f>
        <v>1.49814556961621E-006</v>
      </c>
      <c r="P763" s="117" t="n">
        <f aca="false">N763-Tabla_Ministerio!L763</f>
        <v>-138</v>
      </c>
      <c r="Q763" s="83" t="n">
        <f aca="false">N763+J763</f>
        <v>1133773.18449114</v>
      </c>
      <c r="R763" s="81" t="n">
        <f aca="false">Q763-Tabla_Ministerio!M763</f>
        <v>-647.815508857369</v>
      </c>
      <c r="T763" s="83" t="n">
        <f aca="false">B763+Tabla_Ministerio!B763</f>
        <v>3026</v>
      </c>
      <c r="U763" s="83" t="n">
        <f aca="false">C763+Tabla_Ministerio!C763</f>
        <v>38</v>
      </c>
      <c r="V763" s="83" t="n">
        <f aca="false">D763+Tabla_Ministerio!D763</f>
        <v>138.790909090909</v>
      </c>
      <c r="W763" s="83" t="n">
        <f aca="false">E763+Tabla_Ministerio!E763</f>
        <v>50.0363636363636</v>
      </c>
      <c r="X763" s="83" t="n">
        <f aca="false">F763+Tabla_Ministerio!F763</f>
        <v>3</v>
      </c>
      <c r="Y763" s="83" t="n">
        <f aca="false">G763+Tabla_Ministerio!G763</f>
        <v>14</v>
      </c>
      <c r="Z763" s="83" t="n">
        <f aca="false">H763+Tabla_Ministerio!H763</f>
        <v>0</v>
      </c>
      <c r="AA763" s="83" t="n">
        <f aca="false">Y763+0.33*Z763</f>
        <v>14</v>
      </c>
      <c r="AD763" s="91" t="n">
        <f aca="false">IF(U763&gt;0,T763/U763,0)</f>
        <v>79.6315789473684</v>
      </c>
      <c r="AE763" s="92" t="n">
        <f aca="false">EXP((((AD763-AD775)/AD776+2)/4-1.9)^3)</f>
        <v>0.00174838873288982</v>
      </c>
      <c r="AF763" s="93" t="n">
        <f aca="false">T763/V763</f>
        <v>21.8025807296784</v>
      </c>
      <c r="AG763" s="92" t="n">
        <f aca="false">EXP((((AF763-AF775)/AF776+2)/4-1.9)^3)</f>
        <v>0.0862405628774104</v>
      </c>
      <c r="AH763" s="92" t="n">
        <f aca="false">W763/V763</f>
        <v>0.360516145935678</v>
      </c>
      <c r="AI763" s="92" t="n">
        <f aca="false">EXP((((AH763-AH775)/AH776+2)/4-1.9)^3)</f>
        <v>0.0261649755304317</v>
      </c>
      <c r="AJ763" s="92" t="n">
        <f aca="false">X763/V763</f>
        <v>0.0216152485753586</v>
      </c>
      <c r="AK763" s="92" t="n">
        <f aca="false">EXP((((AJ763-AJ775)/AJ776+2)/4-1.9)^3)</f>
        <v>0.070484606869718</v>
      </c>
      <c r="AL763" s="92" t="n">
        <f aca="false">AA763/V763</f>
        <v>0.10087116001834</v>
      </c>
      <c r="AM763" s="92" t="n">
        <f aca="false">EXP((((AL763-AL775)/AL776+2)/4-1.9)^3)</f>
        <v>0.0766698680570534</v>
      </c>
      <c r="AN763" s="92" t="n">
        <f aca="false">0.01*AE763+0.15*AG763+0.24*AI763+0.25*AK763+0.35*AM763</f>
        <v>0.0636887679836423</v>
      </c>
      <c r="AP763" s="94" t="n">
        <f aca="false">0.01*AE763/$AN775*$AZ763</f>
        <v>6.15743723690042E-006</v>
      </c>
      <c r="AQ763" s="81" t="n">
        <f aca="false">AP763*$J775</f>
        <v>29.7770401334769</v>
      </c>
      <c r="AR763" s="94" t="n">
        <f aca="false">0.15*AG763/$AN775*$AZ763</f>
        <v>0.00455580194956063</v>
      </c>
      <c r="AS763" s="81" t="n">
        <f aca="false">AR763*$J775</f>
        <v>22031.6167705719</v>
      </c>
      <c r="AT763" s="94" t="n">
        <f aca="false">0.24*AI763/$AN775*$AZ763</f>
        <v>0.0022115337387339</v>
      </c>
      <c r="AU763" s="81" t="n">
        <f aca="false">AT763*$J775</f>
        <v>10694.859949229</v>
      </c>
      <c r="AV763" s="94" t="n">
        <f aca="false">0.25*AK763/$AN775*$AZ763</f>
        <v>0.00620577870932834</v>
      </c>
      <c r="AW763" s="81" t="n">
        <f aca="false">AV763*$J775</f>
        <v>30010.8169320403</v>
      </c>
      <c r="AX763" s="94" t="n">
        <f aca="false">0.35*AM763/$AN775*$AZ763</f>
        <v>0.00945049931257891</v>
      </c>
      <c r="AY763" s="81" t="n">
        <f aca="false">AX763*$J775</f>
        <v>45702.1137991681</v>
      </c>
      <c r="AZ763" s="140" t="n">
        <v>1</v>
      </c>
      <c r="BA763" s="140" t="n">
        <v>1.00503837907104</v>
      </c>
    </row>
    <row r="764" customFormat="false" ht="12.8" hidden="false" customHeight="false" outlineLevel="0" collapsed="false">
      <c r="A764" s="89" t="s">
        <v>58</v>
      </c>
      <c r="B764" s="77"/>
      <c r="C764" s="77"/>
      <c r="D764" s="77"/>
      <c r="E764" s="77"/>
      <c r="F764" s="77"/>
      <c r="G764" s="77"/>
      <c r="H764" s="77"/>
      <c r="I764" s="82" t="n">
        <f aca="false">AP764+AR764+AT764+AV764+AX764</f>
        <v>0.0873244970055849</v>
      </c>
      <c r="J764" s="81" t="n">
        <f aca="false">AQ764+AS764+AU764+AW764+AY764</f>
        <v>422296.639320667</v>
      </c>
      <c r="K764" s="90" t="n">
        <f aca="false">I764-Tabla_Ministerio!J764</f>
        <v>5.45771214416346E-007</v>
      </c>
      <c r="L764" s="81" t="n">
        <f aca="false">J764-Tabla_Ministerio!K764</f>
        <v>2.63932066701818</v>
      </c>
      <c r="M764" s="82" t="n">
        <f aca="false">Q799/Q810</f>
        <v>0.0394383123423647</v>
      </c>
      <c r="N764" s="81" t="n">
        <f aca="false">ROUND(N775*M764,0)</f>
        <v>3623709</v>
      </c>
      <c r="O764" s="82" t="n">
        <f aca="false">Tabla_Ministerio!L764/Tabla_Ministerio!L775-M764</f>
        <v>8.73858813148915E-006</v>
      </c>
      <c r="P764" s="117" t="n">
        <f aca="false">N764-Tabla_Ministerio!L764</f>
        <v>-803</v>
      </c>
      <c r="Q764" s="83" t="n">
        <f aca="false">N764+J764</f>
        <v>4046005.63932067</v>
      </c>
      <c r="R764" s="81" t="n">
        <f aca="false">Q764-Tabla_Ministerio!M764</f>
        <v>-800.360679333098</v>
      </c>
      <c r="T764" s="83" t="n">
        <f aca="false">B764+Tabla_Ministerio!B764</f>
        <v>4453</v>
      </c>
      <c r="U764" s="83" t="n">
        <f aca="false">C764+Tabla_Ministerio!C764</f>
        <v>12</v>
      </c>
      <c r="V764" s="83" t="n">
        <f aca="false">D764+Tabla_Ministerio!D764</f>
        <v>183.068181818182</v>
      </c>
      <c r="W764" s="83" t="n">
        <f aca="false">E764+Tabla_Ministerio!E764</f>
        <v>145.704545454545</v>
      </c>
      <c r="X764" s="83" t="n">
        <f aca="false">F764+Tabla_Ministerio!F764</f>
        <v>6</v>
      </c>
      <c r="Y764" s="83" t="n">
        <f aca="false">G764+Tabla_Ministerio!G764</f>
        <v>16</v>
      </c>
      <c r="Z764" s="83" t="n">
        <f aca="false">H764+Tabla_Ministerio!H764</f>
        <v>0</v>
      </c>
      <c r="AA764" s="83" t="n">
        <f aca="false">Y764+0.33*Z764</f>
        <v>16</v>
      </c>
      <c r="AD764" s="91" t="n">
        <f aca="false">IF(U764&gt;0,T764/U764,0)</f>
        <v>371.083333333333</v>
      </c>
      <c r="AE764" s="92" t="n">
        <f aca="false">EXP((((AD764-AD775)/AD776+2)/4-1.9)^3)</f>
        <v>0.694141288944237</v>
      </c>
      <c r="AF764" s="93" t="n">
        <f aca="false">T764/V764</f>
        <v>24.3242706393544</v>
      </c>
      <c r="AG764" s="92" t="n">
        <f aca="false">EXP((((AF764-AF775)/AF776+2)/4-1.9)^3)</f>
        <v>0.155385447570446</v>
      </c>
      <c r="AH764" s="92" t="n">
        <f aca="false">W764/V764</f>
        <v>0.795903165735565</v>
      </c>
      <c r="AI764" s="92" t="n">
        <f aca="false">EXP((((AH764-AH775)/AH776+2)/4-1.9)^3)</f>
        <v>0.660569032040773</v>
      </c>
      <c r="AJ764" s="92" t="n">
        <f aca="false">X764/V764</f>
        <v>0.0327746741154562</v>
      </c>
      <c r="AK764" s="92" t="n">
        <f aca="false">EXP((((AJ764-AJ775)/AJ776+2)/4-1.9)^3)</f>
        <v>0.149441631746686</v>
      </c>
      <c r="AL764" s="92" t="n">
        <f aca="false">AA764/V764</f>
        <v>0.0873991309745499</v>
      </c>
      <c r="AM764" s="92" t="n">
        <f aca="false">EXP((((AL764-AL775)/AL776+2)/4-1.9)^3)</f>
        <v>0.0623128439732306</v>
      </c>
      <c r="AN764" s="92" t="n">
        <f aca="false">0.01*AE764+0.15*AG764+0.24*AI764+0.25*AK764+0.35*AM764</f>
        <v>0.247955701042097</v>
      </c>
      <c r="AP764" s="94" t="n">
        <f aca="false">0.01*AE764/$AN775*$AZ764</f>
        <v>0.00244461162429868</v>
      </c>
      <c r="AQ764" s="81" t="n">
        <f aca="false">AP764*$J775</f>
        <v>11822.0122506923</v>
      </c>
      <c r="AR764" s="94" t="n">
        <f aca="false">0.15*AG764/$AN775*$AZ764</f>
        <v>0.0082084961108274</v>
      </c>
      <c r="AS764" s="81" t="n">
        <f aca="false">AR764*$J775</f>
        <v>39695.8521416675</v>
      </c>
      <c r="AT764" s="94" t="n">
        <f aca="false">0.24*AI764/$AN775*$AZ764</f>
        <v>0.0558330620038939</v>
      </c>
      <c r="AU764" s="81" t="n">
        <f aca="false">AT764*$J775</f>
        <v>270005.728698545</v>
      </c>
      <c r="AV764" s="94" t="n">
        <f aca="false">0.25*AK764/$AN775*$AZ764</f>
        <v>0.0131575068340106</v>
      </c>
      <c r="AW764" s="81" t="n">
        <f aca="false">AV764*$J775</f>
        <v>63629.0057014133</v>
      </c>
      <c r="AX764" s="94" t="n">
        <f aca="false">0.35*AM764/$AN775*$AZ764</f>
        <v>0.00768082043255424</v>
      </c>
      <c r="AY764" s="81" t="n">
        <f aca="false">AX764*$J775</f>
        <v>37144.0405283494</v>
      </c>
      <c r="AZ764" s="140" t="n">
        <v>1</v>
      </c>
      <c r="BA764" s="140" t="n">
        <v>1.00099418749916</v>
      </c>
    </row>
    <row r="765" customFormat="false" ht="12.8" hidden="false" customHeight="false" outlineLevel="0" collapsed="false">
      <c r="A765" s="89" t="s">
        <v>59</v>
      </c>
      <c r="B765" s="77"/>
      <c r="C765" s="77"/>
      <c r="D765" s="77"/>
      <c r="E765" s="77"/>
      <c r="F765" s="77"/>
      <c r="G765" s="77"/>
      <c r="H765" s="77"/>
      <c r="I765" s="82" t="n">
        <f aca="false">AP765+AR765+AT765+AV765+AX765</f>
        <v>0.00468453247906256</v>
      </c>
      <c r="J765" s="81" t="n">
        <f aca="false">AQ765+AS765+AU765+AW765+AY765</f>
        <v>22654.1507885252</v>
      </c>
      <c r="K765" s="90" t="n">
        <f aca="false">I765-Tabla_Ministerio!J765</f>
        <v>0.000107145671473479</v>
      </c>
      <c r="L765" s="81" t="n">
        <f aca="false">J765-Tabla_Ministerio!K765</f>
        <v>518.150788525156</v>
      </c>
      <c r="M765" s="82" t="n">
        <f aca="false">Q800/Q810</f>
        <v>0.0118235653482138</v>
      </c>
      <c r="N765" s="81" t="n">
        <f aca="false">ROUND(N775*M765,0)</f>
        <v>1086384</v>
      </c>
      <c r="O765" s="82" t="n">
        <f aca="false">Tabla_Ministerio!L765/Tabla_Ministerio!L775-M765</f>
        <v>6.26768504354003E-008</v>
      </c>
      <c r="P765" s="117" t="n">
        <f aca="false">N765-Tabla_Ministerio!L765</f>
        <v>-6</v>
      </c>
      <c r="Q765" s="83" t="n">
        <f aca="false">N765+J765</f>
        <v>1109038.15078853</v>
      </c>
      <c r="R765" s="81" t="n">
        <f aca="false">Q765-Tabla_Ministerio!M765</f>
        <v>512.150788525119</v>
      </c>
      <c r="T765" s="83" t="n">
        <f aca="false">B765+Tabla_Ministerio!B765</f>
        <v>2936</v>
      </c>
      <c r="U765" s="83" t="n">
        <f aca="false">C765+Tabla_Ministerio!C765</f>
        <v>25</v>
      </c>
      <c r="V765" s="83" t="n">
        <f aca="false">D765+Tabla_Ministerio!D765</f>
        <v>159.545454545455</v>
      </c>
      <c r="W765" s="83" t="n">
        <f aca="false">E765+Tabla_Ministerio!E765</f>
        <v>42.3181818181818</v>
      </c>
      <c r="X765" s="83" t="n">
        <f aca="false">F765+Tabla_Ministerio!F765</f>
        <v>0</v>
      </c>
      <c r="Y765" s="83" t="n">
        <f aca="false">G765+Tabla_Ministerio!G765</f>
        <v>0</v>
      </c>
      <c r="Z765" s="83" t="n">
        <f aca="false">H765+Tabla_Ministerio!H765</f>
        <v>0</v>
      </c>
      <c r="AA765" s="83" t="n">
        <f aca="false">Y765+0.33*Z765</f>
        <v>0</v>
      </c>
      <c r="AD765" s="91" t="n">
        <f aca="false">IF(U765&gt;0,T765/U765,0)</f>
        <v>117.44</v>
      </c>
      <c r="AE765" s="92" t="n">
        <f aca="false">EXP((((AD765-AD775)/AD776+2)/4-1.9)^3)</f>
        <v>0.00708683130566163</v>
      </c>
      <c r="AF765" s="93" t="n">
        <f aca="false">T765/V765</f>
        <v>18.4022792022792</v>
      </c>
      <c r="AG765" s="92" t="n">
        <f aca="false">EXP((((AF765-AF775)/AF776+2)/4-1.9)^3)</f>
        <v>0.0325602267063815</v>
      </c>
      <c r="AH765" s="92" t="n">
        <f aca="false">W765/V765</f>
        <v>0.265242165242164</v>
      </c>
      <c r="AI765" s="92" t="n">
        <f aca="false">EXP((((AH765-AH775)/AH776+2)/4-1.9)^3)</f>
        <v>0.00660276460089545</v>
      </c>
      <c r="AJ765" s="92" t="n">
        <f aca="false">X765/V765</f>
        <v>0</v>
      </c>
      <c r="AK765" s="92" t="n">
        <f aca="false">EXP((((AJ765-AJ775)/AJ776+2)/4-1.9)^3)</f>
        <v>0.0098087900863524</v>
      </c>
      <c r="AL765" s="92" t="n">
        <f aca="false">AA765/V765</f>
        <v>0</v>
      </c>
      <c r="AM765" s="92" t="n">
        <f aca="false">EXP((((AL765-AL775)/AL776+2)/4-1.9)^3)</f>
        <v>0.0123138519144609</v>
      </c>
      <c r="AN765" s="92" t="n">
        <f aca="false">0.01*AE765+0.15*AG765+0.24*AI765+0.25*AK765+0.35*AM765</f>
        <v>0.0133016115148781</v>
      </c>
      <c r="AP765" s="94" t="n">
        <f aca="false">0.01*AE765/$AN775*$AZ765</f>
        <v>2.49582476438107E-005</v>
      </c>
      <c r="AQ765" s="81" t="n">
        <f aca="false">AP765*$J775</f>
        <v>120.696762818343</v>
      </c>
      <c r="AR765" s="94" t="n">
        <f aca="false">0.15*AG765/$AN775*$AZ765</f>
        <v>0.00172004842452071</v>
      </c>
      <c r="AS765" s="81" t="n">
        <f aca="false">AR765*$J775</f>
        <v>8318.06301841564</v>
      </c>
      <c r="AT765" s="94" t="n">
        <f aca="false">0.24*AI765/$AN775*$AZ765</f>
        <v>0.000558083330397718</v>
      </c>
      <c r="AU765" s="81" t="n">
        <f aca="false">AT765*$J775</f>
        <v>2698.86140738685</v>
      </c>
      <c r="AV765" s="94" t="n">
        <f aca="false">0.25*AK765/$AN775*$AZ765</f>
        <v>0.000863609565059637</v>
      </c>
      <c r="AW765" s="81" t="n">
        <f aca="false">AV765*$J775</f>
        <v>4176.37008532146</v>
      </c>
      <c r="AX765" s="94" t="n">
        <f aca="false">0.35*AM765/$AN775*$AZ765</f>
        <v>0.00151783291144069</v>
      </c>
      <c r="AY765" s="81" t="n">
        <f aca="false">AX765*$J775</f>
        <v>7340.15951458287</v>
      </c>
      <c r="AZ765" s="140" t="n">
        <v>1</v>
      </c>
      <c r="BA765" s="140" t="n">
        <v>1.00052767999826</v>
      </c>
    </row>
    <row r="766" customFormat="false" ht="12.8" hidden="false" customHeight="false" outlineLevel="0" collapsed="false">
      <c r="A766" s="89" t="s">
        <v>60</v>
      </c>
      <c r="B766" s="77"/>
      <c r="C766" s="77"/>
      <c r="D766" s="77"/>
      <c r="E766" s="77"/>
      <c r="F766" s="77"/>
      <c r="G766" s="77"/>
      <c r="H766" s="77"/>
      <c r="I766" s="82" t="n">
        <f aca="false">AP766+AR766+AT766+AV766+AX766</f>
        <v>0.042306051875564</v>
      </c>
      <c r="J766" s="81" t="n">
        <f aca="false">AQ766+AS766+AU766+AW766+AY766</f>
        <v>204589.824649478</v>
      </c>
      <c r="K766" s="90" t="n">
        <f aca="false">I766-Tabla_Ministerio!J766</f>
        <v>5.24870618883941E-005</v>
      </c>
      <c r="L766" s="81" t="n">
        <f aca="false">J766-Tabla_Ministerio!K766</f>
        <v>253.824649478018</v>
      </c>
      <c r="M766" s="82" t="n">
        <f aca="false">Q801/Q810</f>
        <v>0.0291261218465226</v>
      </c>
      <c r="N766" s="81" t="n">
        <f aca="false">ROUND(N775*M766,0)</f>
        <v>2676194</v>
      </c>
      <c r="O766" s="82" t="n">
        <f aca="false">Tabla_Ministerio!L766/Tabla_Ministerio!L775-M766</f>
        <v>-8.37406813949948E-006</v>
      </c>
      <c r="P766" s="117" t="n">
        <f aca="false">N766-Tabla_Ministerio!L766</f>
        <v>769</v>
      </c>
      <c r="Q766" s="83" t="n">
        <f aca="false">N766+J766</f>
        <v>2880783.82464948</v>
      </c>
      <c r="R766" s="81" t="n">
        <f aca="false">Q766-Tabla_Ministerio!M766</f>
        <v>1022.82464947784</v>
      </c>
      <c r="T766" s="83" t="n">
        <f aca="false">B766+Tabla_Ministerio!B766</f>
        <v>6131</v>
      </c>
      <c r="U766" s="83" t="n">
        <f aca="false">C766+Tabla_Ministerio!C766</f>
        <v>38</v>
      </c>
      <c r="V766" s="83" t="n">
        <f aca="false">D766+Tabla_Ministerio!D766</f>
        <v>240.227272727273</v>
      </c>
      <c r="W766" s="83" t="n">
        <f aca="false">E766+Tabla_Ministerio!E766</f>
        <v>140.136363636364</v>
      </c>
      <c r="X766" s="83" t="n">
        <f aca="false">F766+Tabla_Ministerio!F766</f>
        <v>6</v>
      </c>
      <c r="Y766" s="83" t="n">
        <f aca="false">G766+Tabla_Ministerio!G766</f>
        <v>12</v>
      </c>
      <c r="Z766" s="83" t="n">
        <f aca="false">H766+Tabla_Ministerio!H766</f>
        <v>0</v>
      </c>
      <c r="AA766" s="83" t="n">
        <f aca="false">Y766+0.33*Z766</f>
        <v>12</v>
      </c>
      <c r="AD766" s="91" t="n">
        <f aca="false">IF(U766&gt;0,T766/U766,0)</f>
        <v>161.342105263158</v>
      </c>
      <c r="AE766" s="92" t="n">
        <f aca="false">EXP((((AD766-AD775)/AD776+2)/4-1.9)^3)</f>
        <v>0.0272630605285599</v>
      </c>
      <c r="AF766" s="93" t="n">
        <f aca="false">T766/V766</f>
        <v>25.521665089877</v>
      </c>
      <c r="AG766" s="92" t="n">
        <f aca="false">EXP((((AF766-AF775)/AF776+2)/4-1.9)^3)</f>
        <v>0.198123037214862</v>
      </c>
      <c r="AH766" s="92" t="n">
        <f aca="false">W766/V766</f>
        <v>0.583349101229897</v>
      </c>
      <c r="AI766" s="92" t="n">
        <f aca="false">EXP((((AH766-AH775)/AH776+2)/4-1.9)^3)</f>
        <v>0.23366311969821</v>
      </c>
      <c r="AJ766" s="92" t="n">
        <f aca="false">X766/V766</f>
        <v>0.0249763481551561</v>
      </c>
      <c r="AK766" s="92" t="n">
        <f aca="false">EXP((((AJ766-AJ775)/AJ776+2)/4-1.9)^3)</f>
        <v>0.0899631029509743</v>
      </c>
      <c r="AL766" s="92" t="n">
        <f aca="false">AA766/V766</f>
        <v>0.0499526963103121</v>
      </c>
      <c r="AM766" s="92" t="n">
        <f aca="false">EXP((((AL766-AL775)/AL776+2)/4-1.9)^3)</f>
        <v>0.0330455823995011</v>
      </c>
      <c r="AN766" s="92" t="n">
        <f aca="false">0.01*AE766+0.15*AG766+0.24*AI766+0.25*AK766+0.35*AM766</f>
        <v>0.120126964492654</v>
      </c>
      <c r="AP766" s="94" t="n">
        <f aca="false">0.01*AE766/$AN775*$AZ766</f>
        <v>9.60144508669762E-005</v>
      </c>
      <c r="AQ766" s="81" t="n">
        <f aca="false">AP766*$J775</f>
        <v>464.320795626801</v>
      </c>
      <c r="AR766" s="94" t="n">
        <f aca="false">0.15*AG766/$AN775*$AZ766</f>
        <v>0.010466180751619</v>
      </c>
      <c r="AS766" s="81" t="n">
        <f aca="false">AR766*$J775</f>
        <v>50613.8954072495</v>
      </c>
      <c r="AT766" s="94" t="n">
        <f aca="false">0.24*AI766/$AN775*$AZ766</f>
        <v>0.0197498320649827</v>
      </c>
      <c r="AU766" s="81" t="n">
        <f aca="false">AT766*$J775</f>
        <v>95509.141125157</v>
      </c>
      <c r="AV766" s="94" t="n">
        <f aca="false">0.25*AK766/$AN775*$AZ766</f>
        <v>0.00792075225659131</v>
      </c>
      <c r="AW766" s="81" t="n">
        <f aca="false">AV766*$J775</f>
        <v>38304.338113006</v>
      </c>
      <c r="AX766" s="94" t="n">
        <f aca="false">0.35*AM766/$AN775*$AZ766</f>
        <v>0.004073272351504</v>
      </c>
      <c r="AY766" s="81" t="n">
        <f aca="false">AX766*$J775</f>
        <v>19698.1292084387</v>
      </c>
      <c r="AZ766" s="140" t="n">
        <v>1</v>
      </c>
      <c r="BA766" s="140" t="n">
        <v>1.00003743629218</v>
      </c>
    </row>
    <row r="767" customFormat="false" ht="12.8" hidden="false" customHeight="false" outlineLevel="0" collapsed="false">
      <c r="A767" s="89" t="s">
        <v>61</v>
      </c>
      <c r="B767" s="77"/>
      <c r="C767" s="77"/>
      <c r="D767" s="77"/>
      <c r="E767" s="77"/>
      <c r="F767" s="77"/>
      <c r="G767" s="77"/>
      <c r="H767" s="77"/>
      <c r="I767" s="82" t="n">
        <f aca="false">AP767+AR767+AT767+AV767+AX767</f>
        <v>0.0273064098337153</v>
      </c>
      <c r="J767" s="81" t="n">
        <f aca="false">AQ767+AS767+AU767+AW767+AY767</f>
        <v>132052.350716126</v>
      </c>
      <c r="K767" s="90" t="n">
        <f aca="false">I767-Tabla_Ministerio!J767</f>
        <v>-0.000158324581281424</v>
      </c>
      <c r="L767" s="81" t="n">
        <f aca="false">J767-Tabla_Ministerio!K767</f>
        <v>-765.649283874169</v>
      </c>
      <c r="M767" s="82" t="n">
        <f aca="false">Q802/Q810</f>
        <v>0.0089493621111922</v>
      </c>
      <c r="N767" s="81" t="n">
        <f aca="false">ROUND(N775*M767,0)</f>
        <v>822294</v>
      </c>
      <c r="O767" s="82" t="n">
        <f aca="false">Tabla_Ministerio!L767/Tabla_Ministerio!L775-M767</f>
        <v>8.62047023624836E-006</v>
      </c>
      <c r="P767" s="117" t="n">
        <f aca="false">N767-Tabla_Ministerio!L767</f>
        <v>-792</v>
      </c>
      <c r="Q767" s="83" t="n">
        <f aca="false">N767+J767</f>
        <v>954346.350716126</v>
      </c>
      <c r="R767" s="81" t="n">
        <f aca="false">Q767-Tabla_Ministerio!M767</f>
        <v>-1557.6492838742</v>
      </c>
      <c r="T767" s="83" t="n">
        <f aca="false">B767+Tabla_Ministerio!B767</f>
        <v>4711</v>
      </c>
      <c r="U767" s="83" t="n">
        <f aca="false">C767+Tabla_Ministerio!C767</f>
        <v>21</v>
      </c>
      <c r="V767" s="83" t="n">
        <f aca="false">D767+Tabla_Ministerio!D767</f>
        <v>159.340909090909</v>
      </c>
      <c r="W767" s="83" t="n">
        <f aca="false">E767+Tabla_Ministerio!E767</f>
        <v>50.9545454545455</v>
      </c>
      <c r="X767" s="83" t="n">
        <f aca="false">F767+Tabla_Ministerio!F767</f>
        <v>1</v>
      </c>
      <c r="Y767" s="83" t="n">
        <f aca="false">G767+Tabla_Ministerio!G767</f>
        <v>7</v>
      </c>
      <c r="Z767" s="83" t="n">
        <f aca="false">H767+Tabla_Ministerio!H767</f>
        <v>0</v>
      </c>
      <c r="AA767" s="83" t="n">
        <f aca="false">Y767+0.33*Z767</f>
        <v>7</v>
      </c>
      <c r="AD767" s="91" t="n">
        <f aca="false">IF(U767&gt;0,T767/U767,0)</f>
        <v>224.333333333333</v>
      </c>
      <c r="AE767" s="92" t="n">
        <f aca="false">EXP((((AD767-AD775)/AD776+2)/4-1.9)^3)</f>
        <v>0.118513191521915</v>
      </c>
      <c r="AF767" s="93" t="n">
        <f aca="false">T767/V767</f>
        <v>29.565539865925</v>
      </c>
      <c r="AG767" s="92" t="n">
        <f aca="false">EXP((((AF767-AF775)/AF776+2)/4-1.9)^3)</f>
        <v>0.384595667764597</v>
      </c>
      <c r="AH767" s="92" t="n">
        <f aca="false">W767/V767</f>
        <v>0.319783197831979</v>
      </c>
      <c r="AI767" s="92" t="n">
        <f aca="false">EXP((((AH767-AH775)/AH776+2)/4-1.9)^3)</f>
        <v>0.0150531344035723</v>
      </c>
      <c r="AJ767" s="92" t="n">
        <f aca="false">X767/V767</f>
        <v>0.00627585223220654</v>
      </c>
      <c r="AK767" s="92" t="n">
        <f aca="false">EXP((((AJ767-AJ775)/AJ776+2)/4-1.9)^3)</f>
        <v>0.0187596163114196</v>
      </c>
      <c r="AL767" s="92" t="n">
        <f aca="false">AA767/V767</f>
        <v>0.0439309656254458</v>
      </c>
      <c r="AM767" s="92" t="n">
        <f aca="false">EXP((((AL767-AL775)/AL776+2)/4-1.9)^3)</f>
        <v>0.0295963480040757</v>
      </c>
      <c r="AN767" s="92" t="n">
        <f aca="false">0.01*AE767+0.15*AG767+0.24*AI767+0.25*AK767+0.35*AM767</f>
        <v>0.0775358602160474</v>
      </c>
      <c r="AP767" s="94" t="n">
        <f aca="false">0.01*AE767/$AN775*$AZ767</f>
        <v>0.000417377168368504</v>
      </c>
      <c r="AQ767" s="81" t="n">
        <f aca="false">AP767*$J775</f>
        <v>2018.41386524016</v>
      </c>
      <c r="AR767" s="94" t="n">
        <f aca="false">0.15*AG767/$AN775*$AZ767</f>
        <v>0.0203169092887898</v>
      </c>
      <c r="AS767" s="81" t="n">
        <f aca="false">AR767*$J775</f>
        <v>98251.4965243951</v>
      </c>
      <c r="AT767" s="94" t="n">
        <f aca="false">0.24*AI767/$AN775*$AZ767</f>
        <v>0.00127233119589494</v>
      </c>
      <c r="AU767" s="81" t="n">
        <f aca="false">AT767*$J775</f>
        <v>6152.92622979457</v>
      </c>
      <c r="AV767" s="94" t="n">
        <f aca="false">0.25*AK767/$AN775*$AZ767</f>
        <v>0.00165168017061882</v>
      </c>
      <c r="AW767" s="81" t="n">
        <f aca="false">AV767*$J775</f>
        <v>7987.43776606359</v>
      </c>
      <c r="AX767" s="94" t="n">
        <f aca="false">0.35*AM767/$AN775*$AZ767</f>
        <v>0.0036481120100432</v>
      </c>
      <c r="AY767" s="81" t="n">
        <f aca="false">AX767*$J775</f>
        <v>17642.0763306324</v>
      </c>
      <c r="AZ767" s="140" t="n">
        <v>1</v>
      </c>
      <c r="BA767" s="140" t="n">
        <v>1.00833109450277</v>
      </c>
    </row>
    <row r="768" customFormat="false" ht="12.8" hidden="false" customHeight="false" outlineLevel="0" collapsed="false">
      <c r="A768" s="89" t="s">
        <v>62</v>
      </c>
      <c r="B768" s="77"/>
      <c r="C768" s="77"/>
      <c r="D768" s="77"/>
      <c r="E768" s="77"/>
      <c r="F768" s="77"/>
      <c r="G768" s="77"/>
      <c r="H768" s="77"/>
      <c r="I768" s="82" t="n">
        <f aca="false">AP768+AR768+AT768+AV768+AX768</f>
        <v>0.0167125635651548</v>
      </c>
      <c r="J768" s="81" t="n">
        <f aca="false">AQ768+AS768+AU768+AW768+AY768</f>
        <v>80821.0716352197</v>
      </c>
      <c r="K768" s="90" t="n">
        <f aca="false">I768-Tabla_Ministerio!J768</f>
        <v>0.0001631679659061</v>
      </c>
      <c r="L768" s="81" t="n">
        <f aca="false">J768-Tabla_Ministerio!K768</f>
        <v>789.07163521972</v>
      </c>
      <c r="M768" s="82" t="n">
        <f aca="false">Q803/Q810</f>
        <v>0.0311003861207997</v>
      </c>
      <c r="N768" s="81" t="n">
        <f aca="false">ROUND(N775*M768,0)</f>
        <v>2857596</v>
      </c>
      <c r="O768" s="82" t="n">
        <f aca="false">Tabla_Ministerio!L768/Tabla_Ministerio!L775-M768</f>
        <v>-2.64128855573947E-006</v>
      </c>
      <c r="P768" s="117" t="n">
        <f aca="false">N768-Tabla_Ministerio!L768</f>
        <v>243</v>
      </c>
      <c r="Q768" s="83" t="n">
        <f aca="false">N768+J768</f>
        <v>2938417.07163522</v>
      </c>
      <c r="R768" s="81" t="n">
        <f aca="false">Q768-Tabla_Ministerio!M768</f>
        <v>1032.07163521973</v>
      </c>
      <c r="T768" s="83" t="n">
        <f aca="false">B768+Tabla_Ministerio!B768</f>
        <v>5979</v>
      </c>
      <c r="U768" s="83" t="n">
        <f aca="false">C768+Tabla_Ministerio!C768</f>
        <v>26</v>
      </c>
      <c r="V768" s="83" t="n">
        <f aca="false">D768+Tabla_Ministerio!D768</f>
        <v>308.113636363636</v>
      </c>
      <c r="W768" s="83" t="n">
        <f aca="false">E768+Tabla_Ministerio!E768</f>
        <v>156.681818181818</v>
      </c>
      <c r="X768" s="83" t="n">
        <f aca="false">F768+Tabla_Ministerio!F768</f>
        <v>1</v>
      </c>
      <c r="Y768" s="83" t="n">
        <f aca="false">G768+Tabla_Ministerio!G768</f>
        <v>2</v>
      </c>
      <c r="Z768" s="83" t="n">
        <f aca="false">H768+Tabla_Ministerio!H768</f>
        <v>0</v>
      </c>
      <c r="AA768" s="83" t="n">
        <f aca="false">Y768+0.33*Z768</f>
        <v>2</v>
      </c>
      <c r="AD768" s="91" t="n">
        <f aca="false">IF(U768&gt;0,T768/U768,0)</f>
        <v>229.961538461538</v>
      </c>
      <c r="AE768" s="92" t="n">
        <f aca="false">EXP((((AD768-AD775)/AD776+2)/4-1.9)^3)</f>
        <v>0.13193508206673</v>
      </c>
      <c r="AF768" s="93" t="n">
        <f aca="false">T768/V768</f>
        <v>19.4051781367559</v>
      </c>
      <c r="AG768" s="92" t="n">
        <f aca="false">EXP((((AF768-AF775)/AF776+2)/4-1.9)^3)</f>
        <v>0.0443939247948469</v>
      </c>
      <c r="AH768" s="92" t="n">
        <f aca="false">W768/V768</f>
        <v>0.508519583978756</v>
      </c>
      <c r="AI768" s="92" t="n">
        <f aca="false">EXP((((AH768-AH775)/AH776+2)/4-1.9)^3)</f>
        <v>0.129468783957896</v>
      </c>
      <c r="AJ768" s="92" t="n">
        <f aca="false">X768/V768</f>
        <v>0.003245555801431</v>
      </c>
      <c r="AK768" s="92" t="n">
        <f aca="false">EXP((((AJ768-AJ775)/AJ776+2)/4-1.9)^3)</f>
        <v>0.0138289073651381</v>
      </c>
      <c r="AL768" s="92" t="n">
        <f aca="false">AA768/V768</f>
        <v>0.006491111602862</v>
      </c>
      <c r="AM768" s="92" t="n">
        <f aca="false">EXP((((AL768-AL775)/AL776+2)/4-1.9)^3)</f>
        <v>0.0141335059877479</v>
      </c>
      <c r="AN768" s="92" t="n">
        <f aca="false">0.01*AE768+0.15*AG768+0.24*AI768+0.25*AK768+0.35*AM768</f>
        <v>0.0474549016267856</v>
      </c>
      <c r="AP768" s="94" t="n">
        <f aca="false">0.01*AE768/$AN775*$AZ768</f>
        <v>0.000464646089218643</v>
      </c>
      <c r="AQ768" s="81" t="n">
        <f aca="false">AP768*$J775</f>
        <v>2247.00386121863</v>
      </c>
      <c r="AR768" s="94" t="n">
        <f aca="false">0.15*AG768/$AN775*$AZ768</f>
        <v>0.00234518331491536</v>
      </c>
      <c r="AS768" s="81" t="n">
        <f aca="false">AR768*$J775</f>
        <v>11341.182216215</v>
      </c>
      <c r="AT768" s="94" t="n">
        <f aca="false">0.24*AI768/$AN775*$AZ768</f>
        <v>0.0109430480262716</v>
      </c>
      <c r="AU768" s="81" t="n">
        <f aca="false">AT768*$J775</f>
        <v>52920.0002735043</v>
      </c>
      <c r="AV768" s="94" t="n">
        <f aca="false">0.25*AK768/$AN775*$AZ768</f>
        <v>0.00121755859486418</v>
      </c>
      <c r="AW768" s="81" t="n">
        <f aca="false">AV768*$J775</f>
        <v>5888.04883415763</v>
      </c>
      <c r="AX768" s="94" t="n">
        <f aca="false">0.35*AM768/$AN775*$AZ768</f>
        <v>0.001742127539885</v>
      </c>
      <c r="AY768" s="81" t="n">
        <f aca="false">AX768*$J775</f>
        <v>8424.83645012424</v>
      </c>
      <c r="AZ768" s="140" t="n">
        <v>1</v>
      </c>
      <c r="BA768" s="140" t="n">
        <v>0.998607646107983</v>
      </c>
    </row>
    <row r="769" customFormat="false" ht="12.8" hidden="false" customHeight="false" outlineLevel="0" collapsed="false">
      <c r="A769" s="89" t="s">
        <v>63</v>
      </c>
      <c r="B769" s="77"/>
      <c r="C769" s="77"/>
      <c r="D769" s="77"/>
      <c r="E769" s="77"/>
      <c r="F769" s="77"/>
      <c r="G769" s="77"/>
      <c r="H769" s="77"/>
      <c r="I769" s="82" t="n">
        <f aca="false">AP769+AR769+AT769+AV769+AX769</f>
        <v>0.0102694029570161</v>
      </c>
      <c r="J769" s="81" t="n">
        <f aca="false">AQ769+AS769+AU769+AW769+AY769</f>
        <v>49662.2884217734</v>
      </c>
      <c r="K769" s="90" t="n">
        <f aca="false">I769-Tabla_Ministerio!J769</f>
        <v>5.81661506574346E-005</v>
      </c>
      <c r="L769" s="81" t="n">
        <f aca="false">J769-Tabla_Ministerio!K769</f>
        <v>281.288421773374</v>
      </c>
      <c r="M769" s="82" t="n">
        <f aca="false">Q804/Q810</f>
        <v>0.00958402524577257</v>
      </c>
      <c r="N769" s="81" t="n">
        <f aca="false">ROUND(N775*M769,0)</f>
        <v>880609</v>
      </c>
      <c r="O769" s="82" t="n">
        <f aca="false">Tabla_Ministerio!L769/Tabla_Ministerio!L775-M769</f>
        <v>1.05943232853525E-006</v>
      </c>
      <c r="P769" s="117" t="n">
        <f aca="false">N769-Tabla_Ministerio!L769</f>
        <v>-97</v>
      </c>
      <c r="Q769" s="83" t="n">
        <f aca="false">N769+J769</f>
        <v>930271.288421773</v>
      </c>
      <c r="R769" s="81" t="n">
        <f aca="false">Q769-Tabla_Ministerio!M769</f>
        <v>184.288421773352</v>
      </c>
      <c r="T769" s="83" t="n">
        <f aca="false">B769+Tabla_Ministerio!B769</f>
        <v>7287</v>
      </c>
      <c r="U769" s="83" t="n">
        <f aca="false">C769+Tabla_Ministerio!C769</f>
        <v>51</v>
      </c>
      <c r="V769" s="83" t="n">
        <f aca="false">D769+Tabla_Ministerio!D769</f>
        <v>315.840909090909</v>
      </c>
      <c r="W769" s="83" t="n">
        <f aca="false">E769+Tabla_Ministerio!E769</f>
        <v>101.204545454545</v>
      </c>
      <c r="X769" s="83" t="n">
        <f aca="false">F769+Tabla_Ministerio!F769</f>
        <v>0</v>
      </c>
      <c r="Y769" s="83" t="n">
        <f aca="false">G769+Tabla_Ministerio!G769</f>
        <v>3</v>
      </c>
      <c r="Z769" s="83" t="n">
        <f aca="false">H769+Tabla_Ministerio!H769</f>
        <v>0</v>
      </c>
      <c r="AA769" s="83" t="n">
        <f aca="false">Y769+0.33*Z769</f>
        <v>3</v>
      </c>
      <c r="AD769" s="91" t="n">
        <f aca="false">IF(U769&gt;0,T769/U769,0)</f>
        <v>142.882352941176</v>
      </c>
      <c r="AE769" s="92" t="n">
        <f aca="false">EXP((((AD769-AD775)/AD776+2)/4-1.9)^3)</f>
        <v>0.0160167972058088</v>
      </c>
      <c r="AF769" s="93" t="n">
        <f aca="false">T769/V769</f>
        <v>23.0717421026121</v>
      </c>
      <c r="AG769" s="92" t="n">
        <f aca="false">EXP((((AF769-AF775)/AF776+2)/4-1.9)^3)</f>
        <v>0.117557433832539</v>
      </c>
      <c r="AH769" s="92" t="n">
        <f aca="false">W769/V769</f>
        <v>0.320428869540187</v>
      </c>
      <c r="AI769" s="92" t="n">
        <f aca="false">EXP((((AH769-AH775)/AH776+2)/4-1.9)^3)</f>
        <v>0.0151918405406543</v>
      </c>
      <c r="AJ769" s="92" t="n">
        <f aca="false">X769/V769</f>
        <v>0</v>
      </c>
      <c r="AK769" s="92" t="n">
        <f aca="false">EXP((((AJ769-AJ775)/AJ776+2)/4-1.9)^3)</f>
        <v>0.0098087900863524</v>
      </c>
      <c r="AL769" s="92" t="n">
        <f aca="false">AA769/V769</f>
        <v>0.00949845290350436</v>
      </c>
      <c r="AM769" s="92" t="n">
        <f aca="false">EXP((((AL769-AL775)/AL776+2)/4-1.9)^3)</f>
        <v>0.0150505363204564</v>
      </c>
      <c r="AN769" s="92" t="n">
        <f aca="false">0.01*AE769+0.15*AG769+0.24*AI769+0.25*AK769+0.35*AM769</f>
        <v>0.0291597100104438</v>
      </c>
      <c r="AP769" s="94" t="n">
        <f aca="false">0.01*AE769/$AN775*$AZ769</f>
        <v>5.64076064296763E-005</v>
      </c>
      <c r="AQ769" s="81" t="n">
        <f aca="false">AP769*$J775</f>
        <v>272.784195090774</v>
      </c>
      <c r="AR769" s="94" t="n">
        <f aca="false">0.15*AG769/$AN775*$AZ769</f>
        <v>0.00621016802732291</v>
      </c>
      <c r="AS769" s="81" t="n">
        <f aca="false">AR769*$J775</f>
        <v>30032.0434412281</v>
      </c>
      <c r="AT769" s="94" t="n">
        <f aca="false">0.24*AI769/$AN775*$AZ769</f>
        <v>0.00128405500972269</v>
      </c>
      <c r="AU769" s="81" t="n">
        <f aca="false">AT769*$J775</f>
        <v>6209.62197210342</v>
      </c>
      <c r="AV769" s="94" t="n">
        <f aca="false">0.25*AK769/$AN775*$AZ769</f>
        <v>0.000863609565059637</v>
      </c>
      <c r="AW769" s="81" t="n">
        <f aca="false">AV769*$J775</f>
        <v>4176.37008532146</v>
      </c>
      <c r="AX769" s="94" t="n">
        <f aca="false">0.35*AM769/$AN775*$AZ769</f>
        <v>0.00185516274848123</v>
      </c>
      <c r="AY769" s="81" t="n">
        <f aca="false">AX769*$J775</f>
        <v>8971.46872802958</v>
      </c>
      <c r="AZ769" s="140" t="n">
        <v>1</v>
      </c>
      <c r="BA769" s="140" t="n">
        <v>0.984794257142933</v>
      </c>
    </row>
    <row r="770" customFormat="false" ht="12.8" hidden="false" customHeight="false" outlineLevel="0" collapsed="false">
      <c r="A770" s="89" t="s">
        <v>64</v>
      </c>
      <c r="B770" s="77"/>
      <c r="C770" s="77"/>
      <c r="D770" s="77"/>
      <c r="E770" s="77"/>
      <c r="F770" s="77"/>
      <c r="G770" s="77"/>
      <c r="H770" s="77"/>
      <c r="I770" s="82" t="n">
        <f aca="false">AP770+AR770+AT770+AV770+AX770</f>
        <v>0.0310077690640879</v>
      </c>
      <c r="J770" s="81" t="n">
        <f aca="false">AQ770+AS770+AU770+AW770+AY770</f>
        <v>149951.927782169</v>
      </c>
      <c r="K770" s="90" t="n">
        <f aca="false">I770-Tabla_Ministerio!J770</f>
        <v>2.19042479516138E-005</v>
      </c>
      <c r="L770" s="81" t="n">
        <f aca="false">J770-Tabla_Ministerio!K770</f>
        <v>105.927782168874</v>
      </c>
      <c r="M770" s="82" t="n">
        <f aca="false">Q805/Q810</f>
        <v>0.0129159874870519</v>
      </c>
      <c r="N770" s="81" t="n">
        <f aca="false">ROUND(N775*M770,0)</f>
        <v>1186759</v>
      </c>
      <c r="O770" s="82" t="n">
        <f aca="false">Tabla_Ministerio!L770/Tabla_Ministerio!L775-M770</f>
        <v>-7.54466525134008E-006</v>
      </c>
      <c r="P770" s="117" t="n">
        <f aca="false">N770-Tabla_Ministerio!L770</f>
        <v>693</v>
      </c>
      <c r="Q770" s="83" t="n">
        <f aca="false">N770+J770</f>
        <v>1336710.92778217</v>
      </c>
      <c r="R770" s="81" t="n">
        <f aca="false">Q770-Tabla_Ministerio!M770</f>
        <v>798.927782168845</v>
      </c>
      <c r="T770" s="83" t="n">
        <f aca="false">B770+Tabla_Ministerio!B770</f>
        <v>10762</v>
      </c>
      <c r="U770" s="83" t="n">
        <f aca="false">C770+Tabla_Ministerio!C770</f>
        <v>57</v>
      </c>
      <c r="V770" s="83" t="n">
        <f aca="false">D770+Tabla_Ministerio!D770</f>
        <v>334.795454545455</v>
      </c>
      <c r="W770" s="83" t="n">
        <f aca="false">E770+Tabla_Ministerio!E770</f>
        <v>76.9545454545455</v>
      </c>
      <c r="X770" s="83" t="n">
        <f aca="false">F770+Tabla_Ministerio!F770</f>
        <v>1</v>
      </c>
      <c r="Y770" s="83" t="n">
        <f aca="false">G770+Tabla_Ministerio!G770</f>
        <v>1</v>
      </c>
      <c r="Z770" s="83" t="n">
        <f aca="false">H770+Tabla_Ministerio!H770</f>
        <v>0</v>
      </c>
      <c r="AA770" s="83" t="n">
        <f aca="false">Y770+0.33*Z770</f>
        <v>1</v>
      </c>
      <c r="AD770" s="91" t="n">
        <f aca="false">IF(U770&gt;0,T770/U770,0)</f>
        <v>188.80701754386</v>
      </c>
      <c r="AE770" s="92" t="n">
        <f aca="false">EXP((((AD770-AD775)/AD776+2)/4-1.9)^3)</f>
        <v>0.0551081304198235</v>
      </c>
      <c r="AF770" s="93" t="n">
        <f aca="false">T770/V770</f>
        <v>32.1450003394202</v>
      </c>
      <c r="AG770" s="92" t="n">
        <f aca="false">EXP((((AF770-AF775)/AF776+2)/4-1.9)^3)</f>
        <v>0.52436834809943</v>
      </c>
      <c r="AH770" s="92" t="n">
        <f aca="false">W770/V770</f>
        <v>0.229855406964904</v>
      </c>
      <c r="AI770" s="92" t="n">
        <f aca="false">EXP((((AH770-AH775)/AH776+2)/4-1.9)^3)</f>
        <v>0.00366540594157941</v>
      </c>
      <c r="AJ770" s="92" t="n">
        <f aca="false">X770/V770</f>
        <v>0.0029868983775711</v>
      </c>
      <c r="AK770" s="92" t="n">
        <f aca="false">EXP((((AJ770-AJ775)/AJ776+2)/4-1.9)^3)</f>
        <v>0.013464178520857</v>
      </c>
      <c r="AL770" s="92" t="n">
        <f aca="false">AA770/V770</f>
        <v>0.0029868983775711</v>
      </c>
      <c r="AM770" s="92" t="n">
        <f aca="false">EXP((((AL770-AL775)/AL776+2)/4-1.9)^3)</f>
        <v>0.013124858793749</v>
      </c>
      <c r="AN770" s="92" t="n">
        <f aca="false">0.01*AE770+0.15*AG770+0.24*AI770+0.25*AK770+0.35*AM770</f>
        <v>0.0880457761531182</v>
      </c>
      <c r="AP770" s="94" t="n">
        <f aca="false">0.01*AE770/$AN775*$AZ770</f>
        <v>0.000194078609590519</v>
      </c>
      <c r="AQ770" s="81" t="n">
        <f aca="false">AP770*$J775</f>
        <v>938.553869813442</v>
      </c>
      <c r="AR770" s="94" t="n">
        <f aca="false">0.15*AG770/$AN775*$AZ770</f>
        <v>0.0277006348619858</v>
      </c>
      <c r="AS770" s="81" t="n">
        <f aca="false">AR770*$J775</f>
        <v>133958.802058915</v>
      </c>
      <c r="AT770" s="94" t="n">
        <f aca="false">0.24*AI770/$AN775*$AZ770</f>
        <v>0.000309809917327478</v>
      </c>
      <c r="AU770" s="81" t="n">
        <f aca="false">AT770*$J775</f>
        <v>1498.22434027007</v>
      </c>
      <c r="AV770" s="94" t="n">
        <f aca="false">0.25*AK770/$AN775*$AZ770</f>
        <v>0.00118544624300413</v>
      </c>
      <c r="AW770" s="81" t="n">
        <f aca="false">AV770*$J775</f>
        <v>5732.75520251711</v>
      </c>
      <c r="AX770" s="94" t="n">
        <f aca="false">0.35*AM770/$AN775*$AZ770</f>
        <v>0.00161779943218005</v>
      </c>
      <c r="AY770" s="81" t="n">
        <f aca="false">AX770*$J775</f>
        <v>7823.59231065283</v>
      </c>
      <c r="AZ770" s="140" t="n">
        <v>1</v>
      </c>
      <c r="BA770" s="140" t="n">
        <v>0.989953321153134</v>
      </c>
    </row>
    <row r="771" customFormat="false" ht="12.8" hidden="false" customHeight="false" outlineLevel="0" collapsed="false">
      <c r="A771" s="89" t="s">
        <v>65</v>
      </c>
      <c r="B771" s="77"/>
      <c r="C771" s="77"/>
      <c r="D771" s="77"/>
      <c r="E771" s="77"/>
      <c r="F771" s="77"/>
      <c r="G771" s="77"/>
      <c r="H771" s="77"/>
      <c r="I771" s="82" t="n">
        <f aca="false">AP771+AR771+AT771+AV771+AX771</f>
        <v>0.0131218697673396</v>
      </c>
      <c r="J771" s="81" t="n">
        <f aca="false">AQ771+AS771+AU771+AW771+AY771</f>
        <v>63456.6667357568</v>
      </c>
      <c r="K771" s="90" t="n">
        <f aca="false">I771-Tabla_Ministerio!J771</f>
        <v>9.36045692305591E-005</v>
      </c>
      <c r="L771" s="81" t="n">
        <f aca="false">J771-Tabla_Ministerio!K771</f>
        <v>452.666735756822</v>
      </c>
      <c r="M771" s="82" t="n">
        <f aca="false">Q806/Q810</f>
        <v>0.0139980613267588</v>
      </c>
      <c r="N771" s="81" t="n">
        <f aca="false">ROUND(N775*M771,0)</f>
        <v>1286183</v>
      </c>
      <c r="O771" s="82" t="n">
        <f aca="false">Tabla_Ministerio!L771/Tabla_Ministerio!L775-M771</f>
        <v>-9.11915983038691E-008</v>
      </c>
      <c r="P771" s="117" t="n">
        <f aca="false">N771-Tabla_Ministerio!L771</f>
        <v>8</v>
      </c>
      <c r="Q771" s="83" t="n">
        <f aca="false">N771+J771</f>
        <v>1349639.66673576</v>
      </c>
      <c r="R771" s="81" t="n">
        <f aca="false">Q771-Tabla_Ministerio!M771</f>
        <v>460.66673575691</v>
      </c>
      <c r="T771" s="83" t="n">
        <f aca="false">B771+Tabla_Ministerio!B771</f>
        <v>3680</v>
      </c>
      <c r="U771" s="83" t="n">
        <f aca="false">C771+Tabla_Ministerio!C771</f>
        <v>33</v>
      </c>
      <c r="V771" s="83" t="n">
        <f aca="false">D771+Tabla_Ministerio!D771</f>
        <v>206.909090909091</v>
      </c>
      <c r="W771" s="83" t="n">
        <f aca="false">E771+Tabla_Ministerio!E771</f>
        <v>68.2727272727273</v>
      </c>
      <c r="X771" s="83" t="n">
        <f aca="false">F771+Tabla_Ministerio!F771</f>
        <v>5</v>
      </c>
      <c r="Y771" s="83" t="n">
        <f aca="false">G771+Tabla_Ministerio!G771</f>
        <v>6</v>
      </c>
      <c r="Z771" s="83" t="n">
        <f aca="false">H771+Tabla_Ministerio!H771</f>
        <v>0</v>
      </c>
      <c r="AA771" s="83" t="n">
        <f aca="false">Y771+0.33*Z771</f>
        <v>6</v>
      </c>
      <c r="AD771" s="91" t="n">
        <f aca="false">IF(U771&gt;0,T771/U771,0)</f>
        <v>111.515151515152</v>
      </c>
      <c r="AE771" s="92" t="n">
        <f aca="false">EXP((((AD771-AD775)/AD776+2)/4-1.9)^3)</f>
        <v>0.00577829445837442</v>
      </c>
      <c r="AF771" s="93" t="n">
        <f aca="false">T771/V771</f>
        <v>17.7855887521968</v>
      </c>
      <c r="AG771" s="92" t="n">
        <f aca="false">EXP((((AF771-AF775)/AF776+2)/4-1.9)^3)</f>
        <v>0.0266453237123681</v>
      </c>
      <c r="AH771" s="92" t="n">
        <f aca="false">W771/V771</f>
        <v>0.329964850615114</v>
      </c>
      <c r="AI771" s="92" t="n">
        <f aca="false">EXP((((AH771-AH775)/AH776+2)/4-1.9)^3)</f>
        <v>0.0173687346257843</v>
      </c>
      <c r="AJ771" s="92" t="n">
        <f aca="false">X771/V771</f>
        <v>0.0241652021089631</v>
      </c>
      <c r="AK771" s="92" t="n">
        <f aca="false">EXP((((AJ771-AJ775)/AJ776+2)/4-1.9)^3)</f>
        <v>0.0849400637395645</v>
      </c>
      <c r="AL771" s="92" t="n">
        <f aca="false">AA771/V771</f>
        <v>0.0289982425307557</v>
      </c>
      <c r="AM771" s="92" t="n">
        <f aca="false">EXP((((AL771-AL775)/AL776+2)/4-1.9)^3)</f>
        <v>0.0222889246871651</v>
      </c>
      <c r="AN771" s="92" t="n">
        <f aca="false">0.01*AE771+0.15*AG771+0.24*AI771+0.25*AK771+0.35*AM771</f>
        <v>0.0372592173870261</v>
      </c>
      <c r="AP771" s="94" t="n">
        <f aca="false">0.01*AE771/$AN775*$AZ771</f>
        <v>2.03498711667871E-005</v>
      </c>
      <c r="AQ771" s="81" t="n">
        <f aca="false">AP771*$J775</f>
        <v>98.4108984194106</v>
      </c>
      <c r="AR771" s="94" t="n">
        <f aca="false">0.15*AG771/$AN775*$AZ771</f>
        <v>0.0014075837826805</v>
      </c>
      <c r="AS771" s="81" t="n">
        <f aca="false">AR771*$J775</f>
        <v>6807.00057110241</v>
      </c>
      <c r="AT771" s="94" t="n">
        <f aca="false">0.24*AI771/$AN775*$AZ771</f>
        <v>0.00146805192228681</v>
      </c>
      <c r="AU771" s="81" t="n">
        <f aca="false">AT771*$J775</f>
        <v>7099.42128942713</v>
      </c>
      <c r="AV771" s="94" t="n">
        <f aca="false">0.25*AK771/$AN775*$AZ771</f>
        <v>0.00747850151307925</v>
      </c>
      <c r="AW771" s="81" t="n">
        <f aca="false">AV771*$J775</f>
        <v>36165.636956671</v>
      </c>
      <c r="AX771" s="94" t="n">
        <f aca="false">0.35*AM771/$AN775*$AZ771</f>
        <v>0.00274738267812629</v>
      </c>
      <c r="AY771" s="81" t="n">
        <f aca="false">AX771*$J775</f>
        <v>13286.1970201368</v>
      </c>
      <c r="AZ771" s="140" t="n">
        <v>1</v>
      </c>
      <c r="BA771" s="140" t="n">
        <v>0.989554283988327</v>
      </c>
    </row>
    <row r="772" customFormat="false" ht="12.8" hidden="false" customHeight="false" outlineLevel="0" collapsed="false">
      <c r="A772" s="89" t="s">
        <v>66</v>
      </c>
      <c r="B772" s="77"/>
      <c r="C772" s="77"/>
      <c r="D772" s="77"/>
      <c r="E772" s="77"/>
      <c r="F772" s="77"/>
      <c r="G772" s="77"/>
      <c r="H772" s="77"/>
      <c r="I772" s="82" t="n">
        <f aca="false">AP772+AR772+AT772+AV772+AX772</f>
        <v>0.0132709846988362</v>
      </c>
      <c r="J772" s="81" t="n">
        <f aca="false">AQ772+AS772+AU772+AW772+AY772</f>
        <v>64177.778641383</v>
      </c>
      <c r="K772" s="90" t="n">
        <f aca="false">I772-Tabla_Ministerio!J772</f>
        <v>-0.000109228111601918</v>
      </c>
      <c r="L772" s="81" t="n">
        <f aca="false">J772-Tabla_Ministerio!K772</f>
        <v>-528.221358616975</v>
      </c>
      <c r="M772" s="82" t="n">
        <f aca="false">Q807/Q810</f>
        <v>0.00542949045904117</v>
      </c>
      <c r="N772" s="81" t="n">
        <f aca="false">ROUND(N775*M772,0)</f>
        <v>498878</v>
      </c>
      <c r="O772" s="82" t="n">
        <f aca="false">Tabla_Ministerio!L772/Tabla_Ministerio!L775-M772</f>
        <v>4.71597955166783E-006</v>
      </c>
      <c r="P772" s="117" t="n">
        <f aca="false">N772-Tabla_Ministerio!L772</f>
        <v>-433</v>
      </c>
      <c r="Q772" s="83" t="n">
        <f aca="false">N772+J772</f>
        <v>563055.778641383</v>
      </c>
      <c r="R772" s="81" t="n">
        <f aca="false">Q772-Tabla_Ministerio!M772</f>
        <v>-961.221358616953</v>
      </c>
      <c r="T772" s="83" t="n">
        <f aca="false">B772+Tabla_Ministerio!B772</f>
        <v>3970</v>
      </c>
      <c r="U772" s="83" t="n">
        <f aca="false">C772+Tabla_Ministerio!C772</f>
        <v>20</v>
      </c>
      <c r="V772" s="83" t="n">
        <f aca="false">D772+Tabla_Ministerio!D772</f>
        <v>161.886363636364</v>
      </c>
      <c r="W772" s="83" t="n">
        <f aca="false">E772+Tabla_Ministerio!E772</f>
        <v>57.6363636363636</v>
      </c>
      <c r="X772" s="83" t="n">
        <f aca="false">F772+Tabla_Ministerio!F772</f>
        <v>0</v>
      </c>
      <c r="Y772" s="83" t="n">
        <f aca="false">G772+Tabla_Ministerio!G772</f>
        <v>0</v>
      </c>
      <c r="Z772" s="83" t="n">
        <f aca="false">H772+Tabla_Ministerio!H772</f>
        <v>0</v>
      </c>
      <c r="AA772" s="83" t="n">
        <f aca="false">Y772+0.33*Z772</f>
        <v>0</v>
      </c>
      <c r="AD772" s="91" t="n">
        <f aca="false">IF(U772&gt;0,T772/U772,0)</f>
        <v>198.5</v>
      </c>
      <c r="AE772" s="92" t="n">
        <f aca="false">EXP((((AD772-AD775)/AD776+2)/4-1.9)^3)</f>
        <v>0.0689820133462348</v>
      </c>
      <c r="AF772" s="93" t="n">
        <f aca="false">T772/V772</f>
        <v>24.5233749824512</v>
      </c>
      <c r="AG772" s="92" t="n">
        <f aca="false">EXP((((AF772-AF775)/AF776+2)/4-1.9)^3)</f>
        <v>0.162047497089589</v>
      </c>
      <c r="AH772" s="92" t="n">
        <f aca="false">W772/V772</f>
        <v>0.356029762740417</v>
      </c>
      <c r="AI772" s="92" t="n">
        <f aca="false">EXP((((AH772-AH775)/AH776+2)/4-1.9)^3)</f>
        <v>0.0246818128155789</v>
      </c>
      <c r="AJ772" s="92" t="n">
        <f aca="false">X772/V772</f>
        <v>0</v>
      </c>
      <c r="AK772" s="92" t="n">
        <f aca="false">EXP((((AJ772-AJ775)/AJ776+2)/4-1.9)^3)</f>
        <v>0.0098087900863524</v>
      </c>
      <c r="AL772" s="92" t="n">
        <f aca="false">AA772/V772</f>
        <v>0</v>
      </c>
      <c r="AM772" s="92" t="n">
        <f aca="false">EXP((((AL772-AL775)/AL776+2)/4-1.9)^3)</f>
        <v>0.0123138519144609</v>
      </c>
      <c r="AN772" s="92" t="n">
        <f aca="false">0.01*AE772+0.15*AG772+0.24*AI772+0.25*AK772+0.35*AM772</f>
        <v>0.037682625464289</v>
      </c>
      <c r="AP772" s="94" t="n">
        <f aca="false">0.01*AE772/$AN775*$AZ772</f>
        <v>0.000242939347334054</v>
      </c>
      <c r="AQ772" s="81" t="n">
        <f aca="false">AP772*$J775</f>
        <v>1174.84180792208</v>
      </c>
      <c r="AR772" s="94" t="n">
        <f aca="false">0.15*AG772/$AN775*$AZ772</f>
        <v>0.00856043001727144</v>
      </c>
      <c r="AS772" s="81" t="n">
        <f aca="false">AR772*$J775</f>
        <v>41397.7858607338</v>
      </c>
      <c r="AT772" s="94" t="n">
        <f aca="false">0.24*AI772/$AN775*$AZ772</f>
        <v>0.00208617285773042</v>
      </c>
      <c r="AU772" s="81" t="n">
        <f aca="false">AT772*$J775</f>
        <v>10088.6213728229</v>
      </c>
      <c r="AV772" s="94" t="n">
        <f aca="false">0.25*AK772/$AN775*$AZ772</f>
        <v>0.000863609565059637</v>
      </c>
      <c r="AW772" s="81" t="n">
        <f aca="false">AV772*$J775</f>
        <v>4176.37008532146</v>
      </c>
      <c r="AX772" s="94" t="n">
        <f aca="false">0.35*AM772/$AN775*$AZ772</f>
        <v>0.00151783291144069</v>
      </c>
      <c r="AY772" s="81" t="n">
        <f aca="false">AX772*$J775</f>
        <v>7340.15951458287</v>
      </c>
      <c r="AZ772" s="140" t="n">
        <v>1</v>
      </c>
      <c r="BA772" s="140" t="n">
        <v>1.01285796033092</v>
      </c>
    </row>
    <row r="773" customFormat="false" ht="12.8" hidden="false" customHeight="false" outlineLevel="0" collapsed="false">
      <c r="A773" s="89" t="s">
        <v>67</v>
      </c>
      <c r="B773" s="77"/>
      <c r="C773" s="77"/>
      <c r="D773" s="77"/>
      <c r="E773" s="77"/>
      <c r="F773" s="77"/>
      <c r="G773" s="77"/>
      <c r="H773" s="77"/>
      <c r="I773" s="82" t="n">
        <f aca="false">AP773+AR773+AT773+AV773+AX773</f>
        <v>0.0040576209787104</v>
      </c>
      <c r="J773" s="81" t="n">
        <f aca="false">AQ773+AS773+AU773+AW773+AY773</f>
        <v>19622.4399991316</v>
      </c>
      <c r="K773" s="90" t="n">
        <f aca="false">I773-Tabla_Ministerio!J773</f>
        <v>-0.000167818216549602</v>
      </c>
      <c r="L773" s="81" t="n">
        <f aca="false">J773-Tabla_Ministerio!K773</f>
        <v>-811.560000868398</v>
      </c>
      <c r="M773" s="82" t="n">
        <f aca="false">Q808/Q810</f>
        <v>0.00420547422908581</v>
      </c>
      <c r="N773" s="81" t="n">
        <f aca="false">ROUND(N775*M773,0)</f>
        <v>386411</v>
      </c>
      <c r="O773" s="82" t="n">
        <f aca="false">Tabla_Ministerio!L773/Tabla_Ministerio!L775-M773</f>
        <v>-4.45611871028716E-006</v>
      </c>
      <c r="P773" s="117" t="n">
        <f aca="false">N773-Tabla_Ministerio!L773</f>
        <v>409</v>
      </c>
      <c r="Q773" s="83" t="n">
        <f aca="false">N773+J773</f>
        <v>406033.439999132</v>
      </c>
      <c r="R773" s="81" t="n">
        <f aca="false">Q773-Tabla_Ministerio!M773</f>
        <v>-402.560000868398</v>
      </c>
      <c r="T773" s="83" t="n">
        <f aca="false">B773+Tabla_Ministerio!B773</f>
        <v>3538</v>
      </c>
      <c r="U773" s="83" t="n">
        <f aca="false">C773+Tabla_Ministerio!C773</f>
        <v>29</v>
      </c>
      <c r="V773" s="83" t="n">
        <f aca="false">D773+Tabla_Ministerio!D773</f>
        <v>219.318181818182</v>
      </c>
      <c r="W773" s="83" t="n">
        <f aca="false">E773+Tabla_Ministerio!E773</f>
        <v>61.3409090909091</v>
      </c>
      <c r="X773" s="83" t="n">
        <f aca="false">F773+Tabla_Ministerio!F773</f>
        <v>0</v>
      </c>
      <c r="Y773" s="83" t="n">
        <f aca="false">G773+Tabla_Ministerio!G773</f>
        <v>1</v>
      </c>
      <c r="Z773" s="83" t="n">
        <f aca="false">H773+Tabla_Ministerio!H773</f>
        <v>0</v>
      </c>
      <c r="AA773" s="83" t="n">
        <f aca="false">Y773+0.33*Z773</f>
        <v>1</v>
      </c>
      <c r="AD773" s="91" t="n">
        <f aca="false">IF(U773&gt;0,T773/U773,0)</f>
        <v>122</v>
      </c>
      <c r="AE773" s="92" t="n">
        <f aca="false">EXP((((AD773-AD775)/AD776+2)/4-1.9)^3)</f>
        <v>0.00826162099651062</v>
      </c>
      <c r="AF773" s="93" t="n">
        <f aca="false">T773/V773</f>
        <v>16.1318134715026</v>
      </c>
      <c r="AG773" s="92" t="n">
        <f aca="false">EXP((((AF773-AF775)/AF776+2)/4-1.9)^3)</f>
        <v>0.0149798448255753</v>
      </c>
      <c r="AH773" s="92" t="n">
        <f aca="false">W773/V773</f>
        <v>0.279689119170984</v>
      </c>
      <c r="AI773" s="92" t="n">
        <f aca="false">EXP((((AH773-AH775)/AH776+2)/4-1.9)^3)</f>
        <v>0.00829296672580876</v>
      </c>
      <c r="AJ773" s="92" t="n">
        <f aca="false">X773/V773</f>
        <v>0</v>
      </c>
      <c r="AK773" s="92" t="n">
        <f aca="false">EXP((((AJ773-AJ775)/AJ776+2)/4-1.9)^3)</f>
        <v>0.0098087900863524</v>
      </c>
      <c r="AL773" s="92" t="n">
        <f aca="false">AA773/V773</f>
        <v>0.00455958549222798</v>
      </c>
      <c r="AM773" s="92" t="n">
        <f aca="false">EXP((((AL773-AL775)/AL776+2)/4-1.9)^3)</f>
        <v>0.0135697419799317</v>
      </c>
      <c r="AN773" s="92" t="n">
        <f aca="false">0.01*AE773+0.15*AG773+0.24*AI773+0.25*AK773+0.35*AM773</f>
        <v>0.0115215121625597</v>
      </c>
      <c r="AP773" s="94" t="n">
        <f aca="false">0.01*AE773/$AN775*$AZ773</f>
        <v>2.90955963076882E-005</v>
      </c>
      <c r="AQ773" s="81" t="n">
        <f aca="false">AP773*$J775</f>
        <v>140.704761677376</v>
      </c>
      <c r="AR773" s="94" t="n">
        <f aca="false">0.15*AG773/$AN775*$AZ773</f>
        <v>0.000791335352918339</v>
      </c>
      <c r="AS773" s="81" t="n">
        <f aca="false">AR773*$J775</f>
        <v>3826.85582593938</v>
      </c>
      <c r="AT773" s="94" t="n">
        <f aca="false">0.24*AI773/$AN775*$AZ773</f>
        <v>0.000700943736293303</v>
      </c>
      <c r="AU773" s="81" t="n">
        <f aca="false">AT773*$J775</f>
        <v>3389.72675869639</v>
      </c>
      <c r="AV773" s="94" t="n">
        <f aca="false">0.25*AK773/$AN775*$AZ773</f>
        <v>0.000863609565059637</v>
      </c>
      <c r="AW773" s="81" t="n">
        <f aca="false">AV773*$J775</f>
        <v>4176.37008532146</v>
      </c>
      <c r="AX773" s="94" t="n">
        <f aca="false">0.35*AM773/$AN775*$AZ773</f>
        <v>0.00167263672813143</v>
      </c>
      <c r="AY773" s="81" t="n">
        <f aca="false">AX773*$J775</f>
        <v>8088.782567497</v>
      </c>
      <c r="AZ773" s="140" t="n">
        <v>1</v>
      </c>
      <c r="BA773" s="140" t="n">
        <v>0.988228194173219</v>
      </c>
    </row>
    <row r="774" customFormat="false" ht="12.8" hidden="false" customHeight="false" outlineLevel="0" collapsed="false">
      <c r="A774" s="95" t="s">
        <v>68</v>
      </c>
      <c r="B774" s="77"/>
      <c r="C774" s="77"/>
      <c r="D774" s="77"/>
      <c r="E774" s="77"/>
      <c r="F774" s="77"/>
      <c r="G774" s="77"/>
      <c r="H774" s="77"/>
      <c r="I774" s="96" t="n">
        <f aca="false">AP774+AR774+AT774+AV774+AX774</f>
        <v>0.0102084022673473</v>
      </c>
      <c r="J774" s="97" t="n">
        <f aca="false">AQ774+AS774+AU774+AW774+AY774</f>
        <v>49367.2923195715</v>
      </c>
      <c r="K774" s="90" t="n">
        <f aca="false">I774-Tabla_Ministerio!J774</f>
        <v>-2.83453901138951E-006</v>
      </c>
      <c r="L774" s="81" t="n">
        <f aca="false">J774-Tabla_Ministerio!K774</f>
        <v>-13.7076804285171</v>
      </c>
      <c r="M774" s="82" t="n">
        <f aca="false">Q809/Q810</f>
        <v>0.00512736856636463</v>
      </c>
      <c r="N774" s="81" t="n">
        <f aca="false">ROUND(N775*M774,0)</f>
        <v>471118</v>
      </c>
      <c r="O774" s="82" t="n">
        <f aca="false">Tabla_Ministerio!L774/Tabla_Ministerio!L775-M774</f>
        <v>5.19327466868853E-006</v>
      </c>
      <c r="P774" s="117" t="n">
        <f aca="false">N774-Tabla_Ministerio!L774</f>
        <v>-477</v>
      </c>
      <c r="Q774" s="83" t="n">
        <f aca="false">N774+J774</f>
        <v>520485.292319572</v>
      </c>
      <c r="R774" s="81" t="n">
        <f aca="false">Q774-Tabla_Ministerio!M774</f>
        <v>-490.707680428517</v>
      </c>
      <c r="T774" s="99" t="n">
        <f aca="false">B774+Tabla_Ministerio!B774</f>
        <v>3230</v>
      </c>
      <c r="U774" s="99" t="n">
        <f aca="false">C774+Tabla_Ministerio!C774</f>
        <v>21</v>
      </c>
      <c r="V774" s="99" t="n">
        <f aca="false">D774+Tabla_Ministerio!D774</f>
        <v>205.518181818182</v>
      </c>
      <c r="W774" s="99" t="n">
        <f aca="false">E774+Tabla_Ministerio!E774</f>
        <v>67.4090909090909</v>
      </c>
      <c r="X774" s="99" t="n">
        <f aca="false">F774+Tabla_Ministerio!F774</f>
        <v>1</v>
      </c>
      <c r="Y774" s="99" t="n">
        <f aca="false">G774+Tabla_Ministerio!G774</f>
        <v>16</v>
      </c>
      <c r="Z774" s="99" t="n">
        <f aca="false">H774+Tabla_Ministerio!H774</f>
        <v>0</v>
      </c>
      <c r="AA774" s="99" t="n">
        <f aca="false">Y774+0.33*Z774</f>
        <v>16</v>
      </c>
      <c r="AD774" s="91" t="n">
        <f aca="false">IF(U774&gt;0,T774/U774,0)</f>
        <v>153.809523809524</v>
      </c>
      <c r="AE774" s="92" t="n">
        <f aca="false">EXP((((AD774-AD775)/AD776+2)/4-1.9)^3)</f>
        <v>0.0220735150765128</v>
      </c>
      <c r="AF774" s="93" t="n">
        <f aca="false">T774/V774</f>
        <v>15.71637103552</v>
      </c>
      <c r="AG774" s="92" t="n">
        <f aca="false">EXP((((AF774-AF775)/AF776+2)/4-1.9)^3)</f>
        <v>0.0128459729484158</v>
      </c>
      <c r="AH774" s="92" t="n">
        <f aca="false">W774/V774</f>
        <v>0.327995753527668</v>
      </c>
      <c r="AI774" s="92" t="n">
        <f aca="false">EXP((((AH774-AH775)/AH776+2)/4-1.9)^3)</f>
        <v>0.016899048174316</v>
      </c>
      <c r="AJ774" s="92" t="n">
        <f aca="false">X774/V774</f>
        <v>0.00486574954660061</v>
      </c>
      <c r="AK774" s="92" t="n">
        <f aca="false">EXP((((AJ774-AJ775)/AJ776+2)/4-1.9)^3)</f>
        <v>0.0163082791106113</v>
      </c>
      <c r="AL774" s="92" t="n">
        <f aca="false">AA774/V774</f>
        <v>0.0778519927456097</v>
      </c>
      <c r="AM774" s="92" t="n">
        <f aca="false">EXP((((AL774-AL775)/AL776+2)/4-1.9)^3)</f>
        <v>0.0534457933204541</v>
      </c>
      <c r="AN774" s="92" t="n">
        <f aca="false">0.01*AE774+0.15*AG774+0.24*AI774+0.25*AK774+0.35*AM774</f>
        <v>0.028986500094675</v>
      </c>
      <c r="AP774" s="94" t="n">
        <f aca="false">0.01*AE774/$AN775*$AZ774</f>
        <v>7.77380230864068E-005</v>
      </c>
      <c r="AQ774" s="81" t="n">
        <f aca="false">AP774*$J775</f>
        <v>375.93695953064</v>
      </c>
      <c r="AR774" s="94" t="n">
        <f aca="false">0.15*AG774/$AN775*$AZ774</f>
        <v>0.000678610002645578</v>
      </c>
      <c r="AS774" s="81" t="n">
        <f aca="false">AR774*$J775</f>
        <v>3281.72200646387</v>
      </c>
      <c r="AT774" s="94" t="n">
        <f aca="false">0.24*AI774/$AN775*$AZ774</f>
        <v>0.00142835276671755</v>
      </c>
      <c r="AU774" s="81" t="n">
        <f aca="false">AT774*$J775</f>
        <v>6907.43827714944</v>
      </c>
      <c r="AV774" s="94" t="n">
        <f aca="false">0.25*AK774/$AN775*$AZ774</f>
        <v>0.00143585352582701</v>
      </c>
      <c r="AW774" s="81" t="n">
        <f aca="false">AV774*$J775</f>
        <v>6943.71155066257</v>
      </c>
      <c r="AX774" s="94" t="n">
        <f aca="false">0.35*AM774/$AN775*$AZ774</f>
        <v>0.00658784794907077</v>
      </c>
      <c r="AY774" s="81" t="n">
        <f aca="false">AX774*$J775</f>
        <v>31858.483525765</v>
      </c>
      <c r="AZ774" s="140" t="n">
        <v>1</v>
      </c>
      <c r="BA774" s="140" t="n">
        <v>0.981506332752731</v>
      </c>
    </row>
    <row r="775" customFormat="false" ht="12.8" hidden="false" customHeight="false" outlineLevel="0" collapsed="false">
      <c r="A775" s="104" t="s">
        <v>71</v>
      </c>
      <c r="B775" s="77"/>
      <c r="C775" s="77"/>
      <c r="D775" s="77"/>
      <c r="E775" s="77"/>
      <c r="F775" s="77"/>
      <c r="G775" s="77"/>
      <c r="H775" s="77"/>
      <c r="I775" s="105" t="n">
        <f aca="false">SUM(I748:I774)</f>
        <v>1</v>
      </c>
      <c r="J775" s="108" t="n">
        <f aca="false">Tabla_Ministerio!K775</f>
        <v>4835947</v>
      </c>
      <c r="K775" s="107" t="n">
        <f aca="false">I775-Tabla_Ministerio!J775</f>
        <v>0</v>
      </c>
      <c r="L775" s="108" t="n">
        <f aca="false">J775-Tabla_Ministerio!K775</f>
        <v>0</v>
      </c>
      <c r="M775" s="105" t="n">
        <f aca="false">SUM(M750:M774)</f>
        <v>1</v>
      </c>
      <c r="N775" s="108" t="n">
        <f aca="false">Tabla_Ministerio!L775</f>
        <v>91882965</v>
      </c>
      <c r="O775" s="105" t="n">
        <f aca="false">SUM(P750:P774)</f>
        <v>1</v>
      </c>
      <c r="P775" s="109" t="n">
        <f aca="false">SUM(P750:P774)</f>
        <v>1</v>
      </c>
      <c r="Q775" s="111" t="n">
        <f aca="false">Tabla_Ministerio!M775</f>
        <v>96718912</v>
      </c>
      <c r="R775" s="108" t="n">
        <f aca="false">SUM(R750:R774)</f>
        <v>1.00000000023283</v>
      </c>
      <c r="T775" s="111"/>
      <c r="U775" s="111"/>
      <c r="V775" s="111"/>
      <c r="W775" s="111"/>
      <c r="X775" s="111"/>
      <c r="Y775" s="111"/>
      <c r="Z775" s="111"/>
      <c r="AA775" s="111"/>
      <c r="AC775" s="112" t="s">
        <v>295</v>
      </c>
      <c r="AD775" s="112" t="n">
        <f aca="false">AVERAGE(AD750:AD774)</f>
        <v>195.418033513379</v>
      </c>
      <c r="AE775" s="111"/>
      <c r="AF775" s="112" t="n">
        <f aca="false">AVERAGE(AF750:AF774)</f>
        <v>20.6958372987267</v>
      </c>
      <c r="AG775" s="111"/>
      <c r="AH775" s="114" t="n">
        <f aca="false">AVERAGE(AH750:AH774)</f>
        <v>0.436687149112056</v>
      </c>
      <c r="AI775" s="111"/>
      <c r="AJ775" s="114" t="n">
        <f aca="false">AVERAGE(AJ750:AJ774)</f>
        <v>0.0204063044778712</v>
      </c>
      <c r="AK775" s="111"/>
      <c r="AL775" s="114" t="n">
        <f aca="false">AVERAGE(AL750:AL774)</f>
        <v>0.0894071966835908</v>
      </c>
      <c r="AM775" s="111"/>
      <c r="AN775" s="114" t="n">
        <f aca="false">SUM(AN750:AN774)</f>
        <v>2.83947471264837</v>
      </c>
      <c r="AP775" s="116" t="n">
        <f aca="false">SUM(AP748:AP774)</f>
        <v>0.00984002165565544</v>
      </c>
      <c r="AQ775" s="108" t="n">
        <f aca="false">SUM(AQ748:AQ774)</f>
        <v>47585.8232056019</v>
      </c>
      <c r="AR775" s="116" t="n">
        <f aca="false">SUM(AR748:AR774)</f>
        <v>0.150691313738081</v>
      </c>
      <c r="AS775" s="108" t="n">
        <f aca="false">SUM(AS748:AS774)</f>
        <v>728735.206597732</v>
      </c>
      <c r="AT775" s="116" t="n">
        <f aca="false">SUM(AT748:AT774)</f>
        <v>0.239404828101967</v>
      </c>
      <c r="AU775" s="108" t="n">
        <f aca="false">SUM(AU748:AU774)</f>
        <v>1157749.06024522</v>
      </c>
      <c r="AV775" s="116" t="n">
        <f aca="false">SUM(AV748:AV774)</f>
        <v>0.254274645276352</v>
      </c>
      <c r="AW775" s="108" t="n">
        <f aca="false">SUM(AW748:AW774)</f>
        <v>1229658.70800024</v>
      </c>
      <c r="AX775" s="116" t="n">
        <f aca="false">SUM(AX748:AX774)</f>
        <v>0.345789191227944</v>
      </c>
      <c r="AY775" s="108" t="n">
        <f aca="false">SUM(AY748:AY774)</f>
        <v>1672218.2019512</v>
      </c>
      <c r="AZ775" s="8"/>
    </row>
    <row r="776" customFormat="false" ht="12.8" hidden="false" customHeight="false" outlineLevel="0" collapsed="false">
      <c r="A776" s="57" t="s">
        <v>72</v>
      </c>
      <c r="B776" s="60"/>
      <c r="C776" s="60"/>
      <c r="D776" s="60"/>
      <c r="E776" s="60"/>
      <c r="F776" s="60"/>
      <c r="G776" s="60"/>
      <c r="H776" s="60"/>
      <c r="AC776" s="112" t="s">
        <v>296</v>
      </c>
      <c r="AD776" s="112" t="n">
        <f aca="false">_xlfn.STDEV.P(AD750:AD774)</f>
        <v>64.084198934827</v>
      </c>
      <c r="AE776" s="111"/>
      <c r="AF776" s="112" t="n">
        <f aca="false">_xlfn.STDEV.P(AF750:AF774)</f>
        <v>5.34271256552934</v>
      </c>
      <c r="AG776" s="111"/>
      <c r="AH776" s="114" t="n">
        <f aca="false">_xlfn.STDEV.P(AH750:AH774)</f>
        <v>0.137251198059886</v>
      </c>
      <c r="AI776" s="111"/>
      <c r="AJ776" s="114" t="n">
        <f aca="false">_xlfn.STDEV.P(AJ750:AJ774)</f>
        <v>0.0191753942525998</v>
      </c>
      <c r="AK776" s="111"/>
      <c r="AL776" s="114" t="n">
        <f aca="false">_xlfn.STDEV.P(AL750:AL774)</f>
        <v>0.0938071957912248</v>
      </c>
      <c r="AM776" s="111"/>
      <c r="AN776" s="114"/>
      <c r="AZ776" s="8"/>
    </row>
    <row r="777" customFormat="false" ht="12.8" hidden="false" customHeight="false" outlineLevel="0" collapsed="false">
      <c r="A777" s="57" t="s">
        <v>196</v>
      </c>
      <c r="B777" s="60"/>
      <c r="C777" s="60"/>
      <c r="D777" s="60"/>
      <c r="E777" s="60"/>
      <c r="F777" s="60"/>
      <c r="G777" s="60"/>
      <c r="H777" s="60"/>
      <c r="AZ777" s="8"/>
    </row>
    <row r="778" customFormat="false" ht="12.8" hidden="false" customHeight="false" outlineLevel="0" collapsed="false">
      <c r="B778" s="48"/>
      <c r="C778" s="48"/>
      <c r="D778" s="48"/>
      <c r="E778" s="48"/>
      <c r="F778" s="48"/>
      <c r="G778" s="48"/>
      <c r="H778" s="48"/>
      <c r="T778" s="48"/>
      <c r="U778" s="48"/>
      <c r="V778" s="48"/>
      <c r="W778" s="48"/>
      <c r="X778" s="48"/>
      <c r="Y778" s="48"/>
      <c r="Z778" s="48"/>
      <c r="AA778" s="48"/>
      <c r="AC778" s="8" t="n">
        <f aca="false">MAX(AD778:AN778)</f>
        <v>3.09585816907945</v>
      </c>
      <c r="AD778" s="8" t="n">
        <f aca="false">(MAX(AD750:AD774)-AD775)/AD776</f>
        <v>2.74116401140637</v>
      </c>
      <c r="AF778" s="8" t="n">
        <f aca="false">(MAX(AF750:AF774)-AF775)/AF776</f>
        <v>2.14294946626222</v>
      </c>
      <c r="AH778" s="8" t="n">
        <f aca="false">(MAX(AH750:AH774)-AH775)/AH776</f>
        <v>2.61721589101738</v>
      </c>
      <c r="AJ778" s="8" t="n">
        <f aca="false">(MAX(AJ750:AJ774)-AJ775)/AJ776</f>
        <v>2.53431767456154</v>
      </c>
      <c r="AL778" s="8" t="n">
        <f aca="false">(MAX(AL750:AL774)-AL775)/AL776</f>
        <v>3.09585816907945</v>
      </c>
    </row>
    <row r="779" customFormat="false" ht="12.8" hidden="false" customHeight="false" outlineLevel="0" collapsed="false">
      <c r="B779" s="48"/>
      <c r="C779" s="48"/>
      <c r="D779" s="48"/>
      <c r="E779" s="48"/>
      <c r="F779" s="48"/>
      <c r="G779" s="48"/>
      <c r="H779" s="48"/>
      <c r="T779" s="48"/>
      <c r="U779" s="48"/>
      <c r="V779" s="48"/>
      <c r="W779" s="48"/>
      <c r="X779" s="48"/>
      <c r="Y779" s="48"/>
      <c r="Z779" s="48"/>
      <c r="AA779" s="48"/>
    </row>
    <row r="780" customFormat="false" ht="12.8" hidden="false" customHeight="false" outlineLevel="0" collapsed="false">
      <c r="B780" s="48"/>
      <c r="C780" s="48"/>
      <c r="D780" s="48"/>
      <c r="E780" s="48"/>
      <c r="F780" s="48"/>
      <c r="G780" s="48"/>
      <c r="H780" s="48"/>
      <c r="T780" s="48"/>
      <c r="U780" s="48"/>
      <c r="V780" s="48"/>
      <c r="W780" s="48"/>
      <c r="X780" s="48"/>
      <c r="Y780" s="48"/>
      <c r="Z780" s="48"/>
      <c r="AA780" s="48"/>
    </row>
    <row r="781" customFormat="false" ht="12.8" hidden="false" customHeight="false" outlineLevel="0" collapsed="false">
      <c r="A781" s="16" t="str">
        <f aca="false">"Tabla " &amp; TEXT((ROW()+24) / 35, "0")</f>
        <v>Tabla 23</v>
      </c>
      <c r="B781" s="16"/>
      <c r="C781" s="16"/>
      <c r="D781" s="16"/>
      <c r="E781" s="16"/>
      <c r="F781" s="16"/>
      <c r="G781" s="16"/>
      <c r="H781" s="16"/>
      <c r="I781" s="16"/>
      <c r="J781" s="16"/>
      <c r="T781" s="16"/>
      <c r="U781" s="16"/>
      <c r="V781" s="16"/>
      <c r="W781" s="16"/>
      <c r="X781" s="16"/>
      <c r="Y781" s="16"/>
      <c r="Z781" s="16"/>
      <c r="AA781" s="16"/>
      <c r="AZ781" s="8"/>
    </row>
    <row r="782" customFormat="false" ht="12.8" hidden="false" customHeight="false" outlineLevel="0" collapsed="false">
      <c r="A782" s="16" t="s">
        <v>268</v>
      </c>
      <c r="B782" s="16"/>
      <c r="C782" s="16"/>
      <c r="D782" s="16"/>
      <c r="E782" s="16"/>
      <c r="F782" s="16"/>
      <c r="G782" s="16"/>
      <c r="H782" s="16"/>
      <c r="I782" s="16"/>
      <c r="J782" s="16"/>
      <c r="T782" s="16"/>
      <c r="U782" s="16"/>
      <c r="V782" s="16"/>
      <c r="W782" s="16"/>
      <c r="X782" s="16"/>
      <c r="Y782" s="16"/>
      <c r="Z782" s="16"/>
      <c r="AA782" s="16"/>
      <c r="AZ782" s="8"/>
    </row>
    <row r="783" customFormat="false" ht="15.8" hidden="false" customHeight="true" outlineLevel="0" collapsed="false">
      <c r="A783" s="66" t="s">
        <v>30</v>
      </c>
      <c r="B783" s="136" t="s">
        <v>275</v>
      </c>
      <c r="C783" s="136"/>
      <c r="D783" s="136"/>
      <c r="E783" s="136"/>
      <c r="F783" s="136"/>
      <c r="G783" s="136"/>
      <c r="H783" s="136"/>
      <c r="I783" s="68" t="s">
        <v>32</v>
      </c>
      <c r="J783" s="69" t="s">
        <v>33</v>
      </c>
      <c r="K783" s="70" t="s">
        <v>276</v>
      </c>
      <c r="L783" s="69" t="s">
        <v>277</v>
      </c>
      <c r="M783" s="68" t="s">
        <v>278</v>
      </c>
      <c r="N783" s="69" t="s">
        <v>34</v>
      </c>
      <c r="O783" s="69" t="s">
        <v>279</v>
      </c>
      <c r="P783" s="71" t="s">
        <v>280</v>
      </c>
      <c r="Q783" s="66" t="s">
        <v>281</v>
      </c>
      <c r="R783" s="69" t="s">
        <v>282</v>
      </c>
      <c r="T783" s="72" t="s">
        <v>275</v>
      </c>
      <c r="U783" s="72"/>
      <c r="V783" s="72"/>
      <c r="W783" s="72"/>
      <c r="X783" s="72"/>
      <c r="Y783" s="72"/>
      <c r="Z783" s="72"/>
      <c r="AA783" s="72"/>
      <c r="AD783" s="73" t="s">
        <v>284</v>
      </c>
      <c r="AE783" s="73"/>
      <c r="AF783" s="73" t="s">
        <v>285</v>
      </c>
      <c r="AG783" s="73"/>
      <c r="AH783" s="73" t="s">
        <v>286</v>
      </c>
      <c r="AI783" s="73"/>
      <c r="AJ783" s="73" t="s">
        <v>287</v>
      </c>
      <c r="AK783" s="73"/>
      <c r="AL783" s="73" t="s">
        <v>288</v>
      </c>
      <c r="AM783" s="73"/>
      <c r="AN783" s="74" t="s">
        <v>289</v>
      </c>
      <c r="AP783" s="73" t="s">
        <v>284</v>
      </c>
      <c r="AQ783" s="73"/>
      <c r="AR783" s="73" t="s">
        <v>285</v>
      </c>
      <c r="AS783" s="73"/>
      <c r="AT783" s="73" t="s">
        <v>286</v>
      </c>
      <c r="AU783" s="73"/>
      <c r="AV783" s="73" t="s">
        <v>287</v>
      </c>
      <c r="AW783" s="73"/>
      <c r="AX783" s="74" t="s">
        <v>288</v>
      </c>
      <c r="AY783" s="74"/>
      <c r="AZ783" s="8"/>
    </row>
    <row r="784" customFormat="false" ht="37.3" hidden="false" customHeight="false" outlineLevel="0" collapsed="false">
      <c r="A784" s="66"/>
      <c r="B784" s="137" t="s">
        <v>269</v>
      </c>
      <c r="C784" s="137" t="s">
        <v>270</v>
      </c>
      <c r="D784" s="137" t="s">
        <v>271</v>
      </c>
      <c r="E784" s="137" t="s">
        <v>272</v>
      </c>
      <c r="F784" s="137" t="s">
        <v>273</v>
      </c>
      <c r="G784" s="137" t="s">
        <v>274</v>
      </c>
      <c r="H784" s="137" t="s">
        <v>299</v>
      </c>
      <c r="I784" s="68" t="s">
        <v>43</v>
      </c>
      <c r="J784" s="69"/>
      <c r="K784" s="70"/>
      <c r="L784" s="69"/>
      <c r="M784" s="68"/>
      <c r="N784" s="69"/>
      <c r="O784" s="69"/>
      <c r="P784" s="71"/>
      <c r="Q784" s="66"/>
      <c r="R784" s="69"/>
      <c r="T784" s="73" t="s">
        <v>222</v>
      </c>
      <c r="U784" s="73" t="s">
        <v>223</v>
      </c>
      <c r="V784" s="73" t="s">
        <v>224</v>
      </c>
      <c r="W784" s="73" t="s">
        <v>225</v>
      </c>
      <c r="X784" s="73" t="s">
        <v>226</v>
      </c>
      <c r="Y784" s="73" t="s">
        <v>227</v>
      </c>
      <c r="Z784" s="73" t="s">
        <v>228</v>
      </c>
      <c r="AA784" s="66" t="s">
        <v>43</v>
      </c>
      <c r="AD784" s="73" t="s">
        <v>290</v>
      </c>
      <c r="AE784" s="73" t="s">
        <v>291</v>
      </c>
      <c r="AF784" s="73" t="s">
        <v>290</v>
      </c>
      <c r="AG784" s="73" t="s">
        <v>291</v>
      </c>
      <c r="AH784" s="73" t="s">
        <v>290</v>
      </c>
      <c r="AI784" s="73" t="s">
        <v>291</v>
      </c>
      <c r="AJ784" s="73" t="s">
        <v>290</v>
      </c>
      <c r="AK784" s="73" t="s">
        <v>291</v>
      </c>
      <c r="AL784" s="73" t="s">
        <v>290</v>
      </c>
      <c r="AM784" s="73" t="s">
        <v>291</v>
      </c>
      <c r="AN784" s="75" t="s">
        <v>292</v>
      </c>
      <c r="AP784" s="73" t="s">
        <v>293</v>
      </c>
      <c r="AQ784" s="73" t="s">
        <v>294</v>
      </c>
      <c r="AR784" s="73" t="s">
        <v>293</v>
      </c>
      <c r="AS784" s="73" t="s">
        <v>294</v>
      </c>
      <c r="AT784" s="73" t="s">
        <v>293</v>
      </c>
      <c r="AU784" s="73" t="s">
        <v>294</v>
      </c>
      <c r="AV784" s="73" t="s">
        <v>293</v>
      </c>
      <c r="AW784" s="73" t="s">
        <v>294</v>
      </c>
      <c r="AX784" s="73" t="s">
        <v>293</v>
      </c>
      <c r="AY784" s="75" t="s">
        <v>294</v>
      </c>
      <c r="AZ784" s="138" t="s">
        <v>298</v>
      </c>
    </row>
    <row r="785" customFormat="false" ht="12.8" hidden="false" customHeight="false" outlineLevel="0" collapsed="false">
      <c r="A785" s="76" t="s">
        <v>44</v>
      </c>
      <c r="B785" s="77" t="n">
        <v>0</v>
      </c>
      <c r="C785" s="77"/>
      <c r="D785" s="77"/>
      <c r="E785" s="77"/>
      <c r="F785" s="77"/>
      <c r="G785" s="77"/>
      <c r="H785" s="77"/>
      <c r="I785" s="78" t="n">
        <f aca="false">AP785+AR785+AT785+AV785+AX785</f>
        <v>0.160048446301563</v>
      </c>
      <c r="J785" s="79" t="n">
        <f aca="false">AQ785+AS785+AU785+AW785+AY785</f>
        <v>738007.873308793</v>
      </c>
      <c r="K785" s="80" t="n">
        <f aca="false">I785-Tabla_Ministerio!J785</f>
        <v>-2.21477559315397E-005</v>
      </c>
      <c r="L785" s="79" t="n">
        <f aca="false">J785-Tabla_Ministerio!K785</f>
        <v>-102.126691206824</v>
      </c>
      <c r="M785" s="82" t="n">
        <f aca="false">N785/N810</f>
        <v>0.22943218525012</v>
      </c>
      <c r="N785" s="81" t="n">
        <f aca="false">Tabla_Ministerio!L785</f>
        <v>20100986</v>
      </c>
      <c r="O785" s="82" t="n">
        <f aca="false">Tabla_Ministerio!L785/Tabla_Ministerio!L810-M785</f>
        <v>0</v>
      </c>
      <c r="P785" s="117" t="n">
        <f aca="false">N785-Tabla_Ministerio!L785</f>
        <v>0</v>
      </c>
      <c r="Q785" s="83" t="n">
        <f aca="false">N785+J785</f>
        <v>20838993.8733088</v>
      </c>
      <c r="R785" s="81" t="n">
        <f aca="false">Q785-Tabla_Ministerio!M785</f>
        <v>-102.12669120729</v>
      </c>
      <c r="T785" s="84" t="n">
        <f aca="false">B785+Tabla_Ministerio!B785</f>
        <v>21205</v>
      </c>
      <c r="U785" s="84" t="n">
        <f aca="false">C785+Tabla_Ministerio!C785</f>
        <v>72</v>
      </c>
      <c r="V785" s="84" t="n">
        <f aca="false">D785+Tabla_Ministerio!D785</f>
        <v>1632.13636363636</v>
      </c>
      <c r="W785" s="84" t="n">
        <f aca="false">E785+Tabla_Ministerio!E785</f>
        <v>674.840909090909</v>
      </c>
      <c r="X785" s="84" t="n">
        <f aca="false">F785+Tabla_Ministerio!F785</f>
        <v>107</v>
      </c>
      <c r="Y785" s="84" t="n">
        <f aca="false">G785+Tabla_Ministerio!G785</f>
        <v>628</v>
      </c>
      <c r="Z785" s="84" t="n">
        <f aca="false">H785+Tabla_Ministerio!H785</f>
        <v>0</v>
      </c>
      <c r="AA785" s="84" t="n">
        <f aca="false">Y785+0.33*Z785</f>
        <v>628</v>
      </c>
      <c r="AD785" s="85" t="n">
        <f aca="false">IF(U785&gt;0,T785/U785,0)</f>
        <v>294.513888888889</v>
      </c>
      <c r="AE785" s="86" t="n">
        <f aca="false">EXP((((AD785-AD810)/AD811+2)/4-1.9)^3)</f>
        <v>0.362196170135872</v>
      </c>
      <c r="AF785" s="87" t="n">
        <f aca="false">T785/V785</f>
        <v>12.9921742278665</v>
      </c>
      <c r="AG785" s="86" t="n">
        <f aca="false">EXP((((AF785-AF810)/AF811+2)/4-1.9)^3)</f>
        <v>0.00468886280882533</v>
      </c>
      <c r="AH785" s="86" t="n">
        <f aca="false">W785/V785</f>
        <v>0.413470910964437</v>
      </c>
      <c r="AI785" s="86" t="n">
        <f aca="false">EXP((((AH785-AH810)/AH811+2)/4-1.9)^3)</f>
        <v>0.0495863839180514</v>
      </c>
      <c r="AJ785" s="86" t="n">
        <f aca="false">X785/V785</f>
        <v>0.0655582476954356</v>
      </c>
      <c r="AK785" s="86" t="n">
        <f aca="false">EXP((((AJ785-AJ810)/AJ811+2)/4-1.9)^3)</f>
        <v>0.587944150565001</v>
      </c>
      <c r="AL785" s="86" t="n">
        <f aca="false">AA785/V785</f>
        <v>0.384771771520874</v>
      </c>
      <c r="AM785" s="86" t="n">
        <f aca="false">EXP((((AL785-AL810)/AL811+2)/4-1.9)^3)</f>
        <v>0.827820890393327</v>
      </c>
      <c r="AN785" s="86" t="n">
        <f aca="false">0.01*AE785+0.15*AG785+0.24*AI785+0.25*AK785+0.35*AM785</f>
        <v>0.452949372541929</v>
      </c>
      <c r="AP785" s="88" t="n">
        <f aca="false">0.01*AE785/$AN810*$AZ785</f>
        <v>0.00127981045566537</v>
      </c>
      <c r="AQ785" s="79" t="n">
        <f aca="false">AP785*$J810</f>
        <v>5901.40182207275</v>
      </c>
      <c r="AR785" s="88" t="n">
        <f aca="false">0.15*AG785/$AN810*$AZ785</f>
        <v>0.000248519565198496</v>
      </c>
      <c r="AS785" s="79" t="n">
        <f aca="false">AR785*$J810</f>
        <v>1145.96173862374</v>
      </c>
      <c r="AT785" s="88" t="n">
        <f aca="false">0.24*AI785/$AN810*$AZ785</f>
        <v>0.00420509179253792</v>
      </c>
      <c r="AU785" s="79" t="n">
        <f aca="false">AT785*$J810</f>
        <v>19390.3216344366</v>
      </c>
      <c r="AV785" s="88" t="n">
        <f aca="false">0.25*AK785/$AN810*$AZ785</f>
        <v>0.0519371222891528</v>
      </c>
      <c r="AW785" s="79" t="n">
        <f aca="false">AV785*$J810</f>
        <v>239490.017254994</v>
      </c>
      <c r="AX785" s="88" t="n">
        <f aca="false">0.35*AM785/$AN810*$AZ785</f>
        <v>0.102377902199009</v>
      </c>
      <c r="AY785" s="79" t="n">
        <f aca="false">AX785*$J810</f>
        <v>472080.170858666</v>
      </c>
      <c r="AZ785" s="140" t="n">
        <v>1</v>
      </c>
      <c r="BA785" s="140" t="n">
        <v>1.00051157983342</v>
      </c>
    </row>
    <row r="786" customFormat="false" ht="12.8" hidden="false" customHeight="false" outlineLevel="0" collapsed="false">
      <c r="A786" s="89" t="s">
        <v>45</v>
      </c>
      <c r="B786" s="77"/>
      <c r="C786" s="77"/>
      <c r="D786" s="77"/>
      <c r="E786" s="77"/>
      <c r="F786" s="77"/>
      <c r="G786" s="77"/>
      <c r="H786" s="77"/>
      <c r="I786" s="82" t="n">
        <f aca="false">AP786+AR786+AT786+AV786+AX786</f>
        <v>0.172710184627559</v>
      </c>
      <c r="J786" s="81" t="n">
        <f aca="false">AQ786+AS786+AU786+AW786+AY786</f>
        <v>796393.085975924</v>
      </c>
      <c r="K786" s="90" t="n">
        <f aca="false">I786-Tabla_Ministerio!J786</f>
        <v>-8.13059172137531E-005</v>
      </c>
      <c r="L786" s="81" t="n">
        <f aca="false">J786-Tabla_Ministerio!K786</f>
        <v>-374.914024076192</v>
      </c>
      <c r="M786" s="82" t="n">
        <f aca="false">N786/N810</f>
        <v>0.129602246654118</v>
      </c>
      <c r="N786" s="81" t="n">
        <f aca="false">Tabla_Ministerio!L786</f>
        <v>11354697</v>
      </c>
      <c r="O786" s="82" t="n">
        <f aca="false">Tabla_Ministerio!L786/Tabla_Ministerio!L810-M786</f>
        <v>0</v>
      </c>
      <c r="P786" s="117" t="n">
        <f aca="false">N786-Tabla_Ministerio!L786</f>
        <v>0</v>
      </c>
      <c r="Q786" s="83" t="n">
        <f aca="false">N786+J786</f>
        <v>12151090.0859759</v>
      </c>
      <c r="R786" s="81" t="n">
        <f aca="false">Q786-Tabla_Ministerio!M786</f>
        <v>-374.914024075493</v>
      </c>
      <c r="T786" s="83" t="n">
        <f aca="false">B786+Tabla_Ministerio!B786</f>
        <v>16238</v>
      </c>
      <c r="U786" s="83" t="n">
        <f aca="false">C786+Tabla_Ministerio!C786</f>
        <v>64</v>
      </c>
      <c r="V786" s="83" t="n">
        <f aca="false">D786+Tabla_Ministerio!D786</f>
        <v>1254.88636363636</v>
      </c>
      <c r="W786" s="83" t="n">
        <f aca="false">E786+Tabla_Ministerio!E786</f>
        <v>1005.70454545455</v>
      </c>
      <c r="X786" s="83" t="n">
        <f aca="false">F786+Tabla_Ministerio!F786</f>
        <v>88</v>
      </c>
      <c r="Y786" s="83" t="n">
        <f aca="false">G786+Tabla_Ministerio!G786</f>
        <v>343</v>
      </c>
      <c r="Z786" s="83" t="n">
        <f aca="false">H786+Tabla_Ministerio!H786</f>
        <v>0</v>
      </c>
      <c r="AA786" s="83" t="n">
        <f aca="false">Y786+0.33*Z786</f>
        <v>343</v>
      </c>
      <c r="AD786" s="91" t="n">
        <f aca="false">IF(U786&gt;0,T786/U786,0)</f>
        <v>253.71875</v>
      </c>
      <c r="AE786" s="92" t="n">
        <f aca="false">EXP((((AD786-AD810)/AD811+2)/4-1.9)^3)</f>
        <v>0.215566360632893</v>
      </c>
      <c r="AF786" s="93" t="n">
        <f aca="false">T786/V786</f>
        <v>12.9398170786924</v>
      </c>
      <c r="AG786" s="92" t="n">
        <f aca="false">EXP((((AF786-AF810)/AF811+2)/4-1.9)^3)</f>
        <v>0.00457737507894638</v>
      </c>
      <c r="AH786" s="92" t="n">
        <f aca="false">W786/V786</f>
        <v>0.80143077062393</v>
      </c>
      <c r="AI786" s="92" t="n">
        <f aca="false">EXP((((AH786-AH810)/AH811+2)/4-1.9)^3)</f>
        <v>0.604224026304358</v>
      </c>
      <c r="AJ786" s="92" t="n">
        <f aca="false">X786/V786</f>
        <v>0.0701258715928645</v>
      </c>
      <c r="AK786" s="92" t="n">
        <f aca="false">EXP((((AJ786-AJ810)/AJ811+2)/4-1.9)^3)</f>
        <v>0.655145640407021</v>
      </c>
      <c r="AL786" s="92" t="n">
        <f aca="false">AA786/V786</f>
        <v>0.273331522231278</v>
      </c>
      <c r="AM786" s="92" t="n">
        <f aca="false">EXP((((AL786-AL810)/AL811+2)/4-1.9)^3)</f>
        <v>0.506116046816519</v>
      </c>
      <c r="AN786" s="92" t="n">
        <f aca="false">0.01*AE786+0.15*AG786+0.24*AI786+0.25*AK786+0.35*AM786</f>
        <v>0.488783062668754</v>
      </c>
      <c r="AP786" s="94" t="n">
        <f aca="false">0.01*AE786/$AN810*$AZ786</f>
        <v>0.000761697955348934</v>
      </c>
      <c r="AQ786" s="81" t="n">
        <f aca="false">AP786*$J810</f>
        <v>3512.3058119011</v>
      </c>
      <c r="AR786" s="94" t="n">
        <f aca="false">0.15*AG786/$AN810*$AZ786</f>
        <v>0.000242610481635135</v>
      </c>
      <c r="AS786" s="81" t="n">
        <f aca="false">AR786*$J810</f>
        <v>1118.7140502233</v>
      </c>
      <c r="AT786" s="94" t="n">
        <f aca="false">0.24*AI786/$AN810*$AZ786</f>
        <v>0.0512402255035523</v>
      </c>
      <c r="AU786" s="81" t="n">
        <f aca="false">AT786*$J810</f>
        <v>236276.519551382</v>
      </c>
      <c r="AV786" s="94" t="n">
        <f aca="false">0.25*AK786/$AN810*$AZ786</f>
        <v>0.0578734888514942</v>
      </c>
      <c r="AW786" s="81" t="n">
        <f aca="false">AV786*$J810</f>
        <v>266863.511738034</v>
      </c>
      <c r="AX786" s="94" t="n">
        <f aca="false">0.35*AM786/$AN810*$AZ786</f>
        <v>0.0625921618355287</v>
      </c>
      <c r="AY786" s="81" t="n">
        <f aca="false">AX786*$J810</f>
        <v>288622.034824384</v>
      </c>
      <c r="AZ786" s="140" t="n">
        <v>1</v>
      </c>
      <c r="BA786" s="140" t="n">
        <v>1.0008835968711</v>
      </c>
    </row>
    <row r="787" customFormat="false" ht="12.8" hidden="false" customHeight="false" outlineLevel="0" collapsed="false">
      <c r="A787" s="89" t="s">
        <v>46</v>
      </c>
      <c r="B787" s="77"/>
      <c r="C787" s="77"/>
      <c r="D787" s="77"/>
      <c r="E787" s="77"/>
      <c r="F787" s="77"/>
      <c r="G787" s="77"/>
      <c r="H787" s="77"/>
      <c r="I787" s="82" t="n">
        <f aca="false">AP787+AR787+AT787+AV787+AX787</f>
        <v>0.0540319465860113</v>
      </c>
      <c r="J787" s="81" t="n">
        <f aca="false">AQ787+AS787+AU787+AW787+AY787</f>
        <v>249149.572595926</v>
      </c>
      <c r="K787" s="90" t="n">
        <f aca="false">I787-Tabla_Ministerio!J787</f>
        <v>-3.15381866691639E-005</v>
      </c>
      <c r="L787" s="81" t="n">
        <f aca="false">J787-Tabla_Ministerio!K787</f>
        <v>-145.427404074057</v>
      </c>
      <c r="M787" s="82" t="n">
        <f aca="false">N787/N810</f>
        <v>0.0796426658283025</v>
      </c>
      <c r="N787" s="81" t="n">
        <f aca="false">Tabla_Ministerio!L787</f>
        <v>6977644</v>
      </c>
      <c r="O787" s="82" t="n">
        <f aca="false">Tabla_Ministerio!L787/Tabla_Ministerio!L810-M787</f>
        <v>0</v>
      </c>
      <c r="P787" s="117" t="n">
        <f aca="false">N787-Tabla_Ministerio!L787</f>
        <v>0</v>
      </c>
      <c r="Q787" s="83" t="n">
        <f aca="false">N787+J787</f>
        <v>7226793.57259593</v>
      </c>
      <c r="R787" s="81" t="n">
        <f aca="false">Q787-Tabla_Ministerio!M787</f>
        <v>-145.427404073998</v>
      </c>
      <c r="T787" s="83" t="n">
        <f aca="false">B787+Tabla_Ministerio!B787</f>
        <v>14805</v>
      </c>
      <c r="U787" s="83" t="n">
        <f aca="false">C787+Tabla_Ministerio!C787</f>
        <v>61</v>
      </c>
      <c r="V787" s="83" t="n">
        <f aca="false">D787+Tabla_Ministerio!D787</f>
        <v>1119.40909090909</v>
      </c>
      <c r="W787" s="83" t="n">
        <f aca="false">E787+Tabla_Ministerio!E787</f>
        <v>554.840909090909</v>
      </c>
      <c r="X787" s="83" t="n">
        <f aca="false">F787+Tabla_Ministerio!F787</f>
        <v>45</v>
      </c>
      <c r="Y787" s="83" t="n">
        <f aca="false">G787+Tabla_Ministerio!G787</f>
        <v>183</v>
      </c>
      <c r="Z787" s="83" t="n">
        <f aca="false">H787+Tabla_Ministerio!H787</f>
        <v>0</v>
      </c>
      <c r="AA787" s="83" t="n">
        <f aca="false">Y787+0.33*Z787</f>
        <v>183</v>
      </c>
      <c r="AD787" s="91" t="n">
        <f aca="false">IF(U787&gt;0,T787/U787,0)</f>
        <v>242.704918032787</v>
      </c>
      <c r="AE787" s="92" t="n">
        <f aca="false">EXP((((AD787-AD810)/AD811+2)/4-1.9)^3)</f>
        <v>0.182711798238886</v>
      </c>
      <c r="AF787" s="93" t="n">
        <f aca="false">T787/V787</f>
        <v>13.2257278596662</v>
      </c>
      <c r="AG787" s="92" t="n">
        <f aca="false">EXP((((AF787-AF810)/AF811+2)/4-1.9)^3)</f>
        <v>0.00521564728746588</v>
      </c>
      <c r="AH787" s="92" t="n">
        <f aca="false">W787/V787</f>
        <v>0.495655175214196</v>
      </c>
      <c r="AI787" s="92" t="n">
        <f aca="false">EXP((((AH787-AH810)/AH811+2)/4-1.9)^3)</f>
        <v>0.107902073799153</v>
      </c>
      <c r="AJ787" s="92" t="n">
        <f aca="false">X787/V787</f>
        <v>0.0401997807284688</v>
      </c>
      <c r="AK787" s="92" t="n">
        <f aca="false">EXP((((AJ787-AJ810)/AJ811+2)/4-1.9)^3)</f>
        <v>0.228451202240476</v>
      </c>
      <c r="AL787" s="92" t="n">
        <f aca="false">AA787/V787</f>
        <v>0.163479108295773</v>
      </c>
      <c r="AM787" s="92" t="n">
        <f aca="false">EXP((((AL787-AL810)/AL811+2)/4-1.9)^3)</f>
        <v>0.192273678987753</v>
      </c>
      <c r="AN787" s="92" t="n">
        <f aca="false">0.01*AE787+0.15*AG787+0.24*AI787+0.25*AK787+0.35*AM787</f>
        <v>0.152914550993138</v>
      </c>
      <c r="AP787" s="94" t="n">
        <f aca="false">0.01*AE787/$AN810*$AZ787</f>
        <v>0.000645607240053998</v>
      </c>
      <c r="AQ787" s="81" t="n">
        <f aca="false">AP787*$J810</f>
        <v>2976.99376179671</v>
      </c>
      <c r="AR787" s="94" t="n">
        <f aca="false">0.15*AG787/$AN810*$AZ787</f>
        <v>0.000276440247658784</v>
      </c>
      <c r="AS787" s="81" t="n">
        <f aca="false">AR787*$J810</f>
        <v>1274.70827731254</v>
      </c>
      <c r="AT787" s="94" t="n">
        <f aca="false">0.24*AI787/$AN810*$AZ787</f>
        <v>0.00915045803058569</v>
      </c>
      <c r="AU787" s="81" t="n">
        <f aca="false">AT787*$J810</f>
        <v>42194.1619991093</v>
      </c>
      <c r="AV787" s="94" t="n">
        <f aca="false">0.25*AK787/$AN810*$AZ787</f>
        <v>0.0201806549422517</v>
      </c>
      <c r="AW787" s="81" t="n">
        <f aca="false">AV787*$J810</f>
        <v>93056.0875789287</v>
      </c>
      <c r="AX787" s="94" t="n">
        <f aca="false">0.35*AM787/$AN810*$AZ787</f>
        <v>0.0237787861254612</v>
      </c>
      <c r="AY787" s="81" t="n">
        <f aca="false">AX787*$J810</f>
        <v>109647.620978779</v>
      </c>
      <c r="AZ787" s="140" t="n">
        <v>1</v>
      </c>
      <c r="BA787" s="140" t="n">
        <v>0.998716162304353</v>
      </c>
    </row>
    <row r="788" customFormat="false" ht="12.8" hidden="false" customHeight="false" outlineLevel="0" collapsed="false">
      <c r="A788" s="89" t="s">
        <v>229</v>
      </c>
      <c r="B788" s="77"/>
      <c r="C788" s="77"/>
      <c r="D788" s="77"/>
      <c r="E788" s="77"/>
      <c r="F788" s="77"/>
      <c r="G788" s="77"/>
      <c r="H788" s="77"/>
      <c r="I788" s="82" t="n">
        <f aca="false">AP788+AR788+AT788+AV788+AX788</f>
        <v>0.0464501481485367</v>
      </c>
      <c r="J788" s="81" t="n">
        <f aca="false">AQ788+AS788+AU788+AW788+AY788</f>
        <v>214188.739985569</v>
      </c>
      <c r="K788" s="90" t="n">
        <f aca="false">I788-Tabla_Ministerio!J788</f>
        <v>0.000160424081692701</v>
      </c>
      <c r="L788" s="81" t="n">
        <f aca="false">J788-Tabla_Ministerio!K788</f>
        <v>739.739985569468</v>
      </c>
      <c r="M788" s="82" t="n">
        <f aca="false">N788/N810</f>
        <v>0.0517637652901061</v>
      </c>
      <c r="N788" s="81" t="n">
        <f aca="false">Tabla_Ministerio!L788</f>
        <v>4535121</v>
      </c>
      <c r="O788" s="82" t="n">
        <f aca="false">Tabla_Ministerio!L788/Tabla_Ministerio!L810-M788</f>
        <v>0</v>
      </c>
      <c r="P788" s="117" t="n">
        <f aca="false">N788-Tabla_Ministerio!L788</f>
        <v>0</v>
      </c>
      <c r="Q788" s="83" t="n">
        <f aca="false">N788+J788</f>
        <v>4749309.73998557</v>
      </c>
      <c r="R788" s="81" t="n">
        <f aca="false">Q788-Tabla_Ministerio!M788</f>
        <v>739.73998556938</v>
      </c>
      <c r="T788" s="83" t="n">
        <f aca="false">B788+Tabla_Ministerio!B788</f>
        <v>10228</v>
      </c>
      <c r="U788" s="83" t="n">
        <f aca="false">C788+Tabla_Ministerio!C788</f>
        <v>61</v>
      </c>
      <c r="V788" s="83" t="n">
        <f aca="false">D788+Tabla_Ministerio!D788</f>
        <v>497.022727272727</v>
      </c>
      <c r="W788" s="83" t="n">
        <f aca="false">E788+Tabla_Ministerio!E788</f>
        <v>311.204545454545</v>
      </c>
      <c r="X788" s="83" t="n">
        <f aca="false">F788+Tabla_Ministerio!F788</f>
        <v>17</v>
      </c>
      <c r="Y788" s="83" t="n">
        <f aca="false">G788+Tabla_Ministerio!G788</f>
        <v>24</v>
      </c>
      <c r="Z788" s="83" t="n">
        <f aca="false">H788+Tabla_Ministerio!H788</f>
        <v>0</v>
      </c>
      <c r="AA788" s="83" t="n">
        <f aca="false">Y788+0.33*Z788</f>
        <v>24</v>
      </c>
      <c r="AD788" s="91" t="n">
        <f aca="false">IF(U788&gt;0,T788/U788,0)</f>
        <v>167.672131147541</v>
      </c>
      <c r="AE788" s="92" t="n">
        <f aca="false">EXP((((AD788-AD810)/AD811+2)/4-1.9)^3)</f>
        <v>0.0427876463875556</v>
      </c>
      <c r="AF788" s="93" t="n">
        <f aca="false">T788/V788</f>
        <v>20.5785358269697</v>
      </c>
      <c r="AG788" s="92" t="n">
        <f aca="false">EXP((((AF788-AF810)/AF811+2)/4-1.9)^3)</f>
        <v>0.0757698598676298</v>
      </c>
      <c r="AH788" s="92" t="n">
        <f aca="false">W788/V788</f>
        <v>0.626137454844757</v>
      </c>
      <c r="AI788" s="92" t="n">
        <f aca="false">EXP((((AH788-AH810)/AH811+2)/4-1.9)^3)</f>
        <v>0.275716942545242</v>
      </c>
      <c r="AJ788" s="92" t="n">
        <f aca="false">X788/V788</f>
        <v>0.0342036672916</v>
      </c>
      <c r="AK788" s="92" t="n">
        <f aca="false">EXP((((AJ788-AJ810)/AJ811+2)/4-1.9)^3)</f>
        <v>0.165295397238113</v>
      </c>
      <c r="AL788" s="92" t="n">
        <f aca="false">AA788/V788</f>
        <v>0.0482875302940235</v>
      </c>
      <c r="AM788" s="92" t="n">
        <f aca="false">EXP((((AL788-AL810)/AL811+2)/4-1.9)^3)</f>
        <v>0.0347663120594021</v>
      </c>
      <c r="AN788" s="92" t="n">
        <f aca="false">0.01*AE788+0.15*AG788+0.24*AI788+0.25*AK788+0.35*AM788</f>
        <v>0.131457480185197</v>
      </c>
      <c r="AP788" s="94" t="n">
        <f aca="false">0.01*AE788/$AN810*$AZ788</f>
        <v>0.000151189001251902</v>
      </c>
      <c r="AQ788" s="81" t="n">
        <f aca="false">AP788*$J810</f>
        <v>697.15561668971</v>
      </c>
      <c r="AR788" s="94" t="n">
        <f aca="false">0.15*AG788/$AN810*$AZ788</f>
        <v>0.00401596152355154</v>
      </c>
      <c r="AS788" s="81" t="n">
        <f aca="false">AR788*$J810</f>
        <v>18518.2130272092</v>
      </c>
      <c r="AT788" s="94" t="n">
        <f aca="false">0.24*AI788/$AN810*$AZ788</f>
        <v>0.0233817221694719</v>
      </c>
      <c r="AU788" s="81" t="n">
        <f aca="false">AT788*$J810</f>
        <v>107816.698326927</v>
      </c>
      <c r="AV788" s="94" t="n">
        <f aca="false">0.25*AK788/$AN810*$AZ788</f>
        <v>0.0146016713525256</v>
      </c>
      <c r="AW788" s="81" t="n">
        <f aca="false">AV788*$J810</f>
        <v>67330.5406622126</v>
      </c>
      <c r="AX788" s="94" t="n">
        <f aca="false">0.35*AM788/$AN810*$AZ788</f>
        <v>0.00429960410173575</v>
      </c>
      <c r="AY788" s="81" t="n">
        <f aca="false">AX788*$J810</f>
        <v>19826.1323525311</v>
      </c>
      <c r="AZ788" s="140" t="n">
        <v>1</v>
      </c>
      <c r="BA788" s="140" t="n">
        <v>1.00184597365126</v>
      </c>
    </row>
    <row r="789" customFormat="false" ht="12.8" hidden="false" customHeight="false" outlineLevel="0" collapsed="false">
      <c r="A789" s="89" t="s">
        <v>48</v>
      </c>
      <c r="B789" s="77"/>
      <c r="C789" s="77"/>
      <c r="D789" s="77"/>
      <c r="E789" s="77"/>
      <c r="F789" s="77"/>
      <c r="G789" s="77"/>
      <c r="H789" s="77"/>
      <c r="I789" s="82" t="n">
        <f aca="false">AP789+AR789+AT789+AV789+AX789</f>
        <v>0.0338381308201795</v>
      </c>
      <c r="J789" s="81" t="n">
        <f aca="false">AQ789+AS789+AU789+AW789+AY789</f>
        <v>156032.798445863</v>
      </c>
      <c r="K789" s="90" t="n">
        <f aca="false">I789-Tabla_Ministerio!J789</f>
        <v>-8.41875240610926E-005</v>
      </c>
      <c r="L789" s="81" t="n">
        <f aca="false">J789-Tabla_Ministerio!K789</f>
        <v>-388.201554136787</v>
      </c>
      <c r="M789" s="82" t="n">
        <f aca="false">N789/N810</f>
        <v>0.0410707296284143</v>
      </c>
      <c r="N789" s="81" t="n">
        <f aca="false">Tabla_Ministerio!L789</f>
        <v>3598284</v>
      </c>
      <c r="O789" s="82" t="n">
        <f aca="false">Tabla_Ministerio!L789/Tabla_Ministerio!L810-M789</f>
        <v>0</v>
      </c>
      <c r="P789" s="117" t="n">
        <f aca="false">N789-Tabla_Ministerio!L789</f>
        <v>0</v>
      </c>
      <c r="Q789" s="83" t="n">
        <f aca="false">N789+J789</f>
        <v>3754316.79844586</v>
      </c>
      <c r="R789" s="81" t="n">
        <f aca="false">Q789-Tabla_Ministerio!M789</f>
        <v>-388.201554136816</v>
      </c>
      <c r="T789" s="83" t="n">
        <f aca="false">B789+Tabla_Ministerio!B789</f>
        <v>8867</v>
      </c>
      <c r="U789" s="83" t="n">
        <f aca="false">C789+Tabla_Ministerio!C789</f>
        <v>64</v>
      </c>
      <c r="V789" s="83" t="n">
        <f aca="false">D789+Tabla_Ministerio!D789</f>
        <v>330.613636363636</v>
      </c>
      <c r="W789" s="83" t="n">
        <f aca="false">E789+Tabla_Ministerio!E789</f>
        <v>122.681818181818</v>
      </c>
      <c r="X789" s="83" t="n">
        <f aca="false">F789+Tabla_Ministerio!F789</f>
        <v>8</v>
      </c>
      <c r="Y789" s="83" t="n">
        <f aca="false">G789+Tabla_Ministerio!G789</f>
        <v>26</v>
      </c>
      <c r="Z789" s="83" t="n">
        <f aca="false">H789+Tabla_Ministerio!H789</f>
        <v>0</v>
      </c>
      <c r="AA789" s="83" t="n">
        <f aca="false">Y789+0.33*Z789</f>
        <v>26</v>
      </c>
      <c r="AD789" s="91" t="n">
        <f aca="false">IF(U789&gt;0,T789/U789,0)</f>
        <v>138.546875</v>
      </c>
      <c r="AE789" s="92" t="n">
        <f aca="false">EXP((((AD789-AD810)/AD811+2)/4-1.9)^3)</f>
        <v>0.0205573780270612</v>
      </c>
      <c r="AF789" s="93" t="n">
        <f aca="false">T789/V789</f>
        <v>26.819825393552</v>
      </c>
      <c r="AG789" s="92" t="n">
        <f aca="false">EXP((((AF789-AF810)/AF811+2)/4-1.9)^3)</f>
        <v>0.304012194640284</v>
      </c>
      <c r="AH789" s="92" t="n">
        <f aca="false">W789/V789</f>
        <v>0.371073073485942</v>
      </c>
      <c r="AI789" s="92" t="n">
        <f aca="false">EXP((((AH789-AH810)/AH811+2)/4-1.9)^3)</f>
        <v>0.0311856673512148</v>
      </c>
      <c r="AJ789" s="92" t="n">
        <f aca="false">X789/V789</f>
        <v>0.0241974290231663</v>
      </c>
      <c r="AK789" s="92" t="n">
        <f aca="false">EXP((((AJ789-AJ810)/AJ811+2)/4-1.9)^3)</f>
        <v>0.0871878301998583</v>
      </c>
      <c r="AL789" s="92" t="n">
        <f aca="false">AA789/V789</f>
        <v>0.0786416443252905</v>
      </c>
      <c r="AM789" s="92" t="n">
        <f aca="false">EXP((((AL789-AL810)/AL811+2)/4-1.9)^3)</f>
        <v>0.0590730960079799</v>
      </c>
      <c r="AN789" s="92" t="n">
        <f aca="false">0.01*AE789+0.15*AG789+0.24*AI789+0.25*AK789+0.35*AM789</f>
        <v>0.0957645042933623</v>
      </c>
      <c r="AP789" s="94" t="n">
        <f aca="false">0.01*AE789/$AN810*$AZ789</f>
        <v>7.26389440568321E-005</v>
      </c>
      <c r="AQ789" s="81" t="n">
        <f aca="false">AP789*$J810</f>
        <v>334.949284804493</v>
      </c>
      <c r="AR789" s="94" t="n">
        <f aca="false">0.15*AG789/$AN810*$AZ789</f>
        <v>0.0161132840749443</v>
      </c>
      <c r="AS789" s="81" t="n">
        <f aca="false">AR789*$J810</f>
        <v>74300.8182020316</v>
      </c>
      <c r="AT789" s="94" t="n">
        <f aca="false">0.24*AI789/$AN810*$AZ789</f>
        <v>0.00264464926581734</v>
      </c>
      <c r="AU789" s="81" t="n">
        <f aca="false">AT789*$J810</f>
        <v>12194.8823960214</v>
      </c>
      <c r="AV789" s="94" t="n">
        <f aca="false">0.25*AK789/$AN810*$AZ789</f>
        <v>0.00770189650643577</v>
      </c>
      <c r="AW789" s="81" t="n">
        <f aca="false">AV789*$J810</f>
        <v>35514.6231813408</v>
      </c>
      <c r="AX789" s="94" t="n">
        <f aca="false">0.35*AM789/$AN810*$AZ789</f>
        <v>0.00730566202892527</v>
      </c>
      <c r="AY789" s="81" t="n">
        <f aca="false">AX789*$J810</f>
        <v>33687.5253816648</v>
      </c>
      <c r="AZ789" s="140" t="n">
        <v>1</v>
      </c>
      <c r="BA789" s="140" t="n">
        <v>1.00024438632641</v>
      </c>
    </row>
    <row r="790" customFormat="false" ht="12.8" hidden="false" customHeight="false" outlineLevel="0" collapsed="false">
      <c r="A790" s="89" t="s">
        <v>49</v>
      </c>
      <c r="B790" s="77"/>
      <c r="C790" s="77"/>
      <c r="D790" s="77"/>
      <c r="E790" s="77"/>
      <c r="F790" s="77"/>
      <c r="G790" s="77"/>
      <c r="H790" s="77"/>
      <c r="I790" s="82" t="n">
        <f aca="false">AP790+AR790+AT790+AV790+AX790</f>
        <v>0.0665350055847379</v>
      </c>
      <c r="J790" s="81" t="n">
        <f aca="false">AQ790+AS790+AU790+AW790+AY790</f>
        <v>306803.090607081</v>
      </c>
      <c r="K790" s="90" t="n">
        <f aca="false">I790-Tabla_Ministerio!J790</f>
        <v>0.000103898223954249</v>
      </c>
      <c r="L790" s="81" t="n">
        <f aca="false">J790-Tabla_Ministerio!K790</f>
        <v>479.090607081132</v>
      </c>
      <c r="M790" s="82" t="n">
        <f aca="false">N790/N810</f>
        <v>0.0716372792531205</v>
      </c>
      <c r="N790" s="81" t="n">
        <f aca="false">Tabla_Ministerio!L790</f>
        <v>6276277</v>
      </c>
      <c r="O790" s="82" t="n">
        <f aca="false">Tabla_Ministerio!L790/Tabla_Ministerio!L810-M790</f>
        <v>0</v>
      </c>
      <c r="P790" s="117" t="n">
        <f aca="false">N790-Tabla_Ministerio!L790</f>
        <v>0</v>
      </c>
      <c r="Q790" s="83" t="n">
        <f aca="false">N790+J790</f>
        <v>6583080.09060708</v>
      </c>
      <c r="R790" s="81" t="n">
        <f aca="false">Q790-Tabla_Ministerio!M790</f>
        <v>479.09060708154</v>
      </c>
      <c r="T790" s="83" t="n">
        <f aca="false">B790+Tabla_Ministerio!B790</f>
        <v>19025</v>
      </c>
      <c r="U790" s="83" t="n">
        <f aca="false">C790+Tabla_Ministerio!C790</f>
        <v>74</v>
      </c>
      <c r="V790" s="83" t="n">
        <f aca="false">D790+Tabla_Ministerio!D790</f>
        <v>849.636363636364</v>
      </c>
      <c r="W790" s="83" t="n">
        <f aca="false">E790+Tabla_Ministerio!E790</f>
        <v>462.113636363636</v>
      </c>
      <c r="X790" s="83" t="n">
        <f aca="false">F790+Tabla_Ministerio!F790</f>
        <v>38</v>
      </c>
      <c r="Y790" s="83" t="n">
        <f aca="false">G790+Tabla_Ministerio!G790</f>
        <v>129</v>
      </c>
      <c r="Z790" s="83" t="n">
        <f aca="false">H790+Tabla_Ministerio!H790</f>
        <v>0</v>
      </c>
      <c r="AA790" s="83" t="n">
        <f aca="false">Y790+0.33*Z790</f>
        <v>129</v>
      </c>
      <c r="AD790" s="91" t="n">
        <f aca="false">IF(U790&gt;0,T790/U790,0)</f>
        <v>257.094594594595</v>
      </c>
      <c r="AE790" s="92" t="n">
        <f aca="false">EXP((((AD790-AD810)/AD811+2)/4-1.9)^3)</f>
        <v>0.226266837402323</v>
      </c>
      <c r="AF790" s="93" t="n">
        <f aca="false">T790/V790</f>
        <v>22.3919323774877</v>
      </c>
      <c r="AG790" s="92" t="n">
        <f aca="false">EXP((((AF790-AF810)/AF811+2)/4-1.9)^3)</f>
        <v>0.122204982125519</v>
      </c>
      <c r="AH790" s="92" t="n">
        <f aca="false">W790/V790</f>
        <v>0.543895784292745</v>
      </c>
      <c r="AI790" s="92" t="n">
        <f aca="false">EXP((((AH790-AH810)/AH811+2)/4-1.9)^3)</f>
        <v>0.15886044858877</v>
      </c>
      <c r="AJ790" s="92" t="n">
        <f aca="false">X790/V790</f>
        <v>0.0447250160496469</v>
      </c>
      <c r="AK790" s="92" t="n">
        <f aca="false">EXP((((AJ790-AJ810)/AJ811+2)/4-1.9)^3)</f>
        <v>0.283731585278487</v>
      </c>
      <c r="AL790" s="92" t="n">
        <f aca="false">AA790/V790</f>
        <v>0.151829659747485</v>
      </c>
      <c r="AM790" s="92" t="n">
        <f aca="false">EXP((((AL790-AL810)/AL811+2)/4-1.9)^3)</f>
        <v>0.167560990815606</v>
      </c>
      <c r="AN790" s="92" t="n">
        <f aca="false">0.01*AE790+0.15*AG790+0.24*AI790+0.25*AK790+0.35*AM790</f>
        <v>0.18829916645924</v>
      </c>
      <c r="AP790" s="94" t="n">
        <f aca="false">0.01*AE790/$AN810*$AZ790</f>
        <v>0.000799507803103492</v>
      </c>
      <c r="AQ790" s="81" t="n">
        <f aca="false">AP790*$J810</f>
        <v>3686.65280480408</v>
      </c>
      <c r="AR790" s="94" t="n">
        <f aca="false">0.15*AG790/$AN810*$AZ790</f>
        <v>0.00647712041515935</v>
      </c>
      <c r="AS790" s="81" t="n">
        <f aca="false">AR790*$J810</f>
        <v>29866.9932337233</v>
      </c>
      <c r="AT790" s="94" t="n">
        <f aca="false">0.24*AI790/$AN810*$AZ790</f>
        <v>0.0134718992541084</v>
      </c>
      <c r="AU790" s="81" t="n">
        <f aca="false">AT790*$J810</f>
        <v>62120.9886612797</v>
      </c>
      <c r="AV790" s="94" t="n">
        <f aca="false">0.25*AK790/$AN810*$AZ790</f>
        <v>0.0250639487232637</v>
      </c>
      <c r="AW790" s="81" t="n">
        <f aca="false">AV790*$J810</f>
        <v>115573.702347123</v>
      </c>
      <c r="AX790" s="94" t="n">
        <f aca="false">0.35*AM790/$AN810*$AZ790</f>
        <v>0.020722529389103</v>
      </c>
      <c r="AY790" s="81" t="n">
        <f aca="false">AX790*$J810</f>
        <v>95554.7535601507</v>
      </c>
      <c r="AZ790" s="140" t="n">
        <v>1</v>
      </c>
      <c r="BA790" s="140" t="n">
        <v>0.996570187953714</v>
      </c>
    </row>
    <row r="791" customFormat="false" ht="12.8" hidden="false" customHeight="false" outlineLevel="0" collapsed="false">
      <c r="A791" s="89" t="s">
        <v>50</v>
      </c>
      <c r="B791" s="77"/>
      <c r="C791" s="77"/>
      <c r="D791" s="77"/>
      <c r="E791" s="77"/>
      <c r="F791" s="77"/>
      <c r="G791" s="77"/>
      <c r="H791" s="77"/>
      <c r="I791" s="82" t="n">
        <f aca="false">AP791+AR791+AT791+AV791+AX791</f>
        <v>0.0389990965248991</v>
      </c>
      <c r="J791" s="81" t="n">
        <f aca="false">AQ791+AS791+AU791+AW791+AY791</f>
        <v>179830.800938078</v>
      </c>
      <c r="K791" s="90" t="n">
        <f aca="false">I791-Tabla_Ministerio!J791</f>
        <v>0.00012985926471714</v>
      </c>
      <c r="L791" s="81" t="n">
        <f aca="false">J791-Tabla_Ministerio!K791</f>
        <v>598.800938078261</v>
      </c>
      <c r="M791" s="82" t="n">
        <f aca="false">N791/N810</f>
        <v>0.0558273578502204</v>
      </c>
      <c r="N791" s="81" t="n">
        <f aca="false">Tabla_Ministerio!L791</f>
        <v>4891140</v>
      </c>
      <c r="O791" s="82" t="n">
        <f aca="false">Tabla_Ministerio!L791/Tabla_Ministerio!L810-M791</f>
        <v>0</v>
      </c>
      <c r="P791" s="117" t="n">
        <f aca="false">N791-Tabla_Ministerio!L791</f>
        <v>0</v>
      </c>
      <c r="Q791" s="83" t="n">
        <f aca="false">N791+J791</f>
        <v>5070970.80093808</v>
      </c>
      <c r="R791" s="81" t="n">
        <f aca="false">Q791-Tabla_Ministerio!M791</f>
        <v>598.800938078202</v>
      </c>
      <c r="T791" s="83" t="n">
        <f aca="false">B791+Tabla_Ministerio!B791</f>
        <v>8765</v>
      </c>
      <c r="U791" s="83" t="n">
        <f aca="false">C791+Tabla_Ministerio!C791</f>
        <v>61</v>
      </c>
      <c r="V791" s="83" t="n">
        <f aca="false">D791+Tabla_Ministerio!D791</f>
        <v>612</v>
      </c>
      <c r="W791" s="83" t="n">
        <f aca="false">E791+Tabla_Ministerio!E791</f>
        <v>310.545454545455</v>
      </c>
      <c r="X791" s="83" t="n">
        <f aca="false">F791+Tabla_Ministerio!F791</f>
        <v>12</v>
      </c>
      <c r="Y791" s="83" t="n">
        <f aca="false">G791+Tabla_Ministerio!G791</f>
        <v>98</v>
      </c>
      <c r="Z791" s="83" t="n">
        <f aca="false">H791+Tabla_Ministerio!H791</f>
        <v>0</v>
      </c>
      <c r="AA791" s="83" t="n">
        <f aca="false">Y791+0.33*Z791</f>
        <v>98</v>
      </c>
      <c r="AD791" s="91" t="n">
        <f aca="false">IF(U791&gt;0,T791/U791,0)</f>
        <v>143.688524590164</v>
      </c>
      <c r="AE791" s="92" t="n">
        <f aca="false">EXP((((AD791-AD810)/AD811+2)/4-1.9)^3)</f>
        <v>0.0235730407757077</v>
      </c>
      <c r="AF791" s="93" t="n">
        <f aca="false">T791/V791</f>
        <v>14.3218954248366</v>
      </c>
      <c r="AG791" s="92" t="n">
        <f aca="false">EXP((((AF791-AF810)/AF811+2)/4-1.9)^3)</f>
        <v>0.00843667353900328</v>
      </c>
      <c r="AH791" s="92" t="n">
        <f aca="false">W791/V791</f>
        <v>0.507427213309567</v>
      </c>
      <c r="AI791" s="92" t="n">
        <f aca="false">EXP((((AH791-AH810)/AH811+2)/4-1.9)^3)</f>
        <v>0.11912518391409</v>
      </c>
      <c r="AJ791" s="92" t="n">
        <f aca="false">X791/V791</f>
        <v>0.0196078431372549</v>
      </c>
      <c r="AK791" s="92" t="n">
        <f aca="false">EXP((((AJ791-AJ810)/AJ811+2)/4-1.9)^3)</f>
        <v>0.0621754636999627</v>
      </c>
      <c r="AL791" s="92" t="n">
        <f aca="false">AA791/V791</f>
        <v>0.160130718954248</v>
      </c>
      <c r="AM791" s="92" t="n">
        <f aca="false">EXP((((AL791-AL810)/AL811+2)/4-1.9)^3)</f>
        <v>0.184957975373273</v>
      </c>
      <c r="AN791" s="92" t="n">
        <f aca="false">0.01*AE791+0.15*AG791+0.24*AI791+0.25*AK791+0.35*AM791</f>
        <v>0.110370432883625</v>
      </c>
      <c r="AP791" s="94" t="n">
        <f aca="false">0.01*AE791/$AN810*$AZ791</f>
        <v>8.32947075206771E-005</v>
      </c>
      <c r="AQ791" s="81" t="n">
        <f aca="false">AP791*$J810</f>
        <v>384.084640468093</v>
      </c>
      <c r="AR791" s="94" t="n">
        <f aca="false">0.15*AG791/$AN810*$AZ791</f>
        <v>0.000447161396082735</v>
      </c>
      <c r="AS791" s="81" t="n">
        <f aca="false">AR791*$J810</f>
        <v>2061.92961303109</v>
      </c>
      <c r="AT791" s="94" t="n">
        <f aca="false">0.24*AI791/$AN810*$AZ791</f>
        <v>0.0101022154386086</v>
      </c>
      <c r="AU791" s="81" t="n">
        <f aca="false">AT791*$J810</f>
        <v>46582.8610263862</v>
      </c>
      <c r="AV791" s="94" t="n">
        <f aca="false">0.25*AK791/$AN810*$AZ791</f>
        <v>0.00549238334706884</v>
      </c>
      <c r="AW791" s="81" t="n">
        <f aca="false">AV791*$J810</f>
        <v>25326.2199479865</v>
      </c>
      <c r="AX791" s="94" t="n">
        <f aca="false">0.35*AM791/$AN810*$AZ791</f>
        <v>0.0228740416356183</v>
      </c>
      <c r="AY791" s="81" t="n">
        <f aca="false">AX791*$J810</f>
        <v>105475.705710206</v>
      </c>
      <c r="AZ791" s="140" t="n">
        <v>1</v>
      </c>
      <c r="BA791" s="140" t="n">
        <v>1.00293603629385</v>
      </c>
    </row>
    <row r="792" customFormat="false" ht="12.8" hidden="false" customHeight="false" outlineLevel="0" collapsed="false">
      <c r="A792" s="89" t="s">
        <v>51</v>
      </c>
      <c r="B792" s="77"/>
      <c r="C792" s="77"/>
      <c r="D792" s="77"/>
      <c r="E792" s="77"/>
      <c r="F792" s="77"/>
      <c r="G792" s="77"/>
      <c r="H792" s="77"/>
      <c r="I792" s="82" t="n">
        <f aca="false">AP792+AR792+AT792+AV792+AX792</f>
        <v>0.077367338662118</v>
      </c>
      <c r="J792" s="81" t="n">
        <f aca="false">AQ792+AS792+AU792+AW792+AY792</f>
        <v>356752.635773842</v>
      </c>
      <c r="K792" s="90" t="n">
        <f aca="false">I792-Tabla_Ministerio!J792</f>
        <v>-1.7861959071469E-005</v>
      </c>
      <c r="L792" s="81" t="n">
        <f aca="false">J792-Tabla_Ministerio!K792</f>
        <v>-82.3642261584173</v>
      </c>
      <c r="M792" s="82" t="n">
        <f aca="false">N792/N810</f>
        <v>0.0466649250460132</v>
      </c>
      <c r="N792" s="81" t="n">
        <f aca="false">Tabla_Ministerio!L792</f>
        <v>4088402</v>
      </c>
      <c r="O792" s="82" t="n">
        <f aca="false">Tabla_Ministerio!L792/Tabla_Ministerio!L810-M792</f>
        <v>0</v>
      </c>
      <c r="P792" s="117" t="n">
        <f aca="false">N792-Tabla_Ministerio!L792</f>
        <v>0</v>
      </c>
      <c r="Q792" s="83" t="n">
        <f aca="false">N792+J792</f>
        <v>4445154.63577384</v>
      </c>
      <c r="R792" s="81" t="n">
        <f aca="false">Q792-Tabla_Ministerio!M792</f>
        <v>-82.3642261587083</v>
      </c>
      <c r="T792" s="83" t="n">
        <f aca="false">B792+Tabla_Ministerio!B792</f>
        <v>6674</v>
      </c>
      <c r="U792" s="83" t="n">
        <f aca="false">C792+Tabla_Ministerio!C792</f>
        <v>33</v>
      </c>
      <c r="V792" s="83" t="n">
        <f aca="false">D792+Tabla_Ministerio!D792</f>
        <v>239.684090909091</v>
      </c>
      <c r="W792" s="83" t="n">
        <f aca="false">E792+Tabla_Ministerio!E792</f>
        <v>138.165909090909</v>
      </c>
      <c r="X792" s="83" t="n">
        <f aca="false">F792+Tabla_Ministerio!F792</f>
        <v>8</v>
      </c>
      <c r="Y792" s="83" t="n">
        <f aca="false">G792+Tabla_Ministerio!G792</f>
        <v>42</v>
      </c>
      <c r="Z792" s="83" t="n">
        <f aca="false">H792+Tabla_Ministerio!H792</f>
        <v>0</v>
      </c>
      <c r="AA792" s="83" t="n">
        <f aca="false">Y792+0.33*Z792</f>
        <v>42</v>
      </c>
      <c r="AD792" s="91" t="n">
        <f aca="false">IF(U792&gt;0,T792/U792,0)</f>
        <v>202.242424242424</v>
      </c>
      <c r="AE792" s="92" t="n">
        <f aca="false">EXP((((AD792-AD810)/AD811+2)/4-1.9)^3)</f>
        <v>0.0899254277232464</v>
      </c>
      <c r="AF792" s="93" t="n">
        <f aca="false">T792/V792</f>
        <v>27.8449853500346</v>
      </c>
      <c r="AG792" s="92" t="n">
        <f aca="false">EXP((((AF792-AF810)/AF811+2)/4-1.9)^3)</f>
        <v>0.358305014897383</v>
      </c>
      <c r="AH792" s="92" t="n">
        <f aca="false">W792/V792</f>
        <v>0.576450062108267</v>
      </c>
      <c r="AI792" s="92" t="n">
        <f aca="false">EXP((((AH792-AH810)/AH811+2)/4-1.9)^3)</f>
        <v>0.200728822368123</v>
      </c>
      <c r="AJ792" s="92" t="n">
        <f aca="false">X792/V792</f>
        <v>0.0333772674258731</v>
      </c>
      <c r="AK792" s="92" t="n">
        <f aca="false">EXP((((AJ792-AJ810)/AJ811+2)/4-1.9)^3)</f>
        <v>0.157549512228832</v>
      </c>
      <c r="AL792" s="92" t="n">
        <f aca="false">AA792/V792</f>
        <v>0.175230653985834</v>
      </c>
      <c r="AM792" s="92" t="n">
        <f aca="false">EXP((((AL792-AL810)/AL811+2)/4-1.9)^3)</f>
        <v>0.219280564430438</v>
      </c>
      <c r="AN792" s="92" t="n">
        <f aca="false">0.01*AE792+0.15*AG792+0.24*AI792+0.25*AK792+0.35*AM792</f>
        <v>0.218955499488051</v>
      </c>
      <c r="AP792" s="94" t="n">
        <f aca="false">0.01*AE792/$AN810*$AZ792</f>
        <v>0.000317749087703545</v>
      </c>
      <c r="AQ792" s="81" t="n">
        <f aca="false">AP792*$J810</f>
        <v>1465.18965901146</v>
      </c>
      <c r="AR792" s="94" t="n">
        <f aca="false">0.15*AG792/$AN810*$AZ792</f>
        <v>0.0189909174444467</v>
      </c>
      <c r="AS792" s="81" t="n">
        <f aca="false">AR792*$J810</f>
        <v>87570.0259467127</v>
      </c>
      <c r="AT792" s="94" t="n">
        <f aca="false">0.24*AI792/$AN810*$AZ792</f>
        <v>0.0170224778814476</v>
      </c>
      <c r="AU792" s="81" t="n">
        <f aca="false">AT792*$J810</f>
        <v>78493.2499504706</v>
      </c>
      <c r="AV792" s="94" t="n">
        <f aca="false">0.25*AK792/$AN810*$AZ792</f>
        <v>0.0139174244277486</v>
      </c>
      <c r="AW792" s="81" t="n">
        <f aca="false">AV792*$J810</f>
        <v>64175.373402286</v>
      </c>
      <c r="AX792" s="94" t="n">
        <f aca="false">0.35*AM792/$AN810*$AZ792</f>
        <v>0.0271187698207717</v>
      </c>
      <c r="AY792" s="81" t="n">
        <f aca="false">AX792*$J810</f>
        <v>125048.796815361</v>
      </c>
      <c r="AZ792" s="140" t="n">
        <v>1</v>
      </c>
      <c r="BA792" s="140" t="n">
        <v>0.996532703559012</v>
      </c>
    </row>
    <row r="793" customFormat="false" ht="12.8" hidden="false" customHeight="false" outlineLevel="0" collapsed="false">
      <c r="A793" s="89" t="s">
        <v>52</v>
      </c>
      <c r="B793" s="77"/>
      <c r="C793" s="77"/>
      <c r="D793" s="77"/>
      <c r="E793" s="77"/>
      <c r="F793" s="77"/>
      <c r="G793" s="77"/>
      <c r="H793" s="77"/>
      <c r="I793" s="82" t="n">
        <f aca="false">AP793+AR793+AT793+AV793+AX793</f>
        <v>0.0143600241611443</v>
      </c>
      <c r="J793" s="81" t="n">
        <f aca="false">AQ793+AS793+AU793+AW793+AY793</f>
        <v>66216.2684907331</v>
      </c>
      <c r="K793" s="90" t="n">
        <f aca="false">I793-Tabla_Ministerio!J793</f>
        <v>-0.000127675553005278</v>
      </c>
      <c r="L793" s="81" t="n">
        <f aca="false">J793-Tabla_Ministerio!K793</f>
        <v>-588.731509266872</v>
      </c>
      <c r="M793" s="82" t="n">
        <f aca="false">N793/N810</f>
        <v>0.0262587436197583</v>
      </c>
      <c r="N793" s="81" t="n">
        <f aca="false">Tabla_Ministerio!L793</f>
        <v>2300578</v>
      </c>
      <c r="O793" s="82" t="n">
        <f aca="false">Tabla_Ministerio!L793/Tabla_Ministerio!L810-M793</f>
        <v>0</v>
      </c>
      <c r="P793" s="117" t="n">
        <f aca="false">N793-Tabla_Ministerio!L793</f>
        <v>0</v>
      </c>
      <c r="Q793" s="83" t="n">
        <f aca="false">N793+J793</f>
        <v>2366794.26849073</v>
      </c>
      <c r="R793" s="81" t="n">
        <f aca="false">Q793-Tabla_Ministerio!M793</f>
        <v>-588.731509266887</v>
      </c>
      <c r="T793" s="83" t="n">
        <f aca="false">B793+Tabla_Ministerio!B793</f>
        <v>5689</v>
      </c>
      <c r="U793" s="83" t="n">
        <f aca="false">C793+Tabla_Ministerio!C793</f>
        <v>30</v>
      </c>
      <c r="V793" s="83" t="n">
        <f aca="false">D793+Tabla_Ministerio!D793</f>
        <v>384.431818181818</v>
      </c>
      <c r="W793" s="83" t="n">
        <f aca="false">E793+Tabla_Ministerio!E793</f>
        <v>172.386363636364</v>
      </c>
      <c r="X793" s="83" t="n">
        <f aca="false">F793+Tabla_Ministerio!F793</f>
        <v>4</v>
      </c>
      <c r="Y793" s="83" t="n">
        <f aca="false">G793+Tabla_Ministerio!G793</f>
        <v>22</v>
      </c>
      <c r="Z793" s="83" t="n">
        <f aca="false">H793+Tabla_Ministerio!H793</f>
        <v>0</v>
      </c>
      <c r="AA793" s="83" t="n">
        <f aca="false">Y793+0.33*Z793</f>
        <v>22</v>
      </c>
      <c r="AD793" s="91" t="n">
        <f aca="false">IF(U793&gt;0,T793/U793,0)</f>
        <v>189.633333333333</v>
      </c>
      <c r="AE793" s="92" t="n">
        <f aca="false">EXP((((AD793-AD810)/AD811+2)/4-1.9)^3)</f>
        <v>0.0696451669351114</v>
      </c>
      <c r="AF793" s="93" t="n">
        <f aca="false">T793/V793</f>
        <v>14.798462902749</v>
      </c>
      <c r="AG793" s="92" t="n">
        <f aca="false">EXP((((AF793-AF810)/AF811+2)/4-1.9)^3)</f>
        <v>0.0103003280609111</v>
      </c>
      <c r="AH793" s="92" t="n">
        <f aca="false">W793/V793</f>
        <v>0.448418563405263</v>
      </c>
      <c r="AI793" s="92" t="n">
        <f aca="false">EXP((((AH793-AH810)/AH811+2)/4-1.9)^3)</f>
        <v>0.0703391072725117</v>
      </c>
      <c r="AJ793" s="92" t="n">
        <f aca="false">X793/V793</f>
        <v>0.0104049660065031</v>
      </c>
      <c r="AK793" s="92" t="n">
        <f aca="false">EXP((((AJ793-AJ810)/AJ811+2)/4-1.9)^3)</f>
        <v>0.0288096272183119</v>
      </c>
      <c r="AL793" s="92" t="n">
        <f aca="false">AA793/V793</f>
        <v>0.0572273130357671</v>
      </c>
      <c r="AM793" s="92" t="n">
        <f aca="false">EXP((((AL793-AL810)/AL811+2)/4-1.9)^3)</f>
        <v>0.0408990737270948</v>
      </c>
      <c r="AN793" s="92" t="n">
        <f aca="false">0.01*AE793+0.15*AG793+0.24*AI793+0.25*AK793+0.35*AM793</f>
        <v>0.0406399692329517</v>
      </c>
      <c r="AP793" s="94" t="n">
        <f aca="false">0.01*AE793/$AN810*$AZ793</f>
        <v>0.000246089329980157</v>
      </c>
      <c r="AQ793" s="81" t="n">
        <f aca="false">AP793*$J810</f>
        <v>1134.75555220599</v>
      </c>
      <c r="AR793" s="94" t="n">
        <f aca="false">0.15*AG793/$AN810*$AZ793</f>
        <v>0.000545938995331961</v>
      </c>
      <c r="AS793" s="81" t="n">
        <f aca="false">AR793*$J810</f>
        <v>2517.40823614196</v>
      </c>
      <c r="AT793" s="94" t="n">
        <f aca="false">0.24*AI793/$AN810*$AZ793</f>
        <v>0.00596499238934032</v>
      </c>
      <c r="AU793" s="81" t="n">
        <f aca="false">AT793*$J810</f>
        <v>27505.4925510838</v>
      </c>
      <c r="AV793" s="94" t="n">
        <f aca="false">0.25*AK793/$AN810*$AZ793</f>
        <v>0.00254495113269597</v>
      </c>
      <c r="AW793" s="81" t="n">
        <f aca="false">AV793*$J810</f>
        <v>11735.1590503844</v>
      </c>
      <c r="AX793" s="94" t="n">
        <f aca="false">0.35*AM793/$AN810*$AZ793</f>
        <v>0.00505805231379592</v>
      </c>
      <c r="AY793" s="81" t="n">
        <f aca="false">AX793*$J810</f>
        <v>23323.453100917</v>
      </c>
      <c r="AZ793" s="140" t="n">
        <v>1</v>
      </c>
      <c r="BA793" s="140" t="n">
        <v>0.996537539602946</v>
      </c>
    </row>
    <row r="794" customFormat="false" ht="12.8" hidden="false" customHeight="false" outlineLevel="0" collapsed="false">
      <c r="A794" s="89" t="s">
        <v>53</v>
      </c>
      <c r="B794" s="77"/>
      <c r="C794" s="77"/>
      <c r="D794" s="77"/>
      <c r="E794" s="77"/>
      <c r="F794" s="77"/>
      <c r="G794" s="77"/>
      <c r="H794" s="77"/>
      <c r="I794" s="82" t="n">
        <f aca="false">AP794+AR794+AT794+AV794+AX794</f>
        <v>0.0191756915411744</v>
      </c>
      <c r="J794" s="81" t="n">
        <f aca="false">AQ794+AS794+AU794+AW794+AY794</f>
        <v>88422.0475771611</v>
      </c>
      <c r="K794" s="90" t="n">
        <f aca="false">I794-Tabla_Ministerio!J794</f>
        <v>9.45636757577299E-005</v>
      </c>
      <c r="L794" s="81" t="n">
        <f aca="false">J794-Tabla_Ministerio!K794</f>
        <v>436.047577161095</v>
      </c>
      <c r="M794" s="82" t="n">
        <f aca="false">N794/N810</f>
        <v>0.0254561241942931</v>
      </c>
      <c r="N794" s="81" t="n">
        <f aca="false">Tabla_Ministerio!L794</f>
        <v>2230259</v>
      </c>
      <c r="O794" s="82" t="n">
        <f aca="false">Tabla_Ministerio!L794/Tabla_Ministerio!L810-M794</f>
        <v>0</v>
      </c>
      <c r="P794" s="117" t="n">
        <f aca="false">N794-Tabla_Ministerio!L794</f>
        <v>0</v>
      </c>
      <c r="Q794" s="83" t="n">
        <f aca="false">N794+J794</f>
        <v>2318681.04757716</v>
      </c>
      <c r="R794" s="81" t="n">
        <f aca="false">Q794-Tabla_Ministerio!M794</f>
        <v>436.047577160876</v>
      </c>
      <c r="T794" s="83" t="n">
        <f aca="false">B794+Tabla_Ministerio!B794</f>
        <v>6067</v>
      </c>
      <c r="U794" s="83" t="n">
        <f aca="false">C794+Tabla_Ministerio!C794</f>
        <v>37</v>
      </c>
      <c r="V794" s="83" t="n">
        <f aca="false">D794+Tabla_Ministerio!D794</f>
        <v>302.545454545455</v>
      </c>
      <c r="W794" s="83" t="n">
        <f aca="false">E794+Tabla_Ministerio!E794</f>
        <v>116</v>
      </c>
      <c r="X794" s="83" t="n">
        <f aca="false">F794+Tabla_Ministerio!F794</f>
        <v>3</v>
      </c>
      <c r="Y794" s="83" t="n">
        <f aca="false">G794+Tabla_Ministerio!G794</f>
        <v>30</v>
      </c>
      <c r="Z794" s="83" t="n">
        <f aca="false">H794+Tabla_Ministerio!H794</f>
        <v>0</v>
      </c>
      <c r="AA794" s="83" t="n">
        <f aca="false">Y794+0.33*Z794</f>
        <v>30</v>
      </c>
      <c r="AD794" s="91" t="n">
        <f aca="false">IF(U794&gt;0,T794/U794,0)</f>
        <v>163.972972972973</v>
      </c>
      <c r="AE794" s="92" t="n">
        <f aca="false">EXP((((AD794-AD810)/AD811+2)/4-1.9)^3)</f>
        <v>0.0392032766360537</v>
      </c>
      <c r="AF794" s="93" t="n">
        <f aca="false">T794/V794</f>
        <v>20.0531850961538</v>
      </c>
      <c r="AG794" s="92" t="n">
        <f aca="false">EXP((((AF794-AF810)/AF811+2)/4-1.9)^3)</f>
        <v>0.0651579415279153</v>
      </c>
      <c r="AH794" s="92" t="n">
        <f aca="false">W794/V794</f>
        <v>0.383413461538461</v>
      </c>
      <c r="AI794" s="92" t="n">
        <f aca="false">EXP((((AH794-AH810)/AH811+2)/4-1.9)^3)</f>
        <v>0.0358568118025027</v>
      </c>
      <c r="AJ794" s="92" t="n">
        <f aca="false">X794/V794</f>
        <v>0.00991586538461537</v>
      </c>
      <c r="AK794" s="92" t="n">
        <f aca="false">EXP((((AJ794-AJ810)/AJ811+2)/4-1.9)^3)</f>
        <v>0.0275573542390851</v>
      </c>
      <c r="AL794" s="92" t="n">
        <f aca="false">AA794/V794</f>
        <v>0.0991586538461537</v>
      </c>
      <c r="AM794" s="92" t="n">
        <f aca="false">EXP((((AL794-AL810)/AL811+2)/4-1.9)^3)</f>
        <v>0.0817370848726691</v>
      </c>
      <c r="AN794" s="92" t="n">
        <f aca="false">0.01*AE794+0.15*AG794+0.24*AI794+0.25*AK794+0.35*AM794</f>
        <v>0.0542686770933539</v>
      </c>
      <c r="AP794" s="94" t="n">
        <f aca="false">0.01*AE794/$AN810*$AZ794</f>
        <v>0.00013852372684212</v>
      </c>
      <c r="AQ794" s="81" t="n">
        <f aca="false">AP794*$J810</f>
        <v>638.754098599221</v>
      </c>
      <c r="AR794" s="94" t="n">
        <f aca="false">0.15*AG794/$AN810*$AZ794</f>
        <v>0.00345350758978663</v>
      </c>
      <c r="AS794" s="81" t="n">
        <f aca="false">AR794*$J810</f>
        <v>15924.6518831674</v>
      </c>
      <c r="AT794" s="94" t="n">
        <f aca="false">0.24*AI794/$AN810*$AZ794</f>
        <v>0.00304077799394423</v>
      </c>
      <c r="AU794" s="81" t="n">
        <f aca="false">AT794*$J810</f>
        <v>14021.4925691099</v>
      </c>
      <c r="AV794" s="94" t="n">
        <f aca="false">0.25*AK794/$AN810*$AZ794</f>
        <v>0.00243432930781855</v>
      </c>
      <c r="AW794" s="81" t="n">
        <f aca="false">AV794*$J810</f>
        <v>11225.0648907354</v>
      </c>
      <c r="AX794" s="94" t="n">
        <f aca="false">0.35*AM794/$AN810*$AZ794</f>
        <v>0.0101085529227829</v>
      </c>
      <c r="AY794" s="81" t="n">
        <f aca="false">AX794*$J810</f>
        <v>46612.0841355491</v>
      </c>
      <c r="AZ794" s="140" t="n">
        <v>1</v>
      </c>
      <c r="BA794" s="140" t="n">
        <v>1.00290783643486</v>
      </c>
    </row>
    <row r="795" customFormat="false" ht="12.8" hidden="false" customHeight="false" outlineLevel="0" collapsed="false">
      <c r="A795" s="89" t="s">
        <v>54</v>
      </c>
      <c r="B795" s="77"/>
      <c r="C795" s="77"/>
      <c r="D795" s="77"/>
      <c r="E795" s="77"/>
      <c r="F795" s="77"/>
      <c r="G795" s="77"/>
      <c r="H795" s="77"/>
      <c r="I795" s="82" t="n">
        <f aca="false">AP795+AR795+AT795+AV795+AX795</f>
        <v>0.0169119710952665</v>
      </c>
      <c r="J795" s="81" t="n">
        <f aca="false">AQ795+AS795+AU795+AW795+AY795</f>
        <v>77983.6862518515</v>
      </c>
      <c r="K795" s="90" t="n">
        <f aca="false">I795-Tabla_Ministerio!J795</f>
        <v>-4.90796441038714E-005</v>
      </c>
      <c r="L795" s="81" t="n">
        <f aca="false">J795-Tabla_Ministerio!K795</f>
        <v>-226.313748148474</v>
      </c>
      <c r="M795" s="82" t="n">
        <f aca="false">N795/N810</f>
        <v>0.0207805256191044</v>
      </c>
      <c r="N795" s="81" t="n">
        <f aca="false">Tabla_Ministerio!L795</f>
        <v>1820621</v>
      </c>
      <c r="O795" s="82" t="n">
        <f aca="false">Tabla_Ministerio!L795/Tabla_Ministerio!L810-M795</f>
        <v>0</v>
      </c>
      <c r="P795" s="117" t="n">
        <f aca="false">N795-Tabla_Ministerio!L795</f>
        <v>0</v>
      </c>
      <c r="Q795" s="83" t="n">
        <f aca="false">N795+J795</f>
        <v>1898604.68625185</v>
      </c>
      <c r="R795" s="81" t="n">
        <f aca="false">Q795-Tabla_Ministerio!M795</f>
        <v>-226.313748148503</v>
      </c>
      <c r="T795" s="83" t="n">
        <f aca="false">B795+Tabla_Ministerio!B795</f>
        <v>6391</v>
      </c>
      <c r="U795" s="83" t="n">
        <f aca="false">C795+Tabla_Ministerio!C795</f>
        <v>40</v>
      </c>
      <c r="V795" s="83" t="n">
        <f aca="false">D795+Tabla_Ministerio!D795</f>
        <v>295.75</v>
      </c>
      <c r="W795" s="83" t="n">
        <f aca="false">E795+Tabla_Ministerio!E795</f>
        <v>122.704545454545</v>
      </c>
      <c r="X795" s="83" t="n">
        <f aca="false">F795+Tabla_Ministerio!F795</f>
        <v>2</v>
      </c>
      <c r="Y795" s="83" t="n">
        <f aca="false">G795+Tabla_Ministerio!G795</f>
        <v>18</v>
      </c>
      <c r="Z795" s="83" t="n">
        <f aca="false">H795+Tabla_Ministerio!H795</f>
        <v>0</v>
      </c>
      <c r="AA795" s="83" t="n">
        <f aca="false">Y795+0.33*Z795</f>
        <v>18</v>
      </c>
      <c r="AD795" s="91" t="n">
        <f aca="false">IF(U795&gt;0,T795/U795,0)</f>
        <v>159.775</v>
      </c>
      <c r="AE795" s="92" t="n">
        <f aca="false">EXP((((AD795-AD810)/AD811+2)/4-1.9)^3)</f>
        <v>0.0354289555085679</v>
      </c>
      <c r="AF795" s="93" t="n">
        <f aca="false">T795/V795</f>
        <v>21.6094674556213</v>
      </c>
      <c r="AG795" s="92" t="n">
        <f aca="false">EXP((((AF795-AF810)/AF811+2)/4-1.9)^3)</f>
        <v>0.100226938450465</v>
      </c>
      <c r="AH795" s="92" t="n">
        <f aca="false">W795/V795</f>
        <v>0.414892799508183</v>
      </c>
      <c r="AI795" s="92" t="n">
        <f aca="false">EXP((((AH795-AH810)/AH811+2)/4-1.9)^3)</f>
        <v>0.0503252450485176</v>
      </c>
      <c r="AJ795" s="92" t="n">
        <f aca="false">X795/V795</f>
        <v>0.00676246830092984</v>
      </c>
      <c r="AK795" s="92" t="n">
        <f aca="false">EXP((((AJ795-AJ810)/AJ811+2)/4-1.9)^3)</f>
        <v>0.0205078459892809</v>
      </c>
      <c r="AL795" s="92" t="n">
        <f aca="false">AA795/V795</f>
        <v>0.0608622147083686</v>
      </c>
      <c r="AM795" s="92" t="n">
        <f aca="false">EXP((((AL795-AL810)/AL811+2)/4-1.9)^3)</f>
        <v>0.0436252116007219</v>
      </c>
      <c r="AN795" s="92" t="n">
        <f aca="false">0.01*AE795+0.15*AG795+0.24*AI795+0.25*AK795+0.35*AM795</f>
        <v>0.0478621746918726</v>
      </c>
      <c r="AP795" s="94" t="n">
        <f aca="false">0.01*AE795/$AN810*$AZ795</f>
        <v>0.000125187264338436</v>
      </c>
      <c r="AQ795" s="81" t="n">
        <f aca="false">AP795*$J810</f>
        <v>577.257629515971</v>
      </c>
      <c r="AR795" s="94" t="n">
        <f aca="false">0.15*AG795/$AN810*$AZ795</f>
        <v>0.00531223799468045</v>
      </c>
      <c r="AS795" s="81" t="n">
        <f aca="false">AR795*$J810</f>
        <v>24495.5421658848</v>
      </c>
      <c r="AT795" s="94" t="n">
        <f aca="false">0.24*AI795/$AN810*$AZ795</f>
        <v>0.00426774969638272</v>
      </c>
      <c r="AU795" s="81" t="n">
        <f aca="false">AT795*$J810</f>
        <v>19679.2468157243</v>
      </c>
      <c r="AV795" s="94" t="n">
        <f aca="false">0.25*AK795/$AN810*$AZ795</f>
        <v>0.00181159809823576</v>
      </c>
      <c r="AW795" s="81" t="n">
        <f aca="false">AV795*$J810</f>
        <v>8353.55600547413</v>
      </c>
      <c r="AX795" s="94" t="n">
        <f aca="false">0.35*AM795/$AN810*$AZ795</f>
        <v>0.00539519804162915</v>
      </c>
      <c r="AY795" s="81" t="n">
        <f aca="false">AX795*$J810</f>
        <v>24878.0836352524</v>
      </c>
      <c r="AZ795" s="140" t="n">
        <v>1</v>
      </c>
      <c r="BA795" s="140" t="n">
        <v>0.997272727373738</v>
      </c>
    </row>
    <row r="796" customFormat="false" ht="12.8" hidden="false" customHeight="false" outlineLevel="0" collapsed="false">
      <c r="A796" s="89" t="s">
        <v>55</v>
      </c>
      <c r="B796" s="77"/>
      <c r="C796" s="77"/>
      <c r="D796" s="77"/>
      <c r="E796" s="77"/>
      <c r="F796" s="77"/>
      <c r="G796" s="77"/>
      <c r="H796" s="77"/>
      <c r="I796" s="82" t="n">
        <f aca="false">AP796+AR796+AT796+AV796+AX796</f>
        <v>0.0143949947389122</v>
      </c>
      <c r="J796" s="81" t="n">
        <f aca="false">AQ796+AS796+AU796+AW796+AY796</f>
        <v>66377.5231753193</v>
      </c>
      <c r="K796" s="90" t="n">
        <f aca="false">I796-Tabla_Ministerio!J796</f>
        <v>-9.27049752373829E-005</v>
      </c>
      <c r="L796" s="81" t="n">
        <f aca="false">J796-Tabla_Ministerio!K796</f>
        <v>-427.476824680707</v>
      </c>
      <c r="M796" s="82" t="n">
        <f aca="false">N796/N810</f>
        <v>0.0210226503062073</v>
      </c>
      <c r="N796" s="81" t="n">
        <f aca="false">Tabla_Ministerio!L796</f>
        <v>1841834</v>
      </c>
      <c r="O796" s="82" t="n">
        <f aca="false">Tabla_Ministerio!L796/Tabla_Ministerio!L810-M796</f>
        <v>0</v>
      </c>
      <c r="P796" s="117" t="n">
        <f aca="false">N796-Tabla_Ministerio!L796</f>
        <v>0</v>
      </c>
      <c r="Q796" s="83" t="n">
        <f aca="false">N796+J796</f>
        <v>1908211.52317532</v>
      </c>
      <c r="R796" s="81" t="n">
        <f aca="false">Q796-Tabla_Ministerio!M796</f>
        <v>-427.476824680809</v>
      </c>
      <c r="T796" s="83" t="n">
        <f aca="false">B796+Tabla_Ministerio!B796</f>
        <v>8194</v>
      </c>
      <c r="U796" s="83" t="n">
        <f aca="false">C796+Tabla_Ministerio!C796</f>
        <v>31</v>
      </c>
      <c r="V796" s="83" t="n">
        <f aca="false">D796+Tabla_Ministerio!D796</f>
        <v>385.954545454545</v>
      </c>
      <c r="W796" s="83" t="n">
        <f aca="false">E796+Tabla_Ministerio!E796</f>
        <v>156.886363636364</v>
      </c>
      <c r="X796" s="83" t="n">
        <f aca="false">F796+Tabla_Ministerio!F796</f>
        <v>4</v>
      </c>
      <c r="Y796" s="83" t="n">
        <f aca="false">G796+Tabla_Ministerio!G796</f>
        <v>6</v>
      </c>
      <c r="Z796" s="83" t="n">
        <f aca="false">H796+Tabla_Ministerio!H796</f>
        <v>0</v>
      </c>
      <c r="AA796" s="83" t="n">
        <f aca="false">Y796+0.33*Z796</f>
        <v>6</v>
      </c>
      <c r="AD796" s="91" t="n">
        <f aca="false">IF(U796&gt;0,T796/U796,0)</f>
        <v>264.322580645161</v>
      </c>
      <c r="AE796" s="92" t="n">
        <f aca="false">EXP((((AD796-AD810)/AD811+2)/4-1.9)^3)</f>
        <v>0.250132646778022</v>
      </c>
      <c r="AF796" s="93" t="n">
        <f aca="false">T796/V796</f>
        <v>21.2304793310564</v>
      </c>
      <c r="AG796" s="92" t="n">
        <f aca="false">EXP((((AF796-AF810)/AF811+2)/4-1.9)^3)</f>
        <v>0.0906570805748631</v>
      </c>
      <c r="AH796" s="92" t="n">
        <f aca="false">W796/V796</f>
        <v>0.406489223884114</v>
      </c>
      <c r="AI796" s="92" t="n">
        <f aca="false">EXP((((AH796-AH810)/AH811+2)/4-1.9)^3)</f>
        <v>0.0460802354010496</v>
      </c>
      <c r="AJ796" s="92" t="n">
        <f aca="false">X796/V796</f>
        <v>0.010363914733247</v>
      </c>
      <c r="AK796" s="92" t="n">
        <f aca="false">EXP((((AJ796-AJ810)/AJ811+2)/4-1.9)^3)</f>
        <v>0.0287027754377566</v>
      </c>
      <c r="AL796" s="92" t="n">
        <f aca="false">AA796/V796</f>
        <v>0.0155458720998705</v>
      </c>
      <c r="AM796" s="92" t="n">
        <f aca="false">EXP((((AL796-AL810)/AL811+2)/4-1.9)^3)</f>
        <v>0.0182974278263461</v>
      </c>
      <c r="AN796" s="92" t="n">
        <f aca="false">0.01*AE796+0.15*AG796+0.24*AI796+0.25*AK796+0.35*AM796</f>
        <v>0.0407389386489219</v>
      </c>
      <c r="AP796" s="94" t="n">
        <f aca="false">0.01*AE796/$AN810*$AZ796</f>
        <v>0.000883837000622277</v>
      </c>
      <c r="AQ796" s="81" t="n">
        <f aca="false">AP796*$J810</f>
        <v>4075.50763693042</v>
      </c>
      <c r="AR796" s="94" t="n">
        <f aca="false">0.15*AG796/$AN810*$AZ796</f>
        <v>0.00480501545155558</v>
      </c>
      <c r="AS796" s="81" t="n">
        <f aca="false">AR796*$J810</f>
        <v>22156.6614144868</v>
      </c>
      <c r="AT796" s="94" t="n">
        <f aca="false">0.24*AI796/$AN810*$AZ796</f>
        <v>0.0039077586299377</v>
      </c>
      <c r="AU796" s="81" t="n">
        <f aca="false">AT796*$J810</f>
        <v>18019.2729297131</v>
      </c>
      <c r="AV796" s="94" t="n">
        <f aca="false">0.25*AK796/$AN810*$AZ796</f>
        <v>0.00253551218515617</v>
      </c>
      <c r="AW796" s="81" t="n">
        <f aca="false">AV796*$J810</f>
        <v>11691.6346191194</v>
      </c>
      <c r="AX796" s="94" t="n">
        <f aca="false">0.35*AM796/$AN810*$AZ796</f>
        <v>0.00226287147164049</v>
      </c>
      <c r="AY796" s="81" t="n">
        <f aca="false">AX796*$J810</f>
        <v>10434.4465750695</v>
      </c>
      <c r="AZ796" s="140" t="n">
        <v>1</v>
      </c>
      <c r="BA796" s="140" t="n">
        <v>1.0068550476247</v>
      </c>
    </row>
    <row r="797" customFormat="false" ht="12.8" hidden="false" customHeight="false" outlineLevel="0" collapsed="false">
      <c r="A797" s="89" t="s">
        <v>56</v>
      </c>
      <c r="B797" s="77"/>
      <c r="C797" s="77"/>
      <c r="D797" s="77"/>
      <c r="E797" s="77"/>
      <c r="F797" s="77"/>
      <c r="G797" s="77"/>
      <c r="H797" s="77"/>
      <c r="I797" s="82" t="n">
        <f aca="false">AP797+AR797+AT797+AV797+AX797</f>
        <v>0.021001346903925</v>
      </c>
      <c r="J797" s="81" t="n">
        <f aca="false">AQ797+AS797+AU797+AW797+AY797</f>
        <v>96840.4237800743</v>
      </c>
      <c r="K797" s="90" t="n">
        <f aca="false">I797-Tabla_Ministerio!J797</f>
        <v>0.000153198946136555</v>
      </c>
      <c r="L797" s="81" t="n">
        <f aca="false">J797-Tabla_Ministerio!K797</f>
        <v>706.423780074285</v>
      </c>
      <c r="M797" s="82" t="n">
        <f aca="false">N797/N810</f>
        <v>0.0222637718873846</v>
      </c>
      <c r="N797" s="81" t="n">
        <f aca="false">Tabla_Ministerio!L797</f>
        <v>1950571</v>
      </c>
      <c r="O797" s="82" t="n">
        <f aca="false">Tabla_Ministerio!L797/Tabla_Ministerio!L810-M797</f>
        <v>0</v>
      </c>
      <c r="P797" s="117" t="n">
        <f aca="false">N797-Tabla_Ministerio!L797</f>
        <v>0</v>
      </c>
      <c r="Q797" s="83" t="n">
        <f aca="false">N797+J797</f>
        <v>2047411.42378007</v>
      </c>
      <c r="R797" s="81" t="n">
        <f aca="false">Q797-Tabla_Ministerio!M797</f>
        <v>706.423780074343</v>
      </c>
      <c r="T797" s="83" t="n">
        <f aca="false">B797+Tabla_Ministerio!B797</f>
        <v>7790</v>
      </c>
      <c r="U797" s="83" t="n">
        <f aca="false">C797+Tabla_Ministerio!C797</f>
        <v>35</v>
      </c>
      <c r="V797" s="83" t="n">
        <f aca="false">D797+Tabla_Ministerio!D797</f>
        <v>429.204545454545</v>
      </c>
      <c r="W797" s="83" t="n">
        <f aca="false">E797+Tabla_Ministerio!E797</f>
        <v>164.181818181818</v>
      </c>
      <c r="X797" s="83" t="n">
        <f aca="false">F797+Tabla_Ministerio!F797</f>
        <v>7</v>
      </c>
      <c r="Y797" s="83" t="n">
        <f aca="false">G797+Tabla_Ministerio!G797</f>
        <v>46</v>
      </c>
      <c r="Z797" s="83" t="n">
        <f aca="false">H797+Tabla_Ministerio!H797</f>
        <v>0</v>
      </c>
      <c r="AA797" s="83" t="n">
        <f aca="false">Y797+0.33*Z797</f>
        <v>46</v>
      </c>
      <c r="AD797" s="91" t="n">
        <f aca="false">IF(U797&gt;0,T797/U797,0)</f>
        <v>222.571428571429</v>
      </c>
      <c r="AE797" s="92" t="n">
        <f aca="false">EXP((((AD797-AD810)/AD811+2)/4-1.9)^3)</f>
        <v>0.131066238311944</v>
      </c>
      <c r="AF797" s="93" t="n">
        <f aca="false">T797/V797</f>
        <v>18.1498543817845</v>
      </c>
      <c r="AG797" s="92" t="n">
        <f aca="false">EXP((((AF797-AF810)/AF811+2)/4-1.9)^3)</f>
        <v>0.0359107062679003</v>
      </c>
      <c r="AH797" s="92" t="n">
        <f aca="false">W797/V797</f>
        <v>0.382525814138205</v>
      </c>
      <c r="AI797" s="92" t="n">
        <f aca="false">EXP((((AH797-AH810)/AH811+2)/4-1.9)^3)</f>
        <v>0.0355031431742206</v>
      </c>
      <c r="AJ797" s="92" t="n">
        <f aca="false">X797/V797</f>
        <v>0.0163092401376754</v>
      </c>
      <c r="AK797" s="92" t="n">
        <f aca="false">EXP((((AJ797-AJ810)/AJ811+2)/4-1.9)^3)</f>
        <v>0.0478743462600786</v>
      </c>
      <c r="AL797" s="92" t="n">
        <f aca="false">AA797/V797</f>
        <v>0.10717500661901</v>
      </c>
      <c r="AM797" s="92" t="n">
        <f aca="false">EXP((((AL797-AL810)/AL811+2)/4-1.9)^3)</f>
        <v>0.0921394642193167</v>
      </c>
      <c r="AN797" s="92" t="n">
        <f aca="false">0.01*AE797+0.15*AG797+0.24*AI797+0.25*AK797+0.35*AM797</f>
        <v>0.0594354217268979</v>
      </c>
      <c r="AP797" s="94" t="n">
        <f aca="false">0.01*AE797/$AN810*$AZ797</f>
        <v>0.000463119038816536</v>
      </c>
      <c r="AQ797" s="81" t="n">
        <f aca="false">AP797*$J810</f>
        <v>2135.51274519599</v>
      </c>
      <c r="AR797" s="94" t="n">
        <f aca="false">0.15*AG797/$AN810*$AZ797</f>
        <v>0.00190334276594143</v>
      </c>
      <c r="AS797" s="81" t="n">
        <f aca="false">AR797*$J810</f>
        <v>8776.60470519911</v>
      </c>
      <c r="AT797" s="94" t="n">
        <f aca="false">0.24*AI797/$AN810*$AZ797</f>
        <v>0.00301078570718009</v>
      </c>
      <c r="AU797" s="81" t="n">
        <f aca="false">AT797*$J810</f>
        <v>13883.1935460206</v>
      </c>
      <c r="AV797" s="94" t="n">
        <f aca="false">0.25*AK797/$AN810*$AZ797</f>
        <v>0.00422906797156417</v>
      </c>
      <c r="AW797" s="81" t="n">
        <f aca="false">AV797*$J810</f>
        <v>19500.8794642821</v>
      </c>
      <c r="AX797" s="94" t="n">
        <f aca="false">0.35*AM797/$AN810*$AZ797</f>
        <v>0.0113950314204227</v>
      </c>
      <c r="AY797" s="81" t="n">
        <f aca="false">AX797*$J810</f>
        <v>52544.2333193765</v>
      </c>
      <c r="AZ797" s="140" t="n">
        <v>1</v>
      </c>
      <c r="BA797" s="140" t="n">
        <v>1.00519765447653</v>
      </c>
    </row>
    <row r="798" customFormat="false" ht="12.8" hidden="false" customHeight="false" outlineLevel="0" collapsed="false">
      <c r="A798" s="89" t="s">
        <v>57</v>
      </c>
      <c r="B798" s="77"/>
      <c r="C798" s="77"/>
      <c r="D798" s="77"/>
      <c r="E798" s="77"/>
      <c r="F798" s="77"/>
      <c r="G798" s="77"/>
      <c r="H798" s="77"/>
      <c r="I798" s="82" t="n">
        <f aca="false">AP798+AR798+AT798+AV798+AX798</f>
        <v>0.014104312745002</v>
      </c>
      <c r="J798" s="81" t="n">
        <f aca="false">AQ798+AS798+AU798+AW798+AY798</f>
        <v>65037.1440270544</v>
      </c>
      <c r="K798" s="90" t="n">
        <f aca="false">I798-Tabla_Ministerio!J798</f>
        <v>-2.98962044732523E-005</v>
      </c>
      <c r="L798" s="81" t="n">
        <f aca="false">J798-Tabla_Ministerio!K798</f>
        <v>-137.855972945574</v>
      </c>
      <c r="M798" s="82" t="n">
        <f aca="false">N798/N810</f>
        <v>0.0110037811765354</v>
      </c>
      <c r="N798" s="81" t="n">
        <f aca="false">Tabla_Ministerio!L798</f>
        <v>964062</v>
      </c>
      <c r="O798" s="82" t="n">
        <f aca="false">Tabla_Ministerio!L798/Tabla_Ministerio!L810-M798</f>
        <v>0</v>
      </c>
      <c r="P798" s="117" t="n">
        <f aca="false">N798-Tabla_Ministerio!L798</f>
        <v>0</v>
      </c>
      <c r="Q798" s="83" t="n">
        <f aca="false">N798+J798</f>
        <v>1029099.14402705</v>
      </c>
      <c r="R798" s="81" t="n">
        <f aca="false">Q798-Tabla_Ministerio!M798</f>
        <v>-137.855972945574</v>
      </c>
      <c r="T798" s="83" t="n">
        <f aca="false">B798+Tabla_Ministerio!B798</f>
        <v>2942</v>
      </c>
      <c r="U798" s="83" t="n">
        <f aca="false">C798+Tabla_Ministerio!C798</f>
        <v>38</v>
      </c>
      <c r="V798" s="83" t="n">
        <f aca="false">D798+Tabla_Ministerio!D798</f>
        <v>135.725</v>
      </c>
      <c r="W798" s="83" t="n">
        <f aca="false">E798+Tabla_Ministerio!E798</f>
        <v>47</v>
      </c>
      <c r="X798" s="83" t="n">
        <f aca="false">F798+Tabla_Ministerio!F798</f>
        <v>2</v>
      </c>
      <c r="Y798" s="83" t="n">
        <f aca="false">G798+Tabla_Ministerio!G798</f>
        <v>4</v>
      </c>
      <c r="Z798" s="83" t="n">
        <f aca="false">H798+Tabla_Ministerio!H798</f>
        <v>0</v>
      </c>
      <c r="AA798" s="83" t="n">
        <f aca="false">Y798+0.33*Z798</f>
        <v>4</v>
      </c>
      <c r="AD798" s="91" t="n">
        <f aca="false">IF(U798&gt;0,T798/U798,0)</f>
        <v>77.4210526315789</v>
      </c>
      <c r="AE798" s="92" t="n">
        <f aca="false">EXP((((AD798-AD810)/AD811+2)/4-1.9)^3)</f>
        <v>0.0031040718544027</v>
      </c>
      <c r="AF798" s="93" t="n">
        <f aca="false">T798/V798</f>
        <v>21.6761834592006</v>
      </c>
      <c r="AG798" s="92" t="n">
        <f aca="false">EXP((((AF798-AF810)/AF811+2)/4-1.9)^3)</f>
        <v>0.101983200258778</v>
      </c>
      <c r="AH798" s="92" t="n">
        <f aca="false">W798/V798</f>
        <v>0.34628845091177</v>
      </c>
      <c r="AI798" s="92" t="n">
        <f aca="false">EXP((((AH798-AH810)/AH811+2)/4-1.9)^3)</f>
        <v>0.0232883658248901</v>
      </c>
      <c r="AJ798" s="92" t="n">
        <f aca="false">X798/V798</f>
        <v>0.014735678762203</v>
      </c>
      <c r="AK798" s="92" t="n">
        <f aca="false">EXP((((AJ798-AJ810)/AJ811+2)/4-1.9)^3)</f>
        <v>0.0420272116348905</v>
      </c>
      <c r="AL798" s="92" t="n">
        <f aca="false">AA798/V798</f>
        <v>0.029471357524406</v>
      </c>
      <c r="AM798" s="92" t="n">
        <f aca="false">EXP((((AL798-AL810)/AL811+2)/4-1.9)^3)</f>
        <v>0.024262156737326</v>
      </c>
      <c r="AN798" s="92" t="n">
        <f aca="false">0.01*AE798+0.15*AG798+0.24*AI798+0.25*AK798+0.35*AM798</f>
        <v>0.039916286322121</v>
      </c>
      <c r="AP798" s="94" t="n">
        <f aca="false">0.01*AE798/$AN810*$AZ798</f>
        <v>1.09681546685348E-005</v>
      </c>
      <c r="AQ798" s="81" t="n">
        <f aca="false">AP798*$J810</f>
        <v>50.5758393042781</v>
      </c>
      <c r="AR798" s="94" t="n">
        <f aca="false">0.15*AG798/$AN810*$AZ798</f>
        <v>0.0054053235548199</v>
      </c>
      <c r="AS798" s="81" t="n">
        <f aca="false">AR798*$J810</f>
        <v>24924.7739257784</v>
      </c>
      <c r="AT798" s="94" t="n">
        <f aca="false">0.24*AI798/$AN810*$AZ798</f>
        <v>0.0019749315891578</v>
      </c>
      <c r="AU798" s="81" t="n">
        <f aca="false">AT798*$J810</f>
        <v>9106.71172213976</v>
      </c>
      <c r="AV798" s="94" t="n">
        <f aca="false">0.25*AK798/$AN810*$AZ798</f>
        <v>0.00371255063606946</v>
      </c>
      <c r="AW798" s="81" t="n">
        <f aca="false">AV798*$J810</f>
        <v>17119.1390031636</v>
      </c>
      <c r="AX798" s="94" t="n">
        <f aca="false">0.35*AM798/$AN810*$AZ798</f>
        <v>0.00300053881028635</v>
      </c>
      <c r="AY798" s="81" t="n">
        <f aca="false">AX798*$J810</f>
        <v>13835.9435366684</v>
      </c>
      <c r="AZ798" s="140" t="n">
        <v>1</v>
      </c>
      <c r="BA798" s="140" t="n">
        <v>1.00503837907104</v>
      </c>
    </row>
    <row r="799" customFormat="false" ht="12.8" hidden="false" customHeight="false" outlineLevel="0" collapsed="false">
      <c r="A799" s="89" t="s">
        <v>58</v>
      </c>
      <c r="B799" s="77"/>
      <c r="C799" s="77"/>
      <c r="D799" s="77"/>
      <c r="E799" s="77"/>
      <c r="F799" s="77"/>
      <c r="G799" s="77"/>
      <c r="H799" s="77"/>
      <c r="I799" s="82" t="n">
        <f aca="false">AP799+AR799+AT799+AV799+AX799</f>
        <v>0.0955849737294465</v>
      </c>
      <c r="J799" s="81" t="n">
        <f aca="false">AQ799+AS799+AU799+AW799+AY799</f>
        <v>440756.938367458</v>
      </c>
      <c r="K799" s="90" t="n">
        <f aca="false">I799-Tabla_Ministerio!J799</f>
        <v>-0.000174806958810947</v>
      </c>
      <c r="L799" s="81" t="n">
        <f aca="false">J799-Tabla_Ministerio!K799</f>
        <v>-806.061632541823</v>
      </c>
      <c r="M799" s="82" t="n">
        <f aca="false">N799/N810</f>
        <v>0.0364832241251655</v>
      </c>
      <c r="N799" s="81" t="n">
        <f aca="false">Tabla_Ministerio!L799</f>
        <v>3196364</v>
      </c>
      <c r="O799" s="82" t="n">
        <f aca="false">Tabla_Ministerio!L799/Tabla_Ministerio!L810-M799</f>
        <v>0</v>
      </c>
      <c r="P799" s="117" t="n">
        <f aca="false">N799-Tabla_Ministerio!L799</f>
        <v>0</v>
      </c>
      <c r="Q799" s="83" t="n">
        <f aca="false">N799+J799</f>
        <v>3637120.93836746</v>
      </c>
      <c r="R799" s="81" t="n">
        <f aca="false">Q799-Tabla_Ministerio!M799</f>
        <v>-806.06163254194</v>
      </c>
      <c r="T799" s="83" t="n">
        <f aca="false">B799+Tabla_Ministerio!B799</f>
        <v>4453</v>
      </c>
      <c r="U799" s="83" t="n">
        <f aca="false">C799+Tabla_Ministerio!C799</f>
        <v>12</v>
      </c>
      <c r="V799" s="83" t="n">
        <f aca="false">D799+Tabla_Ministerio!D799</f>
        <v>159.772727272727</v>
      </c>
      <c r="W799" s="83" t="n">
        <f aca="false">E799+Tabla_Ministerio!E799</f>
        <v>133.090909090909</v>
      </c>
      <c r="X799" s="83" t="n">
        <f aca="false">F799+Tabla_Ministerio!F799</f>
        <v>5</v>
      </c>
      <c r="Y799" s="83" t="n">
        <f aca="false">G799+Tabla_Ministerio!G799</f>
        <v>10</v>
      </c>
      <c r="Z799" s="83" t="n">
        <f aca="false">H799+Tabla_Ministerio!H799</f>
        <v>0</v>
      </c>
      <c r="AA799" s="83" t="n">
        <f aca="false">Y799+0.33*Z799</f>
        <v>10</v>
      </c>
      <c r="AD799" s="91" t="n">
        <f aca="false">IF(U799&gt;0,T799/U799,0)</f>
        <v>371.083333333333</v>
      </c>
      <c r="AE799" s="92" t="n">
        <f aca="false">EXP((((AD799-AD810)/AD811+2)/4-1.9)^3)</f>
        <v>0.68108119656399</v>
      </c>
      <c r="AF799" s="93" t="n">
        <f aca="false">T799/V799</f>
        <v>27.870839260313</v>
      </c>
      <c r="AG799" s="92" t="n">
        <f aca="false">EXP((((AF799-AF810)/AF811+2)/4-1.9)^3)</f>
        <v>0.359717929560206</v>
      </c>
      <c r="AH799" s="92" t="n">
        <f aca="false">W799/V799</f>
        <v>0.833001422475108</v>
      </c>
      <c r="AI799" s="92" t="n">
        <f aca="false">EXP((((AH799-AH810)/AH811+2)/4-1.9)^3)</f>
        <v>0.663485092626087</v>
      </c>
      <c r="AJ799" s="92" t="n">
        <f aca="false">X799/V799</f>
        <v>0.031294452347084</v>
      </c>
      <c r="AK799" s="92" t="n">
        <f aca="false">EXP((((AJ799-AJ810)/AJ811+2)/4-1.9)^3)</f>
        <v>0.139074421231639</v>
      </c>
      <c r="AL799" s="92" t="n">
        <f aca="false">AA799/V799</f>
        <v>0.062588904694168</v>
      </c>
      <c r="AM799" s="92" t="n">
        <f aca="false">EXP((((AL799-AL810)/AL811+2)/4-1.9)^3)</f>
        <v>0.0449693553623005</v>
      </c>
      <c r="AN799" s="92" t="n">
        <f aca="false">0.01*AE799+0.15*AG799+0.24*AI799+0.25*AK799+0.35*AM799</f>
        <v>0.270512803314646</v>
      </c>
      <c r="AP799" s="94" t="n">
        <f aca="false">0.01*AE799/$AN810*$AZ799</f>
        <v>0.00240658214633437</v>
      </c>
      <c r="AQ799" s="81" t="n">
        <f aca="false">AP799*$J810</f>
        <v>11097.1184838162</v>
      </c>
      <c r="AR799" s="94" t="n">
        <f aca="false">0.15*AG799/$AN810*$AZ799</f>
        <v>0.019065804885599</v>
      </c>
      <c r="AS799" s="81" t="n">
        <f aca="false">AR799*$J810</f>
        <v>87915.3433956446</v>
      </c>
      <c r="AT799" s="94" t="n">
        <f aca="false">0.24*AI799/$AN810*$AZ799</f>
        <v>0.0562657628369135</v>
      </c>
      <c r="AU799" s="81" t="n">
        <f aca="false">AT799*$J810</f>
        <v>259450.041102722</v>
      </c>
      <c r="AV799" s="94" t="n">
        <f aca="false">0.25*AK799/$AN810*$AZ799</f>
        <v>0.0122853934610277</v>
      </c>
      <c r="AW799" s="81" t="n">
        <f aca="false">AV799*$J810</f>
        <v>56649.8289139984</v>
      </c>
      <c r="AX799" s="94" t="n">
        <f aca="false">0.35*AM799/$AN810*$AZ799</f>
        <v>0.00556143039957183</v>
      </c>
      <c r="AY799" s="81" t="n">
        <f aca="false">AX799*$J810</f>
        <v>25644.6064712769</v>
      </c>
      <c r="AZ799" s="140" t="n">
        <v>1</v>
      </c>
      <c r="BA799" s="140" t="n">
        <v>1.00099418749916</v>
      </c>
    </row>
    <row r="800" customFormat="false" ht="12.8" hidden="false" customHeight="false" outlineLevel="0" collapsed="false">
      <c r="A800" s="89" t="s">
        <v>59</v>
      </c>
      <c r="B800" s="77"/>
      <c r="C800" s="77"/>
      <c r="D800" s="77"/>
      <c r="E800" s="77"/>
      <c r="F800" s="77"/>
      <c r="G800" s="77"/>
      <c r="H800" s="77"/>
      <c r="I800" s="82" t="n">
        <f aca="false">AP800+AR800+AT800+AV800+AX800</f>
        <v>0.00706593439433539</v>
      </c>
      <c r="J800" s="81" t="n">
        <f aca="false">AQ800+AS800+AU800+AW800+AY800</f>
        <v>32582.1045802428</v>
      </c>
      <c r="K800" s="90" t="n">
        <f aca="false">I800-Tabla_Ministerio!J800</f>
        <v>-1.27851315217132E-006</v>
      </c>
      <c r="L800" s="81" t="n">
        <f aca="false">J800-Tabla_Ministerio!K800</f>
        <v>-5.89541975718748</v>
      </c>
      <c r="M800" s="82" t="n">
        <f aca="false">N800/N810</f>
        <v>0.0120739670431011</v>
      </c>
      <c r="N800" s="81" t="n">
        <f aca="false">Tabla_Ministerio!L800</f>
        <v>1057823</v>
      </c>
      <c r="O800" s="82" t="n">
        <f aca="false">Tabla_Ministerio!L800/Tabla_Ministerio!L810-M800</f>
        <v>0</v>
      </c>
      <c r="P800" s="117" t="n">
        <f aca="false">N800-Tabla_Ministerio!L800</f>
        <v>0</v>
      </c>
      <c r="Q800" s="83" t="n">
        <f aca="false">N800+J800</f>
        <v>1090405.10458024</v>
      </c>
      <c r="R800" s="81" t="n">
        <f aca="false">Q800-Tabla_Ministerio!M800</f>
        <v>-5.89541975711472</v>
      </c>
      <c r="T800" s="83" t="n">
        <f aca="false">B800+Tabla_Ministerio!B800</f>
        <v>2306</v>
      </c>
      <c r="U800" s="83" t="n">
        <f aca="false">C800+Tabla_Ministerio!C800</f>
        <v>26</v>
      </c>
      <c r="V800" s="83" t="n">
        <f aca="false">D800+Tabla_Ministerio!D800</f>
        <v>116.159090909091</v>
      </c>
      <c r="W800" s="83" t="n">
        <f aca="false">E800+Tabla_Ministerio!E800</f>
        <v>36.0681818181818</v>
      </c>
      <c r="X800" s="83" t="n">
        <f aca="false">F800+Tabla_Ministerio!F800</f>
        <v>0</v>
      </c>
      <c r="Y800" s="83" t="n">
        <f aca="false">G800+Tabla_Ministerio!G800</f>
        <v>0</v>
      </c>
      <c r="Z800" s="83" t="n">
        <f aca="false">H800+Tabla_Ministerio!H800</f>
        <v>0</v>
      </c>
      <c r="AA800" s="83" t="n">
        <f aca="false">Y800+0.33*Z800</f>
        <v>0</v>
      </c>
      <c r="AD800" s="91" t="n">
        <f aca="false">IF(U800&gt;0,T800/U800,0)</f>
        <v>88.6923076923077</v>
      </c>
      <c r="AE800" s="92" t="n">
        <f aca="false">EXP((((AD800-AD810)/AD811+2)/4-1.9)^3)</f>
        <v>0.00456905283528727</v>
      </c>
      <c r="AF800" s="93" t="n">
        <f aca="false">T800/V800</f>
        <v>19.8520837409509</v>
      </c>
      <c r="AG800" s="92" t="n">
        <f aca="false">EXP((((AF800-AF810)/AF811+2)/4-1.9)^3)</f>
        <v>0.0614076396267411</v>
      </c>
      <c r="AH800" s="92" t="n">
        <f aca="false">W800/V800</f>
        <v>0.310506750146742</v>
      </c>
      <c r="AI800" s="92" t="n">
        <f aca="false">EXP((((AH800-AH810)/AH811+2)/4-1.9)^3)</f>
        <v>0.0148521003116745</v>
      </c>
      <c r="AJ800" s="92" t="n">
        <f aca="false">X800/V800</f>
        <v>0</v>
      </c>
      <c r="AK800" s="92" t="n">
        <f aca="false">EXP((((AJ800-AJ810)/AJ811+2)/4-1.9)^3)</f>
        <v>0.0103136648896184</v>
      </c>
      <c r="AL800" s="92" t="n">
        <f aca="false">AA800/V800</f>
        <v>0</v>
      </c>
      <c r="AM800" s="92" t="n">
        <f aca="false">EXP((((AL800-AL810)/AL811+2)/4-1.9)^3)</f>
        <v>0.0131353692843462</v>
      </c>
      <c r="AN800" s="92" t="n">
        <f aca="false">0.01*AE800+0.15*AG800+0.24*AI800+0.25*AK800+0.35*AM800</f>
        <v>0.0199971360190917</v>
      </c>
      <c r="AP800" s="94" t="n">
        <f aca="false">0.01*AE800/$AN810*$AZ800</f>
        <v>1.61446256841825E-005</v>
      </c>
      <c r="AQ800" s="81" t="n">
        <f aca="false">AP800*$J810</f>
        <v>74.4453391574954</v>
      </c>
      <c r="AR800" s="94" t="n">
        <f aca="false">0.15*AG800/$AN810*$AZ800</f>
        <v>0.00325473372161359</v>
      </c>
      <c r="AS800" s="81" t="n">
        <f aca="false">AR800*$J810</f>
        <v>15008.0751646197</v>
      </c>
      <c r="AT800" s="94" t="n">
        <f aca="false">0.24*AI800/$AN810*$AZ800</f>
        <v>0.00125950795738175</v>
      </c>
      <c r="AU800" s="81" t="n">
        <f aca="false">AT800*$J810</f>
        <v>5807.78389620473</v>
      </c>
      <c r="AV800" s="94" t="n">
        <f aca="false">0.25*AK800/$AN810*$AZ800</f>
        <v>0.000911076458719241</v>
      </c>
      <c r="AW800" s="81" t="n">
        <f aca="false">AV800*$J810</f>
        <v>4201.1129458526</v>
      </c>
      <c r="AX800" s="94" t="n">
        <f aca="false">0.35*AM800/$AN810*$AZ800</f>
        <v>0.00162447163093663</v>
      </c>
      <c r="AY800" s="81" t="n">
        <f aca="false">AX800*$J810</f>
        <v>7490.68723440831</v>
      </c>
      <c r="AZ800" s="140" t="n">
        <v>1</v>
      </c>
      <c r="BA800" s="140" t="n">
        <v>1.00052767999826</v>
      </c>
    </row>
    <row r="801" customFormat="false" ht="12.8" hidden="false" customHeight="false" outlineLevel="0" collapsed="false">
      <c r="A801" s="89" t="s">
        <v>60</v>
      </c>
      <c r="B801" s="77"/>
      <c r="C801" s="77"/>
      <c r="D801" s="77"/>
      <c r="E801" s="77"/>
      <c r="F801" s="77"/>
      <c r="G801" s="77"/>
      <c r="H801" s="77"/>
      <c r="I801" s="82" t="n">
        <f aca="false">AP801+AR801+AT801+AV801+AX801</f>
        <v>0.0217222054263565</v>
      </c>
      <c r="J801" s="81" t="n">
        <f aca="false">AQ801+AS801+AU801+AW801+AY801</f>
        <v>100164.41271836</v>
      </c>
      <c r="K801" s="90" t="n">
        <f aca="false">I801-Tabla_Ministerio!J801</f>
        <v>0.000167509670219151</v>
      </c>
      <c r="L801" s="81" t="n">
        <f aca="false">J801-Tabla_Ministerio!K801</f>
        <v>772.412718359832</v>
      </c>
      <c r="M801" s="82" t="n">
        <f aca="false">N801/N810</f>
        <v>0.0295158017604096</v>
      </c>
      <c r="N801" s="81" t="n">
        <f aca="false">Tabla_Ministerio!L801</f>
        <v>2585935</v>
      </c>
      <c r="O801" s="82" t="n">
        <f aca="false">Tabla_Ministerio!L801/Tabla_Ministerio!L810-M801</f>
        <v>0</v>
      </c>
      <c r="P801" s="117" t="n">
        <f aca="false">N801-Tabla_Ministerio!L801</f>
        <v>0</v>
      </c>
      <c r="Q801" s="83" t="n">
        <f aca="false">N801+J801</f>
        <v>2686099.41271836</v>
      </c>
      <c r="R801" s="81" t="n">
        <f aca="false">Q801-Tabla_Ministerio!M801</f>
        <v>772.412718359847</v>
      </c>
      <c r="T801" s="83" t="n">
        <f aca="false">B801+Tabla_Ministerio!B801</f>
        <v>5135</v>
      </c>
      <c r="U801" s="83" t="n">
        <f aca="false">C801+Tabla_Ministerio!C801</f>
        <v>39</v>
      </c>
      <c r="V801" s="83" t="n">
        <f aca="false">D801+Tabla_Ministerio!D801</f>
        <v>242.840909090909</v>
      </c>
      <c r="W801" s="83" t="n">
        <f aca="false">E801+Tabla_Ministerio!E801</f>
        <v>127.909090909091</v>
      </c>
      <c r="X801" s="83" t="n">
        <f aca="false">F801+Tabla_Ministerio!F801</f>
        <v>1</v>
      </c>
      <c r="Y801" s="83" t="n">
        <f aca="false">G801+Tabla_Ministerio!G801</f>
        <v>10</v>
      </c>
      <c r="Z801" s="83" t="n">
        <f aca="false">H801+Tabla_Ministerio!H801</f>
        <v>0</v>
      </c>
      <c r="AA801" s="83" t="n">
        <f aca="false">Y801+0.33*Z801</f>
        <v>10</v>
      </c>
      <c r="AD801" s="91" t="n">
        <f aca="false">IF(U801&gt;0,T801/U801,0)</f>
        <v>131.666666666667</v>
      </c>
      <c r="AE801" s="92" t="n">
        <f aca="false">EXP((((AD801-AD810)/AD811+2)/4-1.9)^3)</f>
        <v>0.0170285703843594</v>
      </c>
      <c r="AF801" s="93" t="n">
        <f aca="false">T801/V801</f>
        <v>21.1455311183903</v>
      </c>
      <c r="AG801" s="92" t="n">
        <f aca="false">EXP((((AF801-AF810)/AF811+2)/4-1.9)^3)</f>
        <v>0.0886057885440769</v>
      </c>
      <c r="AH801" s="92" t="n">
        <f aca="false">W801/V801</f>
        <v>0.526719700514741</v>
      </c>
      <c r="AI801" s="92" t="n">
        <f aca="false">EXP((((AH801-AH810)/AH811+2)/4-1.9)^3)</f>
        <v>0.139201889342227</v>
      </c>
      <c r="AJ801" s="92" t="n">
        <f aca="false">X801/V801</f>
        <v>0.00411792232101077</v>
      </c>
      <c r="AK801" s="92" t="n">
        <f aca="false">EXP((((AJ801-AJ810)/AJ811+2)/4-1.9)^3)</f>
        <v>0.0158137131749866</v>
      </c>
      <c r="AL801" s="92" t="n">
        <f aca="false">AA801/V801</f>
        <v>0.0411792232101076</v>
      </c>
      <c r="AM801" s="92" t="n">
        <f aca="false">EXP((((AL801-AL810)/AL811+2)/4-1.9)^3)</f>
        <v>0.0304356311026674</v>
      </c>
      <c r="AN801" s="92" t="n">
        <f aca="false">0.01*AE801+0.15*AG801+0.24*AI801+0.25*AK801+0.35*AM801</f>
        <v>0.0614755066072699</v>
      </c>
      <c r="AP801" s="94" t="n">
        <f aca="false">0.01*AE801/$AN810*$AZ801</f>
        <v>6.01699968687174E-005</v>
      </c>
      <c r="AQ801" s="81" t="n">
        <f aca="false">AP801*$J810</f>
        <v>277.453061571177</v>
      </c>
      <c r="AR801" s="94" t="n">
        <f aca="false">0.15*AG801/$AN810*$AZ801</f>
        <v>0.00469629267070846</v>
      </c>
      <c r="AS801" s="81" t="n">
        <f aca="false">AR801*$J810</f>
        <v>21655.3240374153</v>
      </c>
      <c r="AT801" s="94" t="n">
        <f aca="false">0.24*AI801/$AN810*$AZ801</f>
        <v>0.0118047874462102</v>
      </c>
      <c r="AU801" s="81" t="n">
        <f aca="false">AT801*$J810</f>
        <v>54433.6810469545</v>
      </c>
      <c r="AV801" s="94" t="n">
        <f aca="false">0.25*AK801/$AN810*$AZ801</f>
        <v>0.00139693328732941</v>
      </c>
      <c r="AW801" s="81" t="n">
        <f aca="false">AV801*$J810</f>
        <v>6441.47311866887</v>
      </c>
      <c r="AX801" s="94" t="n">
        <f aca="false">0.35*AM801/$AN810*$AZ801</f>
        <v>0.00376402202523967</v>
      </c>
      <c r="AY801" s="81" t="n">
        <f aca="false">AX801*$J810</f>
        <v>17356.48145375</v>
      </c>
      <c r="AZ801" s="140" t="n">
        <v>1</v>
      </c>
      <c r="BA801" s="140" t="n">
        <v>1.00003743629218</v>
      </c>
    </row>
    <row r="802" customFormat="false" ht="12.8" hidden="false" customHeight="false" outlineLevel="0" collapsed="false">
      <c r="A802" s="89" t="s">
        <v>61</v>
      </c>
      <c r="B802" s="77"/>
      <c r="C802" s="77"/>
      <c r="D802" s="77"/>
      <c r="E802" s="77"/>
      <c r="F802" s="77"/>
      <c r="G802" s="77"/>
      <c r="H802" s="77"/>
      <c r="I802" s="82" t="n">
        <f aca="false">AP802+AR802+AT802+AV802+AX802</f>
        <v>0.0107817617647639</v>
      </c>
      <c r="J802" s="81" t="n">
        <f aca="false">AQ802+AS802+AU802+AW802+AY802</f>
        <v>49716.3531068765</v>
      </c>
      <c r="K802" s="90" t="n">
        <f aca="false">I802-Tabla_Ministerio!J802</f>
        <v>-0.00017233149564186</v>
      </c>
      <c r="L802" s="81" t="n">
        <f aca="false">J802-Tabla_Ministerio!K802</f>
        <v>-794.64689312347</v>
      </c>
      <c r="M802" s="82" t="n">
        <f aca="false">N802/N810</f>
        <v>0.00885291999884399</v>
      </c>
      <c r="N802" s="81" t="n">
        <f aca="false">Tabla_Ministerio!L802</f>
        <v>775621</v>
      </c>
      <c r="O802" s="82" t="n">
        <f aca="false">Tabla_Ministerio!L802/Tabla_Ministerio!L810-M802</f>
        <v>0</v>
      </c>
      <c r="P802" s="117" t="n">
        <f aca="false">N802-Tabla_Ministerio!L802</f>
        <v>0</v>
      </c>
      <c r="Q802" s="83" t="n">
        <f aca="false">N802+J802</f>
        <v>825337.353106877</v>
      </c>
      <c r="R802" s="81" t="n">
        <f aca="false">Q802-Tabla_Ministerio!M802</f>
        <v>-794.646893123514</v>
      </c>
      <c r="T802" s="83" t="n">
        <f aca="false">B802+Tabla_Ministerio!B802</f>
        <v>3340</v>
      </c>
      <c r="U802" s="83" t="n">
        <f aca="false">C802+Tabla_Ministerio!C802</f>
        <v>21</v>
      </c>
      <c r="V802" s="83" t="n">
        <f aca="false">D802+Tabla_Ministerio!D802</f>
        <v>173.522727272727</v>
      </c>
      <c r="W802" s="83" t="n">
        <f aca="false">E802+Tabla_Ministerio!E802</f>
        <v>51.1818181818182</v>
      </c>
      <c r="X802" s="83" t="n">
        <f aca="false">F802+Tabla_Ministerio!F802</f>
        <v>3</v>
      </c>
      <c r="Y802" s="83" t="n">
        <f aca="false">G802+Tabla_Ministerio!G802</f>
        <v>3</v>
      </c>
      <c r="Z802" s="83" t="n">
        <f aca="false">H802+Tabla_Ministerio!H802</f>
        <v>0</v>
      </c>
      <c r="AA802" s="83" t="n">
        <f aca="false">Y802+0.33*Z802</f>
        <v>3</v>
      </c>
      <c r="AD802" s="91" t="n">
        <f aca="false">IF(U802&gt;0,T802/U802,0)</f>
        <v>159.047619047619</v>
      </c>
      <c r="AE802" s="92" t="n">
        <f aca="false">EXP((((AD802-AD810)/AD811+2)/4-1.9)^3)</f>
        <v>0.0348055762139858</v>
      </c>
      <c r="AF802" s="93" t="n">
        <f aca="false">T802/V802</f>
        <v>19.2481990831696</v>
      </c>
      <c r="AG802" s="92" t="n">
        <f aca="false">EXP((((AF802-AF810)/AF811+2)/4-1.9)^3)</f>
        <v>0.051130443266303</v>
      </c>
      <c r="AH802" s="92" t="n">
        <f aca="false">W802/V802</f>
        <v>0.294957432874919</v>
      </c>
      <c r="AI802" s="92" t="n">
        <f aca="false">EXP((((AH802-AH810)/AH811+2)/4-1.9)^3)</f>
        <v>0.0120852572405158</v>
      </c>
      <c r="AJ802" s="92" t="n">
        <f aca="false">X802/V802</f>
        <v>0.0172888015717093</v>
      </c>
      <c r="AK802" s="92" t="n">
        <f aca="false">EXP((((AJ802-AJ810)/AJ811+2)/4-1.9)^3)</f>
        <v>0.0518232518523212</v>
      </c>
      <c r="AL802" s="92" t="n">
        <f aca="false">AA802/V802</f>
        <v>0.0172888015717093</v>
      </c>
      <c r="AM802" s="92" t="n">
        <f aca="false">EXP((((AL802-AL810)/AL811+2)/4-1.9)^3)</f>
        <v>0.0189694725267416</v>
      </c>
      <c r="AN802" s="92" t="n">
        <f aca="false">0.01*AE802+0.15*AG802+0.24*AI802+0.25*AK802+0.35*AM802</f>
        <v>0.0305132123372489</v>
      </c>
      <c r="AP802" s="94" t="n">
        <f aca="false">0.01*AE802/$AN810*$AZ802</f>
        <v>0.000122984570315602</v>
      </c>
      <c r="AQ802" s="81" t="n">
        <f aca="false">AP802*$J810</f>
        <v>567.1006703645</v>
      </c>
      <c r="AR802" s="94" t="n">
        <f aca="false">0.15*AG802/$AN810*$AZ802</f>
        <v>0.00271002075493255</v>
      </c>
      <c r="AS802" s="81" t="n">
        <f aca="false">AR802*$J810</f>
        <v>12496.3203341695</v>
      </c>
      <c r="AT802" s="94" t="n">
        <f aca="false">0.24*AI802/$AN810*$AZ802</f>
        <v>0.00102487037806163</v>
      </c>
      <c r="AU802" s="81" t="n">
        <f aca="false">AT802*$J810</f>
        <v>4725.83411841001</v>
      </c>
      <c r="AV802" s="94" t="n">
        <f aca="false">0.25*AK802/$AN810*$AZ802</f>
        <v>0.00457790177228407</v>
      </c>
      <c r="AW802" s="81" t="n">
        <f aca="false">AV802*$J810</f>
        <v>21109.405490973</v>
      </c>
      <c r="AX802" s="94" t="n">
        <f aca="false">0.35*AM802/$AN810*$AZ802</f>
        <v>0.00234598428917009</v>
      </c>
      <c r="AY802" s="81" t="n">
        <f aca="false">AX802*$J810</f>
        <v>10817.6924929595</v>
      </c>
      <c r="AZ802" s="140" t="n">
        <v>1</v>
      </c>
      <c r="BA802" s="140" t="n">
        <v>1.00833109450277</v>
      </c>
    </row>
    <row r="803" customFormat="false" ht="12.8" hidden="false" customHeight="false" outlineLevel="0" collapsed="false">
      <c r="A803" s="89" t="s">
        <v>62</v>
      </c>
      <c r="B803" s="77"/>
      <c r="C803" s="77"/>
      <c r="D803" s="77"/>
      <c r="E803" s="77"/>
      <c r="F803" s="77"/>
      <c r="G803" s="77"/>
      <c r="H803" s="77"/>
      <c r="I803" s="82" t="n">
        <f aca="false">AP803+AR803+AT803+AV803+AX803</f>
        <v>0.0156006664564795</v>
      </c>
      <c r="J803" s="81" t="n">
        <f aca="false">AQ803+AS803+AU803+AW803+AY803</f>
        <v>71937.0599327946</v>
      </c>
      <c r="K803" s="90" t="n">
        <f aca="false">I803-Tabla_Ministerio!J803</f>
        <v>5.29281793066501E-005</v>
      </c>
      <c r="L803" s="81" t="n">
        <f aca="false">J803-Tabla_Ministerio!K803</f>
        <v>244.059932794582</v>
      </c>
      <c r="M803" s="82" t="n">
        <f aca="false">N803/N810</f>
        <v>0.0319161610541328</v>
      </c>
      <c r="N803" s="81" t="n">
        <f aca="false">Tabla_Ministerio!L803</f>
        <v>2796235</v>
      </c>
      <c r="O803" s="82" t="n">
        <f aca="false">Tabla_Ministerio!L803/Tabla_Ministerio!L810-M803</f>
        <v>0</v>
      </c>
      <c r="P803" s="117" t="n">
        <f aca="false">N803-Tabla_Ministerio!L803</f>
        <v>0</v>
      </c>
      <c r="Q803" s="83" t="n">
        <f aca="false">N803+J803</f>
        <v>2868172.05993279</v>
      </c>
      <c r="R803" s="81" t="n">
        <f aca="false">Q803-Tabla_Ministerio!M803</f>
        <v>244.059932794422</v>
      </c>
      <c r="T803" s="83" t="n">
        <f aca="false">B803+Tabla_Ministerio!B803</f>
        <v>5931</v>
      </c>
      <c r="U803" s="83" t="n">
        <f aca="false">C803+Tabla_Ministerio!C803</f>
        <v>26</v>
      </c>
      <c r="V803" s="83" t="n">
        <f aca="false">D803+Tabla_Ministerio!D803</f>
        <v>336.818181818182</v>
      </c>
      <c r="W803" s="83" t="n">
        <f aca="false">E803+Tabla_Ministerio!E803</f>
        <v>172.613636363636</v>
      </c>
      <c r="X803" s="83" t="n">
        <f aca="false">F803+Tabla_Ministerio!F803</f>
        <v>1</v>
      </c>
      <c r="Y803" s="83" t="n">
        <f aca="false">G803+Tabla_Ministerio!G803</f>
        <v>1</v>
      </c>
      <c r="Z803" s="83" t="n">
        <f aca="false">H803+Tabla_Ministerio!H803</f>
        <v>0</v>
      </c>
      <c r="AA803" s="83" t="n">
        <f aca="false">Y803+0.33*Z803</f>
        <v>1</v>
      </c>
      <c r="AD803" s="91" t="n">
        <f aca="false">IF(U803&gt;0,T803/U803,0)</f>
        <v>228.115384615385</v>
      </c>
      <c r="AE803" s="92" t="n">
        <f aca="false">EXP((((AD803-AD810)/AD811+2)/4-1.9)^3)</f>
        <v>0.14419101686949</v>
      </c>
      <c r="AF803" s="93" t="n">
        <f aca="false">T803/V803</f>
        <v>17.6089068825911</v>
      </c>
      <c r="AG803" s="92" t="n">
        <f aca="false">EXP((((AF803-AF810)/AF811+2)/4-1.9)^3)</f>
        <v>0.0298793988470078</v>
      </c>
      <c r="AH803" s="92" t="n">
        <f aca="false">W803/V803</f>
        <v>0.512483130904182</v>
      </c>
      <c r="AI803" s="92" t="n">
        <f aca="false">EXP((((AH803-AH810)/AH811+2)/4-1.9)^3)</f>
        <v>0.124183042711909</v>
      </c>
      <c r="AJ803" s="92" t="n">
        <f aca="false">X803/V803</f>
        <v>0.0029689608636977</v>
      </c>
      <c r="AK803" s="92" t="n">
        <f aca="false">EXP((((AJ803-AJ810)/AJ811+2)/4-1.9)^3)</f>
        <v>0.0140753985255064</v>
      </c>
      <c r="AL803" s="92" t="n">
        <f aca="false">AA803/V803</f>
        <v>0.0029689608636977</v>
      </c>
      <c r="AM803" s="92" t="n">
        <f aca="false">EXP((((AL803-AL810)/AL811+2)/4-1.9)^3)</f>
        <v>0.0140128061711895</v>
      </c>
      <c r="AN803" s="92" t="n">
        <f aca="false">0.01*AE803+0.15*AG803+0.24*AI803+0.25*AK803+0.35*AM803</f>
        <v>0.0441510820378971</v>
      </c>
      <c r="AP803" s="94" t="n">
        <f aca="false">0.01*AE803/$AN810*$AZ803</f>
        <v>0.000509495091936973</v>
      </c>
      <c r="AQ803" s="81" t="n">
        <f aca="false">AP803*$J810</f>
        <v>2349.35982167045</v>
      </c>
      <c r="AR803" s="94" t="n">
        <f aca="false">0.15*AG803/$AN810*$AZ803</f>
        <v>0.00158367082011323</v>
      </c>
      <c r="AS803" s="81" t="n">
        <f aca="false">AR803*$J810</f>
        <v>7302.54845317757</v>
      </c>
      <c r="AT803" s="94" t="n">
        <f aca="false">0.24*AI803/$AN810*$AZ803</f>
        <v>0.0105311388413248</v>
      </c>
      <c r="AU803" s="81" t="n">
        <f aca="false">AT803*$J810</f>
        <v>48560.6924615913</v>
      </c>
      <c r="AV803" s="94" t="n">
        <f aca="false">0.25*AK803/$AN810*$AZ803</f>
        <v>0.00124337608220998</v>
      </c>
      <c r="AW803" s="81" t="n">
        <f aca="false">AV803*$J810</f>
        <v>5733.3973516108</v>
      </c>
      <c r="AX803" s="94" t="n">
        <f aca="false">0.35*AM803/$AN810*$AZ803</f>
        <v>0.00173298562089449</v>
      </c>
      <c r="AY803" s="81" t="n">
        <f aca="false">AX803*$J810</f>
        <v>7991.06184474449</v>
      </c>
      <c r="AZ803" s="140" t="n">
        <v>1</v>
      </c>
      <c r="BA803" s="140" t="n">
        <v>0.998607646107983</v>
      </c>
    </row>
    <row r="804" customFormat="false" ht="12.8" hidden="false" customHeight="false" outlineLevel="0" collapsed="false">
      <c r="A804" s="89" t="s">
        <v>63</v>
      </c>
      <c r="B804" s="77"/>
      <c r="C804" s="77"/>
      <c r="D804" s="77"/>
      <c r="E804" s="77"/>
      <c r="F804" s="77"/>
      <c r="G804" s="77"/>
      <c r="H804" s="77"/>
      <c r="I804" s="82" t="n">
        <f aca="false">AP804+AR804+AT804+AV804+AX804</f>
        <v>0.0052791383954984</v>
      </c>
      <c r="J804" s="81" t="n">
        <f aca="false">AQ804+AS804+AU804+AW804+AY804</f>
        <v>24342.9148498176</v>
      </c>
      <c r="K804" s="90" t="n">
        <f aca="false">I804-Tabla_Ministerio!J804</f>
        <v>-2.1271285117269E-005</v>
      </c>
      <c r="L804" s="81" t="n">
        <f aca="false">J804-Tabla_Ministerio!K804</f>
        <v>-98.0851501823636</v>
      </c>
      <c r="M804" s="82" t="n">
        <f aca="false">N804/N810</f>
        <v>0.00981059829737253</v>
      </c>
      <c r="N804" s="81" t="n">
        <f aca="false">Tabla_Ministerio!L804</f>
        <v>859525</v>
      </c>
      <c r="O804" s="82" t="n">
        <f aca="false">Tabla_Ministerio!L804/Tabla_Ministerio!L810-M804</f>
        <v>0</v>
      </c>
      <c r="P804" s="117" t="n">
        <f aca="false">N804-Tabla_Ministerio!L804</f>
        <v>0</v>
      </c>
      <c r="Q804" s="83" t="n">
        <f aca="false">N804+J804</f>
        <v>883867.914849818</v>
      </c>
      <c r="R804" s="81" t="n">
        <f aca="false">Q804-Tabla_Ministerio!M804</f>
        <v>-98.0851501823636</v>
      </c>
      <c r="T804" s="83" t="n">
        <f aca="false">B804+Tabla_Ministerio!B804</f>
        <v>4785</v>
      </c>
      <c r="U804" s="83" t="n">
        <f aca="false">C804+Tabla_Ministerio!C804</f>
        <v>51</v>
      </c>
      <c r="V804" s="83" t="n">
        <f aca="false">D804+Tabla_Ministerio!D804</f>
        <v>351.409090909091</v>
      </c>
      <c r="W804" s="83" t="n">
        <f aca="false">E804+Tabla_Ministerio!E804</f>
        <v>111.340909090909</v>
      </c>
      <c r="X804" s="83" t="n">
        <f aca="false">F804+Tabla_Ministerio!F804</f>
        <v>1</v>
      </c>
      <c r="Y804" s="83" t="n">
        <f aca="false">G804+Tabla_Ministerio!G804</f>
        <v>6</v>
      </c>
      <c r="Z804" s="83" t="n">
        <f aca="false">H804+Tabla_Ministerio!H804</f>
        <v>0</v>
      </c>
      <c r="AA804" s="83" t="n">
        <f aca="false">Y804+0.33*Z804</f>
        <v>6</v>
      </c>
      <c r="AD804" s="91" t="n">
        <f aca="false">IF(U804&gt;0,T804/U804,0)</f>
        <v>93.8235294117647</v>
      </c>
      <c r="AE804" s="92" t="n">
        <f aca="false">EXP((((AD804-AD810)/AD811+2)/4-1.9)^3)</f>
        <v>0.00541639116696191</v>
      </c>
      <c r="AF804" s="93" t="n">
        <f aca="false">T804/V804</f>
        <v>13.616608459449</v>
      </c>
      <c r="AG804" s="92" t="n">
        <f aca="false">EXP((((AF804-AF810)/AF811+2)/4-1.9)^3)</f>
        <v>0.00621328403541046</v>
      </c>
      <c r="AH804" s="92" t="n">
        <f aca="false">W804/V804</f>
        <v>0.316841288319751</v>
      </c>
      <c r="AI804" s="92" t="n">
        <f aca="false">EXP((((AH804-AH810)/AH811+2)/4-1.9)^3)</f>
        <v>0.0161230658302515</v>
      </c>
      <c r="AJ804" s="92" t="n">
        <f aca="false">X804/V804</f>
        <v>0.00284568619842194</v>
      </c>
      <c r="AK804" s="92" t="n">
        <f aca="false">EXP((((AJ804-AJ810)/AJ811+2)/4-1.9)^3)</f>
        <v>0.0138988550125778</v>
      </c>
      <c r="AL804" s="92" t="n">
        <f aca="false">AA804/V804</f>
        <v>0.0170741171905316</v>
      </c>
      <c r="AM804" s="92" t="n">
        <f aca="false">EXP((((AL804-AL810)/AL811+2)/4-1.9)^3)</f>
        <v>0.0188856008429802</v>
      </c>
      <c r="AN804" s="92" t="n">
        <f aca="false">0.01*AE804+0.15*AG804+0.24*AI804+0.25*AK804+0.35*AM804</f>
        <v>0.0149403663644291</v>
      </c>
      <c r="AP804" s="94" t="n">
        <f aca="false">0.01*AE804/$AN810*$AZ804</f>
        <v>1.91386729596036E-005</v>
      </c>
      <c r="AQ804" s="81" t="n">
        <f aca="false">AP804*$J810</f>
        <v>88.2513492336952</v>
      </c>
      <c r="AR804" s="94" t="n">
        <f aca="false">0.15*AG804/$AN810*$AZ804</f>
        <v>0.000329317088149525</v>
      </c>
      <c r="AS804" s="81" t="n">
        <f aca="false">AR804*$J810</f>
        <v>1518.53147897195</v>
      </c>
      <c r="AT804" s="94" t="n">
        <f aca="false">0.24*AI804/$AN810*$AZ804</f>
        <v>0.00136729009934233</v>
      </c>
      <c r="AU804" s="81" t="n">
        <f aca="false">AT804*$J810</f>
        <v>6304.78384345268</v>
      </c>
      <c r="AV804" s="94" t="n">
        <f aca="false">0.25*AK804/$AN810*$AZ804</f>
        <v>0.0012277807879775</v>
      </c>
      <c r="AW804" s="81" t="n">
        <f aca="false">AV804*$J810</f>
        <v>5661.48506382481</v>
      </c>
      <c r="AX804" s="94" t="n">
        <f aca="false">0.35*AM804/$AN810*$AZ804</f>
        <v>0.00233561174706944</v>
      </c>
      <c r="AY804" s="81" t="n">
        <f aca="false">AX804*$J810</f>
        <v>10769.8631143345</v>
      </c>
      <c r="AZ804" s="140" t="n">
        <v>1</v>
      </c>
      <c r="BA804" s="140" t="n">
        <v>0.984794257142933</v>
      </c>
    </row>
    <row r="805" customFormat="false" ht="12.8" hidden="false" customHeight="false" outlineLevel="0" collapsed="false">
      <c r="A805" s="89" t="s">
        <v>64</v>
      </c>
      <c r="B805" s="77"/>
      <c r="C805" s="77"/>
      <c r="D805" s="77"/>
      <c r="E805" s="77"/>
      <c r="F805" s="77"/>
      <c r="G805" s="77"/>
      <c r="H805" s="77"/>
      <c r="I805" s="82" t="n">
        <f aca="false">AP805+AR805+AT805+AV805+AX805</f>
        <v>0.0323063650045709</v>
      </c>
      <c r="J805" s="81" t="n">
        <f aca="false">AQ805+AS805+AU805+AW805+AY805</f>
        <v>148969.591909922</v>
      </c>
      <c r="K805" s="90" t="n">
        <f aca="false">I805-Tabla_Ministerio!J805</f>
        <v>0.000150849887202216</v>
      </c>
      <c r="L805" s="81" t="n">
        <f aca="false">J805-Tabla_Ministerio!K805</f>
        <v>695.591909922223</v>
      </c>
      <c r="M805" s="82" t="n">
        <f aca="false">N805/N810</f>
        <v>0.011895441034004</v>
      </c>
      <c r="N805" s="81" t="n">
        <f aca="false">Tabla_Ministerio!L805</f>
        <v>1042182</v>
      </c>
      <c r="O805" s="82" t="n">
        <f aca="false">Tabla_Ministerio!L805/Tabla_Ministerio!L810-M805</f>
        <v>0</v>
      </c>
      <c r="P805" s="117" t="n">
        <f aca="false">N805-Tabla_Ministerio!L805</f>
        <v>0</v>
      </c>
      <c r="Q805" s="83" t="n">
        <f aca="false">N805+J805</f>
        <v>1191151.59190992</v>
      </c>
      <c r="R805" s="81" t="n">
        <f aca="false">Q805-Tabla_Ministerio!M805</f>
        <v>695.591909922194</v>
      </c>
      <c r="T805" s="83" t="n">
        <f aca="false">B805+Tabla_Ministerio!B805</f>
        <v>10387</v>
      </c>
      <c r="U805" s="83" t="n">
        <f aca="false">C805+Tabla_Ministerio!C805</f>
        <v>57</v>
      </c>
      <c r="V805" s="83" t="n">
        <f aca="false">D805+Tabla_Ministerio!D805</f>
        <v>334.795454545455</v>
      </c>
      <c r="W805" s="83" t="n">
        <f aca="false">E805+Tabla_Ministerio!E805</f>
        <v>76.9545454545455</v>
      </c>
      <c r="X805" s="83" t="n">
        <f aca="false">F805+Tabla_Ministerio!F805</f>
        <v>0</v>
      </c>
      <c r="Y805" s="83" t="n">
        <f aca="false">G805+Tabla_Ministerio!G805</f>
        <v>4</v>
      </c>
      <c r="Z805" s="83" t="n">
        <f aca="false">H805+Tabla_Ministerio!H805</f>
        <v>0</v>
      </c>
      <c r="AA805" s="83" t="n">
        <f aca="false">Y805+0.33*Z805</f>
        <v>4</v>
      </c>
      <c r="AD805" s="91" t="n">
        <f aca="false">IF(U805&gt;0,T805/U805,0)</f>
        <v>182.228070175439</v>
      </c>
      <c r="AE805" s="92" t="n">
        <f aca="false">EXP((((AD805-AD810)/AD811+2)/4-1.9)^3)</f>
        <v>0.0594547549642217</v>
      </c>
      <c r="AF805" s="93" t="n">
        <f aca="false">T805/V805</f>
        <v>31.0249134478311</v>
      </c>
      <c r="AG805" s="92" t="n">
        <f aca="false">EXP((((AF805-AF810)/AF811+2)/4-1.9)^3)</f>
        <v>0.541192332237643</v>
      </c>
      <c r="AH805" s="92" t="n">
        <f aca="false">W805/V805</f>
        <v>0.229855406964904</v>
      </c>
      <c r="AI805" s="92" t="n">
        <f aca="false">EXP((((AH805-AH810)/AH811+2)/4-1.9)^3)</f>
        <v>0.00473855851561607</v>
      </c>
      <c r="AJ805" s="92" t="n">
        <f aca="false">X805/V805</f>
        <v>0</v>
      </c>
      <c r="AK805" s="92" t="n">
        <f aca="false">EXP((((AJ805-AJ810)/AJ811+2)/4-1.9)^3)</f>
        <v>0.0103136648896184</v>
      </c>
      <c r="AL805" s="92" t="n">
        <f aca="false">AA805/V805</f>
        <v>0.0119475935102844</v>
      </c>
      <c r="AM805" s="92" t="n">
        <f aca="false">EXP((((AL805-AL810)/AL811+2)/4-1.9)^3)</f>
        <v>0.016972634162054</v>
      </c>
      <c r="AN805" s="92" t="n">
        <f aca="false">0.01*AE805+0.15*AG805+0.24*AI805+0.25*AK805+0.35*AM805</f>
        <v>0.09142948960816</v>
      </c>
      <c r="AP805" s="94" t="n">
        <f aca="false">0.01*AE805/$AN810*$AZ805</f>
        <v>0.000210081782514954</v>
      </c>
      <c r="AQ805" s="81" t="n">
        <f aca="false">AP805*$J810</f>
        <v>968.719241689178</v>
      </c>
      <c r="AR805" s="94" t="n">
        <f aca="false">0.15*AG805/$AN810*$AZ805</f>
        <v>0.0286843289258347</v>
      </c>
      <c r="AS805" s="81" t="n">
        <f aca="false">AR805*$J810</f>
        <v>132267.829379349</v>
      </c>
      <c r="AT805" s="94" t="n">
        <f aca="false">0.24*AI805/$AN810*$AZ805</f>
        <v>0.000401845667056676</v>
      </c>
      <c r="AU805" s="81" t="n">
        <f aca="false">AT805*$J810</f>
        <v>1852.97185318539</v>
      </c>
      <c r="AV805" s="94" t="n">
        <f aca="false">0.25*AK805/$AN810*$AZ805</f>
        <v>0.000911076458719241</v>
      </c>
      <c r="AW805" s="81" t="n">
        <f aca="false">AV805*$J810</f>
        <v>4201.1129458526</v>
      </c>
      <c r="AX805" s="94" t="n">
        <f aca="false">0.35*AM805/$AN810*$AZ805</f>
        <v>0.00209903217044537</v>
      </c>
      <c r="AY805" s="81" t="n">
        <f aca="false">AX805*$J810</f>
        <v>9678.95848984569</v>
      </c>
      <c r="AZ805" s="140" t="n">
        <v>1</v>
      </c>
      <c r="BA805" s="140" t="n">
        <v>0.989953321153134</v>
      </c>
    </row>
    <row r="806" customFormat="false" ht="12.8" hidden="false" customHeight="false" outlineLevel="0" collapsed="false">
      <c r="A806" s="89" t="s">
        <v>65</v>
      </c>
      <c r="B806" s="77"/>
      <c r="C806" s="77"/>
      <c r="D806" s="77"/>
      <c r="E806" s="77"/>
      <c r="F806" s="77"/>
      <c r="G806" s="77"/>
      <c r="H806" s="77"/>
      <c r="I806" s="82" t="n">
        <f aca="false">AP806+AR806+AT806+AV806+AX806</f>
        <v>0.0275637628302398</v>
      </c>
      <c r="J806" s="81" t="n">
        <f aca="false">AQ806+AS806+AU806+AW806+AY806</f>
        <v>127100.727665949</v>
      </c>
      <c r="K806" s="90" t="n">
        <f aca="false">I806-Tabla_Ministerio!J806</f>
        <v>1.89272963806511E-006</v>
      </c>
      <c r="L806" s="81" t="n">
        <f aca="false">J806-Tabla_Ministerio!K806</f>
        <v>8.72766594856512</v>
      </c>
      <c r="M806" s="82" t="n">
        <f aca="false">N806/N810</f>
        <v>0.0132840768496657</v>
      </c>
      <c r="N806" s="81" t="n">
        <f aca="false">Tabla_Ministerio!L806</f>
        <v>1163843</v>
      </c>
      <c r="O806" s="82" t="n">
        <f aca="false">Tabla_Ministerio!L806/Tabla_Ministerio!L810-M806</f>
        <v>0</v>
      </c>
      <c r="P806" s="117" t="n">
        <f aca="false">N806-Tabla_Ministerio!L806</f>
        <v>0</v>
      </c>
      <c r="Q806" s="83" t="n">
        <f aca="false">N806+J806</f>
        <v>1290943.72766595</v>
      </c>
      <c r="R806" s="81" t="n">
        <f aca="false">Q806-Tabla_Ministerio!M806</f>
        <v>8.72766594868153</v>
      </c>
      <c r="T806" s="83" t="n">
        <f aca="false">B806+Tabla_Ministerio!B806</f>
        <v>3651</v>
      </c>
      <c r="U806" s="83" t="n">
        <f aca="false">C806+Tabla_Ministerio!C806</f>
        <v>33</v>
      </c>
      <c r="V806" s="83" t="n">
        <f aca="false">D806+Tabla_Ministerio!D806</f>
        <v>185.045454545455</v>
      </c>
      <c r="W806" s="83" t="n">
        <f aca="false">E806+Tabla_Ministerio!E806</f>
        <v>65.7727272727273</v>
      </c>
      <c r="X806" s="83" t="n">
        <f aca="false">F806+Tabla_Ministerio!F806</f>
        <v>6</v>
      </c>
      <c r="Y806" s="83" t="n">
        <f aca="false">G806+Tabla_Ministerio!G806</f>
        <v>17</v>
      </c>
      <c r="Z806" s="83" t="n">
        <f aca="false">H806+Tabla_Ministerio!H806</f>
        <v>0</v>
      </c>
      <c r="AA806" s="83" t="n">
        <f aca="false">Y806+0.33*Z806</f>
        <v>17</v>
      </c>
      <c r="AD806" s="91" t="n">
        <f aca="false">IF(U806&gt;0,T806/U806,0)</f>
        <v>110.636363636364</v>
      </c>
      <c r="AE806" s="92" t="n">
        <f aca="false">EXP((((AD806-AD810)/AD811+2)/4-1.9)^3)</f>
        <v>0.00922303938091359</v>
      </c>
      <c r="AF806" s="93" t="n">
        <f aca="false">T806/V806</f>
        <v>19.7302873986735</v>
      </c>
      <c r="AG806" s="92" t="n">
        <f aca="false">EXP((((AF806-AF810)/AF811+2)/4-1.9)^3)</f>
        <v>0.0592175426491908</v>
      </c>
      <c r="AH806" s="92" t="n">
        <f aca="false">W806/V806</f>
        <v>0.355440923605993</v>
      </c>
      <c r="AI806" s="92" t="n">
        <f aca="false">EXP((((AH806-AH810)/AH811+2)/4-1.9)^3)</f>
        <v>0.0259876197056942</v>
      </c>
      <c r="AJ806" s="92" t="n">
        <f aca="false">X806/V806</f>
        <v>0.032424465733235</v>
      </c>
      <c r="AK806" s="92" t="n">
        <f aca="false">EXP((((AJ806-AJ810)/AJ811+2)/4-1.9)^3)</f>
        <v>0.148911833441226</v>
      </c>
      <c r="AL806" s="92" t="n">
        <f aca="false">AA806/V806</f>
        <v>0.0918693195774992</v>
      </c>
      <c r="AM806" s="92" t="n">
        <f aca="false">EXP((((AL806-AL810)/AL811+2)/4-1.9)^3)</f>
        <v>0.073050608572264</v>
      </c>
      <c r="AN806" s="92" t="n">
        <f aca="false">0.01*AE806+0.15*AG806+0.24*AI806+0.25*AK806+0.35*AM806</f>
        <v>0.0780075618811533</v>
      </c>
      <c r="AP806" s="94" t="n">
        <f aca="false">0.01*AE806/$AN810*$AZ806</f>
        <v>3.25893623565337E-005</v>
      </c>
      <c r="AQ806" s="81" t="n">
        <f aca="false">AP806*$J810</f>
        <v>150.274535998418</v>
      </c>
      <c r="AR806" s="94" t="n">
        <f aca="false">0.15*AG806/$AN810*$AZ806</f>
        <v>0.00313865398740194</v>
      </c>
      <c r="AS806" s="81" t="n">
        <f aca="false">AR806*$J810</f>
        <v>14472.8137499704</v>
      </c>
      <c r="AT806" s="94" t="n">
        <f aca="false">0.24*AI806/$AN810*$AZ806</f>
        <v>0.0022038373782733</v>
      </c>
      <c r="AU806" s="81" t="n">
        <f aca="false">AT806*$J810</f>
        <v>10162.231338337</v>
      </c>
      <c r="AV806" s="94" t="n">
        <f aca="false">0.25*AK806/$AN810*$AZ806</f>
        <v>0.013154399267867</v>
      </c>
      <c r="AW806" s="81" t="n">
        <f aca="false">AV806*$J810</f>
        <v>60656.9476472227</v>
      </c>
      <c r="AX806" s="94" t="n">
        <f aca="false">0.35*AM806/$AN810*$AZ806</f>
        <v>0.00903428283434101</v>
      </c>
      <c r="AY806" s="81" t="n">
        <f aca="false">AX806*$J810</f>
        <v>41658.46039442</v>
      </c>
      <c r="AZ806" s="140" t="n">
        <v>1</v>
      </c>
      <c r="BA806" s="140" t="n">
        <v>0.989554283988327</v>
      </c>
    </row>
    <row r="807" customFormat="false" ht="12.8" hidden="false" customHeight="false" outlineLevel="0" collapsed="false">
      <c r="A807" s="89" t="s">
        <v>66</v>
      </c>
      <c r="B807" s="77"/>
      <c r="C807" s="77"/>
      <c r="D807" s="77"/>
      <c r="E807" s="77"/>
      <c r="F807" s="77"/>
      <c r="G807" s="77"/>
      <c r="H807" s="77"/>
      <c r="I807" s="82" t="n">
        <f aca="false">AP807+AR807+AT807+AV807+AX807</f>
        <v>0.0200470683786247</v>
      </c>
      <c r="J807" s="81" t="n">
        <f aca="false">AQ807+AS807+AU807+AW807+AY807</f>
        <v>92440.0994953005</v>
      </c>
      <c r="K807" s="90" t="n">
        <f aca="false">I807-Tabla_Ministerio!J807</f>
        <v>-9.43149153149955E-005</v>
      </c>
      <c r="L807" s="81" t="n">
        <f aca="false">J807-Tabla_Ministerio!K807</f>
        <v>-434.900504699544</v>
      </c>
      <c r="M807" s="82" t="n">
        <f aca="false">N807/N810</f>
        <v>0.0046601440507774</v>
      </c>
      <c r="N807" s="81" t="n">
        <f aca="false">Tabla_Ministerio!L807</f>
        <v>408284</v>
      </c>
      <c r="O807" s="82" t="n">
        <f aca="false">Tabla_Ministerio!L807/Tabla_Ministerio!L810-M807</f>
        <v>0</v>
      </c>
      <c r="P807" s="117" t="n">
        <f aca="false">N807-Tabla_Ministerio!L807</f>
        <v>0</v>
      </c>
      <c r="Q807" s="83" t="n">
        <f aca="false">N807+J807</f>
        <v>500724.099495301</v>
      </c>
      <c r="R807" s="81" t="n">
        <f aca="false">Q807-Tabla_Ministerio!M807</f>
        <v>-434.900504699559</v>
      </c>
      <c r="T807" s="83" t="n">
        <f aca="false">B807+Tabla_Ministerio!B807</f>
        <v>4269</v>
      </c>
      <c r="U807" s="83" t="n">
        <f aca="false">C807+Tabla_Ministerio!C807</f>
        <v>20</v>
      </c>
      <c r="V807" s="83" t="n">
        <f aca="false">D807+Tabla_Ministerio!D807</f>
        <v>158.977272727273</v>
      </c>
      <c r="W807" s="83" t="n">
        <f aca="false">E807+Tabla_Ministerio!E807</f>
        <v>45.5681818181818</v>
      </c>
      <c r="X807" s="83" t="n">
        <f aca="false">F807+Tabla_Ministerio!F807</f>
        <v>0</v>
      </c>
      <c r="Y807" s="83" t="n">
        <f aca="false">G807+Tabla_Ministerio!G807</f>
        <v>0</v>
      </c>
      <c r="Z807" s="83" t="n">
        <f aca="false">H807+Tabla_Ministerio!H807</f>
        <v>0</v>
      </c>
      <c r="AA807" s="83" t="n">
        <f aca="false">Y807+0.33*Z807</f>
        <v>0</v>
      </c>
      <c r="AD807" s="91" t="n">
        <f aca="false">IF(U807&gt;0,T807/U807,0)</f>
        <v>213.45</v>
      </c>
      <c r="AE807" s="92" t="n">
        <f aca="false">EXP((((AD807-AD810)/AD811+2)/4-1.9)^3)</f>
        <v>0.111268504137851</v>
      </c>
      <c r="AF807" s="93" t="n">
        <f aca="false">T807/V807</f>
        <v>26.8528949249463</v>
      </c>
      <c r="AG807" s="92" t="n">
        <f aca="false">EXP((((AF807-AF810)/AF811+2)/4-1.9)^3)</f>
        <v>0.305706075747882</v>
      </c>
      <c r="AH807" s="92" t="n">
        <f aca="false">W807/V807</f>
        <v>0.28663330950679</v>
      </c>
      <c r="AI807" s="92" t="n">
        <f aca="false">EXP((((AH807-AH810)/AH811+2)/4-1.9)^3)</f>
        <v>0.0107931186194145</v>
      </c>
      <c r="AJ807" s="92" t="n">
        <f aca="false">X807/V807</f>
        <v>0</v>
      </c>
      <c r="AK807" s="92" t="n">
        <f aca="false">EXP((((AJ807-AJ810)/AJ811+2)/4-1.9)^3)</f>
        <v>0.0103136648896184</v>
      </c>
      <c r="AL807" s="92" t="n">
        <f aca="false">AA807/V807</f>
        <v>0</v>
      </c>
      <c r="AM807" s="92" t="n">
        <f aca="false">EXP((((AL807-AL810)/AL811+2)/4-1.9)^3)</f>
        <v>0.0131353692843462</v>
      </c>
      <c r="AN807" s="92" t="n">
        <f aca="false">0.01*AE807+0.15*AG807+0.24*AI807+0.25*AK807+0.35*AM807</f>
        <v>0.0567347403441461</v>
      </c>
      <c r="AP807" s="94" t="n">
        <f aca="false">0.01*AE807/$AN810*$AZ807</f>
        <v>0.000393164275945954</v>
      </c>
      <c r="AQ807" s="81" t="n">
        <f aca="false">AP807*$J810</f>
        <v>1812.94063052101</v>
      </c>
      <c r="AR807" s="94" t="n">
        <f aca="false">0.15*AG807/$AN810*$AZ807</f>
        <v>0.0162030633270832</v>
      </c>
      <c r="AS807" s="81" t="n">
        <f aca="false">AR807*$J810</f>
        <v>74714.8040698698</v>
      </c>
      <c r="AT807" s="94" t="n">
        <f aca="false">0.24*AI807/$AN810*$AZ807</f>
        <v>0.000915292685939652</v>
      </c>
      <c r="AU807" s="81" t="n">
        <f aca="false">AT807*$J810</f>
        <v>4220.55461464868</v>
      </c>
      <c r="AV807" s="94" t="n">
        <f aca="false">0.25*AK807/$AN810*$AZ807</f>
        <v>0.000911076458719241</v>
      </c>
      <c r="AW807" s="81" t="n">
        <f aca="false">AV807*$J810</f>
        <v>4201.1129458526</v>
      </c>
      <c r="AX807" s="94" t="n">
        <f aca="false">0.35*AM807/$AN810*$AZ807</f>
        <v>0.00162447163093663</v>
      </c>
      <c r="AY807" s="81" t="n">
        <f aca="false">AX807*$J810</f>
        <v>7490.68723440831</v>
      </c>
      <c r="AZ807" s="140" t="n">
        <v>1</v>
      </c>
      <c r="BA807" s="140" t="n">
        <v>1.01285796033092</v>
      </c>
    </row>
    <row r="808" customFormat="false" ht="12.8" hidden="false" customHeight="false" outlineLevel="0" collapsed="false">
      <c r="A808" s="89" t="s">
        <v>67</v>
      </c>
      <c r="B808" s="77"/>
      <c r="C808" s="77"/>
      <c r="D808" s="77"/>
      <c r="E808" s="77"/>
      <c r="F808" s="77"/>
      <c r="G808" s="77"/>
      <c r="H808" s="77"/>
      <c r="I808" s="82" t="n">
        <f aca="false">AP808+AR808+AT808+AV808+AX808</f>
        <v>0.00503596506807015</v>
      </c>
      <c r="J808" s="81" t="n">
        <f aca="false">AQ808+AS808+AU808+AW808+AY808</f>
        <v>23221.6054315269</v>
      </c>
      <c r="K808" s="90" t="n">
        <f aca="false">I808-Tabla_Ministerio!J808</f>
        <v>8.90461521287356E-005</v>
      </c>
      <c r="L808" s="81" t="n">
        <f aca="false">J808-Tabla_Ministerio!K808</f>
        <v>410.605431526856</v>
      </c>
      <c r="M808" s="82" t="n">
        <f aca="false">N808/N810</f>
        <v>0.00416176417345391</v>
      </c>
      <c r="N808" s="81" t="n">
        <f aca="false">Tabla_Ministerio!L808</f>
        <v>364620</v>
      </c>
      <c r="O808" s="82" t="n">
        <f aca="false">Tabla_Ministerio!L808/Tabla_Ministerio!L810-M808</f>
        <v>0</v>
      </c>
      <c r="P808" s="117" t="n">
        <f aca="false">N808-Tabla_Ministerio!L808</f>
        <v>0</v>
      </c>
      <c r="Q808" s="83" t="n">
        <f aca="false">N808+J808</f>
        <v>387841.605431527</v>
      </c>
      <c r="R808" s="81" t="n">
        <f aca="false">Q808-Tabla_Ministerio!M808</f>
        <v>410.605431526841</v>
      </c>
      <c r="T808" s="83" t="n">
        <f aca="false">B808+Tabla_Ministerio!B808</f>
        <v>3523</v>
      </c>
      <c r="U808" s="83" t="n">
        <f aca="false">C808+Tabla_Ministerio!C808</f>
        <v>29</v>
      </c>
      <c r="V808" s="83" t="n">
        <f aca="false">D808+Tabla_Ministerio!D808</f>
        <v>223.454545454545</v>
      </c>
      <c r="W808" s="83" t="n">
        <f aca="false">E808+Tabla_Ministerio!E808</f>
        <v>61.2272727272727</v>
      </c>
      <c r="X808" s="83" t="n">
        <f aca="false">F808+Tabla_Ministerio!F808</f>
        <v>1</v>
      </c>
      <c r="Y808" s="83" t="n">
        <f aca="false">G808+Tabla_Ministerio!G808</f>
        <v>2</v>
      </c>
      <c r="Z808" s="83" t="n">
        <f aca="false">H808+Tabla_Ministerio!H808</f>
        <v>0</v>
      </c>
      <c r="AA808" s="83" t="n">
        <f aca="false">Y808+0.33*Z808</f>
        <v>2</v>
      </c>
      <c r="AD808" s="91" t="n">
        <f aca="false">IF(U808&gt;0,T808/U808,0)</f>
        <v>121.48275862069</v>
      </c>
      <c r="AE808" s="92" t="n">
        <f aca="false">EXP((((AD808-AD810)/AD811+2)/4-1.9)^3)</f>
        <v>0.0127446506301348</v>
      </c>
      <c r="AF808" s="93" t="n">
        <f aca="false">T808/V808</f>
        <v>15.7660699755899</v>
      </c>
      <c r="AG808" s="92" t="n">
        <f aca="false">EXP((((AF808-AF810)/AF811+2)/4-1.9)^3)</f>
        <v>0.0151825298612578</v>
      </c>
      <c r="AH808" s="92" t="n">
        <f aca="false">W808/V808</f>
        <v>0.274003254678601</v>
      </c>
      <c r="AI808" s="92" t="n">
        <f aca="false">EXP((((AH808-AH810)/AH811+2)/4-1.9)^3)</f>
        <v>0.00905826259732872</v>
      </c>
      <c r="AJ808" s="92" t="n">
        <f aca="false">X808/V808</f>
        <v>0.00447518307567129</v>
      </c>
      <c r="AK808" s="92" t="n">
        <f aca="false">EXP((((AJ808-AJ810)/AJ811+2)/4-1.9)^3)</f>
        <v>0.0163896381701833</v>
      </c>
      <c r="AL808" s="92" t="n">
        <f aca="false">AA808/V808</f>
        <v>0.00895036615134257</v>
      </c>
      <c r="AM808" s="92" t="n">
        <f aca="false">EXP((((AL808-AL810)/AL811+2)/4-1.9)^3)</f>
        <v>0.0159312818698554</v>
      </c>
      <c r="AN808" s="92" t="n">
        <f aca="false">0.01*AE808+0.15*AG808+0.24*AI808+0.25*AK808+0.35*AM808</f>
        <v>0.0142521672058441</v>
      </c>
      <c r="AP808" s="94" t="n">
        <f aca="false">0.01*AE808/$AN810*$AZ808</f>
        <v>4.50328812812406E-005</v>
      </c>
      <c r="AQ808" s="81" t="n">
        <f aca="false">AP808*$J810</f>
        <v>207.653505618636</v>
      </c>
      <c r="AR808" s="94" t="n">
        <f aca="false">0.15*AG808/$AN810*$AZ808</f>
        <v>0.000804705932669041</v>
      </c>
      <c r="AS808" s="81" t="n">
        <f aca="false">AR808*$J810</f>
        <v>3710.62217554465</v>
      </c>
      <c r="AT808" s="94" t="n">
        <f aca="false">0.24*AI808/$AN810*$AZ808</f>
        <v>0.000768171072236903</v>
      </c>
      <c r="AU808" s="81" t="n">
        <f aca="false">AT808*$J810</f>
        <v>3542.15434425841</v>
      </c>
      <c r="AV808" s="94" t="n">
        <f aca="false">0.25*AK808/$AN810*$AZ808</f>
        <v>0.00144780867553791</v>
      </c>
      <c r="AW808" s="81" t="n">
        <f aca="false">AV808*$J810</f>
        <v>6676.06731763267</v>
      </c>
      <c r="AX808" s="94" t="n">
        <f aca="false">0.35*AM808/$AN810*$AZ808</f>
        <v>0.00197024650634505</v>
      </c>
      <c r="AY808" s="81" t="n">
        <f aca="false">AX808*$J810</f>
        <v>9085.1080884725</v>
      </c>
      <c r="AZ808" s="140" t="n">
        <v>1</v>
      </c>
      <c r="BA808" s="140" t="n">
        <v>0.988228194173219</v>
      </c>
    </row>
    <row r="809" customFormat="false" ht="12.8" hidden="false" customHeight="false" outlineLevel="0" collapsed="false">
      <c r="A809" s="95" t="s">
        <v>68</v>
      </c>
      <c r="B809" s="77"/>
      <c r="C809" s="77"/>
      <c r="D809" s="77"/>
      <c r="E809" s="77"/>
      <c r="F809" s="77"/>
      <c r="G809" s="77"/>
      <c r="H809" s="77"/>
      <c r="I809" s="96" t="n">
        <f aca="false">AP809+AR809+AT809+AV809+AX809</f>
        <v>0.00908352011058455</v>
      </c>
      <c r="J809" s="97" t="n">
        <f aca="false">AQ809+AS809+AU809+AW809+AY809</f>
        <v>41885.5010084823</v>
      </c>
      <c r="K809" s="90" t="n">
        <f aca="false">I809-Tabla_Ministerio!J809</f>
        <v>-0.000103769922949358</v>
      </c>
      <c r="L809" s="81" t="n">
        <f aca="false">J809-Tabla_Ministerio!K809</f>
        <v>-478.498991517699</v>
      </c>
      <c r="M809" s="82" t="n">
        <f aca="false">N809/N810</f>
        <v>0.00491915000937544</v>
      </c>
      <c r="N809" s="81" t="n">
        <f aca="false">Tabla_Ministerio!L809</f>
        <v>430976</v>
      </c>
      <c r="O809" s="82" t="n">
        <f aca="false">Tabla_Ministerio!L809/Tabla_Ministerio!L810-M809</f>
        <v>0</v>
      </c>
      <c r="P809" s="117" t="n">
        <f aca="false">N809-Tabla_Ministerio!L809</f>
        <v>0</v>
      </c>
      <c r="Q809" s="83" t="n">
        <f aca="false">N809+J809</f>
        <v>472861.501008482</v>
      </c>
      <c r="R809" s="81" t="n">
        <f aca="false">Q809-Tabla_Ministerio!M809</f>
        <v>-478.498991517699</v>
      </c>
      <c r="T809" s="99" t="n">
        <f aca="false">B809+Tabla_Ministerio!B809</f>
        <v>3541</v>
      </c>
      <c r="U809" s="99" t="n">
        <f aca="false">C809+Tabla_Ministerio!C809</f>
        <v>21</v>
      </c>
      <c r="V809" s="99" t="n">
        <f aca="false">D809+Tabla_Ministerio!D809</f>
        <v>187.681818181818</v>
      </c>
      <c r="W809" s="99" t="n">
        <f aca="false">E809+Tabla_Ministerio!E809</f>
        <v>60.3636363636364</v>
      </c>
      <c r="X809" s="99" t="n">
        <f aca="false">F809+Tabla_Ministerio!F809</f>
        <v>1</v>
      </c>
      <c r="Y809" s="99" t="n">
        <f aca="false">G809+Tabla_Ministerio!G809</f>
        <v>7</v>
      </c>
      <c r="Z809" s="99" t="n">
        <f aca="false">H809+Tabla_Ministerio!H809</f>
        <v>0</v>
      </c>
      <c r="AA809" s="99" t="n">
        <f aca="false">Y809+0.33*Z809</f>
        <v>7</v>
      </c>
      <c r="AD809" s="91" t="n">
        <f aca="false">IF(U809&gt;0,T809/U809,0)</f>
        <v>168.619047619048</v>
      </c>
      <c r="AE809" s="92" t="n">
        <f aca="false">EXP((((AD809-AD810)/AD811+2)/4-1.9)^3)</f>
        <v>0.043745505417043</v>
      </c>
      <c r="AF809" s="93" t="n">
        <f aca="false">T809/V809</f>
        <v>18.8670380237346</v>
      </c>
      <c r="AG809" s="92" t="n">
        <f aca="false">EXP((((AF809-AF810)/AF811+2)/4-1.9)^3)</f>
        <v>0.0453653504209228</v>
      </c>
      <c r="AH809" s="92" t="n">
        <f aca="false">W809/V809</f>
        <v>0.321627512714944</v>
      </c>
      <c r="AI809" s="92" t="n">
        <f aca="false">EXP((((AH809-AH810)/AH811+2)/4-1.9)^3)</f>
        <v>0.0171427918076169</v>
      </c>
      <c r="AJ809" s="92" t="n">
        <f aca="false">X809/V809</f>
        <v>0.00532816662630177</v>
      </c>
      <c r="AK809" s="92" t="n">
        <f aca="false">EXP((((AJ809-AJ810)/AJ811+2)/4-1.9)^3)</f>
        <v>0.0178360859532342</v>
      </c>
      <c r="AL809" s="92" t="n">
        <f aca="false">AA809/V809</f>
        <v>0.0372971663841124</v>
      </c>
      <c r="AM809" s="92" t="n">
        <f aca="false">EXP((((AL809-AL810)/AL811+2)/4-1.9)^3)</f>
        <v>0.028261454649159</v>
      </c>
      <c r="AN809" s="92" t="n">
        <f aca="false">0.01*AE809+0.15*AG809+0.24*AI809+0.25*AK809+0.35*AM809</f>
        <v>0.0257070582666511</v>
      </c>
      <c r="AP809" s="94" t="n">
        <f aca="false">0.01*AE809/$AN810*$AZ809</f>
        <v>0.00015457357044967</v>
      </c>
      <c r="AQ809" s="81" t="n">
        <f aca="false">AP809*$J810</f>
        <v>712.762383099706</v>
      </c>
      <c r="AR809" s="94" t="n">
        <f aca="false">0.15*AG809/$AN810*$AZ809</f>
        <v>0.00240445874007339</v>
      </c>
      <c r="AS809" s="81" t="n">
        <f aca="false">AR809*$J810</f>
        <v>11087.3271326656</v>
      </c>
      <c r="AT809" s="94" t="n">
        <f aca="false">0.24*AI809/$AN810*$AZ809</f>
        <v>0.00145376628492472</v>
      </c>
      <c r="AU809" s="81" t="n">
        <f aca="false">AT809*$J810</f>
        <v>6703.53876602946</v>
      </c>
      <c r="AV809" s="94" t="n">
        <f aca="false">0.25*AK809/$AN810*$AZ809</f>
        <v>0.00157558328698867</v>
      </c>
      <c r="AW809" s="81" t="n">
        <f aca="false">AV809*$J810</f>
        <v>7265.25560054765</v>
      </c>
      <c r="AX809" s="94" t="n">
        <f aca="false">0.35*AM809/$AN810*$AZ809</f>
        <v>0.00349513822814811</v>
      </c>
      <c r="AY809" s="81" t="n">
        <f aca="false">AX809*$J810</f>
        <v>16116.6171261399</v>
      </c>
      <c r="AZ809" s="140" t="n">
        <v>1</v>
      </c>
      <c r="BA809" s="140" t="n">
        <v>0.981506332752731</v>
      </c>
    </row>
    <row r="810" customFormat="false" ht="12.8" hidden="false" customHeight="false" outlineLevel="0" collapsed="false">
      <c r="A810" s="104" t="s">
        <v>71</v>
      </c>
      <c r="B810" s="77"/>
      <c r="C810" s="77"/>
      <c r="D810" s="77"/>
      <c r="E810" s="77"/>
      <c r="F810" s="77"/>
      <c r="G810" s="77"/>
      <c r="H810" s="77"/>
      <c r="I810" s="105" t="n">
        <f aca="false">SUM(I783:I809)</f>
        <v>1</v>
      </c>
      <c r="J810" s="108" t="n">
        <f aca="false">Tabla_Ministerio!K810</f>
        <v>4611153</v>
      </c>
      <c r="K810" s="107" t="n">
        <f aca="false">I810-Tabla_Ministerio!J810</f>
        <v>0</v>
      </c>
      <c r="L810" s="108" t="n">
        <f aca="false">J810-Tabla_Ministerio!K810</f>
        <v>0</v>
      </c>
      <c r="M810" s="105" t="n">
        <f aca="false">SUM(M785:M809)</f>
        <v>1</v>
      </c>
      <c r="N810" s="108" t="n">
        <f aca="false">Tabla_Ministerio!L810</f>
        <v>87611884</v>
      </c>
      <c r="O810" s="105" t="n">
        <f aca="false">SUM(P785:P809)</f>
        <v>0</v>
      </c>
      <c r="P810" s="109" t="n">
        <f aca="false">SUM(P785:P809)</f>
        <v>0</v>
      </c>
      <c r="Q810" s="111" t="n">
        <f aca="false">Tabla_Ministerio!M810</f>
        <v>92223037</v>
      </c>
      <c r="R810" s="108" t="n">
        <f aca="false">SUM(R785:R809)</f>
        <v>5.82076609134674E-011</v>
      </c>
      <c r="T810" s="111"/>
      <c r="U810" s="111"/>
      <c r="V810" s="111"/>
      <c r="W810" s="111"/>
      <c r="X810" s="111"/>
      <c r="Y810" s="111"/>
      <c r="Z810" s="111"/>
      <c r="AA810" s="111"/>
      <c r="AC810" s="112" t="s">
        <v>295</v>
      </c>
      <c r="AD810" s="112" t="n">
        <f aca="false">AVERAGE(AD785:AD809)</f>
        <v>185.86894221878</v>
      </c>
      <c r="AE810" s="111"/>
      <c r="AF810" s="112" t="n">
        <f aca="false">AVERAGE(AF785:AF809)</f>
        <v>20.0086359392524</v>
      </c>
      <c r="AG810" s="111"/>
      <c r="AH810" s="114" t="n">
        <f aca="false">AVERAGE(AH785:AH809)</f>
        <v>0.43918555563746</v>
      </c>
      <c r="AI810" s="111"/>
      <c r="AJ810" s="114" t="n">
        <f aca="false">AVERAGE(AJ785:AJ809)</f>
        <v>0.0200492358002646</v>
      </c>
      <c r="AK810" s="111"/>
      <c r="AL810" s="114" t="n">
        <f aca="false">AVERAGE(AL785:AL809)</f>
        <v>0.0838522992136734</v>
      </c>
      <c r="AM810" s="111"/>
      <c r="AN810" s="114" t="n">
        <f aca="false">SUM(AN785:AN809)</f>
        <v>2.83007666121595</v>
      </c>
      <c r="AP810" s="116" t="n">
        <f aca="false">SUM(AP783:AP809)</f>
        <v>0.00994917668662061</v>
      </c>
      <c r="AQ810" s="108" t="n">
        <f aca="false">SUM(AQ783:AQ809)</f>
        <v>45877.1759260407</v>
      </c>
      <c r="AR810" s="116" t="n">
        <f aca="false">SUM(AR783:AR809)</f>
        <v>0.151112432354972</v>
      </c>
      <c r="AS810" s="108" t="n">
        <f aca="false">SUM(AS783:AS809)</f>
        <v>696802.545790925</v>
      </c>
      <c r="AT810" s="116" t="n">
        <f aca="false">SUM(AT783:AT809)</f>
        <v>0.241382005989738</v>
      </c>
      <c r="AU810" s="108" t="n">
        <f aca="false">SUM(AU783:AU809)</f>
        <v>1113049.3610656</v>
      </c>
      <c r="AV810" s="116" t="n">
        <f aca="false">SUM(AV783:AV809)</f>
        <v>0.253679005768861</v>
      </c>
      <c r="AW810" s="108" t="n">
        <f aca="false">SUM(AW783:AW809)</f>
        <v>1169752.7084881</v>
      </c>
      <c r="AX810" s="116" t="n">
        <f aca="false">SUM(AX783:AX809)</f>
        <v>0.343877379199809</v>
      </c>
      <c r="AY810" s="108" t="n">
        <f aca="false">SUM(AY783:AY809)</f>
        <v>1585671.20872934</v>
      </c>
      <c r="AZ810" s="8"/>
    </row>
    <row r="811" customFormat="false" ht="12.8" hidden="false" customHeight="false" outlineLevel="0" collapsed="false">
      <c r="A811" s="57" t="s">
        <v>72</v>
      </c>
      <c r="B811" s="60"/>
      <c r="C811" s="60"/>
      <c r="D811" s="60"/>
      <c r="E811" s="60"/>
      <c r="F811" s="60"/>
      <c r="G811" s="60"/>
      <c r="H811" s="60"/>
      <c r="AC811" s="112" t="s">
        <v>296</v>
      </c>
      <c r="AD811" s="112" t="n">
        <f aca="false">_xlfn.STDEV.P(AD785:AD809)</f>
        <v>68.7910231562443</v>
      </c>
      <c r="AE811" s="111"/>
      <c r="AF811" s="112" t="n">
        <f aca="false">_xlfn.STDEV.P(AF785:AF809)</f>
        <v>5.00679214967866</v>
      </c>
      <c r="AG811" s="111"/>
      <c r="AH811" s="114" t="n">
        <f aca="false">_xlfn.STDEV.P(AH785:AH809)</f>
        <v>0.149864364539019</v>
      </c>
      <c r="AI811" s="111"/>
      <c r="AJ811" s="114" t="n">
        <f aca="false">_xlfn.STDEV.P(AJ785:AJ809)</f>
        <v>0.0192782048534665</v>
      </c>
      <c r="AK811" s="111"/>
      <c r="AL811" s="114" t="n">
        <f aca="false">_xlfn.STDEV.P(AL785:AL809)</f>
        <v>0.0910593871477573</v>
      </c>
      <c r="AM811" s="111"/>
      <c r="AN811" s="114"/>
      <c r="AZ811" s="8"/>
    </row>
    <row r="812" customFormat="false" ht="12.8" hidden="false" customHeight="false" outlineLevel="0" collapsed="false">
      <c r="A812" s="57" t="s">
        <v>196</v>
      </c>
      <c r="B812" s="60"/>
      <c r="C812" s="60"/>
      <c r="D812" s="60"/>
      <c r="E812" s="60"/>
      <c r="F812" s="60"/>
      <c r="G812" s="60"/>
      <c r="H812" s="60"/>
      <c r="AZ812" s="8"/>
    </row>
  </sheetData>
  <mergeCells count="607"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T13:AA13"/>
    <mergeCell ref="AD13:AE13"/>
    <mergeCell ref="AF13:AG13"/>
    <mergeCell ref="AH13:AI13"/>
    <mergeCell ref="AJ13:AK13"/>
    <mergeCell ref="AL13:AM13"/>
    <mergeCell ref="AP13:AQ13"/>
    <mergeCell ref="AR13:AS13"/>
    <mergeCell ref="AT13:AU13"/>
    <mergeCell ref="AV13:AW13"/>
    <mergeCell ref="AX13:AY13"/>
    <mergeCell ref="B15:H42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R48:R49"/>
    <mergeCell ref="T48:AA48"/>
    <mergeCell ref="AD48:AE48"/>
    <mergeCell ref="AF48:AG48"/>
    <mergeCell ref="AH48:AI48"/>
    <mergeCell ref="AJ48:AK48"/>
    <mergeCell ref="AL48:AM48"/>
    <mergeCell ref="AP48:AQ48"/>
    <mergeCell ref="AR48:AS48"/>
    <mergeCell ref="AT48:AU48"/>
    <mergeCell ref="AV48:AW48"/>
    <mergeCell ref="AX48:AY48"/>
    <mergeCell ref="B50:H77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R83:R84"/>
    <mergeCell ref="T83:AA83"/>
    <mergeCell ref="AD83:AE83"/>
    <mergeCell ref="AF83:AG83"/>
    <mergeCell ref="AH83:AI83"/>
    <mergeCell ref="AJ83:AK83"/>
    <mergeCell ref="AL83:AM83"/>
    <mergeCell ref="AP83:AQ83"/>
    <mergeCell ref="AR83:AS83"/>
    <mergeCell ref="AT83:AU83"/>
    <mergeCell ref="AV83:AW83"/>
    <mergeCell ref="AX83:AY83"/>
    <mergeCell ref="B85:H112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R118:R119"/>
    <mergeCell ref="T118:AA118"/>
    <mergeCell ref="AD118:AE118"/>
    <mergeCell ref="AF118:AG118"/>
    <mergeCell ref="AH118:AI118"/>
    <mergeCell ref="AJ118:AK118"/>
    <mergeCell ref="AL118:AM118"/>
    <mergeCell ref="AP118:AQ118"/>
    <mergeCell ref="AR118:AS118"/>
    <mergeCell ref="AT118:AU118"/>
    <mergeCell ref="AV118:AW118"/>
    <mergeCell ref="AX118:AY118"/>
    <mergeCell ref="B120:H147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R153:R154"/>
    <mergeCell ref="T153:AA153"/>
    <mergeCell ref="AD153:AE153"/>
    <mergeCell ref="AF153:AG153"/>
    <mergeCell ref="AH153:AI153"/>
    <mergeCell ref="AJ153:AK153"/>
    <mergeCell ref="AL153:AM153"/>
    <mergeCell ref="AP153:AQ153"/>
    <mergeCell ref="AR153:AS153"/>
    <mergeCell ref="AT153:AU153"/>
    <mergeCell ref="AV153:AW153"/>
    <mergeCell ref="AX153:AY153"/>
    <mergeCell ref="B155:H182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T188:AA188"/>
    <mergeCell ref="AD188:AE188"/>
    <mergeCell ref="AF188:AG188"/>
    <mergeCell ref="AH188:AI188"/>
    <mergeCell ref="AJ188:AK188"/>
    <mergeCell ref="AL188:AM188"/>
    <mergeCell ref="AP188:AQ188"/>
    <mergeCell ref="AR188:AS188"/>
    <mergeCell ref="AT188:AU188"/>
    <mergeCell ref="AV188:AW188"/>
    <mergeCell ref="AX188:AY188"/>
    <mergeCell ref="B190:H215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R223:R224"/>
    <mergeCell ref="T223:AA223"/>
    <mergeCell ref="AD223:AE223"/>
    <mergeCell ref="AF223:AG223"/>
    <mergeCell ref="AH223:AI223"/>
    <mergeCell ref="AJ223:AK223"/>
    <mergeCell ref="AL223:AM223"/>
    <mergeCell ref="AP223:AQ223"/>
    <mergeCell ref="AR223:AS223"/>
    <mergeCell ref="AT223:AU223"/>
    <mergeCell ref="AV223:AW223"/>
    <mergeCell ref="AX223:AY223"/>
    <mergeCell ref="B225:H250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R258:R259"/>
    <mergeCell ref="T258:AA258"/>
    <mergeCell ref="AD258:AE258"/>
    <mergeCell ref="AF258:AG258"/>
    <mergeCell ref="AH258:AI258"/>
    <mergeCell ref="AJ258:AK258"/>
    <mergeCell ref="AL258:AM258"/>
    <mergeCell ref="AP258:AQ258"/>
    <mergeCell ref="AR258:AS258"/>
    <mergeCell ref="AT258:AU258"/>
    <mergeCell ref="AV258:AW258"/>
    <mergeCell ref="AX258:AY258"/>
    <mergeCell ref="B260:H285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R293:R294"/>
    <mergeCell ref="T293:AA293"/>
    <mergeCell ref="AD293:AE293"/>
    <mergeCell ref="AF293:AG293"/>
    <mergeCell ref="AH293:AI293"/>
    <mergeCell ref="AJ293:AK293"/>
    <mergeCell ref="AL293:AM293"/>
    <mergeCell ref="AP293:AQ293"/>
    <mergeCell ref="AR293:AS293"/>
    <mergeCell ref="AT293:AU293"/>
    <mergeCell ref="AV293:AW293"/>
    <mergeCell ref="AX293:AY293"/>
    <mergeCell ref="B295:H320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R328:R329"/>
    <mergeCell ref="T328:AA328"/>
    <mergeCell ref="AD328:AE328"/>
    <mergeCell ref="AF328:AG328"/>
    <mergeCell ref="AH328:AI328"/>
    <mergeCell ref="AJ328:AK328"/>
    <mergeCell ref="AL328:AM328"/>
    <mergeCell ref="AP328:AQ328"/>
    <mergeCell ref="AR328:AS328"/>
    <mergeCell ref="AT328:AU328"/>
    <mergeCell ref="AV328:AW328"/>
    <mergeCell ref="AX328:AY328"/>
    <mergeCell ref="B330:H355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R363:R364"/>
    <mergeCell ref="T363:AA363"/>
    <mergeCell ref="AD363:AE363"/>
    <mergeCell ref="AF363:AG363"/>
    <mergeCell ref="AH363:AI363"/>
    <mergeCell ref="AJ363:AK363"/>
    <mergeCell ref="AL363:AM363"/>
    <mergeCell ref="AP363:AQ363"/>
    <mergeCell ref="AR363:AS363"/>
    <mergeCell ref="AT363:AU363"/>
    <mergeCell ref="AV363:AW363"/>
    <mergeCell ref="AX363:AY363"/>
    <mergeCell ref="B365:H390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R398:R399"/>
    <mergeCell ref="T398:AA398"/>
    <mergeCell ref="AD398:AE398"/>
    <mergeCell ref="AF398:AG398"/>
    <mergeCell ref="AH398:AI398"/>
    <mergeCell ref="AJ398:AK398"/>
    <mergeCell ref="AL398:AM398"/>
    <mergeCell ref="AP398:AQ398"/>
    <mergeCell ref="AR398:AS398"/>
    <mergeCell ref="AT398:AU398"/>
    <mergeCell ref="AV398:AW398"/>
    <mergeCell ref="AX398:AY398"/>
    <mergeCell ref="B400:H425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R433:R434"/>
    <mergeCell ref="T433:AA433"/>
    <mergeCell ref="AD433:AE433"/>
    <mergeCell ref="AF433:AG433"/>
    <mergeCell ref="AH433:AI433"/>
    <mergeCell ref="AJ433:AK433"/>
    <mergeCell ref="AL433:AM433"/>
    <mergeCell ref="AP433:AQ433"/>
    <mergeCell ref="AR433:AS433"/>
    <mergeCell ref="AT433:AU433"/>
    <mergeCell ref="AV433:AW433"/>
    <mergeCell ref="AX433:AY433"/>
    <mergeCell ref="B435:H460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R468:R469"/>
    <mergeCell ref="T468:AA468"/>
    <mergeCell ref="AD468:AE468"/>
    <mergeCell ref="AF468:AG468"/>
    <mergeCell ref="AH468:AI468"/>
    <mergeCell ref="AJ468:AK468"/>
    <mergeCell ref="AL468:AM468"/>
    <mergeCell ref="AP468:AQ468"/>
    <mergeCell ref="AR468:AS468"/>
    <mergeCell ref="AT468:AU468"/>
    <mergeCell ref="AV468:AW468"/>
    <mergeCell ref="AX468:AY468"/>
    <mergeCell ref="B470:H495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R503:R504"/>
    <mergeCell ref="T503:AA503"/>
    <mergeCell ref="AD503:AE503"/>
    <mergeCell ref="AF503:AG503"/>
    <mergeCell ref="AH503:AI503"/>
    <mergeCell ref="AJ503:AK503"/>
    <mergeCell ref="AL503:AM503"/>
    <mergeCell ref="AP503:AQ503"/>
    <mergeCell ref="AR503:AS503"/>
    <mergeCell ref="AT503:AU503"/>
    <mergeCell ref="AV503:AW503"/>
    <mergeCell ref="AX503:AY503"/>
    <mergeCell ref="B505:H530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T538:AA538"/>
    <mergeCell ref="AD538:AE538"/>
    <mergeCell ref="AF538:AG538"/>
    <mergeCell ref="AH538:AI538"/>
    <mergeCell ref="AJ538:AK538"/>
    <mergeCell ref="AL538:AM538"/>
    <mergeCell ref="AP538:AQ538"/>
    <mergeCell ref="AR538:AS538"/>
    <mergeCell ref="AT538:AU538"/>
    <mergeCell ref="AV538:AW538"/>
    <mergeCell ref="AX538:AY538"/>
    <mergeCell ref="B540:H565"/>
    <mergeCell ref="A571:J571"/>
    <mergeCell ref="A572:J572"/>
    <mergeCell ref="A573:A574"/>
    <mergeCell ref="B573:H573"/>
    <mergeCell ref="I573:I574"/>
    <mergeCell ref="J573:J574"/>
    <mergeCell ref="K573:K574"/>
    <mergeCell ref="L573:L574"/>
    <mergeCell ref="M573:M574"/>
    <mergeCell ref="N573:N574"/>
    <mergeCell ref="O573:O574"/>
    <mergeCell ref="P573:P574"/>
    <mergeCell ref="Q573:Q574"/>
    <mergeCell ref="R573:R574"/>
    <mergeCell ref="T573:AA573"/>
    <mergeCell ref="AD573:AE573"/>
    <mergeCell ref="AF573:AG573"/>
    <mergeCell ref="AH573:AI573"/>
    <mergeCell ref="AJ573:AK573"/>
    <mergeCell ref="AL573:AM573"/>
    <mergeCell ref="AP573:AQ573"/>
    <mergeCell ref="AR573:AS573"/>
    <mergeCell ref="AT573:AU573"/>
    <mergeCell ref="AV573:AW573"/>
    <mergeCell ref="AX573:AY573"/>
    <mergeCell ref="B575:H600"/>
    <mergeCell ref="A606:J606"/>
    <mergeCell ref="A607:J607"/>
    <mergeCell ref="A608:A609"/>
    <mergeCell ref="B608:H608"/>
    <mergeCell ref="I608:I609"/>
    <mergeCell ref="J608:J609"/>
    <mergeCell ref="K608:K609"/>
    <mergeCell ref="L608:L609"/>
    <mergeCell ref="M608:M609"/>
    <mergeCell ref="N608:N609"/>
    <mergeCell ref="O608:O609"/>
    <mergeCell ref="P608:P609"/>
    <mergeCell ref="Q608:Q609"/>
    <mergeCell ref="R608:R609"/>
    <mergeCell ref="T608:AA608"/>
    <mergeCell ref="AD608:AE608"/>
    <mergeCell ref="AF608:AG608"/>
    <mergeCell ref="AH608:AI608"/>
    <mergeCell ref="AJ608:AK608"/>
    <mergeCell ref="AL608:AM608"/>
    <mergeCell ref="AP608:AQ608"/>
    <mergeCell ref="AR608:AS608"/>
    <mergeCell ref="AT608:AU608"/>
    <mergeCell ref="AV608:AW608"/>
    <mergeCell ref="AX608:AY608"/>
    <mergeCell ref="B610:H635"/>
    <mergeCell ref="A641:J641"/>
    <mergeCell ref="A642:J642"/>
    <mergeCell ref="A643:A644"/>
    <mergeCell ref="B643:H643"/>
    <mergeCell ref="I643:I644"/>
    <mergeCell ref="J643:J644"/>
    <mergeCell ref="K643:K644"/>
    <mergeCell ref="L643:L644"/>
    <mergeCell ref="M643:M644"/>
    <mergeCell ref="N643:N644"/>
    <mergeCell ref="O643:O644"/>
    <mergeCell ref="P643:P644"/>
    <mergeCell ref="Q643:Q644"/>
    <mergeCell ref="R643:R644"/>
    <mergeCell ref="T643:AA643"/>
    <mergeCell ref="AD643:AE643"/>
    <mergeCell ref="AF643:AG643"/>
    <mergeCell ref="AH643:AI643"/>
    <mergeCell ref="AJ643:AK643"/>
    <mergeCell ref="AL643:AM643"/>
    <mergeCell ref="AP643:AQ643"/>
    <mergeCell ref="AR643:AS643"/>
    <mergeCell ref="AT643:AU643"/>
    <mergeCell ref="AV643:AW643"/>
    <mergeCell ref="AX643:AY643"/>
    <mergeCell ref="B645:H670"/>
    <mergeCell ref="A676:J676"/>
    <mergeCell ref="A677:J677"/>
    <mergeCell ref="A678:A679"/>
    <mergeCell ref="B678:H678"/>
    <mergeCell ref="I678:I679"/>
    <mergeCell ref="J678:J679"/>
    <mergeCell ref="K678:K679"/>
    <mergeCell ref="L678:L679"/>
    <mergeCell ref="M678:M679"/>
    <mergeCell ref="N678:N679"/>
    <mergeCell ref="O678:O679"/>
    <mergeCell ref="P678:P679"/>
    <mergeCell ref="Q678:Q679"/>
    <mergeCell ref="R678:R679"/>
    <mergeCell ref="T678:AA678"/>
    <mergeCell ref="AD678:AE678"/>
    <mergeCell ref="AF678:AG678"/>
    <mergeCell ref="AH678:AI678"/>
    <mergeCell ref="AJ678:AK678"/>
    <mergeCell ref="AL678:AM678"/>
    <mergeCell ref="AP678:AQ678"/>
    <mergeCell ref="AR678:AS678"/>
    <mergeCell ref="AT678:AU678"/>
    <mergeCell ref="AV678:AW678"/>
    <mergeCell ref="AX678:AY678"/>
    <mergeCell ref="B680:H705"/>
    <mergeCell ref="A711:J711"/>
    <mergeCell ref="A712:J712"/>
    <mergeCell ref="A713:A714"/>
    <mergeCell ref="B713:H713"/>
    <mergeCell ref="I713:I714"/>
    <mergeCell ref="J713:J714"/>
    <mergeCell ref="K713:K714"/>
    <mergeCell ref="L713:L714"/>
    <mergeCell ref="M713:M714"/>
    <mergeCell ref="N713:N714"/>
    <mergeCell ref="O713:O714"/>
    <mergeCell ref="P713:P714"/>
    <mergeCell ref="Q713:Q714"/>
    <mergeCell ref="R713:R714"/>
    <mergeCell ref="T713:AA713"/>
    <mergeCell ref="AD713:AE713"/>
    <mergeCell ref="AF713:AG713"/>
    <mergeCell ref="AH713:AI713"/>
    <mergeCell ref="AJ713:AK713"/>
    <mergeCell ref="AL713:AM713"/>
    <mergeCell ref="AP713:AQ713"/>
    <mergeCell ref="AR713:AS713"/>
    <mergeCell ref="AT713:AU713"/>
    <mergeCell ref="AV713:AW713"/>
    <mergeCell ref="AX713:AY713"/>
    <mergeCell ref="B715:H740"/>
    <mergeCell ref="A746:J746"/>
    <mergeCell ref="A747:J747"/>
    <mergeCell ref="A748:A749"/>
    <mergeCell ref="B748:H748"/>
    <mergeCell ref="I748:I749"/>
    <mergeCell ref="J748:J749"/>
    <mergeCell ref="K748:K749"/>
    <mergeCell ref="L748:L749"/>
    <mergeCell ref="M748:M749"/>
    <mergeCell ref="N748:N749"/>
    <mergeCell ref="O748:O749"/>
    <mergeCell ref="P748:P749"/>
    <mergeCell ref="Q748:Q749"/>
    <mergeCell ref="R748:R749"/>
    <mergeCell ref="T748:AA748"/>
    <mergeCell ref="AD748:AE748"/>
    <mergeCell ref="AF748:AG748"/>
    <mergeCell ref="AH748:AI748"/>
    <mergeCell ref="AJ748:AK748"/>
    <mergeCell ref="AL748:AM748"/>
    <mergeCell ref="AP748:AQ748"/>
    <mergeCell ref="AR748:AS748"/>
    <mergeCell ref="AT748:AU748"/>
    <mergeCell ref="AV748:AW748"/>
    <mergeCell ref="AX748:AY748"/>
    <mergeCell ref="B750:H775"/>
    <mergeCell ref="A781:J781"/>
    <mergeCell ref="A782:J782"/>
    <mergeCell ref="A783:A784"/>
    <mergeCell ref="B783:H783"/>
    <mergeCell ref="I783:I784"/>
    <mergeCell ref="J783:J784"/>
    <mergeCell ref="K783:K784"/>
    <mergeCell ref="L783:L784"/>
    <mergeCell ref="M783:M784"/>
    <mergeCell ref="N783:N784"/>
    <mergeCell ref="O783:O784"/>
    <mergeCell ref="P783:P784"/>
    <mergeCell ref="Q783:Q784"/>
    <mergeCell ref="R783:R784"/>
    <mergeCell ref="T783:AA783"/>
    <mergeCell ref="AD783:AE783"/>
    <mergeCell ref="AF783:AG783"/>
    <mergeCell ref="AH783:AI783"/>
    <mergeCell ref="AJ783:AK783"/>
    <mergeCell ref="AL783:AM783"/>
    <mergeCell ref="AP783:AQ783"/>
    <mergeCell ref="AR783:AS783"/>
    <mergeCell ref="AT783:AU783"/>
    <mergeCell ref="AV783:AW783"/>
    <mergeCell ref="AX783:AY783"/>
    <mergeCell ref="B785:H810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209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F29" activeCellId="0" sqref="F29"/>
    </sheetView>
  </sheetViews>
  <sheetFormatPr defaultColWidth="11.78515625" defaultRowHeight="12.8" zeroHeight="false" outlineLevelRow="0" outlineLevelCol="0"/>
  <cols>
    <col collapsed="false" customWidth="true" hidden="false" outlineLevel="0" max="1" min="1" style="142" width="22.1"/>
    <col collapsed="false" customWidth="true" hidden="false" outlineLevel="0" max="3" min="2" style="142" width="7.15"/>
    <col collapsed="false" customWidth="true" hidden="false" outlineLevel="0" max="23" min="4" style="143" width="7.15"/>
    <col collapsed="false" customWidth="true" hidden="false" outlineLevel="0" max="24" min="24" style="142" width="7.22"/>
    <col collapsed="false" customWidth="true" hidden="false" outlineLevel="0" max="71" min="25" style="142" width="11.52"/>
  </cols>
  <sheetData>
    <row r="1" customFormat="false" ht="12.8" hidden="false" customHeight="false" outlineLevel="0" collapsed="false">
      <c r="A1" s="142" t="s">
        <v>300</v>
      </c>
    </row>
    <row r="2" customFormat="false" ht="12.8" hidden="false" customHeight="false" outlineLevel="0" collapsed="false">
      <c r="B2" s="144" t="n">
        <f aca="false">2023-COLUMN()</f>
        <v>2021</v>
      </c>
      <c r="C2" s="144" t="n">
        <f aca="false">2023-COLUMN()</f>
        <v>2020</v>
      </c>
      <c r="D2" s="144" t="n">
        <f aca="false">2023-COLUMN()</f>
        <v>2019</v>
      </c>
      <c r="E2" s="144" t="n">
        <f aca="false">2023-COLUMN()</f>
        <v>2018</v>
      </c>
      <c r="F2" s="144" t="n">
        <f aca="false">2023-COLUMN()</f>
        <v>2017</v>
      </c>
      <c r="G2" s="144" t="n">
        <f aca="false">2023-COLUMN()</f>
        <v>2016</v>
      </c>
      <c r="H2" s="144" t="n">
        <f aca="false">2023-COLUMN()</f>
        <v>2015</v>
      </c>
      <c r="I2" s="144" t="n">
        <f aca="false">2023-COLUMN()</f>
        <v>2014</v>
      </c>
      <c r="J2" s="144" t="n">
        <f aca="false">2023-COLUMN()</f>
        <v>2013</v>
      </c>
      <c r="K2" s="144" t="n">
        <f aca="false">2023-COLUMN()</f>
        <v>2012</v>
      </c>
      <c r="L2" s="144" t="n">
        <f aca="false">2023-COLUMN()</f>
        <v>2011</v>
      </c>
      <c r="M2" s="144" t="n">
        <f aca="false">2023-COLUMN()</f>
        <v>2010</v>
      </c>
      <c r="N2" s="144" t="n">
        <f aca="false">2023-COLUMN()</f>
        <v>2009</v>
      </c>
      <c r="O2" s="144" t="n">
        <f aca="false">2023-COLUMN()</f>
        <v>2008</v>
      </c>
      <c r="P2" s="144" t="n">
        <f aca="false">2023-COLUMN()</f>
        <v>2007</v>
      </c>
      <c r="Q2" s="144" t="n">
        <f aca="false">2023-COLUMN()</f>
        <v>2006</v>
      </c>
      <c r="R2" s="144" t="n">
        <f aca="false">2023-COLUMN()</f>
        <v>2005</v>
      </c>
      <c r="S2" s="144" t="n">
        <f aca="false">2023-COLUMN()</f>
        <v>2004</v>
      </c>
      <c r="T2" s="144" t="n">
        <f aca="false">2023-COLUMN()</f>
        <v>2003</v>
      </c>
      <c r="U2" s="144" t="n">
        <f aca="false">2023-COLUMN()</f>
        <v>2002</v>
      </c>
      <c r="V2" s="144" t="n">
        <f aca="false">2023-COLUMN()</f>
        <v>2001</v>
      </c>
      <c r="W2" s="144" t="n">
        <f aca="false">2023-COLUMN()</f>
        <v>2000</v>
      </c>
      <c r="X2" s="144" t="n">
        <f aca="false">2023-COLUMN()</f>
        <v>1999</v>
      </c>
    </row>
    <row r="3" customFormat="false" ht="12.8" hidden="false" customHeight="false" outlineLevel="0" collapsed="false">
      <c r="A3" s="145" t="s">
        <v>44</v>
      </c>
      <c r="B3" s="145"/>
      <c r="C3" s="145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</row>
    <row r="4" customFormat="false" ht="12.8" hidden="false" customHeight="false" outlineLevel="0" collapsed="false">
      <c r="A4" s="147" t="s">
        <v>45</v>
      </c>
      <c r="B4" s="147"/>
      <c r="C4" s="147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</row>
    <row r="5" customFormat="false" ht="12.8" hidden="false" customHeight="false" outlineLevel="0" collapsed="false">
      <c r="A5" s="147" t="s">
        <v>46</v>
      </c>
      <c r="B5" s="147"/>
      <c r="C5" s="147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</row>
    <row r="6" customFormat="false" ht="12.8" hidden="false" customHeight="false" outlineLevel="0" collapsed="false">
      <c r="A6" s="147" t="s">
        <v>47</v>
      </c>
      <c r="B6" s="147"/>
      <c r="C6" s="147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</row>
    <row r="7" customFormat="false" ht="12.8" hidden="false" customHeight="false" outlineLevel="0" collapsed="false">
      <c r="A7" s="147" t="s">
        <v>48</v>
      </c>
      <c r="B7" s="147"/>
      <c r="C7" s="147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</row>
    <row r="8" customFormat="false" ht="12.8" hidden="false" customHeight="false" outlineLevel="0" collapsed="false">
      <c r="A8" s="147" t="s">
        <v>49</v>
      </c>
      <c r="B8" s="147"/>
      <c r="C8" s="147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</row>
    <row r="9" customFormat="false" ht="12.8" hidden="false" customHeight="false" outlineLevel="0" collapsed="false">
      <c r="A9" s="147" t="s">
        <v>50</v>
      </c>
      <c r="B9" s="147"/>
      <c r="C9" s="147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  <c r="X9" s="148"/>
    </row>
    <row r="10" customFormat="false" ht="12.8" hidden="false" customHeight="false" outlineLevel="0" collapsed="false">
      <c r="A10" s="147" t="s">
        <v>51</v>
      </c>
      <c r="B10" s="147"/>
      <c r="C10" s="147"/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</row>
    <row r="11" customFormat="false" ht="12.8" hidden="false" customHeight="false" outlineLevel="0" collapsed="false">
      <c r="A11" s="147" t="s">
        <v>52</v>
      </c>
      <c r="B11" s="147"/>
      <c r="C11" s="147"/>
      <c r="D11" s="148"/>
      <c r="E11" s="148"/>
      <c r="F11" s="148"/>
      <c r="G11" s="148"/>
      <c r="H11" s="148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</row>
    <row r="12" customFormat="false" ht="12.8" hidden="false" customHeight="false" outlineLevel="0" collapsed="false">
      <c r="A12" s="147" t="s">
        <v>53</v>
      </c>
      <c r="B12" s="147"/>
      <c r="C12" s="147"/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</row>
    <row r="13" customFormat="false" ht="12.8" hidden="false" customHeight="false" outlineLevel="0" collapsed="false">
      <c r="A13" s="147" t="s">
        <v>54</v>
      </c>
      <c r="B13" s="147"/>
      <c r="C13" s="147"/>
      <c r="D13" s="148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</row>
    <row r="14" customFormat="false" ht="12.8" hidden="false" customHeight="false" outlineLevel="0" collapsed="false">
      <c r="A14" s="147" t="s">
        <v>55</v>
      </c>
      <c r="B14" s="147"/>
      <c r="C14" s="147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</row>
    <row r="15" customFormat="false" ht="12.8" hidden="false" customHeight="false" outlineLevel="0" collapsed="false">
      <c r="A15" s="147" t="s">
        <v>56</v>
      </c>
      <c r="B15" s="147"/>
      <c r="C15" s="147"/>
      <c r="D15" s="148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</row>
    <row r="16" customFormat="false" ht="12.8" hidden="false" customHeight="false" outlineLevel="0" collapsed="false">
      <c r="A16" s="147" t="s">
        <v>57</v>
      </c>
      <c r="B16" s="147"/>
      <c r="C16" s="147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</row>
    <row r="17" customFormat="false" ht="12.8" hidden="false" customHeight="false" outlineLevel="0" collapsed="false">
      <c r="A17" s="147" t="s">
        <v>58</v>
      </c>
      <c r="B17" s="147"/>
      <c r="C17" s="147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</row>
    <row r="18" customFormat="false" ht="12.8" hidden="false" customHeight="false" outlineLevel="0" collapsed="false">
      <c r="A18" s="147" t="s">
        <v>59</v>
      </c>
      <c r="B18" s="147"/>
      <c r="C18" s="147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</row>
    <row r="19" customFormat="false" ht="12.8" hidden="false" customHeight="false" outlineLevel="0" collapsed="false">
      <c r="A19" s="147" t="s">
        <v>60</v>
      </c>
      <c r="B19" s="147"/>
      <c r="C19" s="147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</row>
    <row r="20" customFormat="false" ht="12.8" hidden="false" customHeight="false" outlineLevel="0" collapsed="false">
      <c r="A20" s="147" t="s">
        <v>61</v>
      </c>
      <c r="B20" s="147"/>
      <c r="C20" s="147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</row>
    <row r="21" customFormat="false" ht="12.8" hidden="false" customHeight="false" outlineLevel="0" collapsed="false">
      <c r="A21" s="147" t="s">
        <v>62</v>
      </c>
      <c r="B21" s="147"/>
      <c r="C21" s="147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</row>
    <row r="22" customFormat="false" ht="12.8" hidden="false" customHeight="false" outlineLevel="0" collapsed="false">
      <c r="A22" s="147" t="s">
        <v>63</v>
      </c>
      <c r="B22" s="147"/>
      <c r="C22" s="147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</row>
    <row r="23" customFormat="false" ht="12.8" hidden="false" customHeight="false" outlineLevel="0" collapsed="false">
      <c r="A23" s="147" t="s">
        <v>64</v>
      </c>
      <c r="B23" s="147"/>
      <c r="C23" s="147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</row>
    <row r="24" customFormat="false" ht="12.8" hidden="false" customHeight="false" outlineLevel="0" collapsed="false">
      <c r="A24" s="147" t="s">
        <v>65</v>
      </c>
      <c r="B24" s="147"/>
      <c r="C24" s="147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</row>
    <row r="25" customFormat="false" ht="12.8" hidden="false" customHeight="false" outlineLevel="0" collapsed="false">
      <c r="A25" s="147" t="s">
        <v>66</v>
      </c>
      <c r="B25" s="147"/>
      <c r="C25" s="147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</row>
    <row r="26" customFormat="false" ht="12.8" hidden="false" customHeight="false" outlineLevel="0" collapsed="false">
      <c r="A26" s="147" t="s">
        <v>67</v>
      </c>
      <c r="B26" s="147"/>
      <c r="C26" s="147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</row>
    <row r="27" customFormat="false" ht="12.8" hidden="false" customHeight="false" outlineLevel="0" collapsed="false">
      <c r="A27" s="147" t="s">
        <v>68</v>
      </c>
      <c r="B27" s="147"/>
      <c r="C27" s="147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</row>
    <row r="28" customFormat="false" ht="12.8" hidden="false" customHeight="false" outlineLevel="0" collapsed="false">
      <c r="A28" s="147" t="s">
        <v>69</v>
      </c>
      <c r="B28" s="147"/>
      <c r="C28" s="147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</row>
    <row r="29" customFormat="false" ht="12.8" hidden="false" customHeight="false" outlineLevel="0" collapsed="false">
      <c r="A29" s="149" t="s">
        <v>70</v>
      </c>
      <c r="B29" s="149"/>
      <c r="C29" s="149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</row>
    <row r="31" customFormat="false" ht="12.8" hidden="false" customHeight="false" outlineLevel="0" collapsed="false">
      <c r="A31" s="142" t="s">
        <v>301</v>
      </c>
    </row>
    <row r="32" customFormat="false" ht="12.8" hidden="false" customHeight="false" outlineLevel="0" collapsed="false">
      <c r="B32" s="144" t="n">
        <f aca="false">2023-COLUMN()</f>
        <v>2021</v>
      </c>
      <c r="C32" s="144" t="n">
        <f aca="false">2023-COLUMN()</f>
        <v>2020</v>
      </c>
      <c r="D32" s="144" t="n">
        <f aca="false">2023-COLUMN()</f>
        <v>2019</v>
      </c>
      <c r="E32" s="144" t="n">
        <f aca="false">2023-COLUMN()</f>
        <v>2018</v>
      </c>
      <c r="F32" s="144" t="n">
        <f aca="false">2023-COLUMN()</f>
        <v>2017</v>
      </c>
      <c r="G32" s="144" t="n">
        <f aca="false">2023-COLUMN()</f>
        <v>2016</v>
      </c>
      <c r="H32" s="144" t="n">
        <f aca="false">2023-COLUMN()</f>
        <v>2015</v>
      </c>
      <c r="I32" s="144" t="n">
        <f aca="false">2023-COLUMN()</f>
        <v>2014</v>
      </c>
      <c r="J32" s="144" t="n">
        <f aca="false">2023-COLUMN()</f>
        <v>2013</v>
      </c>
      <c r="K32" s="144" t="n">
        <f aca="false">2023-COLUMN()</f>
        <v>2012</v>
      </c>
      <c r="L32" s="144" t="n">
        <f aca="false">2023-COLUMN()</f>
        <v>2011</v>
      </c>
      <c r="M32" s="144" t="n">
        <f aca="false">2023-COLUMN()</f>
        <v>2010</v>
      </c>
      <c r="N32" s="144" t="n">
        <f aca="false">2023-COLUMN()</f>
        <v>2009</v>
      </c>
      <c r="O32" s="144" t="n">
        <f aca="false">2023-COLUMN()</f>
        <v>2008</v>
      </c>
      <c r="P32" s="144" t="n">
        <f aca="false">2023-COLUMN()</f>
        <v>2007</v>
      </c>
      <c r="Q32" s="144" t="n">
        <f aca="false">2023-COLUMN()</f>
        <v>2006</v>
      </c>
      <c r="R32" s="144" t="n">
        <f aca="false">2023-COLUMN()</f>
        <v>2005</v>
      </c>
      <c r="S32" s="144" t="n">
        <f aca="false">2023-COLUMN()</f>
        <v>2004</v>
      </c>
      <c r="T32" s="144" t="n">
        <f aca="false">2023-COLUMN()</f>
        <v>2003</v>
      </c>
      <c r="U32" s="144" t="n">
        <f aca="false">2023-COLUMN()</f>
        <v>2002</v>
      </c>
      <c r="V32" s="144" t="n">
        <f aca="false">2023-COLUMN()</f>
        <v>2001</v>
      </c>
      <c r="W32" s="144" t="n">
        <f aca="false">2023-COLUMN()</f>
        <v>2000</v>
      </c>
      <c r="X32" s="144" t="n">
        <f aca="false">2023-COLUMN()</f>
        <v>1999</v>
      </c>
    </row>
    <row r="33" customFormat="false" ht="12.8" hidden="false" customHeight="false" outlineLevel="0" collapsed="false">
      <c r="A33" s="145" t="s">
        <v>44</v>
      </c>
      <c r="B33" s="145"/>
      <c r="C33" s="145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</row>
    <row r="34" customFormat="false" ht="12.8" hidden="false" customHeight="false" outlineLevel="0" collapsed="false">
      <c r="A34" s="147" t="s">
        <v>45</v>
      </c>
      <c r="B34" s="147"/>
      <c r="C34" s="147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</row>
    <row r="35" customFormat="false" ht="12.8" hidden="false" customHeight="false" outlineLevel="0" collapsed="false">
      <c r="A35" s="147" t="s">
        <v>46</v>
      </c>
      <c r="B35" s="147"/>
      <c r="C35" s="147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</row>
    <row r="36" customFormat="false" ht="12.8" hidden="false" customHeight="false" outlineLevel="0" collapsed="false">
      <c r="A36" s="147" t="s">
        <v>47</v>
      </c>
      <c r="B36" s="147"/>
      <c r="C36" s="147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</row>
    <row r="37" customFormat="false" ht="12.8" hidden="false" customHeight="false" outlineLevel="0" collapsed="false">
      <c r="A37" s="147" t="s">
        <v>48</v>
      </c>
      <c r="B37" s="147"/>
      <c r="C37" s="147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</row>
    <row r="38" customFormat="false" ht="12.8" hidden="false" customHeight="false" outlineLevel="0" collapsed="false">
      <c r="A38" s="147" t="s">
        <v>49</v>
      </c>
      <c r="B38" s="147"/>
      <c r="C38" s="147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</row>
    <row r="39" customFormat="false" ht="12.8" hidden="false" customHeight="false" outlineLevel="0" collapsed="false">
      <c r="A39" s="147" t="s">
        <v>50</v>
      </c>
      <c r="B39" s="147"/>
      <c r="C39" s="147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</row>
    <row r="40" customFormat="false" ht="12.8" hidden="false" customHeight="false" outlineLevel="0" collapsed="false">
      <c r="A40" s="147" t="s">
        <v>51</v>
      </c>
      <c r="B40" s="147"/>
      <c r="C40" s="147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</row>
    <row r="41" customFormat="false" ht="12.8" hidden="false" customHeight="false" outlineLevel="0" collapsed="false">
      <c r="A41" s="147" t="s">
        <v>52</v>
      </c>
      <c r="B41" s="147"/>
      <c r="C41" s="147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</row>
    <row r="42" customFormat="false" ht="12.8" hidden="false" customHeight="false" outlineLevel="0" collapsed="false">
      <c r="A42" s="147" t="s">
        <v>53</v>
      </c>
      <c r="B42" s="147"/>
      <c r="C42" s="147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</row>
    <row r="43" customFormat="false" ht="12.8" hidden="false" customHeight="false" outlineLevel="0" collapsed="false">
      <c r="A43" s="147" t="s">
        <v>54</v>
      </c>
      <c r="B43" s="147"/>
      <c r="C43" s="147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</row>
    <row r="44" customFormat="false" ht="12.8" hidden="false" customHeight="false" outlineLevel="0" collapsed="false">
      <c r="A44" s="147" t="s">
        <v>55</v>
      </c>
      <c r="B44" s="147"/>
      <c r="C44" s="147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</row>
    <row r="45" customFormat="false" ht="12.8" hidden="false" customHeight="false" outlineLevel="0" collapsed="false">
      <c r="A45" s="147" t="s">
        <v>56</v>
      </c>
      <c r="B45" s="147"/>
      <c r="C45" s="147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</row>
    <row r="46" customFormat="false" ht="12.8" hidden="false" customHeight="false" outlineLevel="0" collapsed="false">
      <c r="A46" s="147" t="s">
        <v>57</v>
      </c>
      <c r="B46" s="147"/>
      <c r="C46" s="147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</row>
    <row r="47" customFormat="false" ht="12.8" hidden="false" customHeight="false" outlineLevel="0" collapsed="false">
      <c r="A47" s="147" t="s">
        <v>58</v>
      </c>
      <c r="B47" s="147"/>
      <c r="C47" s="147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</row>
    <row r="48" customFormat="false" ht="12.8" hidden="false" customHeight="false" outlineLevel="0" collapsed="false">
      <c r="A48" s="147" t="s">
        <v>59</v>
      </c>
      <c r="B48" s="147"/>
      <c r="C48" s="147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</row>
    <row r="49" customFormat="false" ht="12.8" hidden="false" customHeight="false" outlineLevel="0" collapsed="false">
      <c r="A49" s="147" t="s">
        <v>60</v>
      </c>
      <c r="B49" s="147"/>
      <c r="C49" s="147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</row>
    <row r="50" customFormat="false" ht="12.8" hidden="false" customHeight="false" outlineLevel="0" collapsed="false">
      <c r="A50" s="147" t="s">
        <v>61</v>
      </c>
      <c r="B50" s="147"/>
      <c r="C50" s="147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</row>
    <row r="51" customFormat="false" ht="12.8" hidden="false" customHeight="false" outlineLevel="0" collapsed="false">
      <c r="A51" s="147" t="s">
        <v>62</v>
      </c>
      <c r="B51" s="147"/>
      <c r="C51" s="147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</row>
    <row r="52" customFormat="false" ht="12.8" hidden="false" customHeight="false" outlineLevel="0" collapsed="false">
      <c r="A52" s="147" t="s">
        <v>63</v>
      </c>
      <c r="B52" s="147"/>
      <c r="C52" s="147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</row>
    <row r="53" customFormat="false" ht="12.8" hidden="false" customHeight="false" outlineLevel="0" collapsed="false">
      <c r="A53" s="147" t="s">
        <v>64</v>
      </c>
      <c r="B53" s="147"/>
      <c r="C53" s="147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</row>
    <row r="54" customFormat="false" ht="12.8" hidden="false" customHeight="false" outlineLevel="0" collapsed="false">
      <c r="A54" s="147" t="s">
        <v>65</v>
      </c>
      <c r="B54" s="147"/>
      <c r="C54" s="147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</row>
    <row r="55" customFormat="false" ht="12.8" hidden="false" customHeight="false" outlineLevel="0" collapsed="false">
      <c r="A55" s="147" t="s">
        <v>66</v>
      </c>
      <c r="B55" s="147"/>
      <c r="C55" s="147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</row>
    <row r="56" customFormat="false" ht="12.8" hidden="false" customHeight="false" outlineLevel="0" collapsed="false">
      <c r="A56" s="147" t="s">
        <v>67</v>
      </c>
      <c r="B56" s="147"/>
      <c r="C56" s="147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</row>
    <row r="57" customFormat="false" ht="12.8" hidden="false" customHeight="false" outlineLevel="0" collapsed="false">
      <c r="A57" s="147" t="s">
        <v>68</v>
      </c>
      <c r="B57" s="147"/>
      <c r="C57" s="147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</row>
    <row r="58" customFormat="false" ht="12.8" hidden="false" customHeight="false" outlineLevel="0" collapsed="false">
      <c r="A58" s="147" t="s">
        <v>69</v>
      </c>
      <c r="B58" s="147"/>
      <c r="C58" s="147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</row>
    <row r="59" customFormat="false" ht="12.8" hidden="false" customHeight="false" outlineLevel="0" collapsed="false">
      <c r="A59" s="149" t="s">
        <v>70</v>
      </c>
      <c r="B59" s="149"/>
      <c r="C59" s="149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</row>
    <row r="61" customFormat="false" ht="12.8" hidden="false" customHeight="false" outlineLevel="0" collapsed="false">
      <c r="A61" s="142" t="s">
        <v>302</v>
      </c>
    </row>
    <row r="62" customFormat="false" ht="12.8" hidden="false" customHeight="false" outlineLevel="0" collapsed="false">
      <c r="B62" s="144" t="n">
        <f aca="false">2023-COLUMN()</f>
        <v>2021</v>
      </c>
      <c r="C62" s="144" t="n">
        <f aca="false">2023-COLUMN()</f>
        <v>2020</v>
      </c>
      <c r="D62" s="144" t="n">
        <f aca="false">2023-COLUMN()</f>
        <v>2019</v>
      </c>
      <c r="E62" s="144" t="n">
        <f aca="false">2023-COLUMN()</f>
        <v>2018</v>
      </c>
      <c r="F62" s="144" t="n">
        <f aca="false">2023-COLUMN()</f>
        <v>2017</v>
      </c>
      <c r="G62" s="144" t="n">
        <f aca="false">2023-COLUMN()</f>
        <v>2016</v>
      </c>
      <c r="H62" s="144" t="n">
        <f aca="false">2023-COLUMN()</f>
        <v>2015</v>
      </c>
      <c r="I62" s="144" t="n">
        <f aca="false">2023-COLUMN()</f>
        <v>2014</v>
      </c>
      <c r="J62" s="144" t="n">
        <f aca="false">2023-COLUMN()</f>
        <v>2013</v>
      </c>
      <c r="K62" s="144" t="n">
        <f aca="false">2023-COLUMN()</f>
        <v>2012</v>
      </c>
      <c r="L62" s="144" t="n">
        <f aca="false">2023-COLUMN()</f>
        <v>2011</v>
      </c>
      <c r="M62" s="144" t="n">
        <f aca="false">2023-COLUMN()</f>
        <v>2010</v>
      </c>
      <c r="N62" s="144" t="n">
        <f aca="false">2023-COLUMN()</f>
        <v>2009</v>
      </c>
      <c r="O62" s="144" t="n">
        <f aca="false">2023-COLUMN()</f>
        <v>2008</v>
      </c>
      <c r="P62" s="144" t="n">
        <f aca="false">2023-COLUMN()</f>
        <v>2007</v>
      </c>
      <c r="Q62" s="144" t="n">
        <f aca="false">2023-COLUMN()</f>
        <v>2006</v>
      </c>
      <c r="R62" s="144" t="n">
        <f aca="false">2023-COLUMN()</f>
        <v>2005</v>
      </c>
      <c r="S62" s="144" t="n">
        <f aca="false">2023-COLUMN()</f>
        <v>2004</v>
      </c>
      <c r="T62" s="144" t="n">
        <f aca="false">2023-COLUMN()</f>
        <v>2003</v>
      </c>
      <c r="U62" s="144" t="n">
        <f aca="false">2023-COLUMN()</f>
        <v>2002</v>
      </c>
      <c r="V62" s="144" t="n">
        <f aca="false">2023-COLUMN()</f>
        <v>2001</v>
      </c>
      <c r="W62" s="144" t="n">
        <f aca="false">2023-COLUMN()</f>
        <v>2000</v>
      </c>
      <c r="X62" s="144" t="n">
        <f aca="false">2023-COLUMN()</f>
        <v>1999</v>
      </c>
    </row>
    <row r="63" customFormat="false" ht="12.8" hidden="false" customHeight="false" outlineLevel="0" collapsed="false">
      <c r="A63" s="145" t="s">
        <v>44</v>
      </c>
      <c r="B63" s="145"/>
      <c r="C63" s="145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</row>
    <row r="64" customFormat="false" ht="12.8" hidden="false" customHeight="false" outlineLevel="0" collapsed="false">
      <c r="A64" s="147" t="s">
        <v>45</v>
      </c>
      <c r="B64" s="147"/>
      <c r="C64" s="147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</row>
    <row r="65" customFormat="false" ht="12.8" hidden="false" customHeight="false" outlineLevel="0" collapsed="false">
      <c r="A65" s="147" t="s">
        <v>46</v>
      </c>
      <c r="B65" s="147"/>
      <c r="C65" s="147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</row>
    <row r="66" customFormat="false" ht="12.8" hidden="false" customHeight="false" outlineLevel="0" collapsed="false">
      <c r="A66" s="147" t="s">
        <v>47</v>
      </c>
      <c r="B66" s="147"/>
      <c r="C66" s="147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</row>
    <row r="67" customFormat="false" ht="12.8" hidden="false" customHeight="false" outlineLevel="0" collapsed="false">
      <c r="A67" s="147" t="s">
        <v>48</v>
      </c>
      <c r="B67" s="147"/>
      <c r="C67" s="147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</row>
    <row r="68" customFormat="false" ht="12.8" hidden="false" customHeight="false" outlineLevel="0" collapsed="false">
      <c r="A68" s="147" t="s">
        <v>49</v>
      </c>
      <c r="B68" s="147"/>
      <c r="C68" s="147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</row>
    <row r="69" customFormat="false" ht="12.8" hidden="false" customHeight="false" outlineLevel="0" collapsed="false">
      <c r="A69" s="147" t="s">
        <v>50</v>
      </c>
      <c r="B69" s="147"/>
      <c r="C69" s="147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</row>
    <row r="70" customFormat="false" ht="12.8" hidden="false" customHeight="false" outlineLevel="0" collapsed="false">
      <c r="A70" s="147" t="s">
        <v>51</v>
      </c>
      <c r="B70" s="147"/>
      <c r="C70" s="147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</row>
    <row r="71" customFormat="false" ht="12.8" hidden="false" customHeight="false" outlineLevel="0" collapsed="false">
      <c r="A71" s="147" t="s">
        <v>52</v>
      </c>
      <c r="B71" s="147"/>
      <c r="C71" s="147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</row>
    <row r="72" customFormat="false" ht="12.8" hidden="false" customHeight="false" outlineLevel="0" collapsed="false">
      <c r="A72" s="147" t="s">
        <v>53</v>
      </c>
      <c r="B72" s="147"/>
      <c r="C72" s="147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</row>
    <row r="73" customFormat="false" ht="12.8" hidden="false" customHeight="false" outlineLevel="0" collapsed="false">
      <c r="A73" s="147" t="s">
        <v>54</v>
      </c>
      <c r="B73" s="147"/>
      <c r="C73" s="147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</row>
    <row r="74" customFormat="false" ht="12.8" hidden="false" customHeight="false" outlineLevel="0" collapsed="false">
      <c r="A74" s="147" t="s">
        <v>55</v>
      </c>
      <c r="B74" s="147"/>
      <c r="C74" s="147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</row>
    <row r="75" customFormat="false" ht="12.8" hidden="false" customHeight="false" outlineLevel="0" collapsed="false">
      <c r="A75" s="147" t="s">
        <v>56</v>
      </c>
      <c r="B75" s="147"/>
      <c r="C75" s="147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</row>
    <row r="76" customFormat="false" ht="12.8" hidden="false" customHeight="false" outlineLevel="0" collapsed="false">
      <c r="A76" s="147" t="s">
        <v>57</v>
      </c>
      <c r="B76" s="147"/>
      <c r="C76" s="147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</row>
    <row r="77" customFormat="false" ht="12.8" hidden="false" customHeight="false" outlineLevel="0" collapsed="false">
      <c r="A77" s="147" t="s">
        <v>58</v>
      </c>
      <c r="B77" s="147"/>
      <c r="C77" s="147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</row>
    <row r="78" customFormat="false" ht="12.8" hidden="false" customHeight="false" outlineLevel="0" collapsed="false">
      <c r="A78" s="147" t="s">
        <v>59</v>
      </c>
      <c r="B78" s="147"/>
      <c r="C78" s="147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</row>
    <row r="79" customFormat="false" ht="12.8" hidden="false" customHeight="false" outlineLevel="0" collapsed="false">
      <c r="A79" s="147" t="s">
        <v>60</v>
      </c>
      <c r="B79" s="147"/>
      <c r="C79" s="147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</row>
    <row r="80" customFormat="false" ht="12.8" hidden="false" customHeight="false" outlineLevel="0" collapsed="false">
      <c r="A80" s="147" t="s">
        <v>61</v>
      </c>
      <c r="B80" s="147"/>
      <c r="C80" s="147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</row>
    <row r="81" customFormat="false" ht="12.8" hidden="false" customHeight="false" outlineLevel="0" collapsed="false">
      <c r="A81" s="147" t="s">
        <v>62</v>
      </c>
      <c r="B81" s="147"/>
      <c r="C81" s="147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</row>
    <row r="82" customFormat="false" ht="12.8" hidden="false" customHeight="false" outlineLevel="0" collapsed="false">
      <c r="A82" s="147" t="s">
        <v>63</v>
      </c>
      <c r="B82" s="147"/>
      <c r="C82" s="147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</row>
    <row r="83" customFormat="false" ht="12.8" hidden="false" customHeight="false" outlineLevel="0" collapsed="false">
      <c r="A83" s="147" t="s">
        <v>64</v>
      </c>
      <c r="B83" s="147"/>
      <c r="C83" s="147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</row>
    <row r="84" customFormat="false" ht="12.8" hidden="false" customHeight="false" outlineLevel="0" collapsed="false">
      <c r="A84" s="147" t="s">
        <v>65</v>
      </c>
      <c r="B84" s="147"/>
      <c r="C84" s="147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</row>
    <row r="85" customFormat="false" ht="12.8" hidden="false" customHeight="false" outlineLevel="0" collapsed="false">
      <c r="A85" s="147" t="s">
        <v>66</v>
      </c>
      <c r="B85" s="147"/>
      <c r="C85" s="147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</row>
    <row r="86" customFormat="false" ht="12.8" hidden="false" customHeight="false" outlineLevel="0" collapsed="false">
      <c r="A86" s="147" t="s">
        <v>67</v>
      </c>
      <c r="B86" s="147"/>
      <c r="C86" s="147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</row>
    <row r="87" customFormat="false" ht="12.8" hidden="false" customHeight="false" outlineLevel="0" collapsed="false">
      <c r="A87" s="147" t="s">
        <v>68</v>
      </c>
      <c r="B87" s="147"/>
      <c r="C87" s="147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</row>
    <row r="88" customFormat="false" ht="12.8" hidden="false" customHeight="false" outlineLevel="0" collapsed="false">
      <c r="A88" s="147" t="s">
        <v>69</v>
      </c>
      <c r="B88" s="147"/>
      <c r="C88" s="147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</row>
    <row r="89" customFormat="false" ht="12.8" hidden="false" customHeight="false" outlineLevel="0" collapsed="false">
      <c r="A89" s="149" t="s">
        <v>70</v>
      </c>
      <c r="B89" s="149"/>
      <c r="C89" s="149"/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</row>
    <row r="91" customFormat="false" ht="12.8" hidden="false" customHeight="false" outlineLevel="0" collapsed="false">
      <c r="A91" s="142" t="s">
        <v>303</v>
      </c>
    </row>
    <row r="92" customFormat="false" ht="12.8" hidden="false" customHeight="false" outlineLevel="0" collapsed="false">
      <c r="B92" s="144" t="n">
        <f aca="false">2023-COLUMN()</f>
        <v>2021</v>
      </c>
      <c r="C92" s="144" t="n">
        <f aca="false">2023-COLUMN()</f>
        <v>2020</v>
      </c>
      <c r="D92" s="144" t="n">
        <f aca="false">2023-COLUMN()</f>
        <v>2019</v>
      </c>
      <c r="E92" s="144" t="n">
        <f aca="false">2023-COLUMN()</f>
        <v>2018</v>
      </c>
      <c r="F92" s="144" t="n">
        <f aca="false">2023-COLUMN()</f>
        <v>2017</v>
      </c>
      <c r="G92" s="144" t="n">
        <f aca="false">2023-COLUMN()</f>
        <v>2016</v>
      </c>
      <c r="H92" s="144" t="n">
        <f aca="false">2023-COLUMN()</f>
        <v>2015</v>
      </c>
      <c r="I92" s="144" t="n">
        <f aca="false">2023-COLUMN()</f>
        <v>2014</v>
      </c>
      <c r="J92" s="144" t="n">
        <f aca="false">2023-COLUMN()</f>
        <v>2013</v>
      </c>
      <c r="K92" s="144" t="n">
        <f aca="false">2023-COLUMN()</f>
        <v>2012</v>
      </c>
      <c r="L92" s="144" t="n">
        <f aca="false">2023-COLUMN()</f>
        <v>2011</v>
      </c>
      <c r="M92" s="144" t="n">
        <f aca="false">2023-COLUMN()</f>
        <v>2010</v>
      </c>
      <c r="N92" s="144" t="n">
        <f aca="false">2023-COLUMN()</f>
        <v>2009</v>
      </c>
      <c r="O92" s="144" t="n">
        <f aca="false">2023-COLUMN()</f>
        <v>2008</v>
      </c>
      <c r="P92" s="144" t="n">
        <f aca="false">2023-COLUMN()</f>
        <v>2007</v>
      </c>
      <c r="Q92" s="144" t="n">
        <f aca="false">2023-COLUMN()</f>
        <v>2006</v>
      </c>
      <c r="R92" s="144" t="n">
        <f aca="false">2023-COLUMN()</f>
        <v>2005</v>
      </c>
      <c r="S92" s="144" t="n">
        <f aca="false">2023-COLUMN()</f>
        <v>2004</v>
      </c>
      <c r="T92" s="144" t="n">
        <f aca="false">2023-COLUMN()</f>
        <v>2003</v>
      </c>
      <c r="U92" s="144" t="n">
        <f aca="false">2023-COLUMN()</f>
        <v>2002</v>
      </c>
      <c r="V92" s="144" t="n">
        <f aca="false">2023-COLUMN()</f>
        <v>2001</v>
      </c>
      <c r="W92" s="144" t="n">
        <f aca="false">2023-COLUMN()</f>
        <v>2000</v>
      </c>
      <c r="X92" s="144" t="n">
        <f aca="false">2023-COLUMN()</f>
        <v>1999</v>
      </c>
    </row>
    <row r="93" customFormat="false" ht="12.8" hidden="false" customHeight="false" outlineLevel="0" collapsed="false">
      <c r="A93" s="145" t="s">
        <v>44</v>
      </c>
      <c r="B93" s="145"/>
      <c r="C93" s="145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</row>
    <row r="94" customFormat="false" ht="12.8" hidden="false" customHeight="false" outlineLevel="0" collapsed="false">
      <c r="A94" s="147" t="s">
        <v>45</v>
      </c>
      <c r="B94" s="147"/>
      <c r="C94" s="147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</row>
    <row r="95" customFormat="false" ht="12.8" hidden="false" customHeight="false" outlineLevel="0" collapsed="false">
      <c r="A95" s="147" t="s">
        <v>46</v>
      </c>
      <c r="B95" s="147"/>
      <c r="C95" s="147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</row>
    <row r="96" customFormat="false" ht="12.8" hidden="false" customHeight="false" outlineLevel="0" collapsed="false">
      <c r="A96" s="147" t="s">
        <v>47</v>
      </c>
      <c r="B96" s="147"/>
      <c r="C96" s="147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</row>
    <row r="97" customFormat="false" ht="12.8" hidden="false" customHeight="false" outlineLevel="0" collapsed="false">
      <c r="A97" s="147" t="s">
        <v>48</v>
      </c>
      <c r="B97" s="147"/>
      <c r="C97" s="147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</row>
    <row r="98" customFormat="false" ht="12.8" hidden="false" customHeight="false" outlineLevel="0" collapsed="false">
      <c r="A98" s="147" t="s">
        <v>49</v>
      </c>
      <c r="B98" s="147"/>
      <c r="C98" s="147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</row>
    <row r="99" customFormat="false" ht="12.8" hidden="false" customHeight="false" outlineLevel="0" collapsed="false">
      <c r="A99" s="147" t="s">
        <v>50</v>
      </c>
      <c r="B99" s="147"/>
      <c r="C99" s="147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</row>
    <row r="100" customFormat="false" ht="12.8" hidden="false" customHeight="false" outlineLevel="0" collapsed="false">
      <c r="A100" s="147" t="s">
        <v>51</v>
      </c>
      <c r="B100" s="147"/>
      <c r="C100" s="147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</row>
    <row r="101" customFormat="false" ht="12.8" hidden="false" customHeight="false" outlineLevel="0" collapsed="false">
      <c r="A101" s="147" t="s">
        <v>52</v>
      </c>
      <c r="B101" s="147"/>
      <c r="C101" s="147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</row>
    <row r="102" customFormat="false" ht="12.8" hidden="false" customHeight="false" outlineLevel="0" collapsed="false">
      <c r="A102" s="147" t="s">
        <v>53</v>
      </c>
      <c r="B102" s="147"/>
      <c r="C102" s="147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</row>
    <row r="103" customFormat="false" ht="12.8" hidden="false" customHeight="false" outlineLevel="0" collapsed="false">
      <c r="A103" s="147" t="s">
        <v>54</v>
      </c>
      <c r="B103" s="147"/>
      <c r="C103" s="147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</row>
    <row r="104" customFormat="false" ht="12.8" hidden="false" customHeight="false" outlineLevel="0" collapsed="false">
      <c r="A104" s="147" t="s">
        <v>55</v>
      </c>
      <c r="B104" s="147"/>
      <c r="C104" s="147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</row>
    <row r="105" customFormat="false" ht="12.8" hidden="false" customHeight="false" outlineLevel="0" collapsed="false">
      <c r="A105" s="147" t="s">
        <v>56</v>
      </c>
      <c r="B105" s="147"/>
      <c r="C105" s="147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</row>
    <row r="106" customFormat="false" ht="12.8" hidden="false" customHeight="false" outlineLevel="0" collapsed="false">
      <c r="A106" s="147" t="s">
        <v>57</v>
      </c>
      <c r="B106" s="147"/>
      <c r="C106" s="147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</row>
    <row r="107" customFormat="false" ht="12.8" hidden="false" customHeight="false" outlineLevel="0" collapsed="false">
      <c r="A107" s="147" t="s">
        <v>58</v>
      </c>
      <c r="B107" s="147"/>
      <c r="C107" s="147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</row>
    <row r="108" customFormat="false" ht="12.8" hidden="false" customHeight="false" outlineLevel="0" collapsed="false">
      <c r="A108" s="147" t="s">
        <v>59</v>
      </c>
      <c r="B108" s="147"/>
      <c r="C108" s="147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</row>
    <row r="109" customFormat="false" ht="12.8" hidden="false" customHeight="false" outlineLevel="0" collapsed="false">
      <c r="A109" s="147" t="s">
        <v>60</v>
      </c>
      <c r="B109" s="147"/>
      <c r="C109" s="147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</row>
    <row r="110" customFormat="false" ht="12.8" hidden="false" customHeight="false" outlineLevel="0" collapsed="false">
      <c r="A110" s="147" t="s">
        <v>61</v>
      </c>
      <c r="B110" s="147"/>
      <c r="C110" s="147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</row>
    <row r="111" customFormat="false" ht="12.8" hidden="false" customHeight="false" outlineLevel="0" collapsed="false">
      <c r="A111" s="147" t="s">
        <v>62</v>
      </c>
      <c r="B111" s="147"/>
      <c r="C111" s="147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</row>
    <row r="112" customFormat="false" ht="12.8" hidden="false" customHeight="false" outlineLevel="0" collapsed="false">
      <c r="A112" s="147" t="s">
        <v>63</v>
      </c>
      <c r="B112" s="147"/>
      <c r="C112" s="147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</row>
    <row r="113" customFormat="false" ht="12.8" hidden="false" customHeight="false" outlineLevel="0" collapsed="false">
      <c r="A113" s="147" t="s">
        <v>64</v>
      </c>
      <c r="B113" s="147"/>
      <c r="C113" s="147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</row>
    <row r="114" customFormat="false" ht="12.8" hidden="false" customHeight="false" outlineLevel="0" collapsed="false">
      <c r="A114" s="147" t="s">
        <v>65</v>
      </c>
      <c r="B114" s="147"/>
      <c r="C114" s="147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</row>
    <row r="115" customFormat="false" ht="12.8" hidden="false" customHeight="false" outlineLevel="0" collapsed="false">
      <c r="A115" s="147" t="s">
        <v>66</v>
      </c>
      <c r="B115" s="147"/>
      <c r="C115" s="147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</row>
    <row r="116" customFormat="false" ht="12.8" hidden="false" customHeight="false" outlineLevel="0" collapsed="false">
      <c r="A116" s="147" t="s">
        <v>67</v>
      </c>
      <c r="B116" s="147"/>
      <c r="C116" s="147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</row>
    <row r="117" customFormat="false" ht="12.8" hidden="false" customHeight="false" outlineLevel="0" collapsed="false">
      <c r="A117" s="147" t="s">
        <v>68</v>
      </c>
      <c r="B117" s="147"/>
      <c r="C117" s="147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</row>
    <row r="118" customFormat="false" ht="12.8" hidden="false" customHeight="false" outlineLevel="0" collapsed="false">
      <c r="A118" s="147" t="s">
        <v>69</v>
      </c>
      <c r="B118" s="147"/>
      <c r="C118" s="147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</row>
    <row r="119" customFormat="false" ht="12.8" hidden="false" customHeight="false" outlineLevel="0" collapsed="false">
      <c r="A119" s="149" t="s">
        <v>70</v>
      </c>
      <c r="B119" s="149"/>
      <c r="C119" s="149"/>
      <c r="D119" s="150"/>
      <c r="E119" s="150"/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</row>
    <row r="121" customFormat="false" ht="12.8" hidden="false" customHeight="false" outlineLevel="0" collapsed="false">
      <c r="A121" s="142" t="s">
        <v>304</v>
      </c>
    </row>
    <row r="122" customFormat="false" ht="12.8" hidden="false" customHeight="false" outlineLevel="0" collapsed="false">
      <c r="B122" s="144" t="n">
        <f aca="false">2022-COLUMN()</f>
        <v>2020</v>
      </c>
      <c r="C122" s="144" t="n">
        <f aca="false">2022-COLUMN()</f>
        <v>2019</v>
      </c>
      <c r="D122" s="144" t="n">
        <f aca="false">2022-COLUMN()</f>
        <v>2018</v>
      </c>
      <c r="E122" s="144" t="n">
        <f aca="false">2022-COLUMN()</f>
        <v>2017</v>
      </c>
      <c r="F122" s="144" t="n">
        <f aca="false">2022-COLUMN()</f>
        <v>2016</v>
      </c>
      <c r="G122" s="144" t="n">
        <f aca="false">2022-COLUMN()</f>
        <v>2015</v>
      </c>
      <c r="H122" s="144" t="n">
        <f aca="false">2022-COLUMN()</f>
        <v>2014</v>
      </c>
      <c r="I122" s="144" t="n">
        <f aca="false">2022-COLUMN()</f>
        <v>2013</v>
      </c>
      <c r="J122" s="144" t="n">
        <f aca="false">2022-COLUMN()</f>
        <v>2012</v>
      </c>
      <c r="K122" s="144" t="n">
        <f aca="false">2022-COLUMN()</f>
        <v>2011</v>
      </c>
      <c r="L122" s="144" t="n">
        <f aca="false">2022-COLUMN()</f>
        <v>2010</v>
      </c>
      <c r="M122" s="144" t="n">
        <f aca="false">2022-COLUMN()</f>
        <v>2009</v>
      </c>
      <c r="N122" s="144" t="n">
        <f aca="false">2022-COLUMN()</f>
        <v>2008</v>
      </c>
      <c r="O122" s="144" t="n">
        <f aca="false">2022-COLUMN()</f>
        <v>2007</v>
      </c>
      <c r="P122" s="144" t="n">
        <f aca="false">2022-COLUMN()</f>
        <v>2006</v>
      </c>
      <c r="Q122" s="144" t="n">
        <f aca="false">2022-COLUMN()</f>
        <v>2005</v>
      </c>
      <c r="R122" s="144" t="n">
        <f aca="false">2022-COLUMN()</f>
        <v>2004</v>
      </c>
      <c r="S122" s="144" t="n">
        <f aca="false">2022-COLUMN()</f>
        <v>2003</v>
      </c>
      <c r="T122" s="144" t="n">
        <f aca="false">2022-COLUMN()</f>
        <v>2002</v>
      </c>
      <c r="U122" s="144" t="n">
        <f aca="false">2022-COLUMN()</f>
        <v>2001</v>
      </c>
      <c r="V122" s="144" t="n">
        <f aca="false">2022-COLUMN()</f>
        <v>2000</v>
      </c>
      <c r="W122" s="144" t="n">
        <f aca="false">2022-COLUMN()</f>
        <v>1999</v>
      </c>
      <c r="X122" s="144" t="n">
        <f aca="false">2022-COLUMN()</f>
        <v>1998</v>
      </c>
    </row>
    <row r="123" customFormat="false" ht="12.8" hidden="false" customHeight="false" outlineLevel="0" collapsed="false">
      <c r="A123" s="145" t="s">
        <v>44</v>
      </c>
      <c r="B123" s="145"/>
      <c r="C123" s="145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</row>
    <row r="124" customFormat="false" ht="12.8" hidden="false" customHeight="false" outlineLevel="0" collapsed="false">
      <c r="A124" s="147" t="s">
        <v>45</v>
      </c>
      <c r="B124" s="147"/>
      <c r="C124" s="147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</row>
    <row r="125" customFormat="false" ht="12.8" hidden="false" customHeight="false" outlineLevel="0" collapsed="false">
      <c r="A125" s="147" t="s">
        <v>46</v>
      </c>
      <c r="B125" s="147"/>
      <c r="C125" s="147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</row>
    <row r="126" customFormat="false" ht="12.8" hidden="false" customHeight="false" outlineLevel="0" collapsed="false">
      <c r="A126" s="147" t="s">
        <v>47</v>
      </c>
      <c r="B126" s="147"/>
      <c r="C126" s="147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</row>
    <row r="127" customFormat="false" ht="12.8" hidden="false" customHeight="false" outlineLevel="0" collapsed="false">
      <c r="A127" s="147" t="s">
        <v>48</v>
      </c>
      <c r="B127" s="147"/>
      <c r="C127" s="147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</row>
    <row r="128" customFormat="false" ht="12.8" hidden="false" customHeight="false" outlineLevel="0" collapsed="false">
      <c r="A128" s="147" t="s">
        <v>49</v>
      </c>
      <c r="B128" s="147"/>
      <c r="C128" s="147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</row>
    <row r="129" customFormat="false" ht="12.8" hidden="false" customHeight="false" outlineLevel="0" collapsed="false">
      <c r="A129" s="147" t="s">
        <v>50</v>
      </c>
      <c r="B129" s="147"/>
      <c r="C129" s="147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</row>
    <row r="130" customFormat="false" ht="12.8" hidden="false" customHeight="false" outlineLevel="0" collapsed="false">
      <c r="A130" s="147" t="s">
        <v>51</v>
      </c>
      <c r="B130" s="147"/>
      <c r="C130" s="147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</row>
    <row r="131" customFormat="false" ht="12.8" hidden="false" customHeight="false" outlineLevel="0" collapsed="false">
      <c r="A131" s="147" t="s">
        <v>52</v>
      </c>
      <c r="B131" s="147"/>
      <c r="C131" s="147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</row>
    <row r="132" customFormat="false" ht="12.8" hidden="false" customHeight="false" outlineLevel="0" collapsed="false">
      <c r="A132" s="147" t="s">
        <v>53</v>
      </c>
      <c r="B132" s="147"/>
      <c r="C132" s="147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</row>
    <row r="133" customFormat="false" ht="12.8" hidden="false" customHeight="false" outlineLevel="0" collapsed="false">
      <c r="A133" s="147" t="s">
        <v>54</v>
      </c>
      <c r="B133" s="147"/>
      <c r="C133" s="147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</row>
    <row r="134" customFormat="false" ht="12.8" hidden="false" customHeight="false" outlineLevel="0" collapsed="false">
      <c r="A134" s="147" t="s">
        <v>55</v>
      </c>
      <c r="B134" s="147"/>
      <c r="C134" s="147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</row>
    <row r="135" customFormat="false" ht="12.8" hidden="false" customHeight="false" outlineLevel="0" collapsed="false">
      <c r="A135" s="147" t="s">
        <v>56</v>
      </c>
      <c r="B135" s="147"/>
      <c r="C135" s="147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</row>
    <row r="136" customFormat="false" ht="12.8" hidden="false" customHeight="false" outlineLevel="0" collapsed="false">
      <c r="A136" s="147" t="s">
        <v>57</v>
      </c>
      <c r="B136" s="147"/>
      <c r="C136" s="147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</row>
    <row r="137" customFormat="false" ht="12.8" hidden="false" customHeight="false" outlineLevel="0" collapsed="false">
      <c r="A137" s="147" t="s">
        <v>58</v>
      </c>
      <c r="B137" s="147"/>
      <c r="C137" s="147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</row>
    <row r="138" customFormat="false" ht="12.8" hidden="false" customHeight="false" outlineLevel="0" collapsed="false">
      <c r="A138" s="147" t="s">
        <v>59</v>
      </c>
      <c r="B138" s="147"/>
      <c r="C138" s="147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</row>
    <row r="139" customFormat="false" ht="12.8" hidden="false" customHeight="false" outlineLevel="0" collapsed="false">
      <c r="A139" s="147" t="s">
        <v>60</v>
      </c>
      <c r="B139" s="147"/>
      <c r="C139" s="147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</row>
    <row r="140" customFormat="false" ht="12.8" hidden="false" customHeight="false" outlineLevel="0" collapsed="false">
      <c r="A140" s="147" t="s">
        <v>61</v>
      </c>
      <c r="B140" s="147"/>
      <c r="C140" s="147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</row>
    <row r="141" customFormat="false" ht="12.8" hidden="false" customHeight="false" outlineLevel="0" collapsed="false">
      <c r="A141" s="147" t="s">
        <v>62</v>
      </c>
      <c r="B141" s="147"/>
      <c r="C141" s="147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</row>
    <row r="142" customFormat="false" ht="12.8" hidden="false" customHeight="false" outlineLevel="0" collapsed="false">
      <c r="A142" s="147" t="s">
        <v>63</v>
      </c>
      <c r="B142" s="147"/>
      <c r="C142" s="147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</row>
    <row r="143" customFormat="false" ht="12.8" hidden="false" customHeight="false" outlineLevel="0" collapsed="false">
      <c r="A143" s="147" t="s">
        <v>64</v>
      </c>
      <c r="B143" s="147"/>
      <c r="C143" s="147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</row>
    <row r="144" customFormat="false" ht="12.8" hidden="false" customHeight="false" outlineLevel="0" collapsed="false">
      <c r="A144" s="147" t="s">
        <v>65</v>
      </c>
      <c r="B144" s="147"/>
      <c r="C144" s="147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</row>
    <row r="145" customFormat="false" ht="12.8" hidden="false" customHeight="false" outlineLevel="0" collapsed="false">
      <c r="A145" s="147" t="s">
        <v>66</v>
      </c>
      <c r="B145" s="147"/>
      <c r="C145" s="147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</row>
    <row r="146" customFormat="false" ht="12.8" hidden="false" customHeight="false" outlineLevel="0" collapsed="false">
      <c r="A146" s="147" t="s">
        <v>67</v>
      </c>
      <c r="B146" s="147"/>
      <c r="C146" s="147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</row>
    <row r="147" customFormat="false" ht="12.8" hidden="false" customHeight="false" outlineLevel="0" collapsed="false">
      <c r="A147" s="147" t="s">
        <v>68</v>
      </c>
      <c r="B147" s="147"/>
      <c r="C147" s="147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</row>
    <row r="148" customFormat="false" ht="12.8" hidden="false" customHeight="false" outlineLevel="0" collapsed="false">
      <c r="A148" s="147" t="s">
        <v>69</v>
      </c>
      <c r="B148" s="147"/>
      <c r="C148" s="147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</row>
    <row r="149" customFormat="false" ht="12.8" hidden="false" customHeight="false" outlineLevel="0" collapsed="false">
      <c r="A149" s="149" t="s">
        <v>70</v>
      </c>
      <c r="B149" s="149"/>
      <c r="C149" s="149"/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</row>
    <row r="151" customFormat="false" ht="12.8" hidden="false" customHeight="false" outlineLevel="0" collapsed="false">
      <c r="A151" s="142" t="s">
        <v>305</v>
      </c>
    </row>
    <row r="152" customFormat="false" ht="12.8" hidden="false" customHeight="false" outlineLevel="0" collapsed="false">
      <c r="B152" s="144" t="n">
        <f aca="false">2022-COLUMN()</f>
        <v>2020</v>
      </c>
      <c r="C152" s="144" t="n">
        <f aca="false">2022-COLUMN()</f>
        <v>2019</v>
      </c>
      <c r="D152" s="144" t="n">
        <f aca="false">2022-COLUMN()</f>
        <v>2018</v>
      </c>
      <c r="E152" s="144" t="n">
        <f aca="false">2022-COLUMN()</f>
        <v>2017</v>
      </c>
      <c r="F152" s="144" t="n">
        <f aca="false">2022-COLUMN()</f>
        <v>2016</v>
      </c>
      <c r="G152" s="144" t="n">
        <f aca="false">2022-COLUMN()</f>
        <v>2015</v>
      </c>
      <c r="H152" s="144" t="n">
        <f aca="false">2022-COLUMN()</f>
        <v>2014</v>
      </c>
      <c r="I152" s="144" t="n">
        <f aca="false">2022-COLUMN()</f>
        <v>2013</v>
      </c>
      <c r="J152" s="144" t="n">
        <f aca="false">2022-COLUMN()</f>
        <v>2012</v>
      </c>
      <c r="K152" s="144" t="n">
        <f aca="false">2022-COLUMN()</f>
        <v>2011</v>
      </c>
      <c r="L152" s="144" t="n">
        <f aca="false">2022-COLUMN()</f>
        <v>2010</v>
      </c>
      <c r="M152" s="144" t="n">
        <f aca="false">2022-COLUMN()</f>
        <v>2009</v>
      </c>
      <c r="N152" s="144" t="n">
        <f aca="false">2022-COLUMN()</f>
        <v>2008</v>
      </c>
      <c r="O152" s="144" t="n">
        <f aca="false">2022-COLUMN()</f>
        <v>2007</v>
      </c>
      <c r="P152" s="144" t="n">
        <f aca="false">2022-COLUMN()</f>
        <v>2006</v>
      </c>
      <c r="Q152" s="144" t="n">
        <f aca="false">2022-COLUMN()</f>
        <v>2005</v>
      </c>
      <c r="R152" s="144" t="n">
        <f aca="false">2022-COLUMN()</f>
        <v>2004</v>
      </c>
      <c r="S152" s="144" t="n">
        <f aca="false">2022-COLUMN()</f>
        <v>2003</v>
      </c>
      <c r="T152" s="144" t="n">
        <f aca="false">2022-COLUMN()</f>
        <v>2002</v>
      </c>
      <c r="U152" s="144" t="n">
        <f aca="false">2022-COLUMN()</f>
        <v>2001</v>
      </c>
      <c r="V152" s="144" t="n">
        <f aca="false">2022-COLUMN()</f>
        <v>2000</v>
      </c>
      <c r="W152" s="144" t="n">
        <f aca="false">2022-COLUMN()</f>
        <v>1999</v>
      </c>
      <c r="X152" s="144" t="n">
        <f aca="false">2022-COLUMN()</f>
        <v>1998</v>
      </c>
    </row>
    <row r="153" customFormat="false" ht="13.55" hidden="false" customHeight="true" outlineLevel="0" collapsed="false">
      <c r="A153" s="145" t="s">
        <v>44</v>
      </c>
      <c r="B153" s="145"/>
      <c r="C153" s="145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</row>
    <row r="154" customFormat="false" ht="14.8" hidden="false" customHeight="true" outlineLevel="0" collapsed="false">
      <c r="A154" s="147" t="s">
        <v>45</v>
      </c>
      <c r="B154" s="147"/>
      <c r="C154" s="147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</row>
    <row r="155" customFormat="false" ht="12.8" hidden="false" customHeight="false" outlineLevel="0" collapsed="false">
      <c r="A155" s="147" t="s">
        <v>46</v>
      </c>
      <c r="B155" s="147"/>
      <c r="C155" s="147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</row>
    <row r="156" customFormat="false" ht="12.8" hidden="false" customHeight="false" outlineLevel="0" collapsed="false">
      <c r="A156" s="147" t="s">
        <v>47</v>
      </c>
      <c r="B156" s="147"/>
      <c r="C156" s="147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</row>
    <row r="157" customFormat="false" ht="12.8" hidden="false" customHeight="false" outlineLevel="0" collapsed="false">
      <c r="A157" s="147" t="s">
        <v>48</v>
      </c>
      <c r="B157" s="147"/>
      <c r="C157" s="147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</row>
    <row r="158" customFormat="false" ht="12.8" hidden="false" customHeight="false" outlineLevel="0" collapsed="false">
      <c r="A158" s="147" t="s">
        <v>49</v>
      </c>
      <c r="B158" s="147"/>
      <c r="C158" s="147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</row>
    <row r="159" customFormat="false" ht="12.8" hidden="false" customHeight="false" outlineLevel="0" collapsed="false">
      <c r="A159" s="147" t="s">
        <v>50</v>
      </c>
      <c r="B159" s="147"/>
      <c r="C159" s="147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</row>
    <row r="160" customFormat="false" ht="12.8" hidden="false" customHeight="false" outlineLevel="0" collapsed="false">
      <c r="A160" s="147" t="s">
        <v>51</v>
      </c>
      <c r="B160" s="147"/>
      <c r="C160" s="147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</row>
    <row r="161" customFormat="false" ht="12.8" hidden="false" customHeight="false" outlineLevel="0" collapsed="false">
      <c r="A161" s="147" t="s">
        <v>52</v>
      </c>
      <c r="B161" s="147"/>
      <c r="C161" s="147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</row>
    <row r="162" customFormat="false" ht="12.8" hidden="false" customHeight="false" outlineLevel="0" collapsed="false">
      <c r="A162" s="147" t="s">
        <v>53</v>
      </c>
      <c r="B162" s="147"/>
      <c r="C162" s="147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</row>
    <row r="163" customFormat="false" ht="12.8" hidden="false" customHeight="false" outlineLevel="0" collapsed="false">
      <c r="A163" s="147" t="s">
        <v>54</v>
      </c>
      <c r="B163" s="147"/>
      <c r="C163" s="147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</row>
    <row r="164" customFormat="false" ht="12.8" hidden="false" customHeight="false" outlineLevel="0" collapsed="false">
      <c r="A164" s="147" t="s">
        <v>55</v>
      </c>
      <c r="B164" s="147"/>
      <c r="C164" s="147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</row>
    <row r="165" customFormat="false" ht="12.8" hidden="false" customHeight="false" outlineLevel="0" collapsed="false">
      <c r="A165" s="147" t="s">
        <v>56</v>
      </c>
      <c r="B165" s="147"/>
      <c r="C165" s="147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</row>
    <row r="166" customFormat="false" ht="12.8" hidden="false" customHeight="false" outlineLevel="0" collapsed="false">
      <c r="A166" s="147" t="s">
        <v>57</v>
      </c>
      <c r="B166" s="147"/>
      <c r="C166" s="147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</row>
    <row r="167" customFormat="false" ht="12.8" hidden="false" customHeight="false" outlineLevel="0" collapsed="false">
      <c r="A167" s="147" t="s">
        <v>58</v>
      </c>
      <c r="B167" s="147"/>
      <c r="C167" s="147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</row>
    <row r="168" customFormat="false" ht="12.8" hidden="false" customHeight="false" outlineLevel="0" collapsed="false">
      <c r="A168" s="147" t="s">
        <v>59</v>
      </c>
      <c r="B168" s="147"/>
      <c r="C168" s="147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</row>
    <row r="169" customFormat="false" ht="12.8" hidden="false" customHeight="false" outlineLevel="0" collapsed="false">
      <c r="A169" s="147" t="s">
        <v>60</v>
      </c>
      <c r="B169" s="147"/>
      <c r="C169" s="147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</row>
    <row r="170" customFormat="false" ht="12.8" hidden="false" customHeight="false" outlineLevel="0" collapsed="false">
      <c r="A170" s="147" t="s">
        <v>61</v>
      </c>
      <c r="B170" s="147"/>
      <c r="C170" s="147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</row>
    <row r="171" customFormat="false" ht="12.8" hidden="false" customHeight="false" outlineLevel="0" collapsed="false">
      <c r="A171" s="147" t="s">
        <v>62</v>
      </c>
      <c r="B171" s="147"/>
      <c r="C171" s="147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</row>
    <row r="172" customFormat="false" ht="12.8" hidden="false" customHeight="false" outlineLevel="0" collapsed="false">
      <c r="A172" s="147" t="s">
        <v>63</v>
      </c>
      <c r="B172" s="147"/>
      <c r="C172" s="147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</row>
    <row r="173" customFormat="false" ht="12.8" hidden="false" customHeight="false" outlineLevel="0" collapsed="false">
      <c r="A173" s="147" t="s">
        <v>64</v>
      </c>
      <c r="B173" s="147"/>
      <c r="C173" s="147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</row>
    <row r="174" customFormat="false" ht="12.8" hidden="false" customHeight="false" outlineLevel="0" collapsed="false">
      <c r="A174" s="147" t="s">
        <v>65</v>
      </c>
      <c r="B174" s="147"/>
      <c r="C174" s="147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</row>
    <row r="175" customFormat="false" ht="12.8" hidden="false" customHeight="false" outlineLevel="0" collapsed="false">
      <c r="A175" s="147" t="s">
        <v>66</v>
      </c>
      <c r="B175" s="147"/>
      <c r="C175" s="147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</row>
    <row r="176" customFormat="false" ht="12.8" hidden="false" customHeight="false" outlineLevel="0" collapsed="false">
      <c r="A176" s="147" t="s">
        <v>67</v>
      </c>
      <c r="B176" s="147"/>
      <c r="C176" s="147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</row>
    <row r="177" customFormat="false" ht="12.8" hidden="false" customHeight="false" outlineLevel="0" collapsed="false">
      <c r="A177" s="147" t="s">
        <v>68</v>
      </c>
      <c r="B177" s="147"/>
      <c r="C177" s="147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</row>
    <row r="178" customFormat="false" ht="12.8" hidden="false" customHeight="false" outlineLevel="0" collapsed="false">
      <c r="A178" s="147" t="s">
        <v>69</v>
      </c>
      <c r="B178" s="147"/>
      <c r="C178" s="147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</row>
    <row r="179" customFormat="false" ht="12.8" hidden="false" customHeight="false" outlineLevel="0" collapsed="false">
      <c r="A179" s="149" t="s">
        <v>70</v>
      </c>
      <c r="B179" s="149"/>
      <c r="C179" s="149"/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</row>
    <row r="181" customFormat="false" ht="12.8" hidden="false" customHeight="false" outlineLevel="0" collapsed="false">
      <c r="A181" s="142" t="s">
        <v>306</v>
      </c>
    </row>
    <row r="182" customFormat="false" ht="12.8" hidden="false" customHeight="false" outlineLevel="0" collapsed="false">
      <c r="B182" s="144" t="n">
        <f aca="false">2023-COLUMN()</f>
        <v>2021</v>
      </c>
      <c r="C182" s="144" t="n">
        <f aca="false">2023-COLUMN()</f>
        <v>2020</v>
      </c>
      <c r="D182" s="144" t="n">
        <f aca="false">2023-COLUMN()</f>
        <v>2019</v>
      </c>
      <c r="E182" s="144" t="n">
        <f aca="false">2023-COLUMN()</f>
        <v>2018</v>
      </c>
      <c r="F182" s="144" t="n">
        <f aca="false">2023-COLUMN()</f>
        <v>2017</v>
      </c>
      <c r="G182" s="144" t="n">
        <f aca="false">2023-COLUMN()</f>
        <v>2016</v>
      </c>
      <c r="H182" s="144" t="n">
        <f aca="false">2023-COLUMN()</f>
        <v>2015</v>
      </c>
      <c r="I182" s="144" t="n">
        <f aca="false">2023-COLUMN()</f>
        <v>2014</v>
      </c>
      <c r="J182" s="144" t="n">
        <f aca="false">2023-COLUMN()</f>
        <v>2013</v>
      </c>
      <c r="K182" s="144" t="n">
        <f aca="false">2023-COLUMN()</f>
        <v>2012</v>
      </c>
      <c r="L182" s="144" t="n">
        <f aca="false">2023-COLUMN()</f>
        <v>2011</v>
      </c>
      <c r="M182" s="144" t="n">
        <f aca="false">2023-COLUMN()</f>
        <v>2010</v>
      </c>
      <c r="N182" s="144" t="n">
        <f aca="false">2023-COLUMN()</f>
        <v>2009</v>
      </c>
      <c r="O182" s="144" t="n">
        <f aca="false">2023-COLUMN()</f>
        <v>2008</v>
      </c>
      <c r="P182" s="144" t="n">
        <f aca="false">2023-COLUMN()</f>
        <v>2007</v>
      </c>
      <c r="Q182" s="144" t="n">
        <f aca="false">2023-COLUMN()</f>
        <v>2006</v>
      </c>
      <c r="R182" s="144" t="n">
        <f aca="false">2023-COLUMN()</f>
        <v>2005</v>
      </c>
      <c r="S182" s="144" t="n">
        <f aca="false">2023-COLUMN()</f>
        <v>2004</v>
      </c>
      <c r="T182" s="144" t="n">
        <f aca="false">2023-COLUMN()</f>
        <v>2003</v>
      </c>
      <c r="U182" s="144" t="n">
        <f aca="false">2023-COLUMN()</f>
        <v>2002</v>
      </c>
      <c r="V182" s="144" t="n">
        <f aca="false">2023-COLUMN()</f>
        <v>2001</v>
      </c>
      <c r="W182" s="144" t="n">
        <f aca="false">2023-COLUMN()</f>
        <v>2000</v>
      </c>
      <c r="X182" s="144" t="n">
        <f aca="false">2023-COLUMN()</f>
        <v>1999</v>
      </c>
    </row>
    <row r="183" customFormat="false" ht="12.8" hidden="false" customHeight="false" outlineLevel="0" collapsed="false">
      <c r="A183" s="145" t="s">
        <v>44</v>
      </c>
      <c r="B183" s="145"/>
      <c r="C183" s="145"/>
      <c r="D183" s="146"/>
      <c r="E183" s="146"/>
      <c r="F183" s="146"/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/>
      <c r="R183" s="146"/>
      <c r="S183" s="146"/>
      <c r="T183" s="146"/>
      <c r="U183" s="146"/>
      <c r="V183" s="146"/>
      <c r="W183" s="146"/>
      <c r="X183" s="146"/>
    </row>
    <row r="184" customFormat="false" ht="12.8" hidden="false" customHeight="false" outlineLevel="0" collapsed="false">
      <c r="A184" s="147" t="s">
        <v>45</v>
      </c>
      <c r="B184" s="147"/>
      <c r="C184" s="147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</row>
    <row r="185" customFormat="false" ht="12.8" hidden="false" customHeight="false" outlineLevel="0" collapsed="false">
      <c r="A185" s="147" t="s">
        <v>46</v>
      </c>
      <c r="B185" s="147"/>
      <c r="C185" s="147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</row>
    <row r="186" customFormat="false" ht="12.8" hidden="false" customHeight="false" outlineLevel="0" collapsed="false">
      <c r="A186" s="147" t="s">
        <v>47</v>
      </c>
      <c r="B186" s="147"/>
      <c r="C186" s="147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</row>
    <row r="187" customFormat="false" ht="12.8" hidden="false" customHeight="false" outlineLevel="0" collapsed="false">
      <c r="A187" s="147" t="s">
        <v>48</v>
      </c>
      <c r="B187" s="147"/>
      <c r="C187" s="147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</row>
    <row r="188" customFormat="false" ht="15.25" hidden="false" customHeight="true" outlineLevel="0" collapsed="false">
      <c r="A188" s="147" t="s">
        <v>49</v>
      </c>
      <c r="B188" s="147"/>
      <c r="C188" s="147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</row>
    <row r="189" customFormat="false" ht="14.8" hidden="false" customHeight="true" outlineLevel="0" collapsed="false">
      <c r="A189" s="147" t="s">
        <v>50</v>
      </c>
      <c r="B189" s="147"/>
      <c r="C189" s="147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</row>
    <row r="190" customFormat="false" ht="12.8" hidden="false" customHeight="false" outlineLevel="0" collapsed="false">
      <c r="A190" s="147" t="s">
        <v>51</v>
      </c>
      <c r="B190" s="147"/>
      <c r="C190" s="147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</row>
    <row r="191" customFormat="false" ht="12.8" hidden="false" customHeight="false" outlineLevel="0" collapsed="false">
      <c r="A191" s="147" t="s">
        <v>52</v>
      </c>
      <c r="B191" s="147"/>
      <c r="C191" s="147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</row>
    <row r="192" customFormat="false" ht="12.8" hidden="false" customHeight="false" outlineLevel="0" collapsed="false">
      <c r="A192" s="147" t="s">
        <v>53</v>
      </c>
      <c r="B192" s="147"/>
      <c r="C192" s="147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</row>
    <row r="193" customFormat="false" ht="12.8" hidden="false" customHeight="false" outlineLevel="0" collapsed="false">
      <c r="A193" s="147" t="s">
        <v>54</v>
      </c>
      <c r="B193" s="147"/>
      <c r="C193" s="147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</row>
    <row r="194" customFormat="false" ht="12.8" hidden="false" customHeight="false" outlineLevel="0" collapsed="false">
      <c r="A194" s="147" t="s">
        <v>55</v>
      </c>
      <c r="B194" s="147"/>
      <c r="C194" s="147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</row>
    <row r="195" customFormat="false" ht="12.8" hidden="false" customHeight="false" outlineLevel="0" collapsed="false">
      <c r="A195" s="147" t="s">
        <v>56</v>
      </c>
      <c r="B195" s="147"/>
      <c r="C195" s="147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</row>
    <row r="196" customFormat="false" ht="12.8" hidden="false" customHeight="false" outlineLevel="0" collapsed="false">
      <c r="A196" s="147" t="s">
        <v>57</v>
      </c>
      <c r="B196" s="147"/>
      <c r="C196" s="147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</row>
    <row r="197" customFormat="false" ht="12.8" hidden="false" customHeight="false" outlineLevel="0" collapsed="false">
      <c r="A197" s="147" t="s">
        <v>58</v>
      </c>
      <c r="B197" s="147"/>
      <c r="C197" s="147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</row>
    <row r="198" customFormat="false" ht="12.8" hidden="false" customHeight="false" outlineLevel="0" collapsed="false">
      <c r="A198" s="147" t="s">
        <v>59</v>
      </c>
      <c r="B198" s="147"/>
      <c r="C198" s="147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</row>
    <row r="199" customFormat="false" ht="12.8" hidden="false" customHeight="false" outlineLevel="0" collapsed="false">
      <c r="A199" s="147" t="s">
        <v>60</v>
      </c>
      <c r="B199" s="147"/>
      <c r="C199" s="147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</row>
    <row r="200" customFormat="false" ht="12.8" hidden="false" customHeight="false" outlineLevel="0" collapsed="false">
      <c r="A200" s="147" t="s">
        <v>61</v>
      </c>
      <c r="B200" s="147"/>
      <c r="C200" s="147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</row>
    <row r="201" customFormat="false" ht="12.8" hidden="false" customHeight="false" outlineLevel="0" collapsed="false">
      <c r="A201" s="147" t="s">
        <v>62</v>
      </c>
      <c r="B201" s="147"/>
      <c r="C201" s="147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</row>
    <row r="202" customFormat="false" ht="12.8" hidden="false" customHeight="false" outlineLevel="0" collapsed="false">
      <c r="A202" s="147" t="s">
        <v>63</v>
      </c>
      <c r="B202" s="147"/>
      <c r="C202" s="147"/>
      <c r="D202" s="148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</row>
    <row r="203" customFormat="false" ht="12.8" hidden="false" customHeight="false" outlineLevel="0" collapsed="false">
      <c r="A203" s="147" t="s">
        <v>64</v>
      </c>
      <c r="B203" s="147"/>
      <c r="C203" s="147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</row>
    <row r="204" customFormat="false" ht="12.8" hidden="false" customHeight="false" outlineLevel="0" collapsed="false">
      <c r="A204" s="147" t="s">
        <v>65</v>
      </c>
      <c r="B204" s="147"/>
      <c r="C204" s="147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</row>
    <row r="205" customFormat="false" ht="12.8" hidden="false" customHeight="false" outlineLevel="0" collapsed="false">
      <c r="A205" s="147" t="s">
        <v>66</v>
      </c>
      <c r="B205" s="147"/>
      <c r="C205" s="147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</row>
    <row r="206" customFormat="false" ht="12.8" hidden="false" customHeight="false" outlineLevel="0" collapsed="false">
      <c r="A206" s="147" t="s">
        <v>67</v>
      </c>
      <c r="B206" s="147"/>
      <c r="C206" s="147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</row>
    <row r="207" customFormat="false" ht="12.8" hidden="false" customHeight="false" outlineLevel="0" collapsed="false">
      <c r="A207" s="147" t="s">
        <v>68</v>
      </c>
      <c r="B207" s="147"/>
      <c r="C207" s="147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</row>
    <row r="208" customFormat="false" ht="12.8" hidden="false" customHeight="false" outlineLevel="0" collapsed="false">
      <c r="A208" s="147" t="s">
        <v>69</v>
      </c>
      <c r="B208" s="147"/>
      <c r="C208" s="147"/>
      <c r="D208" s="148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</row>
    <row r="209" customFormat="false" ht="12.8" hidden="false" customHeight="false" outlineLevel="0" collapsed="false">
      <c r="A209" s="149" t="s">
        <v>70</v>
      </c>
      <c r="B209" s="149"/>
      <c r="C209" s="149"/>
      <c r="D209" s="150"/>
      <c r="E209" s="150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</row>
  </sheetData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14"/>
  <sheetViews>
    <sheetView showFormulas="false" showGridLines="false" showRowColHeaders="true" showZeros="true" rightToLeft="false" tabSelected="false" showOutlineSymbols="true" defaultGridColor="true" view="normal" topLeftCell="A783" colorId="64" zoomScale="142" zoomScaleNormal="142" zoomScalePageLayoutView="100" workbookViewId="0">
      <pane xSplit="1" ySplit="0" topLeftCell="B783" activePane="topRight" state="frozen"/>
      <selection pane="topLeft" activeCell="A783" activeCellId="0" sqref="A783"/>
      <selection pane="topRight" activeCell="M811" activeCellId="0" sqref="M811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8" min="2" style="60" width="10.35"/>
    <col collapsed="false" customWidth="true" hidden="false" outlineLevel="0" max="9" min="9" style="8" width="10.35"/>
    <col collapsed="false" customWidth="false" hidden="false" outlineLevel="0" max="10" min="10" style="60" width="9.85"/>
    <col collapsed="false" customWidth="true" hidden="false" outlineLevel="0" max="11" min="11" style="140" width="8.63"/>
    <col collapsed="false" customWidth="false" hidden="false" outlineLevel="0" max="12" min="12" style="60" width="9.85"/>
    <col collapsed="false" customWidth="false" hidden="false" outlineLevel="0" max="13" min="13" style="140" width="9.85"/>
    <col collapsed="false" customWidth="true" hidden="false" outlineLevel="0" max="14" min="14" style="60" width="13.17"/>
    <col collapsed="false" customWidth="false" hidden="false" outlineLevel="0" max="16" min="15" style="60" width="9.85"/>
    <col collapsed="false" customWidth="false" hidden="false" outlineLevel="0" max="17" min="17" style="8" width="9.85"/>
    <col collapsed="false" customWidth="false" hidden="false" outlineLevel="0" max="18" min="18" style="60" width="9.85"/>
    <col collapsed="false" customWidth="false" hidden="false" outlineLevel="0" max="1023" min="19" style="8" width="9.85"/>
    <col collapsed="false" customWidth="false" hidden="false" outlineLevel="0" max="1024" min="1024" style="151" width="9.85"/>
  </cols>
  <sheetData>
    <row r="1" customFormat="false" ht="17.35" hidden="false" customHeight="false" outlineLevel="0" collapsed="false">
      <c r="A1" s="152"/>
      <c r="B1" s="153"/>
      <c r="C1" s="153"/>
      <c r="D1" s="153"/>
      <c r="E1" s="153"/>
      <c r="F1" s="153"/>
      <c r="G1" s="153"/>
      <c r="H1" s="153"/>
      <c r="I1" s="152"/>
      <c r="J1" s="152"/>
    </row>
    <row r="2" customFormat="false" ht="17.35" hidden="false" customHeight="false" outlineLevel="0" collapsed="false">
      <c r="A2" s="152"/>
      <c r="B2" s="152"/>
      <c r="C2" s="152"/>
      <c r="D2" s="152"/>
      <c r="E2" s="152"/>
      <c r="F2" s="152"/>
      <c r="G2" s="152"/>
      <c r="H2" s="152"/>
      <c r="I2" s="152"/>
      <c r="J2" s="152"/>
    </row>
    <row r="3" customFormat="false" ht="17.35" hidden="false" customHeight="false" outlineLevel="0" collapsed="false">
      <c r="A3" s="152"/>
      <c r="B3" s="152"/>
      <c r="C3" s="152"/>
      <c r="D3" s="152"/>
      <c r="E3" s="152"/>
      <c r="F3" s="152"/>
      <c r="G3" s="152"/>
      <c r="H3" s="152"/>
      <c r="I3" s="152"/>
      <c r="J3" s="152"/>
    </row>
    <row r="4" customFormat="false" ht="17.35" hidden="false" customHeight="false" outlineLevel="0" collapsed="false">
      <c r="A4" s="152" t="s">
        <v>307</v>
      </c>
      <c r="B4" s="152"/>
      <c r="C4" s="152"/>
      <c r="D4" s="152"/>
      <c r="E4" s="152"/>
      <c r="F4" s="152"/>
      <c r="G4" s="152"/>
      <c r="H4" s="152"/>
      <c r="I4" s="152"/>
      <c r="J4" s="152"/>
    </row>
    <row r="5" customFormat="false" ht="17.35" hidden="false" customHeight="false" outlineLevel="0" collapsed="false">
      <c r="A5" s="152" t="s">
        <v>308</v>
      </c>
      <c r="B5" s="152"/>
      <c r="C5" s="152"/>
      <c r="D5" s="152"/>
      <c r="E5" s="152"/>
      <c r="F5" s="152"/>
      <c r="G5" s="152"/>
      <c r="H5" s="152"/>
      <c r="I5" s="152"/>
      <c r="J5" s="152"/>
    </row>
    <row r="6" customFormat="false" ht="17.35" hidden="false" customHeight="false" outlineLevel="0" collapsed="false">
      <c r="A6" s="152" t="s">
        <v>25</v>
      </c>
      <c r="B6" s="152"/>
      <c r="C6" s="152"/>
      <c r="D6" s="152"/>
      <c r="E6" s="152"/>
      <c r="F6" s="152"/>
      <c r="G6" s="152"/>
      <c r="H6" s="152"/>
      <c r="I6" s="152"/>
      <c r="J6" s="152"/>
    </row>
    <row r="7" customFormat="false" ht="15" hidden="false" customHeight="false" outlineLevel="0" collapsed="false">
      <c r="A7" s="154"/>
      <c r="B7" s="155"/>
      <c r="C7" s="155"/>
      <c r="D7" s="155"/>
      <c r="E7" s="155"/>
      <c r="F7" s="155"/>
      <c r="G7" s="155"/>
      <c r="H7" s="155"/>
      <c r="I7" s="154"/>
      <c r="J7" s="154"/>
    </row>
    <row r="8" customFormat="false" ht="15" hidden="false" customHeight="false" outlineLevel="0" collapsed="false">
      <c r="A8" s="154"/>
      <c r="B8" s="155"/>
      <c r="C8" s="155"/>
      <c r="D8" s="155"/>
      <c r="E8" s="155"/>
      <c r="F8" s="155"/>
      <c r="G8" s="155"/>
      <c r="H8" s="155"/>
      <c r="I8" s="154"/>
      <c r="J8" s="154"/>
    </row>
    <row r="9" customFormat="false" ht="13.8" hidden="false" customHeight="false" outlineLevel="0" collapsed="false">
      <c r="A9" s="64"/>
      <c r="B9" s="156"/>
      <c r="C9" s="156"/>
      <c r="D9" s="156"/>
      <c r="E9" s="156"/>
      <c r="F9" s="156"/>
      <c r="G9" s="156"/>
      <c r="H9" s="156"/>
      <c r="I9" s="64"/>
      <c r="J9" s="64"/>
    </row>
    <row r="10" customFormat="false" ht="13.8" hidden="false" customHeight="false" outlineLevel="0" collapsed="false">
      <c r="A10" s="64"/>
      <c r="B10" s="156"/>
      <c r="C10" s="156"/>
      <c r="D10" s="156"/>
      <c r="E10" s="156"/>
      <c r="F10" s="156"/>
      <c r="G10" s="156"/>
      <c r="H10" s="156"/>
      <c r="I10" s="64"/>
      <c r="J10" s="64"/>
    </row>
    <row r="11" customFormat="false" ht="12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true" outlineLevel="0" collapsed="false">
      <c r="A13" s="66" t="s">
        <v>30</v>
      </c>
      <c r="B13" s="67" t="s">
        <v>309</v>
      </c>
      <c r="C13" s="67"/>
      <c r="D13" s="67"/>
      <c r="E13" s="67"/>
      <c r="F13" s="67"/>
      <c r="G13" s="67"/>
      <c r="H13" s="67"/>
      <c r="I13" s="66" t="s">
        <v>32</v>
      </c>
      <c r="J13" s="69" t="s">
        <v>33</v>
      </c>
      <c r="K13" s="157" t="s">
        <v>276</v>
      </c>
      <c r="L13" s="69" t="s">
        <v>277</v>
      </c>
      <c r="M13" s="157" t="s">
        <v>278</v>
      </c>
      <c r="N13" s="69" t="s">
        <v>34</v>
      </c>
      <c r="O13" s="69" t="s">
        <v>279</v>
      </c>
      <c r="P13" s="69" t="s">
        <v>280</v>
      </c>
      <c r="Q13" s="66" t="s">
        <v>281</v>
      </c>
      <c r="R13" s="69" t="s">
        <v>282</v>
      </c>
      <c r="T13" s="72" t="s">
        <v>310</v>
      </c>
      <c r="U13" s="72"/>
      <c r="V13" s="72"/>
      <c r="W13" s="72"/>
      <c r="X13" s="72"/>
      <c r="Y13" s="72"/>
      <c r="Z13" s="72"/>
      <c r="AA13" s="72"/>
      <c r="AD13" s="73" t="s">
        <v>284</v>
      </c>
      <c r="AE13" s="73"/>
      <c r="AF13" s="73" t="s">
        <v>285</v>
      </c>
      <c r="AG13" s="73"/>
      <c r="AH13" s="73" t="s">
        <v>286</v>
      </c>
      <c r="AI13" s="73"/>
      <c r="AJ13" s="73" t="s">
        <v>287</v>
      </c>
      <c r="AK13" s="73"/>
      <c r="AL13" s="73" t="s">
        <v>288</v>
      </c>
      <c r="AM13" s="73"/>
      <c r="AN13" s="74" t="s">
        <v>289</v>
      </c>
      <c r="AP13" s="73" t="s">
        <v>284</v>
      </c>
      <c r="AQ13" s="73"/>
      <c r="AR13" s="73" t="s">
        <v>285</v>
      </c>
      <c r="AS13" s="73"/>
      <c r="AT13" s="73" t="s">
        <v>286</v>
      </c>
      <c r="AU13" s="73"/>
      <c r="AV13" s="73" t="s">
        <v>287</v>
      </c>
      <c r="AW13" s="73"/>
      <c r="AX13" s="74" t="s">
        <v>288</v>
      </c>
      <c r="AY13" s="74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7.3" hidden="false" customHeight="false" outlineLevel="0" collapsed="false">
      <c r="A14" s="66"/>
      <c r="B14" s="21" t="s">
        <v>75</v>
      </c>
      <c r="C14" s="21" t="s">
        <v>76</v>
      </c>
      <c r="D14" s="21" t="s">
        <v>77</v>
      </c>
      <c r="E14" s="21" t="s">
        <v>78</v>
      </c>
      <c r="F14" s="21" t="s">
        <v>79</v>
      </c>
      <c r="G14" s="21" t="s">
        <v>80</v>
      </c>
      <c r="H14" s="21" t="s">
        <v>81</v>
      </c>
      <c r="I14" s="66"/>
      <c r="J14" s="69"/>
      <c r="K14" s="157"/>
      <c r="L14" s="69"/>
      <c r="M14" s="157"/>
      <c r="N14" s="69"/>
      <c r="O14" s="69"/>
      <c r="P14" s="69"/>
      <c r="Q14" s="66"/>
      <c r="R14" s="69"/>
      <c r="T14" s="73" t="str">
        <f aca="false">B14</f>
        <v>Alumnos Pregrado
(2019)</v>
      </c>
      <c r="U14" s="73" t="str">
        <f aca="false">C14</f>
        <v>N° Carreras Pregrado
(2019)</v>
      </c>
      <c r="V14" s="73" t="str">
        <f aca="false">D14</f>
        <v>JCE Totales
(2020)</v>
      </c>
      <c r="W14" s="73" t="str">
        <f aca="false">E14</f>
        <v>JCE              (Phd + Msc)
(2020)</v>
      </c>
      <c r="X14" s="73" t="str">
        <f aca="false">F14</f>
        <v>Total Proyectos 
(2020)</v>
      </c>
      <c r="Y14" s="73" t="str">
        <f aca="false">G14</f>
        <v>Publicaciones ISI
(2020)</v>
      </c>
      <c r="Z14" s="73" t="str">
        <f aca="false">H14</f>
        <v>Publicaciones Scielo
(2020)</v>
      </c>
      <c r="AA14" s="66" t="s">
        <v>43</v>
      </c>
      <c r="AD14" s="73" t="s">
        <v>290</v>
      </c>
      <c r="AE14" s="73" t="s">
        <v>291</v>
      </c>
      <c r="AF14" s="73" t="s">
        <v>290</v>
      </c>
      <c r="AG14" s="73" t="s">
        <v>291</v>
      </c>
      <c r="AH14" s="73" t="s">
        <v>290</v>
      </c>
      <c r="AI14" s="73" t="s">
        <v>291</v>
      </c>
      <c r="AJ14" s="73" t="s">
        <v>290</v>
      </c>
      <c r="AK14" s="73" t="s">
        <v>291</v>
      </c>
      <c r="AL14" s="73" t="s">
        <v>290</v>
      </c>
      <c r="AM14" s="73" t="s">
        <v>291</v>
      </c>
      <c r="AN14" s="75" t="s">
        <v>292</v>
      </c>
      <c r="AP14" s="73" t="s">
        <v>293</v>
      </c>
      <c r="AQ14" s="73" t="s">
        <v>294</v>
      </c>
      <c r="AR14" s="73" t="s">
        <v>293</v>
      </c>
      <c r="AS14" s="73" t="s">
        <v>294</v>
      </c>
      <c r="AT14" s="73" t="s">
        <v>293</v>
      </c>
      <c r="AU14" s="73" t="s">
        <v>294</v>
      </c>
      <c r="AV14" s="73" t="s">
        <v>293</v>
      </c>
      <c r="AW14" s="73" t="s">
        <v>294</v>
      </c>
      <c r="AX14" s="73" t="s">
        <v>293</v>
      </c>
      <c r="AY14" s="75" t="s">
        <v>294</v>
      </c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76" t="s">
        <v>44</v>
      </c>
      <c r="B15" s="79" t="n">
        <f aca="true">INDIRECT(ADDRESS(ROW()-35*INT((ROW()-15)/35)+138,2+INT((ROW()-15)/35), 1, 1, "Variables_Simulación"))</f>
        <v>0</v>
      </c>
      <c r="C15" s="79" t="n">
        <f aca="true">INDIRECT(ADDRESS(ROW()-35*INT((ROW()-15)/35)+108,2+INT((ROW()-15)/35), 1, 1, "Variables_Simulación"))</f>
        <v>0</v>
      </c>
      <c r="D15" s="79" t="n">
        <f aca="true">INDIRECT(ADDRESS(ROW()-35*INT((ROW()-15)/35)+78,2+INT((ROW()-15)/35), 1, 1, "Variables_Simulación"))</f>
        <v>0</v>
      </c>
      <c r="E15" s="79" t="n">
        <f aca="true">INDIRECT(ADDRESS(ROW()-35*INT((ROW()-15)/35)+48,2+INT((ROW()-15)/35), 1, 1, "Variables_Simulación"))</f>
        <v>0</v>
      </c>
      <c r="F15" s="79" t="n">
        <f aca="true">INDIRECT(ADDRESS(ROW()-35*INT((ROW()-15)/35)+18,2+INT((ROW()-15)/35), 1, 1, "Variables_Simulación"))</f>
        <v>0</v>
      </c>
      <c r="G15" s="79" t="n">
        <f aca="true">INDIRECT(ADDRESS(ROW()-35*INT((ROW()-15)/35)-12,2+INT((ROW()-15)/35), 1, 1, "Variables_Simulación"))</f>
        <v>0</v>
      </c>
      <c r="H15" s="79" t="n">
        <f aca="true">INDIRECT(ADDRESS(ROW()-35*INT((ROW()-15)/35)+168,2+INT((ROW()-15)/35), 1, 1, "Variables_Simulación"))</f>
        <v>0</v>
      </c>
      <c r="I15" s="78" t="n">
        <f aca="false">AP15+AR15+AT15+AV15+AX15</f>
        <v>0.0903680457909799</v>
      </c>
      <c r="J15" s="79" t="n">
        <f aca="false">ROUND(AQ15+AS15+AU15+AW15+AY15,0)</f>
        <v>1175054</v>
      </c>
      <c r="K15" s="80" t="n">
        <f aca="false">I15-Tabla_Ministerio!J15</f>
        <v>0</v>
      </c>
      <c r="L15" s="81" t="n">
        <f aca="false">J15-Tabla_Ministerio!K15</f>
        <v>0</v>
      </c>
      <c r="M15" s="82" t="n">
        <f aca="false">Q50/Q77</f>
        <v>0.160582006253186</v>
      </c>
      <c r="N15" s="81" t="n">
        <f aca="false">ROUND(N42*M15,0)</f>
        <v>39672850</v>
      </c>
      <c r="O15" s="82" t="n">
        <f aca="false">Tabla_Ministerio!L15/Tabla_Ministerio!L42-M15</f>
        <v>-1.35169768059051E-006</v>
      </c>
      <c r="P15" s="81" t="n">
        <f aca="false">N15-Tabla_Ministerio!L15</f>
        <v>334</v>
      </c>
      <c r="Q15" s="83" t="n">
        <f aca="false">N15+J15</f>
        <v>40847904</v>
      </c>
      <c r="R15" s="81" t="n">
        <f aca="false">Q15-Tabla_Ministerio!M15</f>
        <v>334</v>
      </c>
      <c r="T15" s="84" t="n">
        <f aca="false">B15+Tabla_Ministerio!B15</f>
        <v>33274</v>
      </c>
      <c r="U15" s="84" t="n">
        <f aca="false">C15+Tabla_Ministerio!C15</f>
        <v>77</v>
      </c>
      <c r="V15" s="84" t="n">
        <f aca="false">D15+Tabla_Ministerio!D15</f>
        <v>2343.74303461318</v>
      </c>
      <c r="W15" s="84" t="n">
        <f aca="false">E15+Tabla_Ministerio!E15</f>
        <v>1762.14412888927</v>
      </c>
      <c r="X15" s="84" t="n">
        <f aca="false">F15+Tabla_Ministerio!F15</f>
        <v>730</v>
      </c>
      <c r="Y15" s="84" t="n">
        <f aca="false">G15+Tabla_Ministerio!G15</f>
        <v>2925</v>
      </c>
      <c r="Z15" s="84" t="n">
        <f aca="false">H15+Tabla_Ministerio!H15</f>
        <v>395</v>
      </c>
      <c r="AA15" s="84" t="n">
        <f aca="false">Y15+0.33*Z15</f>
        <v>3055.35</v>
      </c>
      <c r="AD15" s="85" t="n">
        <f aca="false">IF(U15&gt;0,T15/U15,0)</f>
        <v>432.12987012987</v>
      </c>
      <c r="AE15" s="86" t="n">
        <f aca="false">EXP((((AD15-AD42)/AD43+2)/4-1.9)^3)</f>
        <v>0.755315161069267</v>
      </c>
      <c r="AF15" s="87" t="n">
        <f aca="false">T15/V15</f>
        <v>14.1969488585559</v>
      </c>
      <c r="AG15" s="86" t="n">
        <f aca="false">EXP((((AF15-AF42)/AF43+2)/4-1.9)^3)</f>
        <v>0.00917361327362003</v>
      </c>
      <c r="AH15" s="86" t="n">
        <f aca="false">W15/V15</f>
        <v>0.751850396082393</v>
      </c>
      <c r="AI15" s="86" t="n">
        <f aca="false">EXP((((AH15-AH42)/AH43+2)/4-1.9)^3)</f>
        <v>0.0707155415191893</v>
      </c>
      <c r="AJ15" s="86" t="n">
        <f aca="false">X15/V15</f>
        <v>0.311467592316699</v>
      </c>
      <c r="AK15" s="86" t="n">
        <f aca="false">EXP((((AJ15-AJ42)/AJ43+2)/4-1.9)^3)</f>
        <v>0.487934740443395</v>
      </c>
      <c r="AL15" s="86" t="n">
        <f aca="false">AA15/V15</f>
        <v>1.30361987422579</v>
      </c>
      <c r="AM15" s="86" t="n">
        <f aca="false">EXP((((AL15-AL42)/AL43+2)/4-1.9)^3)</f>
        <v>0.367706897251856</v>
      </c>
      <c r="AN15" s="86" t="n">
        <f aca="false">0.01*AE15+0.15*AG15+0.24*AI15+0.25*AK15+0.35*AM15</f>
        <v>0.276582022715339</v>
      </c>
      <c r="AP15" s="88" t="n">
        <f aca="false">0.01*AE15/$AN42</f>
        <v>0.0024678521905373</v>
      </c>
      <c r="AQ15" s="79" t="n">
        <f aca="false">AP15*$J42</f>
        <v>32089.4351443649</v>
      </c>
      <c r="AR15" s="88" t="n">
        <f aca="false">0.15*AG15/$AN42</f>
        <v>0.000449596197309135</v>
      </c>
      <c r="AS15" s="79" t="n">
        <f aca="false">AR15*$J42</f>
        <v>5846.09081128293</v>
      </c>
      <c r="AT15" s="88" t="n">
        <f aca="false">0.24*AI15/$AN42</f>
        <v>0.00554519796889369</v>
      </c>
      <c r="AU15" s="79" t="n">
        <f aca="false">AT15*$J42</f>
        <v>72104.1038307632</v>
      </c>
      <c r="AV15" s="88" t="n">
        <f aca="false">0.25*AK15/$AN42</f>
        <v>0.039855906517811</v>
      </c>
      <c r="AW15" s="79" t="n">
        <f aca="false">AV15*$J42</f>
        <v>518245.595188873</v>
      </c>
      <c r="AX15" s="88" t="n">
        <f aca="false">0.35*AM15/$AN42</f>
        <v>0.0420494929164287</v>
      </c>
      <c r="AY15" s="79" t="n">
        <f aca="false">AX15*$J42</f>
        <v>546768.757451957</v>
      </c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89" t="s">
        <v>45</v>
      </c>
      <c r="B16" s="81" t="n">
        <f aca="true">INDIRECT(ADDRESS(ROW()-35*INT((ROW()-15)/35)+138,2+INT((ROW()-15)/35), 1, 1, "Variables_Simulación"))</f>
        <v>0</v>
      </c>
      <c r="C16" s="81" t="n">
        <f aca="true">INDIRECT(ADDRESS(ROW()-35*INT((ROW()-15)/35)+108,2+INT((ROW()-15)/35), 1, 1, "Variables_Simulación"))</f>
        <v>0</v>
      </c>
      <c r="D16" s="81" t="n">
        <f aca="true">INDIRECT(ADDRESS(ROW()-35*INT((ROW()-15)/35)+78,2+INT((ROW()-15)/35), 1, 1, "Variables_Simulación"))</f>
        <v>0</v>
      </c>
      <c r="E16" s="81" t="n">
        <f aca="true">INDIRECT(ADDRESS(ROW()-35*INT((ROW()-15)/35)+48,2+INT((ROW()-15)/35), 1, 1, "Variables_Simulación"))</f>
        <v>0</v>
      </c>
      <c r="F16" s="81" t="n">
        <f aca="true">INDIRECT(ADDRESS(ROW()-35*INT((ROW()-15)/35)+18,2+INT((ROW()-15)/35), 1, 1, "Variables_Simulación"))</f>
        <v>0</v>
      </c>
      <c r="G16" s="81" t="n">
        <f aca="true">INDIRECT(ADDRESS(ROW()-35*INT((ROW()-15)/35)-12,2+INT((ROW()-15)/35), 1, 1, "Variables_Simulación"))</f>
        <v>0</v>
      </c>
      <c r="H16" s="81" t="n">
        <f aca="true">INDIRECT(ADDRESS(ROW()-35*INT((ROW()-15)/35)+168,2+INT((ROW()-15)/35), 1, 1, "Variables_Simulación"))</f>
        <v>0</v>
      </c>
      <c r="I16" s="82" t="n">
        <f aca="false">AP16+AR16+AT16+AV16+AX16</f>
        <v>0.0741267419059111</v>
      </c>
      <c r="J16" s="81" t="n">
        <f aca="false">ROUND(AQ16+AS16+AU16+AW16+AY16,0)</f>
        <v>963869</v>
      </c>
      <c r="K16" s="90" t="n">
        <f aca="false">I16-Tabla_Ministerio!J16</f>
        <v>0</v>
      </c>
      <c r="L16" s="81" t="n">
        <f aca="false">J16-Tabla_Ministerio!K16</f>
        <v>0</v>
      </c>
      <c r="M16" s="82" t="n">
        <f aca="false">Q51/Q77</f>
        <v>0.108140756009027</v>
      </c>
      <c r="N16" s="81" t="n">
        <f aca="false">ROUND(N42*M16,0)</f>
        <v>26716891</v>
      </c>
      <c r="O16" s="82" t="n">
        <f aca="false">Tabla_Ministerio!L16/Tabla_Ministerio!L42-M16</f>
        <v>2.06358431412146E-006</v>
      </c>
      <c r="P16" s="81" t="n">
        <f aca="false">N16-Tabla_Ministerio!L16</f>
        <v>-510</v>
      </c>
      <c r="Q16" s="83" t="n">
        <f aca="false">N16+J16</f>
        <v>27680760</v>
      </c>
      <c r="R16" s="81" t="n">
        <f aca="false">Q16-Tabla_Ministerio!M16</f>
        <v>-510</v>
      </c>
      <c r="T16" s="83" t="n">
        <f aca="false">B16+Tabla_Ministerio!B16</f>
        <v>29212</v>
      </c>
      <c r="U16" s="83" t="n">
        <f aca="false">C16+Tabla_Ministerio!C16</f>
        <v>89</v>
      </c>
      <c r="V16" s="83" t="n">
        <f aca="false">D16+Tabla_Ministerio!D16</f>
        <v>2255.97599483443</v>
      </c>
      <c r="W16" s="83" t="n">
        <f aca="false">E16+Tabla_Ministerio!E16</f>
        <v>1649.91580964924</v>
      </c>
      <c r="X16" s="83" t="n">
        <f aca="false">F16+Tabla_Ministerio!F16</f>
        <v>679</v>
      </c>
      <c r="Y16" s="83" t="n">
        <f aca="false">G16+Tabla_Ministerio!G16</f>
        <v>2613</v>
      </c>
      <c r="Z16" s="83" t="n">
        <f aca="false">H16+Tabla_Ministerio!H16</f>
        <v>249</v>
      </c>
      <c r="AA16" s="83" t="n">
        <f aca="false">Y16+0.33*Z16</f>
        <v>2695.17</v>
      </c>
      <c r="AD16" s="91" t="n">
        <f aca="false">IF(U16&gt;0,T16/U16,0)</f>
        <v>328.224719101124</v>
      </c>
      <c r="AE16" s="92" t="n">
        <f aca="false">EXP((((AD16-AD42)/AD43+2)/4-1.9)^3)</f>
        <v>0.401583764916648</v>
      </c>
      <c r="AF16" s="93" t="n">
        <f aca="false">T16/V16</f>
        <v>12.9487193422658</v>
      </c>
      <c r="AG16" s="92" t="n">
        <f aca="false">EXP((((AF16-AF42)/AF43+2)/4-1.9)^3)</f>
        <v>0.00505656705120878</v>
      </c>
      <c r="AH16" s="92" t="n">
        <f aca="false">W16/V16</f>
        <v>0.731353442335866</v>
      </c>
      <c r="AI16" s="92" t="n">
        <f aca="false">EXP((((AH16-AH42)/AH43+2)/4-1.9)^3)</f>
        <v>0.0509759369912624</v>
      </c>
      <c r="AJ16" s="92" t="n">
        <f aca="false">X16/V16</f>
        <v>0.300978379891774</v>
      </c>
      <c r="AK16" s="92" t="n">
        <f aca="false">EXP((((AJ16-AJ42)/AJ43+2)/4-1.9)^3)</f>
        <v>0.447630988241135</v>
      </c>
      <c r="AL16" s="92" t="n">
        <f aca="false">AA16/V16</f>
        <v>1.19468026529148</v>
      </c>
      <c r="AM16" s="92" t="n">
        <f aca="false">EXP((((AL16-AL42)/AL43+2)/4-1.9)^3)</f>
        <v>0.279878026051818</v>
      </c>
      <c r="AN16" s="92" t="n">
        <f aca="false">0.01*AE16+0.15*AG16+0.24*AI16+0.25*AK16+0.35*AM16</f>
        <v>0.226873603763171</v>
      </c>
      <c r="AP16" s="94" t="n">
        <f aca="false">0.01*AE16/$AN42</f>
        <v>0.00131210046483217</v>
      </c>
      <c r="AQ16" s="81" t="n">
        <f aca="false">AP16*$J42</f>
        <v>17061.2174143038</v>
      </c>
      <c r="AR16" s="94" t="n">
        <f aca="false">0.15*AG16/$AN42</f>
        <v>0.000247820923975468</v>
      </c>
      <c r="AS16" s="81" t="n">
        <f aca="false">AR16*$J42</f>
        <v>3222.41076585545</v>
      </c>
      <c r="AT16" s="94" t="n">
        <f aca="false">0.24*AI16/$AN42</f>
        <v>0.00399730605456362</v>
      </c>
      <c r="AU16" s="81" t="n">
        <f aca="false">AT16*$J42</f>
        <v>51976.8946786758</v>
      </c>
      <c r="AV16" s="94" t="n">
        <f aca="false">0.25*AK16/$AN42</f>
        <v>0.0365637806514901</v>
      </c>
      <c r="AW16" s="81" t="n">
        <f aca="false">AV16*$J42</f>
        <v>475438.145099493</v>
      </c>
      <c r="AX16" s="94" t="n">
        <f aca="false">0.35*AM16/$AN42</f>
        <v>0.0320057338110498</v>
      </c>
      <c r="AY16" s="81" t="n">
        <f aca="false">AX16*$J42</f>
        <v>416169.948636139</v>
      </c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89" t="s">
        <v>46</v>
      </c>
      <c r="B17" s="81" t="n">
        <f aca="true">INDIRECT(ADDRESS(ROW()-35*INT((ROW()-15)/35)+138,2+INT((ROW()-15)/35), 1, 1, "Variables_Simulación"))</f>
        <v>0</v>
      </c>
      <c r="C17" s="81" t="n">
        <f aca="true">INDIRECT(ADDRESS(ROW()-35*INT((ROW()-15)/35)+108,2+INT((ROW()-15)/35), 1, 1, "Variables_Simulación"))</f>
        <v>0</v>
      </c>
      <c r="D17" s="81" t="n">
        <f aca="true">INDIRECT(ADDRESS(ROW()-35*INT((ROW()-15)/35)+78,2+INT((ROW()-15)/35), 1, 1, "Variables_Simulación"))</f>
        <v>0</v>
      </c>
      <c r="E17" s="81" t="n">
        <f aca="true">INDIRECT(ADDRESS(ROW()-35*INT((ROW()-15)/35)+48,2+INT((ROW()-15)/35), 1, 1, "Variables_Simulación"))</f>
        <v>0</v>
      </c>
      <c r="F17" s="81" t="n">
        <f aca="true">INDIRECT(ADDRESS(ROW()-35*INT((ROW()-15)/35)+18,2+INT((ROW()-15)/35), 1, 1, "Variables_Simulación"))</f>
        <v>0</v>
      </c>
      <c r="G17" s="81" t="n">
        <f aca="true">INDIRECT(ADDRESS(ROW()-35*INT((ROW()-15)/35)-12,2+INT((ROW()-15)/35), 1, 1, "Variables_Simulación"))</f>
        <v>0</v>
      </c>
      <c r="H17" s="81" t="n">
        <f aca="true">INDIRECT(ADDRESS(ROW()-35*INT((ROW()-15)/35)+168,2+INT((ROW()-15)/35), 1, 1, "Variables_Simulación"))</f>
        <v>0</v>
      </c>
      <c r="I17" s="82" t="n">
        <f aca="false">ROUND(AP17+AR17+AT17+AV17+AX17,15)</f>
        <v>0.05079317339003</v>
      </c>
      <c r="J17" s="81" t="n">
        <f aca="false">ROUND(AQ17+AS17+AU17+AW17+AY17,0)</f>
        <v>660463</v>
      </c>
      <c r="K17" s="90" t="n">
        <f aca="false">I17-Tabla_Ministerio!J17</f>
        <v>2.0122792321331E-016</v>
      </c>
      <c r="L17" s="81" t="n">
        <f aca="false">J17-Tabla_Ministerio!K17</f>
        <v>0</v>
      </c>
      <c r="M17" s="82" t="n">
        <f aca="false">Q52/Q77</f>
        <v>0.0679726781029865</v>
      </c>
      <c r="N17" s="81" t="n">
        <f aca="false">ROUND(N42*M17,0)</f>
        <v>16793101</v>
      </c>
      <c r="O17" s="82" t="n">
        <f aca="false">Tabla_Ministerio!L17/Tabla_Ministerio!L42-M17</f>
        <v>-1.42560676567316E-005</v>
      </c>
      <c r="P17" s="81" t="n">
        <f aca="false">N17-Tabla_Ministerio!L17</f>
        <v>3522</v>
      </c>
      <c r="Q17" s="83" t="n">
        <f aca="false">N17+J17</f>
        <v>17453564</v>
      </c>
      <c r="R17" s="81" t="n">
        <f aca="false">Q17-Tabla_Ministerio!M17</f>
        <v>3522</v>
      </c>
      <c r="T17" s="83" t="n">
        <f aca="false">B17+Tabla_Ministerio!B17</f>
        <v>25870</v>
      </c>
      <c r="U17" s="83" t="n">
        <f aca="false">C17+Tabla_Ministerio!C17</f>
        <v>102</v>
      </c>
      <c r="V17" s="83" t="n">
        <f aca="false">D17+Tabla_Ministerio!D17</f>
        <v>1482.41592482689</v>
      </c>
      <c r="W17" s="83" t="n">
        <f aca="false">E17+Tabla_Ministerio!E17</f>
        <v>1211.01657417754</v>
      </c>
      <c r="X17" s="83" t="n">
        <f aca="false">F17+Tabla_Ministerio!F17</f>
        <v>339</v>
      </c>
      <c r="Y17" s="83" t="n">
        <f aca="false">G17+Tabla_Ministerio!G17</f>
        <v>1472</v>
      </c>
      <c r="Z17" s="83" t="n">
        <f aca="false">H17+Tabla_Ministerio!H17</f>
        <v>104</v>
      </c>
      <c r="AA17" s="83" t="n">
        <f aca="false">Y17+0.33*Z17</f>
        <v>1506.32</v>
      </c>
      <c r="AD17" s="91" t="n">
        <f aca="false">IF(U17&gt;0,T17/U17,0)</f>
        <v>253.627450980392</v>
      </c>
      <c r="AE17" s="92" t="n">
        <f aca="false">EXP((((AD17-AD42)/AD43+2)/4-1.9)^3)</f>
        <v>0.18059728948726</v>
      </c>
      <c r="AF17" s="93" t="n">
        <f aca="false">T17/V17</f>
        <v>17.45124264165</v>
      </c>
      <c r="AG17" s="92" t="n">
        <f aca="false">EXP((((AF17-AF42)/AF43+2)/4-1.9)^3)</f>
        <v>0.0349995026521638</v>
      </c>
      <c r="AH17" s="92" t="n">
        <f aca="false">W17/V17</f>
        <v>0.816920915308541</v>
      </c>
      <c r="AI17" s="92" t="n">
        <f aca="false">EXP((((AH17-AH42)/AH43+2)/4-1.9)^3)</f>
        <v>0.170266182901268</v>
      </c>
      <c r="AJ17" s="92" t="n">
        <f aca="false">X17/V17</f>
        <v>0.228680759780415</v>
      </c>
      <c r="AK17" s="92" t="n">
        <f aca="false">EXP((((AJ17-AJ42)/AJ43+2)/4-1.9)^3)</f>
        <v>0.203545887317708</v>
      </c>
      <c r="AL17" s="92" t="n">
        <f aca="false">AA17/V17</f>
        <v>1.01612507985969</v>
      </c>
      <c r="AM17" s="92" t="n">
        <f aca="false">EXP((((AL17-AL42)/AL43+2)/4-1.9)^3)</f>
        <v>0.161863490066398</v>
      </c>
      <c r="AN17" s="92" t="n">
        <f aca="false">0.01*AE17+0.15*AG17+0.24*AI17+0.25*AK17+0.35*AM17</f>
        <v>0.155458475541668</v>
      </c>
      <c r="AP17" s="94" t="n">
        <f aca="false">0.01*AE17/$AN42</f>
        <v>0.000590068145640417</v>
      </c>
      <c r="AQ17" s="81" t="n">
        <f aca="false">AP17*$J42</f>
        <v>7672.64488646757</v>
      </c>
      <c r="AR17" s="94" t="n">
        <f aca="false">0.15*AG17/$AN42</f>
        <v>0.00171531574645443</v>
      </c>
      <c r="AS17" s="81" t="n">
        <f aca="false">AR17*$J42</f>
        <v>22304.2180601478</v>
      </c>
      <c r="AT17" s="94" t="n">
        <f aca="false">0.24*AI17/$AN42</f>
        <v>0.0133515161068121</v>
      </c>
      <c r="AU17" s="81" t="n">
        <f aca="false">AT17*$J42</f>
        <v>173609.510258071</v>
      </c>
      <c r="AV17" s="94" t="n">
        <f aca="false">0.25*AK17/$AN42</f>
        <v>0.0166262108118137</v>
      </c>
      <c r="AW17" s="81" t="n">
        <f aca="false">AV17*$J42</f>
        <v>216190.303288008</v>
      </c>
      <c r="AX17" s="94" t="n">
        <f aca="false">0.35*AM17/$AN42</f>
        <v>0.0185100625793091</v>
      </c>
      <c r="AY17" s="81" t="n">
        <f aca="false">AX17*$J42</f>
        <v>240685.992027567</v>
      </c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89" t="s">
        <v>47</v>
      </c>
      <c r="B18" s="81" t="n">
        <f aca="true">INDIRECT(ADDRESS(ROW()-35*INT((ROW()-15)/35)+138,2+INT((ROW()-15)/35), 1, 1, "Variables_Simulación"))</f>
        <v>0</v>
      </c>
      <c r="C18" s="81" t="n">
        <f aca="true">INDIRECT(ADDRESS(ROW()-35*INT((ROW()-15)/35)+108,2+INT((ROW()-15)/35), 1, 1, "Variables_Simulación"))</f>
        <v>0</v>
      </c>
      <c r="D18" s="81" t="n">
        <f aca="true">INDIRECT(ADDRESS(ROW()-35*INT((ROW()-15)/35)+78,2+INT((ROW()-15)/35), 1, 1, "Variables_Simulación"))</f>
        <v>0</v>
      </c>
      <c r="E18" s="81" t="n">
        <f aca="true">INDIRECT(ADDRESS(ROW()-35*INT((ROW()-15)/35)+48,2+INT((ROW()-15)/35), 1, 1, "Variables_Simulación"))</f>
        <v>0</v>
      </c>
      <c r="F18" s="81" t="n">
        <f aca="true">INDIRECT(ADDRESS(ROW()-35*INT((ROW()-15)/35)+18,2+INT((ROW()-15)/35), 1, 1, "Variables_Simulación"))</f>
        <v>0</v>
      </c>
      <c r="G18" s="81" t="n">
        <f aca="true">INDIRECT(ADDRESS(ROW()-35*INT((ROW()-15)/35)-12,2+INT((ROW()-15)/35), 1, 1, "Variables_Simulación"))</f>
        <v>0</v>
      </c>
      <c r="H18" s="81" t="n">
        <f aca="true">INDIRECT(ADDRESS(ROW()-35*INT((ROW()-15)/35)+168,2+INT((ROW()-15)/35), 1, 1, "Variables_Simulación"))</f>
        <v>0</v>
      </c>
      <c r="I18" s="82" t="n">
        <f aca="false">AP18+AR18+AT18+AV18+AX18</f>
        <v>0.0981345199988133</v>
      </c>
      <c r="J18" s="81" t="n">
        <f aca="false">ROUND(AQ18+AS18+AU18+AW18+AY18,0)</f>
        <v>1276041</v>
      </c>
      <c r="K18" s="90" t="n">
        <f aca="false">I18-Tabla_Ministerio!J18</f>
        <v>0</v>
      </c>
      <c r="L18" s="81" t="n">
        <f aca="false">J18-Tabla_Ministerio!K18</f>
        <v>0</v>
      </c>
      <c r="M18" s="82" t="n">
        <f aca="false">Q53/Q77</f>
        <v>0.066362825792232</v>
      </c>
      <c r="N18" s="81" t="n">
        <f aca="false">ROUND(N42*M18,0)</f>
        <v>16395376</v>
      </c>
      <c r="O18" s="82" t="n">
        <f aca="false">Tabla_Ministerio!L18/Tabla_Ministerio!L42-M18</f>
        <v>-5.1662768028593E-006</v>
      </c>
      <c r="P18" s="81" t="n">
        <f aca="false">N18-Tabla_Ministerio!L18</f>
        <v>1276</v>
      </c>
      <c r="Q18" s="83" t="n">
        <f aca="false">N18+J18</f>
        <v>17671417</v>
      </c>
      <c r="R18" s="81" t="n">
        <f aca="false">Q18-Tabla_Ministerio!M18</f>
        <v>1276</v>
      </c>
      <c r="T18" s="83" t="n">
        <f aca="false">B18+Tabla_Ministerio!B18</f>
        <v>16631</v>
      </c>
      <c r="U18" s="83" t="n">
        <f aca="false">C18+Tabla_Ministerio!C18</f>
        <v>58</v>
      </c>
      <c r="V18" s="83" t="n">
        <f aca="false">D18+Tabla_Ministerio!D18</f>
        <v>659.334901937957</v>
      </c>
      <c r="W18" s="83" t="n">
        <f aca="false">E18+Tabla_Ministerio!E18</f>
        <v>584.686583418171</v>
      </c>
      <c r="X18" s="83" t="n">
        <f aca="false">F18+Tabla_Ministerio!F18</f>
        <v>172</v>
      </c>
      <c r="Y18" s="83" t="n">
        <f aca="false">G18+Tabla_Ministerio!G18</f>
        <v>758</v>
      </c>
      <c r="Z18" s="83" t="n">
        <f aca="false">H18+Tabla_Ministerio!H18</f>
        <v>77</v>
      </c>
      <c r="AA18" s="83" t="n">
        <f aca="false">Y18+0.33*Z18</f>
        <v>783.41</v>
      </c>
      <c r="AD18" s="91" t="n">
        <f aca="false">IF(U18&gt;0,T18/U18,0)</f>
        <v>286.741379310345</v>
      </c>
      <c r="AE18" s="92" t="n">
        <f aca="false">EXP((((AD18-AD42)/AD43+2)/4-1.9)^3)</f>
        <v>0.268336362914931</v>
      </c>
      <c r="AF18" s="93" t="n">
        <f aca="false">T18/V18</f>
        <v>25.2239035899922</v>
      </c>
      <c r="AG18" s="92" t="n">
        <f aca="false">EXP((((AF18-AF42)/AF43+2)/4-1.9)^3)</f>
        <v>0.290790153563673</v>
      </c>
      <c r="AH18" s="92" t="n">
        <f aca="false">W18/V18</f>
        <v>0.886782394955318</v>
      </c>
      <c r="AI18" s="92" t="n">
        <f aca="false">EXP((((AH18-AH42)/AH43+2)/4-1.9)^3)</f>
        <v>0.342811362706102</v>
      </c>
      <c r="AJ18" s="92" t="n">
        <f aca="false">X18/V18</f>
        <v>0.260868944590143</v>
      </c>
      <c r="AK18" s="92" t="n">
        <f aca="false">EXP((((AJ18-AJ42)/AJ43+2)/4-1.9)^3)</f>
        <v>0.302142321352555</v>
      </c>
      <c r="AL18" s="92" t="n">
        <f aca="false">AA18/V18</f>
        <v>1.18818220861258</v>
      </c>
      <c r="AM18" s="92" t="n">
        <f aca="false">EXP((((AL18-AL42)/AL43+2)/4-1.9)^3)</f>
        <v>0.274971530188298</v>
      </c>
      <c r="AN18" s="92" t="n">
        <f aca="false">0.01*AE18+0.15*AG18+0.24*AI18+0.25*AK18+0.35*AM18</f>
        <v>0.300352229617208</v>
      </c>
      <c r="AP18" s="94" t="n">
        <f aca="false">0.01*AE18/$AN42</f>
        <v>0.00087673929394315</v>
      </c>
      <c r="AQ18" s="81" t="n">
        <f aca="false">AP18*$J42</f>
        <v>11400.2243810962</v>
      </c>
      <c r="AR18" s="94" t="n">
        <f aca="false">0.15*AG18/$AN42</f>
        <v>0.014251543351312</v>
      </c>
      <c r="AS18" s="81" t="n">
        <f aca="false">AR18*$J42</f>
        <v>185312.547417786</v>
      </c>
      <c r="AT18" s="94" t="n">
        <f aca="false">0.24*AI18/$AN42</f>
        <v>0.0268817410056276</v>
      </c>
      <c r="AU18" s="81" t="n">
        <f aca="false">AT18*$J42</f>
        <v>349542.767543097</v>
      </c>
      <c r="AV18" s="94" t="n">
        <f aca="false">0.25*AK18/$AN42</f>
        <v>0.0246798498175369</v>
      </c>
      <c r="AW18" s="81" t="n">
        <f aca="false">AV18*$J42</f>
        <v>320911.618260286</v>
      </c>
      <c r="AX18" s="94" t="n">
        <f aca="false">0.35*AM18/$AN42</f>
        <v>0.0314446465303937</v>
      </c>
      <c r="AY18" s="81" t="n">
        <f aca="false">AX18*$J42</f>
        <v>408874.141386425</v>
      </c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89" t="s">
        <v>48</v>
      </c>
      <c r="B19" s="81" t="n">
        <f aca="true">INDIRECT(ADDRESS(ROW()-35*INT((ROW()-15)/35)+138,2+INT((ROW()-15)/35), 1, 1, "Variables_Simulación"))</f>
        <v>0</v>
      </c>
      <c r="C19" s="81" t="n">
        <f aca="true">INDIRECT(ADDRESS(ROW()-35*INT((ROW()-15)/35)+108,2+INT((ROW()-15)/35), 1, 1, "Variables_Simulación"))</f>
        <v>0</v>
      </c>
      <c r="D19" s="81" t="n">
        <f aca="true">INDIRECT(ADDRESS(ROW()-35*INT((ROW()-15)/35)+78,2+INT((ROW()-15)/35), 1, 1, "Variables_Simulación"))</f>
        <v>0</v>
      </c>
      <c r="E19" s="81" t="n">
        <f aca="true">INDIRECT(ADDRESS(ROW()-35*INT((ROW()-15)/35)+48,2+INT((ROW()-15)/35), 1, 1, "Variables_Simulación"))</f>
        <v>0</v>
      </c>
      <c r="F19" s="81" t="n">
        <f aca="true">INDIRECT(ADDRESS(ROW()-35*INT((ROW()-15)/35)+18,2+INT((ROW()-15)/35), 1, 1, "Variables_Simulación"))</f>
        <v>0</v>
      </c>
      <c r="G19" s="81" t="n">
        <f aca="true">INDIRECT(ADDRESS(ROW()-35*INT((ROW()-15)/35)-12,2+INT((ROW()-15)/35), 1, 1, "Variables_Simulación"))</f>
        <v>0</v>
      </c>
      <c r="H19" s="81" t="n">
        <f aca="true">INDIRECT(ADDRESS(ROW()-35*INT((ROW()-15)/35)+168,2+INT((ROW()-15)/35), 1, 1, "Variables_Simulación"))</f>
        <v>0</v>
      </c>
      <c r="I19" s="82" t="n">
        <f aca="false">AP19+AR19+AT19+AV19+AX19</f>
        <v>0.0537260846036934</v>
      </c>
      <c r="J19" s="81" t="n">
        <f aca="false">ROUND(AQ19+AS19+AU19+AW19+AY19,0)</f>
        <v>698599</v>
      </c>
      <c r="K19" s="90" t="n">
        <f aca="false">I19-Tabla_Ministerio!J19</f>
        <v>2.4980018054066E-016</v>
      </c>
      <c r="L19" s="81" t="n">
        <f aca="false">J19-Tabla_Ministerio!K19</f>
        <v>0</v>
      </c>
      <c r="M19" s="82" t="n">
        <f aca="false">Q54/Q77</f>
        <v>0.054154149835089</v>
      </c>
      <c r="N19" s="81" t="n">
        <f aca="false">ROUND(N42*M19,0)</f>
        <v>13379142</v>
      </c>
      <c r="O19" s="82" t="n">
        <f aca="false">Tabla_Ministerio!L19/Tabla_Ministerio!L42-M19</f>
        <v>2.43274022445478E-006</v>
      </c>
      <c r="P19" s="81" t="n">
        <f aca="false">N19-Tabla_Ministerio!L19</f>
        <v>-601</v>
      </c>
      <c r="Q19" s="83" t="n">
        <f aca="false">N19+J19</f>
        <v>14077741</v>
      </c>
      <c r="R19" s="81" t="n">
        <f aca="false">Q19-Tabla_Ministerio!M19</f>
        <v>-601</v>
      </c>
      <c r="T19" s="83" t="n">
        <f aca="false">B19+Tabla_Ministerio!B19</f>
        <v>18239</v>
      </c>
      <c r="U19" s="83" t="n">
        <f aca="false">C19+Tabla_Ministerio!C19</f>
        <v>112</v>
      </c>
      <c r="V19" s="83" t="n">
        <f aca="false">D19+Tabla_Ministerio!D19</f>
        <v>705.267367399532</v>
      </c>
      <c r="W19" s="83" t="n">
        <f aca="false">E19+Tabla_Ministerio!E19</f>
        <v>541.605331308283</v>
      </c>
      <c r="X19" s="83" t="n">
        <f aca="false">F19+Tabla_Ministerio!F19</f>
        <v>165</v>
      </c>
      <c r="Y19" s="83" t="n">
        <f aca="false">G19+Tabla_Ministerio!G19</f>
        <v>641</v>
      </c>
      <c r="Z19" s="83" t="n">
        <f aca="false">H19+Tabla_Ministerio!H19</f>
        <v>10</v>
      </c>
      <c r="AA19" s="83" t="n">
        <f aca="false">Y19+0.33*Z19</f>
        <v>644.3</v>
      </c>
      <c r="AD19" s="91" t="n">
        <f aca="false">IF(U19&gt;0,T19/U19,0)</f>
        <v>162.848214285714</v>
      </c>
      <c r="AE19" s="92" t="n">
        <f aca="false">EXP((((AD19-AD42)/AD43+2)/4-1.9)^3)</f>
        <v>0.0413169686022132</v>
      </c>
      <c r="AF19" s="93" t="n">
        <f aca="false">T19/V19</f>
        <v>25.8611142994621</v>
      </c>
      <c r="AG19" s="92" t="n">
        <f aca="false">EXP((((AF19-AF42)/AF43+2)/4-1.9)^3)</f>
        <v>0.326596155115018</v>
      </c>
      <c r="AH19" s="92" t="n">
        <f aca="false">W19/V19</f>
        <v>0.76794327420152</v>
      </c>
      <c r="AI19" s="92" t="n">
        <f aca="false">EXP((((AH19-AH42)/AH43+2)/4-1.9)^3)</f>
        <v>0.0898494341325264</v>
      </c>
      <c r="AJ19" s="92" t="n">
        <f aca="false">X19/V19</f>
        <v>0.233953827480193</v>
      </c>
      <c r="AK19" s="92" t="n">
        <f aca="false">EXP((((AJ19-AJ42)/AJ43+2)/4-1.9)^3)</f>
        <v>0.218283025245668</v>
      </c>
      <c r="AL19" s="92" t="n">
        <f aca="false">AA19/V19</f>
        <v>0.913554248760535</v>
      </c>
      <c r="AM19" s="92" t="n">
        <f aca="false">EXP((((AL19-AL42)/AL43+2)/4-1.9)^3)</f>
        <v>0.111136518520734</v>
      </c>
      <c r="AN19" s="92" t="n">
        <f aca="false">0.01*AE19+0.15*AG19+0.24*AI19+0.25*AK19+0.35*AM19</f>
        <v>0.164434994938755</v>
      </c>
      <c r="AP19" s="94" t="n">
        <f aca="false">0.01*AE19/$AN42</f>
        <v>0.000134995531305086</v>
      </c>
      <c r="AQ19" s="81" t="n">
        <f aca="false">AP19*$J42</f>
        <v>1755.34432864494</v>
      </c>
      <c r="AR19" s="94" t="n">
        <f aca="false">0.15*AG19/$AN42</f>
        <v>0.0160063853811828</v>
      </c>
      <c r="AS19" s="81" t="n">
        <f aca="false">AR19*$J42</f>
        <v>208130.724990198</v>
      </c>
      <c r="AT19" s="94" t="n">
        <f aca="false">0.24*AI19/$AN42</f>
        <v>0.00704559265126652</v>
      </c>
      <c r="AU19" s="81" t="n">
        <f aca="false">AT19*$J42</f>
        <v>91613.7073781582</v>
      </c>
      <c r="AV19" s="94" t="n">
        <f aca="false">0.25*AK19/$AN42</f>
        <v>0.0178299824290244</v>
      </c>
      <c r="AW19" s="81" t="n">
        <f aca="false">AV19*$J42</f>
        <v>231842.922754938</v>
      </c>
      <c r="AX19" s="94" t="n">
        <f aca="false">0.35*AM19/$AN42</f>
        <v>0.0127091286109145</v>
      </c>
      <c r="AY19" s="81" t="n">
        <f aca="false">AX19*$J42</f>
        <v>165256.557854278</v>
      </c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89" t="s">
        <v>49</v>
      </c>
      <c r="B20" s="81" t="n">
        <f aca="true">INDIRECT(ADDRESS(ROW()-35*INT((ROW()-15)/35)+138,2+INT((ROW()-15)/35), 1, 1, "Variables_Simulación"))</f>
        <v>0</v>
      </c>
      <c r="C20" s="81" t="n">
        <f aca="true">INDIRECT(ADDRESS(ROW()-35*INT((ROW()-15)/35)+108,2+INT((ROW()-15)/35), 1, 1, "Variables_Simulación"))</f>
        <v>0</v>
      </c>
      <c r="D20" s="81" t="n">
        <f aca="true">INDIRECT(ADDRESS(ROW()-35*INT((ROW()-15)/35)+78,2+INT((ROW()-15)/35), 1, 1, "Variables_Simulación"))</f>
        <v>0</v>
      </c>
      <c r="E20" s="81" t="n">
        <f aca="true">INDIRECT(ADDRESS(ROW()-35*INT((ROW()-15)/35)+48,2+INT((ROW()-15)/35), 1, 1, "Variables_Simulación"))</f>
        <v>0</v>
      </c>
      <c r="F20" s="81" t="n">
        <f aca="true">INDIRECT(ADDRESS(ROW()-35*INT((ROW()-15)/35)+18,2+INT((ROW()-15)/35), 1, 1, "Variables_Simulación"))</f>
        <v>0</v>
      </c>
      <c r="G20" s="81" t="n">
        <f aca="true">INDIRECT(ADDRESS(ROW()-35*INT((ROW()-15)/35)-12,2+INT((ROW()-15)/35), 1, 1, "Variables_Simulación"))</f>
        <v>0</v>
      </c>
      <c r="H20" s="81" t="n">
        <f aca="true">INDIRECT(ADDRESS(ROW()-35*INT((ROW()-15)/35)+168,2+INT((ROW()-15)/35), 1, 1, "Variables_Simulación"))</f>
        <v>0</v>
      </c>
      <c r="I20" s="82" t="n">
        <f aca="false">AP20+AR20+AT20+AV20+AX20</f>
        <v>0.0158170808711499</v>
      </c>
      <c r="J20" s="81" t="n">
        <f aca="false">ROUND(AQ20+AS20+AU20+AW20+AY20,0)</f>
        <v>205669</v>
      </c>
      <c r="K20" s="90" t="n">
        <f aca="false">I20-Tabla_Ministerio!J20</f>
        <v>-8.67361737988404E-017</v>
      </c>
      <c r="L20" s="81" t="n">
        <f aca="false">J20-Tabla_Ministerio!K20</f>
        <v>0</v>
      </c>
      <c r="M20" s="82" t="n">
        <f aca="false">Q55/Q77</f>
        <v>0.0486747434901931</v>
      </c>
      <c r="N20" s="81" t="n">
        <f aca="false">ROUND(N42*M20,0)</f>
        <v>12025418</v>
      </c>
      <c r="O20" s="82" t="n">
        <f aca="false">Tabla_Ministerio!L20/Tabla_Ministerio!L42-M20</f>
        <v>-8.73195536422316E-006</v>
      </c>
      <c r="P20" s="81" t="n">
        <f aca="false">N20-Tabla_Ministerio!L20</f>
        <v>2157</v>
      </c>
      <c r="Q20" s="83" t="n">
        <f aca="false">N20+J20</f>
        <v>12231087</v>
      </c>
      <c r="R20" s="81" t="n">
        <f aca="false">Q20-Tabla_Ministerio!M20</f>
        <v>2157</v>
      </c>
      <c r="T20" s="83" t="n">
        <f aca="false">B20+Tabla_Ministerio!B20</f>
        <v>20526</v>
      </c>
      <c r="U20" s="83" t="n">
        <f aca="false">C20+Tabla_Ministerio!C20</f>
        <v>102</v>
      </c>
      <c r="V20" s="83" t="n">
        <f aca="false">D20+Tabla_Ministerio!D20</f>
        <v>1198.83751578373</v>
      </c>
      <c r="W20" s="83" t="n">
        <f aca="false">E20+Tabla_Ministerio!E20</f>
        <v>752.713972660184</v>
      </c>
      <c r="X20" s="83" t="n">
        <f aca="false">F20+Tabla_Ministerio!F20</f>
        <v>217</v>
      </c>
      <c r="Y20" s="83" t="n">
        <f aca="false">G20+Tabla_Ministerio!G20</f>
        <v>839</v>
      </c>
      <c r="Z20" s="83" t="n">
        <f aca="false">H20+Tabla_Ministerio!H20</f>
        <v>81</v>
      </c>
      <c r="AA20" s="83" t="n">
        <f aca="false">Y20+0.33*Z20</f>
        <v>865.73</v>
      </c>
      <c r="AD20" s="91" t="n">
        <f aca="false">IF(U20&gt;0,T20/U20,0)</f>
        <v>201.235294117647</v>
      </c>
      <c r="AE20" s="92" t="n">
        <f aca="false">EXP((((AD20-AD42)/AD43+2)/4-1.9)^3)</f>
        <v>0.0830496344785555</v>
      </c>
      <c r="AF20" s="93" t="n">
        <f aca="false">T20/V20</f>
        <v>17.1215863115372</v>
      </c>
      <c r="AG20" s="92" t="n">
        <f aca="false">EXP((((AF20-AF42)/AF43+2)/4-1.9)^3)</f>
        <v>0.0309730708566286</v>
      </c>
      <c r="AH20" s="92" t="n">
        <f aca="false">W20/V20</f>
        <v>0.627869884575729</v>
      </c>
      <c r="AI20" s="92" t="n">
        <f aca="false">EXP((((AH20-AH42)/AH43+2)/4-1.9)^3)</f>
        <v>0.00644250195461726</v>
      </c>
      <c r="AJ20" s="92" t="n">
        <f aca="false">X20/V20</f>
        <v>0.181008683114273</v>
      </c>
      <c r="AK20" s="92" t="n">
        <f aca="false">EXP((((AJ20-AJ42)/AJ43+2)/4-1.9)^3)</f>
        <v>0.0979488038360616</v>
      </c>
      <c r="AL20" s="92" t="n">
        <f aca="false">AA20/V20</f>
        <v>0.722141231486267</v>
      </c>
      <c r="AM20" s="92" t="n">
        <f aca="false">EXP((((AL20-AL42)/AL43+2)/4-1.9)^3)</f>
        <v>0.0482862176255124</v>
      </c>
      <c r="AN20" s="92" t="n">
        <f aca="false">0.01*AE20+0.15*AG20+0.24*AI20+0.25*AK20+0.35*AM20</f>
        <v>0.0484100345703327</v>
      </c>
      <c r="AP20" s="94" t="n">
        <f aca="false">0.01*AE20/$AN42</f>
        <v>0.000271349276348539</v>
      </c>
      <c r="AQ20" s="81" t="n">
        <f aca="false">AP20*$J42</f>
        <v>3528.3494847238</v>
      </c>
      <c r="AR20" s="94" t="n">
        <f aca="false">0.15*AG20/$AN42</f>
        <v>0.00151798146060625</v>
      </c>
      <c r="AS20" s="81" t="n">
        <f aca="false">AR20*$J42</f>
        <v>19738.2840906153</v>
      </c>
      <c r="AT20" s="94" t="n">
        <f aca="false">0.24*AI20/$AN42</f>
        <v>0.000505192323863389</v>
      </c>
      <c r="AU20" s="81" t="n">
        <f aca="false">AT20*$J42</f>
        <v>6569.0061885415</v>
      </c>
      <c r="AV20" s="94" t="n">
        <f aca="false">0.25*AK20/$AN42</f>
        <v>0.00800073871697267</v>
      </c>
      <c r="AW20" s="81" t="n">
        <f aca="false">AV20*$J42</f>
        <v>104033.45352276</v>
      </c>
      <c r="AX20" s="94" t="n">
        <f aca="false">0.35*AM20/$AN42</f>
        <v>0.00552181909335907</v>
      </c>
      <c r="AY20" s="81" t="n">
        <f aca="false">AX20*$J42</f>
        <v>71800.1087563852</v>
      </c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89" t="s">
        <v>50</v>
      </c>
      <c r="B21" s="81" t="n">
        <f aca="true">INDIRECT(ADDRESS(ROW()-35*INT((ROW()-15)/35)+138,2+INT((ROW()-15)/35), 1, 1, "Variables_Simulación"))</f>
        <v>0</v>
      </c>
      <c r="C21" s="81" t="n">
        <f aca="true">INDIRECT(ADDRESS(ROW()-35*INT((ROW()-15)/35)+108,2+INT((ROW()-15)/35), 1, 1, "Variables_Simulación"))</f>
        <v>0</v>
      </c>
      <c r="D21" s="81" t="n">
        <f aca="true">INDIRECT(ADDRESS(ROW()-35*INT((ROW()-15)/35)+78,2+INT((ROW()-15)/35), 1, 1, "Variables_Simulación"))</f>
        <v>0</v>
      </c>
      <c r="E21" s="81" t="n">
        <f aca="true">INDIRECT(ADDRESS(ROW()-35*INT((ROW()-15)/35)+48,2+INT((ROW()-15)/35), 1, 1, "Variables_Simulación"))</f>
        <v>0</v>
      </c>
      <c r="F21" s="81" t="n">
        <f aca="true">INDIRECT(ADDRESS(ROW()-35*INT((ROW()-15)/35)+18,2+INT((ROW()-15)/35), 1, 1, "Variables_Simulación"))</f>
        <v>0</v>
      </c>
      <c r="G21" s="81" t="n">
        <f aca="true">INDIRECT(ADDRESS(ROW()-35*INT((ROW()-15)/35)-12,2+INT((ROW()-15)/35), 1, 1, "Variables_Simulación"))</f>
        <v>0</v>
      </c>
      <c r="H21" s="81" t="n">
        <f aca="true">INDIRECT(ADDRESS(ROW()-35*INT((ROW()-15)/35)+168,2+INT((ROW()-15)/35), 1, 1, "Variables_Simulación"))</f>
        <v>0</v>
      </c>
      <c r="I21" s="82" t="n">
        <f aca="false">AP21+AR21+AT21+AV21+AX21</f>
        <v>0.0381197090088908</v>
      </c>
      <c r="J21" s="81" t="n">
        <f aca="false">ROUND(AQ21+AS21+AU21+AW21+AY21,0)</f>
        <v>495670</v>
      </c>
      <c r="K21" s="90" t="n">
        <f aca="false">I21-Tabla_Ministerio!J21</f>
        <v>0</v>
      </c>
      <c r="L21" s="81" t="n">
        <f aca="false">J21-Tabla_Ministerio!K21</f>
        <v>0</v>
      </c>
      <c r="M21" s="82" t="n">
        <f aca="false">Q56/Q77</f>
        <v>0.0409035197087387</v>
      </c>
      <c r="N21" s="81" t="n">
        <f aca="false">ROUND(N42*M21,0)</f>
        <v>10105486</v>
      </c>
      <c r="O21" s="82" t="n">
        <f aca="false">Tabla_Ministerio!L21/Tabla_Ministerio!L42-M21</f>
        <v>1.55066472064952E-006</v>
      </c>
      <c r="P21" s="81" t="n">
        <f aca="false">N21-Tabla_Ministerio!L21</f>
        <v>-383</v>
      </c>
      <c r="Q21" s="83" t="n">
        <f aca="false">N21+J21</f>
        <v>10601156</v>
      </c>
      <c r="R21" s="81" t="n">
        <f aca="false">Q21-Tabla_Ministerio!M21</f>
        <v>-383</v>
      </c>
      <c r="T21" s="83" t="n">
        <f aca="false">B21+Tabla_Ministerio!B21</f>
        <v>16931</v>
      </c>
      <c r="U21" s="83" t="n">
        <f aca="false">C21+Tabla_Ministerio!C21</f>
        <v>81</v>
      </c>
      <c r="V21" s="83" t="n">
        <f aca="false">D21+Tabla_Ministerio!D21</f>
        <v>962.219628823071</v>
      </c>
      <c r="W21" s="83" t="n">
        <f aca="false">E21+Tabla_Ministerio!E21</f>
        <v>797.389851457579</v>
      </c>
      <c r="X21" s="83" t="n">
        <f aca="false">F21+Tabla_Ministerio!F21</f>
        <v>188</v>
      </c>
      <c r="Y21" s="83" t="n">
        <f aca="false">G21+Tabla_Ministerio!G21</f>
        <v>812</v>
      </c>
      <c r="Z21" s="83" t="n">
        <f aca="false">H21+Tabla_Ministerio!H21</f>
        <v>68</v>
      </c>
      <c r="AA21" s="83" t="n">
        <f aca="false">Y21+0.33*Z21</f>
        <v>834.44</v>
      </c>
      <c r="AD21" s="91" t="n">
        <f aca="false">IF(U21&gt;0,T21/U21,0)</f>
        <v>209.024691358025</v>
      </c>
      <c r="AE21" s="92" t="n">
        <f aca="false">EXP((((AD21-AD42)/AD43+2)/4-1.9)^3)</f>
        <v>0.0943816108793741</v>
      </c>
      <c r="AF21" s="93" t="n">
        <f aca="false">T21/V21</f>
        <v>17.5957749071373</v>
      </c>
      <c r="AG21" s="92" t="n">
        <f aca="false">EXP((((AF21-AF42)/AF43+2)/4-1.9)^3)</f>
        <v>0.0368922228752264</v>
      </c>
      <c r="AH21" s="92" t="n">
        <f aca="false">W21/V21</f>
        <v>0.828698383998774</v>
      </c>
      <c r="AI21" s="92" t="n">
        <f aca="false">EXP((((AH21-AH42)/AH43+2)/4-1.9)^3)</f>
        <v>0.194807648091321</v>
      </c>
      <c r="AJ21" s="92" t="n">
        <f aca="false">X21/V21</f>
        <v>0.195381588951735</v>
      </c>
      <c r="AK21" s="92" t="n">
        <f aca="false">EXP((((AJ21-AJ42)/AJ43+2)/4-1.9)^3)</f>
        <v>0.124523708557514</v>
      </c>
      <c r="AL21" s="92" t="n">
        <f aca="false">AA21/V21</f>
        <v>0.867203261089817</v>
      </c>
      <c r="AM21" s="92" t="n">
        <f aca="false">EXP((((AL21-AL42)/AL43+2)/4-1.9)^3)</f>
        <v>0.0923069611541194</v>
      </c>
      <c r="AN21" s="92" t="n">
        <f aca="false">0.01*AE21+0.15*AG21+0.24*AI21+0.25*AK21+0.35*AM21</f>
        <v>0.116669848625315</v>
      </c>
      <c r="AP21" s="94" t="n">
        <f aca="false">0.01*AE21/$AN42</f>
        <v>0.000308374407347217</v>
      </c>
      <c r="AQ21" s="81" t="n">
        <f aca="false">AP21*$J42</f>
        <v>4009.78655962212</v>
      </c>
      <c r="AR21" s="94" t="n">
        <f aca="false">0.15*AG21/$AN42</f>
        <v>0.00180807743037085</v>
      </c>
      <c r="AS21" s="81" t="n">
        <f aca="false">AR21*$J42</f>
        <v>23510.396473641</v>
      </c>
      <c r="AT21" s="94" t="n">
        <f aca="false">0.24*AI21/$AN42</f>
        <v>0.015275948558321</v>
      </c>
      <c r="AU21" s="81" t="n">
        <f aca="false">AT21*$J42</f>
        <v>198632.868860826</v>
      </c>
      <c r="AV21" s="94" t="n">
        <f aca="false">0.25*AK21/$AN42</f>
        <v>0.0101714530164617</v>
      </c>
      <c r="AW21" s="81" t="n">
        <f aca="false">AV21*$J42</f>
        <v>132259.210315444</v>
      </c>
      <c r="AX21" s="94" t="n">
        <f aca="false">0.35*AM21/$AN42</f>
        <v>0.01055585559639</v>
      </c>
      <c r="AY21" s="81" t="n">
        <f aca="false">AX21*$J42</f>
        <v>137257.589758603</v>
      </c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89" t="s">
        <v>51</v>
      </c>
      <c r="B22" s="81" t="n">
        <f aca="true">INDIRECT(ADDRESS(ROW()-35*INT((ROW()-15)/35)+138,2+INT((ROW()-15)/35), 1, 1, "Variables_Simulación"))</f>
        <v>0</v>
      </c>
      <c r="C22" s="81" t="n">
        <f aca="true">INDIRECT(ADDRESS(ROW()-35*INT((ROW()-15)/35)+108,2+INT((ROW()-15)/35), 1, 1, "Variables_Simulación"))</f>
        <v>0</v>
      </c>
      <c r="D22" s="81" t="n">
        <f aca="true">INDIRECT(ADDRESS(ROW()-35*INT((ROW()-15)/35)+78,2+INT((ROW()-15)/35), 1, 1, "Variables_Simulación"))</f>
        <v>0</v>
      </c>
      <c r="E22" s="81" t="n">
        <f aca="true">INDIRECT(ADDRESS(ROW()-35*INT((ROW()-15)/35)+48,2+INT((ROW()-15)/35), 1, 1, "Variables_Simulación"))</f>
        <v>0</v>
      </c>
      <c r="F22" s="81" t="n">
        <f aca="true">INDIRECT(ADDRESS(ROW()-35*INT((ROW()-15)/35)+18,2+INT((ROW()-15)/35), 1, 1, "Variables_Simulación"))</f>
        <v>0</v>
      </c>
      <c r="G22" s="81" t="n">
        <f aca="true">INDIRECT(ADDRESS(ROW()-35*INT((ROW()-15)/35)-12,2+INT((ROW()-15)/35), 1, 1, "Variables_Simulación"))</f>
        <v>0</v>
      </c>
      <c r="H22" s="81" t="n">
        <f aca="true">INDIRECT(ADDRESS(ROW()-35*INT((ROW()-15)/35)+168,2+INT((ROW()-15)/35), 1, 1, "Variables_Simulación"))</f>
        <v>0</v>
      </c>
      <c r="I22" s="82" t="n">
        <f aca="false">AP22+AR22+AT22+AV22+AX22</f>
        <v>0.0316262888496982</v>
      </c>
      <c r="J22" s="81" t="n">
        <f aca="false">ROUND(AQ22+AS22+AU22+AW22+AY22,0)</f>
        <v>411236</v>
      </c>
      <c r="K22" s="90" t="n">
        <f aca="false">I22-Tabla_Ministerio!J22</f>
        <v>0</v>
      </c>
      <c r="L22" s="81" t="n">
        <f aca="false">J22-Tabla_Ministerio!K22</f>
        <v>0</v>
      </c>
      <c r="M22" s="82" t="n">
        <f aca="false">Q57/Q77</f>
        <v>0.0374196312306812</v>
      </c>
      <c r="N22" s="81" t="n">
        <f aca="false">ROUND(N42*M22,0)</f>
        <v>9244768</v>
      </c>
      <c r="O22" s="82" t="n">
        <f aca="false">Tabla_Ministerio!L22/Tabla_Ministerio!L42-M22</f>
        <v>-8.43991654712189E-006</v>
      </c>
      <c r="P22" s="81" t="n">
        <f aca="false">N22-Tabla_Ministerio!L22</f>
        <v>2085</v>
      </c>
      <c r="Q22" s="83" t="n">
        <f aca="false">N22+J22</f>
        <v>9656004</v>
      </c>
      <c r="R22" s="81" t="n">
        <f aca="false">Q22-Tabla_Ministerio!M22</f>
        <v>2085</v>
      </c>
      <c r="T22" s="83" t="n">
        <f aca="false">B22+Tabla_Ministerio!B22</f>
        <v>10634</v>
      </c>
      <c r="U22" s="83" t="n">
        <f aca="false">C22+Tabla_Ministerio!C22</f>
        <v>53</v>
      </c>
      <c r="V22" s="83" t="n">
        <f aca="false">D22+Tabla_Ministerio!D22</f>
        <v>559.46940495888</v>
      </c>
      <c r="W22" s="83" t="n">
        <f aca="false">E22+Tabla_Ministerio!E22</f>
        <v>382.746643837023</v>
      </c>
      <c r="X22" s="83" t="n">
        <f aca="false">F22+Tabla_Ministerio!F22</f>
        <v>75</v>
      </c>
      <c r="Y22" s="83" t="n">
        <f aca="false">G22+Tabla_Ministerio!G22</f>
        <v>593</v>
      </c>
      <c r="Z22" s="83" t="n">
        <f aca="false">H22+Tabla_Ministerio!H22</f>
        <v>49</v>
      </c>
      <c r="AA22" s="83" t="n">
        <f aca="false">Y22+0.33*Z22</f>
        <v>609.17</v>
      </c>
      <c r="AD22" s="91" t="n">
        <f aca="false">IF(U22&gt;0,T22/U22,0)</f>
        <v>200.641509433962</v>
      </c>
      <c r="AE22" s="92" t="n">
        <f aca="false">EXP((((AD22-AD42)/AD43+2)/4-1.9)^3)</f>
        <v>0.0822285722546186</v>
      </c>
      <c r="AF22" s="93" t="n">
        <f aca="false">T22/V22</f>
        <v>19.0072949579461</v>
      </c>
      <c r="AG22" s="92" t="n">
        <f aca="false">EXP((((AF22-AF42)/AF43+2)/4-1.9)^3)</f>
        <v>0.0599584392991283</v>
      </c>
      <c r="AH22" s="92" t="n">
        <f aca="false">W22/V22</f>
        <v>0.684124351473972</v>
      </c>
      <c r="AI22" s="92" t="n">
        <f aca="false">EXP((((AH22-AH42)/AH43+2)/4-1.9)^3)</f>
        <v>0.0216911245523694</v>
      </c>
      <c r="AJ22" s="92" t="n">
        <f aca="false">X22/V22</f>
        <v>0.134055587911036</v>
      </c>
      <c r="AK22" s="92" t="n">
        <f aca="false">EXP((((AJ22-AJ42)/AJ43+2)/4-1.9)^3)</f>
        <v>0.0393733991469492</v>
      </c>
      <c r="AL22" s="92" t="n">
        <f aca="false">AA22/V22</f>
        <v>1.08883523317021</v>
      </c>
      <c r="AM22" s="92" t="n">
        <f aca="false">EXP((((AL22-AL42)/AL43+2)/4-1.9)^3)</f>
        <v>0.205516291231553</v>
      </c>
      <c r="AN22" s="92" t="n">
        <f aca="false">0.01*AE22+0.15*AG22+0.24*AI22+0.25*AK22+0.35*AM22</f>
        <v>0.0967959732277649</v>
      </c>
      <c r="AP22" s="94" t="n">
        <f aca="false">0.01*AE22/$AN42</f>
        <v>0.000268666607825055</v>
      </c>
      <c r="AQ22" s="81" t="n">
        <f aca="false">AP22*$J42</f>
        <v>3493.46679688365</v>
      </c>
      <c r="AR22" s="94" t="n">
        <f aca="false">0.15*AG22/$AN42</f>
        <v>0.00293854618692042</v>
      </c>
      <c r="AS22" s="81" t="n">
        <f aca="false">AR22*$J42</f>
        <v>38209.8602361486</v>
      </c>
      <c r="AT22" s="94" t="n">
        <f aca="false">0.24*AI22/$AN42</f>
        <v>0.00170092142726757</v>
      </c>
      <c r="AU22" s="81" t="n">
        <f aca="false">AT22*$J42</f>
        <v>22117.0490012531</v>
      </c>
      <c r="AV22" s="94" t="n">
        <f aca="false">0.25*AK22/$AN42</f>
        <v>0.00321613196523628</v>
      </c>
      <c r="AW22" s="81" t="n">
        <f aca="false">AV22*$J42</f>
        <v>41819.30283746</v>
      </c>
      <c r="AX22" s="94" t="n">
        <f aca="false">0.35*AM22/$AN42</f>
        <v>0.0235020226624489</v>
      </c>
      <c r="AY22" s="81" t="n">
        <f aca="false">AX22*$J42</f>
        <v>305596.354141392</v>
      </c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89" t="s">
        <v>52</v>
      </c>
      <c r="B23" s="81" t="n">
        <f aca="true">INDIRECT(ADDRESS(ROW()-35*INT((ROW()-15)/35)+138,2+INT((ROW()-15)/35), 1, 1, "Variables_Simulación"))</f>
        <v>0</v>
      </c>
      <c r="C23" s="81" t="n">
        <f aca="true">INDIRECT(ADDRESS(ROW()-35*INT((ROW()-15)/35)+108,2+INT((ROW()-15)/35), 1, 1, "Variables_Simulación"))</f>
        <v>0</v>
      </c>
      <c r="D23" s="81" t="n">
        <f aca="true">INDIRECT(ADDRESS(ROW()-35*INT((ROW()-15)/35)+78,2+INT((ROW()-15)/35), 1, 1, "Variables_Simulación"))</f>
        <v>0</v>
      </c>
      <c r="E23" s="81" t="n">
        <f aca="true">INDIRECT(ADDRESS(ROW()-35*INT((ROW()-15)/35)+48,2+INT((ROW()-15)/35), 1, 1, "Variables_Simulación"))</f>
        <v>0</v>
      </c>
      <c r="F23" s="81" t="n">
        <f aca="true">INDIRECT(ADDRESS(ROW()-35*INT((ROW()-15)/35)+18,2+INT((ROW()-15)/35), 1, 1, "Variables_Simulación"))</f>
        <v>0</v>
      </c>
      <c r="G23" s="81" t="n">
        <f aca="true">INDIRECT(ADDRESS(ROW()-35*INT((ROW()-15)/35)-12,2+INT((ROW()-15)/35), 1, 1, "Variables_Simulación"))</f>
        <v>0</v>
      </c>
      <c r="H23" s="81" t="n">
        <f aca="true">INDIRECT(ADDRESS(ROW()-35*INT((ROW()-15)/35)+168,2+INT((ROW()-15)/35), 1, 1, "Variables_Simulación"))</f>
        <v>0</v>
      </c>
      <c r="I23" s="82" t="n">
        <f aca="false">AP23+AR23+AT23+AV23+AX23</f>
        <v>0.0164642405985597</v>
      </c>
      <c r="J23" s="81" t="n">
        <f aca="false">ROUND(AQ23+AS23+AU23+AW23+AY23,0)</f>
        <v>214084</v>
      </c>
      <c r="K23" s="90" t="n">
        <f aca="false">I23-Tabla_Ministerio!J23</f>
        <v>0</v>
      </c>
      <c r="L23" s="81" t="n">
        <f aca="false">J23-Tabla_Ministerio!K23</f>
        <v>0</v>
      </c>
      <c r="M23" s="82" t="n">
        <f aca="false">Q58/Q77</f>
        <v>0.0180751448916458</v>
      </c>
      <c r="N23" s="81" t="n">
        <f aca="false">ROUND(N42*M23,0)</f>
        <v>4465584</v>
      </c>
      <c r="O23" s="82" t="n">
        <f aca="false">Tabla_Ministerio!L23/Tabla_Ministerio!L42-M23</f>
        <v>-3.15496888173353E-006</v>
      </c>
      <c r="P23" s="81" t="n">
        <f aca="false">N23-Tabla_Ministerio!L23</f>
        <v>779</v>
      </c>
      <c r="Q23" s="83" t="n">
        <f aca="false">N23+J23</f>
        <v>4679668</v>
      </c>
      <c r="R23" s="81" t="n">
        <f aca="false">Q23-Tabla_Ministerio!M23</f>
        <v>779</v>
      </c>
      <c r="T23" s="83" t="n">
        <f aca="false">B23+Tabla_Ministerio!B23</f>
        <v>15392</v>
      </c>
      <c r="U23" s="83" t="n">
        <f aca="false">C23+Tabla_Ministerio!C23</f>
        <v>58</v>
      </c>
      <c r="V23" s="83" t="n">
        <f aca="false">D23+Tabla_Ministerio!D23</f>
        <v>870.551839575368</v>
      </c>
      <c r="W23" s="83" t="n">
        <f aca="false">E23+Tabla_Ministerio!E23</f>
        <v>652.678003718646</v>
      </c>
      <c r="X23" s="83" t="n">
        <f aca="false">F23+Tabla_Ministerio!F23</f>
        <v>140</v>
      </c>
      <c r="Y23" s="83" t="n">
        <f aca="false">G23+Tabla_Ministerio!G23</f>
        <v>500</v>
      </c>
      <c r="Z23" s="83" t="n">
        <f aca="false">H23+Tabla_Ministerio!H23</f>
        <v>78</v>
      </c>
      <c r="AA23" s="83" t="n">
        <f aca="false">Y23+0.33*Z23</f>
        <v>525.74</v>
      </c>
      <c r="AD23" s="91" t="n">
        <f aca="false">IF(U23&gt;0,T23/U23,0)</f>
        <v>265.379310344828</v>
      </c>
      <c r="AE23" s="92" t="n">
        <f aca="false">EXP((((AD23-AD42)/AD43+2)/4-1.9)^3)</f>
        <v>0.209510044412495</v>
      </c>
      <c r="AF23" s="93" t="n">
        <f aca="false">T23/V23</f>
        <v>17.6807391590922</v>
      </c>
      <c r="AG23" s="92" t="n">
        <f aca="false">EXP((((AF23-AF42)/AF43+2)/4-1.9)^3)</f>
        <v>0.0380424398664662</v>
      </c>
      <c r="AH23" s="92" t="n">
        <f aca="false">W23/V23</f>
        <v>0.749729050066685</v>
      </c>
      <c r="AI23" s="92" t="n">
        <f aca="false">EXP((((AH23-AH42)/AH43+2)/4-1.9)^3)</f>
        <v>0.0684403810642252</v>
      </c>
      <c r="AJ23" s="92" t="n">
        <f aca="false">X23/V23</f>
        <v>0.160817533931452</v>
      </c>
      <c r="AK23" s="92" t="n">
        <f aca="false">EXP((((AJ23-AJ42)/AJ43+2)/4-1.9)^3)</f>
        <v>0.0678340786942184</v>
      </c>
      <c r="AL23" s="92" t="n">
        <f aca="false">AA23/V23</f>
        <v>0.603915787779441</v>
      </c>
      <c r="AM23" s="92" t="n">
        <f aca="false">EXP((((AL23-AL42)/AL43+2)/4-1.9)^3)</f>
        <v>0.026300186876041</v>
      </c>
      <c r="AN23" s="92" t="n">
        <f aca="false">0.01*AE23+0.15*AG23+0.24*AI23+0.25*AK23+0.35*AM23</f>
        <v>0.0503907429596779</v>
      </c>
      <c r="AP23" s="94" t="n">
        <f aca="false">0.01*AE23/$AN42</f>
        <v>0.000684535209528951</v>
      </c>
      <c r="AQ23" s="81" t="n">
        <f aca="false">AP23*$J42</f>
        <v>8900.99832333597</v>
      </c>
      <c r="AR23" s="94" t="n">
        <f aca="false">0.15*AG23/$AN42</f>
        <v>0.00186444924046545</v>
      </c>
      <c r="AS23" s="81" t="n">
        <f aca="false">AR23*$J42</f>
        <v>24243.3980492367</v>
      </c>
      <c r="AT23" s="94" t="n">
        <f aca="false">0.24*AI23/$AN42</f>
        <v>0.00536679001411121</v>
      </c>
      <c r="AU23" s="81" t="n">
        <f aca="false">AT23*$J42</f>
        <v>69784.2685844778</v>
      </c>
      <c r="AV23" s="94" t="n">
        <f aca="false">0.25*AK23/$AN42</f>
        <v>0.0055408817513215</v>
      </c>
      <c r="AW23" s="81" t="n">
        <f aca="false">AV23*$J42</f>
        <v>72047.9801356803</v>
      </c>
      <c r="AX23" s="94" t="n">
        <f aca="false">0.35*AM23/$AN42</f>
        <v>0.00300758438313263</v>
      </c>
      <c r="AY23" s="81" t="n">
        <f aca="false">AX23*$J42</f>
        <v>39107.5625897704</v>
      </c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89" t="s">
        <v>53</v>
      </c>
      <c r="B24" s="81" t="n">
        <f aca="true">INDIRECT(ADDRESS(ROW()-35*INT((ROW()-15)/35)+138,2+INT((ROW()-15)/35), 1, 1, "Variables_Simulación"))</f>
        <v>0</v>
      </c>
      <c r="C24" s="81" t="n">
        <f aca="true">INDIRECT(ADDRESS(ROW()-35*INT((ROW()-15)/35)+108,2+INT((ROW()-15)/35), 1, 1, "Variables_Simulación"))</f>
        <v>0</v>
      </c>
      <c r="D24" s="81" t="n">
        <f aca="true">INDIRECT(ADDRESS(ROW()-35*INT((ROW()-15)/35)+78,2+INT((ROW()-15)/35), 1, 1, "Variables_Simulación"))</f>
        <v>0</v>
      </c>
      <c r="E24" s="81" t="n">
        <f aca="true">INDIRECT(ADDRESS(ROW()-35*INT((ROW()-15)/35)+48,2+INT((ROW()-15)/35), 1, 1, "Variables_Simulación"))</f>
        <v>0</v>
      </c>
      <c r="F24" s="81" t="n">
        <f aca="true">INDIRECT(ADDRESS(ROW()-35*INT((ROW()-15)/35)+18,2+INT((ROW()-15)/35), 1, 1, "Variables_Simulación"))</f>
        <v>0</v>
      </c>
      <c r="G24" s="81" t="n">
        <f aca="true">INDIRECT(ADDRESS(ROW()-35*INT((ROW()-15)/35)-12,2+INT((ROW()-15)/35), 1, 1, "Variables_Simulación"))</f>
        <v>0</v>
      </c>
      <c r="H24" s="81" t="n">
        <f aca="true">INDIRECT(ADDRESS(ROW()-35*INT((ROW()-15)/35)+168,2+INT((ROW()-15)/35), 1, 1, "Variables_Simulación"))</f>
        <v>0</v>
      </c>
      <c r="I24" s="82" t="n">
        <f aca="false">AP24+AR24+AT24+AV24+AX24</f>
        <v>0.0172611401694134</v>
      </c>
      <c r="J24" s="81" t="n">
        <f aca="false">ROUND(AQ24+AS24+AU24+AW24+AY24,0)</f>
        <v>224446</v>
      </c>
      <c r="K24" s="90" t="n">
        <f aca="false">I24-Tabla_Ministerio!J24</f>
        <v>0</v>
      </c>
      <c r="L24" s="81" t="n">
        <f aca="false">J24-Tabla_Ministerio!K24</f>
        <v>0</v>
      </c>
      <c r="M24" s="82" t="n">
        <f aca="false">Q59/Q77</f>
        <v>0.0181923150566878</v>
      </c>
      <c r="N24" s="81" t="n">
        <f aca="false">ROUND(N42*M24,0)</f>
        <v>4494532</v>
      </c>
      <c r="O24" s="82" t="n">
        <f aca="false">Tabla_Ministerio!L24/Tabla_Ministerio!L42-M24</f>
        <v>-1.20669729839623E-006</v>
      </c>
      <c r="P24" s="81" t="n">
        <f aca="false">N24-Tabla_Ministerio!L24</f>
        <v>298</v>
      </c>
      <c r="Q24" s="83" t="n">
        <f aca="false">N24+J24</f>
        <v>4718978</v>
      </c>
      <c r="R24" s="81" t="n">
        <f aca="false">Q24-Tabla_Ministerio!M24</f>
        <v>298</v>
      </c>
      <c r="T24" s="83" t="n">
        <f aca="false">B24+Tabla_Ministerio!B24</f>
        <v>7819</v>
      </c>
      <c r="U24" s="83" t="n">
        <f aca="false">C24+Tabla_Ministerio!C24</f>
        <v>60</v>
      </c>
      <c r="V24" s="83" t="n">
        <f aca="false">D24+Tabla_Ministerio!D24</f>
        <v>406.642370777204</v>
      </c>
      <c r="W24" s="83" t="n">
        <f aca="false">E24+Tabla_Ministerio!E24</f>
        <v>283.539450080879</v>
      </c>
      <c r="X24" s="83" t="n">
        <f aca="false">F24+Tabla_Ministerio!F24</f>
        <v>47</v>
      </c>
      <c r="Y24" s="83" t="n">
        <f aca="false">G24+Tabla_Ministerio!G24</f>
        <v>341</v>
      </c>
      <c r="Z24" s="83" t="n">
        <f aca="false">H24+Tabla_Ministerio!H24</f>
        <v>11</v>
      </c>
      <c r="AA24" s="83" t="n">
        <f aca="false">Y24+0.33*Z24</f>
        <v>344.63</v>
      </c>
      <c r="AD24" s="91" t="n">
        <f aca="false">IF(U24&gt;0,T24/U24,0)</f>
        <v>130.316666666667</v>
      </c>
      <c r="AE24" s="92" t="n">
        <f aca="false">EXP((((AD24-AD42)/AD43+2)/4-1.9)^3)</f>
        <v>0.0208273336331618</v>
      </c>
      <c r="AF24" s="93" t="n">
        <f aca="false">T24/V24</f>
        <v>19.2281979496032</v>
      </c>
      <c r="AG24" s="92" t="n">
        <f aca="false">EXP((((AF24-AF42)/AF43+2)/4-1.9)^3)</f>
        <v>0.0643957556643902</v>
      </c>
      <c r="AH24" s="92" t="n">
        <f aca="false">W24/V24</f>
        <v>0.697269813617696</v>
      </c>
      <c r="AI24" s="92" t="n">
        <f aca="false">EXP((((AH24-AH42)/AH43+2)/4-1.9)^3)</f>
        <v>0.027917018407648</v>
      </c>
      <c r="AJ24" s="92" t="n">
        <f aca="false">X24/V24</f>
        <v>0.115580675742595</v>
      </c>
      <c r="AK24" s="92" t="n">
        <f aca="false">EXP((((AJ24-AJ42)/AJ43+2)/4-1.9)^3)</f>
        <v>0.0259891391131599</v>
      </c>
      <c r="AL24" s="92" t="n">
        <f aca="false">AA24/V24</f>
        <v>0.84750145279086</v>
      </c>
      <c r="AM24" s="92" t="n">
        <f aca="false">EXP((((AL24-AL42)/AL43+2)/4-1.9)^3)</f>
        <v>0.0850421195792573</v>
      </c>
      <c r="AN24" s="92" t="n">
        <f aca="false">0.01*AE24+0.15*AG24+0.24*AI24+0.25*AK24+0.35*AM24</f>
        <v>0.0528297477348557</v>
      </c>
      <c r="AP24" s="94" t="n">
        <f aca="false">0.01*AE24/$AN42</f>
        <v>6.80494495263229E-005</v>
      </c>
      <c r="AQ24" s="81" t="n">
        <f aca="false">AP24*$J42</f>
        <v>884.845699251236</v>
      </c>
      <c r="AR24" s="94" t="n">
        <f aca="false">0.15*AG24/$AN42</f>
        <v>0.00315601780955969</v>
      </c>
      <c r="AS24" s="81" t="n">
        <f aca="false">AR24*$J42</f>
        <v>41037.6396133663</v>
      </c>
      <c r="AT24" s="94" t="n">
        <f aca="false">0.24*AI24/$AN42</f>
        <v>0.00218912830823263</v>
      </c>
      <c r="AU24" s="81" t="n">
        <f aca="false">AT24*$J42</f>
        <v>28465.193798511</v>
      </c>
      <c r="AV24" s="94" t="n">
        <f aca="false">0.25*AK24/$AN42</f>
        <v>0.00212286728760329</v>
      </c>
      <c r="AW24" s="81" t="n">
        <f aca="false">AV24*$J42</f>
        <v>27603.6030062272</v>
      </c>
      <c r="AX24" s="94" t="n">
        <f aca="false">0.35*AM24/$AN42</f>
        <v>0.00972507731449146</v>
      </c>
      <c r="AY24" s="81" t="n">
        <f aca="false">AX24*$J42</f>
        <v>126454.995543863</v>
      </c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89" t="s">
        <v>54</v>
      </c>
      <c r="B25" s="81" t="n">
        <f aca="true">INDIRECT(ADDRESS(ROW()-35*INT((ROW()-15)/35)+138,2+INT((ROW()-15)/35), 1, 1, "Variables_Simulación"))</f>
        <v>0</v>
      </c>
      <c r="C25" s="81" t="n">
        <f aca="true">INDIRECT(ADDRESS(ROW()-35*INT((ROW()-15)/35)+108,2+INT((ROW()-15)/35), 1, 1, "Variables_Simulación"))</f>
        <v>0</v>
      </c>
      <c r="D25" s="81" t="n">
        <f aca="true">INDIRECT(ADDRESS(ROW()-35*INT((ROW()-15)/35)+78,2+INT((ROW()-15)/35), 1, 1, "Variables_Simulación"))</f>
        <v>0</v>
      </c>
      <c r="E25" s="81" t="n">
        <f aca="true">INDIRECT(ADDRESS(ROW()-35*INT((ROW()-15)/35)+48,2+INT((ROW()-15)/35), 1, 1, "Variables_Simulación"))</f>
        <v>0</v>
      </c>
      <c r="F25" s="81" t="n">
        <f aca="true">INDIRECT(ADDRESS(ROW()-35*INT((ROW()-15)/35)+18,2+INT((ROW()-15)/35), 1, 1, "Variables_Simulación"))</f>
        <v>0</v>
      </c>
      <c r="G25" s="81" t="n">
        <f aca="true">INDIRECT(ADDRESS(ROW()-35*INT((ROW()-15)/35)-12,2+INT((ROW()-15)/35), 1, 1, "Variables_Simulación"))</f>
        <v>0</v>
      </c>
      <c r="H25" s="81" t="n">
        <f aca="true">INDIRECT(ADDRESS(ROW()-35*INT((ROW()-15)/35)+168,2+INT((ROW()-15)/35), 1, 1, "Variables_Simulación"))</f>
        <v>0</v>
      </c>
      <c r="I25" s="82" t="n">
        <f aca="false">AP25+AR25+AT25+AV25+AX25</f>
        <v>0.0152161219932207</v>
      </c>
      <c r="J25" s="81" t="n">
        <f aca="false">ROUND(AQ25+AS25+AU25+AW25+AY25,0)</f>
        <v>197855</v>
      </c>
      <c r="K25" s="90" t="n">
        <f aca="false">I25-Tabla_Ministerio!J25</f>
        <v>8.84708972748172E-017</v>
      </c>
      <c r="L25" s="81" t="n">
        <f aca="false">J25-Tabla_Ministerio!K25</f>
        <v>0</v>
      </c>
      <c r="M25" s="82" t="n">
        <f aca="false">Q60/Q77</f>
        <v>0.0191827716798246</v>
      </c>
      <c r="N25" s="81" t="n">
        <f aca="false">ROUND(N42*M25,0)</f>
        <v>4739231</v>
      </c>
      <c r="O25" s="82" t="n">
        <f aca="false">Tabla_Ministerio!L25/Tabla_Ministerio!L42-M25</f>
        <v>6.56124049683987E-006</v>
      </c>
      <c r="P25" s="81" t="n">
        <f aca="false">N25-Tabla_Ministerio!L25</f>
        <v>-1621</v>
      </c>
      <c r="Q25" s="83" t="n">
        <f aca="false">N25+J25</f>
        <v>4937086</v>
      </c>
      <c r="R25" s="81" t="n">
        <f aca="false">Q25-Tabla_Ministerio!M25</f>
        <v>-1621</v>
      </c>
      <c r="T25" s="83" t="n">
        <f aca="false">B25+Tabla_Ministerio!B25</f>
        <v>6656</v>
      </c>
      <c r="U25" s="83" t="n">
        <f aca="false">C25+Tabla_Ministerio!C25</f>
        <v>45</v>
      </c>
      <c r="V25" s="83" t="n">
        <f aca="false">D25+Tabla_Ministerio!D25</f>
        <v>307.539985724381</v>
      </c>
      <c r="W25" s="83" t="n">
        <f aca="false">E25+Tabla_Ministerio!E25</f>
        <v>185.392258451654</v>
      </c>
      <c r="X25" s="83" t="n">
        <f aca="false">F25+Tabla_Ministerio!F25</f>
        <v>35</v>
      </c>
      <c r="Y25" s="83" t="n">
        <f aca="false">G25+Tabla_Ministerio!G25</f>
        <v>228</v>
      </c>
      <c r="Z25" s="83" t="n">
        <f aca="false">H25+Tabla_Ministerio!H25</f>
        <v>12</v>
      </c>
      <c r="AA25" s="83" t="n">
        <f aca="false">Y25+0.33*Z25</f>
        <v>231.96</v>
      </c>
      <c r="AD25" s="91" t="n">
        <f aca="false">IF(U25&gt;0,T25/U25,0)</f>
        <v>147.911111111111</v>
      </c>
      <c r="AE25" s="92" t="n">
        <f aca="false">EXP((((AD25-AD42)/AD43+2)/4-1.9)^3)</f>
        <v>0.030501351589076</v>
      </c>
      <c r="AF25" s="93" t="n">
        <f aca="false">T25/V25</f>
        <v>21.6427141476333</v>
      </c>
      <c r="AG25" s="92" t="n">
        <f aca="false">EXP((((AF25-AF42)/AF43+2)/4-1.9)^3)</f>
        <v>0.130096355796748</v>
      </c>
      <c r="AH25" s="92" t="n">
        <f aca="false">W25/V25</f>
        <v>0.602823265452719</v>
      </c>
      <c r="AI25" s="92" t="n">
        <f aca="false">EXP((((AH25-AH42)/AH43+2)/4-1.9)^3)</f>
        <v>0.003486007362461</v>
      </c>
      <c r="AJ25" s="92" t="n">
        <f aca="false">X25/V25</f>
        <v>0.113806339418144</v>
      </c>
      <c r="AK25" s="92" t="n">
        <f aca="false">EXP((((AJ25-AJ42)/AJ43+2)/4-1.9)^3)</f>
        <v>0.0249284004332987</v>
      </c>
      <c r="AL25" s="92" t="n">
        <f aca="false">AA25/V25</f>
        <v>0.754243385469504</v>
      </c>
      <c r="AM25" s="92" t="n">
        <f aca="false">EXP((((AL25-AL42)/AL43+2)/4-1.9)^3)</f>
        <v>0.056235772996776</v>
      </c>
      <c r="AN25" s="92" t="n">
        <f aca="false">0.01*AE25+0.15*AG25+0.24*AI25+0.25*AK25+0.35*AM25</f>
        <v>0.0465707293095898</v>
      </c>
      <c r="AP25" s="94" t="n">
        <f aca="false">0.01*AE25/$AN42</f>
        <v>9.96575088296775E-005</v>
      </c>
      <c r="AQ25" s="81" t="n">
        <f aca="false">AP25*$J42</f>
        <v>1295.84469381963</v>
      </c>
      <c r="AR25" s="94" t="n">
        <f aca="false">0.15*AG25/$AN42</f>
        <v>0.00637598567820514</v>
      </c>
      <c r="AS25" s="81" t="n">
        <f aca="false">AR25*$J42</f>
        <v>82906.8206299736</v>
      </c>
      <c r="AT25" s="94" t="n">
        <f aca="false">0.24*AI25/$AN42</f>
        <v>0.000273357179066806</v>
      </c>
      <c r="AU25" s="81" t="n">
        <f aca="false">AT25*$J42</f>
        <v>3554.45820561927</v>
      </c>
      <c r="AV25" s="94" t="n">
        <f aca="false">0.25*AK25/$AN42</f>
        <v>0.00203622311542167</v>
      </c>
      <c r="AW25" s="81" t="n">
        <f aca="false">AV25*$J42</f>
        <v>26476.9704815888</v>
      </c>
      <c r="AX25" s="94" t="n">
        <f aca="false">0.35*AM25/$AN42</f>
        <v>0.00643089851169739</v>
      </c>
      <c r="AY25" s="81" t="n">
        <f aca="false">AX25*$J42</f>
        <v>83620.8511605295</v>
      </c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89" t="s">
        <v>55</v>
      </c>
      <c r="B26" s="81" t="n">
        <f aca="true">INDIRECT(ADDRESS(ROW()-35*INT((ROW()-15)/35)+138,2+INT((ROW()-15)/35), 1, 1, "Variables_Simulación"))</f>
        <v>0</v>
      </c>
      <c r="C26" s="81" t="n">
        <f aca="true">INDIRECT(ADDRESS(ROW()-35*INT((ROW()-15)/35)+108,2+INT((ROW()-15)/35), 1, 1, "Variables_Simulación"))</f>
        <v>0</v>
      </c>
      <c r="D26" s="81" t="n">
        <f aca="true">INDIRECT(ADDRESS(ROW()-35*INT((ROW()-15)/35)+78,2+INT((ROW()-15)/35), 1, 1, "Variables_Simulación"))</f>
        <v>0</v>
      </c>
      <c r="E26" s="81" t="n">
        <f aca="true">INDIRECT(ADDRESS(ROW()-35*INT((ROW()-15)/35)+48,2+INT((ROW()-15)/35), 1, 1, "Variables_Simulación"))</f>
        <v>0</v>
      </c>
      <c r="F26" s="81" t="n">
        <f aca="true">INDIRECT(ADDRESS(ROW()-35*INT((ROW()-15)/35)+18,2+INT((ROW()-15)/35), 1, 1, "Variables_Simulación"))</f>
        <v>0</v>
      </c>
      <c r="G26" s="81" t="n">
        <f aca="true">INDIRECT(ADDRESS(ROW()-35*INT((ROW()-15)/35)-12,2+INT((ROW()-15)/35), 1, 1, "Variables_Simulación"))</f>
        <v>0</v>
      </c>
      <c r="H26" s="81" t="n">
        <f aca="true">INDIRECT(ADDRESS(ROW()-35*INT((ROW()-15)/35)+168,2+INT((ROW()-15)/35), 1, 1, "Variables_Simulación"))</f>
        <v>0</v>
      </c>
      <c r="I26" s="82" t="n">
        <f aca="false">AP26+AR26+AT26+AV26+AX26</f>
        <v>0.0550870973432071</v>
      </c>
      <c r="J26" s="81" t="n">
        <f aca="false">ROUND(AQ26+AS26+AU26+AW26+AY26,0)</f>
        <v>716296</v>
      </c>
      <c r="K26" s="90" t="n">
        <f aca="false">I26-Tabla_Ministerio!J26</f>
        <v>0</v>
      </c>
      <c r="L26" s="81" t="n">
        <f aca="false">J26-Tabla_Ministerio!K26</f>
        <v>0</v>
      </c>
      <c r="M26" s="82" t="n">
        <f aca="false">Q61/Q77</f>
        <v>0.0327877585563807</v>
      </c>
      <c r="N26" s="81" t="n">
        <f aca="false">ROUND(N42*M26,0)</f>
        <v>8100433</v>
      </c>
      <c r="O26" s="82" t="n">
        <f aca="false">Tabla_Ministerio!L26/Tabla_Ministerio!L42-M26</f>
        <v>1.13283120982063E-005</v>
      </c>
      <c r="P26" s="81" t="n">
        <f aca="false">N26-Tabla_Ministerio!L26</f>
        <v>-2799</v>
      </c>
      <c r="Q26" s="83" t="n">
        <f aca="false">N26+J26</f>
        <v>8816729</v>
      </c>
      <c r="R26" s="81" t="n">
        <f aca="false">Q26-Tabla_Ministerio!M26</f>
        <v>-2799</v>
      </c>
      <c r="T26" s="83" t="n">
        <f aca="false">B26+Tabla_Ministerio!B26</f>
        <v>11441</v>
      </c>
      <c r="U26" s="83" t="n">
        <f aca="false">C26+Tabla_Ministerio!C26</f>
        <v>50</v>
      </c>
      <c r="V26" s="83" t="n">
        <f aca="false">D26+Tabla_Ministerio!D26</f>
        <v>490.298115265046</v>
      </c>
      <c r="W26" s="83" t="n">
        <f aca="false">E26+Tabla_Ministerio!E26</f>
        <v>450.394095475312</v>
      </c>
      <c r="X26" s="83" t="n">
        <f aca="false">F26+Tabla_Ministerio!F26</f>
        <v>76</v>
      </c>
      <c r="Y26" s="83" t="n">
        <f aca="false">G26+Tabla_Ministerio!G26</f>
        <v>346</v>
      </c>
      <c r="Z26" s="83" t="n">
        <f aca="false">H26+Tabla_Ministerio!H26</f>
        <v>35</v>
      </c>
      <c r="AA26" s="83" t="n">
        <f aca="false">Y26+0.33*Z26</f>
        <v>357.55</v>
      </c>
      <c r="AD26" s="91" t="n">
        <f aca="false">IF(U26&gt;0,T26/U26,0)</f>
        <v>228.82</v>
      </c>
      <c r="AE26" s="92" t="n">
        <f aca="false">EXP((((AD26-AD42)/AD43+2)/4-1.9)^3)</f>
        <v>0.128061879424456</v>
      </c>
      <c r="AF26" s="93" t="n">
        <f aca="false">T26/V26</f>
        <v>23.3347827450146</v>
      </c>
      <c r="AG26" s="92" t="n">
        <f aca="false">EXP((((AF26-AF42)/AF43+2)/4-1.9)^3)</f>
        <v>0.196707553645126</v>
      </c>
      <c r="AH26" s="92" t="n">
        <f aca="false">W26/V26</f>
        <v>0.918612740805331</v>
      </c>
      <c r="AI26" s="92" t="n">
        <f aca="false">EXP((((AH26-AH42)/AH43+2)/4-1.9)^3)</f>
        <v>0.438211625699269</v>
      </c>
      <c r="AJ26" s="92" t="n">
        <f aca="false">X26/V26</f>
        <v>0.155007734343249</v>
      </c>
      <c r="AK26" s="92" t="n">
        <f aca="false">EXP((((AJ26-AJ42)/AJ43+2)/4-1.9)^3)</f>
        <v>0.0606191286960861</v>
      </c>
      <c r="AL26" s="92" t="n">
        <f aca="false">AA26/V26</f>
        <v>0.729250202821431</v>
      </c>
      <c r="AM26" s="92" t="n">
        <f aca="false">EXP((((AL26-AL42)/AL43+2)/4-1.9)^3)</f>
        <v>0.0499663147688408</v>
      </c>
      <c r="AN26" s="92" t="n">
        <f aca="false">0.01*AE26+0.15*AG26+0.24*AI26+0.25*AK26+0.35*AM26</f>
        <v>0.168600534351954</v>
      </c>
      <c r="AP26" s="94" t="n">
        <f aca="false">0.01*AE26/$AN42</f>
        <v>0.000418418437695025</v>
      </c>
      <c r="AQ26" s="81" t="n">
        <f aca="false">AP26*$J42</f>
        <v>5440.68699539809</v>
      </c>
      <c r="AR26" s="94" t="n">
        <f aca="false">0.15*AG26/$AN42</f>
        <v>0.00964058168389868</v>
      </c>
      <c r="AS26" s="81" t="n">
        <f aca="false">AR26*$J42</f>
        <v>125356.300464683</v>
      </c>
      <c r="AT26" s="94" t="n">
        <f aca="false">0.24*AI26/$AN42</f>
        <v>0.0343626049460965</v>
      </c>
      <c r="AU26" s="81" t="n">
        <f aca="false">AT26*$J42</f>
        <v>446816.299224599</v>
      </c>
      <c r="AV26" s="94" t="n">
        <f aca="false">0.25*AK26/$AN42</f>
        <v>0.00495154397964546</v>
      </c>
      <c r="AW26" s="81" t="n">
        <f aca="false">AV26*$J42</f>
        <v>64384.8322879942</v>
      </c>
      <c r="AX26" s="94" t="n">
        <f aca="false">0.35*AM26/$AN42</f>
        <v>0.00571394829587145</v>
      </c>
      <c r="AY26" s="81" t="n">
        <f aca="false">AX26*$J42</f>
        <v>74298.3611261988</v>
      </c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89" t="s">
        <v>56</v>
      </c>
      <c r="B27" s="81" t="n">
        <f aca="true">INDIRECT(ADDRESS(ROW()-35*INT((ROW()-15)/35)+138,2+INT((ROW()-15)/35), 1, 1, "Variables_Simulación"))</f>
        <v>0</v>
      </c>
      <c r="C27" s="81" t="n">
        <f aca="true">INDIRECT(ADDRESS(ROW()-35*INT((ROW()-15)/35)+108,2+INT((ROW()-15)/35), 1, 1, "Variables_Simulación"))</f>
        <v>0</v>
      </c>
      <c r="D27" s="81" t="n">
        <f aca="true">INDIRECT(ADDRESS(ROW()-35*INT((ROW()-15)/35)+78,2+INT((ROW()-15)/35), 1, 1, "Variables_Simulación"))</f>
        <v>0</v>
      </c>
      <c r="E27" s="81" t="n">
        <f aca="true">INDIRECT(ADDRESS(ROW()-35*INT((ROW()-15)/35)+48,2+INT((ROW()-15)/35), 1, 1, "Variables_Simulación"))</f>
        <v>0</v>
      </c>
      <c r="F27" s="81" t="n">
        <f aca="true">INDIRECT(ADDRESS(ROW()-35*INT((ROW()-15)/35)+18,2+INT((ROW()-15)/35), 1, 1, "Variables_Simulación"))</f>
        <v>0</v>
      </c>
      <c r="G27" s="81" t="n">
        <f aca="true">INDIRECT(ADDRESS(ROW()-35*INT((ROW()-15)/35)-12,2+INT((ROW()-15)/35), 1, 1, "Variables_Simulación"))</f>
        <v>0</v>
      </c>
      <c r="H27" s="81" t="n">
        <f aca="true">INDIRECT(ADDRESS(ROW()-35*INT((ROW()-15)/35)+168,2+INT((ROW()-15)/35), 1, 1, "Variables_Simulación"))</f>
        <v>0</v>
      </c>
      <c r="I27" s="82" t="n">
        <f aca="false">AP27+AR27+AT27+AV27+AX27</f>
        <v>0.107847149158878</v>
      </c>
      <c r="J27" s="81" t="n">
        <f aca="false">ROUND(AQ27+AS27+AU27+AW27+AY27,0)</f>
        <v>1402334</v>
      </c>
      <c r="K27" s="90" t="n">
        <f aca="false">I27-Tabla_Ministerio!J27</f>
        <v>0</v>
      </c>
      <c r="L27" s="81" t="n">
        <f aca="false">J27-Tabla_Ministerio!K27</f>
        <v>0</v>
      </c>
      <c r="M27" s="82" t="n">
        <f aca="false">Q62/Q77</f>
        <v>0.0619898499251993</v>
      </c>
      <c r="N27" s="81" t="n">
        <f aca="false">ROUND(N42*M27,0)</f>
        <v>15315004</v>
      </c>
      <c r="O27" s="82" t="n">
        <f aca="false">Tabla_Ministerio!L27/Tabla_Ministerio!L42-M27</f>
        <v>-1.12793848267706E-006</v>
      </c>
      <c r="P27" s="81" t="n">
        <f aca="false">N27-Tabla_Ministerio!L27</f>
        <v>279</v>
      </c>
      <c r="Q27" s="83" t="n">
        <f aca="false">N27+J27</f>
        <v>16717338</v>
      </c>
      <c r="R27" s="81" t="n">
        <f aca="false">Q27-Tabla_Ministerio!M27</f>
        <v>279</v>
      </c>
      <c r="T27" s="83" t="n">
        <f aca="false">B27+Tabla_Ministerio!B27</f>
        <v>10427</v>
      </c>
      <c r="U27" s="83" t="n">
        <f aca="false">C27+Tabla_Ministerio!C27</f>
        <v>48</v>
      </c>
      <c r="V27" s="83" t="n">
        <f aca="false">D27+Tabla_Ministerio!D27</f>
        <v>516.53672993673</v>
      </c>
      <c r="W27" s="83" t="n">
        <f aca="false">E27+Tabla_Ministerio!E27</f>
        <v>392.127639027639</v>
      </c>
      <c r="X27" s="83" t="n">
        <f aca="false">F27+Tabla_Ministerio!F27</f>
        <v>154</v>
      </c>
      <c r="Y27" s="83" t="n">
        <f aca="false">G27+Tabla_Ministerio!G27</f>
        <v>749</v>
      </c>
      <c r="Z27" s="83" t="n">
        <f aca="false">H27+Tabla_Ministerio!H27</f>
        <v>69</v>
      </c>
      <c r="AA27" s="83" t="n">
        <f aca="false">Y27+0.33*Z27</f>
        <v>771.77</v>
      </c>
      <c r="AD27" s="91" t="n">
        <f aca="false">IF(U27&gt;0,T27/U27,0)</f>
        <v>217.229166666667</v>
      </c>
      <c r="AE27" s="92" t="n">
        <f aca="false">EXP((((AD27-AD42)/AD43+2)/4-1.9)^3)</f>
        <v>0.107473953858137</v>
      </c>
      <c r="AF27" s="93" t="n">
        <f aca="false">T27/V27</f>
        <v>20.1863670010014</v>
      </c>
      <c r="AG27" s="92" t="n">
        <f aca="false">EXP((((AF27-AF42)/AF43+2)/4-1.9)^3)</f>
        <v>0.0865537531990024</v>
      </c>
      <c r="AH27" s="92" t="n">
        <f aca="false">W27/V27</f>
        <v>0.759147639076257</v>
      </c>
      <c r="AI27" s="92" t="n">
        <f aca="false">EXP((((AH27-AH42)/AH43+2)/4-1.9)^3)</f>
        <v>0.0789746496208603</v>
      </c>
      <c r="AJ27" s="92" t="n">
        <f aca="false">X27/V27</f>
        <v>0.298139495363405</v>
      </c>
      <c r="AK27" s="92" t="n">
        <f aca="false">EXP((((AJ27-AJ42)/AJ43+2)/4-1.9)^3)</f>
        <v>0.436812515130877</v>
      </c>
      <c r="AL27" s="92" t="n">
        <f aca="false">AA27/V27</f>
        <v>1.49412414504295</v>
      </c>
      <c r="AM27" s="92" t="n">
        <f aca="false">EXP((((AL27-AL42)/AL43+2)/4-1.9)^3)</f>
        <v>0.536754357772757</v>
      </c>
      <c r="AN27" s="92" t="n">
        <f aca="false">0.01*AE27+0.15*AG27+0.24*AI27+0.25*AK27+0.35*AM27</f>
        <v>0.330078872430622</v>
      </c>
      <c r="AP27" s="94" t="n">
        <f aca="false">0.01*AE27/$AN42</f>
        <v>0.00035115120962094</v>
      </c>
      <c r="AQ27" s="81" t="n">
        <f aca="false">AP27*$J42</f>
        <v>4566.0125068281</v>
      </c>
      <c r="AR27" s="94" t="n">
        <f aca="false">0.15*AG27/$AN42</f>
        <v>0.00424197501468783</v>
      </c>
      <c r="AS27" s="81" t="n">
        <f aca="false">AR27*$J42</f>
        <v>55158.3205184606</v>
      </c>
      <c r="AT27" s="94" t="n">
        <f aca="false">0.24*AI27/$AN42</f>
        <v>0.00619284046001188</v>
      </c>
      <c r="AU27" s="81" t="n">
        <f aca="false">AT27*$J42</f>
        <v>80525.3868375657</v>
      </c>
      <c r="AV27" s="94" t="n">
        <f aca="false">0.25*AK27/$AN42</f>
        <v>0.0356800967954152</v>
      </c>
      <c r="AW27" s="81" t="n">
        <f aca="false">AV27*$J42</f>
        <v>463947.620708945</v>
      </c>
      <c r="AX27" s="94" t="n">
        <f aca="false">0.35*AM27/$AN42</f>
        <v>0.0613810856791425</v>
      </c>
      <c r="AY27" s="81" t="n">
        <f aca="false">AX27*$J42</f>
        <v>798137.090845262</v>
      </c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89" t="s">
        <v>57</v>
      </c>
      <c r="B28" s="81" t="n">
        <f aca="true">INDIRECT(ADDRESS(ROW()-35*INT((ROW()-15)/35)+138,2+INT((ROW()-15)/35), 1, 1, "Variables_Simulación"))</f>
        <v>0</v>
      </c>
      <c r="C28" s="81" t="n">
        <f aca="true">INDIRECT(ADDRESS(ROW()-35*INT((ROW()-15)/35)+108,2+INT((ROW()-15)/35), 1, 1, "Variables_Simulación"))</f>
        <v>0</v>
      </c>
      <c r="D28" s="81" t="n">
        <f aca="true">INDIRECT(ADDRESS(ROW()-35*INT((ROW()-15)/35)+78,2+INT((ROW()-15)/35), 1, 1, "Variables_Simulación"))</f>
        <v>0</v>
      </c>
      <c r="E28" s="81" t="n">
        <f aca="true">INDIRECT(ADDRESS(ROW()-35*INT((ROW()-15)/35)+48,2+INT((ROW()-15)/35), 1, 1, "Variables_Simulación"))</f>
        <v>0</v>
      </c>
      <c r="F28" s="81" t="n">
        <f aca="true">INDIRECT(ADDRESS(ROW()-35*INT((ROW()-15)/35)+18,2+INT((ROW()-15)/35), 1, 1, "Variables_Simulación"))</f>
        <v>0</v>
      </c>
      <c r="G28" s="81" t="n">
        <f aca="true">INDIRECT(ADDRESS(ROW()-35*INT((ROW()-15)/35)-12,2+INT((ROW()-15)/35), 1, 1, "Variables_Simulación"))</f>
        <v>0</v>
      </c>
      <c r="H28" s="81" t="n">
        <f aca="true">INDIRECT(ADDRESS(ROW()-35*INT((ROW()-15)/35)+168,2+INT((ROW()-15)/35), 1, 1, "Variables_Simulación"))</f>
        <v>0</v>
      </c>
      <c r="I28" s="82" t="n">
        <f aca="false">AP28+AR28+AT28+AV28+AX28</f>
        <v>0.00656306683624833</v>
      </c>
      <c r="J28" s="81" t="n">
        <f aca="false">ROUND(AQ28+AS28+AU28+AW28+AY28,0)</f>
        <v>85339</v>
      </c>
      <c r="K28" s="90" t="n">
        <f aca="false">I28-Tabla_Ministerio!J28</f>
        <v>4.42354486374086E-017</v>
      </c>
      <c r="L28" s="81" t="n">
        <f aca="false">J28-Tabla_Ministerio!K28</f>
        <v>-2</v>
      </c>
      <c r="M28" s="82" t="n">
        <f aca="false">Q63/Q77</f>
        <v>0.00990955219583802</v>
      </c>
      <c r="N28" s="81" t="n">
        <f aca="false">ROUND(N42*M28,0)</f>
        <v>2448221</v>
      </c>
      <c r="O28" s="82" t="n">
        <f aca="false">Tabla_Ministerio!L28/Tabla_Ministerio!L42-M28</f>
        <v>9.64714045666865E-006</v>
      </c>
      <c r="P28" s="81" t="n">
        <f aca="false">N28-Tabla_Ministerio!L28</f>
        <v>-2383</v>
      </c>
      <c r="Q28" s="83" t="n">
        <f aca="false">N28+J28</f>
        <v>2533560</v>
      </c>
      <c r="R28" s="81" t="n">
        <f aca="false">Q28-Tabla_Ministerio!M28</f>
        <v>-2385</v>
      </c>
      <c r="T28" s="83" t="n">
        <f aca="false">B28+Tabla_Ministerio!B28</f>
        <v>3800</v>
      </c>
      <c r="U28" s="83" t="n">
        <f aca="false">C28+Tabla_Ministerio!C28</f>
        <v>60</v>
      </c>
      <c r="V28" s="83" t="n">
        <f aca="false">D28+Tabla_Ministerio!D28</f>
        <v>283.817844334887</v>
      </c>
      <c r="W28" s="83" t="n">
        <f aca="false">E28+Tabla_Ministerio!E28</f>
        <v>170.597619713708</v>
      </c>
      <c r="X28" s="83" t="n">
        <f aca="false">F28+Tabla_Ministerio!F28</f>
        <v>35</v>
      </c>
      <c r="Y28" s="83" t="n">
        <f aca="false">G28+Tabla_Ministerio!G28</f>
        <v>168</v>
      </c>
      <c r="Z28" s="83" t="n">
        <f aca="false">H28+Tabla_Ministerio!H28</f>
        <v>32</v>
      </c>
      <c r="AA28" s="83" t="n">
        <f aca="false">Y28+0.33*Z28</f>
        <v>178.56</v>
      </c>
      <c r="AD28" s="91" t="n">
        <f aca="false">IF(U28&gt;0,T28/U28,0)</f>
        <v>63.3333333333333</v>
      </c>
      <c r="AE28" s="92" t="n">
        <f aca="false">EXP((((AD28-AD42)/AD43+2)/4-1.9)^3)</f>
        <v>0.00378284779195174</v>
      </c>
      <c r="AF28" s="93" t="n">
        <f aca="false">T28/V28</f>
        <v>13.3888692196402</v>
      </c>
      <c r="AG28" s="92" t="n">
        <f aca="false">EXP((((AF28-AF42)/AF43+2)/4-1.9)^3)</f>
        <v>0.0062723423963254</v>
      </c>
      <c r="AH28" s="92" t="n">
        <f aca="false">W28/V28</f>
        <v>0.601081373560197</v>
      </c>
      <c r="AI28" s="92" t="n">
        <f aca="false">EXP((((AH28-AH42)/AH43+2)/4-1.9)^3)</f>
        <v>0.0033343676387379</v>
      </c>
      <c r="AJ28" s="92" t="n">
        <f aca="false">X28/V28</f>
        <v>0.12331853228616</v>
      </c>
      <c r="AK28" s="92" t="n">
        <f aca="false">EXP((((AJ28-AJ42)/AJ43+2)/4-1.9)^3)</f>
        <v>0.0310544316917486</v>
      </c>
      <c r="AL28" s="92" t="n">
        <f aca="false">AA28/V28</f>
        <v>0.629135917857619</v>
      </c>
      <c r="AM28" s="92" t="n">
        <f aca="false">EXP((((AL28-AL42)/AL43+2)/4-1.9)^3)</f>
        <v>0.0301271464080374</v>
      </c>
      <c r="AN28" s="92" t="n">
        <f aca="false">0.01*AE28+0.15*AG28+0.24*AI28+0.25*AK28+0.35*AM28</f>
        <v>0.0200870372364157</v>
      </c>
      <c r="AP28" s="94" t="n">
        <f aca="false">0.01*AE28/$AN42</f>
        <v>1.23597535055717E-005</v>
      </c>
      <c r="AQ28" s="81" t="n">
        <f aca="false">AP28*$J42</f>
        <v>160.713639997632</v>
      </c>
      <c r="AR28" s="94" t="n">
        <f aca="false">0.15*AG28/$AN42</f>
        <v>0.000307405730489873</v>
      </c>
      <c r="AS28" s="81" t="n">
        <f aca="false">AR28*$J42</f>
        <v>3997.19087285095</v>
      </c>
      <c r="AT28" s="94" t="n">
        <f aca="false">0.24*AI28/$AN42</f>
        <v>0.00026146626697127</v>
      </c>
      <c r="AU28" s="81" t="n">
        <f aca="false">AT28*$J42</f>
        <v>3399.84090156835</v>
      </c>
      <c r="AV28" s="94" t="n">
        <f aca="false">0.25*AK28/$AN42</f>
        <v>0.00253661488695262</v>
      </c>
      <c r="AW28" s="81" t="n">
        <f aca="false">AV28*$J42</f>
        <v>32983.5551793621</v>
      </c>
      <c r="AX28" s="94" t="n">
        <f aca="false">0.35*AM28/$AN42</f>
        <v>0.003445220198329</v>
      </c>
      <c r="AY28" s="81" t="n">
        <f aca="false">AX28*$J42</f>
        <v>44798.1327796882</v>
      </c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89" t="s">
        <v>58</v>
      </c>
      <c r="B29" s="81" t="n">
        <f aca="true">INDIRECT(ADDRESS(ROW()-35*INT((ROW()-15)/35)+138,2+INT((ROW()-15)/35), 1, 1, "Variables_Simulación"))</f>
        <v>0</v>
      </c>
      <c r="C29" s="81" t="n">
        <f aca="true">INDIRECT(ADDRESS(ROW()-35*INT((ROW()-15)/35)+108,2+INT((ROW()-15)/35), 1, 1, "Variables_Simulación"))</f>
        <v>0</v>
      </c>
      <c r="D29" s="81" t="n">
        <f aca="true">INDIRECT(ADDRESS(ROW()-35*INT((ROW()-15)/35)+78,2+INT((ROW()-15)/35), 1, 1, "Variables_Simulación"))</f>
        <v>0</v>
      </c>
      <c r="E29" s="81" t="n">
        <f aca="true">INDIRECT(ADDRESS(ROW()-35*INT((ROW()-15)/35)+48,2+INT((ROW()-15)/35), 1, 1, "Variables_Simulación"))</f>
        <v>0</v>
      </c>
      <c r="F29" s="81" t="n">
        <f aca="true">INDIRECT(ADDRESS(ROW()-35*INT((ROW()-15)/35)+18,2+INT((ROW()-15)/35), 1, 1, "Variables_Simulación"))</f>
        <v>0</v>
      </c>
      <c r="G29" s="81" t="n">
        <f aca="true">INDIRECT(ADDRESS(ROW()-35*INT((ROW()-15)/35)-12,2+INT((ROW()-15)/35), 1, 1, "Variables_Simulación"))</f>
        <v>0</v>
      </c>
      <c r="H29" s="81" t="n">
        <f aca="true">INDIRECT(ADDRESS(ROW()-35*INT((ROW()-15)/35)+168,2+INT((ROW()-15)/35), 1, 1, "Variables_Simulación"))</f>
        <v>0</v>
      </c>
      <c r="I29" s="82" t="n">
        <f aca="false">AP29+AR29+AT29+AV29+AX29</f>
        <v>0.0672682274746549</v>
      </c>
      <c r="J29" s="81" t="n">
        <f aca="false">ROUND(AQ29+AS29+AU29+AW29+AY29,0)</f>
        <v>874687</v>
      </c>
      <c r="K29" s="90" t="n">
        <f aca="false">I29-Tabla_Ministerio!J29</f>
        <v>0</v>
      </c>
      <c r="L29" s="81" t="n">
        <f aca="false">J29-Tabla_Ministerio!K29</f>
        <v>0</v>
      </c>
      <c r="M29" s="82" t="n">
        <f aca="false">Q64/Q77</f>
        <v>0.0679815259819652</v>
      </c>
      <c r="N29" s="81" t="n">
        <f aca="false">ROUND(N42*M29,0)</f>
        <v>16795287</v>
      </c>
      <c r="O29" s="82" t="n">
        <f aca="false">Tabla_Ministerio!L29/Tabla_Ministerio!L42-M29</f>
        <v>2.47318480071923E-006</v>
      </c>
      <c r="P29" s="81" t="n">
        <f aca="false">N29-Tabla_Ministerio!L29</f>
        <v>-611</v>
      </c>
      <c r="Q29" s="83" t="n">
        <f aca="false">N29+J29</f>
        <v>17669974</v>
      </c>
      <c r="R29" s="81" t="n">
        <f aca="false">Q29-Tabla_Ministerio!M29</f>
        <v>-611</v>
      </c>
      <c r="T29" s="83" t="n">
        <f aca="false">B29+Tabla_Ministerio!B29</f>
        <v>10529</v>
      </c>
      <c r="U29" s="83" t="n">
        <f aca="false">C29+Tabla_Ministerio!C29</f>
        <v>52</v>
      </c>
      <c r="V29" s="83" t="n">
        <f aca="false">D29+Tabla_Ministerio!D29</f>
        <v>592.475545032227</v>
      </c>
      <c r="W29" s="83" t="n">
        <f aca="false">E29+Tabla_Ministerio!E29</f>
        <v>558.263423820106</v>
      </c>
      <c r="X29" s="83" t="n">
        <f aca="false">F29+Tabla_Ministerio!F29</f>
        <v>125</v>
      </c>
      <c r="Y29" s="83" t="n">
        <f aca="false">G29+Tabla_Ministerio!G29</f>
        <v>515</v>
      </c>
      <c r="Z29" s="83" t="n">
        <f aca="false">H29+Tabla_Ministerio!H29</f>
        <v>52</v>
      </c>
      <c r="AA29" s="83" t="n">
        <f aca="false">Y29+0.33*Z29</f>
        <v>532.16</v>
      </c>
      <c r="AD29" s="91" t="n">
        <f aca="false">IF(U29&gt;0,T29/U29,0)</f>
        <v>202.480769230769</v>
      </c>
      <c r="AE29" s="92" t="n">
        <f aca="false">EXP((((AD29-AD42)/AD43+2)/4-1.9)^3)</f>
        <v>0.0847912965129309</v>
      </c>
      <c r="AF29" s="93" t="n">
        <f aca="false">T29/V29</f>
        <v>17.7711976271144</v>
      </c>
      <c r="AG29" s="92" t="n">
        <f aca="false">EXP((((AF29-AF42)/AF43+2)/4-1.9)^3)</f>
        <v>0.0392982253052895</v>
      </c>
      <c r="AH29" s="92" t="n">
        <f aca="false">W29/V29</f>
        <v>0.942255639917999</v>
      </c>
      <c r="AI29" s="92" t="n">
        <f aca="false">EXP((((AH29-AH42)/AH43+2)/4-1.9)^3)</f>
        <v>0.512088440231505</v>
      </c>
      <c r="AJ29" s="92" t="n">
        <f aca="false">X29/V29</f>
        <v>0.210979172133089</v>
      </c>
      <c r="AK29" s="92" t="n">
        <f aca="false">EXP((((AJ29-AJ42)/AJ43+2)/4-1.9)^3)</f>
        <v>0.158481471964158</v>
      </c>
      <c r="AL29" s="92" t="n">
        <f aca="false">AA29/V29</f>
        <v>0.898197409938757</v>
      </c>
      <c r="AM29" s="92" t="n">
        <f aca="false">EXP((((AL29-AL42)/AL43+2)/4-1.9)^3)</f>
        <v>0.10462306868157</v>
      </c>
      <c r="AN29" s="92" t="n">
        <f aca="false">0.01*AE29+0.15*AG29+0.24*AI29+0.25*AK29+0.35*AM29</f>
        <v>0.205882314446073</v>
      </c>
      <c r="AP29" s="94" t="n">
        <f aca="false">0.01*AE29/$AN42</f>
        <v>0.000277039833996851</v>
      </c>
      <c r="AQ29" s="81" t="n">
        <f aca="false">AP29*$J42</f>
        <v>3602.34369770421</v>
      </c>
      <c r="AR29" s="94" t="n">
        <f aca="false">0.15*AG29/$AN42</f>
        <v>0.00192599493037966</v>
      </c>
      <c r="AS29" s="81" t="n">
        <f aca="false">AR29*$J42</f>
        <v>25043.6754858231</v>
      </c>
      <c r="AT29" s="94" t="n">
        <f aca="false">0.24*AI29/$AN42</f>
        <v>0.0401556958719621</v>
      </c>
      <c r="AU29" s="81" t="n">
        <f aca="false">AT29*$J42</f>
        <v>522143.750464902</v>
      </c>
      <c r="AV29" s="94" t="n">
        <f aca="false">0.25*AK29/$AN42</f>
        <v>0.012945220349895</v>
      </c>
      <c r="AW29" s="81" t="n">
        <f aca="false">AV29*$J42</f>
        <v>168326.454250498</v>
      </c>
      <c r="AX29" s="94" t="n">
        <f aca="false">0.35*AM29/$AN42</f>
        <v>0.0119642764884213</v>
      </c>
      <c r="AY29" s="81" t="n">
        <f aca="false">AX29*$J42</f>
        <v>155571.259857689</v>
      </c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89" t="s">
        <v>59</v>
      </c>
      <c r="B30" s="81" t="n">
        <f aca="true">INDIRECT(ADDRESS(ROW()-35*INT((ROW()-15)/35)+138,2+INT((ROW()-15)/35), 1, 1, "Variables_Simulación"))</f>
        <v>0</v>
      </c>
      <c r="C30" s="81" t="n">
        <f aca="true">INDIRECT(ADDRESS(ROW()-35*INT((ROW()-15)/35)+108,2+INT((ROW()-15)/35), 1, 1, "Variables_Simulación"))</f>
        <v>0</v>
      </c>
      <c r="D30" s="81" t="n">
        <f aca="true">INDIRECT(ADDRESS(ROW()-35*INT((ROW()-15)/35)+78,2+INT((ROW()-15)/35), 1, 1, "Variables_Simulación"))</f>
        <v>0</v>
      </c>
      <c r="E30" s="81" t="n">
        <f aca="true">INDIRECT(ADDRESS(ROW()-35*INT((ROW()-15)/35)+48,2+INT((ROW()-15)/35), 1, 1, "Variables_Simulación"))</f>
        <v>0</v>
      </c>
      <c r="F30" s="81" t="n">
        <f aca="true">INDIRECT(ADDRESS(ROW()-35*INT((ROW()-15)/35)+18,2+INT((ROW()-15)/35), 1, 1, "Variables_Simulación"))</f>
        <v>0</v>
      </c>
      <c r="G30" s="81" t="n">
        <f aca="true">INDIRECT(ADDRESS(ROW()-35*INT((ROW()-15)/35)-12,2+INT((ROW()-15)/35), 1, 1, "Variables_Simulación"))</f>
        <v>0</v>
      </c>
      <c r="H30" s="81" t="n">
        <f aca="true">INDIRECT(ADDRESS(ROW()-35*INT((ROW()-15)/35)+168,2+INT((ROW()-15)/35), 1, 1, "Variables_Simulación"))</f>
        <v>0</v>
      </c>
      <c r="I30" s="82" t="n">
        <f aca="false">AP30+AR30+AT30+AV30+AX30</f>
        <v>0.0040819406303523</v>
      </c>
      <c r="J30" s="81" t="n">
        <f aca="false">ROUND(AQ30+AS30+AU30+AW30+AY30,0)</f>
        <v>53077</v>
      </c>
      <c r="K30" s="90" t="n">
        <f aca="false">I30-Tabla_Ministerio!J30</f>
        <v>0</v>
      </c>
      <c r="L30" s="81" t="n">
        <f aca="false">J30-Tabla_Ministerio!K30</f>
        <v>-2</v>
      </c>
      <c r="M30" s="82" t="n">
        <f aca="false">Q65/Q77</f>
        <v>0.0076486019741015</v>
      </c>
      <c r="N30" s="81" t="n">
        <f aca="false">ROUND(N42*M30,0)</f>
        <v>1889638</v>
      </c>
      <c r="O30" s="82" t="n">
        <f aca="false">Tabla_Ministerio!L30/Tabla_Ministerio!L42-M30</f>
        <v>-1.07297605587576E-005</v>
      </c>
      <c r="P30" s="81" t="n">
        <f aca="false">N30-Tabla_Ministerio!L30</f>
        <v>2651</v>
      </c>
      <c r="Q30" s="83" t="n">
        <f aca="false">N30+J30</f>
        <v>1942715</v>
      </c>
      <c r="R30" s="81" t="n">
        <f aca="false">Q30-Tabla_Ministerio!M30</f>
        <v>2649</v>
      </c>
      <c r="T30" s="83" t="n">
        <f aca="false">B30+Tabla_Ministerio!B30</f>
        <v>6661</v>
      </c>
      <c r="U30" s="83" t="n">
        <f aca="false">C30+Tabla_Ministerio!C30</f>
        <v>65</v>
      </c>
      <c r="V30" s="83" t="n">
        <f aca="false">D30+Tabla_Ministerio!D30</f>
        <v>379.692675678519</v>
      </c>
      <c r="W30" s="83" t="n">
        <f aca="false">E30+Tabla_Ministerio!E30</f>
        <v>209.08659554731</v>
      </c>
      <c r="X30" s="83" t="n">
        <f aca="false">F30+Tabla_Ministerio!F30</f>
        <v>19</v>
      </c>
      <c r="Y30" s="83" t="n">
        <f aca="false">G30+Tabla_Ministerio!G30</f>
        <v>190</v>
      </c>
      <c r="Z30" s="83" t="n">
        <f aca="false">H30+Tabla_Ministerio!H30</f>
        <v>20</v>
      </c>
      <c r="AA30" s="83" t="n">
        <f aca="false">Y30+0.33*Z30</f>
        <v>196.6</v>
      </c>
      <c r="AD30" s="91" t="n">
        <f aca="false">IF(U30&gt;0,T30/U30,0)</f>
        <v>102.476923076923</v>
      </c>
      <c r="AE30" s="92" t="n">
        <f aca="false">EXP((((AD30-AD42)/AD43+2)/4-1.9)^3)</f>
        <v>0.0107770862627205</v>
      </c>
      <c r="AF30" s="93" t="n">
        <f aca="false">T30/V30</f>
        <v>17.543135347809</v>
      </c>
      <c r="AG30" s="92" t="n">
        <f aca="false">EXP((((AF30-AF42)/AF43+2)/4-1.9)^3)</f>
        <v>0.0361936431918854</v>
      </c>
      <c r="AH30" s="92" t="n">
        <f aca="false">W30/V30</f>
        <v>0.550673239018024</v>
      </c>
      <c r="AI30" s="92" t="n">
        <f aca="false">EXP((((AH30-AH42)/AH43+2)/4-1.9)^3)</f>
        <v>0.0008303911616319</v>
      </c>
      <c r="AJ30" s="92" t="n">
        <f aca="false">X30/V30</f>
        <v>0.0500404701408754</v>
      </c>
      <c r="AK30" s="92" t="n">
        <f aca="false">EXP((((AJ30-AJ42)/AJ43+2)/4-1.9)^3)</f>
        <v>0.00447947610865793</v>
      </c>
      <c r="AL30" s="92" t="n">
        <f aca="false">AA30/V30</f>
        <v>0.517787180510321</v>
      </c>
      <c r="AM30" s="92" t="n">
        <f aca="false">EXP((((AL30-AL42)/AL43+2)/4-1.9)^3)</f>
        <v>0.016106510556019</v>
      </c>
      <c r="AN30" s="92" t="n">
        <f aca="false">0.01*AE30+0.15*AG30+0.24*AI30+0.25*AK30+0.35*AM30</f>
        <v>0.0124932589419728</v>
      </c>
      <c r="AP30" s="94" t="n">
        <f aca="false">0.01*AE30/$AN42</f>
        <v>3.52121303952288E-005</v>
      </c>
      <c r="AQ30" s="81" t="n">
        <f aca="false">AP30*$J42</f>
        <v>457.862662498682</v>
      </c>
      <c r="AR30" s="94" t="n">
        <f aca="false">0.15*AG30/$AN42</f>
        <v>0.0017738402372628</v>
      </c>
      <c r="AS30" s="81" t="n">
        <f aca="false">AR30*$J42</f>
        <v>23065.2109021637</v>
      </c>
      <c r="AT30" s="94" t="n">
        <f aca="false">0.24*AI30/$AN42</f>
        <v>6.51155783289726E-005</v>
      </c>
      <c r="AU30" s="81" t="n">
        <f aca="false">AT30*$J42</f>
        <v>846.696627815642</v>
      </c>
      <c r="AV30" s="94" t="n">
        <f aca="false">0.25*AK30/$AN42</f>
        <v>0.000365896432939375</v>
      </c>
      <c r="AW30" s="81" t="n">
        <f aca="false">AV30*$J42</f>
        <v>4757.74436547847</v>
      </c>
      <c r="AX30" s="94" t="n">
        <f aca="false">0.35*AM30/$AN42</f>
        <v>0.00184187625142592</v>
      </c>
      <c r="AY30" s="81" t="n">
        <f aca="false">AX30*$J42</f>
        <v>23949.8819016425</v>
      </c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89" t="s">
        <v>60</v>
      </c>
      <c r="B31" s="81" t="n">
        <f aca="true">INDIRECT(ADDRESS(ROW()-35*INT((ROW()-15)/35)+138,2+INT((ROW()-15)/35), 1, 1, "Variables_Simulación"))</f>
        <v>0</v>
      </c>
      <c r="C31" s="81" t="n">
        <f aca="true">INDIRECT(ADDRESS(ROW()-35*INT((ROW()-15)/35)+108,2+INT((ROW()-15)/35), 1, 1, "Variables_Simulación"))</f>
        <v>0</v>
      </c>
      <c r="D31" s="81" t="n">
        <f aca="true">INDIRECT(ADDRESS(ROW()-35*INT((ROW()-15)/35)+78,2+INT((ROW()-15)/35), 1, 1, "Variables_Simulación"))</f>
        <v>0</v>
      </c>
      <c r="E31" s="81" t="n">
        <f aca="true">INDIRECT(ADDRESS(ROW()-35*INT((ROW()-15)/35)+48,2+INT((ROW()-15)/35), 1, 1, "Variables_Simulación"))</f>
        <v>0</v>
      </c>
      <c r="F31" s="81" t="n">
        <f aca="true">INDIRECT(ADDRESS(ROW()-35*INT((ROW()-15)/35)+18,2+INT((ROW()-15)/35), 1, 1, "Variables_Simulación"))</f>
        <v>0</v>
      </c>
      <c r="G31" s="81" t="n">
        <f aca="true">INDIRECT(ADDRESS(ROW()-35*INT((ROW()-15)/35)-12,2+INT((ROW()-15)/35), 1, 1, "Variables_Simulación"))</f>
        <v>0</v>
      </c>
      <c r="H31" s="81" t="n">
        <f aca="true">INDIRECT(ADDRESS(ROW()-35*INT((ROW()-15)/35)+168,2+INT((ROW()-15)/35), 1, 1, "Variables_Simulación"))</f>
        <v>0</v>
      </c>
      <c r="I31" s="82" t="n">
        <f aca="false">AP31+AR31+AT31+AV31+AX31</f>
        <v>0.0953774598279792</v>
      </c>
      <c r="J31" s="81" t="n">
        <f aca="false">ROUND(AQ31+AS31+AU31+AW31+AY31,0)</f>
        <v>1240191</v>
      </c>
      <c r="K31" s="90" t="n">
        <f aca="false">I31-Tabla_Ministerio!J31</f>
        <v>0</v>
      </c>
      <c r="L31" s="81" t="n">
        <f aca="false">J31-Tabla_Ministerio!K31</f>
        <v>0</v>
      </c>
      <c r="M31" s="82" t="n">
        <f aca="false">Q66/Q77</f>
        <v>0.0475913680799229</v>
      </c>
      <c r="N31" s="81" t="n">
        <f aca="false">ROUND(N42*M31,0)</f>
        <v>11757763</v>
      </c>
      <c r="O31" s="82" t="n">
        <f aca="false">Tabla_Ministerio!L31/Tabla_Ministerio!L42-M31</f>
        <v>2.55682052205247E-005</v>
      </c>
      <c r="P31" s="81" t="n">
        <f aca="false">N31-Tabla_Ministerio!L31</f>
        <v>-6317</v>
      </c>
      <c r="Q31" s="83" t="n">
        <f aca="false">N31+J31</f>
        <v>12997954</v>
      </c>
      <c r="R31" s="81" t="n">
        <f aca="false">Q31-Tabla_Ministerio!M31</f>
        <v>-6317</v>
      </c>
      <c r="T31" s="83" t="n">
        <f aca="false">B31+Tabla_Ministerio!B31</f>
        <v>9475</v>
      </c>
      <c r="U31" s="83" t="n">
        <f aca="false">C31+Tabla_Ministerio!C31</f>
        <v>70</v>
      </c>
      <c r="V31" s="83" t="n">
        <f aca="false">D31+Tabla_Ministerio!D31</f>
        <v>360.94312861052</v>
      </c>
      <c r="W31" s="83" t="n">
        <f aca="false">E31+Tabla_Ministerio!E31</f>
        <v>316.738583155974</v>
      </c>
      <c r="X31" s="83" t="n">
        <f aca="false">F31+Tabla_Ministerio!F31</f>
        <v>63</v>
      </c>
      <c r="Y31" s="83" t="n">
        <f aca="false">G31+Tabla_Ministerio!G31</f>
        <v>466</v>
      </c>
      <c r="Z31" s="83" t="n">
        <f aca="false">H31+Tabla_Ministerio!H31</f>
        <v>60</v>
      </c>
      <c r="AA31" s="83" t="n">
        <f aca="false">Y31+0.33*Z31</f>
        <v>485.8</v>
      </c>
      <c r="AD31" s="91" t="n">
        <f aca="false">IF(U31&gt;0,T31/U31,0)</f>
        <v>135.357142857143</v>
      </c>
      <c r="AE31" s="92" t="n">
        <f aca="false">EXP((((AD31-AD42)/AD43+2)/4-1.9)^3)</f>
        <v>0.0232955641360244</v>
      </c>
      <c r="AF31" s="93" t="n">
        <f aca="false">T31/V31</f>
        <v>26.2506728870966</v>
      </c>
      <c r="AG31" s="92" t="n">
        <f aca="false">EXP((((AF31-AF42)/AF43+2)/4-1.9)^3)</f>
        <v>0.349323252914915</v>
      </c>
      <c r="AH31" s="92" t="n">
        <f aca="false">W31/V31</f>
        <v>0.877530441915559</v>
      </c>
      <c r="AI31" s="92" t="n">
        <f aca="false">EXP((((AH31-AH42)/AH43+2)/4-1.9)^3)</f>
        <v>0.316601896953988</v>
      </c>
      <c r="AJ31" s="92" t="n">
        <f aca="false">X31/V31</f>
        <v>0.174542732652991</v>
      </c>
      <c r="AK31" s="92" t="n">
        <f aca="false">EXP((((AJ31-AJ42)/AJ43+2)/4-1.9)^3)</f>
        <v>0.0874176051345193</v>
      </c>
      <c r="AL31" s="92" t="n">
        <f aca="false">AA31/V31</f>
        <v>1.34591840512417</v>
      </c>
      <c r="AM31" s="92" t="n">
        <f aca="false">EXP((((AL31-AL42)/AL43+2)/4-1.9)^3)</f>
        <v>0.404124636767568</v>
      </c>
      <c r="AN31" s="92" t="n">
        <f aca="false">0.01*AE31+0.15*AG31+0.24*AI31+0.25*AK31+0.35*AM31</f>
        <v>0.291913922999833</v>
      </c>
      <c r="AP31" s="94" t="n">
        <f aca="false">0.01*AE31/$AN42</f>
        <v>7.61139348791885E-005</v>
      </c>
      <c r="AQ31" s="81" t="n">
        <f aca="false">AP31*$J42</f>
        <v>989.708049069325</v>
      </c>
      <c r="AR31" s="94" t="n">
        <f aca="false">0.15*AG31/$AN42</f>
        <v>0.0171202340296853</v>
      </c>
      <c r="AS31" s="81" t="n">
        <f aca="false">AR31*$J42</f>
        <v>222614.077803552</v>
      </c>
      <c r="AT31" s="94" t="n">
        <f aca="false">0.24*AI31/$AN42</f>
        <v>0.024826511375307</v>
      </c>
      <c r="AU31" s="81" t="n">
        <f aca="false">AT31*$J42</f>
        <v>322818.6557094</v>
      </c>
      <c r="AV31" s="94" t="n">
        <f aca="false">0.25*AK31/$AN42</f>
        <v>0.00714052025704553</v>
      </c>
      <c r="AW31" s="81" t="n">
        <f aca="false">AV31*$J42</f>
        <v>92848.0492324781</v>
      </c>
      <c r="AX31" s="94" t="n">
        <f aca="false">0.35*AM31/$AN42</f>
        <v>0.0462140802310621</v>
      </c>
      <c r="AY31" s="81" t="n">
        <f aca="false">AX31*$J42</f>
        <v>600920.807176977</v>
      </c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89" t="s">
        <v>61</v>
      </c>
      <c r="B32" s="81" t="n">
        <f aca="true">INDIRECT(ADDRESS(ROW()-35*INT((ROW()-15)/35)+138,2+INT((ROW()-15)/35), 1, 1, "Variables_Simulación"))</f>
        <v>0</v>
      </c>
      <c r="C32" s="81" t="n">
        <f aca="true">INDIRECT(ADDRESS(ROW()-35*INT((ROW()-15)/35)+108,2+INT((ROW()-15)/35), 1, 1, "Variables_Simulación"))</f>
        <v>0</v>
      </c>
      <c r="D32" s="81" t="n">
        <f aca="true">INDIRECT(ADDRESS(ROW()-35*INT((ROW()-15)/35)+78,2+INT((ROW()-15)/35), 1, 1, "Variables_Simulación"))</f>
        <v>0</v>
      </c>
      <c r="E32" s="81" t="n">
        <f aca="true">INDIRECT(ADDRESS(ROW()-35*INT((ROW()-15)/35)+48,2+INT((ROW()-15)/35), 1, 1, "Variables_Simulación"))</f>
        <v>0</v>
      </c>
      <c r="F32" s="81" t="n">
        <f aca="true">INDIRECT(ADDRESS(ROW()-35*INT((ROW()-15)/35)+18,2+INT((ROW()-15)/35), 1, 1, "Variables_Simulación"))</f>
        <v>0</v>
      </c>
      <c r="G32" s="81" t="n">
        <f aca="true">INDIRECT(ADDRESS(ROW()-35*INT((ROW()-15)/35)-12,2+INT((ROW()-15)/35), 1, 1, "Variables_Simulación"))</f>
        <v>0</v>
      </c>
      <c r="H32" s="81" t="n">
        <f aca="true">INDIRECT(ADDRESS(ROW()-35*INT((ROW()-15)/35)+168,2+INT((ROW()-15)/35), 1, 1, "Variables_Simulación"))</f>
        <v>0</v>
      </c>
      <c r="I32" s="82" t="n">
        <f aca="false">AP32+AR32+AT32+AV32+AX32</f>
        <v>0.0261438782618877</v>
      </c>
      <c r="J32" s="81" t="n">
        <f aca="false">ROUND(AQ32+AS32+AU32+AW32+AY32,0)</f>
        <v>339948</v>
      </c>
      <c r="K32" s="90" t="n">
        <f aca="false">I32-Tabla_Ministerio!J32</f>
        <v>0</v>
      </c>
      <c r="L32" s="81" t="n">
        <f aca="false">J32-Tabla_Ministerio!K32</f>
        <v>0</v>
      </c>
      <c r="M32" s="82" t="n">
        <f aca="false">Q67/Q77</f>
        <v>0.0114002230950131</v>
      </c>
      <c r="N32" s="81" t="n">
        <f aca="false">ROUND(N42*M32,0)</f>
        <v>2816501</v>
      </c>
      <c r="O32" s="82" t="n">
        <f aca="false">Tabla_Ministerio!L32/Tabla_Ministerio!L42-M32</f>
        <v>4.02440234410946E-006</v>
      </c>
      <c r="P32" s="81" t="n">
        <f aca="false">N32-Tabla_Ministerio!L32</f>
        <v>-994</v>
      </c>
      <c r="Q32" s="83" t="n">
        <f aca="false">N32+J32</f>
        <v>3156449</v>
      </c>
      <c r="R32" s="81" t="n">
        <f aca="false">Q32-Tabla_Ministerio!M32</f>
        <v>-994</v>
      </c>
      <c r="T32" s="83" t="n">
        <f aca="false">B32+Tabla_Ministerio!B32</f>
        <v>10987</v>
      </c>
      <c r="U32" s="83" t="n">
        <f aca="false">C32+Tabla_Ministerio!C32</f>
        <v>113</v>
      </c>
      <c r="V32" s="83" t="n">
        <f aca="false">D32+Tabla_Ministerio!D32</f>
        <v>388.473837731927</v>
      </c>
      <c r="W32" s="83" t="n">
        <f aca="false">E32+Tabla_Ministerio!E32</f>
        <v>263.632928641018</v>
      </c>
      <c r="X32" s="83" t="n">
        <f aca="false">F32+Tabla_Ministerio!F32</f>
        <v>25</v>
      </c>
      <c r="Y32" s="83" t="n">
        <f aca="false">G32+Tabla_Ministerio!G32</f>
        <v>138</v>
      </c>
      <c r="Z32" s="83" t="n">
        <f aca="false">H32+Tabla_Ministerio!H32</f>
        <v>23</v>
      </c>
      <c r="AA32" s="83" t="n">
        <f aca="false">Y32+0.33*Z32</f>
        <v>145.59</v>
      </c>
      <c r="AD32" s="91" t="n">
        <f aca="false">IF(U32&gt;0,T32/U32,0)</f>
        <v>97.2300884955752</v>
      </c>
      <c r="AE32" s="92" t="n">
        <f aca="false">EXP((((AD32-AD42)/AD43+2)/4-1.9)^3)</f>
        <v>0.00944450300851395</v>
      </c>
      <c r="AF32" s="93" t="n">
        <f aca="false">T32/V32</f>
        <v>28.2824708715179</v>
      </c>
      <c r="AG32" s="92" t="n">
        <f aca="false">EXP((((AF32-AF42)/AF43+2)/4-1.9)^3)</f>
        <v>0.475124386408547</v>
      </c>
      <c r="AH32" s="92" t="n">
        <f aca="false">W32/V32</f>
        <v>0.678637537550064</v>
      </c>
      <c r="AI32" s="92" t="n">
        <f aca="false">EXP((((AH32-AH42)/AH43+2)/4-1.9)^3)</f>
        <v>0.0194562300392028</v>
      </c>
      <c r="AJ32" s="92" t="n">
        <f aca="false">X32/V32</f>
        <v>0.0643543980875533</v>
      </c>
      <c r="AK32" s="92" t="n">
        <f aca="false">EXP((((AJ32-AJ42)/AJ43+2)/4-1.9)^3)</f>
        <v>0.00684277193578024</v>
      </c>
      <c r="AL32" s="92" t="n">
        <f aca="false">AA32/V32</f>
        <v>0.374774272702675</v>
      </c>
      <c r="AM32" s="92" t="n">
        <f aca="false">EXP((((AL32-AL42)/AL43+2)/4-1.9)^3)</f>
        <v>0.0064946292456799</v>
      </c>
      <c r="AN32" s="92" t="n">
        <f aca="false">0.01*AE32+0.15*AG32+0.24*AI32+0.25*AK32+0.35*AM32</f>
        <v>0.0800164114207088</v>
      </c>
      <c r="AP32" s="94" t="n">
        <f aca="false">0.01*AE32/$AN42</f>
        <v>3.08581617838859E-005</v>
      </c>
      <c r="AQ32" s="81" t="n">
        <f aca="false">AP32*$J42</f>
        <v>401.248091370795</v>
      </c>
      <c r="AR32" s="94" t="n">
        <f aca="false">0.15*AG32/$AN42</f>
        <v>0.0232857120751313</v>
      </c>
      <c r="AS32" s="81" t="n">
        <f aca="false">AR32*$J42</f>
        <v>302783.671684403</v>
      </c>
      <c r="AT32" s="94" t="n">
        <f aca="false">0.24*AI32/$AN42</f>
        <v>0.00152567094839313</v>
      </c>
      <c r="AU32" s="81" t="n">
        <f aca="false">AT32*$J42</f>
        <v>19838.2703542079</v>
      </c>
      <c r="AV32" s="94" t="n">
        <f aca="false">0.25*AK32/$AN42</f>
        <v>0.00055893720202691</v>
      </c>
      <c r="AW32" s="81" t="n">
        <f aca="false">AV32*$J42</f>
        <v>7267.84981814908</v>
      </c>
      <c r="AX32" s="94" t="n">
        <f aca="false">0.35*AM32/$AN42</f>
        <v>0.000742699874552514</v>
      </c>
      <c r="AY32" s="81" t="n">
        <f aca="false">AX32*$J42</f>
        <v>9657.31235750872</v>
      </c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89" t="s">
        <v>62</v>
      </c>
      <c r="B33" s="81" t="n">
        <f aca="true">INDIRECT(ADDRESS(ROW()-35*INT((ROW()-15)/35)+138,2+INT((ROW()-15)/35), 1, 1, "Variables_Simulación"))</f>
        <v>0</v>
      </c>
      <c r="C33" s="81" t="n">
        <f aca="true">INDIRECT(ADDRESS(ROW()-35*INT((ROW()-15)/35)+108,2+INT((ROW()-15)/35), 1, 1, "Variables_Simulación"))</f>
        <v>0</v>
      </c>
      <c r="D33" s="81" t="n">
        <f aca="true">INDIRECT(ADDRESS(ROW()-35*INT((ROW()-15)/35)+78,2+INT((ROW()-15)/35), 1, 1, "Variables_Simulación"))</f>
        <v>0</v>
      </c>
      <c r="E33" s="81" t="n">
        <f aca="true">INDIRECT(ADDRESS(ROW()-35*INT((ROW()-15)/35)+48,2+INT((ROW()-15)/35), 1, 1, "Variables_Simulación"))</f>
        <v>0</v>
      </c>
      <c r="F33" s="81" t="n">
        <f aca="true">INDIRECT(ADDRESS(ROW()-35*INT((ROW()-15)/35)+18,2+INT((ROW()-15)/35), 1, 1, "Variables_Simulación"))</f>
        <v>0</v>
      </c>
      <c r="G33" s="81" t="n">
        <f aca="true">INDIRECT(ADDRESS(ROW()-35*INT((ROW()-15)/35)-12,2+INT((ROW()-15)/35), 1, 1, "Variables_Simulación"))</f>
        <v>0</v>
      </c>
      <c r="H33" s="81" t="n">
        <f aca="true">INDIRECT(ADDRESS(ROW()-35*INT((ROW()-15)/35)+168,2+INT((ROW()-15)/35), 1, 1, "Variables_Simulación"))</f>
        <v>0</v>
      </c>
      <c r="I33" s="82" t="n">
        <f aca="false">AP33+AR33+AT33+AV33+AX33</f>
        <v>0.00823798616183022</v>
      </c>
      <c r="J33" s="81" t="n">
        <f aca="false">ROUND(AQ33+AS33+AU33+AW33+AY33,0)</f>
        <v>107118</v>
      </c>
      <c r="K33" s="90" t="n">
        <f aca="false">I33-Tabla_Ministerio!J33</f>
        <v>-2.0122792321331E-016</v>
      </c>
      <c r="L33" s="81" t="n">
        <f aca="false">J33-Tabla_Ministerio!K33</f>
        <v>0</v>
      </c>
      <c r="M33" s="82" t="n">
        <f aca="false">Q68/Q77</f>
        <v>0.0172730669985804</v>
      </c>
      <c r="N33" s="81" t="n">
        <f aca="false">ROUND(N42*M33,0)</f>
        <v>4267426</v>
      </c>
      <c r="O33" s="82" t="n">
        <f aca="false">Tabla_Ministerio!L33/Tabla_Ministerio!L42-M33</f>
        <v>-5.31777473241832E-006</v>
      </c>
      <c r="P33" s="81" t="n">
        <f aca="false">N33-Tabla_Ministerio!L33</f>
        <v>1314</v>
      </c>
      <c r="Q33" s="83" t="n">
        <f aca="false">N33+J33</f>
        <v>4374544</v>
      </c>
      <c r="R33" s="81" t="n">
        <f aca="false">Q33-Tabla_Ministerio!M33</f>
        <v>1314</v>
      </c>
      <c r="T33" s="83" t="n">
        <f aca="false">B33+Tabla_Ministerio!B33</f>
        <v>4312</v>
      </c>
      <c r="U33" s="83" t="n">
        <f aca="false">C33+Tabla_Ministerio!C33</f>
        <v>22</v>
      </c>
      <c r="V33" s="83" t="n">
        <f aca="false">D33+Tabla_Ministerio!D33</f>
        <v>291.969801987717</v>
      </c>
      <c r="W33" s="83" t="n">
        <f aca="false">E33+Tabla_Ministerio!E33</f>
        <v>221.947074714989</v>
      </c>
      <c r="X33" s="83" t="n">
        <f aca="false">F33+Tabla_Ministerio!F33</f>
        <v>23</v>
      </c>
      <c r="Y33" s="83" t="n">
        <f aca="false">G33+Tabla_Ministerio!G33</f>
        <v>64</v>
      </c>
      <c r="Z33" s="83" t="n">
        <f aca="false">H33+Tabla_Ministerio!H33</f>
        <v>19</v>
      </c>
      <c r="AA33" s="83" t="n">
        <f aca="false">Y33+0.33*Z33</f>
        <v>70.27</v>
      </c>
      <c r="AD33" s="91" t="n">
        <f aca="false">IF(U33&gt;0,T33/U33,0)</f>
        <v>196</v>
      </c>
      <c r="AE33" s="92" t="n">
        <f aca="false">EXP((((AD33-AD42)/AD43+2)/4-1.9)^3)</f>
        <v>0.076014575239261</v>
      </c>
      <c r="AF33" s="93" t="n">
        <f aca="false">T33/V33</f>
        <v>14.768650629771</v>
      </c>
      <c r="AG33" s="92" t="n">
        <f aca="false">EXP((((AF33-AF42)/AF43+2)/4-1.9)^3)</f>
        <v>0.0118638970047877</v>
      </c>
      <c r="AH33" s="92" t="n">
        <f aca="false">W33/V33</f>
        <v>0.760171336912186</v>
      </c>
      <c r="AI33" s="92" t="n">
        <f aca="false">EXP((((AH33-AH42)/AH43+2)/4-1.9)^3)</f>
        <v>0.0801879271074585</v>
      </c>
      <c r="AJ33" s="92" t="n">
        <f aca="false">X33/V33</f>
        <v>0.0787752700567561</v>
      </c>
      <c r="AK33" s="92" t="n">
        <f aca="false">EXP((((AJ33-AJ42)/AJ43+2)/4-1.9)^3)</f>
        <v>0.0102478167593144</v>
      </c>
      <c r="AL33" s="92" t="n">
        <f aca="false">AA33/V33</f>
        <v>0.240675575082098</v>
      </c>
      <c r="AM33" s="92" t="n">
        <f aca="false">EXP((((AL33-AL42)/AL43+2)/4-1.9)^3)</f>
        <v>0.00247582183629978</v>
      </c>
      <c r="AN33" s="92" t="n">
        <f aca="false">0.01*AE33+0.15*AG33+0.24*AI33+0.25*AK33+0.35*AM33</f>
        <v>0.0252133246414343</v>
      </c>
      <c r="AP33" s="94" t="n">
        <f aca="false">0.01*AE33/$AN42</f>
        <v>0.00024836352516929</v>
      </c>
      <c r="AQ33" s="81" t="n">
        <f aca="false">AP33*$J42</f>
        <v>3229.46619886929</v>
      </c>
      <c r="AR33" s="94" t="n">
        <f aca="false">0.15*AG33/$AN42</f>
        <v>0.000581446243647345</v>
      </c>
      <c r="AS33" s="81" t="n">
        <f aca="false">AR33*$J42</f>
        <v>7560.5344586678</v>
      </c>
      <c r="AT33" s="94" t="n">
        <f aca="false">0.24*AI33/$AN42</f>
        <v>0.00628798027948937</v>
      </c>
      <c r="AU33" s="81" t="n">
        <f aca="false">AT33*$J42</f>
        <v>81762.488102575</v>
      </c>
      <c r="AV33" s="94" t="n">
        <f aca="false">0.25*AK33/$AN42</f>
        <v>0.000837071011585972</v>
      </c>
      <c r="AW33" s="81" t="n">
        <f aca="false">AV33*$J42</f>
        <v>10884.4184593032</v>
      </c>
      <c r="AX33" s="94" t="n">
        <f aca="false">0.35*AM33/$AN42</f>
        <v>0.000283125101938244</v>
      </c>
      <c r="AY33" s="81" t="n">
        <f aca="false">AX33*$J42</f>
        <v>3681.47032112605</v>
      </c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89" t="s">
        <v>63</v>
      </c>
      <c r="B34" s="81" t="n">
        <f aca="true">INDIRECT(ADDRESS(ROW()-35*INT((ROW()-15)/35)+138,2+INT((ROW()-15)/35), 1, 1, "Variables_Simulación"))</f>
        <v>0</v>
      </c>
      <c r="C34" s="81" t="n">
        <f aca="true">INDIRECT(ADDRESS(ROW()-35*INT((ROW()-15)/35)+108,2+INT((ROW()-15)/35), 1, 1, "Variables_Simulación"))</f>
        <v>0</v>
      </c>
      <c r="D34" s="81" t="n">
        <f aca="true">INDIRECT(ADDRESS(ROW()-35*INT((ROW()-15)/35)+78,2+INT((ROW()-15)/35), 1, 1, "Variables_Simulación"))</f>
        <v>0</v>
      </c>
      <c r="E34" s="81" t="n">
        <f aca="true">INDIRECT(ADDRESS(ROW()-35*INT((ROW()-15)/35)+48,2+INT((ROW()-15)/35), 1, 1, "Variables_Simulación"))</f>
        <v>0</v>
      </c>
      <c r="F34" s="81" t="n">
        <f aca="true">INDIRECT(ADDRESS(ROW()-35*INT((ROW()-15)/35)+18,2+INT((ROW()-15)/35), 1, 1, "Variables_Simulación"))</f>
        <v>0</v>
      </c>
      <c r="G34" s="81" t="n">
        <f aca="true">INDIRECT(ADDRESS(ROW()-35*INT((ROW()-15)/35)-12,2+INT((ROW()-15)/35), 1, 1, "Variables_Simulación"))</f>
        <v>0</v>
      </c>
      <c r="H34" s="81" t="n">
        <f aca="true">INDIRECT(ADDRESS(ROW()-35*INT((ROW()-15)/35)+168,2+INT((ROW()-15)/35), 1, 1, "Variables_Simulación"))</f>
        <v>0</v>
      </c>
      <c r="I34" s="82" t="n">
        <f aca="false">AP34+AR34+AT34+AV34+AX34</f>
        <v>0.0134149782462023</v>
      </c>
      <c r="J34" s="81" t="n">
        <f aca="false">ROUND(AQ34+AS34+AU34+AW34+AY34,0)</f>
        <v>174435</v>
      </c>
      <c r="K34" s="90" t="n">
        <f aca="false">I34-Tabla_Ministerio!J34</f>
        <v>2.63677968348475E-016</v>
      </c>
      <c r="L34" s="81" t="n">
        <f aca="false">J34-Tabla_Ministerio!K34</f>
        <v>0</v>
      </c>
      <c r="M34" s="82" t="n">
        <f aca="false">Q69/Q77</f>
        <v>0.0142804284981222</v>
      </c>
      <c r="N34" s="81" t="n">
        <f aca="false">ROUND(N42*M34,0)</f>
        <v>3528075</v>
      </c>
      <c r="O34" s="82" t="n">
        <f aca="false">Tabla_Ministerio!L34/Tabla_Ministerio!L42-M34</f>
        <v>-2.38243682918783E-006</v>
      </c>
      <c r="P34" s="81" t="n">
        <f aca="false">N34-Tabla_Ministerio!L34</f>
        <v>589</v>
      </c>
      <c r="Q34" s="83" t="n">
        <f aca="false">N34+J34</f>
        <v>3702510</v>
      </c>
      <c r="R34" s="81" t="n">
        <f aca="false">Q34-Tabla_Ministerio!M34</f>
        <v>589</v>
      </c>
      <c r="T34" s="83" t="n">
        <f aca="false">B34+Tabla_Ministerio!B34</f>
        <v>7000</v>
      </c>
      <c r="U34" s="83" t="n">
        <f aca="false">C34+Tabla_Ministerio!C34</f>
        <v>67</v>
      </c>
      <c r="V34" s="83" t="n">
        <f aca="false">D34+Tabla_Ministerio!D34</f>
        <v>406.921424161506</v>
      </c>
      <c r="W34" s="83" t="n">
        <f aca="false">E34+Tabla_Ministerio!E34</f>
        <v>323.597300821079</v>
      </c>
      <c r="X34" s="83" t="n">
        <f aca="false">F34+Tabla_Ministerio!F34</f>
        <v>37</v>
      </c>
      <c r="Y34" s="83" t="n">
        <f aca="false">G34+Tabla_Ministerio!G34</f>
        <v>115</v>
      </c>
      <c r="Z34" s="83" t="n">
        <f aca="false">H34+Tabla_Ministerio!H34</f>
        <v>19</v>
      </c>
      <c r="AA34" s="83" t="n">
        <f aca="false">Y34+0.33*Z34</f>
        <v>121.27</v>
      </c>
      <c r="AD34" s="91" t="n">
        <f aca="false">IF(U34&gt;0,T34/U34,0)</f>
        <v>104.477611940299</v>
      </c>
      <c r="AE34" s="92" t="n">
        <f aca="false">EXP((((AD34-AD42)/AD43+2)/4-1.9)^3)</f>
        <v>0.0113258524598342</v>
      </c>
      <c r="AF34" s="93" t="n">
        <f aca="false">T34/V34</f>
        <v>17.2023383001376</v>
      </c>
      <c r="AG34" s="92" t="n">
        <f aca="false">EXP((((AF34-AF42)/AF43+2)/4-1.9)^3)</f>
        <v>0.0319229739613465</v>
      </c>
      <c r="AH34" s="92" t="n">
        <f aca="false">W34/V34</f>
        <v>0.795232891676512</v>
      </c>
      <c r="AI34" s="92" t="n">
        <f aca="false">EXP((((AH34-AH42)/AH43+2)/4-1.9)^3)</f>
        <v>0.130379539092246</v>
      </c>
      <c r="AJ34" s="92" t="n">
        <f aca="false">X34/V34</f>
        <v>0.0909266453007272</v>
      </c>
      <c r="AK34" s="92" t="n">
        <f aca="false">EXP((((AJ34-AJ42)/AJ43+2)/4-1.9)^3)</f>
        <v>0.0141531922022249</v>
      </c>
      <c r="AL34" s="92" t="n">
        <f aca="false">AA34/V34</f>
        <v>0.298018223665383</v>
      </c>
      <c r="AM34" s="92" t="n">
        <f aca="false">EXP((((AL34-AL42)/AL43+2)/4-1.9)^3)</f>
        <v>0.00379150051269469</v>
      </c>
      <c r="AN34" s="92" t="n">
        <f aca="false">0.01*AE34+0.15*AG34+0.24*AI34+0.25*AK34+0.35*AM34</f>
        <v>0.0410581172309388</v>
      </c>
      <c r="AP34" s="94" t="n">
        <f aca="false">0.01*AE34/$AN42</f>
        <v>3.70051221573995E-005</v>
      </c>
      <c r="AQ34" s="81" t="n">
        <f aca="false">AP34*$J42</f>
        <v>481.176900315345</v>
      </c>
      <c r="AR34" s="94" t="n">
        <f aca="false">0.15*AG34/$AN42</f>
        <v>0.00156453594366054</v>
      </c>
      <c r="AS34" s="81" t="n">
        <f aca="false">AR34*$J42</f>
        <v>20343.631149235</v>
      </c>
      <c r="AT34" s="94" t="n">
        <f aca="false">0.24*AI34/$AN42</f>
        <v>0.0102237830585435</v>
      </c>
      <c r="AU34" s="81" t="n">
        <f aca="false">AT34*$J42</f>
        <v>132939.656858364</v>
      </c>
      <c r="AV34" s="94" t="n">
        <f aca="false">0.25*AK34/$AN42</f>
        <v>0.00115607325854251</v>
      </c>
      <c r="AW34" s="81" t="n">
        <f aca="false">AV34*$J42</f>
        <v>15032.3986154363</v>
      </c>
      <c r="AX34" s="94" t="n">
        <f aca="false">0.35*AM34/$AN42</f>
        <v>0.000433580863298279</v>
      </c>
      <c r="AY34" s="81" t="n">
        <f aca="false">AX34*$J42</f>
        <v>5637.84372743113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89" t="s">
        <v>64</v>
      </c>
      <c r="B35" s="81" t="n">
        <f aca="true">INDIRECT(ADDRESS(ROW()-35*INT((ROW()-15)/35)+138,2+INT((ROW()-15)/35), 1, 1, "Variables_Simulación"))</f>
        <v>0</v>
      </c>
      <c r="C35" s="81" t="n">
        <f aca="true">INDIRECT(ADDRESS(ROW()-35*INT((ROW()-15)/35)+108,2+INT((ROW()-15)/35), 1, 1, "Variables_Simulación"))</f>
        <v>0</v>
      </c>
      <c r="D35" s="81" t="n">
        <f aca="true">INDIRECT(ADDRESS(ROW()-35*INT((ROW()-15)/35)+78,2+INT((ROW()-15)/35), 1, 1, "Variables_Simulación"))</f>
        <v>0</v>
      </c>
      <c r="E35" s="81" t="n">
        <f aca="true">INDIRECT(ADDRESS(ROW()-35*INT((ROW()-15)/35)+48,2+INT((ROW()-15)/35), 1, 1, "Variables_Simulación"))</f>
        <v>0</v>
      </c>
      <c r="F35" s="81" t="n">
        <f aca="true">INDIRECT(ADDRESS(ROW()-35*INT((ROW()-15)/35)+18,2+INT((ROW()-15)/35), 1, 1, "Variables_Simulación"))</f>
        <v>0</v>
      </c>
      <c r="G35" s="81" t="n">
        <f aca="true">INDIRECT(ADDRESS(ROW()-35*INT((ROW()-15)/35)-12,2+INT((ROW()-15)/35), 1, 1, "Variables_Simulación"))</f>
        <v>0</v>
      </c>
      <c r="H35" s="81" t="n">
        <f aca="true">INDIRECT(ADDRESS(ROW()-35*INT((ROW()-15)/35)+168,2+INT((ROW()-15)/35), 1, 1, "Variables_Simulación"))</f>
        <v>0</v>
      </c>
      <c r="I35" s="82" t="n">
        <f aca="false">AP35+AR35+AT35+AV35+AX35</f>
        <v>0.0185184054872649</v>
      </c>
      <c r="J35" s="81" t="n">
        <f aca="false">ROUND(AQ35+AS35+AU35+AW35+AY35,0)</f>
        <v>240794</v>
      </c>
      <c r="K35" s="90" t="n">
        <f aca="false">I35-Tabla_Ministerio!J35</f>
        <v>-1.31838984174237E-016</v>
      </c>
      <c r="L35" s="81" t="n">
        <f aca="false">J35-Tabla_Ministerio!K35</f>
        <v>0</v>
      </c>
      <c r="M35" s="82" t="n">
        <f aca="false">Q70/Q77</f>
        <v>0.0186037454436635</v>
      </c>
      <c r="N35" s="81" t="n">
        <f aca="false">ROUND(N42*M35,0)</f>
        <v>4596179</v>
      </c>
      <c r="O35" s="82" t="n">
        <f aca="false">Tabla_Ministerio!L35/Tabla_Ministerio!L42-M35</f>
        <v>-2.67440340961239E-006</v>
      </c>
      <c r="P35" s="81" t="n">
        <f aca="false">N35-Tabla_Ministerio!L35</f>
        <v>661</v>
      </c>
      <c r="Q35" s="83" t="n">
        <f aca="false">N35+J35</f>
        <v>4836973</v>
      </c>
      <c r="R35" s="81" t="n">
        <f aca="false">Q35-Tabla_Ministerio!M35</f>
        <v>661</v>
      </c>
      <c r="T35" s="83" t="n">
        <f aca="false">B35+Tabla_Ministerio!B35</f>
        <v>8969</v>
      </c>
      <c r="U35" s="83" t="n">
        <f aca="false">C35+Tabla_Ministerio!C35</f>
        <v>40</v>
      </c>
      <c r="V35" s="83" t="n">
        <f aca="false">D35+Tabla_Ministerio!D35</f>
        <v>372.561036938751</v>
      </c>
      <c r="W35" s="83" t="n">
        <f aca="false">E35+Tabla_Ministerio!E35</f>
        <v>277.010337638051</v>
      </c>
      <c r="X35" s="83" t="n">
        <f aca="false">F35+Tabla_Ministerio!F35</f>
        <v>25</v>
      </c>
      <c r="Y35" s="83" t="n">
        <f aca="false">G35+Tabla_Ministerio!G35</f>
        <v>171</v>
      </c>
      <c r="Z35" s="83" t="n">
        <f aca="false">H35+Tabla_Ministerio!H35</f>
        <v>5</v>
      </c>
      <c r="AA35" s="83" t="n">
        <f aca="false">Y35+0.33*Z35</f>
        <v>172.65</v>
      </c>
      <c r="AD35" s="91" t="n">
        <f aca="false">IF(U35&gt;0,T35/U35,0)</f>
        <v>224.225</v>
      </c>
      <c r="AE35" s="92" t="n">
        <f aca="false">EXP((((AD35-AD42)/AD43+2)/4-1.9)^3)</f>
        <v>0.119602686253307</v>
      </c>
      <c r="AF35" s="93" t="n">
        <f aca="false">T35/V35</f>
        <v>24.0739076573767</v>
      </c>
      <c r="AG35" s="92" t="n">
        <f aca="false">EXP((((AF35-AF42)/AF43+2)/4-1.9)^3)</f>
        <v>0.231181143171973</v>
      </c>
      <c r="AH35" s="92" t="n">
        <f aca="false">W35/V35</f>
        <v>0.743530080102261</v>
      </c>
      <c r="AI35" s="92" t="n">
        <f aca="false">EXP((((AH35-AH42)/AH43+2)/4-1.9)^3)</f>
        <v>0.0621071167700317</v>
      </c>
      <c r="AJ35" s="92" t="n">
        <f aca="false">X35/V35</f>
        <v>0.067103098610148</v>
      </c>
      <c r="AK35" s="92" t="n">
        <f aca="false">EXP((((AJ35-AJ42)/AJ43+2)/4-1.9)^3)</f>
        <v>0.00740335251245536</v>
      </c>
      <c r="AL35" s="92" t="n">
        <f aca="false">AA35/V35</f>
        <v>0.463413999001682</v>
      </c>
      <c r="AM35" s="92" t="n">
        <f aca="false">EXP((((AL35-AL42)/AL43+2)/4-1.9)^3)</f>
        <v>0.0115657470917409</v>
      </c>
      <c r="AN35" s="92" t="n">
        <f aca="false">0.01*AE35+0.15*AG35+0.24*AI35+0.25*AK35+0.35*AM35</f>
        <v>0.0566777559733598</v>
      </c>
      <c r="AP35" s="94" t="n">
        <f aca="false">0.01*AE35/$AN42</f>
        <v>0.000390779593046328</v>
      </c>
      <c r="AQ35" s="81" t="n">
        <f aca="false">AP35*$J42</f>
        <v>5081.29962356914</v>
      </c>
      <c r="AR35" s="94" t="n">
        <f aca="false">0.15*AG35/$AN42</f>
        <v>0.0113301225765191</v>
      </c>
      <c r="AS35" s="81" t="n">
        <f aca="false">AR35*$J42</f>
        <v>147325.368590149</v>
      </c>
      <c r="AT35" s="94" t="n">
        <f aca="false">0.24*AI35/$AN42</f>
        <v>0.00487016362129629</v>
      </c>
      <c r="AU35" s="81" t="n">
        <f aca="false">AT35*$J42</f>
        <v>63326.6450346069</v>
      </c>
      <c r="AV35" s="94" t="n">
        <f aca="false">0.25*AK35/$AN42</f>
        <v>0.000604727028427386</v>
      </c>
      <c r="AW35" s="81" t="n">
        <f aca="false">AV35*$J42</f>
        <v>7863.25406082776</v>
      </c>
      <c r="AX35" s="94" t="n">
        <f aca="false">0.35*AM35/$AN42</f>
        <v>0.00132261266797576</v>
      </c>
      <c r="AY35" s="81" t="n">
        <f aca="false">AX35*$J42</f>
        <v>17197.9073920481</v>
      </c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89" t="s">
        <v>65</v>
      </c>
      <c r="B36" s="81" t="n">
        <f aca="true">INDIRECT(ADDRESS(ROW()-35*INT((ROW()-15)/35)+138,2+INT((ROW()-15)/35), 1, 1, "Variables_Simulación"))</f>
        <v>0</v>
      </c>
      <c r="C36" s="81" t="n">
        <f aca="true">INDIRECT(ADDRESS(ROW()-35*INT((ROW()-15)/35)+108,2+INT((ROW()-15)/35), 1, 1, "Variables_Simulación"))</f>
        <v>0</v>
      </c>
      <c r="D36" s="81" t="n">
        <f aca="true">INDIRECT(ADDRESS(ROW()-35*INT((ROW()-15)/35)+78,2+INT((ROW()-15)/35), 1, 1, "Variables_Simulación"))</f>
        <v>0</v>
      </c>
      <c r="E36" s="81" t="n">
        <f aca="true">INDIRECT(ADDRESS(ROW()-35*INT((ROW()-15)/35)+48,2+INT((ROW()-15)/35), 1, 1, "Variables_Simulación"))</f>
        <v>0</v>
      </c>
      <c r="F36" s="81" t="n">
        <f aca="true">INDIRECT(ADDRESS(ROW()-35*INT((ROW()-15)/35)+18,2+INT((ROW()-15)/35), 1, 1, "Variables_Simulación"))</f>
        <v>0</v>
      </c>
      <c r="G36" s="81" t="n">
        <f aca="true">INDIRECT(ADDRESS(ROW()-35*INT((ROW()-15)/35)-12,2+INT((ROW()-15)/35), 1, 1, "Variables_Simulación"))</f>
        <v>0</v>
      </c>
      <c r="H36" s="81" t="n">
        <f aca="true">INDIRECT(ADDRESS(ROW()-35*INT((ROW()-15)/35)+168,2+INT((ROW()-15)/35), 1, 1, "Variables_Simulación"))</f>
        <v>0</v>
      </c>
      <c r="I36" s="82" t="n">
        <f aca="false">AP36+AR36+AT36+AV36+AX36</f>
        <v>0.0141922387041072</v>
      </c>
      <c r="J36" s="81" t="n">
        <f aca="false">ROUND(AQ36+AS36+AU36+AW36+AY36,0)</f>
        <v>184541</v>
      </c>
      <c r="K36" s="90" t="n">
        <f aca="false">I36-Tabla_Ministerio!J36</f>
        <v>0</v>
      </c>
      <c r="L36" s="81" t="n">
        <f aca="false">J36-Tabla_Ministerio!K36</f>
        <v>0</v>
      </c>
      <c r="M36" s="82" t="n">
        <f aca="false">Q71/Q77</f>
        <v>0.0112507083923433</v>
      </c>
      <c r="N36" s="81" t="n">
        <f aca="false">ROUND(N42*M36,0)</f>
        <v>2779562</v>
      </c>
      <c r="O36" s="82" t="n">
        <f aca="false">Tabla_Ministerio!L36/Tabla_Ministerio!L42-M36</f>
        <v>-6.83707820564768E-006</v>
      </c>
      <c r="P36" s="81" t="n">
        <f aca="false">N36-Tabla_Ministerio!L36</f>
        <v>1689</v>
      </c>
      <c r="Q36" s="83" t="n">
        <f aca="false">N36+J36</f>
        <v>2964103</v>
      </c>
      <c r="R36" s="81" t="n">
        <f aca="false">Q36-Tabla_Ministerio!M36</f>
        <v>1689</v>
      </c>
      <c r="T36" s="83" t="n">
        <f aca="false">B36+Tabla_Ministerio!B36</f>
        <v>9338</v>
      </c>
      <c r="U36" s="83" t="n">
        <f aca="false">C36+Tabla_Ministerio!C36</f>
        <v>101</v>
      </c>
      <c r="V36" s="83" t="n">
        <f aca="false">D36+Tabla_Ministerio!D36</f>
        <v>458.365340642777</v>
      </c>
      <c r="W36" s="83" t="n">
        <f aca="false">E36+Tabla_Ministerio!E36</f>
        <v>351.122158824595</v>
      </c>
      <c r="X36" s="83" t="n">
        <f aca="false">F36+Tabla_Ministerio!F36</f>
        <v>48</v>
      </c>
      <c r="Y36" s="83" t="n">
        <f aca="false">G36+Tabla_Ministerio!G36</f>
        <v>200</v>
      </c>
      <c r="Z36" s="83" t="n">
        <f aca="false">H36+Tabla_Ministerio!H36</f>
        <v>15</v>
      </c>
      <c r="AA36" s="83" t="n">
        <f aca="false">Y36+0.33*Z36</f>
        <v>204.95</v>
      </c>
      <c r="AD36" s="91" t="n">
        <f aca="false">IF(U36&gt;0,T36/U36,0)</f>
        <v>92.4554455445545</v>
      </c>
      <c r="AE36" s="92" t="n">
        <f aca="false">EXP((((AD36-AD42)/AD43+2)/4-1.9)^3)</f>
        <v>0.00835713797021372</v>
      </c>
      <c r="AF36" s="93" t="n">
        <f aca="false">T36/V36</f>
        <v>20.3723954933091</v>
      </c>
      <c r="AG36" s="92" t="n">
        <f aca="false">EXP((((AF36-AF42)/AF43+2)/4-1.9)^3)</f>
        <v>0.0914320017021901</v>
      </c>
      <c r="AH36" s="92" t="n">
        <f aca="false">W36/V36</f>
        <v>0.766031215039531</v>
      </c>
      <c r="AI36" s="92" t="n">
        <f aca="false">EXP((((AH36-AH42)/AH43+2)/4-1.9)^3)</f>
        <v>0.0873979174075388</v>
      </c>
      <c r="AJ36" s="92" t="n">
        <f aca="false">X36/V36</f>
        <v>0.104719959700025</v>
      </c>
      <c r="AK36" s="92" t="n">
        <f aca="false">EXP((((AJ36-AJ42)/AJ43+2)/4-1.9)^3)</f>
        <v>0.0200380484301203</v>
      </c>
      <c r="AL36" s="92" t="n">
        <f aca="false">AA36/V36</f>
        <v>0.447132411260837</v>
      </c>
      <c r="AM36" s="92" t="n">
        <f aca="false">EXP((((AL36-AL42)/AL43+2)/4-1.9)^3)</f>
        <v>0.0104389436368579</v>
      </c>
      <c r="AN36" s="92" t="n">
        <f aca="false">0.01*AE36+0.15*AG36+0.24*AI36+0.25*AK36+0.35*AM36</f>
        <v>0.0434370141932703</v>
      </c>
      <c r="AP36" s="94" t="n">
        <f aca="false">0.01*AE36/$AN42</f>
        <v>2.73053982091629E-005</v>
      </c>
      <c r="AQ36" s="81" t="n">
        <f aca="false">AP36*$J42</f>
        <v>355.05157411118</v>
      </c>
      <c r="AR36" s="94" t="n">
        <f aca="false">0.15*AG36/$AN42</f>
        <v>0.00448105659695478</v>
      </c>
      <c r="AS36" s="81" t="n">
        <f aca="false">AR36*$J42</f>
        <v>58267.0937901277</v>
      </c>
      <c r="AT36" s="94" t="n">
        <f aca="false">0.24*AI36/$AN42</f>
        <v>0.00685335562285571</v>
      </c>
      <c r="AU36" s="81" t="n">
        <f aca="false">AT36*$J42</f>
        <v>89114.052950236</v>
      </c>
      <c r="AV36" s="94" t="n">
        <f aca="false">0.25*AK36/$AN42</f>
        <v>0.00163676516311282</v>
      </c>
      <c r="AW36" s="81" t="n">
        <f aca="false">AV36*$J42</f>
        <v>21282.8263174179</v>
      </c>
      <c r="AX36" s="94" t="n">
        <f aca="false">0.35*AM36/$AN42</f>
        <v>0.00119375592297471</v>
      </c>
      <c r="AY36" s="81" t="n">
        <f aca="false">AX36*$J42</f>
        <v>15522.3855850776</v>
      </c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89" t="s">
        <v>66</v>
      </c>
      <c r="B37" s="81" t="n">
        <f aca="true">INDIRECT(ADDRESS(ROW()-35*INT((ROW()-15)/35)+138,2+INT((ROW()-15)/35), 1, 1, "Variables_Simulación"))</f>
        <v>0</v>
      </c>
      <c r="C37" s="81" t="n">
        <f aca="true">INDIRECT(ADDRESS(ROW()-35*INT((ROW()-15)/35)+108,2+INT((ROW()-15)/35), 1, 1, "Variables_Simulación"))</f>
        <v>0</v>
      </c>
      <c r="D37" s="81" t="n">
        <f aca="true">INDIRECT(ADDRESS(ROW()-35*INT((ROW()-15)/35)+78,2+INT((ROW()-15)/35), 1, 1, "Variables_Simulación"))</f>
        <v>0</v>
      </c>
      <c r="E37" s="81" t="n">
        <f aca="true">INDIRECT(ADDRESS(ROW()-35*INT((ROW()-15)/35)+48,2+INT((ROW()-15)/35), 1, 1, "Variables_Simulación"))</f>
        <v>0</v>
      </c>
      <c r="F37" s="81" t="n">
        <f aca="true">INDIRECT(ADDRESS(ROW()-35*INT((ROW()-15)/35)+18,2+INT((ROW()-15)/35), 1, 1, "Variables_Simulación"))</f>
        <v>0</v>
      </c>
      <c r="G37" s="81" t="n">
        <f aca="true">INDIRECT(ADDRESS(ROW()-35*INT((ROW()-15)/35)-12,2+INT((ROW()-15)/35), 1, 1, "Variables_Simulación"))</f>
        <v>0</v>
      </c>
      <c r="H37" s="81" t="n">
        <f aca="true">INDIRECT(ADDRESS(ROW()-35*INT((ROW()-15)/35)+168,2+INT((ROW()-15)/35), 1, 1, "Variables_Simulación"))</f>
        <v>0</v>
      </c>
      <c r="I37" s="82" t="n">
        <f aca="false">AP37+AR37+AT37+AV37+AX37</f>
        <v>0.0159390143614031</v>
      </c>
      <c r="J37" s="81" t="n">
        <f aca="false">ROUND(AQ37+AS37+AU37+AW37+AY37,0)</f>
        <v>207255</v>
      </c>
      <c r="K37" s="90" t="n">
        <f aca="false">I37-Tabla_Ministerio!J37</f>
        <v>0</v>
      </c>
      <c r="L37" s="81" t="n">
        <f aca="false">J37-Tabla_Ministerio!K37</f>
        <v>0</v>
      </c>
      <c r="M37" s="82" t="n">
        <f aca="false">Q72/Q77</f>
        <v>0.0107834889971246</v>
      </c>
      <c r="N37" s="81" t="n">
        <f aca="false">ROUND(N42*M37,0)</f>
        <v>2664132</v>
      </c>
      <c r="O37" s="82" t="n">
        <f aca="false">Tabla_Ministerio!L37/Tabla_Ministerio!L42-M37</f>
        <v>9.72856124305602E-006</v>
      </c>
      <c r="P37" s="81" t="n">
        <f aca="false">N37-Tabla_Ministerio!L37</f>
        <v>-2404</v>
      </c>
      <c r="Q37" s="83" t="n">
        <f aca="false">N37+J37</f>
        <v>2871387</v>
      </c>
      <c r="R37" s="81" t="n">
        <f aca="false">Q37-Tabla_Ministerio!M37</f>
        <v>-2404</v>
      </c>
      <c r="T37" s="83" t="n">
        <f aca="false">B37+Tabla_Ministerio!B37</f>
        <v>10095</v>
      </c>
      <c r="U37" s="83" t="n">
        <f aca="false">C37+Tabla_Ministerio!C37</f>
        <v>45</v>
      </c>
      <c r="V37" s="83" t="n">
        <f aca="false">D37+Tabla_Ministerio!D37</f>
        <v>519.469873921139</v>
      </c>
      <c r="W37" s="83" t="n">
        <f aca="false">E37+Tabla_Ministerio!E37</f>
        <v>396.111276044851</v>
      </c>
      <c r="X37" s="83" t="n">
        <f aca="false">F37+Tabla_Ministerio!F37</f>
        <v>47</v>
      </c>
      <c r="Y37" s="83" t="n">
        <f aca="false">G37+Tabla_Ministerio!G37</f>
        <v>338</v>
      </c>
      <c r="Z37" s="83" t="n">
        <f aca="false">H37+Tabla_Ministerio!H37</f>
        <v>49</v>
      </c>
      <c r="AA37" s="83" t="n">
        <f aca="false">Y37+0.33*Z37</f>
        <v>354.17</v>
      </c>
      <c r="AD37" s="91" t="n">
        <f aca="false">IF(U37&gt;0,T37/U37,0)</f>
        <v>224.333333333333</v>
      </c>
      <c r="AE37" s="92" t="n">
        <f aca="false">EXP((((AD37-AD42)/AD43+2)/4-1.9)^3)</f>
        <v>0.119797599874719</v>
      </c>
      <c r="AF37" s="93" t="n">
        <f aca="false">T37/V37</f>
        <v>19.4332732402737</v>
      </c>
      <c r="AG37" s="92" t="n">
        <f aca="false">EXP((((AF37-AF42)/AF43+2)/4-1.9)^3)</f>
        <v>0.068733582524983</v>
      </c>
      <c r="AH37" s="92" t="n">
        <f aca="false">W37/V37</f>
        <v>0.762529832682819</v>
      </c>
      <c r="AI37" s="92" t="n">
        <f aca="false">EXP((((AH37-AH42)/AH43+2)/4-1.9)^3)</f>
        <v>0.083035294825885</v>
      </c>
      <c r="AJ37" s="92" t="n">
        <f aca="false">X37/V37</f>
        <v>0.0904768541151919</v>
      </c>
      <c r="AK37" s="92" t="n">
        <f aca="false">EXP((((AJ37-AJ42)/AJ43+2)/4-1.9)^3)</f>
        <v>0.0139889548160843</v>
      </c>
      <c r="AL37" s="92" t="n">
        <f aca="false">AA37/V37</f>
        <v>0.681791221744202</v>
      </c>
      <c r="AM37" s="92" t="n">
        <f aca="false">EXP((((AL37-AL42)/AL43+2)/4-1.9)^3)</f>
        <v>0.0395700100147157</v>
      </c>
      <c r="AN37" s="92" t="n">
        <f aca="false">0.01*AE37+0.15*AG37+0.24*AI37+0.25*AK37+0.35*AM37</f>
        <v>0.0487832263448786</v>
      </c>
      <c r="AP37" s="94" t="n">
        <f aca="false">0.01*AE37/$AN42</f>
        <v>0.000391416437151094</v>
      </c>
      <c r="AQ37" s="81" t="n">
        <f aca="false">AP37*$J42</f>
        <v>5089.58049536338</v>
      </c>
      <c r="AR37" s="94" t="n">
        <f aca="false">0.15*AG37/$AN42</f>
        <v>0.00336861347965582</v>
      </c>
      <c r="AS37" s="81" t="n">
        <f aca="false">AR37*$J42</f>
        <v>43802.0170723085</v>
      </c>
      <c r="AT37" s="94" t="n">
        <f aca="false">0.24*AI37/$AN42</f>
        <v>0.00651125818063685</v>
      </c>
      <c r="AU37" s="81" t="n">
        <f aca="false">AT37*$J42</f>
        <v>84665.7664089155</v>
      </c>
      <c r="AV37" s="94" t="n">
        <f aca="false">0.25*AK37/$AN42</f>
        <v>0.00114265787864395</v>
      </c>
      <c r="AW37" s="81" t="n">
        <f aca="false">AV37*$J42</f>
        <v>14857.9586855076</v>
      </c>
      <c r="AX37" s="94" t="n">
        <f aca="false">0.35*AM37/$AN42</f>
        <v>0.00452506838531542</v>
      </c>
      <c r="AY37" s="81" t="n">
        <f aca="false">AX37*$J42</f>
        <v>58839.3782379571</v>
      </c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89" t="s">
        <v>67</v>
      </c>
      <c r="B38" s="81" t="n">
        <f aca="true">INDIRECT(ADDRESS(ROW()-35*INT((ROW()-15)/35)+138,2+INT((ROW()-15)/35), 1, 1, "Variables_Simulación"))</f>
        <v>0</v>
      </c>
      <c r="C38" s="81" t="n">
        <f aca="true">INDIRECT(ADDRESS(ROW()-35*INT((ROW()-15)/35)+108,2+INT((ROW()-15)/35), 1, 1, "Variables_Simulación"))</f>
        <v>0</v>
      </c>
      <c r="D38" s="81" t="n">
        <f aca="true">INDIRECT(ADDRESS(ROW()-35*INT((ROW()-15)/35)+78,2+INT((ROW()-15)/35), 1, 1, "Variables_Simulación"))</f>
        <v>0</v>
      </c>
      <c r="E38" s="81" t="n">
        <f aca="true">INDIRECT(ADDRESS(ROW()-35*INT((ROW()-15)/35)+48,2+INT((ROW()-15)/35), 1, 1, "Variables_Simulación"))</f>
        <v>0</v>
      </c>
      <c r="F38" s="81" t="n">
        <f aca="true">INDIRECT(ADDRESS(ROW()-35*INT((ROW()-15)/35)+18,2+INT((ROW()-15)/35), 1, 1, "Variables_Simulación"))</f>
        <v>0</v>
      </c>
      <c r="G38" s="81" t="n">
        <f aca="true">INDIRECT(ADDRESS(ROW()-35*INT((ROW()-15)/35)-12,2+INT((ROW()-15)/35), 1, 1, "Variables_Simulación"))</f>
        <v>0</v>
      </c>
      <c r="H38" s="81" t="n">
        <f aca="true">INDIRECT(ADDRESS(ROW()-35*INT((ROW()-15)/35)+168,2+INT((ROW()-15)/35), 1, 1, "Variables_Simulación"))</f>
        <v>0</v>
      </c>
      <c r="I38" s="82" t="n">
        <f aca="false">AP38+AR38+AT38+AV38+AX38</f>
        <v>0.0106023425695208</v>
      </c>
      <c r="J38" s="81" t="n">
        <f aca="false">ROUND(AQ38+AS38+AU38+AW38+AY38,0)</f>
        <v>137862</v>
      </c>
      <c r="K38" s="90" t="n">
        <f aca="false">I38-Tabla_Ministerio!J38</f>
        <v>4.5102810375397E-017</v>
      </c>
      <c r="L38" s="81" t="n">
        <f aca="false">J38-Tabla_Ministerio!K38</f>
        <v>0</v>
      </c>
      <c r="M38" s="82" t="n">
        <f aca="false">Q73/Q77</f>
        <v>0.00912503356894919</v>
      </c>
      <c r="N38" s="81" t="n">
        <f aca="false">ROUND(N42*M38,0)</f>
        <v>2254400</v>
      </c>
      <c r="O38" s="82" t="n">
        <f aca="false">Tabla_Ministerio!L38/Tabla_Ministerio!L42-M38</f>
        <v>-1.09937492372477E-005</v>
      </c>
      <c r="P38" s="81" t="n">
        <f aca="false">N38-Tabla_Ministerio!L38</f>
        <v>2716</v>
      </c>
      <c r="Q38" s="83" t="n">
        <f aca="false">N38+J38</f>
        <v>2392262</v>
      </c>
      <c r="R38" s="81" t="n">
        <f aca="false">Q38-Tabla_Ministerio!M38</f>
        <v>2716</v>
      </c>
      <c r="T38" s="83" t="n">
        <f aca="false">B38+Tabla_Ministerio!B38</f>
        <v>11560</v>
      </c>
      <c r="U38" s="83" t="n">
        <f aca="false">C38+Tabla_Ministerio!C38</f>
        <v>60</v>
      </c>
      <c r="V38" s="83" t="n">
        <f aca="false">D38+Tabla_Ministerio!D38</f>
        <v>557.904804436787</v>
      </c>
      <c r="W38" s="83" t="n">
        <f aca="false">E38+Tabla_Ministerio!E38</f>
        <v>405.635486254969</v>
      </c>
      <c r="X38" s="83" t="n">
        <f aca="false">F38+Tabla_Ministerio!F38</f>
        <v>46</v>
      </c>
      <c r="Y38" s="83" t="n">
        <f aca="false">G38+Tabla_Ministerio!G38</f>
        <v>201</v>
      </c>
      <c r="Z38" s="83" t="n">
        <f aca="false">H38+Tabla_Ministerio!H38</f>
        <v>33</v>
      </c>
      <c r="AA38" s="83" t="n">
        <f aca="false">Y38+0.33*Z38</f>
        <v>211.89</v>
      </c>
      <c r="AD38" s="91" t="n">
        <f aca="false">IF(U38&gt;0,T38/U38,0)</f>
        <v>192.666666666667</v>
      </c>
      <c r="AE38" s="92" t="n">
        <f aca="false">EXP((((AD38-AD42)/AD43+2)/4-1.9)^3)</f>
        <v>0.0717716018298787</v>
      </c>
      <c r="AF38" s="93" t="n">
        <f aca="false">T38/V38</f>
        <v>20.7203808034419</v>
      </c>
      <c r="AG38" s="92" t="n">
        <f aca="false">EXP((((AF38-AF42)/AF43+2)/4-1.9)^3)</f>
        <v>0.101083783090425</v>
      </c>
      <c r="AH38" s="92" t="n">
        <f aca="false">W38/V38</f>
        <v>0.727069354895525</v>
      </c>
      <c r="AI38" s="92" t="n">
        <f aca="false">EXP((((AH38-AH42)/AH43+2)/4-1.9)^3)</f>
        <v>0.0474511815040466</v>
      </c>
      <c r="AJ38" s="92" t="n">
        <f aca="false">X38/V38</f>
        <v>0.0824513422974331</v>
      </c>
      <c r="AK38" s="92" t="n">
        <f aca="false">EXP((((AJ38-AJ42)/AJ43+2)/4-1.9)^3)</f>
        <v>0.0113181133756936</v>
      </c>
      <c r="AL38" s="92" t="n">
        <f aca="false">AA38/V38</f>
        <v>0.379795976508763</v>
      </c>
      <c r="AM38" s="92" t="n">
        <f aca="false">EXP((((AL38-AL42)/AL43+2)/4-1.9)^3)</f>
        <v>0.00671891388811128</v>
      </c>
      <c r="AN38" s="92" t="n">
        <f aca="false">0.01*AE38+0.15*AG38+0.24*AI38+0.25*AK38+0.35*AM38</f>
        <v>0.0324497152475961</v>
      </c>
      <c r="AP38" s="94" t="n">
        <f aca="false">0.01*AE38/$AN42</f>
        <v>0.000234500396554325</v>
      </c>
      <c r="AQ38" s="81" t="n">
        <f aca="false">AP38*$J42</f>
        <v>3049.20420088836</v>
      </c>
      <c r="AR38" s="94" t="n">
        <f aca="false">0.15*AG38/$AN42</f>
        <v>0.00495408767859937</v>
      </c>
      <c r="AS38" s="81" t="n">
        <f aca="false">AR38*$J42</f>
        <v>64417.9079571618</v>
      </c>
      <c r="AT38" s="94" t="n">
        <f aca="false">0.24*AI38/$AN42</f>
        <v>0.00372091042004456</v>
      </c>
      <c r="AU38" s="81" t="n">
        <f aca="false">AT38*$J42</f>
        <v>48382.9274945414</v>
      </c>
      <c r="AV38" s="94" t="n">
        <f aca="false">0.25*AK38/$AN42</f>
        <v>0.000924495903386004</v>
      </c>
      <c r="AW38" s="81" t="n">
        <f aca="false">AV38*$J42</f>
        <v>12021.202666306</v>
      </c>
      <c r="AX38" s="94" t="n">
        <f aca="false">0.35*AM38/$AN42</f>
        <v>0.000768348170936584</v>
      </c>
      <c r="AY38" s="81" t="n">
        <f aca="false">AX38*$J42</f>
        <v>9990.81666807315</v>
      </c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89" t="s">
        <v>68</v>
      </c>
      <c r="B39" s="81" t="n">
        <f aca="true">INDIRECT(ADDRESS(ROW()-35*INT((ROW()-15)/35)+138,2+INT((ROW()-15)/35), 1, 1, "Variables_Simulación"))</f>
        <v>0</v>
      </c>
      <c r="C39" s="81" t="n">
        <f aca="true">INDIRECT(ADDRESS(ROW()-35*INT((ROW()-15)/35)+108,2+INT((ROW()-15)/35), 1, 1, "Variables_Simulación"))</f>
        <v>0</v>
      </c>
      <c r="D39" s="81" t="n">
        <f aca="true">INDIRECT(ADDRESS(ROW()-35*INT((ROW()-15)/35)+78,2+INT((ROW()-15)/35), 1, 1, "Variables_Simulación"))</f>
        <v>0</v>
      </c>
      <c r="E39" s="81" t="n">
        <f aca="true">INDIRECT(ADDRESS(ROW()-35*INT((ROW()-15)/35)+48,2+INT((ROW()-15)/35), 1, 1, "Variables_Simulación"))</f>
        <v>0</v>
      </c>
      <c r="F39" s="81" t="n">
        <f aca="true">INDIRECT(ADDRESS(ROW()-35*INT((ROW()-15)/35)+18,2+INT((ROW()-15)/35), 1, 1, "Variables_Simulación"))</f>
        <v>0</v>
      </c>
      <c r="G39" s="81" t="n">
        <f aca="true">INDIRECT(ADDRESS(ROW()-35*INT((ROW()-15)/35)-12,2+INT((ROW()-15)/35), 1, 1, "Variables_Simulación"))</f>
        <v>0</v>
      </c>
      <c r="H39" s="81" t="n">
        <f aca="true">INDIRECT(ADDRESS(ROW()-35*INT((ROW()-15)/35)+168,2+INT((ROW()-15)/35), 1, 1, "Variables_Simulación"))</f>
        <v>0</v>
      </c>
      <c r="I39" s="82" t="n">
        <f aca="false">AP39+AR39+AT39+AV39+AX39</f>
        <v>0.0173722631352235</v>
      </c>
      <c r="J39" s="81" t="n">
        <f aca="false">ROUND(AQ39+AS39+AU39+AW39+AY39,0)</f>
        <v>225891</v>
      </c>
      <c r="K39" s="90" t="n">
        <f aca="false">I39-Tabla_Ministerio!J39</f>
        <v>1.31838984174237E-016</v>
      </c>
      <c r="L39" s="81" t="n">
        <f aca="false">J39-Tabla_Ministerio!K39</f>
        <v>0</v>
      </c>
      <c r="M39" s="82" t="n">
        <f aca="false">Q74/Q77</f>
        <v>0.00805612227299859</v>
      </c>
      <c r="N39" s="81" t="n">
        <f aca="false">ROUND(N42*M39,0)</f>
        <v>1990318</v>
      </c>
      <c r="O39" s="82" t="n">
        <f aca="false">Tabla_Ministerio!L39/Tabla_Ministerio!L42-M39</f>
        <v>7.01275700428633E-006</v>
      </c>
      <c r="P39" s="81" t="n">
        <f aca="false">N39-Tabla_Ministerio!L39</f>
        <v>-1733</v>
      </c>
      <c r="Q39" s="83" t="n">
        <f aca="false">N39+J39</f>
        <v>2216209</v>
      </c>
      <c r="R39" s="81" t="n">
        <f aca="false">Q39-Tabla_Ministerio!M39</f>
        <v>-1733</v>
      </c>
      <c r="T39" s="83" t="n">
        <f aca="false">B39+Tabla_Ministerio!B39</f>
        <v>14138</v>
      </c>
      <c r="U39" s="83" t="n">
        <f aca="false">C39+Tabla_Ministerio!C39</f>
        <v>94</v>
      </c>
      <c r="V39" s="83" t="n">
        <f aca="false">D39+Tabla_Ministerio!D39</f>
        <v>598.715590757296</v>
      </c>
      <c r="W39" s="83" t="n">
        <f aca="false">E39+Tabla_Ministerio!E39</f>
        <v>393.535627863048</v>
      </c>
      <c r="X39" s="83" t="n">
        <f aca="false">F39+Tabla_Ministerio!F39</f>
        <v>66</v>
      </c>
      <c r="Y39" s="83" t="n">
        <f aca="false">G39+Tabla_Ministerio!G39</f>
        <v>383</v>
      </c>
      <c r="Z39" s="83" t="n">
        <f aca="false">H39+Tabla_Ministerio!H39</f>
        <v>46</v>
      </c>
      <c r="AA39" s="83" t="n">
        <f aca="false">Y39+0.33*Z39</f>
        <v>398.18</v>
      </c>
      <c r="AD39" s="91" t="n">
        <f aca="false">IF(U39&gt;0,T39/U39,0)</f>
        <v>150.404255319149</v>
      </c>
      <c r="AE39" s="92" t="n">
        <f aca="false">EXP((((AD39-AD42)/AD43+2)/4-1.9)^3)</f>
        <v>0.0321275002055843</v>
      </c>
      <c r="AF39" s="93" t="n">
        <f aca="false">T39/V39</f>
        <v>23.6138831496225</v>
      </c>
      <c r="AG39" s="92" t="n">
        <f aca="false">EXP((((AF39-AF42)/AF43+2)/4-1.9)^3)</f>
        <v>0.209352740058453</v>
      </c>
      <c r="AH39" s="92" t="n">
        <f aca="false">W39/V39</f>
        <v>0.657299782965861</v>
      </c>
      <c r="AI39" s="92" t="n">
        <f aca="false">EXP((((AH39-AH42)/AH43+2)/4-1.9)^3)</f>
        <v>0.0125002956652637</v>
      </c>
      <c r="AJ39" s="92" t="n">
        <f aca="false">X39/V39</f>
        <v>0.110235980186383</v>
      </c>
      <c r="AK39" s="92" t="n">
        <f aca="false">EXP((((AJ39-AJ42)/AJ43+2)/4-1.9)^3)</f>
        <v>0.0229013913403308</v>
      </c>
      <c r="AL39" s="92" t="n">
        <f aca="false">AA39/V39</f>
        <v>0.665057008948698</v>
      </c>
      <c r="AM39" s="92" t="n">
        <f aca="false">EXP((((AL39-AL42)/AL43+2)/4-1.9)^3)</f>
        <v>0.0363435652099945</v>
      </c>
      <c r="AN39" s="92" t="n">
        <f aca="false">0.01*AE39+0.15*AG39+0.24*AI39+0.25*AK39+0.35*AM39</f>
        <v>0.0531698526290678</v>
      </c>
      <c r="AP39" s="94" t="n">
        <f aca="false">0.01*AE39/$AN42</f>
        <v>0.000104970647810905</v>
      </c>
      <c r="AQ39" s="81" t="n">
        <f aca="false">AP39*$J42</f>
        <v>1364.93133904289</v>
      </c>
      <c r="AR39" s="94" t="n">
        <f aca="false">0.15*AG39/$AN42</f>
        <v>0.0102603187009414</v>
      </c>
      <c r="AS39" s="81" t="n">
        <f aca="false">AR39*$J42</f>
        <v>133414.729122286</v>
      </c>
      <c r="AT39" s="94" t="n">
        <f aca="false">0.24*AI39/$AN42</f>
        <v>0.000980217539800371</v>
      </c>
      <c r="AU39" s="81" t="n">
        <f aca="false">AT39*$J42</f>
        <v>12745.750045891</v>
      </c>
      <c r="AV39" s="94" t="n">
        <f aca="false">0.25*AK39/$AN42</f>
        <v>0.00187065120954206</v>
      </c>
      <c r="AW39" s="81" t="n">
        <f aca="false">AV39*$J42</f>
        <v>24324.0421353025</v>
      </c>
      <c r="AX39" s="94" t="n">
        <f aca="false">0.35*AM39/$AN42</f>
        <v>0.00415610503712877</v>
      </c>
      <c r="AY39" s="81" t="n">
        <f aca="false">AX39*$J42</f>
        <v>54041.7548317897</v>
      </c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89" t="s">
        <v>69</v>
      </c>
      <c r="B40" s="81" t="n">
        <f aca="true">INDIRECT(ADDRESS(ROW()-35*INT((ROW()-15)/35)+138,2+INT((ROW()-15)/35), 1, 1, "Variables_Simulación"))</f>
        <v>0</v>
      </c>
      <c r="C40" s="81" t="n">
        <f aca="true">INDIRECT(ADDRESS(ROW()-35*INT((ROW()-15)/35)+108,2+INT((ROW()-15)/35), 1, 1, "Variables_Simulación"))</f>
        <v>0</v>
      </c>
      <c r="D40" s="81" t="n">
        <f aca="true">INDIRECT(ADDRESS(ROW()-35*INT((ROW()-15)/35)+78,2+INT((ROW()-15)/35), 1, 1, "Variables_Simulación"))</f>
        <v>0</v>
      </c>
      <c r="E40" s="81" t="n">
        <f aca="true">INDIRECT(ADDRESS(ROW()-35*INT((ROW()-15)/35)+48,2+INT((ROW()-15)/35), 1, 1, "Variables_Simulación"))</f>
        <v>0</v>
      </c>
      <c r="F40" s="81" t="n">
        <f aca="true">INDIRECT(ADDRESS(ROW()-35*INT((ROW()-15)/35)+18,2+INT((ROW()-15)/35), 1, 1, "Variables_Simulación"))</f>
        <v>0</v>
      </c>
      <c r="G40" s="81" t="n">
        <f aca="true">INDIRECT(ADDRESS(ROW()-35*INT((ROW()-15)/35)-12,2+INT((ROW()-15)/35), 1, 1, "Variables_Simulación"))</f>
        <v>0</v>
      </c>
      <c r="H40" s="81" t="n">
        <f aca="true">INDIRECT(ADDRESS(ROW()-35*INT((ROW()-15)/35)+168,2+INT((ROW()-15)/35), 1, 1, "Variables_Simulación"))</f>
        <v>0</v>
      </c>
      <c r="I40" s="82" t="n">
        <f aca="false">AP40+AR40+AT40+AV40+AX40</f>
        <v>0.0226596290622666</v>
      </c>
      <c r="J40" s="81" t="n">
        <f aca="false">ROUND(AQ40+AS40+AU40+AW40+AY40,0)</f>
        <v>294643</v>
      </c>
      <c r="K40" s="90" t="n">
        <f aca="false">I40-Tabla_Ministerio!J40</f>
        <v>2.74086309204336E-016</v>
      </c>
      <c r="L40" s="81" t="n">
        <f aca="false">J40-Tabla_Ministerio!K40</f>
        <v>0</v>
      </c>
      <c r="M40" s="82" t="n">
        <f aca="false">Q75/Q77</f>
        <v>0.0179003069491402</v>
      </c>
      <c r="N40" s="81" t="n">
        <f aca="false">ROUND(N42*M40,0)</f>
        <v>4422390</v>
      </c>
      <c r="O40" s="82" t="n">
        <f aca="false">Tabla_Ministerio!L40/Tabla_Ministerio!L42-M40</f>
        <v>1.69021411797199E-009</v>
      </c>
      <c r="P40" s="81" t="n">
        <f aca="false">N40-Tabla_Ministerio!L40</f>
        <v>0</v>
      </c>
      <c r="Q40" s="83" t="n">
        <f aca="false">N40+J40</f>
        <v>4717033</v>
      </c>
      <c r="R40" s="81" t="n">
        <f aca="false">Q40-Tabla_Ministerio!M40</f>
        <v>0</v>
      </c>
      <c r="T40" s="83" t="n">
        <f aca="false">B40+Tabla_Ministerio!B40</f>
        <v>3322</v>
      </c>
      <c r="U40" s="83" t="n">
        <f aca="false">C40+Tabla_Ministerio!C40</f>
        <v>26</v>
      </c>
      <c r="V40" s="83" t="n">
        <f aca="false">D40+Tabla_Ministerio!D40</f>
        <v>198.193431198431</v>
      </c>
      <c r="W40" s="83" t="n">
        <f aca="false">E40+Tabla_Ministerio!E40</f>
        <v>138.835476652977</v>
      </c>
      <c r="X40" s="83" t="n">
        <f aca="false">F40+Tabla_Ministerio!F40</f>
        <v>43</v>
      </c>
      <c r="Y40" s="83" t="n">
        <f aca="false">G40+Tabla_Ministerio!G40</f>
        <v>134</v>
      </c>
      <c r="Z40" s="83" t="n">
        <f aca="false">H40+Tabla_Ministerio!H40</f>
        <v>11</v>
      </c>
      <c r="AA40" s="83" t="n">
        <f aca="false">Y40+0.33*Z40</f>
        <v>137.63</v>
      </c>
      <c r="AD40" s="91" t="n">
        <f aca="false">IF(U40&gt;0,T40/U40,0)</f>
        <v>127.769230769231</v>
      </c>
      <c r="AE40" s="92" t="n">
        <f aca="false">EXP((((AD40-AD42)/AD43+2)/4-1.9)^3)</f>
        <v>0.0196647374902737</v>
      </c>
      <c r="AF40" s="93" t="n">
        <f aca="false">T40/V40</f>
        <v>16.7614031399155</v>
      </c>
      <c r="AG40" s="92" t="n">
        <f aca="false">EXP((((AF40-AF42)/AF43+2)/4-1.9)^3)</f>
        <v>0.0270105828491364</v>
      </c>
      <c r="AH40" s="92" t="n">
        <f aca="false">W40/V40</f>
        <v>0.700504935070099</v>
      </c>
      <c r="AI40" s="92" t="n">
        <f aca="false">EXP((((AH40-AH42)/AH43+2)/4-1.9)^3)</f>
        <v>0.0296537520570254</v>
      </c>
      <c r="AJ40" s="92" t="n">
        <f aca="false">X40/V40</f>
        <v>0.216959763701494</v>
      </c>
      <c r="AK40" s="92" t="n">
        <f aca="false">EXP((((AJ40-AJ42)/AJ43+2)/4-1.9)^3)</f>
        <v>0.172935436808022</v>
      </c>
      <c r="AL40" s="92" t="n">
        <f aca="false">AA40/V40</f>
        <v>0.694422611121783</v>
      </c>
      <c r="AM40" s="92" t="n">
        <f aca="false">EXP((((AL40-AL42)/AL43+2)/4-1.9)^3)</f>
        <v>0.0421527509583645</v>
      </c>
      <c r="AN40" s="92" t="n">
        <f aca="false">0.01*AE40+0.15*AG40+0.24*AI40+0.25*AK40+0.35*AM40</f>
        <v>0.0693524573333924</v>
      </c>
      <c r="AP40" s="94" t="n">
        <f aca="false">0.01*AE40/$AN42</f>
        <v>6.42508822714635E-005</v>
      </c>
      <c r="AQ40" s="81" t="n">
        <f aca="false">AP40*$J42</f>
        <v>835.453001409077</v>
      </c>
      <c r="AR40" s="94" t="n">
        <f aca="false">0.15*AG40/$AN42</f>
        <v>0.00132378104176207</v>
      </c>
      <c r="AS40" s="81" t="n">
        <f aca="false">AR40*$J42</f>
        <v>17213.0997341924</v>
      </c>
      <c r="AT40" s="94" t="n">
        <f aca="false">0.24*AI40/$AN42</f>
        <v>0.00232531522977977</v>
      </c>
      <c r="AU40" s="81" t="n">
        <f aca="false">AT40*$J42</f>
        <v>30236.0297518369</v>
      </c>
      <c r="AV40" s="94" t="n">
        <f aca="false">0.25*AK40/$AN42</f>
        <v>0.0141258615788948</v>
      </c>
      <c r="AW40" s="81" t="n">
        <f aca="false">AV40*$J42</f>
        <v>183678.309718999</v>
      </c>
      <c r="AX40" s="94" t="n">
        <f aca="false">0.35*AM40/$AN42</f>
        <v>0.00482042032955852</v>
      </c>
      <c r="AY40" s="81" t="n">
        <f aca="false">AX40*$J42</f>
        <v>62679.8339572631</v>
      </c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95" t="s">
        <v>70</v>
      </c>
      <c r="B41" s="97" t="n">
        <f aca="true">INDIRECT(ADDRESS(ROW()-35*INT((ROW()-15)/35)+138,2+INT((ROW()-15)/35), 1, 1, "Variables_Simulación"))</f>
        <v>0</v>
      </c>
      <c r="C41" s="97" t="n">
        <f aca="true">INDIRECT(ADDRESS(ROW()-35*INT((ROW()-15)/35)+108,2+INT((ROW()-15)/35), 1, 1, "Variables_Simulación"))</f>
        <v>0</v>
      </c>
      <c r="D41" s="97" t="n">
        <f aca="true">INDIRECT(ADDRESS(ROW()-35*INT((ROW()-15)/35)+78,2+INT((ROW()-15)/35), 1, 1, "Variables_Simulación"))</f>
        <v>0</v>
      </c>
      <c r="E41" s="97" t="n">
        <f aca="true">INDIRECT(ADDRESS(ROW()-35*INT((ROW()-15)/35)+48,2+INT((ROW()-15)/35), 1, 1, "Variables_Simulación"))</f>
        <v>0</v>
      </c>
      <c r="F41" s="97" t="n">
        <f aca="true">INDIRECT(ADDRESS(ROW()-35*INT((ROW()-15)/35)+18,2+INT((ROW()-15)/35), 1, 1, "Variables_Simulación"))</f>
        <v>0</v>
      </c>
      <c r="G41" s="97" t="n">
        <f aca="true">INDIRECT(ADDRESS(ROW()-35*INT((ROW()-15)/35)-12,2+INT((ROW()-15)/35), 1, 1, "Variables_Simulación"))</f>
        <v>0</v>
      </c>
      <c r="H41" s="97" t="n">
        <f aca="true">INDIRECT(ADDRESS(ROW()-35*INT((ROW()-15)/35)+168,2+INT((ROW()-15)/35), 1, 1, "Variables_Simulación"))</f>
        <v>0</v>
      </c>
      <c r="I41" s="96" t="n">
        <f aca="false">AP41+AR41+AT41+AV41+AX41</f>
        <v>0.0150411755586133</v>
      </c>
      <c r="J41" s="97" t="n">
        <f aca="false">ROUND(AQ41+AS41+AU41+AW41+AY41,0)</f>
        <v>195580</v>
      </c>
      <c r="K41" s="98" t="n">
        <f aca="false">I41-Tabla_Ministerio!J41</f>
        <v>1.92554305833426E-016</v>
      </c>
      <c r="L41" s="97" t="n">
        <f aca="false">J41-Tabla_Ministerio!K41</f>
        <v>0</v>
      </c>
      <c r="M41" s="96" t="n">
        <f aca="false">Q76/Q77</f>
        <v>0.0137576569480451</v>
      </c>
      <c r="N41" s="97" t="n">
        <f aca="false">ROUND(N42*M41,0)</f>
        <v>3398920</v>
      </c>
      <c r="O41" s="96" t="n">
        <f aca="false">Tabla_Ministerio!L41/Tabla_Ministerio!L42-M41</f>
        <v>-1.68912981345082E-009</v>
      </c>
      <c r="P41" s="97" t="n">
        <f aca="false">N41-Tabla_Ministerio!L41</f>
        <v>0</v>
      </c>
      <c r="Q41" s="99" t="n">
        <f aca="false">N41+J41</f>
        <v>3594500</v>
      </c>
      <c r="R41" s="97" t="n">
        <f aca="false">Q41-Tabla_Ministerio!M41</f>
        <v>0</v>
      </c>
      <c r="T41" s="99" t="n">
        <f aca="false">B41+Tabla_Ministerio!B41</f>
        <v>394</v>
      </c>
      <c r="U41" s="99" t="n">
        <f aca="false">C41+Tabla_Ministerio!C41</f>
        <v>7</v>
      </c>
      <c r="V41" s="99" t="n">
        <f aca="false">D41+Tabla_Ministerio!D41</f>
        <v>53.3117137474891</v>
      </c>
      <c r="W41" s="99" t="n">
        <f aca="false">E41+Tabla_Ministerio!E41</f>
        <v>39.9480773838528</v>
      </c>
      <c r="X41" s="99" t="n">
        <f aca="false">F41+Tabla_Ministerio!F41</f>
        <v>6</v>
      </c>
      <c r="Y41" s="99" t="n">
        <f aca="false">G41+Tabla_Ministerio!G41</f>
        <v>42</v>
      </c>
      <c r="Z41" s="99" t="n">
        <f aca="false">H41+Tabla_Ministerio!H41</f>
        <v>1</v>
      </c>
      <c r="AA41" s="99" t="n">
        <f aca="false">Y41+0.33*Z41</f>
        <v>42.33</v>
      </c>
      <c r="AD41" s="100" t="n">
        <f aca="false">IF(U41&gt;0,T41/U41,0)</f>
        <v>56.2857142857143</v>
      </c>
      <c r="AE41" s="101" t="n">
        <f aca="false">EXP((((AD41-AD42)/AD43+2)/4-1.9)^3)</f>
        <v>0.0030843311601214</v>
      </c>
      <c r="AF41" s="102" t="n">
        <f aca="false">T41/V41</f>
        <v>7.39049586487091</v>
      </c>
      <c r="AG41" s="101" t="n">
        <f aca="false">EXP((((AF41-AF42)/AF43+2)/4-1.9)^3)</f>
        <v>0.000192893324228253</v>
      </c>
      <c r="AH41" s="101" t="n">
        <f aca="false">W41/V41</f>
        <v>0.749330204860171</v>
      </c>
      <c r="AI41" s="101" t="n">
        <f aca="false">EXP((((AH41-AH42)/AH43+2)/4-1.9)^3)</f>
        <v>0.0680188298762846</v>
      </c>
      <c r="AJ41" s="101" t="n">
        <f aca="false">X41/V41</f>
        <v>0.112545622307679</v>
      </c>
      <c r="AK41" s="101" t="n">
        <f aca="false">EXP((((AJ41-AJ42)/AJ43+2)/4-1.9)^3)</f>
        <v>0.0241964846233254</v>
      </c>
      <c r="AL41" s="101" t="n">
        <f aca="false">AA41/V41</f>
        <v>0.794009365380674</v>
      </c>
      <c r="AM41" s="101" t="n">
        <f aca="false">EXP((((AL41-AL42)/AL43+2)/4-1.9)^3)</f>
        <v>0.0674339072950295</v>
      </c>
      <c r="AN41" s="101" t="n">
        <f aca="false">0.01*AE41+0.15*AG41+0.24*AI41+0.25*AK41+0.35*AM41</f>
        <v>0.0460352851896354</v>
      </c>
      <c r="AP41" s="103" t="n">
        <f aca="false">0.01*AE41/$AN42</f>
        <v>1.00774799741509E-005</v>
      </c>
      <c r="AQ41" s="97" t="n">
        <f aca="false">AP41*$J42</f>
        <v>131.037280631764</v>
      </c>
      <c r="AR41" s="103" t="n">
        <f aca="false">0.15*AG41/$AN42</f>
        <v>9.45364737673513E-006</v>
      </c>
      <c r="AS41" s="97" t="n">
        <f aca="false">AR41*$J42</f>
        <v>122.925597220387</v>
      </c>
      <c r="AT41" s="103" t="n">
        <f aca="false">0.24*AI41/$AN42</f>
        <v>0.0053337338465286</v>
      </c>
      <c r="AU41" s="97" t="n">
        <f aca="false">AT41*$J42</f>
        <v>69354.4398654683</v>
      </c>
      <c r="AV41" s="103" t="n">
        <f aca="false">0.25*AK41/$AN42</f>
        <v>0.00197643813664623</v>
      </c>
      <c r="AW41" s="97" t="n">
        <f aca="false">AV41*$J42</f>
        <v>25699.5875384864</v>
      </c>
      <c r="AX41" s="103" t="n">
        <f aca="false">0.35*AM41/$AN42</f>
        <v>0.00771147244808757</v>
      </c>
      <c r="AY41" s="97" t="n">
        <f aca="false">AX41*$J42</f>
        <v>100272.129724506</v>
      </c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104" t="s">
        <v>71</v>
      </c>
      <c r="B42" s="108"/>
      <c r="C42" s="108"/>
      <c r="D42" s="108"/>
      <c r="E42" s="108"/>
      <c r="F42" s="108"/>
      <c r="G42" s="108"/>
      <c r="H42" s="108"/>
      <c r="I42" s="108" t="n">
        <f aca="false">SUM(I15:I41)</f>
        <v>1</v>
      </c>
      <c r="J42" s="108" t="n">
        <f aca="false">Tabla_Ministerio!K42</f>
        <v>13002981</v>
      </c>
      <c r="K42" s="107" t="n">
        <f aca="false">I42-Tabla_Ministerio!J42</f>
        <v>0</v>
      </c>
      <c r="L42" s="108" t="n">
        <f aca="false">SUM(L17:L41)</f>
        <v>-4</v>
      </c>
      <c r="M42" s="105" t="n">
        <f aca="false">SUM(M15:M41)</f>
        <v>0.999999979927679</v>
      </c>
      <c r="N42" s="108" t="n">
        <f aca="false">Tabla_Ministerio!L42</f>
        <v>247056634</v>
      </c>
      <c r="O42" s="105" t="n">
        <f aca="false">SUM(O15:O41)</f>
        <v>2.00723207360864E-008</v>
      </c>
      <c r="P42" s="108" t="n">
        <f aca="false">SUM(P15:P41)</f>
        <v>-6</v>
      </c>
      <c r="Q42" s="111" t="n">
        <f aca="false">Tabla_Ministerio!M42</f>
        <v>260059615</v>
      </c>
      <c r="R42" s="108" t="n">
        <f aca="false">SUM(R15:R41)</f>
        <v>-10</v>
      </c>
      <c r="T42" s="111"/>
      <c r="U42" s="111"/>
      <c r="V42" s="111"/>
      <c r="W42" s="111"/>
      <c r="X42" s="111"/>
      <c r="Y42" s="111"/>
      <c r="Z42" s="111"/>
      <c r="AA42" s="111"/>
      <c r="AC42" s="112" t="s">
        <v>295</v>
      </c>
      <c r="AD42" s="112" t="n">
        <f aca="false">AVERAGE(AD15:AD41)</f>
        <v>186.430551791076</v>
      </c>
      <c r="AE42" s="111"/>
      <c r="AF42" s="113" t="n">
        <f aca="false">AVERAGE(AF15:AF41)</f>
        <v>19.2241651904736</v>
      </c>
      <c r="AG42" s="111"/>
      <c r="AH42" s="114" t="n">
        <f aca="false">AVERAGE(AH15:AH41)</f>
        <v>0.745740867337689</v>
      </c>
      <c r="AI42" s="111"/>
      <c r="AJ42" s="114" t="n">
        <f aca="false">AVERAGE(AJ15:AJ41)</f>
        <v>0.158043592015245</v>
      </c>
      <c r="AK42" s="111"/>
      <c r="AL42" s="114" t="n">
        <f aca="false">AVERAGE(AL15:AL41)</f>
        <v>0.783463183527712</v>
      </c>
      <c r="AM42" s="115"/>
      <c r="AN42" s="114" t="n">
        <f aca="false">SUM(AN15:AN41)</f>
        <v>3.06061750361483</v>
      </c>
      <c r="AP42" s="116" t="n">
        <f aca="false">SUM(AP15:AP41)</f>
        <v>0.00979221102988469</v>
      </c>
      <c r="AQ42" s="108" t="n">
        <f aca="false">SUM(AQ15:AQ41)</f>
        <v>127327.933969581</v>
      </c>
      <c r="AR42" s="116" t="n">
        <f aca="false">SUM(AR15:AR41)</f>
        <v>0.146500879017014</v>
      </c>
      <c r="AS42" s="108" t="n">
        <f aca="false">SUM(AS15:AS41)</f>
        <v>1904948.14634154</v>
      </c>
      <c r="AT42" s="116" t="n">
        <f aca="false">SUM(AT15:AT41)</f>
        <v>0.236629314844072</v>
      </c>
      <c r="AU42" s="108" t="n">
        <f aca="false">SUM(AU15:AU41)</f>
        <v>3076886.48496049</v>
      </c>
      <c r="AV42" s="116" t="n">
        <f aca="false">SUM(AV15:AV41)</f>
        <v>0.255097597153395</v>
      </c>
      <c r="AW42" s="108" t="n">
        <f aca="false">SUM(AW15:AW41)</f>
        <v>3317029.20893125</v>
      </c>
      <c r="AX42" s="116" t="n">
        <f aca="false">SUM(AX15:AX41)</f>
        <v>0.351979997955634</v>
      </c>
      <c r="AY42" s="108" t="n">
        <f aca="false">SUM(AY15:AY41)</f>
        <v>4576789.22579715</v>
      </c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57" t="s">
        <v>72</v>
      </c>
      <c r="B43" s="8"/>
      <c r="C43" s="8"/>
      <c r="D43" s="8"/>
      <c r="E43" s="8"/>
      <c r="F43" s="8"/>
      <c r="G43" s="8"/>
      <c r="H43" s="8"/>
      <c r="AC43" s="112" t="s">
        <v>296</v>
      </c>
      <c r="AD43" s="112" t="n">
        <f aca="false">_xlfn.STDEV.P(AD15:AD41)</f>
        <v>82.4157969407578</v>
      </c>
      <c r="AE43" s="111"/>
      <c r="AF43" s="113" t="n">
        <f aca="false">_xlfn.STDEV.P(AF15:AF41)</f>
        <v>4.58605196551681</v>
      </c>
      <c r="AG43" s="111"/>
      <c r="AH43" s="114" t="n">
        <f aca="false">_xlfn.STDEV.P(AH15:AH41)</f>
        <v>0.0935269505768353</v>
      </c>
      <c r="AI43" s="111"/>
      <c r="AJ43" s="114" t="n">
        <f aca="false">_xlfn.STDEV.P(AJ15:AJ41)</f>
        <v>0.0759935568158862</v>
      </c>
      <c r="AK43" s="111"/>
      <c r="AL43" s="114" t="n">
        <f aca="false">_xlfn.STDEV.P(AL15:AL41)</f>
        <v>0.32522505665491</v>
      </c>
      <c r="AM43" s="111"/>
      <c r="AN43" s="114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57" t="s">
        <v>82</v>
      </c>
      <c r="B44" s="8"/>
      <c r="C44" s="8"/>
      <c r="D44" s="8"/>
      <c r="E44" s="8"/>
      <c r="F44" s="8"/>
      <c r="G44" s="8"/>
      <c r="H44" s="8"/>
      <c r="AC44" s="8" t="n">
        <f aca="false">MIN(AD44:AM44)</f>
        <v>-2.58036093236226</v>
      </c>
      <c r="AD44" s="8" t="n">
        <f aca="false">(MIN(AD15:AD41)-AD42)/AD43</f>
        <v>-1.57912490488822</v>
      </c>
      <c r="AF44" s="8" t="n">
        <f aca="false">(MIN(AF15:AF41)-AF42)/AF43</f>
        <v>-2.58036093236226</v>
      </c>
      <c r="AH44" s="8" t="n">
        <f aca="false">(MIN(AH15:AH41)-AH42)/AH43</f>
        <v>-2.08568361436537</v>
      </c>
      <c r="AJ44" s="8" t="n">
        <f aca="false">(MIN(AJ15:AJ41)-AJ42)/AJ43</f>
        <v>-1.42121419761987</v>
      </c>
      <c r="AL44" s="8" t="n">
        <f aca="false">(MIN(AL15:AL41)-AL42)/AL43</f>
        <v>-1.66895999351475</v>
      </c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6" customFormat="false" ht="12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true" outlineLevel="0" collapsed="false">
      <c r="A48" s="66" t="s">
        <v>30</v>
      </c>
      <c r="B48" s="67" t="s">
        <v>309</v>
      </c>
      <c r="C48" s="67"/>
      <c r="D48" s="67"/>
      <c r="E48" s="67"/>
      <c r="F48" s="67"/>
      <c r="G48" s="67"/>
      <c r="H48" s="67"/>
      <c r="I48" s="66" t="s">
        <v>32</v>
      </c>
      <c r="J48" s="69" t="s">
        <v>33</v>
      </c>
      <c r="K48" s="157" t="s">
        <v>276</v>
      </c>
      <c r="L48" s="69" t="s">
        <v>277</v>
      </c>
      <c r="M48" s="157" t="s">
        <v>278</v>
      </c>
      <c r="N48" s="69" t="s">
        <v>34</v>
      </c>
      <c r="O48" s="69" t="s">
        <v>279</v>
      </c>
      <c r="P48" s="69" t="s">
        <v>280</v>
      </c>
      <c r="Q48" s="66" t="s">
        <v>281</v>
      </c>
      <c r="R48" s="69" t="s">
        <v>282</v>
      </c>
      <c r="T48" s="72" t="s">
        <v>310</v>
      </c>
      <c r="U48" s="72"/>
      <c r="V48" s="72"/>
      <c r="W48" s="72"/>
      <c r="X48" s="72"/>
      <c r="Y48" s="72"/>
      <c r="Z48" s="72"/>
      <c r="AA48" s="72"/>
      <c r="AD48" s="73" t="s">
        <v>284</v>
      </c>
      <c r="AE48" s="73"/>
      <c r="AF48" s="73" t="s">
        <v>285</v>
      </c>
      <c r="AG48" s="73"/>
      <c r="AH48" s="73" t="s">
        <v>286</v>
      </c>
      <c r="AI48" s="73"/>
      <c r="AJ48" s="73" t="s">
        <v>287</v>
      </c>
      <c r="AK48" s="73"/>
      <c r="AL48" s="73" t="s">
        <v>288</v>
      </c>
      <c r="AM48" s="73"/>
      <c r="AN48" s="74" t="s">
        <v>289</v>
      </c>
      <c r="AP48" s="73" t="s">
        <v>284</v>
      </c>
      <c r="AQ48" s="73"/>
      <c r="AR48" s="73" t="s">
        <v>285</v>
      </c>
      <c r="AS48" s="73"/>
      <c r="AT48" s="73" t="s">
        <v>286</v>
      </c>
      <c r="AU48" s="73"/>
      <c r="AV48" s="73" t="s">
        <v>287</v>
      </c>
      <c r="AW48" s="73"/>
      <c r="AX48" s="74" t="s">
        <v>288</v>
      </c>
      <c r="AY48" s="74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6"/>
      <c r="J49" s="69"/>
      <c r="K49" s="157"/>
      <c r="L49" s="69"/>
      <c r="M49" s="157"/>
      <c r="N49" s="69"/>
      <c r="O49" s="69"/>
      <c r="P49" s="69"/>
      <c r="Q49" s="66"/>
      <c r="R49" s="69"/>
      <c r="T49" s="73" t="str">
        <f aca="false">B49</f>
        <v>Alumnos Pregrado
(2019)</v>
      </c>
      <c r="U49" s="73" t="str">
        <f aca="false">C49</f>
        <v>N° Carreras Pregrado
(2019)</v>
      </c>
      <c r="V49" s="73" t="str">
        <f aca="false">D49</f>
        <v>JCE Totales
(2020)</v>
      </c>
      <c r="W49" s="73" t="str">
        <f aca="false">E49</f>
        <v>JCE              (Phd + Msc)
(2020)</v>
      </c>
      <c r="X49" s="73" t="str">
        <f aca="false">F49</f>
        <v>Total Proyectos 
(2020)</v>
      </c>
      <c r="Y49" s="73" t="str">
        <f aca="false">G49</f>
        <v>Publicaciones ISI
(2020)</v>
      </c>
      <c r="Z49" s="73" t="str">
        <f aca="false">H49</f>
        <v>Publicaciones Scielo
(2020)</v>
      </c>
      <c r="AA49" s="66" t="s">
        <v>43</v>
      </c>
      <c r="AD49" s="73" t="s">
        <v>290</v>
      </c>
      <c r="AE49" s="73" t="s">
        <v>291</v>
      </c>
      <c r="AF49" s="73" t="s">
        <v>290</v>
      </c>
      <c r="AG49" s="73" t="s">
        <v>291</v>
      </c>
      <c r="AH49" s="73" t="s">
        <v>290</v>
      </c>
      <c r="AI49" s="73" t="s">
        <v>291</v>
      </c>
      <c r="AJ49" s="73" t="s">
        <v>290</v>
      </c>
      <c r="AK49" s="73" t="s">
        <v>291</v>
      </c>
      <c r="AL49" s="73" t="s">
        <v>290</v>
      </c>
      <c r="AM49" s="73" t="s">
        <v>291</v>
      </c>
      <c r="AN49" s="75" t="s">
        <v>292</v>
      </c>
      <c r="AP49" s="73" t="s">
        <v>293</v>
      </c>
      <c r="AQ49" s="73" t="s">
        <v>294</v>
      </c>
      <c r="AR49" s="73" t="s">
        <v>293</v>
      </c>
      <c r="AS49" s="73" t="s">
        <v>294</v>
      </c>
      <c r="AT49" s="73" t="s">
        <v>293</v>
      </c>
      <c r="AU49" s="73" t="s">
        <v>294</v>
      </c>
      <c r="AV49" s="73" t="s">
        <v>293</v>
      </c>
      <c r="AW49" s="73" t="s">
        <v>294</v>
      </c>
      <c r="AX49" s="73" t="s">
        <v>293</v>
      </c>
      <c r="AY49" s="75" t="s">
        <v>294</v>
      </c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76" t="s">
        <v>44</v>
      </c>
      <c r="B50" s="79" t="n">
        <f aca="true">INDIRECT(ADDRESS(ROW()-35*INT((ROW()-15)/35)+138,2+INT((ROW()-15)/35), 1, 1, "Variables_Simulación"))</f>
        <v>0</v>
      </c>
      <c r="C50" s="79" t="n">
        <f aca="true">INDIRECT(ADDRESS(ROW()-35*INT((ROW()-15)/35)+108,2+INT((ROW()-15)/35), 1, 1, "Variables_Simulación"))</f>
        <v>0</v>
      </c>
      <c r="D50" s="79" t="n">
        <f aca="true">INDIRECT(ADDRESS(ROW()-35*INT((ROW()-15)/35)+78,2+INT((ROW()-15)/35), 1, 1, "Variables_Simulación"))</f>
        <v>0</v>
      </c>
      <c r="E50" s="79" t="n">
        <f aca="true">INDIRECT(ADDRESS(ROW()-35*INT((ROW()-15)/35)+48,2+INT((ROW()-15)/35), 1, 1, "Variables_Simulación"))</f>
        <v>0</v>
      </c>
      <c r="F50" s="79" t="n">
        <f aca="true">INDIRECT(ADDRESS(ROW()-35*INT((ROW()-15)/35)+18,2+INT((ROW()-15)/35), 1, 1, "Variables_Simulación"))</f>
        <v>0</v>
      </c>
      <c r="G50" s="79" t="n">
        <f aca="true">INDIRECT(ADDRESS(ROW()-35*INT((ROW()-15)/35)-12,2+INT((ROW()-15)/35), 1, 1, "Variables_Simulación"))</f>
        <v>0</v>
      </c>
      <c r="H50" s="79" t="n">
        <f aca="true">INDIRECT(ADDRESS(ROW()-35*INT((ROW()-15)/35)+168,2+INT((ROW()-15)/35), 1, 1, "Variables_Simulación"))</f>
        <v>0</v>
      </c>
      <c r="I50" s="88" t="n">
        <f aca="false">AP50+AR50+AT50+AV50+AX50</f>
        <v>0.0855218648143114</v>
      </c>
      <c r="J50" s="79" t="n">
        <f aca="false">ROUND(AQ50+AS50+AU50+AW50+AY50,0)</f>
        <v>1065172</v>
      </c>
      <c r="K50" s="88" t="n">
        <f aca="false">I50-Tabla_Ministerio!J50</f>
        <v>0</v>
      </c>
      <c r="L50" s="81" t="n">
        <f aca="false">J50-Tabla_Ministerio!K50</f>
        <v>0</v>
      </c>
      <c r="M50" s="94" t="n">
        <f aca="false">Q85/Q$112</f>
        <v>0.164532539358662</v>
      </c>
      <c r="N50" s="81" t="n">
        <f aca="false">ROUND(N77*M50,0)</f>
        <v>38935685</v>
      </c>
      <c r="O50" s="82" t="n">
        <f aca="false">Tabla_Ministerio!L50/Tabla_Ministerio!L77-M50</f>
        <v>-1.42112156248375E-006</v>
      </c>
      <c r="P50" s="81" t="n">
        <f aca="false">N50-Tabla_Ministerio!L50</f>
        <v>336</v>
      </c>
      <c r="Q50" s="83" t="n">
        <f aca="false">N50+J50</f>
        <v>40000857</v>
      </c>
      <c r="R50" s="81" t="n">
        <f aca="false">Q50-Tabla_Ministerio!M50</f>
        <v>336</v>
      </c>
      <c r="T50" s="84" t="n">
        <f aca="false">B50+Tabla_Ministerio!B50</f>
        <v>33757</v>
      </c>
      <c r="U50" s="84" t="n">
        <f aca="false">C50+Tabla_Ministerio!C50</f>
        <v>78</v>
      </c>
      <c r="V50" s="84" t="n">
        <f aca="false">D50+Tabla_Ministerio!D50</f>
        <v>2346.2210151919</v>
      </c>
      <c r="W50" s="84" t="n">
        <f aca="false">E50+Tabla_Ministerio!E50</f>
        <v>1667.0889125521</v>
      </c>
      <c r="X50" s="84" t="n">
        <f aca="false">F50+Tabla_Ministerio!F50</f>
        <v>546</v>
      </c>
      <c r="Y50" s="84" t="n">
        <f aca="false">G50+Tabla_Ministerio!G50</f>
        <v>2633</v>
      </c>
      <c r="Z50" s="84" t="n">
        <f aca="false">H50+Tabla_Ministerio!H50</f>
        <v>336</v>
      </c>
      <c r="AA50" s="84" t="n">
        <f aca="false">Y50+0.33*Z50</f>
        <v>2743.88</v>
      </c>
      <c r="AD50" s="85" t="n">
        <f aca="false">IF(U50&gt;0,T50/U50,0)</f>
        <v>432.782051282051</v>
      </c>
      <c r="AE50" s="86" t="n">
        <f aca="false">EXP((((AD50-AD77)/AD78+2)/4-1.9)^3)</f>
        <v>0.739293327204258</v>
      </c>
      <c r="AF50" s="87" t="n">
        <f aca="false">T50/V50</f>
        <v>14.3878175932368</v>
      </c>
      <c r="AG50" s="86" t="n">
        <f aca="false">EXP((((AF50-AF77)/AF78+2)/4-1.9)^3)</f>
        <v>0.00942259503968529</v>
      </c>
      <c r="AH50" s="86" t="n">
        <f aca="false">W50/V50</f>
        <v>0.710542144903492</v>
      </c>
      <c r="AI50" s="86" t="n">
        <f aca="false">EXP((((AH50-AH77)/AH78+2)/4-1.9)^3)</f>
        <v>0.0455944182041945</v>
      </c>
      <c r="AJ50" s="86" t="n">
        <f aca="false">X50/V50</f>
        <v>0.232714648988575</v>
      </c>
      <c r="AK50" s="86" t="n">
        <f aca="false">EXP((((AJ50-AJ77)/AJ78+2)/4-1.9)^3)</f>
        <v>0.473439352150422</v>
      </c>
      <c r="AL50" s="86" t="n">
        <f aca="false">AA50/V50</f>
        <v>1.16948914114793</v>
      </c>
      <c r="AM50" s="86" t="n">
        <f aca="false">EXP((((AL50-AL77)/AL78+2)/4-1.9)^3)</f>
        <v>0.351955830174516</v>
      </c>
      <c r="AN50" s="86" t="n">
        <f aca="false">0.01*AE50+0.15*AG50+0.24*AI50+0.25*AK50+0.35*AM50</f>
        <v>0.261293361495688</v>
      </c>
      <c r="AP50" s="88" t="n">
        <f aca="false">0.01*AE50/$AN77</f>
        <v>0.00241972255343075</v>
      </c>
      <c r="AQ50" s="79" t="n">
        <f aca="false">AP50*$J77</f>
        <v>30137.5524535229</v>
      </c>
      <c r="AR50" s="88" t="n">
        <f aca="false">0.15*AG50/$AN77</f>
        <v>0.000462605265536337</v>
      </c>
      <c r="AS50" s="79" t="n">
        <f aca="false">AR50*$J77</f>
        <v>5761.73100325499</v>
      </c>
      <c r="AT50" s="88" t="n">
        <f aca="false">0.24*AI50/$AN77</f>
        <v>0.00358155567148825</v>
      </c>
      <c r="AU50" s="79" t="n">
        <f aca="false">AT50*$J77</f>
        <v>44608.1397892706</v>
      </c>
      <c r="AV50" s="88" t="n">
        <f aca="false">0.25*AK50/$AN77</f>
        <v>0.0387394230383573</v>
      </c>
      <c r="AW50" s="79" t="n">
        <f aca="false">AV50*$J77</f>
        <v>482498.041844665</v>
      </c>
      <c r="AX50" s="88" t="n">
        <f aca="false">0.35*AM50/$AN77</f>
        <v>0.0403185582854988</v>
      </c>
      <c r="AY50" s="79" t="n">
        <f aca="false">AX50*$J77</f>
        <v>502166.111340673</v>
      </c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89" t="s">
        <v>45</v>
      </c>
      <c r="B51" s="81" t="n">
        <f aca="true">INDIRECT(ADDRESS(ROW()-35*INT((ROW()-15)/35)+138,2+INT((ROW()-15)/35), 1, 1, "Variables_Simulación"))</f>
        <v>0</v>
      </c>
      <c r="C51" s="81" t="n">
        <f aca="true">INDIRECT(ADDRESS(ROW()-35*INT((ROW()-15)/35)+108,2+INT((ROW()-15)/35), 1, 1, "Variables_Simulación"))</f>
        <v>0</v>
      </c>
      <c r="D51" s="81" t="n">
        <f aca="true">INDIRECT(ADDRESS(ROW()-35*INT((ROW()-15)/35)+78,2+INT((ROW()-15)/35), 1, 1, "Variables_Simulación"))</f>
        <v>0</v>
      </c>
      <c r="E51" s="81" t="n">
        <f aca="true">INDIRECT(ADDRESS(ROW()-35*INT((ROW()-15)/35)+48,2+INT((ROW()-15)/35), 1, 1, "Variables_Simulación"))</f>
        <v>0</v>
      </c>
      <c r="F51" s="81" t="n">
        <f aca="true">INDIRECT(ADDRESS(ROW()-35*INT((ROW()-15)/35)+18,2+INT((ROW()-15)/35), 1, 1, "Variables_Simulación"))</f>
        <v>0</v>
      </c>
      <c r="G51" s="81" t="n">
        <f aca="true">INDIRECT(ADDRESS(ROW()-35*INT((ROW()-15)/35)-12,2+INT((ROW()-15)/35), 1, 1, "Variables_Simulación"))</f>
        <v>0</v>
      </c>
      <c r="H51" s="81" t="n">
        <f aca="true">INDIRECT(ADDRESS(ROW()-35*INT((ROW()-15)/35)+168,2+INT((ROW()-15)/35), 1, 1, "Variables_Simulación"))</f>
        <v>0</v>
      </c>
      <c r="I51" s="94" t="n">
        <f aca="false">AP51+AR51+AT51+AV51+AX51</f>
        <v>0.0764599325813885</v>
      </c>
      <c r="J51" s="81" t="n">
        <f aca="false">ROUND(AQ51+AS51+AU51+AW51+AY51,0)</f>
        <v>952306</v>
      </c>
      <c r="K51" s="94" t="n">
        <f aca="false">I51-Tabla_Ministerio!J51</f>
        <v>0</v>
      </c>
      <c r="L51" s="81" t="n">
        <f aca="false">J51-Tabla_Ministerio!K51</f>
        <v>0</v>
      </c>
      <c r="M51" s="94" t="n">
        <f aca="false">Q86/Q$112</f>
        <v>0.109808166065929</v>
      </c>
      <c r="N51" s="81" t="n">
        <f aca="false">ROUND(N77*M51,0)</f>
        <v>25985475</v>
      </c>
      <c r="O51" s="82" t="n">
        <f aca="false">Tabla_Ministerio!L51/Tabla_Ministerio!L77-M51</f>
        <v>2.17602701331476E-006</v>
      </c>
      <c r="P51" s="81" t="n">
        <f aca="false">N51-Tabla_Ministerio!L51</f>
        <v>-515</v>
      </c>
      <c r="Q51" s="83" t="n">
        <f aca="false">N51+J51</f>
        <v>26937781</v>
      </c>
      <c r="R51" s="81" t="n">
        <f aca="false">Q51-Tabla_Ministerio!M51</f>
        <v>-515</v>
      </c>
      <c r="T51" s="83" t="n">
        <f aca="false">B51+Tabla_Ministerio!B51</f>
        <v>27921</v>
      </c>
      <c r="U51" s="83" t="n">
        <f aca="false">C51+Tabla_Ministerio!C51</f>
        <v>83</v>
      </c>
      <c r="V51" s="83" t="n">
        <f aca="false">D51+Tabla_Ministerio!D51</f>
        <v>2270.9385664497</v>
      </c>
      <c r="W51" s="83" t="n">
        <f aca="false">E51+Tabla_Ministerio!E51</f>
        <v>1633.81691169996</v>
      </c>
      <c r="X51" s="83" t="n">
        <f aca="false">F51+Tabla_Ministerio!F51</f>
        <v>533</v>
      </c>
      <c r="Y51" s="83" t="n">
        <f aca="false">G51+Tabla_Ministerio!G51</f>
        <v>2356</v>
      </c>
      <c r="Z51" s="83" t="n">
        <f aca="false">H51+Tabla_Ministerio!H51</f>
        <v>265</v>
      </c>
      <c r="AA51" s="83" t="n">
        <f aca="false">Y51+0.33*Z51</f>
        <v>2443.45</v>
      </c>
      <c r="AD51" s="91" t="n">
        <f aca="false">IF(U51&gt;0,T51/U51,0)</f>
        <v>336.397590361446</v>
      </c>
      <c r="AE51" s="92" t="n">
        <f aca="false">EXP((((AD51-AD77)/AD78+2)/4-1.9)^3)</f>
        <v>0.415906678408282</v>
      </c>
      <c r="AF51" s="93" t="n">
        <f aca="false">T51/V51</f>
        <v>12.2949164774856</v>
      </c>
      <c r="AG51" s="92" t="n">
        <f aca="false">EXP((((AF51-AF77)/AF78+2)/4-1.9)^3)</f>
        <v>0.00375048638186953</v>
      </c>
      <c r="AH51" s="92" t="n">
        <f aca="false">W51/V51</f>
        <v>0.719445667019609</v>
      </c>
      <c r="AI51" s="92" t="n">
        <f aca="false">EXP((((AH51-AH77)/AH78+2)/4-1.9)^3)</f>
        <v>0.0528793479144388</v>
      </c>
      <c r="AJ51" s="92" t="n">
        <f aca="false">X51/V51</f>
        <v>0.234704719834527</v>
      </c>
      <c r="AK51" s="92" t="n">
        <f aca="false">EXP((((AJ51-AJ77)/AJ78+2)/4-1.9)^3)</f>
        <v>0.482393447732872</v>
      </c>
      <c r="AL51" s="92" t="n">
        <f aca="false">AA51/V51</f>
        <v>1.07596481741027</v>
      </c>
      <c r="AM51" s="92" t="n">
        <f aca="false">EXP((((AL51-AL77)/AL78+2)/4-1.9)^3)</f>
        <v>0.273130181334131</v>
      </c>
      <c r="AN51" s="92" t="n">
        <f aca="false">0.01*AE51+0.15*AG51+0.24*AI51+0.25*AK51+0.35*AM51</f>
        <v>0.233606608640992</v>
      </c>
      <c r="AP51" s="94" t="n">
        <f aca="false">0.01*AE51/$AN77</f>
        <v>0.00136127127465461</v>
      </c>
      <c r="AQ51" s="81" t="n">
        <f aca="false">AP51*$J77</f>
        <v>16954.5819975147</v>
      </c>
      <c r="AR51" s="94" t="n">
        <f aca="false">0.15*AG51/$AN77</f>
        <v>0.000184131307911235</v>
      </c>
      <c r="AS51" s="81" t="n">
        <f aca="false">AR51*$J77</f>
        <v>2293.34844304473</v>
      </c>
      <c r="AT51" s="94" t="n">
        <f aca="false">0.24*AI51/$AN77</f>
        <v>0.00415380513420249</v>
      </c>
      <c r="AU51" s="81" t="n">
        <f aca="false">AT51*$J77</f>
        <v>51735.485101897</v>
      </c>
      <c r="AV51" s="94" t="n">
        <f aca="false">0.25*AK51/$AN77</f>
        <v>0.0394720966007024</v>
      </c>
      <c r="AW51" s="81" t="n">
        <f aca="false">AV51*$J77</f>
        <v>491623.463222078</v>
      </c>
      <c r="AX51" s="94" t="n">
        <f aca="false">0.35*AM51/$AN77</f>
        <v>0.0312886282639178</v>
      </c>
      <c r="AY51" s="81" t="n">
        <f aca="false">AX51*$J77</f>
        <v>389698.676059222</v>
      </c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89" t="s">
        <v>46</v>
      </c>
      <c r="B52" s="81" t="n">
        <f aca="true">INDIRECT(ADDRESS(ROW()-35*INT((ROW()-15)/35)+138,2+INT((ROW()-15)/35), 1, 1, "Variables_Simulación"))</f>
        <v>0</v>
      </c>
      <c r="C52" s="81" t="n">
        <f aca="true">INDIRECT(ADDRESS(ROW()-35*INT((ROW()-15)/35)+108,2+INT((ROW()-15)/35), 1, 1, "Variables_Simulación"))</f>
        <v>0</v>
      </c>
      <c r="D52" s="81" t="n">
        <f aca="true">INDIRECT(ADDRESS(ROW()-35*INT((ROW()-15)/35)+78,2+INT((ROW()-15)/35), 1, 1, "Variables_Simulación"))</f>
        <v>0</v>
      </c>
      <c r="E52" s="81" t="n">
        <f aca="true">INDIRECT(ADDRESS(ROW()-35*INT((ROW()-15)/35)+48,2+INT((ROW()-15)/35), 1, 1, "Variables_Simulación"))</f>
        <v>0</v>
      </c>
      <c r="F52" s="81" t="n">
        <f aca="true">INDIRECT(ADDRESS(ROW()-35*INT((ROW()-15)/35)+18,2+INT((ROW()-15)/35), 1, 1, "Variables_Simulación"))</f>
        <v>0</v>
      </c>
      <c r="G52" s="81" t="n">
        <f aca="true">INDIRECT(ADDRESS(ROW()-35*INT((ROW()-15)/35)-12,2+INT((ROW()-15)/35), 1, 1, "Variables_Simulación"))</f>
        <v>0</v>
      </c>
      <c r="H52" s="81" t="n">
        <f aca="true">INDIRECT(ADDRESS(ROW()-35*INT((ROW()-15)/35)+168,2+INT((ROW()-15)/35), 1, 1, "Variables_Simulación"))</f>
        <v>0</v>
      </c>
      <c r="I52" s="94" t="n">
        <f aca="false">AP52+AR52+AT52+AV52+AX52</f>
        <v>0.0545975732350603</v>
      </c>
      <c r="J52" s="81" t="n">
        <f aca="false">ROUND(AQ52+AS52+AU52+AW52+AY52,0)</f>
        <v>680011</v>
      </c>
      <c r="K52" s="94" t="n">
        <f aca="false">I52-Tabla_Ministerio!J52</f>
        <v>5.62050406216486E-016</v>
      </c>
      <c r="L52" s="81" t="n">
        <f aca="false">J52-Tabla_Ministerio!K52</f>
        <v>0</v>
      </c>
      <c r="M52" s="94" t="n">
        <f aca="false">Q87/Q$112</f>
        <v>0.0686766310680022</v>
      </c>
      <c r="N52" s="81" t="n">
        <f aca="false">ROUND(N77*M52,0)</f>
        <v>16251932</v>
      </c>
      <c r="O52" s="82" t="n">
        <f aca="false">Tabla_Ministerio!L52/Tabla_Ministerio!L77-M52</f>
        <v>-1.50070134074254E-005</v>
      </c>
      <c r="P52" s="81" t="n">
        <f aca="false">N52-Tabla_Ministerio!L52</f>
        <v>3551</v>
      </c>
      <c r="Q52" s="83" t="n">
        <f aca="false">N52+J52</f>
        <v>16931943</v>
      </c>
      <c r="R52" s="81" t="n">
        <f aca="false">Q52-Tabla_Ministerio!M52</f>
        <v>3551</v>
      </c>
      <c r="T52" s="83" t="n">
        <f aca="false">B52+Tabla_Ministerio!B52</f>
        <v>24933</v>
      </c>
      <c r="U52" s="83" t="n">
        <f aca="false">C52+Tabla_Ministerio!C52</f>
        <v>101</v>
      </c>
      <c r="V52" s="83" t="n">
        <f aca="false">D52+Tabla_Ministerio!D52</f>
        <v>1460.04953046346</v>
      </c>
      <c r="W52" s="83" t="n">
        <f aca="false">E52+Tabla_Ministerio!E52</f>
        <v>1195.66540754413</v>
      </c>
      <c r="X52" s="83" t="n">
        <f aca="false">F52+Tabla_Ministerio!F52</f>
        <v>235</v>
      </c>
      <c r="Y52" s="83" t="n">
        <f aca="false">G52+Tabla_Ministerio!G52</f>
        <v>1351</v>
      </c>
      <c r="Z52" s="83" t="n">
        <f aca="false">H52+Tabla_Ministerio!H52</f>
        <v>126</v>
      </c>
      <c r="AA52" s="83" t="n">
        <f aca="false">Y52+0.33*Z52</f>
        <v>1392.58</v>
      </c>
      <c r="AD52" s="91" t="n">
        <f aca="false">IF(U52&gt;0,T52/U52,0)</f>
        <v>246.861386138614</v>
      </c>
      <c r="AE52" s="92" t="n">
        <f aca="false">EXP((((AD52-AD77)/AD78+2)/4-1.9)^3)</f>
        <v>0.160317369591409</v>
      </c>
      <c r="AF52" s="93" t="n">
        <f aca="false">T52/V52</f>
        <v>17.0768179296531</v>
      </c>
      <c r="AG52" s="92" t="n">
        <f aca="false">EXP((((AF52-AF77)/AF78+2)/4-1.9)^3)</f>
        <v>0.0263153359064669</v>
      </c>
      <c r="AH52" s="92" t="n">
        <f aca="false">W52/V52</f>
        <v>0.81892112739805</v>
      </c>
      <c r="AI52" s="92" t="n">
        <f aca="false">EXP((((AH52-AH77)/AH78+2)/4-1.9)^3)</f>
        <v>0.203293483366764</v>
      </c>
      <c r="AJ52" s="92" t="n">
        <f aca="false">X52/V52</f>
        <v>0.160953443768037</v>
      </c>
      <c r="AK52" s="92" t="n">
        <f aca="false">EXP((((AJ52-AJ77)/AJ78+2)/4-1.9)^3)</f>
        <v>0.190714053064532</v>
      </c>
      <c r="AL52" s="92" t="n">
        <f aca="false">AA52/V52</f>
        <v>0.953789560521249</v>
      </c>
      <c r="AM52" s="92" t="n">
        <f aca="false">EXP((((AL52-AL77)/AL78+2)/4-1.9)^3)</f>
        <v>0.18511864503682</v>
      </c>
      <c r="AN52" s="92" t="n">
        <f aca="false">0.01*AE52+0.15*AG52+0.24*AI52+0.25*AK52+0.35*AM52</f>
        <v>0.166810949118928</v>
      </c>
      <c r="AP52" s="94" t="n">
        <f aca="false">0.01*AE52/$AN77</f>
        <v>0.000524722110470026</v>
      </c>
      <c r="AQ52" s="81" t="n">
        <f aca="false">AP52*$J77</f>
        <v>6535.39394646398</v>
      </c>
      <c r="AR52" s="94" t="n">
        <f aca="false">0.15*AG52/$AN77</f>
        <v>0.00129195968875</v>
      </c>
      <c r="AS52" s="81" t="n">
        <f aca="false">AR52*$J77</f>
        <v>16091.308828913</v>
      </c>
      <c r="AT52" s="94" t="n">
        <f aca="false">0.24*AI52/$AN77</f>
        <v>0.0159692119563411</v>
      </c>
      <c r="AU52" s="81" t="n">
        <f aca="false">AT52*$J77</f>
        <v>198895.928086174</v>
      </c>
      <c r="AV52" s="94" t="n">
        <f aca="false">0.25*AK52/$AN77</f>
        <v>0.0156052773126456</v>
      </c>
      <c r="AW52" s="81" t="n">
        <f aca="false">AV52*$J77</f>
        <v>194363.135928463</v>
      </c>
      <c r="AX52" s="94" t="n">
        <f aca="false">0.35*AM52/$AN77</f>
        <v>0.0212064021668535</v>
      </c>
      <c r="AY52" s="81" t="n">
        <f aca="false">AX52*$J77</f>
        <v>264124.933144879</v>
      </c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89" t="s">
        <v>47</v>
      </c>
      <c r="B53" s="81" t="n">
        <f aca="true">INDIRECT(ADDRESS(ROW()-35*INT((ROW()-15)/35)+138,2+INT((ROW()-15)/35), 1, 1, "Variables_Simulación"))</f>
        <v>0</v>
      </c>
      <c r="C53" s="81" t="n">
        <f aca="true">INDIRECT(ADDRESS(ROW()-35*INT((ROW()-15)/35)+108,2+INT((ROW()-15)/35), 1, 1, "Variables_Simulación"))</f>
        <v>0</v>
      </c>
      <c r="D53" s="81" t="n">
        <f aca="true">INDIRECT(ADDRESS(ROW()-35*INT((ROW()-15)/35)+78,2+INT((ROW()-15)/35), 1, 1, "Variables_Simulación"))</f>
        <v>0</v>
      </c>
      <c r="E53" s="81" t="n">
        <f aca="true">INDIRECT(ADDRESS(ROW()-35*INT((ROW()-15)/35)+48,2+INT((ROW()-15)/35), 1, 1, "Variables_Simulación"))</f>
        <v>0</v>
      </c>
      <c r="F53" s="81" t="n">
        <f aca="true">INDIRECT(ADDRESS(ROW()-35*INT((ROW()-15)/35)+18,2+INT((ROW()-15)/35), 1, 1, "Variables_Simulación"))</f>
        <v>0</v>
      </c>
      <c r="G53" s="81" t="n">
        <f aca="true">INDIRECT(ADDRESS(ROW()-35*INT((ROW()-15)/35)-12,2+INT((ROW()-15)/35), 1, 1, "Variables_Simulación"))</f>
        <v>0</v>
      </c>
      <c r="H53" s="81" t="n">
        <f aca="true">INDIRECT(ADDRESS(ROW()-35*INT((ROW()-15)/35)+168,2+INT((ROW()-15)/35), 1, 1, "Variables_Simulación"))</f>
        <v>0</v>
      </c>
      <c r="I53" s="94" t="n">
        <f aca="false">AP53+AR53+AT53+AV53+AX53</f>
        <v>0.0992996687297442</v>
      </c>
      <c r="J53" s="81" t="n">
        <f aca="false">ROUND(AQ53+AS53+AU53+AW53+AY53,0)</f>
        <v>1236774</v>
      </c>
      <c r="K53" s="94" t="n">
        <f aca="false">I53-Tabla_Ministerio!J53</f>
        <v>0</v>
      </c>
      <c r="L53" s="81" t="n">
        <f aca="false">J53-Tabla_Ministerio!K53</f>
        <v>1</v>
      </c>
      <c r="M53" s="94" t="n">
        <f aca="false">Q88/Q$112</f>
        <v>0.0646293044367969</v>
      </c>
      <c r="N53" s="81" t="n">
        <f aca="false">ROUND(N77*M53,0)</f>
        <v>15294156</v>
      </c>
      <c r="O53" s="82" t="n">
        <f aca="false">Tabla_Ministerio!L53/Tabla_Ministerio!L77-M53</f>
        <v>-5.43263961347296E-006</v>
      </c>
      <c r="P53" s="81" t="n">
        <f aca="false">N53-Tabla_Ministerio!L53</f>
        <v>1286</v>
      </c>
      <c r="Q53" s="83" t="n">
        <f aca="false">N53+J53</f>
        <v>16530930</v>
      </c>
      <c r="R53" s="81" t="n">
        <f aca="false">Q53-Tabla_Ministerio!M53</f>
        <v>1287</v>
      </c>
      <c r="T53" s="83" t="n">
        <f aca="false">B53+Tabla_Ministerio!B53</f>
        <v>16214</v>
      </c>
      <c r="U53" s="83" t="n">
        <f aca="false">C53+Tabla_Ministerio!C53</f>
        <v>57</v>
      </c>
      <c r="V53" s="83" t="n">
        <f aca="false">D53+Tabla_Ministerio!D53</f>
        <v>662.706867775834</v>
      </c>
      <c r="W53" s="83" t="n">
        <f aca="false">E53+Tabla_Ministerio!E53</f>
        <v>572.017591502462</v>
      </c>
      <c r="X53" s="83" t="n">
        <f aca="false">F53+Tabla_Ministerio!F53</f>
        <v>141</v>
      </c>
      <c r="Y53" s="83" t="n">
        <f aca="false">G53+Tabla_Ministerio!G53</f>
        <v>693</v>
      </c>
      <c r="Z53" s="83" t="n">
        <f aca="false">H53+Tabla_Ministerio!H53</f>
        <v>87</v>
      </c>
      <c r="AA53" s="83" t="n">
        <f aca="false">Y53+0.33*Z53</f>
        <v>721.71</v>
      </c>
      <c r="AD53" s="91" t="n">
        <f aca="false">IF(U53&gt;0,T53/U53,0)</f>
        <v>284.456140350877</v>
      </c>
      <c r="AE53" s="92" t="n">
        <f aca="false">EXP((((AD53-AD77)/AD78+2)/4-1.9)^3)</f>
        <v>0.253197667339502</v>
      </c>
      <c r="AF53" s="93" t="n">
        <f aca="false">T53/V53</f>
        <v>24.4663225754958</v>
      </c>
      <c r="AG53" s="92" t="n">
        <f aca="false">EXP((((AF53-AF77)/AF78+2)/4-1.9)^3)</f>
        <v>0.199374176656351</v>
      </c>
      <c r="AH53" s="92" t="n">
        <f aca="false">W53/V53</f>
        <v>0.863153257219528</v>
      </c>
      <c r="AI53" s="92" t="n">
        <f aca="false">EXP((((AH53-AH77)/AH78+2)/4-1.9)^3)</f>
        <v>0.313953521896966</v>
      </c>
      <c r="AJ53" s="92" t="n">
        <f aca="false">X53/V53</f>
        <v>0.212763752506779</v>
      </c>
      <c r="AK53" s="92" t="n">
        <f aca="false">EXP((((AJ53-AJ77)/AJ78+2)/4-1.9)^3)</f>
        <v>0.385349796351298</v>
      </c>
      <c r="AL53" s="92" t="n">
        <f aca="false">AA53/V53</f>
        <v>1.08903353065012</v>
      </c>
      <c r="AM53" s="92" t="n">
        <f aca="false">EXP((((AL53-AL77)/AL78+2)/4-1.9)^3)</f>
        <v>0.283611519418689</v>
      </c>
      <c r="AN53" s="92" t="n">
        <f aca="false">0.01*AE53+0.15*AG53+0.24*AI53+0.25*AK53+0.35*AM53</f>
        <v>0.303388429311485</v>
      </c>
      <c r="AP53" s="94" t="n">
        <f aca="false">0.01*AE53/$AN77</f>
        <v>0.000828721271507129</v>
      </c>
      <c r="AQ53" s="81" t="n">
        <f aca="false">AP53*$J77</f>
        <v>10321.691945213</v>
      </c>
      <c r="AR53" s="94" t="n">
        <f aca="false">0.15*AG53/$AN77</f>
        <v>0.00978833787770214</v>
      </c>
      <c r="AS53" s="81" t="n">
        <f aca="false">AR53*$J77</f>
        <v>121913.376309941</v>
      </c>
      <c r="AT53" s="94" t="n">
        <f aca="false">0.24*AI53/$AN77</f>
        <v>0.0246618349618583</v>
      </c>
      <c r="AU53" s="81" t="n">
        <f aca="false">AT53*$J77</f>
        <v>307162.217300216</v>
      </c>
      <c r="AV53" s="94" t="n">
        <f aca="false">0.25*AK53/$AN77</f>
        <v>0.0315314489824132</v>
      </c>
      <c r="AW53" s="81" t="n">
        <f aca="false">AV53*$J77</f>
        <v>392722.998880895</v>
      </c>
      <c r="AX53" s="94" t="n">
        <f aca="false">0.35*AM53/$AN77</f>
        <v>0.0324893256362634</v>
      </c>
      <c r="AY53" s="81" t="n">
        <f aca="false">AX53*$J77</f>
        <v>404653.316205286</v>
      </c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89" t="s">
        <v>48</v>
      </c>
      <c r="B54" s="81" t="n">
        <f aca="true">INDIRECT(ADDRESS(ROW()-35*INT((ROW()-15)/35)+138,2+INT((ROW()-15)/35), 1, 1, "Variables_Simulación"))</f>
        <v>0</v>
      </c>
      <c r="C54" s="81" t="n">
        <f aca="true">INDIRECT(ADDRESS(ROW()-35*INT((ROW()-15)/35)+108,2+INT((ROW()-15)/35), 1, 1, "Variables_Simulación"))</f>
        <v>0</v>
      </c>
      <c r="D54" s="81" t="n">
        <f aca="true">INDIRECT(ADDRESS(ROW()-35*INT((ROW()-15)/35)+78,2+INT((ROW()-15)/35), 1, 1, "Variables_Simulación"))</f>
        <v>0</v>
      </c>
      <c r="E54" s="81" t="n">
        <f aca="true">INDIRECT(ADDRESS(ROW()-35*INT((ROW()-15)/35)+48,2+INT((ROW()-15)/35), 1, 1, "Variables_Simulación"))</f>
        <v>0</v>
      </c>
      <c r="F54" s="81" t="n">
        <f aca="true">INDIRECT(ADDRESS(ROW()-35*INT((ROW()-15)/35)+18,2+INT((ROW()-15)/35), 1, 1, "Variables_Simulación"))</f>
        <v>0</v>
      </c>
      <c r="G54" s="81" t="n">
        <f aca="true">INDIRECT(ADDRESS(ROW()-35*INT((ROW()-15)/35)-12,2+INT((ROW()-15)/35), 1, 1, "Variables_Simulación"))</f>
        <v>0</v>
      </c>
      <c r="H54" s="81" t="n">
        <f aca="true">INDIRECT(ADDRESS(ROW()-35*INT((ROW()-15)/35)+168,2+INT((ROW()-15)/35), 1, 1, "Variables_Simulación"))</f>
        <v>0</v>
      </c>
      <c r="I54" s="94" t="n">
        <f aca="false">AP54+AR54+AT54+AV54+AX54</f>
        <v>0.0672332337667145</v>
      </c>
      <c r="J54" s="81" t="n">
        <f aca="false">ROUND(AQ54+AS54+AU54+AW54+AY54,0)</f>
        <v>837387</v>
      </c>
      <c r="K54" s="94" t="n">
        <f aca="false">I54-Tabla_Ministerio!J54</f>
        <v>-3.19189119579732E-016</v>
      </c>
      <c r="L54" s="81" t="n">
        <f aca="false">J54-Tabla_Ministerio!K54</f>
        <v>0</v>
      </c>
      <c r="M54" s="94" t="n">
        <f aca="false">Q89/Q$112</f>
        <v>0.0534657791307055</v>
      </c>
      <c r="N54" s="81" t="n">
        <f aca="false">ROUND(N77*M54,0)</f>
        <v>12652371</v>
      </c>
      <c r="O54" s="82" t="n">
        <f aca="false">Tabla_Ministerio!L54/Tabla_Ministerio!L77-M54</f>
        <v>2.56026541245458E-006</v>
      </c>
      <c r="P54" s="81" t="n">
        <f aca="false">N54-Tabla_Ministerio!L54</f>
        <v>-606</v>
      </c>
      <c r="Q54" s="83" t="n">
        <f aca="false">N54+J54</f>
        <v>13489758</v>
      </c>
      <c r="R54" s="81" t="n">
        <f aca="false">Q54-Tabla_Ministerio!M54</f>
        <v>-606</v>
      </c>
      <c r="T54" s="83" t="n">
        <f aca="false">B54+Tabla_Ministerio!B54</f>
        <v>18318</v>
      </c>
      <c r="U54" s="83" t="n">
        <f aca="false">C54+Tabla_Ministerio!C54</f>
        <v>110</v>
      </c>
      <c r="V54" s="83" t="n">
        <f aca="false">D54+Tabla_Ministerio!D54</f>
        <v>662.178680805308</v>
      </c>
      <c r="W54" s="83" t="n">
        <f aca="false">E54+Tabla_Ministerio!E54</f>
        <v>495.095494242773</v>
      </c>
      <c r="X54" s="83" t="n">
        <f aca="false">F54+Tabla_Ministerio!F54</f>
        <v>125</v>
      </c>
      <c r="Y54" s="83" t="n">
        <f aca="false">G54+Tabla_Ministerio!G54</f>
        <v>616</v>
      </c>
      <c r="Z54" s="83" t="n">
        <f aca="false">H54+Tabla_Ministerio!H54</f>
        <v>10</v>
      </c>
      <c r="AA54" s="83" t="n">
        <f aca="false">Y54+0.33*Z54</f>
        <v>619.3</v>
      </c>
      <c r="AD54" s="91" t="n">
        <f aca="false">IF(U54&gt;0,T54/U54,0)</f>
        <v>166.527272727273</v>
      </c>
      <c r="AE54" s="92" t="n">
        <f aca="false">EXP((((AD54-AD77)/AD78+2)/4-1.9)^3)</f>
        <v>0.0439531668561377</v>
      </c>
      <c r="AF54" s="93" t="n">
        <f aca="false">T54/V54</f>
        <v>27.6632282660061</v>
      </c>
      <c r="AG54" s="92" t="n">
        <f aca="false">EXP((((AF54-AF77)/AF78+2)/4-1.9)^3)</f>
        <v>0.351850203401931</v>
      </c>
      <c r="AH54" s="92" t="n">
        <f aca="false">W54/V54</f>
        <v>0.747676584272787</v>
      </c>
      <c r="AI54" s="92" t="n">
        <f aca="false">EXP((((AH54-AH77)/AH78+2)/4-1.9)^3)</f>
        <v>0.0819828779840995</v>
      </c>
      <c r="AJ54" s="92" t="n">
        <f aca="false">X54/V54</f>
        <v>0.188770801029084</v>
      </c>
      <c r="AK54" s="92" t="n">
        <f aca="false">EXP((((AJ54-AJ77)/AJ78+2)/4-1.9)^3)</f>
        <v>0.287257395651756</v>
      </c>
      <c r="AL54" s="92" t="n">
        <f aca="false">AA54/V54</f>
        <v>0.935246056618493</v>
      </c>
      <c r="AM54" s="92" t="n">
        <f aca="false">EXP((((AL54-AL77)/AL78+2)/4-1.9)^3)</f>
        <v>0.17345470202396</v>
      </c>
      <c r="AN54" s="92" t="n">
        <f aca="false">0.01*AE54+0.15*AG54+0.24*AI54+0.25*AK54+0.35*AM54</f>
        <v>0.20541644751636</v>
      </c>
      <c r="AP54" s="94" t="n">
        <f aca="false">0.01*AE54/$AN77</f>
        <v>0.000143859636253848</v>
      </c>
      <c r="AQ54" s="81" t="n">
        <f aca="false">AP54*$J77</f>
        <v>1791.7663028755</v>
      </c>
      <c r="AR54" s="94" t="n">
        <f aca="false">0.15*AG54/$AN77</f>
        <v>0.017274196342752</v>
      </c>
      <c r="AS54" s="81" t="n">
        <f aca="false">AR54*$J77</f>
        <v>215149.459029515</v>
      </c>
      <c r="AT54" s="94" t="n">
        <f aca="false">0.24*AI54/$AN77</f>
        <v>0.00643996026649308</v>
      </c>
      <c r="AU54" s="81" t="n">
        <f aca="false">AT54*$J77</f>
        <v>80209.4604006811</v>
      </c>
      <c r="AV54" s="94" t="n">
        <f aca="false">0.25*AK54/$AN77</f>
        <v>0.0235049869017109</v>
      </c>
      <c r="AW54" s="81" t="n">
        <f aca="false">AV54*$J77</f>
        <v>292753.718671307</v>
      </c>
      <c r="AX54" s="94" t="n">
        <f aca="false">0.35*AM54/$AN77</f>
        <v>0.0198702306195047</v>
      </c>
      <c r="AY54" s="81" t="n">
        <f aca="false">AX54*$J77</f>
        <v>247482.967297167</v>
      </c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89" t="s">
        <v>49</v>
      </c>
      <c r="B55" s="81" t="n">
        <f aca="true">INDIRECT(ADDRESS(ROW()-35*INT((ROW()-15)/35)+138,2+INT((ROW()-15)/35), 1, 1, "Variables_Simulación"))</f>
        <v>0</v>
      </c>
      <c r="C55" s="81" t="n">
        <f aca="true">INDIRECT(ADDRESS(ROW()-35*INT((ROW()-15)/35)+108,2+INT((ROW()-15)/35), 1, 1, "Variables_Simulación"))</f>
        <v>0</v>
      </c>
      <c r="D55" s="81" t="n">
        <f aca="true">INDIRECT(ADDRESS(ROW()-35*INT((ROW()-15)/35)+78,2+INT((ROW()-15)/35), 1, 1, "Variables_Simulación"))</f>
        <v>0</v>
      </c>
      <c r="E55" s="81" t="n">
        <f aca="true">INDIRECT(ADDRESS(ROW()-35*INT((ROW()-15)/35)+48,2+INT((ROW()-15)/35), 1, 1, "Variables_Simulación"))</f>
        <v>0</v>
      </c>
      <c r="F55" s="81" t="n">
        <f aca="true">INDIRECT(ADDRESS(ROW()-35*INT((ROW()-15)/35)+18,2+INT((ROW()-15)/35), 1, 1, "Variables_Simulación"))</f>
        <v>0</v>
      </c>
      <c r="G55" s="81" t="n">
        <f aca="true">INDIRECT(ADDRESS(ROW()-35*INT((ROW()-15)/35)-12,2+INT((ROW()-15)/35), 1, 1, "Variables_Simulación"))</f>
        <v>0</v>
      </c>
      <c r="H55" s="81" t="n">
        <f aca="true">INDIRECT(ADDRESS(ROW()-35*INT((ROW()-15)/35)+168,2+INT((ROW()-15)/35), 1, 1, "Variables_Simulación"))</f>
        <v>0</v>
      </c>
      <c r="I55" s="94" t="n">
        <f aca="false">AP55+AR55+AT55+AV55+AX55</f>
        <v>0.0193282699051947</v>
      </c>
      <c r="J55" s="81" t="n">
        <f aca="false">ROUND(AQ55+AS55+AU55+AW55+AY55,0)</f>
        <v>240733</v>
      </c>
      <c r="K55" s="94" t="n">
        <f aca="false">I55-Tabla_Ministerio!J55</f>
        <v>-3.50414142147315E-016</v>
      </c>
      <c r="L55" s="81" t="n">
        <f aca="false">J55-Tabla_Ministerio!K55</f>
        <v>0</v>
      </c>
      <c r="M55" s="94" t="n">
        <f aca="false">Q90/Q$112</f>
        <v>0.0502192928418746</v>
      </c>
      <c r="N55" s="81" t="n">
        <f aca="false">ROUND(N77*M55,0)</f>
        <v>11884109</v>
      </c>
      <c r="O55" s="82" t="n">
        <f aca="false">Tabla_Ministerio!L55/Tabla_Ministerio!L77-M55</f>
        <v>-9.18973378603166E-006</v>
      </c>
      <c r="P55" s="81" t="n">
        <f aca="false">N55-Tabla_Ministerio!L55</f>
        <v>2175</v>
      </c>
      <c r="Q55" s="83" t="n">
        <f aca="false">N55+J55</f>
        <v>12124842</v>
      </c>
      <c r="R55" s="81" t="n">
        <f aca="false">Q55-Tabla_Ministerio!M55</f>
        <v>2175</v>
      </c>
      <c r="T55" s="83" t="n">
        <f aca="false">B55+Tabla_Ministerio!B55</f>
        <v>21141</v>
      </c>
      <c r="U55" s="83" t="n">
        <f aca="false">C55+Tabla_Ministerio!C55</f>
        <v>93</v>
      </c>
      <c r="V55" s="83" t="n">
        <f aca="false">D55+Tabla_Ministerio!D55</f>
        <v>1118.1950892807</v>
      </c>
      <c r="W55" s="83" t="n">
        <f aca="false">E55+Tabla_Ministerio!E55</f>
        <v>706.679466982528</v>
      </c>
      <c r="X55" s="83" t="n">
        <f aca="false">F55+Tabla_Ministerio!F55</f>
        <v>137</v>
      </c>
      <c r="Y55" s="83" t="n">
        <f aca="false">G55+Tabla_Ministerio!G55</f>
        <v>774</v>
      </c>
      <c r="Z55" s="83" t="n">
        <f aca="false">H55+Tabla_Ministerio!H55</f>
        <v>78</v>
      </c>
      <c r="AA55" s="83" t="n">
        <f aca="false">Y55+0.33*Z55</f>
        <v>799.74</v>
      </c>
      <c r="AD55" s="91" t="n">
        <f aca="false">IF(U55&gt;0,T55/U55,0)</f>
        <v>227.322580645161</v>
      </c>
      <c r="AE55" s="92" t="n">
        <f aca="false">EXP((((AD55-AD77)/AD78+2)/4-1.9)^3)</f>
        <v>0.12199824550477</v>
      </c>
      <c r="AF55" s="93" t="n">
        <f aca="false">T55/V55</f>
        <v>18.906360976419</v>
      </c>
      <c r="AG55" s="92" t="n">
        <f aca="false">EXP((((AF55-AF77)/AF78+2)/4-1.9)^3)</f>
        <v>0.0481766356827202</v>
      </c>
      <c r="AH55" s="92" t="n">
        <f aca="false">W55/V55</f>
        <v>0.63198226656237</v>
      </c>
      <c r="AI55" s="92" t="n">
        <f aca="false">EXP((((AH55-AH77)/AH78+2)/4-1.9)^3)</f>
        <v>0.00987995912176464</v>
      </c>
      <c r="AJ55" s="92" t="n">
        <f aca="false">X55/V55</f>
        <v>0.122518871092635</v>
      </c>
      <c r="AK55" s="92" t="n">
        <f aca="false">EXP((((AJ55-AJ77)/AJ78+2)/4-1.9)^3)</f>
        <v>0.0946219899621353</v>
      </c>
      <c r="AL55" s="92" t="n">
        <f aca="false">AA55/V55</f>
        <v>0.715206145749082</v>
      </c>
      <c r="AM55" s="92" t="n">
        <f aca="false">EXP((((AL55-AL77)/AL78+2)/4-1.9)^3)</f>
        <v>0.0702289649710276</v>
      </c>
      <c r="AN55" s="92" t="n">
        <f aca="false">0.01*AE55+0.15*AG55+0.24*AI55+0.25*AK55+0.35*AM55</f>
        <v>0.0590533032270728</v>
      </c>
      <c r="AP55" s="94" t="n">
        <f aca="false">0.01*AE55/$AN77</f>
        <v>0.000399302814274303</v>
      </c>
      <c r="AQ55" s="81" t="n">
        <f aca="false">AP55*$J77</f>
        <v>4973.3013782795</v>
      </c>
      <c r="AR55" s="94" t="n">
        <f aca="false">0.15*AG55/$AN77</f>
        <v>0.00236524707352769</v>
      </c>
      <c r="AS55" s="81" t="n">
        <f aca="false">AR55*$J77</f>
        <v>29459.0624213986</v>
      </c>
      <c r="AT55" s="94" t="n">
        <f aca="false">0.24*AI55/$AN77</f>
        <v>0.00077609551827493</v>
      </c>
      <c r="AU55" s="81" t="n">
        <f aca="false">AT55*$J77</f>
        <v>9666.24018848456</v>
      </c>
      <c r="AV55" s="94" t="n">
        <f aca="false">0.25*AK55/$AN77</f>
        <v>0.00774249390386484</v>
      </c>
      <c r="AW55" s="81" t="n">
        <f aca="false">AV55*$J77</f>
        <v>96432.4673578683</v>
      </c>
      <c r="AX55" s="94" t="n">
        <f aca="false">0.35*AM55/$AN77</f>
        <v>0.00804513059525288</v>
      </c>
      <c r="AY55" s="81" t="n">
        <f aca="false">AX55*$J77</f>
        <v>100201.795848912</v>
      </c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89" t="s">
        <v>50</v>
      </c>
      <c r="B56" s="81" t="n">
        <f aca="true">INDIRECT(ADDRESS(ROW()-35*INT((ROW()-15)/35)+138,2+INT((ROW()-15)/35), 1, 1, "Variables_Simulación"))</f>
        <v>0</v>
      </c>
      <c r="C56" s="81" t="n">
        <f aca="true">INDIRECT(ADDRESS(ROW()-35*INT((ROW()-15)/35)+108,2+INT((ROW()-15)/35), 1, 1, "Variables_Simulación"))</f>
        <v>0</v>
      </c>
      <c r="D56" s="81" t="n">
        <f aca="true">INDIRECT(ADDRESS(ROW()-35*INT((ROW()-15)/35)+78,2+INT((ROW()-15)/35), 1, 1, "Variables_Simulación"))</f>
        <v>0</v>
      </c>
      <c r="E56" s="81" t="n">
        <f aca="true">INDIRECT(ADDRESS(ROW()-35*INT((ROW()-15)/35)+48,2+INT((ROW()-15)/35), 1, 1, "Variables_Simulación"))</f>
        <v>0</v>
      </c>
      <c r="F56" s="81" t="n">
        <f aca="true">INDIRECT(ADDRESS(ROW()-35*INT((ROW()-15)/35)+18,2+INT((ROW()-15)/35), 1, 1, "Variables_Simulación"))</f>
        <v>0</v>
      </c>
      <c r="G56" s="81" t="n">
        <f aca="true">INDIRECT(ADDRESS(ROW()-35*INT((ROW()-15)/35)-12,2+INT((ROW()-15)/35), 1, 1, "Variables_Simulación"))</f>
        <v>0</v>
      </c>
      <c r="H56" s="81" t="n">
        <f aca="true">INDIRECT(ADDRESS(ROW()-35*INT((ROW()-15)/35)+168,2+INT((ROW()-15)/35), 1, 1, "Variables_Simulación"))</f>
        <v>0</v>
      </c>
      <c r="I56" s="94" t="n">
        <f aca="false">AP56+AR56+AT56+AV56+AX56</f>
        <v>0.0418045719100854</v>
      </c>
      <c r="J56" s="81" t="n">
        <f aca="false">ROUND(AQ56+AS56+AU56+AW56+AY56,0)</f>
        <v>520674</v>
      </c>
      <c r="K56" s="94" t="n">
        <f aca="false">I56-Tabla_Ministerio!J56</f>
        <v>0</v>
      </c>
      <c r="L56" s="81" t="n">
        <f aca="false">J56-Tabla_Ministerio!K56</f>
        <v>0</v>
      </c>
      <c r="M56" s="94" t="n">
        <f aca="false">Q91/Q$112</f>
        <v>0.0408560995122824</v>
      </c>
      <c r="N56" s="81" t="n">
        <f aca="false">ROUND(N77*M56,0)</f>
        <v>9668362</v>
      </c>
      <c r="O56" s="82" t="n">
        <f aca="false">Tabla_Ministerio!L56/Tabla_Ministerio!L77-M56</f>
        <v>1.62903646434148E-006</v>
      </c>
      <c r="P56" s="81" t="n">
        <f aca="false">N56-Tabla_Ministerio!L56</f>
        <v>-386</v>
      </c>
      <c r="Q56" s="83" t="n">
        <f aca="false">N56+J56</f>
        <v>10189036</v>
      </c>
      <c r="R56" s="81" t="n">
        <f aca="false">Q56-Tabla_Ministerio!M56</f>
        <v>-386</v>
      </c>
      <c r="T56" s="83" t="n">
        <f aca="false">B56+Tabla_Ministerio!B56</f>
        <v>15855</v>
      </c>
      <c r="U56" s="83" t="n">
        <f aca="false">C56+Tabla_Ministerio!C56</f>
        <v>75</v>
      </c>
      <c r="V56" s="83" t="n">
        <f aca="false">D56+Tabla_Ministerio!D56</f>
        <v>918.870398469455</v>
      </c>
      <c r="W56" s="83" t="n">
        <f aca="false">E56+Tabla_Ministerio!E56</f>
        <v>746.484034833092</v>
      </c>
      <c r="X56" s="83" t="n">
        <f aca="false">F56+Tabla_Ministerio!F56</f>
        <v>125</v>
      </c>
      <c r="Y56" s="83" t="n">
        <f aca="false">G56+Tabla_Ministerio!G56</f>
        <v>771</v>
      </c>
      <c r="Z56" s="83" t="n">
        <f aca="false">H56+Tabla_Ministerio!H56</f>
        <v>66</v>
      </c>
      <c r="AA56" s="83" t="n">
        <f aca="false">Y56+0.33*Z56</f>
        <v>792.78</v>
      </c>
      <c r="AD56" s="91" t="n">
        <f aca="false">IF(U56&gt;0,T56/U56,0)</f>
        <v>211.4</v>
      </c>
      <c r="AE56" s="92" t="n">
        <f aca="false">EXP((((AD56-AD77)/AD78+2)/4-1.9)^3)</f>
        <v>0.0958045077168094</v>
      </c>
      <c r="AF56" s="93" t="n">
        <f aca="false">T56/V56</f>
        <v>17.2548816747273</v>
      </c>
      <c r="AG56" s="92" t="n">
        <f aca="false">EXP((((AF56-AF77)/AF78+2)/4-1.9)^3)</f>
        <v>0.0280013175094383</v>
      </c>
      <c r="AH56" s="92" t="n">
        <f aca="false">W56/V56</f>
        <v>0.812393168913153</v>
      </c>
      <c r="AI56" s="92" t="n">
        <f aca="false">EXP((((AH56-AH77)/AH78+2)/4-1.9)^3)</f>
        <v>0.189148391489049</v>
      </c>
      <c r="AJ56" s="92" t="n">
        <f aca="false">X56/V56</f>
        <v>0.136036594723489</v>
      </c>
      <c r="AK56" s="92" t="n">
        <f aca="false">EXP((((AJ56-AJ77)/AJ78+2)/4-1.9)^3)</f>
        <v>0.123378078983542</v>
      </c>
      <c r="AL56" s="92" t="n">
        <f aca="false">AA56/V56</f>
        <v>0.8627767325191</v>
      </c>
      <c r="AM56" s="92" t="n">
        <f aca="false">EXP((((AL56-AL77)/AL78+2)/4-1.9)^3)</f>
        <v>0.132361011193918</v>
      </c>
      <c r="AN56" s="92" t="n">
        <f aca="false">0.01*AE56+0.15*AG56+0.24*AI56+0.25*AK56+0.35*AM56</f>
        <v>0.127724730324713</v>
      </c>
      <c r="AP56" s="94" t="n">
        <f aca="false">0.01*AE56/$AN77</f>
        <v>0.00031357016154786</v>
      </c>
      <c r="AQ56" s="81" t="n">
        <f aca="false">AP56*$J77</f>
        <v>3905.50444641245</v>
      </c>
      <c r="AR56" s="94" t="n">
        <f aca="false">0.15*AG56/$AN77</f>
        <v>0.00137473348554876</v>
      </c>
      <c r="AS56" s="81" t="n">
        <f aca="false">AR56*$J77</f>
        <v>17122.2533226374</v>
      </c>
      <c r="AT56" s="94" t="n">
        <f aca="false">0.24*AI56/$AN77</f>
        <v>0.0148580795845787</v>
      </c>
      <c r="AU56" s="81" t="n">
        <f aca="false">AT56*$J77</f>
        <v>185056.816618903</v>
      </c>
      <c r="AV56" s="94" t="n">
        <f aca="false">0.25*AK56/$AN77</f>
        <v>0.010095475954193</v>
      </c>
      <c r="AW56" s="81" t="n">
        <f aca="false">AV56*$J77</f>
        <v>125738.769381388</v>
      </c>
      <c r="AX56" s="94" t="n">
        <f aca="false">0.35*AM56/$AN77</f>
        <v>0.0151627127242171</v>
      </c>
      <c r="AY56" s="81" t="n">
        <f aca="false">AX56*$J77</f>
        <v>188851.010797041</v>
      </c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89" t="s">
        <v>51</v>
      </c>
      <c r="B57" s="81" t="n">
        <f aca="true">INDIRECT(ADDRESS(ROW()-35*INT((ROW()-15)/35)+138,2+INT((ROW()-15)/35), 1, 1, "Variables_Simulación"))</f>
        <v>0</v>
      </c>
      <c r="C57" s="81" t="n">
        <f aca="true">INDIRECT(ADDRESS(ROW()-35*INT((ROW()-15)/35)+108,2+INT((ROW()-15)/35), 1, 1, "Variables_Simulación"))</f>
        <v>0</v>
      </c>
      <c r="D57" s="81" t="n">
        <f aca="true">INDIRECT(ADDRESS(ROW()-35*INT((ROW()-15)/35)+78,2+INT((ROW()-15)/35), 1, 1, "Variables_Simulación"))</f>
        <v>0</v>
      </c>
      <c r="E57" s="81" t="n">
        <f aca="true">INDIRECT(ADDRESS(ROW()-35*INT((ROW()-15)/35)+48,2+INT((ROW()-15)/35), 1, 1, "Variables_Simulación"))</f>
        <v>0</v>
      </c>
      <c r="F57" s="81" t="n">
        <f aca="true">INDIRECT(ADDRESS(ROW()-35*INT((ROW()-15)/35)+18,2+INT((ROW()-15)/35), 1, 1, "Variables_Simulación"))</f>
        <v>0</v>
      </c>
      <c r="G57" s="81" t="n">
        <f aca="true">INDIRECT(ADDRESS(ROW()-35*INT((ROW()-15)/35)-12,2+INT((ROW()-15)/35), 1, 1, "Variables_Simulación"))</f>
        <v>0</v>
      </c>
      <c r="H57" s="81" t="n">
        <f aca="true">INDIRECT(ADDRESS(ROW()-35*INT((ROW()-15)/35)+168,2+INT((ROW()-15)/35), 1, 1, "Variables_Simulación"))</f>
        <v>0</v>
      </c>
      <c r="I57" s="94" t="n">
        <f aca="false">AP57+AR57+AT57+AV57+AX57</f>
        <v>0.0277882429029002</v>
      </c>
      <c r="J57" s="81" t="n">
        <f aca="false">ROUND(AQ57+AS57+AU57+AW57+AY57,0)</f>
        <v>346102</v>
      </c>
      <c r="K57" s="94" t="n">
        <f aca="false">I57-Tabla_Ministerio!J57</f>
        <v>0</v>
      </c>
      <c r="L57" s="81" t="n">
        <f aca="false">J57-Tabla_Ministerio!K57</f>
        <v>0</v>
      </c>
      <c r="M57" s="94" t="n">
        <f aca="false">Q92/Q$112</f>
        <v>0.0379265440269653</v>
      </c>
      <c r="N57" s="81" t="n">
        <f aca="false">ROUND(N77*M57,0)</f>
        <v>8975100</v>
      </c>
      <c r="O57" s="82" t="n">
        <f aca="false">Tabla_Ministerio!L57/Tabla_Ministerio!L77-M57</f>
        <v>-8.88224154616674E-006</v>
      </c>
      <c r="P57" s="81" t="n">
        <f aca="false">N57-Tabla_Ministerio!L57</f>
        <v>2102</v>
      </c>
      <c r="Q57" s="83" t="n">
        <f aca="false">N57+J57</f>
        <v>9321202</v>
      </c>
      <c r="R57" s="81" t="n">
        <f aca="false">Q57-Tabla_Ministerio!M57</f>
        <v>2102</v>
      </c>
      <c r="T57" s="83" t="n">
        <f aca="false">B57+Tabla_Ministerio!B57</f>
        <v>11124</v>
      </c>
      <c r="U57" s="83" t="n">
        <f aca="false">C57+Tabla_Ministerio!C57</f>
        <v>50</v>
      </c>
      <c r="V57" s="83" t="n">
        <f aca="false">D57+Tabla_Ministerio!D57</f>
        <v>537.030817733266</v>
      </c>
      <c r="W57" s="83" t="n">
        <f aca="false">E57+Tabla_Ministerio!E57</f>
        <v>383.712442491487</v>
      </c>
      <c r="X57" s="83" t="n">
        <f aca="false">F57+Tabla_Ministerio!F57</f>
        <v>43</v>
      </c>
      <c r="Y57" s="83" t="n">
        <f aca="false">G57+Tabla_Ministerio!G57</f>
        <v>462</v>
      </c>
      <c r="Z57" s="83" t="n">
        <f aca="false">H57+Tabla_Ministerio!H57</f>
        <v>44</v>
      </c>
      <c r="AA57" s="83" t="n">
        <f aca="false">Y57+0.33*Z57</f>
        <v>476.52</v>
      </c>
      <c r="AD57" s="91" t="n">
        <f aca="false">IF(U57&gt;0,T57/U57,0)</f>
        <v>222.48</v>
      </c>
      <c r="AE57" s="92" t="n">
        <f aca="false">EXP((((AD57-AD77)/AD78+2)/4-1.9)^3)</f>
        <v>0.113561917068943</v>
      </c>
      <c r="AF57" s="93" t="n">
        <f aca="false">T57/V57</f>
        <v>20.7138950553208</v>
      </c>
      <c r="AG57" s="92" t="n">
        <f aca="false">EXP((((AF57-AF77)/AF78+2)/4-1.9)^3)</f>
        <v>0.0816586371934409</v>
      </c>
      <c r="AH57" s="92" t="n">
        <f aca="false">W57/V57</f>
        <v>0.714507305392799</v>
      </c>
      <c r="AI57" s="92" t="n">
        <f aca="false">EXP((((AH57-AH77)/AH78+2)/4-1.9)^3)</f>
        <v>0.0487350550896381</v>
      </c>
      <c r="AJ57" s="92" t="n">
        <f aca="false">X57/V57</f>
        <v>0.080069892788457</v>
      </c>
      <c r="AK57" s="92" t="n">
        <f aca="false">EXP((((AJ57-AJ77)/AJ78+2)/4-1.9)^3)</f>
        <v>0.0356119530792632</v>
      </c>
      <c r="AL57" s="92" t="n">
        <f aca="false">AA57/V57</f>
        <v>0.887323379338501</v>
      </c>
      <c r="AM57" s="92" t="n">
        <f aca="false">EXP((((AL57-AL77)/AL78+2)/4-1.9)^3)</f>
        <v>0.145477385701208</v>
      </c>
      <c r="AN57" s="92" t="n">
        <f aca="false">0.01*AE57+0.15*AG57+0.24*AI57+0.25*AK57+0.35*AM57</f>
        <v>0.0849009012364572</v>
      </c>
      <c r="AP57" s="94" t="n">
        <f aca="false">0.01*AE57/$AN77</f>
        <v>0.000371690534502328</v>
      </c>
      <c r="AQ57" s="81" t="n">
        <f aca="false">AP57*$J77</f>
        <v>4629.39148298618</v>
      </c>
      <c r="AR57" s="94" t="n">
        <f aca="false">0.15*AG57/$AN77</f>
        <v>0.00400905646301328</v>
      </c>
      <c r="AS57" s="81" t="n">
        <f aca="false">AR57*$J77</f>
        <v>49932.6459026848</v>
      </c>
      <c r="AT57" s="94" t="n">
        <f aca="false">0.24*AI57/$AN77</f>
        <v>0.0038282605597658</v>
      </c>
      <c r="AU57" s="81" t="n">
        <f aca="false">AT57*$J77</f>
        <v>47680.8397979818</v>
      </c>
      <c r="AV57" s="94" t="n">
        <f aca="false">0.25*AK57/$AN77</f>
        <v>0.00291396671884889</v>
      </c>
      <c r="AW57" s="81" t="n">
        <f aca="false">AV57*$J77</f>
        <v>36293.3447525276</v>
      </c>
      <c r="AX57" s="94" t="n">
        <f aca="false">0.35*AM57/$AN77</f>
        <v>0.0166652686267699</v>
      </c>
      <c r="AY57" s="81" t="n">
        <f aca="false">AX57*$J77</f>
        <v>207565.287466212</v>
      </c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89" t="s">
        <v>52</v>
      </c>
      <c r="B58" s="81" t="n">
        <f aca="true">INDIRECT(ADDRESS(ROW()-35*INT((ROW()-15)/35)+138,2+INT((ROW()-15)/35), 1, 1, "Variables_Simulación"))</f>
        <v>0</v>
      </c>
      <c r="C58" s="81" t="n">
        <f aca="true">INDIRECT(ADDRESS(ROW()-35*INT((ROW()-15)/35)+108,2+INT((ROW()-15)/35), 1, 1, "Variables_Simulación"))</f>
        <v>0</v>
      </c>
      <c r="D58" s="81" t="n">
        <f aca="true">INDIRECT(ADDRESS(ROW()-35*INT((ROW()-15)/35)+78,2+INT((ROW()-15)/35), 1, 1, "Variables_Simulación"))</f>
        <v>0</v>
      </c>
      <c r="E58" s="81" t="n">
        <f aca="true">INDIRECT(ADDRESS(ROW()-35*INT((ROW()-15)/35)+48,2+INT((ROW()-15)/35), 1, 1, "Variables_Simulación"))</f>
        <v>0</v>
      </c>
      <c r="F58" s="81" t="n">
        <f aca="true">INDIRECT(ADDRESS(ROW()-35*INT((ROW()-15)/35)+18,2+INT((ROW()-15)/35), 1, 1, "Variables_Simulación"))</f>
        <v>0</v>
      </c>
      <c r="G58" s="81" t="n">
        <f aca="true">INDIRECT(ADDRESS(ROW()-35*INT((ROW()-15)/35)-12,2+INT((ROW()-15)/35), 1, 1, "Variables_Simulación"))</f>
        <v>0</v>
      </c>
      <c r="H58" s="81" t="n">
        <f aca="true">INDIRECT(ADDRESS(ROW()-35*INT((ROW()-15)/35)+168,2+INT((ROW()-15)/35), 1, 1, "Variables_Simulación"))</f>
        <v>0</v>
      </c>
      <c r="I58" s="94" t="n">
        <f aca="false">AP58+AR58+AT58+AV58+AX58</f>
        <v>0.0167418597736512</v>
      </c>
      <c r="J58" s="81" t="n">
        <f aca="false">ROUND(AQ58+AS58+AU58+AW58+AY58,0)</f>
        <v>208519</v>
      </c>
      <c r="K58" s="94" t="n">
        <f aca="false">I58-Tabla_Ministerio!J58</f>
        <v>-6.2450045135165E-017</v>
      </c>
      <c r="L58" s="81" t="n">
        <f aca="false">J58-Tabla_Ministerio!K58</f>
        <v>0</v>
      </c>
      <c r="M58" s="94" t="n">
        <f aca="false">Q93/Q$112</f>
        <v>0.0181453208557417</v>
      </c>
      <c r="N58" s="81" t="n">
        <f aca="false">ROUND(N77*M58,0)</f>
        <v>4293986</v>
      </c>
      <c r="O58" s="82" t="n">
        <f aca="false">Tabla_Ministerio!L58/Tabla_Ministerio!L77-M58</f>
        <v>-3.32354590599354E-006</v>
      </c>
      <c r="P58" s="81" t="n">
        <f aca="false">N58-Tabla_Ministerio!L58</f>
        <v>786</v>
      </c>
      <c r="Q58" s="83" t="n">
        <f aca="false">N58+J58</f>
        <v>4502505</v>
      </c>
      <c r="R58" s="81" t="n">
        <f aca="false">Q58-Tabla_Ministerio!M58</f>
        <v>786</v>
      </c>
      <c r="T58" s="83" t="n">
        <f aca="false">B58+Tabla_Ministerio!B58</f>
        <v>15724</v>
      </c>
      <c r="U58" s="83" t="n">
        <f aca="false">C58+Tabla_Ministerio!C58</f>
        <v>61</v>
      </c>
      <c r="V58" s="83" t="n">
        <f aca="false">D58+Tabla_Ministerio!D58</f>
        <v>888.728707962565</v>
      </c>
      <c r="W58" s="83" t="n">
        <f aca="false">E58+Tabla_Ministerio!E58</f>
        <v>659.784802396598</v>
      </c>
      <c r="X58" s="83" t="n">
        <f aca="false">F58+Tabla_Ministerio!F58</f>
        <v>88</v>
      </c>
      <c r="Y58" s="83" t="n">
        <f aca="false">G58+Tabla_Ministerio!G58</f>
        <v>488</v>
      </c>
      <c r="Z58" s="83" t="n">
        <f aca="false">H58+Tabla_Ministerio!H58</f>
        <v>71</v>
      </c>
      <c r="AA58" s="83" t="n">
        <f aca="false">Y58+0.33*Z58</f>
        <v>511.43</v>
      </c>
      <c r="AD58" s="91" t="n">
        <f aca="false">IF(U58&gt;0,T58/U58,0)</f>
        <v>257.770491803279</v>
      </c>
      <c r="AE58" s="92" t="n">
        <f aca="false">EXP((((AD58-AD77)/AD78+2)/4-1.9)^3)</f>
        <v>0.184717774198172</v>
      </c>
      <c r="AF58" s="93" t="n">
        <f aca="false">T58/V58</f>
        <v>17.6926882850985</v>
      </c>
      <c r="AG58" s="92" t="n">
        <f aca="false">EXP((((AF58-AF77)/AF78+2)/4-1.9)^3)</f>
        <v>0.0325221889256439</v>
      </c>
      <c r="AH58" s="92" t="n">
        <f aca="false">W58/V58</f>
        <v>0.742391684307321</v>
      </c>
      <c r="AI58" s="92" t="n">
        <f aca="false">EXP((((AH58-AH77)/AH78+2)/4-1.9)^3)</f>
        <v>0.0757920353623436</v>
      </c>
      <c r="AJ58" s="92" t="n">
        <f aca="false">X58/V58</f>
        <v>0.0990178433661071</v>
      </c>
      <c r="AK58" s="92" t="n">
        <f aca="false">EXP((((AJ58-AJ77)/AJ78+2)/4-1.9)^3)</f>
        <v>0.056643932888706</v>
      </c>
      <c r="AL58" s="92" t="n">
        <f aca="false">AA58/V58</f>
        <v>0.575462450371911</v>
      </c>
      <c r="AM58" s="92" t="n">
        <f aca="false">EXP((((AL58-AL77)/AL78+2)/4-1.9)^3)</f>
        <v>0.0344986134591552</v>
      </c>
      <c r="AN58" s="92" t="n">
        <f aca="false">0.01*AE58+0.15*AG58+0.24*AI58+0.25*AK58+0.35*AM58</f>
        <v>0.0511510925006716</v>
      </c>
      <c r="AP58" s="94" t="n">
        <f aca="false">0.01*AE58/$AN77</f>
        <v>0.000604585146111231</v>
      </c>
      <c r="AQ58" s="81" t="n">
        <f aca="false">AP58*$J77</f>
        <v>7530.08502057983</v>
      </c>
      <c r="AR58" s="94" t="n">
        <f aca="false">0.15*AG58/$AN77</f>
        <v>0.001596687088897</v>
      </c>
      <c r="AS58" s="81" t="n">
        <f aca="false">AR58*$J77</f>
        <v>19886.6770181028</v>
      </c>
      <c r="AT58" s="94" t="n">
        <f aca="false">0.24*AI58/$AN77</f>
        <v>0.00595365408304886</v>
      </c>
      <c r="AU58" s="81" t="n">
        <f aca="false">AT58*$J77</f>
        <v>74152.5353655184</v>
      </c>
      <c r="AV58" s="94" t="n">
        <f aca="false">0.25*AK58/$AN77</f>
        <v>0.0046349194860226</v>
      </c>
      <c r="AW58" s="81" t="n">
        <f aca="false">AV58*$J77</f>
        <v>57727.746071471</v>
      </c>
      <c r="AX58" s="94" t="n">
        <f aca="false">0.35*AM58/$AN77</f>
        <v>0.00395201396957155</v>
      </c>
      <c r="AY58" s="81" t="n">
        <f aca="false">AX58*$J77</f>
        <v>49222.1838144828</v>
      </c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89" t="s">
        <v>53</v>
      </c>
      <c r="B59" s="81" t="n">
        <f aca="true">INDIRECT(ADDRESS(ROW()-35*INT((ROW()-15)/35)+138,2+INT((ROW()-15)/35), 1, 1, "Variables_Simulación"))</f>
        <v>0</v>
      </c>
      <c r="C59" s="81" t="n">
        <f aca="true">INDIRECT(ADDRESS(ROW()-35*INT((ROW()-15)/35)+108,2+INT((ROW()-15)/35), 1, 1, "Variables_Simulación"))</f>
        <v>0</v>
      </c>
      <c r="D59" s="81" t="n">
        <f aca="true">INDIRECT(ADDRESS(ROW()-35*INT((ROW()-15)/35)+78,2+INT((ROW()-15)/35), 1, 1, "Variables_Simulación"))</f>
        <v>0</v>
      </c>
      <c r="E59" s="81" t="n">
        <f aca="true">INDIRECT(ADDRESS(ROW()-35*INT((ROW()-15)/35)+48,2+INT((ROW()-15)/35), 1, 1, "Variables_Simulación"))</f>
        <v>0</v>
      </c>
      <c r="F59" s="81" t="n">
        <f aca="true">INDIRECT(ADDRESS(ROW()-35*INT((ROW()-15)/35)+18,2+INT((ROW()-15)/35), 1, 1, "Variables_Simulación"))</f>
        <v>0</v>
      </c>
      <c r="G59" s="81" t="n">
        <f aca="true">INDIRECT(ADDRESS(ROW()-35*INT((ROW()-15)/35)-12,2+INT((ROW()-15)/35), 1, 1, "Variables_Simulación"))</f>
        <v>0</v>
      </c>
      <c r="H59" s="81" t="n">
        <f aca="true">INDIRECT(ADDRESS(ROW()-35*INT((ROW()-15)/35)+168,2+INT((ROW()-15)/35), 1, 1, "Variables_Simulación"))</f>
        <v>0</v>
      </c>
      <c r="I59" s="94" t="n">
        <f aca="false">AP59+AR59+AT59+AV59+AX59</f>
        <v>0.0248617178652751</v>
      </c>
      <c r="J59" s="81" t="n">
        <f aca="false">ROUND(AQ59+AS59+AU59+AW59+AY59,0)</f>
        <v>309652</v>
      </c>
      <c r="K59" s="94" t="n">
        <f aca="false">I59-Tabla_Ministerio!J59</f>
        <v>0</v>
      </c>
      <c r="L59" s="81" t="n">
        <f aca="false">J59-Tabla_Ministerio!K59</f>
        <v>0</v>
      </c>
      <c r="M59" s="94" t="n">
        <f aca="false">Q94/Q$112</f>
        <v>0.0178412914058796</v>
      </c>
      <c r="N59" s="81" t="n">
        <f aca="false">ROUND(N77*M59,0)</f>
        <v>4222040</v>
      </c>
      <c r="O59" s="82" t="n">
        <f aca="false">Tabla_Ministerio!L59/Tabla_Ministerio!L77-M59</f>
        <v>-1.27054013179112E-006</v>
      </c>
      <c r="P59" s="81" t="n">
        <f aca="false">N59-Tabla_Ministerio!L59</f>
        <v>301</v>
      </c>
      <c r="Q59" s="83" t="n">
        <f aca="false">N59+J59</f>
        <v>4531692</v>
      </c>
      <c r="R59" s="81" t="n">
        <f aca="false">Q59-Tabla_Ministerio!M59</f>
        <v>301</v>
      </c>
      <c r="T59" s="83" t="n">
        <f aca="false">B59+Tabla_Ministerio!B59</f>
        <v>8044</v>
      </c>
      <c r="U59" s="83" t="n">
        <f aca="false">C59+Tabla_Ministerio!C59</f>
        <v>64</v>
      </c>
      <c r="V59" s="83" t="n">
        <f aca="false">D59+Tabla_Ministerio!D59</f>
        <v>394.483569618512</v>
      </c>
      <c r="W59" s="83" t="n">
        <f aca="false">E59+Tabla_Ministerio!E59</f>
        <v>275.338990314837</v>
      </c>
      <c r="X59" s="83" t="n">
        <f aca="false">F59+Tabla_Ministerio!F59</f>
        <v>16</v>
      </c>
      <c r="Y59" s="83" t="n">
        <f aca="false">G59+Tabla_Ministerio!G59</f>
        <v>352</v>
      </c>
      <c r="Z59" s="83" t="n">
        <f aca="false">H59+Tabla_Ministerio!H59</f>
        <v>6</v>
      </c>
      <c r="AA59" s="83" t="n">
        <f aca="false">Y59+0.33*Z59</f>
        <v>353.98</v>
      </c>
      <c r="AD59" s="91" t="n">
        <f aca="false">IF(U59&gt;0,T59/U59,0)</f>
        <v>125.6875</v>
      </c>
      <c r="AE59" s="92" t="n">
        <f aca="false">EXP((((AD59-AD77)/AD78+2)/4-1.9)^3)</f>
        <v>0.0188939713788856</v>
      </c>
      <c r="AF59" s="93" t="n">
        <f aca="false">T59/V59</f>
        <v>20.3912168199527</v>
      </c>
      <c r="AG59" s="92" t="n">
        <f aca="false">EXP((((AF59-AF77)/AF78+2)/4-1.9)^3)</f>
        <v>0.0746821829720403</v>
      </c>
      <c r="AH59" s="92" t="n">
        <f aca="false">W59/V59</f>
        <v>0.69797327828154</v>
      </c>
      <c r="AI59" s="92" t="n">
        <f aca="false">EXP((((AH59-AH77)/AH78+2)/4-1.9)^3)</f>
        <v>0.0366779422204497</v>
      </c>
      <c r="AJ59" s="92" t="n">
        <f aca="false">X59/V59</f>
        <v>0.0405593571754406</v>
      </c>
      <c r="AK59" s="92" t="n">
        <f aca="false">EXP((((AJ59-AJ77)/AJ78+2)/4-1.9)^3)</f>
        <v>0.0115818696813024</v>
      </c>
      <c r="AL59" s="92" t="n">
        <f aca="false">AA59/V59</f>
        <v>0.897325078310153</v>
      </c>
      <c r="AM59" s="92" t="n">
        <f aca="false">EXP((((AL59-AL77)/AL78+2)/4-1.9)^3)</f>
        <v>0.151057437303546</v>
      </c>
      <c r="AN59" s="92" t="n">
        <f aca="false">0.01*AE59+0.15*AG59+0.24*AI59+0.25*AK59+0.35*AM59</f>
        <v>0.0759595437690694</v>
      </c>
      <c r="AP59" s="94" t="n">
        <f aca="false">0.01*AE59/$AN77</f>
        <v>6.18403642871419E-005</v>
      </c>
      <c r="AQ59" s="81" t="n">
        <f aca="false">AP59*$J77</f>
        <v>770.21938726251</v>
      </c>
      <c r="AR59" s="94" t="n">
        <f aca="false">0.15*AG59/$AN77</f>
        <v>0.00366654524991322</v>
      </c>
      <c r="AS59" s="81" t="n">
        <f aca="false">AR59*$J77</f>
        <v>45666.6817589497</v>
      </c>
      <c r="AT59" s="94" t="n">
        <f aca="false">0.24*AI59/$AN77</f>
        <v>0.00288114416527603</v>
      </c>
      <c r="AU59" s="81" t="n">
        <f aca="false">AT59*$J77</f>
        <v>35884.5410950346</v>
      </c>
      <c r="AV59" s="94" t="n">
        <f aca="false">0.25*AK59/$AN77</f>
        <v>0.000947692554751017</v>
      </c>
      <c r="AW59" s="81" t="n">
        <f aca="false">AV59*$J77</f>
        <v>11803.4747571068</v>
      </c>
      <c r="AX59" s="94" t="n">
        <f aca="false">0.35*AM59/$AN77</f>
        <v>0.0173044955310476</v>
      </c>
      <c r="AY59" s="81" t="n">
        <f aca="false">AX59*$J77</f>
        <v>215526.834268368</v>
      </c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89" t="s">
        <v>54</v>
      </c>
      <c r="B60" s="81" t="n">
        <f aca="true">INDIRECT(ADDRESS(ROW()-35*INT((ROW()-15)/35)+138,2+INT((ROW()-15)/35), 1, 1, "Variables_Simulación"))</f>
        <v>0</v>
      </c>
      <c r="C60" s="81" t="n">
        <f aca="true">INDIRECT(ADDRESS(ROW()-35*INT((ROW()-15)/35)+108,2+INT((ROW()-15)/35), 1, 1, "Variables_Simulación"))</f>
        <v>0</v>
      </c>
      <c r="D60" s="81" t="n">
        <f aca="true">INDIRECT(ADDRESS(ROW()-35*INT((ROW()-15)/35)+78,2+INT((ROW()-15)/35), 1, 1, "Variables_Simulación"))</f>
        <v>0</v>
      </c>
      <c r="E60" s="81" t="n">
        <f aca="true">INDIRECT(ADDRESS(ROW()-35*INT((ROW()-15)/35)+48,2+INT((ROW()-15)/35), 1, 1, "Variables_Simulación"))</f>
        <v>0</v>
      </c>
      <c r="F60" s="81" t="n">
        <f aca="true">INDIRECT(ADDRESS(ROW()-35*INT((ROW()-15)/35)+18,2+INT((ROW()-15)/35), 1, 1, "Variables_Simulación"))</f>
        <v>0</v>
      </c>
      <c r="G60" s="81" t="n">
        <f aca="true">INDIRECT(ADDRESS(ROW()-35*INT((ROW()-15)/35)-12,2+INT((ROW()-15)/35), 1, 1, "Variables_Simulación"))</f>
        <v>0</v>
      </c>
      <c r="H60" s="81" t="n">
        <f aca="true">INDIRECT(ADDRESS(ROW()-35*INT((ROW()-15)/35)+168,2+INT((ROW()-15)/35), 1, 1, "Variables_Simulación"))</f>
        <v>0</v>
      </c>
      <c r="I60" s="94" t="n">
        <f aca="false">AP60+AR60+AT60+AV60+AX60</f>
        <v>0.0246866475563213</v>
      </c>
      <c r="J60" s="81" t="n">
        <f aca="false">ROUND(AQ60+AS60+AU60+AW60+AY60,0)</f>
        <v>307471</v>
      </c>
      <c r="K60" s="94" t="n">
        <f aca="false">I60-Tabla_Ministerio!J60</f>
        <v>-2.77555756156289E-016</v>
      </c>
      <c r="L60" s="81" t="n">
        <f aca="false">J60-Tabla_Ministerio!K60</f>
        <v>0</v>
      </c>
      <c r="M60" s="94" t="n">
        <f aca="false">Q95/Q$112</f>
        <v>0.0188930944784189</v>
      </c>
      <c r="N60" s="81" t="n">
        <f aca="false">ROUND(N77*M60,0)</f>
        <v>4470943</v>
      </c>
      <c r="O60" s="82" t="n">
        <f aca="false">Tabla_Ministerio!L60/Tabla_Ministerio!L77-M60</f>
        <v>6.90549876204358E-006</v>
      </c>
      <c r="P60" s="81" t="n">
        <f aca="false">N60-Tabla_Ministerio!L60</f>
        <v>-1634</v>
      </c>
      <c r="Q60" s="83" t="n">
        <f aca="false">N60+J60</f>
        <v>4778414</v>
      </c>
      <c r="R60" s="81" t="n">
        <f aca="false">Q60-Tabla_Ministerio!M60</f>
        <v>-1634</v>
      </c>
      <c r="T60" s="83" t="n">
        <f aca="false">B60+Tabla_Ministerio!B60</f>
        <v>7606</v>
      </c>
      <c r="U60" s="83" t="n">
        <f aca="false">C60+Tabla_Ministerio!C60</f>
        <v>45</v>
      </c>
      <c r="V60" s="83" t="n">
        <f aca="false">D60+Tabla_Ministerio!D60</f>
        <v>299.060417843027</v>
      </c>
      <c r="W60" s="83" t="n">
        <f aca="false">E60+Tabla_Ministerio!E60</f>
        <v>184.287690570299</v>
      </c>
      <c r="X60" s="83" t="n">
        <f aca="false">F60+Tabla_Ministerio!F60</f>
        <v>17</v>
      </c>
      <c r="Y60" s="83" t="n">
        <f aca="false">G60+Tabla_Ministerio!G60</f>
        <v>224</v>
      </c>
      <c r="Z60" s="83" t="n">
        <f aca="false">H60+Tabla_Ministerio!H60</f>
        <v>25</v>
      </c>
      <c r="AA60" s="83" t="n">
        <f aca="false">Y60+0.33*Z60</f>
        <v>232.25</v>
      </c>
      <c r="AD60" s="91" t="n">
        <f aca="false">IF(U60&gt;0,T60/U60,0)</f>
        <v>169.022222222222</v>
      </c>
      <c r="AE60" s="92" t="n">
        <f aca="false">EXP((((AD60-AD77)/AD78+2)/4-1.9)^3)</f>
        <v>0.0460813869391622</v>
      </c>
      <c r="AF60" s="93" t="n">
        <f aca="false">T60/V60</f>
        <v>25.4329879388863</v>
      </c>
      <c r="AG60" s="92" t="n">
        <f aca="false">EXP((((AF60-AF77)/AF78+2)/4-1.9)^3)</f>
        <v>0.240901309230136</v>
      </c>
      <c r="AH60" s="92" t="n">
        <f aca="false">W60/V60</f>
        <v>0.616222273410416</v>
      </c>
      <c r="AI60" s="92" t="n">
        <f aca="false">EXP((((AH60-AH77)/AH78+2)/4-1.9)^3)</f>
        <v>0.00690975331273055</v>
      </c>
      <c r="AJ60" s="92" t="n">
        <f aca="false">X60/V60</f>
        <v>0.0568447008889123</v>
      </c>
      <c r="AK60" s="92" t="n">
        <f aca="false">EXP((((AJ60-AJ77)/AJ78+2)/4-1.9)^3)</f>
        <v>0.0188928022339536</v>
      </c>
      <c r="AL60" s="92" t="n">
        <f aca="false">AA60/V60</f>
        <v>0.776598928320581</v>
      </c>
      <c r="AM60" s="92" t="n">
        <f aca="false">EXP((((AL60-AL77)/AL78+2)/4-1.9)^3)</f>
        <v>0.0927060088736254</v>
      </c>
      <c r="AN60" s="92" t="n">
        <f aca="false">0.01*AE60+0.15*AG60+0.24*AI60+0.25*AK60+0.35*AM60</f>
        <v>0.0754246547132246</v>
      </c>
      <c r="AP60" s="94" t="n">
        <f aca="false">0.01*AE60/$AN77</f>
        <v>0.000150825345187043</v>
      </c>
      <c r="AQ60" s="81" t="n">
        <f aca="false">AP60*$J77</f>
        <v>1878.52394294151</v>
      </c>
      <c r="AR60" s="94" t="n">
        <f aca="false">0.15*AG60/$AN77</f>
        <v>0.0118271255057758</v>
      </c>
      <c r="AS60" s="81" t="n">
        <f aca="false">AR60*$J77</f>
        <v>147306.398743668</v>
      </c>
      <c r="AT60" s="94" t="n">
        <f aca="false">0.24*AI60/$AN77</f>
        <v>0.000542778417633546</v>
      </c>
      <c r="AU60" s="81" t="n">
        <f aca="false">AT60*$J77</f>
        <v>6760.28456604595</v>
      </c>
      <c r="AV60" s="94" t="n">
        <f aca="false">0.25*AK60/$AN77</f>
        <v>0.00154591344128194</v>
      </c>
      <c r="AW60" s="81" t="n">
        <f aca="false">AV60*$J77</f>
        <v>19254.2931664558</v>
      </c>
      <c r="AX60" s="94" t="n">
        <f aca="false">0.35*AM60/$AN77</f>
        <v>0.010620004846443</v>
      </c>
      <c r="AY60" s="81" t="n">
        <f aca="false">AX60*$J77</f>
        <v>132271.756802263</v>
      </c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89" t="s">
        <v>55</v>
      </c>
      <c r="B61" s="81" t="n">
        <f aca="true">INDIRECT(ADDRESS(ROW()-35*INT((ROW()-15)/35)+138,2+INT((ROW()-15)/35), 1, 1, "Variables_Simulación"))</f>
        <v>0</v>
      </c>
      <c r="C61" s="81" t="n">
        <f aca="true">INDIRECT(ADDRESS(ROW()-35*INT((ROW()-15)/35)+108,2+INT((ROW()-15)/35), 1, 1, "Variables_Simulación"))</f>
        <v>0</v>
      </c>
      <c r="D61" s="81" t="n">
        <f aca="true">INDIRECT(ADDRESS(ROW()-35*INT((ROW()-15)/35)+78,2+INT((ROW()-15)/35), 1, 1, "Variables_Simulación"))</f>
        <v>0</v>
      </c>
      <c r="E61" s="81" t="n">
        <f aca="true">INDIRECT(ADDRESS(ROW()-35*INT((ROW()-15)/35)+48,2+INT((ROW()-15)/35), 1, 1, "Variables_Simulación"))</f>
        <v>0</v>
      </c>
      <c r="F61" s="81" t="n">
        <f aca="true">INDIRECT(ADDRESS(ROW()-35*INT((ROW()-15)/35)+18,2+INT((ROW()-15)/35), 1, 1, "Variables_Simulación"))</f>
        <v>0</v>
      </c>
      <c r="G61" s="81" t="n">
        <f aca="true">INDIRECT(ADDRESS(ROW()-35*INT((ROW()-15)/35)-12,2+INT((ROW()-15)/35), 1, 1, "Variables_Simulación"))</f>
        <v>0</v>
      </c>
      <c r="H61" s="81" t="n">
        <f aca="true">INDIRECT(ADDRESS(ROW()-35*INT((ROW()-15)/35)+168,2+INT((ROW()-15)/35), 1, 1, "Variables_Simulación"))</f>
        <v>0</v>
      </c>
      <c r="I61" s="94" t="n">
        <f aca="false">AP61+AR61+AT61+AV61+AX61</f>
        <v>0.0591299546882249</v>
      </c>
      <c r="J61" s="81" t="n">
        <f aca="false">ROUND(AQ61+AS61+AU61+AW61+AY61,0)</f>
        <v>736461</v>
      </c>
      <c r="K61" s="94" t="n">
        <f aca="false">I61-Tabla_Ministerio!J61</f>
        <v>0</v>
      </c>
      <c r="L61" s="81" t="n">
        <f aca="false">J61-Tabla_Ministerio!K61</f>
        <v>0</v>
      </c>
      <c r="M61" s="94" t="n">
        <f aca="false">Q96/Q$112</f>
        <v>0.0314013283271484</v>
      </c>
      <c r="N61" s="81" t="n">
        <f aca="false">ROUND(N77*M61,0)</f>
        <v>7430945</v>
      </c>
      <c r="O61" s="82" t="n">
        <f aca="false">Tabla_Ministerio!L61/Tabla_Ministerio!L77-M61</f>
        <v>1.19254033896163E-005</v>
      </c>
      <c r="P61" s="81" t="n">
        <f aca="false">N61-Tabla_Ministerio!L61</f>
        <v>-2822</v>
      </c>
      <c r="Q61" s="83" t="n">
        <f aca="false">N61+J61</f>
        <v>8167406</v>
      </c>
      <c r="R61" s="81" t="n">
        <f aca="false">Q61-Tabla_Ministerio!M61</f>
        <v>-2822</v>
      </c>
      <c r="T61" s="83" t="n">
        <f aca="false">B61+Tabla_Ministerio!B61</f>
        <v>11885</v>
      </c>
      <c r="U61" s="83" t="n">
        <f aca="false">C61+Tabla_Ministerio!C61</f>
        <v>53</v>
      </c>
      <c r="V61" s="83" t="n">
        <f aca="false">D61+Tabla_Ministerio!D61</f>
        <v>490.355712346859</v>
      </c>
      <c r="W61" s="83" t="n">
        <f aca="false">E61+Tabla_Ministerio!E61</f>
        <v>450.474264111145</v>
      </c>
      <c r="X61" s="83" t="n">
        <f aca="false">F61+Tabla_Ministerio!F61</f>
        <v>51</v>
      </c>
      <c r="Y61" s="83" t="n">
        <f aca="false">G61+Tabla_Ministerio!G61</f>
        <v>318</v>
      </c>
      <c r="Z61" s="83" t="n">
        <f aca="false">H61+Tabla_Ministerio!H61</f>
        <v>36</v>
      </c>
      <c r="AA61" s="83" t="n">
        <f aca="false">Y61+0.33*Z61</f>
        <v>329.88</v>
      </c>
      <c r="AD61" s="91" t="n">
        <f aca="false">IF(U61&gt;0,T61/U61,0)</f>
        <v>224.245283018868</v>
      </c>
      <c r="AE61" s="92" t="n">
        <f aca="false">EXP((((AD61-AD77)/AD78+2)/4-1.9)^3)</f>
        <v>0.116589071722436</v>
      </c>
      <c r="AF61" s="93" t="n">
        <f aca="false">T61/V61</f>
        <v>24.2375069785931</v>
      </c>
      <c r="AG61" s="92" t="n">
        <f aca="false">EXP((((AF61-AF77)/AF78+2)/4-1.9)^3)</f>
        <v>0.190198937066811</v>
      </c>
      <c r="AH61" s="92" t="n">
        <f aca="false">W61/V61</f>
        <v>0.918668331516237</v>
      </c>
      <c r="AI61" s="92" t="n">
        <f aca="false">EXP((((AH61-AH77)/AH78+2)/4-1.9)^3)</f>
        <v>0.479346314012787</v>
      </c>
      <c r="AJ61" s="92" t="n">
        <f aca="false">X61/V61</f>
        <v>0.104006130072213</v>
      </c>
      <c r="AK61" s="92" t="n">
        <f aca="false">EXP((((AJ61-AJ77)/AJ78+2)/4-1.9)^3)</f>
        <v>0.0635201860654285</v>
      </c>
      <c r="AL61" s="92" t="n">
        <f aca="false">AA61/V61</f>
        <v>0.672736121337678</v>
      </c>
      <c r="AM61" s="92" t="n">
        <f aca="false">EXP((((AL61-AL77)/AL78+2)/4-1.9)^3)</f>
        <v>0.0572564475470999</v>
      </c>
      <c r="AN61" s="92" t="n">
        <f aca="false">0.01*AE61+0.15*AG61+0.24*AI61+0.25*AK61+0.35*AM61</f>
        <v>0.180658649798157</v>
      </c>
      <c r="AP61" s="94" t="n">
        <f aca="false">0.01*AE61/$AN77</f>
        <v>0.000381598475123786</v>
      </c>
      <c r="AQ61" s="81" t="n">
        <f aca="false">AP61*$J77</f>
        <v>4752.7945069247</v>
      </c>
      <c r="AR61" s="94" t="n">
        <f aca="false">0.15*AG61/$AN77</f>
        <v>0.00933787660574872</v>
      </c>
      <c r="AS61" s="81" t="n">
        <f aca="false">AR61*$J77</f>
        <v>116302.898285289</v>
      </c>
      <c r="AT61" s="94" t="n">
        <f aca="false">0.24*AI61/$AN77</f>
        <v>0.0376538527560716</v>
      </c>
      <c r="AU61" s="81" t="n">
        <f aca="false">AT61*$J77</f>
        <v>468977.305230466</v>
      </c>
      <c r="AV61" s="94" t="n">
        <f aca="false">0.25*AK61/$AN77</f>
        <v>0.00519757250487699</v>
      </c>
      <c r="AW61" s="81" t="n">
        <f aca="false">AV61*$J77</f>
        <v>64735.5680404877</v>
      </c>
      <c r="AX61" s="94" t="n">
        <f aca="false">0.35*AM61/$AN77</f>
        <v>0.00655905434640389</v>
      </c>
      <c r="AY61" s="81" t="n">
        <f aca="false">AX61*$J77</f>
        <v>81692.7726403953</v>
      </c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89" t="s">
        <v>56</v>
      </c>
      <c r="B62" s="81" t="n">
        <f aca="true">INDIRECT(ADDRESS(ROW()-35*INT((ROW()-15)/35)+138,2+INT((ROW()-15)/35), 1, 1, "Variables_Simulación"))</f>
        <v>0</v>
      </c>
      <c r="C62" s="81" t="n">
        <f aca="true">INDIRECT(ADDRESS(ROW()-35*INT((ROW()-15)/35)+108,2+INT((ROW()-15)/35), 1, 1, "Variables_Simulación"))</f>
        <v>0</v>
      </c>
      <c r="D62" s="81" t="n">
        <f aca="true">INDIRECT(ADDRESS(ROW()-35*INT((ROW()-15)/35)+78,2+INT((ROW()-15)/35), 1, 1, "Variables_Simulación"))</f>
        <v>0</v>
      </c>
      <c r="E62" s="81" t="n">
        <f aca="true">INDIRECT(ADDRESS(ROW()-35*INT((ROW()-15)/35)+48,2+INT((ROW()-15)/35), 1, 1, "Variables_Simulación"))</f>
        <v>0</v>
      </c>
      <c r="F62" s="81" t="n">
        <f aca="true">INDIRECT(ADDRESS(ROW()-35*INT((ROW()-15)/35)+18,2+INT((ROW()-15)/35), 1, 1, "Variables_Simulación"))</f>
        <v>0</v>
      </c>
      <c r="G62" s="81" t="n">
        <f aca="true">INDIRECT(ADDRESS(ROW()-35*INT((ROW()-15)/35)-12,2+INT((ROW()-15)/35), 1, 1, "Variables_Simulación"))</f>
        <v>0</v>
      </c>
      <c r="H62" s="81" t="n">
        <f aca="true">INDIRECT(ADDRESS(ROW()-35*INT((ROW()-15)/35)+168,2+INT((ROW()-15)/35), 1, 1, "Variables_Simulación"))</f>
        <v>0</v>
      </c>
      <c r="I62" s="94" t="n">
        <f aca="false">AP62+AR62+AT62+AV62+AX62</f>
        <v>0.0954291319037484</v>
      </c>
      <c r="J62" s="81" t="n">
        <f aca="false">ROUND(AQ62+AS62+AU62+AW62+AY62,0)</f>
        <v>1188566</v>
      </c>
      <c r="K62" s="94" t="n">
        <f aca="false">I62-Tabla_Ministerio!J62</f>
        <v>0</v>
      </c>
      <c r="L62" s="81" t="n">
        <f aca="false">J62-Tabla_Ministerio!K62</f>
        <v>0</v>
      </c>
      <c r="M62" s="94" t="n">
        <f aca="false">Q97/Q$112</f>
        <v>0.0602298894793205</v>
      </c>
      <c r="N62" s="81" t="n">
        <f aca="false">ROUND(N77*M62,0)</f>
        <v>14253059</v>
      </c>
      <c r="O62" s="82" t="n">
        <f aca="false">Tabla_Ministerio!L62/Tabla_Ministerio!L77-M62</f>
        <v>-1.18824628075193E-006</v>
      </c>
      <c r="P62" s="81" t="n">
        <f aca="false">N62-Tabla_Ministerio!L62</f>
        <v>281</v>
      </c>
      <c r="Q62" s="83" t="n">
        <f aca="false">N62+J62</f>
        <v>15441625</v>
      </c>
      <c r="R62" s="81" t="n">
        <f aca="false">Q62-Tabla_Ministerio!M62</f>
        <v>281</v>
      </c>
      <c r="T62" s="83" t="n">
        <f aca="false">B62+Tabla_Ministerio!B62</f>
        <v>10235</v>
      </c>
      <c r="U62" s="83" t="n">
        <f aca="false">C62+Tabla_Ministerio!C62</f>
        <v>49</v>
      </c>
      <c r="V62" s="83" t="n">
        <f aca="false">D62+Tabla_Ministerio!D62</f>
        <v>503.385261121857</v>
      </c>
      <c r="W62" s="83" t="n">
        <f aca="false">E62+Tabla_Ministerio!E62</f>
        <v>373.85412475822</v>
      </c>
      <c r="X62" s="83" t="n">
        <f aca="false">F62+Tabla_Ministerio!F62</f>
        <v>94</v>
      </c>
      <c r="Y62" s="83" t="n">
        <f aca="false">G62+Tabla_Ministerio!G62</f>
        <v>672</v>
      </c>
      <c r="Z62" s="83" t="n">
        <f aca="false">H62+Tabla_Ministerio!H62</f>
        <v>65</v>
      </c>
      <c r="AA62" s="83" t="n">
        <f aca="false">Y62+0.33*Z62</f>
        <v>693.45</v>
      </c>
      <c r="AD62" s="91" t="n">
        <f aca="false">IF(U62&gt;0,T62/U62,0)</f>
        <v>208.877551020408</v>
      </c>
      <c r="AE62" s="92" t="n">
        <f aca="false">EXP((((AD62-AD77)/AD78+2)/4-1.9)^3)</f>
        <v>0.0920562514729255</v>
      </c>
      <c r="AF62" s="93" t="n">
        <f aca="false">T62/V62</f>
        <v>20.3323394435308</v>
      </c>
      <c r="AG62" s="92" t="n">
        <f aca="false">EXP((((AF62-AF77)/AF78+2)/4-1.9)^3)</f>
        <v>0.0734585119138031</v>
      </c>
      <c r="AH62" s="92" t="n">
        <f aca="false">W62/V62</f>
        <v>0.742679918607548</v>
      </c>
      <c r="AI62" s="92" t="n">
        <f aca="false">EXP((((AH62-AH77)/AH78+2)/4-1.9)^3)</f>
        <v>0.0761204729915475</v>
      </c>
      <c r="AJ62" s="92" t="n">
        <f aca="false">X62/V62</f>
        <v>0.18673570177742</v>
      </c>
      <c r="AK62" s="92" t="n">
        <f aca="false">EXP((((AJ62-AJ77)/AJ78+2)/4-1.9)^3)</f>
        <v>0.279499905114307</v>
      </c>
      <c r="AL62" s="92" t="n">
        <f aca="false">AA62/V62</f>
        <v>1.37757311061226</v>
      </c>
      <c r="AM62" s="92" t="n">
        <f aca="false">EXP((((AL62-AL77)/AL78+2)/4-1.9)^3)</f>
        <v>0.547084631721215</v>
      </c>
      <c r="AN62" s="92" t="n">
        <f aca="false">0.01*AE62+0.15*AG62+0.24*AI62+0.25*AK62+0.35*AM62</f>
        <v>0.291562850200773</v>
      </c>
      <c r="AP62" s="94" t="n">
        <f aca="false">0.01*AE62/$AN77</f>
        <v>0.000301302040308809</v>
      </c>
      <c r="AQ62" s="81" t="n">
        <f aca="false">AP62*$J77</f>
        <v>3752.70546256868</v>
      </c>
      <c r="AR62" s="94" t="n">
        <f aca="false">0.15*AG62/$AN77</f>
        <v>0.00360646873463895</v>
      </c>
      <c r="AS62" s="81" t="n">
        <f aca="false">AR62*$J77</f>
        <v>44918.4310441162</v>
      </c>
      <c r="AT62" s="94" t="n">
        <f aca="false">0.24*AI62/$AN77</f>
        <v>0.00597945368089299</v>
      </c>
      <c r="AU62" s="81" t="n">
        <f aca="false">AT62*$J77</f>
        <v>74473.8683762824</v>
      </c>
      <c r="AV62" s="94" t="n">
        <f aca="false">0.25*AK62/$AN77</f>
        <v>0.0228702261741092</v>
      </c>
      <c r="AW62" s="81" t="n">
        <f aca="false">AV62*$J77</f>
        <v>284847.797929936</v>
      </c>
      <c r="AX62" s="94" t="n">
        <f aca="false">0.35*AM62/$AN77</f>
        <v>0.0626716812737985</v>
      </c>
      <c r="AY62" s="81" t="n">
        <f aca="false">AX62*$J77</f>
        <v>780573.408741271</v>
      </c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89" t="s">
        <v>57</v>
      </c>
      <c r="B63" s="81" t="n">
        <f aca="true">INDIRECT(ADDRESS(ROW()-35*INT((ROW()-15)/35)+138,2+INT((ROW()-15)/35), 1, 1, "Variables_Simulación"))</f>
        <v>0</v>
      </c>
      <c r="C63" s="81" t="n">
        <f aca="true">INDIRECT(ADDRESS(ROW()-35*INT((ROW()-15)/35)+108,2+INT((ROW()-15)/35), 1, 1, "Variables_Simulación"))</f>
        <v>0</v>
      </c>
      <c r="D63" s="81" t="n">
        <f aca="true">INDIRECT(ADDRESS(ROW()-35*INT((ROW()-15)/35)+78,2+INT((ROW()-15)/35), 1, 1, "Variables_Simulación"))</f>
        <v>0</v>
      </c>
      <c r="E63" s="81" t="n">
        <f aca="true">INDIRECT(ADDRESS(ROW()-35*INT((ROW()-15)/35)+48,2+INT((ROW()-15)/35), 1, 1, "Variables_Simulación"))</f>
        <v>0</v>
      </c>
      <c r="F63" s="81" t="n">
        <f aca="true">INDIRECT(ADDRESS(ROW()-35*INT((ROW()-15)/35)+18,2+INT((ROW()-15)/35), 1, 1, "Variables_Simulación"))</f>
        <v>0</v>
      </c>
      <c r="G63" s="81" t="n">
        <f aca="true">INDIRECT(ADDRESS(ROW()-35*INT((ROW()-15)/35)-12,2+INT((ROW()-15)/35), 1, 1, "Variables_Simulación"))</f>
        <v>0</v>
      </c>
      <c r="H63" s="81" t="n">
        <f aca="true">INDIRECT(ADDRESS(ROW()-35*INT((ROW()-15)/35)+168,2+INT((ROW()-15)/35), 1, 1, "Variables_Simulación"))</f>
        <v>0</v>
      </c>
      <c r="I63" s="94" t="n">
        <f aca="false">AP63+AR63+AT63+AV63+AX63</f>
        <v>0.00563155351842722</v>
      </c>
      <c r="J63" s="81" t="n">
        <f aca="false">ROUND(AQ63+AS63+AU63+AW63+AY63,0)</f>
        <v>70141</v>
      </c>
      <c r="K63" s="94" t="n">
        <f aca="false">I63-Tabla_Ministerio!J63</f>
        <v>0</v>
      </c>
      <c r="L63" s="81" t="n">
        <f aca="false">J63-Tabla_Ministerio!K63</f>
        <v>0</v>
      </c>
      <c r="M63" s="94" t="n">
        <f aca="false">Q98/Q$112</f>
        <v>0.0101347090552032</v>
      </c>
      <c r="N63" s="81" t="n">
        <f aca="false">ROUND(N77*M63,0)</f>
        <v>2398321</v>
      </c>
      <c r="O63" s="82" t="n">
        <f aca="false">Tabla_Ministerio!L63/Tabla_Ministerio!L77-M63</f>
        <v>1.0154531319263E-005</v>
      </c>
      <c r="P63" s="81" t="n">
        <f aca="false">N63-Tabla_Ministerio!L63</f>
        <v>-2403</v>
      </c>
      <c r="Q63" s="83" t="n">
        <f aca="false">N63+J63</f>
        <v>2468462</v>
      </c>
      <c r="R63" s="81" t="n">
        <f aca="false">Q63-Tabla_Ministerio!M63</f>
        <v>-2403</v>
      </c>
      <c r="T63" s="83" t="n">
        <f aca="false">B63+Tabla_Ministerio!B63</f>
        <v>4273</v>
      </c>
      <c r="U63" s="83" t="n">
        <f aca="false">C63+Tabla_Ministerio!C63</f>
        <v>67</v>
      </c>
      <c r="V63" s="83" t="n">
        <f aca="false">D63+Tabla_Ministerio!D63</f>
        <v>274.442713637261</v>
      </c>
      <c r="W63" s="83" t="n">
        <f aca="false">E63+Tabla_Ministerio!E63</f>
        <v>158.558238005976</v>
      </c>
      <c r="X63" s="83" t="n">
        <f aca="false">F63+Tabla_Ministerio!F63</f>
        <v>19</v>
      </c>
      <c r="Y63" s="83" t="n">
        <f aca="false">G63+Tabla_Ministerio!G63</f>
        <v>132</v>
      </c>
      <c r="Z63" s="83" t="n">
        <f aca="false">H63+Tabla_Ministerio!H63</f>
        <v>11</v>
      </c>
      <c r="AA63" s="83" t="n">
        <f aca="false">Y63+0.33*Z63</f>
        <v>135.63</v>
      </c>
      <c r="AD63" s="91" t="n">
        <f aca="false">IF(U63&gt;0,T63/U63,0)</f>
        <v>63.7761194029851</v>
      </c>
      <c r="AE63" s="92" t="n">
        <f aca="false">EXP((((AD63-AD77)/AD78+2)/4-1.9)^3)</f>
        <v>0.00400986609778285</v>
      </c>
      <c r="AF63" s="93" t="n">
        <f aca="false">T63/V63</f>
        <v>15.5697338193782</v>
      </c>
      <c r="AG63" s="92" t="n">
        <f aca="false">EXP((((AF63-AF77)/AF78+2)/4-1.9)^3)</f>
        <v>0.0151124312309088</v>
      </c>
      <c r="AH63" s="92" t="n">
        <f aca="false">W63/V63</f>
        <v>0.577746211238631</v>
      </c>
      <c r="AI63" s="92" t="n">
        <f aca="false">EXP((((AH63-AH77)/AH78+2)/4-1.9)^3)</f>
        <v>0.00267366849294474</v>
      </c>
      <c r="AJ63" s="92" t="n">
        <f aca="false">X63/V63</f>
        <v>0.0692312058432451</v>
      </c>
      <c r="AK63" s="92" t="n">
        <f aca="false">EXP((((AJ63-AJ77)/AJ78+2)/4-1.9)^3)</f>
        <v>0.0267355561390776</v>
      </c>
      <c r="AL63" s="92" t="n">
        <f aca="false">AA63/V63</f>
        <v>0.494201497290492</v>
      </c>
      <c r="AM63" s="92" t="n">
        <f aca="false">EXP((((AL63-AL77)/AL78+2)/4-1.9)^3)</f>
        <v>0.0216384223125554</v>
      </c>
      <c r="AN63" s="92" t="n">
        <f aca="false">0.01*AE63+0.15*AG63+0.24*AI63+0.25*AK63+0.35*AM63</f>
        <v>0.0172059806280847</v>
      </c>
      <c r="AP63" s="94" t="n">
        <f aca="false">0.01*AE63/$AN77</f>
        <v>1.31243757734631E-005</v>
      </c>
      <c r="AQ63" s="81" t="n">
        <f aca="false">AP63*$J77</f>
        <v>163.463601532204</v>
      </c>
      <c r="AR63" s="94" t="n">
        <f aca="false">0.15*AG63/$AN77</f>
        <v>0.000741949561986877</v>
      </c>
      <c r="AS63" s="81" t="n">
        <f aca="false">AR63*$J77</f>
        <v>9240.95360046319</v>
      </c>
      <c r="AT63" s="94" t="n">
        <f aca="false">0.24*AI63/$AN77</f>
        <v>0.000210023352237988</v>
      </c>
      <c r="AU63" s="81" t="n">
        <f aca="false">AT63*$J77</f>
        <v>2615.83287123676</v>
      </c>
      <c r="AV63" s="94" t="n">
        <f aca="false">0.25*AK63/$AN77</f>
        <v>0.00218765088861563</v>
      </c>
      <c r="AW63" s="81" t="n">
        <f aca="false">AV63*$J77</f>
        <v>27247.1086869739</v>
      </c>
      <c r="AX63" s="94" t="n">
        <f aca="false">0.35*AM63/$AN77</f>
        <v>0.00247880533981326</v>
      </c>
      <c r="AY63" s="81" t="n">
        <f aca="false">AX63*$J77</f>
        <v>30873.4263127713</v>
      </c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89" t="s">
        <v>58</v>
      </c>
      <c r="B64" s="81" t="n">
        <f aca="true">INDIRECT(ADDRESS(ROW()-35*INT((ROW()-15)/35)+138,2+INT((ROW()-15)/35), 1, 1, "Variables_Simulación"))</f>
        <v>0</v>
      </c>
      <c r="C64" s="81" t="n">
        <f aca="true">INDIRECT(ADDRESS(ROW()-35*INT((ROW()-15)/35)+108,2+INT((ROW()-15)/35), 1, 1, "Variables_Simulación"))</f>
        <v>0</v>
      </c>
      <c r="D64" s="81" t="n">
        <f aca="true">INDIRECT(ADDRESS(ROW()-35*INT((ROW()-15)/35)+78,2+INT((ROW()-15)/35), 1, 1, "Variables_Simulación"))</f>
        <v>0</v>
      </c>
      <c r="E64" s="81" t="n">
        <f aca="true">INDIRECT(ADDRESS(ROW()-35*INT((ROW()-15)/35)+48,2+INT((ROW()-15)/35), 1, 1, "Variables_Simulación"))</f>
        <v>0</v>
      </c>
      <c r="F64" s="81" t="n">
        <f aca="true">INDIRECT(ADDRESS(ROW()-35*INT((ROW()-15)/35)+18,2+INT((ROW()-15)/35), 1, 1, "Variables_Simulación"))</f>
        <v>0</v>
      </c>
      <c r="G64" s="81" t="n">
        <f aca="true">INDIRECT(ADDRESS(ROW()-35*INT((ROW()-15)/35)-12,2+INT((ROW()-15)/35), 1, 1, "Variables_Simulación"))</f>
        <v>0</v>
      </c>
      <c r="H64" s="81" t="n">
        <f aca="true">INDIRECT(ADDRESS(ROW()-35*INT((ROW()-15)/35)+168,2+INT((ROW()-15)/35), 1, 1, "Variables_Simulación"))</f>
        <v>0</v>
      </c>
      <c r="I64" s="94" t="n">
        <f aca="false">AP64+AR64+AT64+AV64+AX64</f>
        <v>0.0606379082513205</v>
      </c>
      <c r="J64" s="81" t="n">
        <f aca="false">ROUND(AQ64+AS64+AU64+AW64+AY64,0)</f>
        <v>755243</v>
      </c>
      <c r="K64" s="94" t="n">
        <f aca="false">I64-Tabla_Ministerio!J64</f>
        <v>0</v>
      </c>
      <c r="L64" s="81" t="n">
        <f aca="false">J64-Tabla_Ministerio!K64</f>
        <v>0</v>
      </c>
      <c r="M64" s="94" t="n">
        <f aca="false">Q99/Q$112</f>
        <v>0.0683680329873369</v>
      </c>
      <c r="N64" s="81" t="n">
        <f aca="false">ROUND(N77*M64,0)</f>
        <v>16178904</v>
      </c>
      <c r="O64" s="82" t="n">
        <f aca="false">Tabla_Ministerio!L64/Tabla_Ministerio!L77-M64</f>
        <v>2.60157765738511E-006</v>
      </c>
      <c r="P64" s="81" t="n">
        <f aca="false">N64-Tabla_Ministerio!L64</f>
        <v>-616</v>
      </c>
      <c r="Q64" s="83" t="n">
        <f aca="false">N64+J64</f>
        <v>16934147</v>
      </c>
      <c r="R64" s="81" t="n">
        <f aca="false">Q64-Tabla_Ministerio!M64</f>
        <v>-616</v>
      </c>
      <c r="T64" s="83" t="n">
        <f aca="false">B64+Tabla_Ministerio!B64</f>
        <v>10571</v>
      </c>
      <c r="U64" s="83" t="n">
        <f aca="false">C64+Tabla_Ministerio!C64</f>
        <v>55</v>
      </c>
      <c r="V64" s="83" t="n">
        <f aca="false">D64+Tabla_Ministerio!D64</f>
        <v>612.64262962333</v>
      </c>
      <c r="W64" s="83" t="n">
        <f aca="false">E64+Tabla_Ministerio!E64</f>
        <v>561.028993259693</v>
      </c>
      <c r="X64" s="83" t="n">
        <f aca="false">F64+Tabla_Ministerio!F64</f>
        <v>98</v>
      </c>
      <c r="Y64" s="83" t="n">
        <f aca="false">G64+Tabla_Ministerio!G64</f>
        <v>397</v>
      </c>
      <c r="Z64" s="83" t="n">
        <f aca="false">H64+Tabla_Ministerio!H64</f>
        <v>56</v>
      </c>
      <c r="AA64" s="83" t="n">
        <f aca="false">Y64+0.33*Z64</f>
        <v>415.48</v>
      </c>
      <c r="AD64" s="91" t="n">
        <f aca="false">IF(U64&gt;0,T64/U64,0)</f>
        <v>192.2</v>
      </c>
      <c r="AE64" s="92" t="n">
        <f aca="false">EXP((((AD64-AD77)/AD78+2)/4-1.9)^3)</f>
        <v>0.06990118351492</v>
      </c>
      <c r="AF64" s="93" t="n">
        <f aca="false">T64/V64</f>
        <v>17.2547574864311</v>
      </c>
      <c r="AG64" s="92" t="n">
        <f aca="false">EXP((((AF64-AF77)/AF78+2)/4-1.9)^3)</f>
        <v>0.0280001117299016</v>
      </c>
      <c r="AH64" s="92" t="n">
        <f aca="false">W64/V64</f>
        <v>0.915752456868092</v>
      </c>
      <c r="AI64" s="92" t="n">
        <f aca="false">EXP((((AH64-AH77)/AH78+2)/4-1.9)^3)</f>
        <v>0.470268331013322</v>
      </c>
      <c r="AJ64" s="92" t="n">
        <f aca="false">X64/V64</f>
        <v>0.15996275032355</v>
      </c>
      <c r="AK64" s="92" t="n">
        <f aca="false">EXP((((AJ64-AJ77)/AJ78+2)/4-1.9)^3)</f>
        <v>0.187679476403597</v>
      </c>
      <c r="AL64" s="92" t="n">
        <f aca="false">AA64/V64</f>
        <v>0.678176770453354</v>
      </c>
      <c r="AM64" s="92" t="n">
        <f aca="false">EXP((((AL64-AL77)/AL78+2)/4-1.9)^3)</f>
        <v>0.0588073574535752</v>
      </c>
      <c r="AN64" s="92" t="n">
        <f aca="false">0.01*AE64+0.15*AG64+0.24*AI64+0.25*AK64+0.35*AM64</f>
        <v>0.185265872247482</v>
      </c>
      <c r="AP64" s="94" t="n">
        <f aca="false">0.01*AE64/$AN77</f>
        <v>0.000228788038574873</v>
      </c>
      <c r="AQ64" s="81" t="n">
        <f aca="false">AP64*$J77</f>
        <v>2849.54632650457</v>
      </c>
      <c r="AR64" s="94" t="n">
        <f aca="false">0.15*AG64/$AN77</f>
        <v>0.00137467428742336</v>
      </c>
      <c r="AS64" s="81" t="n">
        <f aca="false">AR64*$J77</f>
        <v>17121.516012235</v>
      </c>
      <c r="AT64" s="94" t="n">
        <f aca="false">0.24*AI64/$AN77</f>
        <v>0.036940754469527</v>
      </c>
      <c r="AU64" s="81" t="n">
        <f aca="false">AT64*$J77</f>
        <v>460095.693169289</v>
      </c>
      <c r="AV64" s="94" t="n">
        <f aca="false">0.25*AK64/$AN77</f>
        <v>0.0153569714874616</v>
      </c>
      <c r="AW64" s="81" t="n">
        <f aca="false">AV64*$J77</f>
        <v>191270.496311418</v>
      </c>
      <c r="AX64" s="94" t="n">
        <f aca="false">0.35*AM64/$AN77</f>
        <v>0.00673671996833371</v>
      </c>
      <c r="AY64" s="81" t="n">
        <f aca="false">AX64*$J77</f>
        <v>83905.5912102375</v>
      </c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89" t="s">
        <v>59</v>
      </c>
      <c r="B65" s="81" t="n">
        <f aca="true">INDIRECT(ADDRESS(ROW()-35*INT((ROW()-15)/35)+138,2+INT((ROW()-15)/35), 1, 1, "Variables_Simulación"))</f>
        <v>0</v>
      </c>
      <c r="C65" s="81" t="n">
        <f aca="true">INDIRECT(ADDRESS(ROW()-35*INT((ROW()-15)/35)+108,2+INT((ROW()-15)/35), 1, 1, "Variables_Simulación"))</f>
        <v>0</v>
      </c>
      <c r="D65" s="81" t="n">
        <f aca="true">INDIRECT(ADDRESS(ROW()-35*INT((ROW()-15)/35)+78,2+INT((ROW()-15)/35), 1, 1, "Variables_Simulación"))</f>
        <v>0</v>
      </c>
      <c r="E65" s="81" t="n">
        <f aca="true">INDIRECT(ADDRESS(ROW()-35*INT((ROW()-15)/35)+48,2+INT((ROW()-15)/35), 1, 1, "Variables_Simulación"))</f>
        <v>0</v>
      </c>
      <c r="F65" s="81" t="n">
        <f aca="true">INDIRECT(ADDRESS(ROW()-35*INT((ROW()-15)/35)+18,2+INT((ROW()-15)/35), 1, 1, "Variables_Simulación"))</f>
        <v>0</v>
      </c>
      <c r="G65" s="81" t="n">
        <f aca="true">INDIRECT(ADDRESS(ROW()-35*INT((ROW()-15)/35)-12,2+INT((ROW()-15)/35), 1, 1, "Variables_Simulación"))</f>
        <v>0</v>
      </c>
      <c r="H65" s="81" t="n">
        <f aca="true">INDIRECT(ADDRESS(ROW()-35*INT((ROW()-15)/35)+168,2+INT((ROW()-15)/35), 1, 1, "Variables_Simulación"))</f>
        <v>0</v>
      </c>
      <c r="I65" s="94" t="n">
        <f aca="false">AP65+AR65+AT65+AV65+AX65</f>
        <v>0.00508143167124381</v>
      </c>
      <c r="J65" s="81" t="n">
        <f aca="false">ROUND(AQ65+AS65+AU65+AW65+AY65,0)</f>
        <v>63289</v>
      </c>
      <c r="K65" s="94" t="n">
        <f aca="false">I65-Tabla_Ministerio!J65</f>
        <v>-2.86229373536173E-017</v>
      </c>
      <c r="L65" s="81" t="n">
        <f aca="false">J65-Tabla_Ministerio!K65</f>
        <v>0</v>
      </c>
      <c r="M65" s="94" t="n">
        <f aca="false">Q100/Q$112</f>
        <v>0.00778371545168446</v>
      </c>
      <c r="N65" s="81" t="n">
        <f aca="false">ROUND(N77*M65,0)</f>
        <v>1841972</v>
      </c>
      <c r="O65" s="82" t="n">
        <f aca="false">Tabla_Ministerio!L65/Tabla_Ministerio!L77-M65</f>
        <v>-1.1294527901831E-005</v>
      </c>
      <c r="P65" s="81" t="n">
        <f aca="false">N65-Tabla_Ministerio!L65</f>
        <v>2673</v>
      </c>
      <c r="Q65" s="83" t="n">
        <f aca="false">N65+J65</f>
        <v>1905261</v>
      </c>
      <c r="R65" s="81" t="n">
        <f aca="false">Q65-Tabla_Ministerio!M65</f>
        <v>2673</v>
      </c>
      <c r="T65" s="83" t="n">
        <f aca="false">B65+Tabla_Ministerio!B65</f>
        <v>7342</v>
      </c>
      <c r="U65" s="83" t="n">
        <f aca="false">C65+Tabla_Ministerio!C65</f>
        <v>66</v>
      </c>
      <c r="V65" s="83" t="n">
        <f aca="false">D65+Tabla_Ministerio!D65</f>
        <v>382.097272727273</v>
      </c>
      <c r="W65" s="83" t="n">
        <f aca="false">E65+Tabla_Ministerio!E65</f>
        <v>211.62</v>
      </c>
      <c r="X65" s="83" t="n">
        <f aca="false">F65+Tabla_Ministerio!F65</f>
        <v>10</v>
      </c>
      <c r="Y65" s="83" t="n">
        <f aca="false">G65+Tabla_Ministerio!G65</f>
        <v>160</v>
      </c>
      <c r="Z65" s="83" t="n">
        <f aca="false">H65+Tabla_Ministerio!H65</f>
        <v>20</v>
      </c>
      <c r="AA65" s="83" t="n">
        <f aca="false">Y65+0.33*Z65</f>
        <v>166.6</v>
      </c>
      <c r="AD65" s="91" t="n">
        <f aca="false">IF(U65&gt;0,T65/U65,0)</f>
        <v>111.242424242424</v>
      </c>
      <c r="AE65" s="92" t="n">
        <f aca="false">EXP((((AD65-AD77)/AD78+2)/4-1.9)^3)</f>
        <v>0.0135623122126254</v>
      </c>
      <c r="AF65" s="93" t="n">
        <f aca="false">T65/V65</f>
        <v>19.2150023673172</v>
      </c>
      <c r="AG65" s="92" t="n">
        <f aca="false">EXP((((AF65-AF77)/AF78+2)/4-1.9)^3)</f>
        <v>0.0529721530700431</v>
      </c>
      <c r="AH65" s="92" t="n">
        <f aca="false">W65/V65</f>
        <v>0.553838027917688</v>
      </c>
      <c r="AI65" s="92" t="n">
        <f aca="false">EXP((((AH65-AH77)/AH78+2)/4-1.9)^3)</f>
        <v>0.0014001605994871</v>
      </c>
      <c r="AJ65" s="92" t="n">
        <f aca="false">X65/V65</f>
        <v>0.0261713461826712</v>
      </c>
      <c r="AK65" s="92" t="n">
        <f aca="false">EXP((((AJ65-AJ77)/AJ78+2)/4-1.9)^3)</f>
        <v>0.00727903638062486</v>
      </c>
      <c r="AL65" s="92" t="n">
        <f aca="false">AA65/V65</f>
        <v>0.436014627403303</v>
      </c>
      <c r="AM65" s="92" t="n">
        <f aca="false">EXP((((AL65-AL77)/AL78+2)/4-1.9)^3)</f>
        <v>0.0151084567650422</v>
      </c>
      <c r="AN65" s="92" t="n">
        <f aca="false">0.01*AE65+0.15*AG65+0.24*AI65+0.25*AK65+0.35*AM65</f>
        <v>0.0155252035894306</v>
      </c>
      <c r="AP65" s="94" t="n">
        <f aca="false">0.01*AE65/$AN77</f>
        <v>4.4389732099519E-005</v>
      </c>
      <c r="AQ65" s="81" t="n">
        <f aca="false">AP65*$J77</f>
        <v>552.872426489689</v>
      </c>
      <c r="AR65" s="94" t="n">
        <f aca="false">0.15*AG65/$AN77</f>
        <v>0.00260068450716495</v>
      </c>
      <c r="AS65" s="81" t="n">
        <f aca="false">AR65*$J77</f>
        <v>32391.4267107281</v>
      </c>
      <c r="AT65" s="94" t="n">
        <f aca="false">0.24*AI65/$AN77</f>
        <v>0.000109986119652385</v>
      </c>
      <c r="AU65" s="81" t="n">
        <f aca="false">AT65*$J77</f>
        <v>1369.8729407979</v>
      </c>
      <c r="AV65" s="94" t="n">
        <f aca="false">0.25*AK65/$AN77</f>
        <v>0.000595610965543538</v>
      </c>
      <c r="AW65" s="81" t="n">
        <f aca="false">AV65*$J77</f>
        <v>7418.31194262808</v>
      </c>
      <c r="AX65" s="94" t="n">
        <f aca="false">0.35*AM65/$AN77</f>
        <v>0.00173076034678342</v>
      </c>
      <c r="AY65" s="81" t="n">
        <f aca="false">AX65*$J77</f>
        <v>21556.5543502943</v>
      </c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89" t="s">
        <v>60</v>
      </c>
      <c r="B66" s="81" t="n">
        <f aca="true">INDIRECT(ADDRESS(ROW()-35*INT((ROW()-15)/35)+138,2+INT((ROW()-15)/35), 1, 1, "Variables_Simulación"))</f>
        <v>0</v>
      </c>
      <c r="C66" s="81" t="n">
        <f aca="true">INDIRECT(ADDRESS(ROW()-35*INT((ROW()-15)/35)+108,2+INT((ROW()-15)/35), 1, 1, "Variables_Simulación"))</f>
        <v>0</v>
      </c>
      <c r="D66" s="81" t="n">
        <f aca="true">INDIRECT(ADDRESS(ROW()-35*INT((ROW()-15)/35)+78,2+INT((ROW()-15)/35), 1, 1, "Variables_Simulación"))</f>
        <v>0</v>
      </c>
      <c r="E66" s="81" t="n">
        <f aca="true">INDIRECT(ADDRESS(ROW()-35*INT((ROW()-15)/35)+48,2+INT((ROW()-15)/35), 1, 1, "Variables_Simulación"))</f>
        <v>0</v>
      </c>
      <c r="F66" s="81" t="n">
        <f aca="true">INDIRECT(ADDRESS(ROW()-35*INT((ROW()-15)/35)+18,2+INT((ROW()-15)/35), 1, 1, "Variables_Simulación"))</f>
        <v>0</v>
      </c>
      <c r="G66" s="81" t="n">
        <f aca="true">INDIRECT(ADDRESS(ROW()-35*INT((ROW()-15)/35)-12,2+INT((ROW()-15)/35), 1, 1, "Variables_Simulación"))</f>
        <v>0</v>
      </c>
      <c r="H66" s="81" t="n">
        <f aca="true">INDIRECT(ADDRESS(ROW()-35*INT((ROW()-15)/35)+168,2+INT((ROW()-15)/35), 1, 1, "Variables_Simulación"))</f>
        <v>0</v>
      </c>
      <c r="I66" s="94" t="n">
        <f aca="false">AP66+AR66+AT66+AV66+AX66</f>
        <v>0.0783335890339002</v>
      </c>
      <c r="J66" s="81" t="n">
        <f aca="false">ROUND(AQ66+AS66+AU66+AW66+AY66,0)</f>
        <v>975642</v>
      </c>
      <c r="K66" s="94" t="n">
        <f aca="false">I66-Tabla_Ministerio!J66</f>
        <v>8.04911692853239E-016</v>
      </c>
      <c r="L66" s="81" t="n">
        <f aca="false">J66-Tabla_Ministerio!K66</f>
        <v>0</v>
      </c>
      <c r="M66" s="94" t="n">
        <f aca="false">Q101/Q$112</f>
        <v>0.0459733559668147</v>
      </c>
      <c r="N66" s="81" t="n">
        <f aca="false">ROUND(N77*M66,0)</f>
        <v>10879332</v>
      </c>
      <c r="O66" s="82" t="n">
        <f aca="false">Tabla_Ministerio!L66/Tabla_Ministerio!L77-M66</f>
        <v>2.6913822078492E-005</v>
      </c>
      <c r="P66" s="81" t="n">
        <f aca="false">N66-Tabla_Ministerio!L66</f>
        <v>-6369</v>
      </c>
      <c r="Q66" s="83" t="n">
        <f aca="false">N66+J66</f>
        <v>11854974</v>
      </c>
      <c r="R66" s="81" t="n">
        <f aca="false">Q66-Tabla_Ministerio!M66</f>
        <v>-6369</v>
      </c>
      <c r="T66" s="83" t="n">
        <f aca="false">B66+Tabla_Ministerio!B66</f>
        <v>9171</v>
      </c>
      <c r="U66" s="83" t="n">
        <f aca="false">C66+Tabla_Ministerio!C66</f>
        <v>70</v>
      </c>
      <c r="V66" s="83" t="n">
        <f aca="false">D66+Tabla_Ministerio!D66</f>
        <v>334.704545454545</v>
      </c>
      <c r="W66" s="83" t="n">
        <f aca="false">E66+Tabla_Ministerio!E66</f>
        <v>293.886363636364</v>
      </c>
      <c r="X66" s="83" t="n">
        <f aca="false">F66+Tabla_Ministerio!F66</f>
        <v>40</v>
      </c>
      <c r="Y66" s="83" t="n">
        <f aca="false">G66+Tabla_Ministerio!G66</f>
        <v>322</v>
      </c>
      <c r="Z66" s="83" t="n">
        <f aca="false">H66+Tabla_Ministerio!H66</f>
        <v>59</v>
      </c>
      <c r="AA66" s="83" t="n">
        <f aca="false">Y66+0.33*Z66</f>
        <v>341.47</v>
      </c>
      <c r="AD66" s="91" t="n">
        <f aca="false">IF(U66&gt;0,T66/U66,0)</f>
        <v>131.014285714286</v>
      </c>
      <c r="AE66" s="92" t="n">
        <f aca="false">EXP((((AD66-AD77)/AD78+2)/4-1.9)^3)</f>
        <v>0.0212565435425636</v>
      </c>
      <c r="AF66" s="93" t="n">
        <f aca="false">T66/V66</f>
        <v>27.4002851904665</v>
      </c>
      <c r="AG66" s="92" t="n">
        <f aca="false">EXP((((AF66-AF77)/AF78+2)/4-1.9)^3)</f>
        <v>0.337831227702673</v>
      </c>
      <c r="AH66" s="92" t="n">
        <f aca="false">W66/V66</f>
        <v>0.878047124329465</v>
      </c>
      <c r="AI66" s="92" t="n">
        <f aca="false">EXP((((AH66-AH77)/AH78+2)/4-1.9)^3)</f>
        <v>0.35618970254742</v>
      </c>
      <c r="AJ66" s="92" t="n">
        <f aca="false">X66/V66</f>
        <v>0.119508385957765</v>
      </c>
      <c r="AK66" s="92" t="n">
        <f aca="false">EXP((((AJ66-AJ77)/AJ78+2)/4-1.9)^3)</f>
        <v>0.0889335140183602</v>
      </c>
      <c r="AL66" s="92" t="n">
        <f aca="false">AA66/V66</f>
        <v>1.02021321382495</v>
      </c>
      <c r="AM66" s="92" t="n">
        <f aca="false">EXP((((AL66-AL77)/AL78+2)/4-1.9)^3)</f>
        <v>0.230642856038981</v>
      </c>
      <c r="AN66" s="92" t="n">
        <f aca="false">0.01*AE66+0.15*AG66+0.24*AI66+0.25*AK66+0.35*AM66</f>
        <v>0.239331156320441</v>
      </c>
      <c r="AP66" s="94" t="n">
        <f aca="false">0.01*AE66/$AN77</f>
        <v>6.95731124916716E-005</v>
      </c>
      <c r="AQ66" s="81" t="n">
        <f aca="false">AP66*$J77</f>
        <v>866.530472305495</v>
      </c>
      <c r="AR66" s="94" t="n">
        <f aca="false">0.15*AG66/$AN77</f>
        <v>0.0165859303238274</v>
      </c>
      <c r="AS66" s="81" t="n">
        <f aca="false">AR66*$J77</f>
        <v>206577.131917918</v>
      </c>
      <c r="AT66" s="94" t="n">
        <f aca="false">0.24*AI66/$AN77</f>
        <v>0.0279795926679259</v>
      </c>
      <c r="AU66" s="81" t="n">
        <f aca="false">AT66*$J77</f>
        <v>348484.763454495</v>
      </c>
      <c r="AV66" s="94" t="n">
        <f aca="false">0.25*AK66/$AN77</f>
        <v>0.00727703137940741</v>
      </c>
      <c r="AW66" s="81" t="n">
        <f aca="false">AV66*$J77</f>
        <v>90635.1493033269</v>
      </c>
      <c r="AX66" s="94" t="n">
        <f aca="false">0.35*AM66/$AN77</f>
        <v>0.0264214615502478</v>
      </c>
      <c r="AY66" s="81" t="n">
        <f aca="false">AX66*$J77</f>
        <v>329078.299592798</v>
      </c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89" t="s">
        <v>61</v>
      </c>
      <c r="B67" s="81" t="n">
        <f aca="true">INDIRECT(ADDRESS(ROW()-35*INT((ROW()-15)/35)+138,2+INT((ROW()-15)/35), 1, 1, "Variables_Simulación"))</f>
        <v>0</v>
      </c>
      <c r="C67" s="81" t="n">
        <f aca="true">INDIRECT(ADDRESS(ROW()-35*INT((ROW()-15)/35)+108,2+INT((ROW()-15)/35), 1, 1, "Variables_Simulación"))</f>
        <v>0</v>
      </c>
      <c r="D67" s="81" t="n">
        <f aca="true">INDIRECT(ADDRESS(ROW()-35*INT((ROW()-15)/35)+78,2+INT((ROW()-15)/35), 1, 1, "Variables_Simulación"))</f>
        <v>0</v>
      </c>
      <c r="E67" s="81" t="n">
        <f aca="true">INDIRECT(ADDRESS(ROW()-35*INT((ROW()-15)/35)+48,2+INT((ROW()-15)/35), 1, 1, "Variables_Simulación"))</f>
        <v>0</v>
      </c>
      <c r="F67" s="81" t="n">
        <f aca="true">INDIRECT(ADDRESS(ROW()-35*INT((ROW()-15)/35)+18,2+INT((ROW()-15)/35), 1, 1, "Variables_Simulación"))</f>
        <v>0</v>
      </c>
      <c r="G67" s="81" t="n">
        <f aca="true">INDIRECT(ADDRESS(ROW()-35*INT((ROW()-15)/35)-12,2+INT((ROW()-15)/35), 1, 1, "Variables_Simulación"))</f>
        <v>0</v>
      </c>
      <c r="H67" s="81" t="n">
        <f aca="true">INDIRECT(ADDRESS(ROW()-35*INT((ROW()-15)/35)+168,2+INT((ROW()-15)/35), 1, 1, "Variables_Simulación"))</f>
        <v>0</v>
      </c>
      <c r="I67" s="94" t="n">
        <f aca="false">AP67+AR67+AT67+AV67+AX67</f>
        <v>0.0253087144635821</v>
      </c>
      <c r="J67" s="81" t="n">
        <f aca="false">ROUND(AQ67+AS67+AU67+AW67+AY67,0)</f>
        <v>315219</v>
      </c>
      <c r="K67" s="94" t="n">
        <f aca="false">I67-Tabla_Ministerio!J67</f>
        <v>-1.59594559789866E-016</v>
      </c>
      <c r="L67" s="81" t="n">
        <f aca="false">J67-Tabla_Ministerio!K67</f>
        <v>0</v>
      </c>
      <c r="M67" s="94" t="n">
        <f aca="false">Q102/Q$112</f>
        <v>0.0106681962426176</v>
      </c>
      <c r="N67" s="81" t="n">
        <f aca="false">ROUND(N77*M67,0)</f>
        <v>2524568</v>
      </c>
      <c r="O67" s="82" t="n">
        <f aca="false">Tabla_Ministerio!L67/Tabla_Ministerio!L77-M67</f>
        <v>4.23554388236797E-006</v>
      </c>
      <c r="P67" s="81" t="n">
        <f aca="false">N67-Tabla_Ministerio!L67</f>
        <v>-1002</v>
      </c>
      <c r="Q67" s="83" t="n">
        <f aca="false">N67+J67</f>
        <v>2839787</v>
      </c>
      <c r="R67" s="81" t="n">
        <f aca="false">Q67-Tabla_Ministerio!M67</f>
        <v>-1002</v>
      </c>
      <c r="T67" s="83" t="n">
        <f aca="false">B67+Tabla_Ministerio!B67</f>
        <v>12942</v>
      </c>
      <c r="U67" s="83" t="n">
        <f aca="false">C67+Tabla_Ministerio!C67</f>
        <v>124</v>
      </c>
      <c r="V67" s="83" t="n">
        <f aca="false">D67+Tabla_Ministerio!D67</f>
        <v>434.114644878931</v>
      </c>
      <c r="W67" s="83" t="n">
        <f aca="false">E67+Tabla_Ministerio!E67</f>
        <v>279.841917606203</v>
      </c>
      <c r="X67" s="83" t="n">
        <f aca="false">F67+Tabla_Ministerio!F67</f>
        <v>11</v>
      </c>
      <c r="Y67" s="83" t="n">
        <f aca="false">G67+Tabla_Ministerio!G67</f>
        <v>100</v>
      </c>
      <c r="Z67" s="83" t="n">
        <f aca="false">H67+Tabla_Ministerio!H67</f>
        <v>25</v>
      </c>
      <c r="AA67" s="83" t="n">
        <f aca="false">Y67+0.33*Z67</f>
        <v>108.25</v>
      </c>
      <c r="AD67" s="91" t="n">
        <f aca="false">IF(U67&gt;0,T67/U67,0)</f>
        <v>104.370967741935</v>
      </c>
      <c r="AE67" s="92" t="n">
        <f aca="false">EXP((((AD67-AD77)/AD78+2)/4-1.9)^3)</f>
        <v>0.0115109783200239</v>
      </c>
      <c r="AF67" s="93" t="n">
        <f aca="false">T67/V67</f>
        <v>29.8124012923115</v>
      </c>
      <c r="AG67" s="92" t="n">
        <f aca="false">EXP((((AF67-AF77)/AF78+2)/4-1.9)^3)</f>
        <v>0.472556539604305</v>
      </c>
      <c r="AH67" s="92" t="n">
        <f aca="false">W67/V67</f>
        <v>0.644626761403655</v>
      </c>
      <c r="AI67" s="92" t="n">
        <f aca="false">EXP((((AH67-AH77)/AH78+2)/4-1.9)^3)</f>
        <v>0.0129965000901153</v>
      </c>
      <c r="AJ67" s="92" t="n">
        <f aca="false">X67/V67</f>
        <v>0.0253389286211889</v>
      </c>
      <c r="AK67" s="92" t="n">
        <f aca="false">EXP((((AJ67-AJ77)/AJ78+2)/4-1.9)^3)</f>
        <v>0.00707936103115016</v>
      </c>
      <c r="AL67" s="92" t="n">
        <f aca="false">AA67/V67</f>
        <v>0.249358093022154</v>
      </c>
      <c r="AM67" s="92" t="n">
        <f aca="false">EXP((((AL67-AL77)/AL78+2)/4-1.9)^3)</f>
        <v>0.00410758043241645</v>
      </c>
      <c r="AN67" s="92" t="n">
        <f aca="false">0.01*AE67+0.15*AG67+0.24*AI67+0.25*AK67+0.35*AM67</f>
        <v>0.077325244154607</v>
      </c>
      <c r="AP67" s="94" t="n">
        <f aca="false">0.01*AE67/$AN77</f>
        <v>3.7675673278894E-005</v>
      </c>
      <c r="AQ67" s="81" t="n">
        <f aca="false">AP67*$J77</f>
        <v>469.249079013041</v>
      </c>
      <c r="AR67" s="94" t="n">
        <f aca="false">0.15*AG67/$AN77</f>
        <v>0.0232003118635441</v>
      </c>
      <c r="AS67" s="81" t="n">
        <f aca="false">AR67*$J77</f>
        <v>288959.002648591</v>
      </c>
      <c r="AT67" s="94" t="n">
        <f aca="false">0.24*AI67/$AN77</f>
        <v>0.00102090761195343</v>
      </c>
      <c r="AU67" s="81" t="n">
        <f aca="false">AT67*$J77</f>
        <v>12715.3655123907</v>
      </c>
      <c r="AV67" s="94" t="n">
        <f aca="false">0.25*AK67/$AN77</f>
        <v>0.000579272425457046</v>
      </c>
      <c r="AW67" s="81" t="n">
        <f aca="false">AV67*$J77</f>
        <v>7214.81604671534</v>
      </c>
      <c r="AX67" s="94" t="n">
        <f aca="false">0.35*AM67/$AN77</f>
        <v>0.000470546889348697</v>
      </c>
      <c r="AY67" s="81" t="n">
        <f aca="false">AX67*$J77</f>
        <v>5860.64362605623</v>
      </c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89" t="s">
        <v>62</v>
      </c>
      <c r="B68" s="81" t="n">
        <f aca="true">INDIRECT(ADDRESS(ROW()-35*INT((ROW()-15)/35)+138,2+INT((ROW()-15)/35), 1, 1, "Variables_Simulación"))</f>
        <v>0</v>
      </c>
      <c r="C68" s="81" t="n">
        <f aca="true">INDIRECT(ADDRESS(ROW()-35*INT((ROW()-15)/35)+108,2+INT((ROW()-15)/35), 1, 1, "Variables_Simulación"))</f>
        <v>0</v>
      </c>
      <c r="D68" s="81" t="n">
        <f aca="true">INDIRECT(ADDRESS(ROW()-35*INT((ROW()-15)/35)+78,2+INT((ROW()-15)/35), 1, 1, "Variables_Simulación"))</f>
        <v>0</v>
      </c>
      <c r="E68" s="81" t="n">
        <f aca="true">INDIRECT(ADDRESS(ROW()-35*INT((ROW()-15)/35)+48,2+INT((ROW()-15)/35), 1, 1, "Variables_Simulación"))</f>
        <v>0</v>
      </c>
      <c r="F68" s="81" t="n">
        <f aca="true">INDIRECT(ADDRESS(ROW()-35*INT((ROW()-15)/35)+18,2+INT((ROW()-15)/35), 1, 1, "Variables_Simulación"))</f>
        <v>0</v>
      </c>
      <c r="G68" s="81" t="n">
        <f aca="true">INDIRECT(ADDRESS(ROW()-35*INT((ROW()-15)/35)-12,2+INT((ROW()-15)/35), 1, 1, "Variables_Simulación"))</f>
        <v>0</v>
      </c>
      <c r="H68" s="81" t="n">
        <f aca="true">INDIRECT(ADDRESS(ROW()-35*INT((ROW()-15)/35)+168,2+INT((ROW()-15)/35), 1, 1, "Variables_Simulación"))</f>
        <v>0</v>
      </c>
      <c r="I68" s="94" t="n">
        <f aca="false">AP68+AR68+AT68+AV68+AX68</f>
        <v>0.0121989359280551</v>
      </c>
      <c r="J68" s="81" t="n">
        <f aca="false">ROUND(AQ68+AS68+AU68+AW68+AY68,0)</f>
        <v>151937</v>
      </c>
      <c r="K68" s="94" t="n">
        <f aca="false">I68-Tabla_Ministerio!J68</f>
        <v>-1.78676518025611E-016</v>
      </c>
      <c r="L68" s="81" t="n">
        <f aca="false">J68-Tabla_Ministerio!K68</f>
        <v>0</v>
      </c>
      <c r="M68" s="94" t="n">
        <f aca="false">Q103/Q$112</f>
        <v>0.0175401270991448</v>
      </c>
      <c r="N68" s="81" t="n">
        <f aca="false">ROUND(N77*M68,0)</f>
        <v>4150771</v>
      </c>
      <c r="O68" s="82" t="n">
        <f aca="false">Tabla_Ministerio!L68/Tabla_Ministerio!L77-M68</f>
        <v>-5.59850292079778E-006</v>
      </c>
      <c r="P68" s="81" t="n">
        <f aca="false">N68-Tabla_Ministerio!L68</f>
        <v>1325</v>
      </c>
      <c r="Q68" s="83" t="n">
        <f aca="false">N68+J68</f>
        <v>4302708</v>
      </c>
      <c r="R68" s="81" t="n">
        <f aca="false">Q68-Tabla_Ministerio!M68</f>
        <v>1325</v>
      </c>
      <c r="T68" s="83" t="n">
        <f aca="false">B68+Tabla_Ministerio!B68</f>
        <v>4806</v>
      </c>
      <c r="U68" s="83" t="n">
        <f aca="false">C68+Tabla_Ministerio!C68</f>
        <v>22</v>
      </c>
      <c r="V68" s="83" t="n">
        <f aca="false">D68+Tabla_Ministerio!D68</f>
        <v>286.054160270094</v>
      </c>
      <c r="W68" s="83" t="n">
        <f aca="false">E68+Tabla_Ministerio!E68</f>
        <v>222.921887542821</v>
      </c>
      <c r="X68" s="83" t="n">
        <f aca="false">F68+Tabla_Ministerio!F68</f>
        <v>4</v>
      </c>
      <c r="Y68" s="83" t="n">
        <f aca="false">G68+Tabla_Ministerio!G68</f>
        <v>52</v>
      </c>
      <c r="Z68" s="83" t="n">
        <f aca="false">H68+Tabla_Ministerio!H68</f>
        <v>15</v>
      </c>
      <c r="AA68" s="83" t="n">
        <f aca="false">Y68+0.33*Z68</f>
        <v>56.95</v>
      </c>
      <c r="AD68" s="91" t="n">
        <f aca="false">IF(U68&gt;0,T68/U68,0)</f>
        <v>218.454545454545</v>
      </c>
      <c r="AE68" s="92" t="n">
        <f aca="false">EXP((((AD68-AD77)/AD78+2)/4-1.9)^3)</f>
        <v>0.106864035485742</v>
      </c>
      <c r="AF68" s="93" t="n">
        <f aca="false">T68/V68</f>
        <v>16.8010141697018</v>
      </c>
      <c r="AG68" s="92" t="n">
        <f aca="false">EXP((((AF68-AF77)/AF78+2)/4-1.9)^3)</f>
        <v>0.0238683353450254</v>
      </c>
      <c r="AH68" s="92" t="n">
        <f aca="false">W68/V68</f>
        <v>0.779299582052353</v>
      </c>
      <c r="AI68" s="92" t="n">
        <f aca="false">EXP((((AH68-AH77)/AH78+2)/4-1.9)^3)</f>
        <v>0.12688472340872</v>
      </c>
      <c r="AJ68" s="92" t="n">
        <f aca="false">X68/V68</f>
        <v>0.0139833659340007</v>
      </c>
      <c r="AK68" s="92" t="n">
        <f aca="false">EXP((((AJ68-AJ77)/AJ78+2)/4-1.9)^3)</f>
        <v>0.00479328720246169</v>
      </c>
      <c r="AL68" s="92" t="n">
        <f aca="false">AA68/V68</f>
        <v>0.199088172485335</v>
      </c>
      <c r="AM68" s="92" t="n">
        <f aca="false">EXP((((AL68-AL77)/AL78+2)/4-1.9)^3)</f>
        <v>0.00277610220223907</v>
      </c>
      <c r="AN68" s="92" t="n">
        <f aca="false">0.01*AE68+0.15*AG68+0.24*AI68+0.25*AK68+0.35*AM68</f>
        <v>0.0372711818461031</v>
      </c>
      <c r="AP68" s="94" t="n">
        <f aca="false">0.01*AE68/$AN77</f>
        <v>0.000349768227711909</v>
      </c>
      <c r="AQ68" s="81" t="n">
        <f aca="false">AP68*$J77</f>
        <v>4356.34998495918</v>
      </c>
      <c r="AR68" s="94" t="n">
        <f aca="false">0.15*AG68/$AN77</f>
        <v>0.00117182342695315</v>
      </c>
      <c r="AS68" s="81" t="n">
        <f aca="false">AR68*$J77</f>
        <v>14595.0162534113</v>
      </c>
      <c r="AT68" s="94" t="n">
        <f aca="false">0.24*AI68/$AN77</f>
        <v>0.00996711261265555</v>
      </c>
      <c r="AU68" s="81" t="n">
        <f aca="false">AT68*$J77</f>
        <v>124140.008840346</v>
      </c>
      <c r="AV68" s="94" t="n">
        <f aca="false">0.25*AK68/$AN77</f>
        <v>0.000392213236684031</v>
      </c>
      <c r="AW68" s="81" t="n">
        <f aca="false">AV68*$J77</f>
        <v>4885.00095879661</v>
      </c>
      <c r="AX68" s="94" t="n">
        <f aca="false">0.35*AM68/$AN77</f>
        <v>0.000318018424050478</v>
      </c>
      <c r="AY68" s="81" t="n">
        <f aca="false">AX68*$J77</f>
        <v>3960.90738684859</v>
      </c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89" t="s">
        <v>63</v>
      </c>
      <c r="B69" s="81" t="n">
        <f aca="true">INDIRECT(ADDRESS(ROW()-35*INT((ROW()-15)/35)+138,2+INT((ROW()-15)/35), 1, 1, "Variables_Simulación"))</f>
        <v>0</v>
      </c>
      <c r="C69" s="81" t="n">
        <f aca="true">INDIRECT(ADDRESS(ROW()-35*INT((ROW()-15)/35)+108,2+INT((ROW()-15)/35), 1, 1, "Variables_Simulación"))</f>
        <v>0</v>
      </c>
      <c r="D69" s="81" t="n">
        <f aca="true">INDIRECT(ADDRESS(ROW()-35*INT((ROW()-15)/35)+78,2+INT((ROW()-15)/35), 1, 1, "Variables_Simulación"))</f>
        <v>0</v>
      </c>
      <c r="E69" s="81" t="n">
        <f aca="true">INDIRECT(ADDRESS(ROW()-35*INT((ROW()-15)/35)+48,2+INT((ROW()-15)/35), 1, 1, "Variables_Simulación"))</f>
        <v>0</v>
      </c>
      <c r="F69" s="81" t="n">
        <f aca="true">INDIRECT(ADDRESS(ROW()-35*INT((ROW()-15)/35)+18,2+INT((ROW()-15)/35), 1, 1, "Variables_Simulación"))</f>
        <v>0</v>
      </c>
      <c r="G69" s="81" t="n">
        <f aca="true">INDIRECT(ADDRESS(ROW()-35*INT((ROW()-15)/35)-12,2+INT((ROW()-15)/35), 1, 1, "Variables_Simulación"))</f>
        <v>0</v>
      </c>
      <c r="H69" s="81" t="n">
        <f aca="true">INDIRECT(ADDRESS(ROW()-35*INT((ROW()-15)/35)+168,2+INT((ROW()-15)/35), 1, 1, "Variables_Simulación"))</f>
        <v>0</v>
      </c>
      <c r="I69" s="94" t="n">
        <f aca="false">AP69+AR69+AT69+AV69+AX69</f>
        <v>0.0190028320390738</v>
      </c>
      <c r="J69" s="81" t="n">
        <f aca="false">ROUND(AQ69+AS69+AU69+AW69+AY69,0)</f>
        <v>236680</v>
      </c>
      <c r="K69" s="94" t="n">
        <f aca="false">I69-Tabla_Ministerio!J69</f>
        <v>0</v>
      </c>
      <c r="L69" s="81" t="n">
        <f aca="false">J69-Tabla_Ministerio!K69</f>
        <v>0</v>
      </c>
      <c r="M69" s="94" t="n">
        <f aca="false">Q104/Q$112</f>
        <v>0.0140318783787626</v>
      </c>
      <c r="N69" s="81" t="n">
        <f aca="false">ROUND(N77*M69,0)</f>
        <v>3320564</v>
      </c>
      <c r="O69" s="82" t="n">
        <f aca="false">Tabla_Ministerio!L69/Tabla_Ministerio!L77-M69</f>
        <v>-2.50519541856835E-006</v>
      </c>
      <c r="P69" s="81" t="n">
        <f aca="false">N69-Tabla_Ministerio!L69</f>
        <v>593</v>
      </c>
      <c r="Q69" s="83" t="n">
        <f aca="false">N69+J69</f>
        <v>3557244</v>
      </c>
      <c r="R69" s="81" t="n">
        <f aca="false">Q69-Tabla_Ministerio!M69</f>
        <v>593</v>
      </c>
      <c r="T69" s="83" t="n">
        <f aca="false">B69+Tabla_Ministerio!B69</f>
        <v>7613</v>
      </c>
      <c r="U69" s="83" t="n">
        <f aca="false">C69+Tabla_Ministerio!C69</f>
        <v>72</v>
      </c>
      <c r="V69" s="83" t="n">
        <f aca="false">D69+Tabla_Ministerio!D69</f>
        <v>379.302169188803</v>
      </c>
      <c r="W69" s="83" t="n">
        <f aca="false">E69+Tabla_Ministerio!E69</f>
        <v>304.384514379844</v>
      </c>
      <c r="X69" s="83" t="n">
        <f aca="false">F69+Tabla_Ministerio!F69</f>
        <v>24</v>
      </c>
      <c r="Y69" s="83" t="n">
        <f aca="false">G69+Tabla_Ministerio!G69</f>
        <v>86</v>
      </c>
      <c r="Z69" s="83" t="n">
        <f aca="false">H69+Tabla_Ministerio!H69</f>
        <v>34</v>
      </c>
      <c r="AA69" s="83" t="n">
        <f aca="false">Y69+0.33*Z69</f>
        <v>97.22</v>
      </c>
      <c r="AD69" s="91" t="n">
        <f aca="false">IF(U69&gt;0,T69/U69,0)</f>
        <v>105.736111111111</v>
      </c>
      <c r="AE69" s="92" t="n">
        <f aca="false">EXP((((AD69-AD77)/AD78+2)/4-1.9)^3)</f>
        <v>0.0118960652961632</v>
      </c>
      <c r="AF69" s="93" t="n">
        <f aca="false">T69/V69</f>
        <v>20.0710689745898</v>
      </c>
      <c r="AG69" s="92" t="n">
        <f aca="false">EXP((((AF69-AF77)/AF78+2)/4-1.9)^3)</f>
        <v>0.0682080727271858</v>
      </c>
      <c r="AH69" s="92" t="n">
        <f aca="false">W69/V69</f>
        <v>0.802485561922353</v>
      </c>
      <c r="AI69" s="92" t="n">
        <f aca="false">EXP((((AH69-AH77)/AH78+2)/4-1.9)^3)</f>
        <v>0.168842860115521</v>
      </c>
      <c r="AJ69" s="92" t="n">
        <f aca="false">X69/V69</f>
        <v>0.0632740910797525</v>
      </c>
      <c r="AK69" s="92" t="n">
        <f aca="false">EXP((((AJ69-AJ77)/AJ78+2)/4-1.9)^3)</f>
        <v>0.0226838020682867</v>
      </c>
      <c r="AL69" s="92" t="n">
        <f aca="false">AA69/V69</f>
        <v>0.256312797282231</v>
      </c>
      <c r="AM69" s="92" t="n">
        <f aca="false">EXP((((AL69-AL77)/AL78+2)/4-1.9)^3)</f>
        <v>0.00433025847490119</v>
      </c>
      <c r="AN69" s="92" t="n">
        <f aca="false">0.01*AE69+0.15*AG69+0.24*AI69+0.25*AK69+0.35*AM69</f>
        <v>0.0580589989730516</v>
      </c>
      <c r="AP69" s="94" t="n">
        <f aca="false">0.01*AE69/$AN77</f>
        <v>3.89360710221289E-005</v>
      </c>
      <c r="AQ69" s="81" t="n">
        <f aca="false">AP69*$J77</f>
        <v>484.947285009917</v>
      </c>
      <c r="AR69" s="94" t="n">
        <f aca="false">0.15*AG69/$AN77</f>
        <v>0.00334869677225728</v>
      </c>
      <c r="AS69" s="81" t="n">
        <f aca="false">AR69*$J77</f>
        <v>41707.8910479871</v>
      </c>
      <c r="AT69" s="94" t="n">
        <f aca="false">0.24*AI69/$AN77</f>
        <v>0.013263029271013</v>
      </c>
      <c r="AU69" s="81" t="n">
        <f aca="false">AT69*$J77</f>
        <v>165190.525575355</v>
      </c>
      <c r="AV69" s="94" t="n">
        <f aca="false">0.25*AK69/$AN77</f>
        <v>0.00185611398894134</v>
      </c>
      <c r="AW69" s="81" t="n">
        <f aca="false">AV69*$J77</f>
        <v>23117.8291999328</v>
      </c>
      <c r="AX69" s="94" t="n">
        <f aca="false">0.35*AM69/$AN77</f>
        <v>0.000496055935840042</v>
      </c>
      <c r="AY69" s="81" t="n">
        <f aca="false">AX69*$J77</f>
        <v>6178.35783076217</v>
      </c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89" t="s">
        <v>64</v>
      </c>
      <c r="B70" s="81" t="n">
        <f aca="true">INDIRECT(ADDRESS(ROW()-35*INT((ROW()-15)/35)+138,2+INT((ROW()-15)/35), 1, 1, "Variables_Simulación"))</f>
        <v>0</v>
      </c>
      <c r="C70" s="81" t="n">
        <f aca="true">INDIRECT(ADDRESS(ROW()-35*INT((ROW()-15)/35)+108,2+INT((ROW()-15)/35), 1, 1, "Variables_Simulación"))</f>
        <v>0</v>
      </c>
      <c r="D70" s="81" t="n">
        <f aca="true">INDIRECT(ADDRESS(ROW()-35*INT((ROW()-15)/35)+78,2+INT((ROW()-15)/35), 1, 1, "Variables_Simulación"))</f>
        <v>0</v>
      </c>
      <c r="E70" s="81" t="n">
        <f aca="true">INDIRECT(ADDRESS(ROW()-35*INT((ROW()-15)/35)+48,2+INT((ROW()-15)/35), 1, 1, "Variables_Simulación"))</f>
        <v>0</v>
      </c>
      <c r="F70" s="81" t="n">
        <f aca="true">INDIRECT(ADDRESS(ROW()-35*INT((ROW()-15)/35)+18,2+INT((ROW()-15)/35), 1, 1, "Variables_Simulación"))</f>
        <v>0</v>
      </c>
      <c r="G70" s="81" t="n">
        <f aca="true">INDIRECT(ADDRESS(ROW()-35*INT((ROW()-15)/35)-12,2+INT((ROW()-15)/35), 1, 1, "Variables_Simulación"))</f>
        <v>0</v>
      </c>
      <c r="H70" s="81" t="n">
        <f aca="true">INDIRECT(ADDRESS(ROW()-35*INT((ROW()-15)/35)+168,2+INT((ROW()-15)/35), 1, 1, "Variables_Simulación"))</f>
        <v>0</v>
      </c>
      <c r="I70" s="94" t="n">
        <f aca="false">AP70+AR70+AT70+AV70+AX70</f>
        <v>0.0115269155247133</v>
      </c>
      <c r="J70" s="81" t="n">
        <f aca="false">ROUND(AQ70+AS70+AU70+AW70+AY70,0)</f>
        <v>143567</v>
      </c>
      <c r="K70" s="94" t="n">
        <f aca="false">I70-Tabla_Ministerio!J70</f>
        <v>-1.47451495458029E-016</v>
      </c>
      <c r="L70" s="81" t="n">
        <f aca="false">J70-Tabla_Ministerio!K70</f>
        <v>0</v>
      </c>
      <c r="M70" s="94" t="n">
        <f aca="false">Q105/Q$112</f>
        <v>0.0189762123626353</v>
      </c>
      <c r="N70" s="81" t="n">
        <f aca="false">ROUND(N77*M70,0)</f>
        <v>4490612</v>
      </c>
      <c r="O70" s="82" t="n">
        <f aca="false">Tabla_Ministerio!L70/Tabla_Ministerio!L77-M70</f>
        <v>-2.8153037264049E-006</v>
      </c>
      <c r="P70" s="81" t="n">
        <f aca="false">N70-Tabla_Ministerio!L70</f>
        <v>666</v>
      </c>
      <c r="Q70" s="83" t="n">
        <f aca="false">N70+J70</f>
        <v>4634179</v>
      </c>
      <c r="R70" s="81" t="n">
        <f aca="false">Q70-Tabla_Ministerio!M70</f>
        <v>666</v>
      </c>
      <c r="T70" s="83" t="n">
        <f aca="false">B70+Tabla_Ministerio!B70</f>
        <v>8590</v>
      </c>
      <c r="U70" s="83" t="n">
        <f aca="false">C70+Tabla_Ministerio!C70</f>
        <v>41</v>
      </c>
      <c r="V70" s="83" t="n">
        <f aca="false">D70+Tabla_Ministerio!D70</f>
        <v>377.500758957355</v>
      </c>
      <c r="W70" s="83" t="n">
        <f aca="false">E70+Tabla_Ministerio!E70</f>
        <v>263.0253044119</v>
      </c>
      <c r="X70" s="83" t="n">
        <f aca="false">F70+Tabla_Ministerio!F70</f>
        <v>15</v>
      </c>
      <c r="Y70" s="83" t="n">
        <f aca="false">G70+Tabla_Ministerio!G70</f>
        <v>115</v>
      </c>
      <c r="Z70" s="83" t="n">
        <f aca="false">H70+Tabla_Ministerio!H70</f>
        <v>9</v>
      </c>
      <c r="AA70" s="83" t="n">
        <f aca="false">Y70+0.33*Z70</f>
        <v>117.97</v>
      </c>
      <c r="AD70" s="91" t="n">
        <f aca="false">IF(U70&gt;0,T70/U70,0)</f>
        <v>209.512195121951</v>
      </c>
      <c r="AE70" s="92" t="n">
        <f aca="false">EXP((((AD70-AD77)/AD78+2)/4-1.9)^3)</f>
        <v>0.0929892016925773</v>
      </c>
      <c r="AF70" s="93" t="n">
        <f aca="false">T70/V70</f>
        <v>22.7549211390337</v>
      </c>
      <c r="AG70" s="92" t="n">
        <f aca="false">EXP((((AF70-AF77)/AF78+2)/4-1.9)^3)</f>
        <v>0.13705782298127</v>
      </c>
      <c r="AH70" s="92" t="n">
        <f aca="false">W70/V70</f>
        <v>0.696754372463694</v>
      </c>
      <c r="AI70" s="92" t="n">
        <f aca="false">EXP((((AH70-AH77)/AH78+2)/4-1.9)^3)</f>
        <v>0.0358930732064867</v>
      </c>
      <c r="AJ70" s="92" t="n">
        <f aca="false">X70/V70</f>
        <v>0.0397350194511649</v>
      </c>
      <c r="AK70" s="92" t="n">
        <f aca="false">EXP((((AJ70-AJ77)/AJ78+2)/4-1.9)^3)</f>
        <v>0.011287048016163</v>
      </c>
      <c r="AL70" s="92" t="n">
        <f aca="false">AA70/V70</f>
        <v>0.312502682976928</v>
      </c>
      <c r="AM70" s="92" t="n">
        <f aca="false">EXP((((AL70-AL77)/AL78+2)/4-1.9)^3)</f>
        <v>0.00655230108675062</v>
      </c>
      <c r="AN70" s="92" t="n">
        <f aca="false">0.01*AE70+0.15*AG70+0.24*AI70+0.25*AK70+0.35*AM70</f>
        <v>0.0352179704180765</v>
      </c>
      <c r="AP70" s="94" t="n">
        <f aca="false">0.01*AE70/$AN77</f>
        <v>0.000304355605929719</v>
      </c>
      <c r="AQ70" s="81" t="n">
        <f aca="false">AP70*$J77</f>
        <v>3790.73750634163</v>
      </c>
      <c r="AR70" s="94" t="n">
        <f aca="false">0.15*AG70/$AN77</f>
        <v>0.00672889690441375</v>
      </c>
      <c r="AS70" s="81" t="n">
        <f aca="false">AR70*$J77</f>
        <v>83808.1552463909</v>
      </c>
      <c r="AT70" s="94" t="n">
        <f aca="false">0.24*AI70/$AN77</f>
        <v>0.00281949073972412</v>
      </c>
      <c r="AU70" s="81" t="n">
        <f aca="false">AT70*$J77</f>
        <v>35116.6500226158</v>
      </c>
      <c r="AV70" s="94" t="n">
        <f aca="false">0.25*AK70/$AN77</f>
        <v>0.000923568617535334</v>
      </c>
      <c r="AW70" s="81" t="n">
        <f aca="false">AV70*$J77</f>
        <v>11503.0120357951</v>
      </c>
      <c r="AX70" s="94" t="n">
        <f aca="false">0.35*AM70/$AN77</f>
        <v>0.000750603657110323</v>
      </c>
      <c r="AY70" s="81" t="n">
        <f aca="false">AX70*$J77</f>
        <v>9348.74002637011</v>
      </c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89" t="s">
        <v>65</v>
      </c>
      <c r="B71" s="81" t="n">
        <f aca="true">INDIRECT(ADDRESS(ROW()-35*INT((ROW()-15)/35)+138,2+INT((ROW()-15)/35), 1, 1, "Variables_Simulación"))</f>
        <v>0</v>
      </c>
      <c r="C71" s="81" t="n">
        <f aca="true">INDIRECT(ADDRESS(ROW()-35*INT((ROW()-15)/35)+108,2+INT((ROW()-15)/35), 1, 1, "Variables_Simulación"))</f>
        <v>0</v>
      </c>
      <c r="D71" s="81" t="n">
        <f aca="true">INDIRECT(ADDRESS(ROW()-35*INT((ROW()-15)/35)+78,2+INT((ROW()-15)/35), 1, 1, "Variables_Simulación"))</f>
        <v>0</v>
      </c>
      <c r="E71" s="81" t="n">
        <f aca="true">INDIRECT(ADDRESS(ROW()-35*INT((ROW()-15)/35)+48,2+INT((ROW()-15)/35), 1, 1, "Variables_Simulación"))</f>
        <v>0</v>
      </c>
      <c r="F71" s="81" t="n">
        <f aca="true">INDIRECT(ADDRESS(ROW()-35*INT((ROW()-15)/35)+18,2+INT((ROW()-15)/35), 1, 1, "Variables_Simulación"))</f>
        <v>0</v>
      </c>
      <c r="G71" s="81" t="n">
        <f aca="true">INDIRECT(ADDRESS(ROW()-35*INT((ROW()-15)/35)-12,2+INT((ROW()-15)/35), 1, 1, "Variables_Simulación"))</f>
        <v>0</v>
      </c>
      <c r="H71" s="81" t="n">
        <f aca="true">INDIRECT(ADDRESS(ROW()-35*INT((ROW()-15)/35)+168,2+INT((ROW()-15)/35), 1, 1, "Variables_Simulación"))</f>
        <v>0</v>
      </c>
      <c r="I71" s="94" t="n">
        <f aca="false">AP71+AR71+AT71+AV71+AX71</f>
        <v>0.0133333799143178</v>
      </c>
      <c r="J71" s="81" t="n">
        <f aca="false">ROUND(AQ71+AS71+AU71+AW71+AY71,0)</f>
        <v>166067</v>
      </c>
      <c r="K71" s="94" t="n">
        <f aca="false">I71-Tabla_Ministerio!J71</f>
        <v>-1.26634813746307E-016</v>
      </c>
      <c r="L71" s="81" t="n">
        <f aca="false">J71-Tabla_Ministerio!K71</f>
        <v>0</v>
      </c>
      <c r="M71" s="94" t="n">
        <f aca="false">Q106/Q$112</f>
        <v>0.0111410926310337</v>
      </c>
      <c r="N71" s="81" t="n">
        <f aca="false">ROUND(N77*M71,0)</f>
        <v>2636476</v>
      </c>
      <c r="O71" s="82" t="n">
        <f aca="false">Tabla_Ministerio!L71/Tabla_Ministerio!L77-M71</f>
        <v>-7.19607880511272E-006</v>
      </c>
      <c r="P71" s="81" t="n">
        <f aca="false">N71-Tabla_Ministerio!L71</f>
        <v>1703</v>
      </c>
      <c r="Q71" s="83" t="n">
        <f aca="false">N71+J71</f>
        <v>2802543</v>
      </c>
      <c r="R71" s="81" t="n">
        <f aca="false">Q71-Tabla_Ministerio!M71</f>
        <v>1703</v>
      </c>
      <c r="T71" s="83" t="n">
        <f aca="false">B71+Tabla_Ministerio!B71</f>
        <v>9657</v>
      </c>
      <c r="U71" s="83" t="n">
        <f aca="false">C71+Tabla_Ministerio!C71</f>
        <v>112</v>
      </c>
      <c r="V71" s="83" t="n">
        <f aca="false">D71+Tabla_Ministerio!D71</f>
        <v>443.271635283223</v>
      </c>
      <c r="W71" s="83" t="n">
        <f aca="false">E71+Tabla_Ministerio!E71</f>
        <v>326.195857771261</v>
      </c>
      <c r="X71" s="83" t="n">
        <f aca="false">F71+Tabla_Ministerio!F71</f>
        <v>24</v>
      </c>
      <c r="Y71" s="83" t="n">
        <f aca="false">G71+Tabla_Ministerio!G71</f>
        <v>162</v>
      </c>
      <c r="Z71" s="83" t="n">
        <f aca="false">H71+Tabla_Ministerio!H71</f>
        <v>15</v>
      </c>
      <c r="AA71" s="83" t="n">
        <f aca="false">Y71+0.33*Z71</f>
        <v>166.95</v>
      </c>
      <c r="AD71" s="91" t="n">
        <f aca="false">IF(U71&gt;0,T71/U71,0)</f>
        <v>86.2232142857143</v>
      </c>
      <c r="AE71" s="92" t="n">
        <f aca="false">EXP((((AD71-AD77)/AD78+2)/4-1.9)^3)</f>
        <v>0.00731743169043817</v>
      </c>
      <c r="AF71" s="93" t="n">
        <f aca="false">T71/V71</f>
        <v>21.78573865623</v>
      </c>
      <c r="AG71" s="92" t="n">
        <f aca="false">EXP((((AF71-AF77)/AF78+2)/4-1.9)^3)</f>
        <v>0.108250785889874</v>
      </c>
      <c r="AH71" s="92" t="n">
        <f aca="false">W71/V71</f>
        <v>0.735882542005744</v>
      </c>
      <c r="AI71" s="92" t="n">
        <f aca="false">EXP((((AH71-AH77)/AH78+2)/4-1.9)^3)</f>
        <v>0.068652042639321</v>
      </c>
      <c r="AJ71" s="92" t="n">
        <f aca="false">X71/V71</f>
        <v>0.0541428733301771</v>
      </c>
      <c r="AK71" s="92" t="n">
        <f aca="false">EXP((((AJ71-AJ77)/AJ78+2)/4-1.9)^3)</f>
        <v>0.0174651785535237</v>
      </c>
      <c r="AL71" s="92" t="n">
        <f aca="false">AA71/V71</f>
        <v>0.376631362603044</v>
      </c>
      <c r="AM71" s="92" t="n">
        <f aca="false">EXP((((AL71-AL77)/AL78+2)/4-1.9)^3)</f>
        <v>0.0102390010467598</v>
      </c>
      <c r="AN71" s="92" t="n">
        <f aca="false">0.01*AE71+0.15*AG71+0.24*AI71+0.25*AK71+0.35*AM71</f>
        <v>0.0407372274385693</v>
      </c>
      <c r="AP71" s="94" t="n">
        <f aca="false">0.01*AE71/$AN77</f>
        <v>2.39501072754173E-005</v>
      </c>
      <c r="AQ71" s="81" t="n">
        <f aca="false">AP71*$J77</f>
        <v>298.297676011246</v>
      </c>
      <c r="AR71" s="94" t="n">
        <f aca="false">0.15*AG71/$AN77</f>
        <v>0.00531460636270481</v>
      </c>
      <c r="AS71" s="81" t="n">
        <f aca="false">AR71*$J77</f>
        <v>66193.2202924466</v>
      </c>
      <c r="AT71" s="94" t="n">
        <f aca="false">0.24*AI71/$AN77</f>
        <v>0.00539278978345409</v>
      </c>
      <c r="AU71" s="81" t="n">
        <f aca="false">AT71*$J77</f>
        <v>67166.991826909</v>
      </c>
      <c r="AV71" s="94" t="n">
        <f aca="false">0.25*AK71/$AN77</f>
        <v>0.00142909738565718</v>
      </c>
      <c r="AW71" s="81" t="n">
        <f aca="false">AV71*$J77</f>
        <v>17799.3536326596</v>
      </c>
      <c r="AX71" s="94" t="n">
        <f aca="false">0.35*AM71/$AN77</f>
        <v>0.00117293627522628</v>
      </c>
      <c r="AY71" s="81" t="n">
        <f aca="false">AX71*$J77</f>
        <v>14608.8767363648</v>
      </c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89" t="s">
        <v>66</v>
      </c>
      <c r="B72" s="81" t="n">
        <f aca="true">INDIRECT(ADDRESS(ROW()-35*INT((ROW()-15)/35)+138,2+INT((ROW()-15)/35), 1, 1, "Variables_Simulación"))</f>
        <v>0</v>
      </c>
      <c r="C72" s="81" t="n">
        <f aca="true">INDIRECT(ADDRESS(ROW()-35*INT((ROW()-15)/35)+108,2+INT((ROW()-15)/35), 1, 1, "Variables_Simulación"))</f>
        <v>0</v>
      </c>
      <c r="D72" s="81" t="n">
        <f aca="true">INDIRECT(ADDRESS(ROW()-35*INT((ROW()-15)/35)+78,2+INT((ROW()-15)/35), 1, 1, "Variables_Simulación"))</f>
        <v>0</v>
      </c>
      <c r="E72" s="81" t="n">
        <f aca="true">INDIRECT(ADDRESS(ROW()-35*INT((ROW()-15)/35)+48,2+INT((ROW()-15)/35), 1, 1, "Variables_Simulación"))</f>
        <v>0</v>
      </c>
      <c r="F72" s="81" t="n">
        <f aca="true">INDIRECT(ADDRESS(ROW()-35*INT((ROW()-15)/35)+18,2+INT((ROW()-15)/35), 1, 1, "Variables_Simulación"))</f>
        <v>0</v>
      </c>
      <c r="G72" s="81" t="n">
        <f aca="true">INDIRECT(ADDRESS(ROW()-35*INT((ROW()-15)/35)-12,2+INT((ROW()-15)/35), 1, 1, "Variables_Simulación"))</f>
        <v>0</v>
      </c>
      <c r="H72" s="81" t="n">
        <f aca="true">INDIRECT(ADDRESS(ROW()-35*INT((ROW()-15)/35)+168,2+INT((ROW()-15)/35), 1, 1, "Variables_Simulación"))</f>
        <v>0</v>
      </c>
      <c r="I72" s="94" t="n">
        <f aca="false">AP72+AR72+AT72+AV72+AX72</f>
        <v>0.00926870905300111</v>
      </c>
      <c r="J72" s="81" t="n">
        <f aca="false">ROUND(AQ72+AS72+AU72+AW72+AY72,0)</f>
        <v>115441</v>
      </c>
      <c r="K72" s="94" t="n">
        <f aca="false">I72-Tabla_Ministerio!J72</f>
        <v>0</v>
      </c>
      <c r="L72" s="81" t="n">
        <f aca="false">J72-Tabla_Ministerio!K72</f>
        <v>0</v>
      </c>
      <c r="M72" s="94" t="n">
        <f aca="false">Q107/Q$112</f>
        <v>0.0108632147955893</v>
      </c>
      <c r="N72" s="81" t="n">
        <f aca="false">ROUND(N77*M72,0)</f>
        <v>2570718</v>
      </c>
      <c r="O72" s="82" t="n">
        <f aca="false">Tabla_Ministerio!L72/Tabla_Ministerio!L77-M72</f>
        <v>1.02402262657821E-005</v>
      </c>
      <c r="P72" s="81" t="n">
        <f aca="false">N72-Tabla_Ministerio!L72</f>
        <v>-2423</v>
      </c>
      <c r="Q72" s="83" t="n">
        <f aca="false">N72+J72</f>
        <v>2686159</v>
      </c>
      <c r="R72" s="81" t="n">
        <f aca="false">Q72-Tabla_Ministerio!M72</f>
        <v>-2423</v>
      </c>
      <c r="T72" s="83" t="n">
        <f aca="false">B72+Tabla_Ministerio!B72</f>
        <v>8924</v>
      </c>
      <c r="U72" s="83" t="n">
        <f aca="false">C72+Tabla_Ministerio!C72</f>
        <v>39</v>
      </c>
      <c r="V72" s="83" t="n">
        <f aca="false">D72+Tabla_Ministerio!D72</f>
        <v>483.698799029917</v>
      </c>
      <c r="W72" s="83" t="n">
        <f aca="false">E72+Tabla_Ministerio!E72</f>
        <v>312.615423788138</v>
      </c>
      <c r="X72" s="83" t="n">
        <f aca="false">F72+Tabla_Ministerio!F72</f>
        <v>29</v>
      </c>
      <c r="Y72" s="83" t="n">
        <f aca="false">G72+Tabla_Ministerio!G72</f>
        <v>265</v>
      </c>
      <c r="Z72" s="83" t="n">
        <f aca="false">H72+Tabla_Ministerio!H72</f>
        <v>48</v>
      </c>
      <c r="AA72" s="83" t="n">
        <f aca="false">Y72+0.33*Z72</f>
        <v>280.84</v>
      </c>
      <c r="AD72" s="91" t="n">
        <f aca="false">IF(U72&gt;0,T72/U72,0)</f>
        <v>228.820512820513</v>
      </c>
      <c r="AE72" s="92" t="n">
        <f aca="false">EXP((((AD72-AD77)/AD78+2)/4-1.9)^3)</f>
        <v>0.124692334250035</v>
      </c>
      <c r="AF72" s="93" t="n">
        <f aca="false">T72/V72</f>
        <v>18.4494979476847</v>
      </c>
      <c r="AG72" s="92" t="n">
        <f aca="false">EXP((((AF72-AF77)/AF78+2)/4-1.9)^3)</f>
        <v>0.0417080378162436</v>
      </c>
      <c r="AH72" s="92" t="n">
        <f aca="false">W72/V72</f>
        <v>0.646301839936556</v>
      </c>
      <c r="AI72" s="92" t="n">
        <f aca="false">EXP((((AH72-AH77)/AH78+2)/4-1.9)^3)</f>
        <v>0.0134659640920686</v>
      </c>
      <c r="AJ72" s="92" t="n">
        <f aca="false">X72/V72</f>
        <v>0.0599546661231349</v>
      </c>
      <c r="AK72" s="92" t="n">
        <f aca="false">EXP((((AJ72-AJ77)/AJ78+2)/4-1.9)^3)</f>
        <v>0.0206549571885099</v>
      </c>
      <c r="AL72" s="92" t="n">
        <f aca="false">AA72/V72</f>
        <v>0.580609256345559</v>
      </c>
      <c r="AM72" s="92" t="n">
        <f aca="false">EXP((((AL72-AL77)/AL78+2)/4-1.9)^3)</f>
        <v>0.0354851843702038</v>
      </c>
      <c r="AN72" s="92" t="n">
        <f aca="false">0.01*AE72+0.15*AG72+0.24*AI72+0.25*AK72+0.35*AM72</f>
        <v>0.0283185142237322</v>
      </c>
      <c r="AP72" s="94" t="n">
        <f aca="false">0.01*AE72/$AN77</f>
        <v>0.000408120623198013</v>
      </c>
      <c r="AQ72" s="81" t="n">
        <f aca="false">AP72*$J77</f>
        <v>5083.12685334757</v>
      </c>
      <c r="AR72" s="94" t="n">
        <f aca="false">0.15*AG72/$AN77</f>
        <v>0.00204766922782106</v>
      </c>
      <c r="AS72" s="81" t="n">
        <f aca="false">AR72*$J77</f>
        <v>25503.6424210807</v>
      </c>
      <c r="AT72" s="94" t="n">
        <f aca="false">0.24*AI72/$AN77</f>
        <v>0.00105778518436208</v>
      </c>
      <c r="AU72" s="81" t="n">
        <f aca="false">AT72*$J77</f>
        <v>13174.6742753927</v>
      </c>
      <c r="AV72" s="94" t="n">
        <f aca="false">0.25*AK72/$AN77</f>
        <v>0.00169010269368275</v>
      </c>
      <c r="AW72" s="81" t="n">
        <f aca="false">AV72*$J77</f>
        <v>21050.1648259163</v>
      </c>
      <c r="AX72" s="94" t="n">
        <f aca="false">0.35*AM72/$AN77</f>
        <v>0.00406503132393721</v>
      </c>
      <c r="AY72" s="81" t="n">
        <f aca="false">AX72*$J77</f>
        <v>50629.8106684476</v>
      </c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89" t="s">
        <v>67</v>
      </c>
      <c r="B73" s="81" t="n">
        <f aca="true">INDIRECT(ADDRESS(ROW()-35*INT((ROW()-15)/35)+138,2+INT((ROW()-15)/35), 1, 1, "Variables_Simulación"))</f>
        <v>0</v>
      </c>
      <c r="C73" s="81" t="n">
        <f aca="true">INDIRECT(ADDRESS(ROW()-35*INT((ROW()-15)/35)+108,2+INT((ROW()-15)/35), 1, 1, "Variables_Simulación"))</f>
        <v>0</v>
      </c>
      <c r="D73" s="81" t="n">
        <f aca="true">INDIRECT(ADDRESS(ROW()-35*INT((ROW()-15)/35)+78,2+INT((ROW()-15)/35), 1, 1, "Variables_Simulación"))</f>
        <v>0</v>
      </c>
      <c r="E73" s="81" t="n">
        <f aca="true">INDIRECT(ADDRESS(ROW()-35*INT((ROW()-15)/35)+48,2+INT((ROW()-15)/35), 1, 1, "Variables_Simulación"))</f>
        <v>0</v>
      </c>
      <c r="F73" s="81" t="n">
        <f aca="true">INDIRECT(ADDRESS(ROW()-35*INT((ROW()-15)/35)+18,2+INT((ROW()-15)/35), 1, 1, "Variables_Simulación"))</f>
        <v>0</v>
      </c>
      <c r="G73" s="81" t="n">
        <f aca="true">INDIRECT(ADDRESS(ROW()-35*INT((ROW()-15)/35)-12,2+INT((ROW()-15)/35), 1, 1, "Variables_Simulación"))</f>
        <v>0</v>
      </c>
      <c r="H73" s="81" t="n">
        <f aca="true">INDIRECT(ADDRESS(ROW()-35*INT((ROW()-15)/35)+168,2+INT((ROW()-15)/35), 1, 1, "Variables_Simulación"))</f>
        <v>0</v>
      </c>
      <c r="I73" s="94" t="n">
        <f aca="false">AP73+AR73+AT73+AV73+AX73</f>
        <v>0.0100423886722709</v>
      </c>
      <c r="J73" s="81" t="n">
        <f aca="false">ROUND(AQ73+AS73+AU73+AW73+AY73,0)</f>
        <v>125078</v>
      </c>
      <c r="K73" s="94" t="n">
        <f aca="false">I73-Tabla_Ministerio!J73</f>
        <v>0</v>
      </c>
      <c r="L73" s="81" t="n">
        <f aca="false">J73-Tabla_Ministerio!K73</f>
        <v>0</v>
      </c>
      <c r="M73" s="94" t="n">
        <f aca="false">Q108/Q$112</f>
        <v>0.00907674879829309</v>
      </c>
      <c r="N73" s="81" t="n">
        <f aca="false">ROUND(N77*M73,0)</f>
        <v>2147961</v>
      </c>
      <c r="O73" s="82" t="n">
        <f aca="false">Tabla_Ministerio!L73/Tabla_Ministerio!L77-M73</f>
        <v>-1.15732292535736E-005</v>
      </c>
      <c r="P73" s="81" t="n">
        <f aca="false">N73-Tabla_Ministerio!L73</f>
        <v>2739</v>
      </c>
      <c r="Q73" s="83" t="n">
        <f aca="false">N73+J73</f>
        <v>2273039</v>
      </c>
      <c r="R73" s="81" t="n">
        <f aca="false">Q73-Tabla_Ministerio!M73</f>
        <v>2739</v>
      </c>
      <c r="T73" s="83" t="n">
        <f aca="false">B73+Tabla_Ministerio!B73</f>
        <v>11232</v>
      </c>
      <c r="U73" s="83" t="n">
        <f aca="false">C73+Tabla_Ministerio!C73</f>
        <v>55</v>
      </c>
      <c r="V73" s="83" t="n">
        <f aca="false">D73+Tabla_Ministerio!D73</f>
        <v>538.398574861681</v>
      </c>
      <c r="W73" s="83" t="n">
        <f aca="false">E73+Tabla_Ministerio!E73</f>
        <v>375.766432695337</v>
      </c>
      <c r="X73" s="83" t="n">
        <f aca="false">F73+Tabla_Ministerio!F73</f>
        <v>33</v>
      </c>
      <c r="Y73" s="83" t="n">
        <f aca="false">G73+Tabla_Ministerio!G73</f>
        <v>177</v>
      </c>
      <c r="Z73" s="83" t="n">
        <f aca="false">H73+Tabla_Ministerio!H73</f>
        <v>29</v>
      </c>
      <c r="AA73" s="83" t="n">
        <f aca="false">Y73+0.33*Z73</f>
        <v>186.57</v>
      </c>
      <c r="AD73" s="91" t="n">
        <f aca="false">IF(U73&gt;0,T73/U73,0)</f>
        <v>204.218181818182</v>
      </c>
      <c r="AE73" s="92" t="n">
        <f aca="false">EXP((((AD73-AD77)/AD78+2)/4-1.9)^3)</f>
        <v>0.085412639929416</v>
      </c>
      <c r="AF73" s="93" t="n">
        <f aca="false">T73/V73</f>
        <v>20.8618679997167</v>
      </c>
      <c r="AG73" s="92" t="n">
        <f aca="false">EXP((((AF73-AF77)/AF78+2)/4-1.9)^3)</f>
        <v>0.0850131970133028</v>
      </c>
      <c r="AH73" s="92" t="n">
        <f aca="false">W73/V73</f>
        <v>0.697933557479929</v>
      </c>
      <c r="AI73" s="92" t="n">
        <f aca="false">EXP((((AH73-AH77)/AH78+2)/4-1.9)^3)</f>
        <v>0.0366521512978059</v>
      </c>
      <c r="AJ73" s="92" t="n">
        <f aca="false">X73/V73</f>
        <v>0.0612928814094242</v>
      </c>
      <c r="AK73" s="92" t="n">
        <f aca="false">EXP((((AJ73-AJ77)/AJ78+2)/4-1.9)^3)</f>
        <v>0.0214540243548231</v>
      </c>
      <c r="AL73" s="92" t="n">
        <f aca="false">AA73/V73</f>
        <v>0.346527663168372</v>
      </c>
      <c r="AM73" s="92" t="n">
        <f aca="false">EXP((((AL73-AL77)/AL78+2)/4-1.9)^3)</f>
        <v>0.00833198517208771</v>
      </c>
      <c r="AN73" s="92" t="n">
        <f aca="false">0.01*AE73+0.15*AG73+0.24*AI73+0.25*AK73+0.35*AM73</f>
        <v>0.0306823231616995</v>
      </c>
      <c r="AP73" s="94" t="n">
        <f aca="false">0.01*AE73/$AN77</f>
        <v>0.000279557360495648</v>
      </c>
      <c r="AQ73" s="81" t="n">
        <f aca="false">AP73*$J77</f>
        <v>3481.87630179359</v>
      </c>
      <c r="AR73" s="94" t="n">
        <f aca="false">0.15*AG73/$AN77</f>
        <v>0.00417374963190028</v>
      </c>
      <c r="AS73" s="81" t="n">
        <f aca="false">AR73*$J77</f>
        <v>51983.893062832</v>
      </c>
      <c r="AT73" s="94" t="n">
        <f aca="false">0.24*AI73/$AN77</f>
        <v>0.0028791182237484</v>
      </c>
      <c r="AU73" s="81" t="n">
        <f aca="false">AT73*$J77</f>
        <v>35859.3080702938</v>
      </c>
      <c r="AV73" s="94" t="n">
        <f aca="false">0.25*AK73/$AN77</f>
        <v>0.00175548678322086</v>
      </c>
      <c r="AW73" s="81" t="n">
        <f aca="false">AV73*$J77</f>
        <v>21864.5211765181</v>
      </c>
      <c r="AX73" s="94" t="n">
        <f aca="false">0.35*AM73/$AN77</f>
        <v>0.000954476672905683</v>
      </c>
      <c r="AY73" s="81" t="n">
        <f aca="false">AX73*$J77</f>
        <v>11887.9706909267</v>
      </c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89" t="s">
        <v>68</v>
      </c>
      <c r="B74" s="81" t="n">
        <f aca="true">INDIRECT(ADDRESS(ROW()-35*INT((ROW()-15)/35)+138,2+INT((ROW()-15)/35), 1, 1, "Variables_Simulación"))</f>
        <v>0</v>
      </c>
      <c r="C74" s="81" t="n">
        <f aca="true">INDIRECT(ADDRESS(ROW()-35*INT((ROW()-15)/35)+108,2+INT((ROW()-15)/35), 1, 1, "Variables_Simulación"))</f>
        <v>0</v>
      </c>
      <c r="D74" s="81" t="n">
        <f aca="true">INDIRECT(ADDRESS(ROW()-35*INT((ROW()-15)/35)+78,2+INT((ROW()-15)/35), 1, 1, "Variables_Simulación"))</f>
        <v>0</v>
      </c>
      <c r="E74" s="81" t="n">
        <f aca="true">INDIRECT(ADDRESS(ROW()-35*INT((ROW()-15)/35)+48,2+INT((ROW()-15)/35), 1, 1, "Variables_Simulación"))</f>
        <v>0</v>
      </c>
      <c r="F74" s="81" t="n">
        <f aca="true">INDIRECT(ADDRESS(ROW()-35*INT((ROW()-15)/35)+18,2+INT((ROW()-15)/35), 1, 1, "Variables_Simulación"))</f>
        <v>0</v>
      </c>
      <c r="G74" s="81" t="n">
        <f aca="true">INDIRECT(ADDRESS(ROW()-35*INT((ROW()-15)/35)-12,2+INT((ROW()-15)/35), 1, 1, "Variables_Simulación"))</f>
        <v>0</v>
      </c>
      <c r="H74" s="81" t="n">
        <f aca="true">INDIRECT(ADDRESS(ROW()-35*INT((ROW()-15)/35)+168,2+INT((ROW()-15)/35), 1, 1, "Variables_Simulación"))</f>
        <v>0</v>
      </c>
      <c r="I74" s="94" t="n">
        <f aca="false">AP74+AR74+AT74+AV74+AX74</f>
        <v>0.0152565056061683</v>
      </c>
      <c r="J74" s="81" t="n">
        <f aca="false">ROUND(AQ74+AS74+AU74+AW74+AY74,0)</f>
        <v>190019</v>
      </c>
      <c r="K74" s="94" t="n">
        <f aca="false">I74-Tabla_Ministerio!J74</f>
        <v>0</v>
      </c>
      <c r="L74" s="81" t="n">
        <f aca="false">J74-Tabla_Ministerio!K74</f>
        <v>0</v>
      </c>
      <c r="M74" s="94" t="n">
        <f aca="false">Q109/Q$112</f>
        <v>0.00767715511417355</v>
      </c>
      <c r="N74" s="81" t="n">
        <f aca="false">ROUND(N77*M74,0)</f>
        <v>1816755</v>
      </c>
      <c r="O74" s="82" t="n">
        <f aca="false">Tabla_Ministerio!L74/Tabla_Ministerio!L77-M74</f>
        <v>7.38285096455339E-006</v>
      </c>
      <c r="P74" s="81" t="n">
        <f aca="false">N74-Tabla_Ministerio!L74</f>
        <v>-1747</v>
      </c>
      <c r="Q74" s="83" t="n">
        <f aca="false">N74+J74</f>
        <v>2006774</v>
      </c>
      <c r="R74" s="81" t="n">
        <f aca="false">Q74-Tabla_Ministerio!M74</f>
        <v>-1747</v>
      </c>
      <c r="T74" s="83" t="n">
        <f aca="false">B74+Tabla_Ministerio!B74</f>
        <v>14215</v>
      </c>
      <c r="U74" s="83" t="n">
        <f aca="false">C74+Tabla_Ministerio!C74</f>
        <v>97</v>
      </c>
      <c r="V74" s="83" t="n">
        <f aca="false">D74+Tabla_Ministerio!D74</f>
        <v>586.868751929593</v>
      </c>
      <c r="W74" s="83" t="n">
        <f aca="false">E74+Tabla_Ministerio!E74</f>
        <v>368.615184635293</v>
      </c>
      <c r="X74" s="83" t="n">
        <f aca="false">F74+Tabla_Ministerio!F74</f>
        <v>38</v>
      </c>
      <c r="Y74" s="83" t="n">
        <f aca="false">G74+Tabla_Ministerio!G74</f>
        <v>299</v>
      </c>
      <c r="Z74" s="83" t="n">
        <f aca="false">H74+Tabla_Ministerio!H74</f>
        <v>51</v>
      </c>
      <c r="AA74" s="83" t="n">
        <f aca="false">Y74+0.33*Z74</f>
        <v>315.83</v>
      </c>
      <c r="AD74" s="91" t="n">
        <f aca="false">IF(U74&gt;0,T74/U74,0)</f>
        <v>146.546391752577</v>
      </c>
      <c r="AE74" s="92" t="n">
        <f aca="false">EXP((((AD74-AD77)/AD78+2)/4-1.9)^3)</f>
        <v>0.0295728482850712</v>
      </c>
      <c r="AF74" s="93" t="n">
        <f aca="false">T74/V74</f>
        <v>24.2217701202557</v>
      </c>
      <c r="AG74" s="92" t="n">
        <f aca="false">EXP((((AF74-AF77)/AF78+2)/4-1.9)^3)</f>
        <v>0.189577339342257</v>
      </c>
      <c r="AH74" s="92" t="n">
        <f aca="false">W74/V74</f>
        <v>0.628104978197094</v>
      </c>
      <c r="AI74" s="92" t="n">
        <f aca="false">EXP((((AH74-AH77)/AH78+2)/4-1.9)^3)</f>
        <v>0.00906284502159582</v>
      </c>
      <c r="AJ74" s="92" t="n">
        <f aca="false">X74/V74</f>
        <v>0.0647504231142961</v>
      </c>
      <c r="AK74" s="92" t="n">
        <f aca="false">EXP((((AJ74-AJ77)/AJ78+2)/4-1.9)^3)</f>
        <v>0.0236374770813766</v>
      </c>
      <c r="AL74" s="92" t="n">
        <f aca="false">AA74/V74</f>
        <v>0.538161214004951</v>
      </c>
      <c r="AM74" s="92" t="n">
        <f aca="false">EXP((((AL74-AL77)/AL78+2)/4-1.9)^3)</f>
        <v>0.0279889602981025</v>
      </c>
      <c r="AN74" s="92" t="n">
        <f aca="false">0.01*AE74+0.15*AG74+0.24*AI74+0.25*AK74+0.35*AM74</f>
        <v>0.0466129175640522</v>
      </c>
      <c r="AP74" s="94" t="n">
        <f aca="false">0.01*AE74/$AN77</f>
        <v>9.67925522000578E-005</v>
      </c>
      <c r="AQ74" s="81" t="n">
        <f aca="false">AP74*$J77</f>
        <v>1205.54755953474</v>
      </c>
      <c r="AR74" s="94" t="n">
        <f aca="false">0.15*AG74/$AN77</f>
        <v>0.00930735907005785</v>
      </c>
      <c r="AS74" s="81" t="n">
        <f aca="false">AR74*$J77</f>
        <v>115922.803537926</v>
      </c>
      <c r="AT74" s="94" t="n">
        <f aca="false">0.24*AI74/$AN77</f>
        <v>0.000711909160493016</v>
      </c>
      <c r="AU74" s="81" t="n">
        <f aca="false">AT74*$J77</f>
        <v>8866.80154139241</v>
      </c>
      <c r="AV74" s="94" t="n">
        <f aca="false">0.25*AK74/$AN77</f>
        <v>0.00193414894654551</v>
      </c>
      <c r="AW74" s="81" t="n">
        <f aca="false">AV74*$J77</f>
        <v>24089.7516315643</v>
      </c>
      <c r="AX74" s="94" t="n">
        <f aca="false">0.35*AM74/$AN77</f>
        <v>0.00320629587687184</v>
      </c>
      <c r="AY74" s="81" t="n">
        <f aca="false">AX74*$J77</f>
        <v>39934.2933071954</v>
      </c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89" t="s">
        <v>69</v>
      </c>
      <c r="B75" s="81" t="n">
        <f aca="true">INDIRECT(ADDRESS(ROW()-35*INT((ROW()-15)/35)+138,2+INT((ROW()-15)/35), 1, 1, "Variables_Simulación"))</f>
        <v>0</v>
      </c>
      <c r="C75" s="81" t="n">
        <f aca="true">INDIRECT(ADDRESS(ROW()-35*INT((ROW()-15)/35)+108,2+INT((ROW()-15)/35), 1, 1, "Variables_Simulación"))</f>
        <v>0</v>
      </c>
      <c r="D75" s="81" t="n">
        <f aca="true">INDIRECT(ADDRESS(ROW()-35*INT((ROW()-15)/35)+78,2+INT((ROW()-15)/35), 1, 1, "Variables_Simulación"))</f>
        <v>0</v>
      </c>
      <c r="E75" s="81" t="n">
        <f aca="true">INDIRECT(ADDRESS(ROW()-35*INT((ROW()-15)/35)+48,2+INT((ROW()-15)/35), 1, 1, "Variables_Simulación"))</f>
        <v>0</v>
      </c>
      <c r="F75" s="81" t="n">
        <f aca="true">INDIRECT(ADDRESS(ROW()-35*INT((ROW()-15)/35)+18,2+INT((ROW()-15)/35), 1, 1, "Variables_Simulación"))</f>
        <v>0</v>
      </c>
      <c r="G75" s="81" t="n">
        <f aca="true">INDIRECT(ADDRESS(ROW()-35*INT((ROW()-15)/35)-12,2+INT((ROW()-15)/35), 1, 1, "Variables_Simulación"))</f>
        <v>0</v>
      </c>
      <c r="H75" s="81" t="n">
        <f aca="true">INDIRECT(ADDRESS(ROW()-35*INT((ROW()-15)/35)+168,2+INT((ROW()-15)/35), 1, 1, "Variables_Simulación"))</f>
        <v>0</v>
      </c>
      <c r="I75" s="94" t="n">
        <f aca="false">AP75+AR75+AT75+AV75+AX75</f>
        <v>0.0329836787319884</v>
      </c>
      <c r="J75" s="81" t="n">
        <f aca="false">ROUND(AQ75+AS75+AU75+AW75+AY75,0)</f>
        <v>410810</v>
      </c>
      <c r="K75" s="94" t="n">
        <f aca="false">I75-Tabla_Ministerio!J75</f>
        <v>5.89805981832114E-016</v>
      </c>
      <c r="L75" s="81" t="n">
        <f aca="false">J75-Tabla_Ministerio!K75</f>
        <v>0</v>
      </c>
      <c r="M75" s="94" t="n">
        <f aca="false">Q110/Q$112</f>
        <v>0.0171064478703812</v>
      </c>
      <c r="N75" s="81" t="n">
        <f aca="false">ROUND(N77*M75,0)</f>
        <v>4048143</v>
      </c>
      <c r="O75" s="82" t="n">
        <f aca="false">Tabla_Ministerio!L75/Tabla_Ministerio!L77-M75</f>
        <v>-6.01250844251E-010</v>
      </c>
      <c r="P75" s="81" t="n">
        <f aca="false">N75-Tabla_Ministerio!L75</f>
        <v>0</v>
      </c>
      <c r="Q75" s="83" t="n">
        <f aca="false">N75+J75</f>
        <v>4458953</v>
      </c>
      <c r="R75" s="81" t="n">
        <f aca="false">Q75-Tabla_Ministerio!M75</f>
        <v>0</v>
      </c>
      <c r="T75" s="83" t="n">
        <f aca="false">B75+Tabla_Ministerio!B75</f>
        <v>2280</v>
      </c>
      <c r="U75" s="83" t="n">
        <f aca="false">C75+Tabla_Ministerio!C75</f>
        <v>24</v>
      </c>
      <c r="V75" s="83" t="n">
        <f aca="false">D75+Tabla_Ministerio!D75</f>
        <v>142.591557059961</v>
      </c>
      <c r="W75" s="83" t="n">
        <f aca="false">E75+Tabla_Ministerio!E75</f>
        <v>106.364284332689</v>
      </c>
      <c r="X75" s="83" t="n">
        <f aca="false">F75+Tabla_Ministerio!F75</f>
        <v>22</v>
      </c>
      <c r="Y75" s="83" t="n">
        <f aca="false">G75+Tabla_Ministerio!G75</f>
        <v>112</v>
      </c>
      <c r="Z75" s="83" t="n">
        <f aca="false">H75+Tabla_Ministerio!H75</f>
        <v>7</v>
      </c>
      <c r="AA75" s="83" t="n">
        <f aca="false">Y75+0.33*Z75</f>
        <v>114.31</v>
      </c>
      <c r="AD75" s="91" t="n">
        <f aca="false">IF(U75&gt;0,T75/U75,0)</f>
        <v>95</v>
      </c>
      <c r="AE75" s="92" t="n">
        <f aca="false">EXP((((AD75-AD77)/AD78+2)/4-1.9)^3)</f>
        <v>0.00914318484656474</v>
      </c>
      <c r="AF75" s="93" t="n">
        <f aca="false">T75/V75</f>
        <v>15.9897265098328</v>
      </c>
      <c r="AG75" s="92" t="n">
        <f aca="false">EXP((((AF75-AF77)/AF78+2)/4-1.9)^3)</f>
        <v>0.0177320347761564</v>
      </c>
      <c r="AH75" s="92" t="n">
        <f aca="false">W75/V75</f>
        <v>0.745936761795524</v>
      </c>
      <c r="AI75" s="92" t="n">
        <f aca="false">EXP((((AH75-AH77)/AH78+2)/4-1.9)^3)</f>
        <v>0.0799051728333158</v>
      </c>
      <c r="AJ75" s="92" t="n">
        <f aca="false">X75/V75</f>
        <v>0.154286834744001</v>
      </c>
      <c r="AK75" s="92" t="n">
        <f aca="false">EXP((((AJ75-AJ77)/AJ78+2)/4-1.9)^3)</f>
        <v>0.170859565163968</v>
      </c>
      <c r="AL75" s="92" t="n">
        <f aca="false">AA75/V75</f>
        <v>0.801660367253944</v>
      </c>
      <c r="AM75" s="92" t="n">
        <f aca="false">EXP((((AL75-AL77)/AL78+2)/4-1.9)^3)</f>
        <v>0.103231570774789</v>
      </c>
      <c r="AN75" s="92" t="n">
        <f aca="false">0.01*AE75+0.15*AG75+0.24*AI75+0.25*AK75+0.35*AM75</f>
        <v>0.100774419607053</v>
      </c>
      <c r="AP75" s="94" t="n">
        <f aca="false">0.01*AE75/$AN77</f>
        <v>2.99258356180271E-005</v>
      </c>
      <c r="AQ75" s="81" t="n">
        <f aca="false">AP75*$J77</f>
        <v>372.725145440774</v>
      </c>
      <c r="AR75" s="94" t="n">
        <f aca="false">0.15*AG75/$AN77</f>
        <v>0.00087055982153271</v>
      </c>
      <c r="AS75" s="81" t="n">
        <f aca="false">AR75*$J77</f>
        <v>10842.7894959167</v>
      </c>
      <c r="AT75" s="94" t="n">
        <f aca="false">0.24*AI75/$AN77</f>
        <v>0.00627675132646135</v>
      </c>
      <c r="AU75" s="81" t="n">
        <f aca="false">AT75*$J77</f>
        <v>78176.6992545257</v>
      </c>
      <c r="AV75" s="94" t="n">
        <f aca="false">0.25*AK75/$AN77</f>
        <v>0.0139806734378382</v>
      </c>
      <c r="AW75" s="81" t="n">
        <f aca="false">AV75*$J77</f>
        <v>174128.756402684</v>
      </c>
      <c r="AX75" s="94" t="n">
        <f aca="false">0.35*AM75/$AN77</f>
        <v>0.0118257683105381</v>
      </c>
      <c r="AY75" s="81" t="n">
        <f aca="false">AX75*$J77</f>
        <v>147289.494928556</v>
      </c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95" t="s">
        <v>70</v>
      </c>
      <c r="B76" s="97" t="n">
        <f aca="true">INDIRECT(ADDRESS(ROW()-35*INT((ROW()-15)/35)+138,2+INT((ROW()-15)/35), 1, 1, "Variables_Simulación"))</f>
        <v>0</v>
      </c>
      <c r="C76" s="97" t="n">
        <f aca="true">INDIRECT(ADDRESS(ROW()-35*INT((ROW()-15)/35)+108,2+INT((ROW()-15)/35), 1, 1, "Variables_Simulación"))</f>
        <v>0</v>
      </c>
      <c r="D76" s="97" t="n">
        <f aca="true">INDIRECT(ADDRESS(ROW()-35*INT((ROW()-15)/35)+78,2+INT((ROW()-15)/35), 1, 1, "Variables_Simulación"))</f>
        <v>0</v>
      </c>
      <c r="E76" s="97" t="n">
        <f aca="true">INDIRECT(ADDRESS(ROW()-35*INT((ROW()-15)/35)+48,2+INT((ROW()-15)/35), 1, 1, "Variables_Simulación"))</f>
        <v>0</v>
      </c>
      <c r="F76" s="97" t="n">
        <f aca="true">INDIRECT(ADDRESS(ROW()-35*INT((ROW()-15)/35)+18,2+INT((ROW()-15)/35), 1, 1, "Variables_Simulación"))</f>
        <v>0</v>
      </c>
      <c r="G76" s="97" t="n">
        <f aca="true">INDIRECT(ADDRESS(ROW()-35*INT((ROW()-15)/35)-12,2+INT((ROW()-15)/35), 1, 1, "Variables_Simulación"))</f>
        <v>0</v>
      </c>
      <c r="H76" s="97" t="n">
        <f aca="true">INDIRECT(ADDRESS(ROW()-35*INT((ROW()-15)/35)+168,2+INT((ROW()-15)/35), 1, 1, "Variables_Simulación"))</f>
        <v>0</v>
      </c>
      <c r="I76" s="103" t="n">
        <f aca="false">AP76+AR76+AT76+AV76+AX76</f>
        <v>0.00851078795931723</v>
      </c>
      <c r="J76" s="97" t="n">
        <f aca="false">ROUND(AQ76+AS76+AU76+AW76+AY76,0)</f>
        <v>106002</v>
      </c>
      <c r="K76" s="103" t="n">
        <f aca="false">I76-Tabla_Ministerio!J76</f>
        <v>-3.12250225675825E-017</v>
      </c>
      <c r="L76" s="97" t="n">
        <f aca="false">J76-Tabla_Ministerio!K76</f>
        <v>0</v>
      </c>
      <c r="M76" s="103" t="n">
        <f aca="false">Q111/Q$112</f>
        <v>0.0140338076298655</v>
      </c>
      <c r="N76" s="97" t="n">
        <f aca="false">ROUND(N77*M76,0)</f>
        <v>3321020</v>
      </c>
      <c r="O76" s="96" t="n">
        <f aca="false">Tabla_Ministerio!L76/Tabla_Ministerio!L77-M76</f>
        <v>-1.63296090538445E-009</v>
      </c>
      <c r="P76" s="97" t="n">
        <f aca="false">N76-Tabla_Ministerio!L76</f>
        <v>0</v>
      </c>
      <c r="Q76" s="99" t="n">
        <f aca="false">N76+J76</f>
        <v>3427022</v>
      </c>
      <c r="R76" s="97" t="n">
        <f aca="false">Q76-Tabla_Ministerio!M76</f>
        <v>0</v>
      </c>
      <c r="T76" s="99" t="n">
        <f aca="false">B76+Tabla_Ministerio!B76</f>
        <v>290</v>
      </c>
      <c r="U76" s="99" t="n">
        <f aca="false">C76+Tabla_Ministerio!C76</f>
        <v>6</v>
      </c>
      <c r="V76" s="99" t="n">
        <f aca="false">D76+Tabla_Ministerio!D76</f>
        <v>53.9255611265045</v>
      </c>
      <c r="W76" s="99" t="n">
        <f aca="false">E76+Tabla_Ministerio!E76</f>
        <v>38.6073793083227</v>
      </c>
      <c r="X76" s="99" t="n">
        <f aca="false">F76+Tabla_Ministerio!F76</f>
        <v>3</v>
      </c>
      <c r="Y76" s="99" t="n">
        <f aca="false">G76+Tabla_Ministerio!G76</f>
        <v>28</v>
      </c>
      <c r="Z76" s="99" t="n">
        <f aca="false">H76+Tabla_Ministerio!H76</f>
        <v>2</v>
      </c>
      <c r="AA76" s="99" t="n">
        <f aca="false">Y76+0.33*Z76</f>
        <v>28.66</v>
      </c>
      <c r="AD76" s="100" t="n">
        <f aca="false">IF(U76&gt;0,T76/U76,0)</f>
        <v>48.3333333333333</v>
      </c>
      <c r="AE76" s="101" t="n">
        <f aca="false">EXP((((AD76-AD77)/AD78+2)/4-1.9)^3)</f>
        <v>0.00257970742349845</v>
      </c>
      <c r="AF76" s="102" t="n">
        <f aca="false">T76/V76</f>
        <v>5.37778363250938</v>
      </c>
      <c r="AG76" s="101" t="n">
        <f aca="false">EXP((((AF76-AF77)/AF78+2)/4-1.9)^3)</f>
        <v>7.65562838005367E-005</v>
      </c>
      <c r="AH76" s="101" t="n">
        <f aca="false">W76/V76</f>
        <v>0.715938388063376</v>
      </c>
      <c r="AI76" s="101" t="n">
        <f aca="false">EXP((((AH76-AH77)/AH78+2)/4-1.9)^3)</f>
        <v>0.0499090787161171</v>
      </c>
      <c r="AJ76" s="101" t="n">
        <f aca="false">X76/V76</f>
        <v>0.055632244474235</v>
      </c>
      <c r="AK76" s="101" t="n">
        <f aca="false">EXP((((AJ76-AJ77)/AJ78+2)/4-1.9)^3)</f>
        <v>0.0182405754284789</v>
      </c>
      <c r="AL76" s="101" t="n">
        <f aca="false">AA76/V76</f>
        <v>0.531473375543858</v>
      </c>
      <c r="AM76" s="101" t="n">
        <f aca="false">EXP((((AL76-AL77)/AL78+2)/4-1.9)^3)</f>
        <v>0.0269349964280984</v>
      </c>
      <c r="AN76" s="101" t="n">
        <f aca="false">0.01*AE76+0.15*AG76+0.24*AI76+0.25*AK76+0.35*AM76</f>
        <v>0.0260028520156273</v>
      </c>
      <c r="AP76" s="103" t="n">
        <f aca="false">0.01*AE76/$AN77</f>
        <v>8.44343646046097E-006</v>
      </c>
      <c r="AQ76" s="97" t="n">
        <f aca="false">AP76*$J77</f>
        <v>105.162680264456</v>
      </c>
      <c r="AR76" s="103" t="n">
        <f aca="false">0.15*AG76/$AN77</f>
        <v>3.75855481922582E-006</v>
      </c>
      <c r="AS76" s="97" t="n">
        <f aca="false">AR76*$J77</f>
        <v>46.8126574483745</v>
      </c>
      <c r="AT76" s="103" t="n">
        <f aca="false">0.24*AI76/$AN77</f>
        <v>0.0039204830541739</v>
      </c>
      <c r="AU76" s="97" t="n">
        <f aca="false">AT76*$J77</f>
        <v>48829.4674613799</v>
      </c>
      <c r="AV76" s="103" t="n">
        <f aca="false">0.25*AK76/$AN77</f>
        <v>0.00149254464120338</v>
      </c>
      <c r="AW76" s="97" t="n">
        <f aca="false">AV76*$J77</f>
        <v>18589.5867894917</v>
      </c>
      <c r="AX76" s="103" t="n">
        <f aca="false">0.35*AM76/$AN77</f>
        <v>0.00308555827266026</v>
      </c>
      <c r="AY76" s="97" t="n">
        <f aca="false">AX76*$J77</f>
        <v>38430.5110347692</v>
      </c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104" t="s">
        <v>71</v>
      </c>
      <c r="B77" s="108"/>
      <c r="C77" s="108"/>
      <c r="D77" s="108"/>
      <c r="E77" s="108"/>
      <c r="F77" s="108"/>
      <c r="G77" s="108"/>
      <c r="H77" s="108"/>
      <c r="I77" s="108" t="n">
        <f aca="false">SUM(I50:I76)</f>
        <v>1</v>
      </c>
      <c r="J77" s="108" t="n">
        <f aca="false">Tabla_Ministerio!K77</f>
        <v>12454962</v>
      </c>
      <c r="K77" s="107" t="n">
        <f aca="false">I77-Tabla_Ministerio!J77</f>
        <v>0</v>
      </c>
      <c r="L77" s="108" t="n">
        <f aca="false">SUM(L52:L76)</f>
        <v>1</v>
      </c>
      <c r="M77" s="105" t="n">
        <f aca="false">SUM(M50:M76)</f>
        <v>0.999999975371262</v>
      </c>
      <c r="N77" s="108" t="n">
        <f aca="false">Tabla_Ministerio!L77</f>
        <v>236644286</v>
      </c>
      <c r="O77" s="105" t="n">
        <f aca="false">SUM(O50:O76)</f>
        <v>2.46287374591758E-008</v>
      </c>
      <c r="P77" s="108" t="n">
        <f aca="false">SUM(P50:P76)</f>
        <v>-6</v>
      </c>
      <c r="Q77" s="111" t="n">
        <f aca="false">Tabla_Ministerio!M77</f>
        <v>249099248</v>
      </c>
      <c r="R77" s="108" t="n">
        <f aca="false">SUM(R50:R76)</f>
        <v>-5</v>
      </c>
      <c r="T77" s="111"/>
      <c r="U77" s="111"/>
      <c r="V77" s="111"/>
      <c r="W77" s="111"/>
      <c r="X77" s="111"/>
      <c r="Y77" s="111"/>
      <c r="Z77" s="111"/>
      <c r="AA77" s="111"/>
      <c r="AC77" s="112" t="s">
        <v>295</v>
      </c>
      <c r="AD77" s="112" t="n">
        <f aca="false">AVERAGE(AD50:AD76)</f>
        <v>187.380679717398</v>
      </c>
      <c r="AE77" s="111"/>
      <c r="AF77" s="113" t="n">
        <f aca="false">AVERAGE(AF50:AF76)</f>
        <v>19.8672796044395</v>
      </c>
      <c r="AG77" s="111"/>
      <c r="AH77" s="114" t="n">
        <f aca="false">AVERAGE(AH50:AH76)</f>
        <v>0.731674265684408</v>
      </c>
      <c r="AI77" s="111"/>
      <c r="AJ77" s="114" t="n">
        <f aca="false">AVERAGE(AJ50:AJ76)</f>
        <v>0.104554128688899</v>
      </c>
      <c r="AK77" s="111"/>
      <c r="AL77" s="114" t="n">
        <f aca="false">AVERAGE(AL50:AL76)</f>
        <v>0.696646523946882</v>
      </c>
      <c r="AM77" s="115"/>
      <c r="AN77" s="114" t="n">
        <f aca="false">SUM(AN50:AN76)</f>
        <v>3.0552813840416</v>
      </c>
      <c r="AP77" s="116" t="n">
        <f aca="false">SUM(AP50:AP76)</f>
        <v>0.00979641247978866</v>
      </c>
      <c r="AQ77" s="108" t="n">
        <f aca="false">SUM(AQ50:AQ76)</f>
        <v>122013.945172094</v>
      </c>
      <c r="AR77" s="116" t="n">
        <f aca="false">SUM(AR50:AR76)</f>
        <v>0.144255641006122</v>
      </c>
      <c r="AS77" s="108" t="n">
        <f aca="false">SUM(AS50:AS76)</f>
        <v>1796698.52701689</v>
      </c>
      <c r="AT77" s="116" t="n">
        <f aca="false">SUM(AT50:AT76)</f>
        <v>0.239829420333308</v>
      </c>
      <c r="AU77" s="108" t="n">
        <f aca="false">SUM(AU50:AU76)</f>
        <v>2987066.31673337</v>
      </c>
      <c r="AV77" s="116" t="n">
        <f aca="false">SUM(AV50:AV76)</f>
        <v>0.256251980451572</v>
      </c>
      <c r="AW77" s="108" t="n">
        <f aca="false">SUM(AW50:AW76)</f>
        <v>3191608.67894907</v>
      </c>
      <c r="AX77" s="116" t="n">
        <f aca="false">SUM(AX50:AX76)</f>
        <v>0.34986654572921</v>
      </c>
      <c r="AY77" s="108" t="n">
        <f aca="false">SUM(AY50:AY76)</f>
        <v>4357574.53212857</v>
      </c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57" t="s">
        <v>72</v>
      </c>
      <c r="B78" s="8"/>
      <c r="C78" s="8"/>
      <c r="D78" s="8"/>
      <c r="E78" s="8"/>
      <c r="F78" s="8"/>
      <c r="G78" s="8"/>
      <c r="H78" s="8"/>
      <c r="AC78" s="112" t="s">
        <v>296</v>
      </c>
      <c r="AD78" s="112" t="n">
        <f aca="false">_xlfn.STDEV.P(AD50:AD76)</f>
        <v>84.1524731675746</v>
      </c>
      <c r="AE78" s="111"/>
      <c r="AF78" s="113" t="n">
        <f aca="false">_xlfn.STDEV.P(AF50:AF76)</f>
        <v>5.05750558449526</v>
      </c>
      <c r="AG78" s="111"/>
      <c r="AH78" s="114" t="n">
        <f aca="false">_xlfn.STDEV.P(AH50:AH76)</f>
        <v>0.0939854248353404</v>
      </c>
      <c r="AI78" s="111"/>
      <c r="AJ78" s="114" t="n">
        <f aca="false">_xlfn.STDEV.P(AJ50:AJ76)</f>
        <v>0.0650750393589536</v>
      </c>
      <c r="AK78" s="111"/>
      <c r="AL78" s="114" t="n">
        <f aca="false">_xlfn.STDEV.P(AL50:AL76)</f>
        <v>0.306672256738079</v>
      </c>
      <c r="AM78" s="111"/>
      <c r="AN78" s="114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57" t="s">
        <v>82</v>
      </c>
      <c r="B79" s="8"/>
      <c r="C79" s="8"/>
      <c r="D79" s="8"/>
      <c r="E79" s="8"/>
      <c r="F79" s="8"/>
      <c r="G79" s="8"/>
      <c r="H79" s="8"/>
      <c r="AC79" s="8" t="n">
        <f aca="false">MIN(AD79:AM79)</f>
        <v>-2.86494908010589</v>
      </c>
      <c r="AD79" s="8" t="n">
        <f aca="false">(MIN(AD50:AD76)-AD77)/AD78</f>
        <v>-1.65232632090535</v>
      </c>
      <c r="AF79" s="8" t="n">
        <f aca="false">(MIN(AF50:AF76)-AF77)/AF78</f>
        <v>-2.86494908010589</v>
      </c>
      <c r="AH79" s="8" t="n">
        <f aca="false">(MIN(AH50:AH76)-AH77)/AH78</f>
        <v>-1.89216825990075</v>
      </c>
      <c r="AJ79" s="8" t="n">
        <f aca="false">(MIN(AJ50:AJ76)-AJ77)/AJ78</f>
        <v>-1.39178959624305</v>
      </c>
      <c r="AL79" s="8" t="n">
        <f aca="false">(MIN(AL50:AL76)-AL77)/AL78</f>
        <v>-1.62244331050297</v>
      </c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1" customFormat="false" ht="12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16" t="s">
        <v>83</v>
      </c>
      <c r="B82" s="16"/>
      <c r="C82" s="16"/>
      <c r="D82" s="16"/>
      <c r="E82" s="16"/>
      <c r="F82" s="16"/>
      <c r="G82" s="16"/>
      <c r="H82" s="16"/>
      <c r="I82" s="16"/>
      <c r="J82" s="16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true" outlineLevel="0" collapsed="false">
      <c r="A83" s="66" t="s">
        <v>30</v>
      </c>
      <c r="B83" s="67" t="s">
        <v>309</v>
      </c>
      <c r="C83" s="67"/>
      <c r="D83" s="67"/>
      <c r="E83" s="67"/>
      <c r="F83" s="67"/>
      <c r="G83" s="67"/>
      <c r="H83" s="67"/>
      <c r="I83" s="66" t="s">
        <v>32</v>
      </c>
      <c r="J83" s="69" t="s">
        <v>33</v>
      </c>
      <c r="K83" s="157" t="s">
        <v>276</v>
      </c>
      <c r="L83" s="69" t="s">
        <v>277</v>
      </c>
      <c r="M83" s="157" t="s">
        <v>278</v>
      </c>
      <c r="N83" s="69" t="s">
        <v>34</v>
      </c>
      <c r="O83" s="69" t="s">
        <v>279</v>
      </c>
      <c r="P83" s="69" t="s">
        <v>280</v>
      </c>
      <c r="Q83" s="66" t="s">
        <v>281</v>
      </c>
      <c r="R83" s="69" t="s">
        <v>282</v>
      </c>
      <c r="T83" s="72" t="s">
        <v>310</v>
      </c>
      <c r="U83" s="72"/>
      <c r="V83" s="72"/>
      <c r="W83" s="72"/>
      <c r="X83" s="72"/>
      <c r="Y83" s="72"/>
      <c r="Z83" s="72"/>
      <c r="AA83" s="72"/>
      <c r="AD83" s="73" t="s">
        <v>284</v>
      </c>
      <c r="AE83" s="73"/>
      <c r="AF83" s="73" t="s">
        <v>285</v>
      </c>
      <c r="AG83" s="73"/>
      <c r="AH83" s="73" t="s">
        <v>286</v>
      </c>
      <c r="AI83" s="73"/>
      <c r="AJ83" s="73" t="s">
        <v>287</v>
      </c>
      <c r="AK83" s="73"/>
      <c r="AL83" s="73" t="s">
        <v>288</v>
      </c>
      <c r="AM83" s="73"/>
      <c r="AN83" s="74" t="s">
        <v>289</v>
      </c>
      <c r="AP83" s="73" t="s">
        <v>284</v>
      </c>
      <c r="AQ83" s="73"/>
      <c r="AR83" s="73" t="s">
        <v>285</v>
      </c>
      <c r="AS83" s="73"/>
      <c r="AT83" s="73" t="s">
        <v>286</v>
      </c>
      <c r="AU83" s="73"/>
      <c r="AV83" s="73" t="s">
        <v>287</v>
      </c>
      <c r="AW83" s="73"/>
      <c r="AX83" s="74" t="s">
        <v>288</v>
      </c>
      <c r="AY83" s="74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7.3" hidden="false" customHeight="false" outlineLevel="0" collapsed="false">
      <c r="A84" s="66"/>
      <c r="B84" s="21" t="s">
        <v>84</v>
      </c>
      <c r="C84" s="21" t="s">
        <v>85</v>
      </c>
      <c r="D84" s="21" t="s">
        <v>86</v>
      </c>
      <c r="E84" s="21" t="s">
        <v>87</v>
      </c>
      <c r="F84" s="21" t="s">
        <v>88</v>
      </c>
      <c r="G84" s="21" t="s">
        <v>89</v>
      </c>
      <c r="H84" s="21" t="s">
        <v>90</v>
      </c>
      <c r="I84" s="66"/>
      <c r="J84" s="69"/>
      <c r="K84" s="157"/>
      <c r="L84" s="69"/>
      <c r="M84" s="157"/>
      <c r="N84" s="69"/>
      <c r="O84" s="69"/>
      <c r="P84" s="69"/>
      <c r="Q84" s="66"/>
      <c r="R84" s="69"/>
      <c r="T84" s="73" t="str">
        <f aca="false">B84</f>
        <v>Alumnos Pregrado
(2018)</v>
      </c>
      <c r="U84" s="73" t="str">
        <f aca="false">C84</f>
        <v>N° Carreras Pregrado
(2018)</v>
      </c>
      <c r="V84" s="73" t="str">
        <f aca="false">D84</f>
        <v>JCE Totales
(2019)</v>
      </c>
      <c r="W84" s="73" t="str">
        <f aca="false">E84</f>
        <v>JCE              (Phd + Msc)
(2019)</v>
      </c>
      <c r="X84" s="73" t="str">
        <f aca="false">F84</f>
        <v>Total Proyectos 
(2019)</v>
      </c>
      <c r="Y84" s="73" t="str">
        <f aca="false">G84</f>
        <v>Publicaciones ISI
(2019)</v>
      </c>
      <c r="Z84" s="73" t="str">
        <f aca="false">H84</f>
        <v>Publicaciones Scielo
(2019)</v>
      </c>
      <c r="AA84" s="66" t="s">
        <v>43</v>
      </c>
      <c r="AD84" s="73" t="s">
        <v>290</v>
      </c>
      <c r="AE84" s="73" t="s">
        <v>291</v>
      </c>
      <c r="AF84" s="73" t="s">
        <v>290</v>
      </c>
      <c r="AG84" s="73" t="s">
        <v>291</v>
      </c>
      <c r="AH84" s="73" t="s">
        <v>290</v>
      </c>
      <c r="AI84" s="73" t="s">
        <v>291</v>
      </c>
      <c r="AJ84" s="73" t="s">
        <v>290</v>
      </c>
      <c r="AK84" s="73" t="s">
        <v>291</v>
      </c>
      <c r="AL84" s="73" t="s">
        <v>290</v>
      </c>
      <c r="AM84" s="73" t="s">
        <v>291</v>
      </c>
      <c r="AN84" s="75" t="s">
        <v>292</v>
      </c>
      <c r="AP84" s="73" t="s">
        <v>293</v>
      </c>
      <c r="AQ84" s="73" t="s">
        <v>294</v>
      </c>
      <c r="AR84" s="73" t="s">
        <v>293</v>
      </c>
      <c r="AS84" s="73" t="s">
        <v>294</v>
      </c>
      <c r="AT84" s="73" t="s">
        <v>293</v>
      </c>
      <c r="AU84" s="73" t="s">
        <v>294</v>
      </c>
      <c r="AV84" s="73" t="s">
        <v>293</v>
      </c>
      <c r="AW84" s="73" t="s">
        <v>294</v>
      </c>
      <c r="AX84" s="73" t="s">
        <v>293</v>
      </c>
      <c r="AY84" s="75" t="s">
        <v>294</v>
      </c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76" t="s">
        <v>44</v>
      </c>
      <c r="B85" s="79" t="n">
        <f aca="true">INDIRECT(ADDRESS(ROW()-35*INT((ROW()-15)/35)+138,2+INT((ROW()-15)/35), 1, 1, "Variables_Simulación"))</f>
        <v>0</v>
      </c>
      <c r="C85" s="79" t="n">
        <f aca="true">INDIRECT(ADDRESS(ROW()-35*INT((ROW()-15)/35)+108,2+INT((ROW()-15)/35), 1, 1, "Variables_Simulación"))</f>
        <v>0</v>
      </c>
      <c r="D85" s="79" t="n">
        <f aca="true">INDIRECT(ADDRESS(ROW()-35*INT((ROW()-15)/35)+78,2+INT((ROW()-15)/35), 1, 1, "Variables_Simulación"))</f>
        <v>0</v>
      </c>
      <c r="E85" s="79" t="n">
        <f aca="true">INDIRECT(ADDRESS(ROW()-35*INT((ROW()-15)/35)+48,2+INT((ROW()-15)/35), 1, 1, "Variables_Simulación"))</f>
        <v>0</v>
      </c>
      <c r="F85" s="79" t="n">
        <f aca="true">INDIRECT(ADDRESS(ROW()-35*INT((ROW()-15)/35)+18,2+INT((ROW()-15)/35), 1, 1, "Variables_Simulación"))</f>
        <v>0</v>
      </c>
      <c r="G85" s="79" t="n">
        <f aca="true">INDIRECT(ADDRESS(ROW()-35*INT((ROW()-15)/35)-12,2+INT((ROW()-15)/35), 1, 1, "Variables_Simulación"))</f>
        <v>0</v>
      </c>
      <c r="H85" s="79" t="n">
        <f aca="true">INDIRECT(ADDRESS(ROW()-35*INT((ROW()-15)/35)+168,2+INT((ROW()-15)/35), 1, 1, "Variables_Simulación"))</f>
        <v>0</v>
      </c>
      <c r="I85" s="88" t="n">
        <f aca="false">AP85+AR85+AT85+AV85+AX85</f>
        <v>0.0830191255229972</v>
      </c>
      <c r="J85" s="79" t="n">
        <f aca="false">ROUND(AQ85+AS85+AU85+AW85+AY85,0)</f>
        <v>1011247</v>
      </c>
      <c r="K85" s="88" t="n">
        <f aca="false">I85-Tabla_Ministerio!J85</f>
        <v>0</v>
      </c>
      <c r="L85" s="81" t="n">
        <f aca="false">J85-Tabla_Ministerio!K85</f>
        <v>0</v>
      </c>
      <c r="M85" s="94" t="n">
        <f aca="false">Q120/Q$147</f>
        <v>0.168822719842024</v>
      </c>
      <c r="N85" s="81" t="n">
        <f aca="false">ROUND(N$112*M85,0)</f>
        <v>39071816</v>
      </c>
      <c r="O85" s="82" t="n">
        <f aca="false">Tabla_Ministerio!L85/Tabla_Ministerio!L112-M85</f>
        <v>-1.49593679293902E-006</v>
      </c>
      <c r="P85" s="81" t="n">
        <f aca="false">N85-Tabla_Ministerio!L85</f>
        <v>346</v>
      </c>
      <c r="Q85" s="83" t="n">
        <f aca="false">N85+J85</f>
        <v>40083063</v>
      </c>
      <c r="R85" s="81" t="n">
        <f aca="false">Q85-Tabla_Ministerio!M85</f>
        <v>346</v>
      </c>
      <c r="T85" s="84" t="n">
        <f aca="false">B85+Tabla_Ministerio!B85</f>
        <v>32434</v>
      </c>
      <c r="U85" s="84" t="n">
        <f aca="false">C85+Tabla_Ministerio!C85</f>
        <v>78</v>
      </c>
      <c r="V85" s="84" t="n">
        <f aca="false">D85+Tabla_Ministerio!D85</f>
        <v>2346.14576479301</v>
      </c>
      <c r="W85" s="84" t="n">
        <f aca="false">E85+Tabla_Ministerio!E85</f>
        <v>1665.73769585944</v>
      </c>
      <c r="X85" s="84" t="n">
        <f aca="false">F85+Tabla_Ministerio!F85</f>
        <v>830.5</v>
      </c>
      <c r="Y85" s="84" t="n">
        <f aca="false">G85+Tabla_Ministerio!G85</f>
        <v>2432</v>
      </c>
      <c r="Z85" s="84" t="n">
        <f aca="false">H85+Tabla_Ministerio!H85</f>
        <v>290</v>
      </c>
      <c r="AA85" s="84" t="n">
        <f aca="false">Y85+0.33*Z85</f>
        <v>2527.7</v>
      </c>
      <c r="AD85" s="85" t="n">
        <f aca="false">IF(U85&gt;0,T85/U85,0)</f>
        <v>415.820512820513</v>
      </c>
      <c r="AE85" s="86" t="n">
        <f aca="false">EXP((((AD85-AD112)/AD113+2)/4-1.9)^3)</f>
        <v>0.702845181291228</v>
      </c>
      <c r="AF85" s="87" t="n">
        <f aca="false">T85/V85</f>
        <v>13.8243754871137</v>
      </c>
      <c r="AG85" s="86" t="n">
        <f aca="false">EXP((((AF85-AF112)/AF113+2)/4-1.9)^3)</f>
        <v>0.00569424270350804</v>
      </c>
      <c r="AH85" s="86" t="n">
        <f aca="false">W85/V85</f>
        <v>0.709989004458297</v>
      </c>
      <c r="AI85" s="86" t="n">
        <f aca="false">EXP((((AH85-AH112)/AH113+2)/4-1.9)^3)</f>
        <v>0.05423933613312</v>
      </c>
      <c r="AJ85" s="86" t="n">
        <f aca="false">X85/V85</f>
        <v>0.353984825863226</v>
      </c>
      <c r="AK85" s="86" t="n">
        <f aca="false">EXP((((AJ85-AJ112)/AJ113+2)/4-1.9)^3)</f>
        <v>0.39595639723266</v>
      </c>
      <c r="AL85" s="86" t="n">
        <f aca="false">AA85/V85</f>
        <v>1.07738403893375</v>
      </c>
      <c r="AM85" s="86" t="n">
        <f aca="false">EXP((((AL85-AL112)/AL113+2)/4-1.9)^3)</f>
        <v>0.381219450189434</v>
      </c>
      <c r="AN85" s="86" t="n">
        <f aca="false">0.01*AE85+0.15*AG85+0.24*AI85+0.25*AK85+0.35*AM85</f>
        <v>0.253315935764854</v>
      </c>
      <c r="AP85" s="88" t="n">
        <f aca="false">0.01*AE85/$AN$112</f>
        <v>0.00230343156867219</v>
      </c>
      <c r="AQ85" s="79" t="n">
        <f aca="false">AP85*$J$112</f>
        <v>28057.8511673865</v>
      </c>
      <c r="AR85" s="88" t="n">
        <f aca="false">0.15*AG85/$AN$112</f>
        <v>0.000279925766415126</v>
      </c>
      <c r="AS85" s="79" t="n">
        <f aca="false">AR85*$J$112</f>
        <v>3409.74552871988</v>
      </c>
      <c r="AT85" s="88" t="n">
        <f aca="false">0.24*AI85/$AN$112</f>
        <v>0.00426620037886548</v>
      </c>
      <c r="AU85" s="79" t="n">
        <f aca="false">AT85*$J$112</f>
        <v>51966.1260653196</v>
      </c>
      <c r="AV85" s="88" t="n">
        <f aca="false">0.25*AK85/$AN$112</f>
        <v>0.0324416560531806</v>
      </c>
      <c r="AW85" s="79" t="n">
        <f aca="false">AV85*$J$112</f>
        <v>395168.308684939</v>
      </c>
      <c r="AX85" s="88" t="n">
        <f aca="false">0.35*AM85/$AN$112</f>
        <v>0.0437279117558638</v>
      </c>
      <c r="AY85" s="79" t="n">
        <f aca="false">AX85*$J$112</f>
        <v>532644.970483708</v>
      </c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89" t="s">
        <v>45</v>
      </c>
      <c r="B86" s="81" t="n">
        <f aca="true">INDIRECT(ADDRESS(ROW()-35*INT((ROW()-15)/35)+138,2+INT((ROW()-15)/35), 1, 1, "Variables_Simulación"))</f>
        <v>0</v>
      </c>
      <c r="C86" s="81" t="n">
        <f aca="true">INDIRECT(ADDRESS(ROW()-35*INT((ROW()-15)/35)+108,2+INT((ROW()-15)/35), 1, 1, "Variables_Simulación"))</f>
        <v>0</v>
      </c>
      <c r="D86" s="81" t="n">
        <f aca="true">INDIRECT(ADDRESS(ROW()-35*INT((ROW()-15)/35)+78,2+INT((ROW()-15)/35), 1, 1, "Variables_Simulación"))</f>
        <v>0</v>
      </c>
      <c r="E86" s="81" t="n">
        <f aca="true">INDIRECT(ADDRESS(ROW()-35*INT((ROW()-15)/35)+48,2+INT((ROW()-15)/35), 1, 1, "Variables_Simulación"))</f>
        <v>0</v>
      </c>
      <c r="F86" s="81" t="n">
        <f aca="true">INDIRECT(ADDRESS(ROW()-35*INT((ROW()-15)/35)+18,2+INT((ROW()-15)/35), 1, 1, "Variables_Simulación"))</f>
        <v>0</v>
      </c>
      <c r="G86" s="81" t="n">
        <f aca="true">INDIRECT(ADDRESS(ROW()-35*INT((ROW()-15)/35)-12,2+INT((ROW()-15)/35), 1, 1, "Variables_Simulación"))</f>
        <v>0</v>
      </c>
      <c r="H86" s="81" t="n">
        <f aca="true">INDIRECT(ADDRESS(ROW()-35*INT((ROW()-15)/35)+168,2+INT((ROW()-15)/35), 1, 1, "Variables_Simulación"))</f>
        <v>0</v>
      </c>
      <c r="I86" s="94" t="n">
        <f aca="false">AP86+AR86+AT86+AV86+AX86</f>
        <v>0.071767001489533</v>
      </c>
      <c r="J86" s="81" t="n">
        <f aca="false">ROUND(AQ86+AS86+AU86+AW86+AY86,0)</f>
        <v>874186</v>
      </c>
      <c r="K86" s="94" t="n">
        <f aca="false">I86-Tabla_Ministerio!J86</f>
        <v>0</v>
      </c>
      <c r="L86" s="81" t="n">
        <f aca="false">J86-Tabla_Ministerio!K86</f>
        <v>0</v>
      </c>
      <c r="M86" s="94" t="n">
        <f aca="false">Q121/Q$147</f>
        <v>0.111810333675163</v>
      </c>
      <c r="N86" s="81" t="n">
        <f aca="false">ROUND(N$112*M86,0)</f>
        <v>25877043</v>
      </c>
      <c r="O86" s="82" t="n">
        <f aca="false">Tabla_Ministerio!L86/Tabla_Ministerio!L112-M86</f>
        <v>2.28933484862359E-006</v>
      </c>
      <c r="P86" s="81" t="n">
        <f aca="false">N86-Tabla_Ministerio!L86</f>
        <v>-530</v>
      </c>
      <c r="Q86" s="83" t="n">
        <f aca="false">N86+J86</f>
        <v>26751229</v>
      </c>
      <c r="R86" s="81" t="n">
        <f aca="false">Q86-Tabla_Ministerio!M86</f>
        <v>-530</v>
      </c>
      <c r="T86" s="83" t="n">
        <f aca="false">B86+Tabla_Ministerio!B86</f>
        <v>26579</v>
      </c>
      <c r="U86" s="83" t="n">
        <f aca="false">C86+Tabla_Ministerio!C86</f>
        <v>79</v>
      </c>
      <c r="V86" s="83" t="n">
        <f aca="false">D86+Tabla_Ministerio!D86</f>
        <v>2252.28195587828</v>
      </c>
      <c r="W86" s="83" t="n">
        <f aca="false">E86+Tabla_Ministerio!E86</f>
        <v>1588.93650133282</v>
      </c>
      <c r="X86" s="83" t="n">
        <f aca="false">F86+Tabla_Ministerio!F86</f>
        <v>768</v>
      </c>
      <c r="Y86" s="83" t="n">
        <f aca="false">G86+Tabla_Ministerio!G86</f>
        <v>2216</v>
      </c>
      <c r="Z86" s="83" t="n">
        <f aca="false">H86+Tabla_Ministerio!H86</f>
        <v>183</v>
      </c>
      <c r="AA86" s="83" t="n">
        <f aca="false">Y86+0.33*Z86</f>
        <v>2276.39</v>
      </c>
      <c r="AD86" s="91" t="n">
        <f aca="false">IF(U86&gt;0,T86/U86,0)</f>
        <v>336.443037974684</v>
      </c>
      <c r="AE86" s="92" t="n">
        <f aca="false">EXP((((AD86-AD112)/AD113+2)/4-1.9)^3)</f>
        <v>0.43578109228048</v>
      </c>
      <c r="AF86" s="93" t="n">
        <f aca="false">T86/V86</f>
        <v>11.8009203646244</v>
      </c>
      <c r="AG86" s="92" t="n">
        <f aca="false">EXP((((AF86-AF112)/AF113+2)/4-1.9)^3)</f>
        <v>0.00199208989312457</v>
      </c>
      <c r="AH86" s="92" t="n">
        <f aca="false">W86/V86</f>
        <v>0.705478502452066</v>
      </c>
      <c r="AI86" s="92" t="n">
        <f aca="false">EXP((((AH86-AH112)/AH113+2)/4-1.9)^3)</f>
        <v>0.050802111074292</v>
      </c>
      <c r="AJ86" s="92" t="n">
        <f aca="false">X86/V86</f>
        <v>0.340987502917022</v>
      </c>
      <c r="AK86" s="92" t="n">
        <f aca="false">EXP((((AJ86-AJ112)/AJ113+2)/4-1.9)^3)</f>
        <v>0.362607640367638</v>
      </c>
      <c r="AL86" s="92" t="n">
        <f aca="false">AA86/V86</f>
        <v>1.01070383042354</v>
      </c>
      <c r="AM86" s="92" t="n">
        <f aca="false">EXP((((AL86-AL112)/AL113+2)/4-1.9)^3)</f>
        <v>0.318518091943233</v>
      </c>
      <c r="AN86" s="92" t="n">
        <f aca="false">0.01*AE86+0.15*AG86+0.24*AI86+0.25*AK86+0.35*AM86</f>
        <v>0.218982373336644</v>
      </c>
      <c r="AP86" s="94" t="n">
        <f aca="false">0.01*AE86/$AN$112</f>
        <v>0.00142818354839567</v>
      </c>
      <c r="AQ86" s="81" t="n">
        <f aca="false">AP86*$J$112</f>
        <v>17396.5495591845</v>
      </c>
      <c r="AR86" s="94" t="n">
        <f aca="false">0.15*AG86/$AN$112</f>
        <v>9.79300179385012E-005</v>
      </c>
      <c r="AS86" s="81" t="n">
        <f aca="false">AR86*$J$112</f>
        <v>1192.87497206695</v>
      </c>
      <c r="AT86" s="94" t="n">
        <f aca="false">0.24*AI86/$AN$112</f>
        <v>0.00399584509995447</v>
      </c>
      <c r="AU86" s="81" t="n">
        <f aca="false">AT86*$J$112</f>
        <v>48672.9576112746</v>
      </c>
      <c r="AV86" s="94" t="n">
        <f aca="false">0.25*AK86/$AN$112</f>
        <v>0.0297093125234952</v>
      </c>
      <c r="AW86" s="81" t="n">
        <f aca="false">AV86*$J$112</f>
        <v>361885.927242942</v>
      </c>
      <c r="AX86" s="94" t="n">
        <f aca="false">0.35*AM86/$AN$112</f>
        <v>0.0365357302997491</v>
      </c>
      <c r="AY86" s="81" t="n">
        <f aca="false">AX86*$J$112</f>
        <v>445037.784922372</v>
      </c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89" t="s">
        <v>46</v>
      </c>
      <c r="B87" s="81" t="n">
        <f aca="true">INDIRECT(ADDRESS(ROW()-35*INT((ROW()-15)/35)+138,2+INT((ROW()-15)/35), 1, 1, "Variables_Simulación"))</f>
        <v>0</v>
      </c>
      <c r="C87" s="81" t="n">
        <f aca="true">INDIRECT(ADDRESS(ROW()-35*INT((ROW()-15)/35)+108,2+INT((ROW()-15)/35), 1, 1, "Variables_Simulación"))</f>
        <v>0</v>
      </c>
      <c r="D87" s="81" t="n">
        <f aca="true">INDIRECT(ADDRESS(ROW()-35*INT((ROW()-15)/35)+78,2+INT((ROW()-15)/35), 1, 1, "Variables_Simulación"))</f>
        <v>0</v>
      </c>
      <c r="E87" s="81" t="n">
        <f aca="true">INDIRECT(ADDRESS(ROW()-35*INT((ROW()-15)/35)+48,2+INT((ROW()-15)/35), 1, 1, "Variables_Simulación"))</f>
        <v>0</v>
      </c>
      <c r="F87" s="81" t="n">
        <f aca="true">INDIRECT(ADDRESS(ROW()-35*INT((ROW()-15)/35)+18,2+INT((ROW()-15)/35), 1, 1, "Variables_Simulación"))</f>
        <v>0</v>
      </c>
      <c r="G87" s="81" t="n">
        <f aca="true">INDIRECT(ADDRESS(ROW()-35*INT((ROW()-15)/35)-12,2+INT((ROW()-15)/35), 1, 1, "Variables_Simulación"))</f>
        <v>0</v>
      </c>
      <c r="H87" s="81" t="n">
        <f aca="true">INDIRECT(ADDRESS(ROW()-35*INT((ROW()-15)/35)+168,2+INT((ROW()-15)/35), 1, 1, "Variables_Simulación"))</f>
        <v>0</v>
      </c>
      <c r="I87" s="94" t="n">
        <f aca="false">AP87+AR87+AT87+AV87+AX87</f>
        <v>0.0529896079185312</v>
      </c>
      <c r="J87" s="81" t="n">
        <f aca="false">ROUND(AQ87+AS87+AU87+AW87+AY87,0)</f>
        <v>645461</v>
      </c>
      <c r="K87" s="94" t="n">
        <f aca="false">I87-Tabla_Ministerio!J87</f>
        <v>-2.56739074444567E-016</v>
      </c>
      <c r="L87" s="81" t="n">
        <f aca="false">J87-Tabla_Ministerio!K87</f>
        <v>0</v>
      </c>
      <c r="M87" s="94" t="n">
        <f aca="false">Q122/Q$147</f>
        <v>0.0695022626577573</v>
      </c>
      <c r="N87" s="81" t="n">
        <f aca="false">ROUND(N$112*M87,0)</f>
        <v>16085392</v>
      </c>
      <c r="O87" s="82" t="n">
        <f aca="false">Tabla_Ministerio!L87/Tabla_Ministerio!L112-M87</f>
        <v>-1.57971103688509E-005</v>
      </c>
      <c r="P87" s="81" t="n">
        <f aca="false">N87-Tabla_Ministerio!L87</f>
        <v>3656</v>
      </c>
      <c r="Q87" s="83" t="n">
        <f aca="false">N87+J87</f>
        <v>16730853</v>
      </c>
      <c r="R87" s="81" t="n">
        <f aca="false">Q87-Tabla_Ministerio!M87</f>
        <v>3656</v>
      </c>
      <c r="T87" s="83" t="n">
        <f aca="false">B87+Tabla_Ministerio!B87</f>
        <v>25023</v>
      </c>
      <c r="U87" s="83" t="n">
        <f aca="false">C87+Tabla_Ministerio!C87</f>
        <v>97</v>
      </c>
      <c r="V87" s="83" t="n">
        <f aca="false">D87+Tabla_Ministerio!D87</f>
        <v>1474.37764661018</v>
      </c>
      <c r="W87" s="83" t="n">
        <f aca="false">E87+Tabla_Ministerio!E87</f>
        <v>1208.6156653999</v>
      </c>
      <c r="X87" s="83" t="n">
        <f aca="false">F87+Tabla_Ministerio!F87</f>
        <v>418</v>
      </c>
      <c r="Y87" s="83" t="n">
        <f aca="false">G87+Tabla_Ministerio!G87</f>
        <v>1122</v>
      </c>
      <c r="Z87" s="83" t="n">
        <f aca="false">H87+Tabla_Ministerio!H87</f>
        <v>83</v>
      </c>
      <c r="AA87" s="83" t="n">
        <f aca="false">Y87+0.33*Z87</f>
        <v>1149.39</v>
      </c>
      <c r="AD87" s="91" t="n">
        <f aca="false">IF(U87&gt;0,T87/U87,0)</f>
        <v>257.969072164948</v>
      </c>
      <c r="AE87" s="92" t="n">
        <f aca="false">EXP((((AD87-AD112)/AD113+2)/4-1.9)^3)</f>
        <v>0.200841463146132</v>
      </c>
      <c r="AF87" s="93" t="n">
        <f aca="false">T87/V87</f>
        <v>16.9719067957465</v>
      </c>
      <c r="AG87" s="92" t="n">
        <f aca="false">EXP((((AF87-AF112)/AF113+2)/4-1.9)^3)</f>
        <v>0.0227998381978288</v>
      </c>
      <c r="AH87" s="92" t="n">
        <f aca="false">W87/V87</f>
        <v>0.8197463303779</v>
      </c>
      <c r="AI87" s="92" t="n">
        <f aca="false">EXP((((AH87-AH112)/AH113+2)/4-1.9)^3)</f>
        <v>0.201533500040934</v>
      </c>
      <c r="AJ87" s="92" t="n">
        <f aca="false">X87/V87</f>
        <v>0.283509452928187</v>
      </c>
      <c r="AK87" s="92" t="n">
        <f aca="false">EXP((((AJ87-AJ112)/AJ113+2)/4-1.9)^3)</f>
        <v>0.229815829352022</v>
      </c>
      <c r="AL87" s="92" t="n">
        <f aca="false">AA87/V87</f>
        <v>0.779576387801744</v>
      </c>
      <c r="AM87" s="92" t="n">
        <f aca="false">EXP((((AL87-AL112)/AL113+2)/4-1.9)^3)</f>
        <v>0.14410456412043</v>
      </c>
      <c r="AN87" s="92" t="n">
        <f aca="false">0.01*AE87+0.15*AG87+0.24*AI87+0.25*AK87+0.35*AM87</f>
        <v>0.161686985151116</v>
      </c>
      <c r="AP87" s="94" t="n">
        <f aca="false">0.01*AE87/$AN$112</f>
        <v>0.000658216885913913</v>
      </c>
      <c r="AQ87" s="81" t="n">
        <f aca="false">AP87*$J$112</f>
        <v>8017.6687998937</v>
      </c>
      <c r="AR87" s="94" t="n">
        <f aca="false">0.15*AG87/$AN$112</f>
        <v>0.00112082721337751</v>
      </c>
      <c r="AS87" s="81" t="n">
        <f aca="false">AR87*$J$112</f>
        <v>13652.6752368124</v>
      </c>
      <c r="AT87" s="94" t="n">
        <f aca="false">0.24*AI87/$AN$112</f>
        <v>0.0158516374927332</v>
      </c>
      <c r="AU87" s="81" t="n">
        <f aca="false">AT87*$J$112</f>
        <v>193087.084322133</v>
      </c>
      <c r="AV87" s="94" t="n">
        <f aca="false">0.25*AK87/$AN$112</f>
        <v>0.0188293613729239</v>
      </c>
      <c r="AW87" s="81" t="n">
        <f aca="false">AV87*$J$112</f>
        <v>229358.417312558</v>
      </c>
      <c r="AX87" s="94" t="n">
        <f aca="false">0.35*AM87/$AN$112</f>
        <v>0.0165295649535828</v>
      </c>
      <c r="AY87" s="81" t="n">
        <f aca="false">AX87*$J$112</f>
        <v>201344.845506577</v>
      </c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89" t="s">
        <v>47</v>
      </c>
      <c r="B88" s="81" t="n">
        <f aca="true">INDIRECT(ADDRESS(ROW()-35*INT((ROW()-15)/35)+138,2+INT((ROW()-15)/35), 1, 1, "Variables_Simulación"))</f>
        <v>0</v>
      </c>
      <c r="C88" s="81" t="n">
        <f aca="true">INDIRECT(ADDRESS(ROW()-35*INT((ROW()-15)/35)+108,2+INT((ROW()-15)/35), 1, 1, "Variables_Simulación"))</f>
        <v>0</v>
      </c>
      <c r="D88" s="81" t="n">
        <f aca="true">INDIRECT(ADDRESS(ROW()-35*INT((ROW()-15)/35)+78,2+INT((ROW()-15)/35), 1, 1, "Variables_Simulación"))</f>
        <v>0</v>
      </c>
      <c r="E88" s="81" t="n">
        <f aca="true">INDIRECT(ADDRESS(ROW()-35*INT((ROW()-15)/35)+48,2+INT((ROW()-15)/35), 1, 1, "Variables_Simulación"))</f>
        <v>0</v>
      </c>
      <c r="F88" s="81" t="n">
        <f aca="true">INDIRECT(ADDRESS(ROW()-35*INT((ROW()-15)/35)+18,2+INT((ROW()-15)/35), 1, 1, "Variables_Simulación"))</f>
        <v>0</v>
      </c>
      <c r="G88" s="81" t="n">
        <f aca="true">INDIRECT(ADDRESS(ROW()-35*INT((ROW()-15)/35)-12,2+INT((ROW()-15)/35), 1, 1, "Variables_Simulación"))</f>
        <v>0</v>
      </c>
      <c r="H88" s="81" t="n">
        <f aca="true">INDIRECT(ADDRESS(ROW()-35*INT((ROW()-15)/35)+168,2+INT((ROW()-15)/35), 1, 1, "Variables_Simulación"))</f>
        <v>0</v>
      </c>
      <c r="I88" s="94" t="n">
        <f aca="false">AP88+AR88+AT88+AV88+AX88</f>
        <v>0.0883722007042019</v>
      </c>
      <c r="J88" s="81" t="n">
        <f aca="false">ROUND(AQ88+AS88+AU88+AW88+AY88,0)</f>
        <v>1076452</v>
      </c>
      <c r="K88" s="94" t="n">
        <f aca="false">I88-Tabla_Ministerio!J88</f>
        <v>0</v>
      </c>
      <c r="L88" s="81" t="n">
        <f aca="false">J88-Tabla_Ministerio!K88</f>
        <v>0</v>
      </c>
      <c r="M88" s="94" t="n">
        <f aca="false">Q123/Q$147</f>
        <v>0.0633796795936991</v>
      </c>
      <c r="N88" s="81" t="n">
        <f aca="false">ROUND(N$112*M88,0)</f>
        <v>14668400</v>
      </c>
      <c r="O88" s="82" t="n">
        <f aca="false">Tabla_Ministerio!L88/Tabla_Ministerio!L112-M88</f>
        <v>-5.71669308971345E-006</v>
      </c>
      <c r="P88" s="81" t="n">
        <f aca="false">N88-Tabla_Ministerio!L88</f>
        <v>1323</v>
      </c>
      <c r="Q88" s="83" t="n">
        <f aca="false">N88+J88</f>
        <v>15744852</v>
      </c>
      <c r="R88" s="81" t="n">
        <f aca="false">Q88-Tabla_Ministerio!M88</f>
        <v>1323</v>
      </c>
      <c r="T88" s="83" t="n">
        <f aca="false">B88+Tabla_Ministerio!B88</f>
        <v>15411</v>
      </c>
      <c r="U88" s="83" t="n">
        <f aca="false">C88+Tabla_Ministerio!C88</f>
        <v>59</v>
      </c>
      <c r="V88" s="83" t="n">
        <f aca="false">D88+Tabla_Ministerio!D88</f>
        <v>658.482848130661</v>
      </c>
      <c r="W88" s="83" t="n">
        <f aca="false">E88+Tabla_Ministerio!E88</f>
        <v>564.917890039107</v>
      </c>
      <c r="X88" s="83" t="n">
        <f aca="false">F88+Tabla_Ministerio!F88</f>
        <v>206</v>
      </c>
      <c r="Y88" s="83" t="n">
        <f aca="false">G88+Tabla_Ministerio!G88</f>
        <v>621</v>
      </c>
      <c r="Z88" s="83" t="n">
        <f aca="false">H88+Tabla_Ministerio!H88</f>
        <v>63</v>
      </c>
      <c r="AA88" s="83" t="n">
        <f aca="false">Y88+0.33*Z88</f>
        <v>641.79</v>
      </c>
      <c r="AD88" s="91" t="n">
        <f aca="false">IF(U88&gt;0,T88/U88,0)</f>
        <v>261.203389830508</v>
      </c>
      <c r="AE88" s="92" t="n">
        <f aca="false">EXP((((AD88-AD112)/AD113+2)/4-1.9)^3)</f>
        <v>0.208791137505458</v>
      </c>
      <c r="AF88" s="93" t="n">
        <f aca="false">T88/V88</f>
        <v>23.403798661954</v>
      </c>
      <c r="AG88" s="92" t="n">
        <f aca="false">EXP((((AF88-AF112)/AF113+2)/4-1.9)^3)</f>
        <v>0.171325143358564</v>
      </c>
      <c r="AH88" s="92" t="n">
        <f aca="false">W88/V88</f>
        <v>0.857908283629298</v>
      </c>
      <c r="AI88" s="92" t="n">
        <f aca="false">EXP((((AH88-AH112)/AH113+2)/4-1.9)^3)</f>
        <v>0.283517153250649</v>
      </c>
      <c r="AJ88" s="92" t="n">
        <f aca="false">X88/V88</f>
        <v>0.312840342895498</v>
      </c>
      <c r="AK88" s="92" t="n">
        <f aca="false">EXP((((AJ88-AJ112)/AJ113+2)/4-1.9)^3)</f>
        <v>0.294140348093307</v>
      </c>
      <c r="AL88" s="92" t="n">
        <f aca="false">AA88/V88</f>
        <v>0.9746495323636</v>
      </c>
      <c r="AM88" s="92" t="n">
        <f aca="false">EXP((((AL88-AL112)/AL113+2)/4-1.9)^3)</f>
        <v>0.286525333211486</v>
      </c>
      <c r="AN88" s="92" t="n">
        <f aca="false">0.01*AE88+0.15*AG88+0.24*AI88+0.25*AK88+0.35*AM88</f>
        <v>0.269649753306342</v>
      </c>
      <c r="AP88" s="94" t="n">
        <f aca="false">0.01*AE88/$AN$112</f>
        <v>0.000684270320393318</v>
      </c>
      <c r="AQ88" s="81" t="n">
        <f aca="false">AP88*$J$112</f>
        <v>8335.02287151641</v>
      </c>
      <c r="AR88" s="94" t="n">
        <f aca="false">0.15*AG88/$AN$112</f>
        <v>0.00842224762061544</v>
      </c>
      <c r="AS88" s="81" t="n">
        <f aca="false">AR88*$J$112</f>
        <v>102590.488663974</v>
      </c>
      <c r="AT88" s="94" t="n">
        <f aca="false">0.24*AI88/$AN$112</f>
        <v>0.022300069891051</v>
      </c>
      <c r="AU88" s="81" t="n">
        <f aca="false">AT88*$J$112</f>
        <v>271634.742935344</v>
      </c>
      <c r="AV88" s="94" t="n">
        <f aca="false">0.25*AK88/$AN$112</f>
        <v>0.0240996232688693</v>
      </c>
      <c r="AW88" s="81" t="n">
        <f aca="false">AV88*$J$112</f>
        <v>293554.908278784</v>
      </c>
      <c r="AX88" s="94" t="n">
        <f aca="false">0.35*AM88/$AN$112</f>
        <v>0.0328659896032729</v>
      </c>
      <c r="AY88" s="81" t="n">
        <f aca="false">AX88*$J$112</f>
        <v>400337.06983059</v>
      </c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89" t="s">
        <v>48</v>
      </c>
      <c r="B89" s="81" t="n">
        <f aca="true">INDIRECT(ADDRESS(ROW()-35*INT((ROW()-15)/35)+138,2+INT((ROW()-15)/35), 1, 1, "Variables_Simulación"))</f>
        <v>0</v>
      </c>
      <c r="C89" s="81" t="n">
        <f aca="true">INDIRECT(ADDRESS(ROW()-35*INT((ROW()-15)/35)+108,2+INT((ROW()-15)/35), 1, 1, "Variables_Simulación"))</f>
        <v>0</v>
      </c>
      <c r="D89" s="81" t="n">
        <f aca="true">INDIRECT(ADDRESS(ROW()-35*INT((ROW()-15)/35)+78,2+INT((ROW()-15)/35), 1, 1, "Variables_Simulación"))</f>
        <v>0</v>
      </c>
      <c r="E89" s="81" t="n">
        <f aca="true">INDIRECT(ADDRESS(ROW()-35*INT((ROW()-15)/35)+48,2+INT((ROW()-15)/35), 1, 1, "Variables_Simulación"))</f>
        <v>0</v>
      </c>
      <c r="F89" s="81" t="n">
        <f aca="true">INDIRECT(ADDRESS(ROW()-35*INT((ROW()-15)/35)+18,2+INT((ROW()-15)/35), 1, 1, "Variables_Simulación"))</f>
        <v>0</v>
      </c>
      <c r="G89" s="81" t="n">
        <f aca="true">INDIRECT(ADDRESS(ROW()-35*INT((ROW()-15)/35)-12,2+INT((ROW()-15)/35), 1, 1, "Variables_Simulación"))</f>
        <v>0</v>
      </c>
      <c r="H89" s="81" t="n">
        <f aca="true">INDIRECT(ADDRESS(ROW()-35*INT((ROW()-15)/35)+168,2+INT((ROW()-15)/35), 1, 1, "Variables_Simulación"))</f>
        <v>0</v>
      </c>
      <c r="I89" s="94" t="n">
        <f aca="false">AP89+AR89+AT89+AV89+AX89</f>
        <v>0.0375872432338739</v>
      </c>
      <c r="J89" s="81" t="n">
        <f aca="false">ROUND(AQ89+AS89+AU89+AW89+AY89,0)</f>
        <v>457846</v>
      </c>
      <c r="K89" s="94" t="n">
        <f aca="false">I89-Tabla_Ministerio!J89</f>
        <v>0</v>
      </c>
      <c r="L89" s="81" t="n">
        <f aca="false">J89-Tabla_Ministerio!K89</f>
        <v>0</v>
      </c>
      <c r="M89" s="94" t="n">
        <f aca="false">Q124/Q$147</f>
        <v>0.0543014930067255</v>
      </c>
      <c r="N89" s="81" t="n">
        <f aca="false">ROUND(N$112*M89,0)</f>
        <v>12567372</v>
      </c>
      <c r="O89" s="82" t="n">
        <f aca="false">Tabla_Ministerio!L89/Tabla_Ministerio!L112-M89</f>
        <v>2.69536284579208E-006</v>
      </c>
      <c r="P89" s="81" t="n">
        <f aca="false">N89-Tabla_Ministerio!L89</f>
        <v>-624</v>
      </c>
      <c r="Q89" s="83" t="n">
        <f aca="false">N89+J89</f>
        <v>13025218</v>
      </c>
      <c r="R89" s="81" t="n">
        <f aca="false">Q89-Tabla_Ministerio!M89</f>
        <v>-624</v>
      </c>
      <c r="T89" s="83" t="n">
        <f aca="false">B89+Tabla_Ministerio!B89</f>
        <v>18275</v>
      </c>
      <c r="U89" s="83" t="n">
        <f aca="false">C89+Tabla_Ministerio!C89</f>
        <v>110</v>
      </c>
      <c r="V89" s="83" t="n">
        <f aca="false">D89+Tabla_Ministerio!D89</f>
        <v>748.605566680802</v>
      </c>
      <c r="W89" s="83" t="n">
        <f aca="false">E89+Tabla_Ministerio!E89</f>
        <v>524.796362135348</v>
      </c>
      <c r="X89" s="83" t="n">
        <f aca="false">F89+Tabla_Ministerio!F89</f>
        <v>169</v>
      </c>
      <c r="Y89" s="83" t="n">
        <f aca="false">G89+Tabla_Ministerio!G89</f>
        <v>533</v>
      </c>
      <c r="Z89" s="83" t="n">
        <f aca="false">H89+Tabla_Ministerio!H89</f>
        <v>5</v>
      </c>
      <c r="AA89" s="83" t="n">
        <f aca="false">Y89+0.33*Z89</f>
        <v>534.65</v>
      </c>
      <c r="AD89" s="91" t="n">
        <f aca="false">IF(U89&gt;0,T89/U89,0)</f>
        <v>166.136363636364</v>
      </c>
      <c r="AE89" s="92" t="n">
        <f aca="false">EXP((((AD89-AD112)/AD113+2)/4-1.9)^3)</f>
        <v>0.0501594552319383</v>
      </c>
      <c r="AF89" s="93" t="n">
        <f aca="false">T89/V89</f>
        <v>24.4120546431794</v>
      </c>
      <c r="AG89" s="92" t="n">
        <f aca="false">EXP((((AF89-AF112)/AF113+2)/4-1.9)^3)</f>
        <v>0.215478716586324</v>
      </c>
      <c r="AH89" s="92" t="n">
        <f aca="false">W89/V89</f>
        <v>0.701031872448146</v>
      </c>
      <c r="AI89" s="92" t="n">
        <f aca="false">EXP((((AH89-AH112)/AH113+2)/4-1.9)^3)</f>
        <v>0.0475814942902107</v>
      </c>
      <c r="AJ89" s="92" t="n">
        <f aca="false">X89/V89</f>
        <v>0.225753063458129</v>
      </c>
      <c r="AK89" s="92" t="n">
        <f aca="false">EXP((((AJ89-AJ112)/AJ113+2)/4-1.9)^3)</f>
        <v>0.128842600458978</v>
      </c>
      <c r="AL89" s="92" t="n">
        <f aca="false">AA89/V89</f>
        <v>0.714194528863248</v>
      </c>
      <c r="AM89" s="92" t="n">
        <f aca="false">EXP((((AL89-AL112)/AL113+2)/4-1.9)^3)</f>
        <v>0.109246282096159</v>
      </c>
      <c r="AN89" s="92" t="n">
        <f aca="false">0.01*AE89+0.15*AG89+0.24*AI89+0.25*AK89+0.35*AM89</f>
        <v>0.114689809518319</v>
      </c>
      <c r="AP89" s="94" t="n">
        <f aca="false">0.01*AE89/$AN$112</f>
        <v>0.000164387372531152</v>
      </c>
      <c r="AQ89" s="81" t="n">
        <f aca="false">AP89*$J$112</f>
        <v>2002.38483096573</v>
      </c>
      <c r="AR89" s="94" t="n">
        <f aca="false">0.15*AG89/$AN$112</f>
        <v>0.0105928124295465</v>
      </c>
      <c r="AS89" s="81" t="n">
        <f aca="false">AR89*$J$112</f>
        <v>129029.904180564</v>
      </c>
      <c r="AT89" s="94" t="n">
        <f aca="false">0.24*AI89/$AN$112</f>
        <v>0.00374252716644019</v>
      </c>
      <c r="AU89" s="81" t="n">
        <f aca="false">AT89*$J$112</f>
        <v>45587.319221474</v>
      </c>
      <c r="AV89" s="94" t="n">
        <f aca="false">0.25*AK89/$AN$112</f>
        <v>0.0105563828701863</v>
      </c>
      <c r="AW89" s="81" t="n">
        <f aca="false">AV89*$J$112</f>
        <v>128586.15965239</v>
      </c>
      <c r="AX89" s="94" t="n">
        <f aca="false">0.35*AM89/$AN$112</f>
        <v>0.0125311333951697</v>
      </c>
      <c r="AY89" s="81" t="n">
        <f aca="false">AX89*$J$112</f>
        <v>152640.382524155</v>
      </c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89" t="s">
        <v>49</v>
      </c>
      <c r="B90" s="81" t="n">
        <f aca="true">INDIRECT(ADDRESS(ROW()-35*INT((ROW()-15)/35)+138,2+INT((ROW()-15)/35), 1, 1, "Variables_Simulación"))</f>
        <v>0</v>
      </c>
      <c r="C90" s="81" t="n">
        <f aca="true">INDIRECT(ADDRESS(ROW()-35*INT((ROW()-15)/35)+108,2+INT((ROW()-15)/35), 1, 1, "Variables_Simulación"))</f>
        <v>0</v>
      </c>
      <c r="D90" s="81" t="n">
        <f aca="true">INDIRECT(ADDRESS(ROW()-35*INT((ROW()-15)/35)+78,2+INT((ROW()-15)/35), 1, 1, "Variables_Simulación"))</f>
        <v>0</v>
      </c>
      <c r="E90" s="81" t="n">
        <f aca="true">INDIRECT(ADDRESS(ROW()-35*INT((ROW()-15)/35)+48,2+INT((ROW()-15)/35), 1, 1, "Variables_Simulación"))</f>
        <v>0</v>
      </c>
      <c r="F90" s="81" t="n">
        <f aca="true">INDIRECT(ADDRESS(ROW()-35*INT((ROW()-15)/35)+18,2+INT((ROW()-15)/35), 1, 1, "Variables_Simulación"))</f>
        <v>0</v>
      </c>
      <c r="G90" s="81" t="n">
        <f aca="true">INDIRECT(ADDRESS(ROW()-35*INT((ROW()-15)/35)-12,2+INT((ROW()-15)/35), 1, 1, "Variables_Simulación"))</f>
        <v>0</v>
      </c>
      <c r="H90" s="81" t="n">
        <f aca="true">INDIRECT(ADDRESS(ROW()-35*INT((ROW()-15)/35)+168,2+INT((ROW()-15)/35), 1, 1, "Variables_Simulación"))</f>
        <v>0</v>
      </c>
      <c r="I90" s="94" t="n">
        <f aca="false">AP90+AR90+AT90+AV90+AX90</f>
        <v>0.0209205740870666</v>
      </c>
      <c r="J90" s="81" t="n">
        <f aca="false">ROUND(AQ90+AS90+AU90+AW90+AY90,0)</f>
        <v>254831</v>
      </c>
      <c r="K90" s="94" t="n">
        <f aca="false">I90-Tabla_Ministerio!J90</f>
        <v>1.52655665885959E-016</v>
      </c>
      <c r="L90" s="81" t="n">
        <f aca="false">J90-Tabla_Ministerio!K90</f>
        <v>0</v>
      </c>
      <c r="M90" s="94" t="n">
        <f aca="false">Q125/Q$147</f>
        <v>0.051761332563918</v>
      </c>
      <c r="N90" s="81" t="n">
        <f aca="false">ROUND(N$112*M90,0)</f>
        <v>11979485</v>
      </c>
      <c r="O90" s="82" t="n">
        <f aca="false">Tabla_Ministerio!L90/Tabla_Ministerio!L112-M90</f>
        <v>-9.67518491386266E-006</v>
      </c>
      <c r="P90" s="81" t="n">
        <f aca="false">N90-Tabla_Ministerio!L90</f>
        <v>2239</v>
      </c>
      <c r="Q90" s="83" t="n">
        <f aca="false">N90+J90</f>
        <v>12234316</v>
      </c>
      <c r="R90" s="81" t="n">
        <f aca="false">Q90-Tabla_Ministerio!M90</f>
        <v>2239</v>
      </c>
      <c r="T90" s="83" t="n">
        <f aca="false">B90+Tabla_Ministerio!B90</f>
        <v>21848</v>
      </c>
      <c r="U90" s="83" t="n">
        <f aca="false">C90+Tabla_Ministerio!C90</f>
        <v>100</v>
      </c>
      <c r="V90" s="83" t="n">
        <f aca="false">D90+Tabla_Ministerio!D90</f>
        <v>1082.89178310075</v>
      </c>
      <c r="W90" s="83" t="n">
        <f aca="false">E90+Tabla_Ministerio!E90</f>
        <v>706.970850251791</v>
      </c>
      <c r="X90" s="83" t="n">
        <f aca="false">F90+Tabla_Ministerio!F90</f>
        <v>226</v>
      </c>
      <c r="Y90" s="83" t="n">
        <f aca="false">G90+Tabla_Ministerio!G90</f>
        <v>618</v>
      </c>
      <c r="Z90" s="83" t="n">
        <f aca="false">H90+Tabla_Ministerio!H90</f>
        <v>40</v>
      </c>
      <c r="AA90" s="83" t="n">
        <f aca="false">Y90+0.33*Z90</f>
        <v>631.2</v>
      </c>
      <c r="AD90" s="91" t="n">
        <f aca="false">IF(U90&gt;0,T90/U90,0)</f>
        <v>218.48</v>
      </c>
      <c r="AE90" s="92" t="n">
        <f aca="false">EXP((((AD90-AD112)/AD113+2)/4-1.9)^3)</f>
        <v>0.118594906654537</v>
      </c>
      <c r="AF90" s="93" t="n">
        <f aca="false">T90/V90</f>
        <v>20.175607887097</v>
      </c>
      <c r="AG90" s="92" t="n">
        <f aca="false">EXP((((AF90-AF112)/AF113+2)/4-1.9)^3)</f>
        <v>0.0706752038379508</v>
      </c>
      <c r="AH90" s="92" t="n">
        <f aca="false">W90/V90</f>
        <v>0.652854570774794</v>
      </c>
      <c r="AI90" s="92" t="n">
        <f aca="false">EXP((((AH90-AH112)/AH113+2)/4-1.9)^3)</f>
        <v>0.021984109254921</v>
      </c>
      <c r="AJ90" s="92" t="n">
        <f aca="false">X90/V90</f>
        <v>0.208700447751919</v>
      </c>
      <c r="AK90" s="92" t="n">
        <f aca="false">EXP((((AJ90-AJ112)/AJ113+2)/4-1.9)^3)</f>
        <v>0.105909878603398</v>
      </c>
      <c r="AL90" s="92" t="n">
        <f aca="false">AA90/V90</f>
        <v>0.582883728411553</v>
      </c>
      <c r="AM90" s="92" t="n">
        <f aca="false">EXP((((AL90-AL112)/AL113+2)/4-1.9)^3)</f>
        <v>0.0579828030537029</v>
      </c>
      <c r="AN90" s="92" t="n">
        <f aca="false">0.01*AE90+0.15*AG90+0.24*AI90+0.25*AK90+0.35*AM90</f>
        <v>0.0638348665830646</v>
      </c>
      <c r="AP90" s="94" t="n">
        <f aca="false">0.01*AE90/$AN$112</f>
        <v>0.000388670590826175</v>
      </c>
      <c r="AQ90" s="81" t="n">
        <f aca="false">AP90*$J$112</f>
        <v>4734.35449042983</v>
      </c>
      <c r="AR90" s="94" t="n">
        <f aca="false">0.15*AG90/$AN$112</f>
        <v>0.00347435324256472</v>
      </c>
      <c r="AS90" s="81" t="n">
        <f aca="false">AR90*$J$112</f>
        <v>42320.7216175307</v>
      </c>
      <c r="AT90" s="94" t="n">
        <f aca="false">0.24*AI90/$AN$112</f>
        <v>0.00172916230025711</v>
      </c>
      <c r="AU90" s="81" t="n">
        <f aca="false">AT90*$J$112</f>
        <v>21062.7392299034</v>
      </c>
      <c r="AV90" s="94" t="n">
        <f aca="false">0.25*AK90/$AN$112</f>
        <v>0.00867745003818353</v>
      </c>
      <c r="AW90" s="81" t="n">
        <f aca="false">AV90*$J$112</f>
        <v>105699.081750509</v>
      </c>
      <c r="AX90" s="94" t="n">
        <f aca="false">0.35*AM90/$AN$112</f>
        <v>0.00665093791523501</v>
      </c>
      <c r="AY90" s="81" t="n">
        <f aca="false">AX90*$J$112</f>
        <v>81014.3564441828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89" t="s">
        <v>50</v>
      </c>
      <c r="B91" s="81" t="n">
        <f aca="true">INDIRECT(ADDRESS(ROW()-35*INT((ROW()-15)/35)+138,2+INT((ROW()-15)/35), 1, 1, "Variables_Simulación"))</f>
        <v>0</v>
      </c>
      <c r="C91" s="81" t="n">
        <f aca="true">INDIRECT(ADDRESS(ROW()-35*INT((ROW()-15)/35)+108,2+INT((ROW()-15)/35), 1, 1, "Variables_Simulación"))</f>
        <v>0</v>
      </c>
      <c r="D91" s="81" t="n">
        <f aca="true">INDIRECT(ADDRESS(ROW()-35*INT((ROW()-15)/35)+78,2+INT((ROW()-15)/35), 1, 1, "Variables_Simulación"))</f>
        <v>0</v>
      </c>
      <c r="E91" s="81" t="n">
        <f aca="true">INDIRECT(ADDRESS(ROW()-35*INT((ROW()-15)/35)+48,2+INT((ROW()-15)/35), 1, 1, "Variables_Simulación"))</f>
        <v>0</v>
      </c>
      <c r="F91" s="81" t="n">
        <f aca="true">INDIRECT(ADDRESS(ROW()-35*INT((ROW()-15)/35)+18,2+INT((ROW()-15)/35), 1, 1, "Variables_Simulación"))</f>
        <v>0</v>
      </c>
      <c r="G91" s="81" t="n">
        <f aca="true">INDIRECT(ADDRESS(ROW()-35*INT((ROW()-15)/35)-12,2+INT((ROW()-15)/35), 1, 1, "Variables_Simulación"))</f>
        <v>0</v>
      </c>
      <c r="H91" s="81" t="n">
        <f aca="true">INDIRECT(ADDRESS(ROW()-35*INT((ROW()-15)/35)+168,2+INT((ROW()-15)/35), 1, 1, "Variables_Simulación"))</f>
        <v>0</v>
      </c>
      <c r="I91" s="94" t="n">
        <f aca="false">AP91+AR91+AT91+AV91+AX91</f>
        <v>0.0359114919030407</v>
      </c>
      <c r="J91" s="81" t="n">
        <f aca="false">ROUND(AQ91+AS91+AU91+AW91+AY91,0)</f>
        <v>437434</v>
      </c>
      <c r="K91" s="94" t="n">
        <f aca="false">I91-Tabla_Ministerio!J91</f>
        <v>0</v>
      </c>
      <c r="L91" s="81" t="n">
        <f aca="false">J91-Tabla_Ministerio!K91</f>
        <v>0</v>
      </c>
      <c r="M91" s="94" t="n">
        <f aca="false">Q126/Q$147</f>
        <v>0.0411163400562445</v>
      </c>
      <c r="N91" s="81" t="n">
        <f aca="false">ROUND(N$112*M91,0)</f>
        <v>9515841</v>
      </c>
      <c r="O91" s="82" t="n">
        <f aca="false">Tabla_Ministerio!L91/Tabla_Ministerio!L112-M91</f>
        <v>1.71734301567666E-006</v>
      </c>
      <c r="P91" s="81" t="n">
        <f aca="false">N91-Tabla_Ministerio!L91</f>
        <v>-397</v>
      </c>
      <c r="Q91" s="83" t="n">
        <f aca="false">N91+J91</f>
        <v>9953275</v>
      </c>
      <c r="R91" s="81" t="n">
        <f aca="false">Q91-Tabla_Ministerio!M91</f>
        <v>-397</v>
      </c>
      <c r="T91" s="83" t="n">
        <f aca="false">B91+Tabla_Ministerio!B91</f>
        <v>15313</v>
      </c>
      <c r="U91" s="83" t="n">
        <f aca="false">C91+Tabla_Ministerio!C91</f>
        <v>73</v>
      </c>
      <c r="V91" s="83" t="n">
        <f aca="false">D91+Tabla_Ministerio!D91</f>
        <v>889.528120219471</v>
      </c>
      <c r="W91" s="83" t="n">
        <f aca="false">E91+Tabla_Ministerio!E91</f>
        <v>688.759938401289</v>
      </c>
      <c r="X91" s="83" t="n">
        <f aca="false">F91+Tabla_Ministerio!F91</f>
        <v>186</v>
      </c>
      <c r="Y91" s="83" t="n">
        <f aca="false">G91+Tabla_Ministerio!G91</f>
        <v>669</v>
      </c>
      <c r="Z91" s="83" t="n">
        <f aca="false">H91+Tabla_Ministerio!H91</f>
        <v>45</v>
      </c>
      <c r="AA91" s="83" t="n">
        <f aca="false">Y91+0.33*Z91</f>
        <v>683.85</v>
      </c>
      <c r="AD91" s="91" t="n">
        <f aca="false">IF(U91&gt;0,T91/U91,0)</f>
        <v>209.767123287671</v>
      </c>
      <c r="AE91" s="92" t="n">
        <f aca="false">EXP((((AD91-AD112)/AD113+2)/4-1.9)^3)</f>
        <v>0.104143866018257</v>
      </c>
      <c r="AF91" s="93" t="n">
        <f aca="false">T91/V91</f>
        <v>17.2147452699099</v>
      </c>
      <c r="AG91" s="92" t="n">
        <f aca="false">EXP((((AF91-AF112)/AF113+2)/4-1.9)^3)</f>
        <v>0.0250791427645306</v>
      </c>
      <c r="AH91" s="92" t="n">
        <f aca="false">W91/V91</f>
        <v>0.774298105642071</v>
      </c>
      <c r="AI91" s="92" t="n">
        <f aca="false">EXP((((AH91-AH112)/AH113+2)/4-1.9)^3)</f>
        <v>0.124612793024542</v>
      </c>
      <c r="AJ91" s="92" t="n">
        <f aca="false">X91/V91</f>
        <v>0.209099629086609</v>
      </c>
      <c r="AK91" s="92" t="n">
        <f aca="false">EXP((((AJ91-AJ112)/AJ113+2)/4-1.9)^3)</f>
        <v>0.106411515742995</v>
      </c>
      <c r="AL91" s="92" t="n">
        <f aca="false">AA91/V91</f>
        <v>0.768778394359557</v>
      </c>
      <c r="AM91" s="92" t="n">
        <f aca="false">EXP((((AL91-AL112)/AL113+2)/4-1.9)^3)</f>
        <v>0.137895247555759</v>
      </c>
      <c r="AN91" s="92" t="n">
        <f aca="false">0.01*AE91+0.15*AG91+0.24*AI91+0.25*AK91+0.35*AM91</f>
        <v>0.109576595981016</v>
      </c>
      <c r="AP91" s="94" t="n">
        <f aca="false">0.01*AE91/$AN$112</f>
        <v>0.000341310255879268</v>
      </c>
      <c r="AQ91" s="81" t="n">
        <f aca="false">AP91*$J$112</f>
        <v>4157.46336535772</v>
      </c>
      <c r="AR91" s="94" t="n">
        <f aca="false">0.15*AG91/$AN$112</f>
        <v>0.00123287654301609</v>
      </c>
      <c r="AS91" s="81" t="n">
        <f aca="false">AR91*$J$112</f>
        <v>15017.5360198124</v>
      </c>
      <c r="AT91" s="94" t="n">
        <f aca="false">0.24*AI91/$AN$112</f>
        <v>0.00980143163087431</v>
      </c>
      <c r="AU91" s="81" t="n">
        <f aca="false">AT91*$J$112</f>
        <v>119390.180141064</v>
      </c>
      <c r="AV91" s="94" t="n">
        <f aca="false">0.25*AK91/$AN$112</f>
        <v>0.00871855037059393</v>
      </c>
      <c r="AW91" s="81" t="n">
        <f aca="false">AV91*$J$112</f>
        <v>106199.720460765</v>
      </c>
      <c r="AX91" s="94" t="n">
        <f aca="false">0.35*AM91/$AN$112</f>
        <v>0.0158173231026771</v>
      </c>
      <c r="AY91" s="81" t="n">
        <f aca="false">AX91*$J$112</f>
        <v>192669.104442815</v>
      </c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89" t="s">
        <v>51</v>
      </c>
      <c r="B92" s="81" t="n">
        <f aca="true">INDIRECT(ADDRESS(ROW()-35*INT((ROW()-15)/35)+138,2+INT((ROW()-15)/35), 1, 1, "Variables_Simulación"))</f>
        <v>0</v>
      </c>
      <c r="C92" s="81" t="n">
        <f aca="true">INDIRECT(ADDRESS(ROW()-35*INT((ROW()-15)/35)+108,2+INT((ROW()-15)/35), 1, 1, "Variables_Simulación"))</f>
        <v>0</v>
      </c>
      <c r="D92" s="81" t="n">
        <f aca="true">INDIRECT(ADDRESS(ROW()-35*INT((ROW()-15)/35)+78,2+INT((ROW()-15)/35), 1, 1, "Variables_Simulación"))</f>
        <v>0</v>
      </c>
      <c r="E92" s="81" t="n">
        <f aca="true">INDIRECT(ADDRESS(ROW()-35*INT((ROW()-15)/35)+48,2+INT((ROW()-15)/35), 1, 1, "Variables_Simulación"))</f>
        <v>0</v>
      </c>
      <c r="F92" s="81" t="n">
        <f aca="true">INDIRECT(ADDRESS(ROW()-35*INT((ROW()-15)/35)+18,2+INT((ROW()-15)/35), 1, 1, "Variables_Simulación"))</f>
        <v>0</v>
      </c>
      <c r="G92" s="81" t="n">
        <f aca="true">INDIRECT(ADDRESS(ROW()-35*INT((ROW()-15)/35)-12,2+INT((ROW()-15)/35), 1, 1, "Variables_Simulación"))</f>
        <v>0</v>
      </c>
      <c r="H92" s="81" t="n">
        <f aca="true">INDIRECT(ADDRESS(ROW()-35*INT((ROW()-15)/35)+168,2+INT((ROW()-15)/35), 1, 1, "Variables_Simulación"))</f>
        <v>0</v>
      </c>
      <c r="I92" s="94" t="n">
        <f aca="false">AP92+AR92+AT92+AV92+AX92</f>
        <v>0.0118116263520308</v>
      </c>
      <c r="J92" s="81" t="n">
        <f aca="false">ROUND(AQ92+AS92+AU92+AW92+AY92,0)</f>
        <v>143876</v>
      </c>
      <c r="K92" s="94" t="n">
        <f aca="false">I92-Tabla_Ministerio!J92</f>
        <v>0</v>
      </c>
      <c r="L92" s="81" t="n">
        <f aca="false">J92-Tabla_Ministerio!K92</f>
        <v>0</v>
      </c>
      <c r="M92" s="94" t="n">
        <f aca="false">Q127/Q$147</f>
        <v>0.0393010129421312</v>
      </c>
      <c r="N92" s="81" t="n">
        <f aca="false">ROUND(N$112*M92,0)</f>
        <v>9095707</v>
      </c>
      <c r="O92" s="82" t="n">
        <f aca="false">Tabla_Ministerio!L92/Tabla_Ministerio!L112-M92</f>
        <v>-9.34925773818374E-006</v>
      </c>
      <c r="P92" s="81" t="n">
        <f aca="false">N92-Tabla_Ministerio!L92</f>
        <v>2164</v>
      </c>
      <c r="Q92" s="83" t="n">
        <f aca="false">N92+J92</f>
        <v>9239583</v>
      </c>
      <c r="R92" s="81" t="n">
        <f aca="false">Q92-Tabla_Ministerio!M92</f>
        <v>2164</v>
      </c>
      <c r="T92" s="83" t="n">
        <f aca="false">B92+Tabla_Ministerio!B92</f>
        <v>10837</v>
      </c>
      <c r="U92" s="83" t="n">
        <f aca="false">C92+Tabla_Ministerio!C92</f>
        <v>51</v>
      </c>
      <c r="V92" s="83" t="n">
        <f aca="false">D92+Tabla_Ministerio!D92</f>
        <v>652.010401961088</v>
      </c>
      <c r="W92" s="83" t="n">
        <f aca="false">E92+Tabla_Ministerio!E92</f>
        <v>383.132730920712</v>
      </c>
      <c r="X92" s="83" t="n">
        <f aca="false">F92+Tabla_Ministerio!F92</f>
        <v>79</v>
      </c>
      <c r="Y92" s="83" t="n">
        <f aca="false">G92+Tabla_Ministerio!G92</f>
        <v>377</v>
      </c>
      <c r="Z92" s="83" t="n">
        <f aca="false">H92+Tabla_Ministerio!H92</f>
        <v>49</v>
      </c>
      <c r="AA92" s="83" t="n">
        <f aca="false">Y92+0.33*Z92</f>
        <v>393.17</v>
      </c>
      <c r="AD92" s="91" t="n">
        <f aca="false">IF(U92&gt;0,T92/U92,0)</f>
        <v>212.490196078431</v>
      </c>
      <c r="AE92" s="92" t="n">
        <f aca="false">EXP((((AD92-AD112)/AD113+2)/4-1.9)^3)</f>
        <v>0.108520084840783</v>
      </c>
      <c r="AF92" s="93" t="n">
        <f aca="false">T92/V92</f>
        <v>16.6209004755215</v>
      </c>
      <c r="AG92" s="92" t="n">
        <f aca="false">EXP((((AF92-AF112)/AF113+2)/4-1.9)^3)</f>
        <v>0.019809212138123</v>
      </c>
      <c r="AH92" s="92" t="n">
        <f aca="false">W92/V92</f>
        <v>0.587617513107678</v>
      </c>
      <c r="AI92" s="92" t="n">
        <f aca="false">EXP((((AH92-AH112)/AH113+2)/4-1.9)^3)</f>
        <v>0.00636581572640393</v>
      </c>
      <c r="AJ92" s="92" t="n">
        <f aca="false">X92/V92</f>
        <v>0.12116371113465</v>
      </c>
      <c r="AK92" s="92" t="n">
        <f aca="false">EXP((((AJ92-AJ112)/AJ113+2)/4-1.9)^3)</f>
        <v>0.0317478115812158</v>
      </c>
      <c r="AL92" s="92" t="n">
        <f aca="false">AA92/V92</f>
        <v>0.603011851984939</v>
      </c>
      <c r="AM92" s="92" t="n">
        <f aca="false">EXP((((AL92-AL112)/AL113+2)/4-1.9)^3)</f>
        <v>0.0643412524124753</v>
      </c>
      <c r="AN92" s="92" t="n">
        <f aca="false">0.01*AE92+0.15*AG92+0.24*AI92+0.25*AK92+0.35*AM92</f>
        <v>0.0360407696831335</v>
      </c>
      <c r="AP92" s="94" t="n">
        <f aca="false">0.01*AE92/$AN$112</f>
        <v>0.000355652419495877</v>
      </c>
      <c r="AQ92" s="81" t="n">
        <f aca="false">AP92*$J$112</f>
        <v>4332.16371141797</v>
      </c>
      <c r="AR92" s="94" t="n">
        <f aca="false">0.15*AG92/$AN$112</f>
        <v>0.000973809719495753</v>
      </c>
      <c r="AS92" s="81" t="n">
        <f aca="false">AR92*$J$112</f>
        <v>11861.8710217281</v>
      </c>
      <c r="AT92" s="94" t="n">
        <f aca="false">0.24*AI92/$AN$112</f>
        <v>0.000500703869183034</v>
      </c>
      <c r="AU92" s="81" t="n">
        <f aca="false">AT92*$J$112</f>
        <v>6099.01975450067</v>
      </c>
      <c r="AV92" s="94" t="n">
        <f aca="false">0.25*AK92/$AN$112</f>
        <v>0.00260117424786497</v>
      </c>
      <c r="AW92" s="81" t="n">
        <f aca="false">AV92*$J$112</f>
        <v>31684.6225864244</v>
      </c>
      <c r="AX92" s="94" t="n">
        <f aca="false">0.35*AM92/$AN$112</f>
        <v>0.00738028609599117</v>
      </c>
      <c r="AY92" s="81" t="n">
        <f aca="false">AX92*$J$112</f>
        <v>89898.4678643701</v>
      </c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89" t="s">
        <v>52</v>
      </c>
      <c r="B93" s="81" t="n">
        <f aca="true">INDIRECT(ADDRESS(ROW()-35*INT((ROW()-15)/35)+138,2+INT((ROW()-15)/35), 1, 1, "Variables_Simulación"))</f>
        <v>0</v>
      </c>
      <c r="C93" s="81" t="n">
        <f aca="true">INDIRECT(ADDRESS(ROW()-35*INT((ROW()-15)/35)+108,2+INT((ROW()-15)/35), 1, 1, "Variables_Simulación"))</f>
        <v>0</v>
      </c>
      <c r="D93" s="81" t="n">
        <f aca="true">INDIRECT(ADDRESS(ROW()-35*INT((ROW()-15)/35)+78,2+INT((ROW()-15)/35), 1, 1, "Variables_Simulación"))</f>
        <v>0</v>
      </c>
      <c r="E93" s="81" t="n">
        <f aca="true">INDIRECT(ADDRESS(ROW()-35*INT((ROW()-15)/35)+48,2+INT((ROW()-15)/35), 1, 1, "Variables_Simulación"))</f>
        <v>0</v>
      </c>
      <c r="F93" s="81" t="n">
        <f aca="true">INDIRECT(ADDRESS(ROW()-35*INT((ROW()-15)/35)+18,2+INT((ROW()-15)/35), 1, 1, "Variables_Simulación"))</f>
        <v>0</v>
      </c>
      <c r="G93" s="81" t="n">
        <f aca="true">INDIRECT(ADDRESS(ROW()-35*INT((ROW()-15)/35)-12,2+INT((ROW()-15)/35), 1, 1, "Variables_Simulación"))</f>
        <v>0</v>
      </c>
      <c r="H93" s="81" t="n">
        <f aca="true">INDIRECT(ADDRESS(ROW()-35*INT((ROW()-15)/35)+168,2+INT((ROW()-15)/35), 1, 1, "Variables_Simulación"))</f>
        <v>0</v>
      </c>
      <c r="I93" s="94" t="n">
        <f aca="false">AP93+AR93+AT93+AV93+AX93</f>
        <v>0.0134507398122111</v>
      </c>
      <c r="J93" s="81" t="n">
        <f aca="false">ROUND(AQ93+AS93+AU93+AW93+AY93,0)</f>
        <v>163842</v>
      </c>
      <c r="K93" s="94" t="n">
        <f aca="false">I93-Tabla_Ministerio!J93</f>
        <v>0</v>
      </c>
      <c r="L93" s="81" t="n">
        <f aca="false">J93-Tabla_Ministerio!K93</f>
        <v>0</v>
      </c>
      <c r="M93" s="94" t="n">
        <f aca="false">Q128/Q$147</f>
        <v>0.0183924028481264</v>
      </c>
      <c r="N93" s="81" t="n">
        <f aca="false">ROUND(N$112*M93,0)</f>
        <v>4256682</v>
      </c>
      <c r="O93" s="82" t="n">
        <f aca="false">Tabla_Ministerio!L93/Tabla_Ministerio!L112-M93</f>
        <v>-3.49862148725164E-006</v>
      </c>
      <c r="P93" s="81" t="n">
        <f aca="false">N93-Tabla_Ministerio!L93</f>
        <v>810</v>
      </c>
      <c r="Q93" s="83" t="n">
        <f aca="false">N93+J93</f>
        <v>4420524</v>
      </c>
      <c r="R93" s="81" t="n">
        <f aca="false">Q93-Tabla_Ministerio!M93</f>
        <v>810</v>
      </c>
      <c r="T93" s="83" t="n">
        <f aca="false">B93+Tabla_Ministerio!B93</f>
        <v>15481</v>
      </c>
      <c r="U93" s="83" t="n">
        <f aca="false">C93+Tabla_Ministerio!C93</f>
        <v>62</v>
      </c>
      <c r="V93" s="83" t="n">
        <f aca="false">D93+Tabla_Ministerio!D93</f>
        <v>893.040662911584</v>
      </c>
      <c r="W93" s="83" t="n">
        <f aca="false">E93+Tabla_Ministerio!E93</f>
        <v>630.77383060246</v>
      </c>
      <c r="X93" s="83" t="n">
        <f aca="false">F93+Tabla_Ministerio!F93</f>
        <v>131</v>
      </c>
      <c r="Y93" s="83" t="n">
        <f aca="false">G93+Tabla_Ministerio!G93</f>
        <v>411</v>
      </c>
      <c r="Z93" s="83" t="n">
        <f aca="false">H93+Tabla_Ministerio!H93</f>
        <v>46</v>
      </c>
      <c r="AA93" s="83" t="n">
        <f aca="false">Y93+0.33*Z93</f>
        <v>426.18</v>
      </c>
      <c r="AD93" s="91" t="n">
        <f aca="false">IF(U93&gt;0,T93/U93,0)</f>
        <v>249.693548387097</v>
      </c>
      <c r="AE93" s="92" t="n">
        <f aca="false">EXP((((AD93-AD112)/AD113+2)/4-1.9)^3)</f>
        <v>0.181323763318164</v>
      </c>
      <c r="AF93" s="93" t="n">
        <f aca="false">T93/V93</f>
        <v>17.3351568891916</v>
      </c>
      <c r="AG93" s="92" t="n">
        <f aca="false">EXP((((AF93-AF112)/AF113+2)/4-1.9)^3)</f>
        <v>0.0262767141077299</v>
      </c>
      <c r="AH93" s="92" t="n">
        <f aca="false">W93/V93</f>
        <v>0.706321511213101</v>
      </c>
      <c r="AI93" s="92" t="n">
        <f aca="false">EXP((((AH93-AH112)/AH113+2)/4-1.9)^3)</f>
        <v>0.0514313363930948</v>
      </c>
      <c r="AJ93" s="92" t="n">
        <f aca="false">X93/V93</f>
        <v>0.146689849007435</v>
      </c>
      <c r="AK93" s="92" t="n">
        <f aca="false">EXP((((AJ93-AJ112)/AJ113+2)/4-1.9)^3)</f>
        <v>0.0467589902579052</v>
      </c>
      <c r="AL93" s="92" t="n">
        <f aca="false">AA93/V93</f>
        <v>0.477223510305257</v>
      </c>
      <c r="AM93" s="92" t="n">
        <f aca="false">EXP((((AL93-AL112)/AL113+2)/4-1.9)^3)</f>
        <v>0.0321547919418067</v>
      </c>
      <c r="AN93" s="92" t="n">
        <f aca="false">0.01*AE93+0.15*AG93+0.24*AI93+0.25*AK93+0.35*AM93</f>
        <v>0.0410421902277926</v>
      </c>
      <c r="AP93" s="94" t="n">
        <f aca="false">0.01*AE93/$AN$112</f>
        <v>0.00059425161002056</v>
      </c>
      <c r="AQ93" s="81" t="n">
        <f aca="false">AP93*$J$112</f>
        <v>7238.51468248656</v>
      </c>
      <c r="AR93" s="94" t="n">
        <f aca="false">0.15*AG93/$AN$112</f>
        <v>0.00129174847621896</v>
      </c>
      <c r="AS93" s="81" t="n">
        <f aca="false">AR93*$J$112</f>
        <v>15734.6486799878</v>
      </c>
      <c r="AT93" s="94" t="n">
        <f aca="false">0.24*AI93/$AN$112</f>
        <v>0.00404533687999544</v>
      </c>
      <c r="AU93" s="81" t="n">
        <f aca="false">AT93*$J$112</f>
        <v>49275.8116388414</v>
      </c>
      <c r="AV93" s="94" t="n">
        <f aca="false">0.25*AK93/$AN$112</f>
        <v>0.00383107607287791</v>
      </c>
      <c r="AW93" s="81" t="n">
        <f aca="false">AV93*$J$112</f>
        <v>46665.9238875099</v>
      </c>
      <c r="AX93" s="94" t="n">
        <f aca="false">0.35*AM93/$AN$112</f>
        <v>0.00368832677309825</v>
      </c>
      <c r="AY93" s="81" t="n">
        <f aca="false">AX93*$J$112</f>
        <v>44927.1100838183</v>
      </c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89" t="s">
        <v>53</v>
      </c>
      <c r="B94" s="81" t="n">
        <f aca="true">INDIRECT(ADDRESS(ROW()-35*INT((ROW()-15)/35)+138,2+INT((ROW()-15)/35), 1, 1, "Variables_Simulación"))</f>
        <v>0</v>
      </c>
      <c r="C94" s="81" t="n">
        <f aca="true">INDIRECT(ADDRESS(ROW()-35*INT((ROW()-15)/35)+108,2+INT((ROW()-15)/35), 1, 1, "Variables_Simulación"))</f>
        <v>0</v>
      </c>
      <c r="D94" s="81" t="n">
        <f aca="true">INDIRECT(ADDRESS(ROW()-35*INT((ROW()-15)/35)+78,2+INT((ROW()-15)/35), 1, 1, "Variables_Simulación"))</f>
        <v>0</v>
      </c>
      <c r="E94" s="81" t="n">
        <f aca="true">INDIRECT(ADDRESS(ROW()-35*INT((ROW()-15)/35)+48,2+INT((ROW()-15)/35), 1, 1, "Variables_Simulación"))</f>
        <v>0</v>
      </c>
      <c r="F94" s="81" t="n">
        <f aca="true">INDIRECT(ADDRESS(ROW()-35*INT((ROW()-15)/35)+18,2+INT((ROW()-15)/35), 1, 1, "Variables_Simulación"))</f>
        <v>0</v>
      </c>
      <c r="G94" s="81" t="n">
        <f aca="true">INDIRECT(ADDRESS(ROW()-35*INT((ROW()-15)/35)-12,2+INT((ROW()-15)/35), 1, 1, "Variables_Simulación"))</f>
        <v>0</v>
      </c>
      <c r="H94" s="81" t="n">
        <f aca="true">INDIRECT(ADDRESS(ROW()-35*INT((ROW()-15)/35)+168,2+INT((ROW()-15)/35), 1, 1, "Variables_Simulación"))</f>
        <v>0</v>
      </c>
      <c r="I94" s="94" t="n">
        <f aca="false">AP94+AR94+AT94+AV94+AX94</f>
        <v>0.0201479908222657</v>
      </c>
      <c r="J94" s="81" t="n">
        <f aca="false">ROUND(AQ94+AS94+AU94+AW94+AY94,0)</f>
        <v>245421</v>
      </c>
      <c r="K94" s="94" t="n">
        <f aca="false">I94-Tabla_Ministerio!J94</f>
        <v>-7.28583859910259E-017</v>
      </c>
      <c r="L94" s="81" t="n">
        <f aca="false">J94-Tabla_Ministerio!K94</f>
        <v>0</v>
      </c>
      <c r="M94" s="94" t="n">
        <f aca="false">Q129/Q$147</f>
        <v>0.0177198829679736</v>
      </c>
      <c r="N94" s="81" t="n">
        <f aca="false">ROUND(N$112*M94,0)</f>
        <v>4101036</v>
      </c>
      <c r="O94" s="82" t="n">
        <f aca="false">Tabla_Ministerio!L94/Tabla_Ministerio!L112-M94</f>
        <v>-1.33840796591456E-006</v>
      </c>
      <c r="P94" s="81" t="n">
        <f aca="false">N94-Tabla_Ministerio!L94</f>
        <v>310</v>
      </c>
      <c r="Q94" s="83" t="n">
        <f aca="false">N94+J94</f>
        <v>4346457</v>
      </c>
      <c r="R94" s="81" t="n">
        <f aca="false">Q94-Tabla_Ministerio!M94</f>
        <v>310</v>
      </c>
      <c r="T94" s="83" t="n">
        <f aca="false">B94+Tabla_Ministerio!B94</f>
        <v>8050</v>
      </c>
      <c r="U94" s="83" t="n">
        <f aca="false">C94+Tabla_Ministerio!C94</f>
        <v>69</v>
      </c>
      <c r="V94" s="83" t="n">
        <f aca="false">D94+Tabla_Ministerio!D94</f>
        <v>420.67230767277</v>
      </c>
      <c r="W94" s="83" t="n">
        <f aca="false">E94+Tabla_Ministerio!E94</f>
        <v>281.567194036406</v>
      </c>
      <c r="X94" s="83" t="n">
        <f aca="false">F94+Tabla_Ministerio!F94</f>
        <v>47</v>
      </c>
      <c r="Y94" s="83" t="n">
        <f aca="false">G94+Tabla_Ministerio!G94</f>
        <v>301</v>
      </c>
      <c r="Z94" s="83" t="n">
        <f aca="false">H94+Tabla_Ministerio!H94</f>
        <v>11</v>
      </c>
      <c r="AA94" s="83" t="n">
        <f aca="false">Y94+0.33*Z94</f>
        <v>304.63</v>
      </c>
      <c r="AD94" s="91" t="n">
        <f aca="false">IF(U94&gt;0,T94/U94,0)</f>
        <v>116.666666666667</v>
      </c>
      <c r="AE94" s="92" t="n">
        <f aca="false">EXP((((AD94-AD112)/AD113+2)/4-1.9)^3)</f>
        <v>0.0184276093247087</v>
      </c>
      <c r="AF94" s="93" t="n">
        <f aca="false">T94/V94</f>
        <v>19.1360349924956</v>
      </c>
      <c r="AG94" s="92" t="n">
        <f aca="false">EXP((((AF94-AF112)/AF113+2)/4-1.9)^3)</f>
        <v>0.0504056813847155</v>
      </c>
      <c r="AH94" s="92" t="n">
        <f aca="false">W94/V94</f>
        <v>0.669326668052107</v>
      </c>
      <c r="AI94" s="92" t="n">
        <f aca="false">EXP((((AH94-AH112)/AH113+2)/4-1.9)^3)</f>
        <v>0.0290041670469627</v>
      </c>
      <c r="AJ94" s="92" t="n">
        <f aca="false">X94/V94</f>
        <v>0.111725918589726</v>
      </c>
      <c r="AK94" s="92" t="n">
        <f aca="false">EXP((((AJ94-AJ112)/AJ113+2)/4-1.9)^3)</f>
        <v>0.0272977005438956</v>
      </c>
      <c r="AL94" s="92" t="n">
        <f aca="false">AA94/V94</f>
        <v>0.724150352765706</v>
      </c>
      <c r="AM94" s="92" t="n">
        <f aca="false">EXP((((AL94-AL112)/AL113+2)/4-1.9)^3)</f>
        <v>0.114134093528608</v>
      </c>
      <c r="AN94" s="92" t="n">
        <f aca="false">0.01*AE94+0.15*AG94+0.24*AI94+0.25*AK94+0.35*AM94</f>
        <v>0.061477486263212</v>
      </c>
      <c r="AP94" s="94" t="n">
        <f aca="false">0.01*AE94/$AN$112</f>
        <v>6.03927268530337E-005</v>
      </c>
      <c r="AQ94" s="81" t="n">
        <f aca="false">AP94*$J$112</f>
        <v>735.637283382303</v>
      </c>
      <c r="AR94" s="94" t="n">
        <f aca="false">0.15*AG94/$AN$112</f>
        <v>0.00247791492705439</v>
      </c>
      <c r="AS94" s="81" t="n">
        <f aca="false">AR94*$J$112</f>
        <v>30183.2141116375</v>
      </c>
      <c r="AT94" s="94" t="n">
        <f aca="false">0.24*AI94/$AN$112</f>
        <v>0.00228132564419188</v>
      </c>
      <c r="AU94" s="81" t="n">
        <f aca="false">AT94*$J$112</f>
        <v>27788.5812887318</v>
      </c>
      <c r="AV94" s="94" t="n">
        <f aca="false">0.25*AK94/$AN$112</f>
        <v>0.00223656599129884</v>
      </c>
      <c r="AW94" s="81" t="n">
        <f aca="false">AV94*$J$112</f>
        <v>27243.3687908841</v>
      </c>
      <c r="AX94" s="94" t="n">
        <f aca="false">0.35*AM94/$AN$112</f>
        <v>0.0130917915328676</v>
      </c>
      <c r="AY94" s="81" t="n">
        <f aca="false">AX94*$J$112</f>
        <v>159469.698748374</v>
      </c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89" t="s">
        <v>54</v>
      </c>
      <c r="B95" s="81" t="n">
        <f aca="true">INDIRECT(ADDRESS(ROW()-35*INT((ROW()-15)/35)+138,2+INT((ROW()-15)/35), 1, 1, "Variables_Simulación"))</f>
        <v>0</v>
      </c>
      <c r="C95" s="81" t="n">
        <f aca="true">INDIRECT(ADDRESS(ROW()-35*INT((ROW()-15)/35)+108,2+INT((ROW()-15)/35), 1, 1, "Variables_Simulación"))</f>
        <v>0</v>
      </c>
      <c r="D95" s="81" t="n">
        <f aca="true">INDIRECT(ADDRESS(ROW()-35*INT((ROW()-15)/35)+78,2+INT((ROW()-15)/35), 1, 1, "Variables_Simulación"))</f>
        <v>0</v>
      </c>
      <c r="E95" s="81" t="n">
        <f aca="true">INDIRECT(ADDRESS(ROW()-35*INT((ROW()-15)/35)+48,2+INT((ROW()-15)/35), 1, 1, "Variables_Simulación"))</f>
        <v>0</v>
      </c>
      <c r="F95" s="81" t="n">
        <f aca="true">INDIRECT(ADDRESS(ROW()-35*INT((ROW()-15)/35)+18,2+INT((ROW()-15)/35), 1, 1, "Variables_Simulación"))</f>
        <v>0</v>
      </c>
      <c r="G95" s="81" t="n">
        <f aca="true">INDIRECT(ADDRESS(ROW()-35*INT((ROW()-15)/35)-12,2+INT((ROW()-15)/35), 1, 1, "Variables_Simulación"))</f>
        <v>0</v>
      </c>
      <c r="H95" s="81" t="n">
        <f aca="true">INDIRECT(ADDRESS(ROW()-35*INT((ROW()-15)/35)+168,2+INT((ROW()-15)/35), 1, 1, "Variables_Simulación"))</f>
        <v>0</v>
      </c>
      <c r="I95" s="94" t="n">
        <f aca="false">AP95+AR95+AT95+AV95+AX95</f>
        <v>0.0113992406575141</v>
      </c>
      <c r="J95" s="81" t="n">
        <f aca="false">ROUND(AQ95+AS95+AU95+AW95+AY95,0)</f>
        <v>138853</v>
      </c>
      <c r="K95" s="94" t="n">
        <f aca="false">I95-Tabla_Ministerio!J95</f>
        <v>-7.97972798949331E-017</v>
      </c>
      <c r="L95" s="81" t="n">
        <f aca="false">J95-Tabla_Ministerio!K95</f>
        <v>0</v>
      </c>
      <c r="M95" s="94" t="n">
        <f aca="false">Q130/Q$147</f>
        <v>0.0192875060908664</v>
      </c>
      <c r="N95" s="81" t="n">
        <f aca="false">ROUND(N$112*M95,0)</f>
        <v>4463842</v>
      </c>
      <c r="O95" s="82" t="n">
        <f aca="false">Tabla_Ministerio!L95/Tabla_Ministerio!L112-M95</f>
        <v>7.26902402391552E-006</v>
      </c>
      <c r="P95" s="81" t="n">
        <f aca="false">N95-Tabla_Ministerio!L95</f>
        <v>-1682</v>
      </c>
      <c r="Q95" s="83" t="n">
        <f aca="false">N95+J95</f>
        <v>4602695</v>
      </c>
      <c r="R95" s="81" t="n">
        <f aca="false">Q95-Tabla_Ministerio!M95</f>
        <v>-1682</v>
      </c>
      <c r="T95" s="83" t="n">
        <f aca="false">B95+Tabla_Ministerio!B95</f>
        <v>7517</v>
      </c>
      <c r="U95" s="83" t="n">
        <f aca="false">C95+Tabla_Ministerio!C95</f>
        <v>45</v>
      </c>
      <c r="V95" s="83" t="n">
        <f aca="false">D95+Tabla_Ministerio!D95</f>
        <v>357.634861427233</v>
      </c>
      <c r="W95" s="83" t="n">
        <f aca="false">E95+Tabla_Ministerio!E95</f>
        <v>200.814805194805</v>
      </c>
      <c r="X95" s="83" t="n">
        <f aca="false">F95+Tabla_Ministerio!F95</f>
        <v>32</v>
      </c>
      <c r="Y95" s="83" t="n">
        <f aca="false">G95+Tabla_Ministerio!G95</f>
        <v>184</v>
      </c>
      <c r="Z95" s="83" t="n">
        <f aca="false">H95+Tabla_Ministerio!H95</f>
        <v>14</v>
      </c>
      <c r="AA95" s="83" t="n">
        <f aca="false">Y95+0.33*Z95</f>
        <v>188.62</v>
      </c>
      <c r="AD95" s="91" t="n">
        <f aca="false">IF(U95&gt;0,T95/U95,0)</f>
        <v>167.044444444444</v>
      </c>
      <c r="AE95" s="92" t="n">
        <f aca="false">EXP((((AD95-AD112)/AD113+2)/4-1.9)^3)</f>
        <v>0.0509997069402313</v>
      </c>
      <c r="AF95" s="93" t="n">
        <f aca="false">T95/V95</f>
        <v>21.0186444632425</v>
      </c>
      <c r="AG95" s="92" t="n">
        <f aca="false">EXP((((AF95-AF112)/AF113+2)/4-1.9)^3)</f>
        <v>0.0911654038077166</v>
      </c>
      <c r="AH95" s="92" t="n">
        <f aca="false">W95/V95</f>
        <v>0.561507914506439</v>
      </c>
      <c r="AI95" s="92" t="n">
        <f aca="false">EXP((((AH95-AH112)/AH113+2)/4-1.9)^3)</f>
        <v>0.00362583963903852</v>
      </c>
      <c r="AJ95" s="92" t="n">
        <f aca="false">X95/V95</f>
        <v>0.0894767357754103</v>
      </c>
      <c r="AK95" s="92" t="n">
        <f aca="false">EXP((((AJ95-AJ112)/AJ113+2)/4-1.9)^3)</f>
        <v>0.0187927950427592</v>
      </c>
      <c r="AL95" s="92" t="n">
        <f aca="false">AA95/V95</f>
        <v>0.527409434436184</v>
      </c>
      <c r="AM95" s="92" t="n">
        <f aca="false">EXP((((AL95-AL112)/AL113+2)/4-1.9)^3)</f>
        <v>0.0429407168515551</v>
      </c>
      <c r="AN95" s="92" t="n">
        <f aca="false">0.01*AE95+0.15*AG95+0.24*AI95+0.25*AK95+0.35*AM95</f>
        <v>0.0347824588126631</v>
      </c>
      <c r="AP95" s="94" t="n">
        <f aca="false">0.01*AE95/$AN$112</f>
        <v>0.000167141125935219</v>
      </c>
      <c r="AQ95" s="81" t="n">
        <f aca="false">AP95*$J$112</f>
        <v>2035.9280037753</v>
      </c>
      <c r="AR95" s="94" t="n">
        <f aca="false">0.15*AG95/$AN$112</f>
        <v>0.00448163994058381</v>
      </c>
      <c r="AS95" s="81" t="n">
        <f aca="false">AR95*$J$112</f>
        <v>54590.3720991378</v>
      </c>
      <c r="AT95" s="94" t="n">
        <f aca="false">0.24*AI95/$AN$112</f>
        <v>0.000285190777479412</v>
      </c>
      <c r="AU95" s="81" t="n">
        <f aca="false">AT95*$J$112</f>
        <v>3473.87805987275</v>
      </c>
      <c r="AV95" s="94" t="n">
        <f aca="false">0.25*AK95/$AN$112</f>
        <v>0.00153973871192912</v>
      </c>
      <c r="AW95" s="81" t="n">
        <f aca="false">AV95*$J$112</f>
        <v>18755.3909582277</v>
      </c>
      <c r="AX95" s="94" t="n">
        <f aca="false">0.35*AM95/$AN$112</f>
        <v>0.00492553010158656</v>
      </c>
      <c r="AY95" s="81" t="n">
        <f aca="false">AX95*$J$112</f>
        <v>59997.3502101749</v>
      </c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89" t="s">
        <v>55</v>
      </c>
      <c r="B96" s="81" t="n">
        <f aca="true">INDIRECT(ADDRESS(ROW()-35*INT((ROW()-15)/35)+138,2+INT((ROW()-15)/35), 1, 1, "Variables_Simulación"))</f>
        <v>0</v>
      </c>
      <c r="C96" s="81" t="n">
        <f aca="true">INDIRECT(ADDRESS(ROW()-35*INT((ROW()-15)/35)+108,2+INT((ROW()-15)/35), 1, 1, "Variables_Simulación"))</f>
        <v>0</v>
      </c>
      <c r="D96" s="81" t="n">
        <f aca="true">INDIRECT(ADDRESS(ROW()-35*INT((ROW()-15)/35)+78,2+INT((ROW()-15)/35), 1, 1, "Variables_Simulación"))</f>
        <v>0</v>
      </c>
      <c r="E96" s="81" t="n">
        <f aca="true">INDIRECT(ADDRESS(ROW()-35*INT((ROW()-15)/35)+48,2+INT((ROW()-15)/35), 1, 1, "Variables_Simulación"))</f>
        <v>0</v>
      </c>
      <c r="F96" s="81" t="n">
        <f aca="true">INDIRECT(ADDRESS(ROW()-35*INT((ROW()-15)/35)+18,2+INT((ROW()-15)/35), 1, 1, "Variables_Simulación"))</f>
        <v>0</v>
      </c>
      <c r="G96" s="81" t="n">
        <f aca="true">INDIRECT(ADDRESS(ROW()-35*INT((ROW()-15)/35)-12,2+INT((ROW()-15)/35), 1, 1, "Variables_Simulación"))</f>
        <v>0</v>
      </c>
      <c r="H96" s="81" t="n">
        <f aca="true">INDIRECT(ADDRESS(ROW()-35*INT((ROW()-15)/35)+168,2+INT((ROW()-15)/35), 1, 1, "Variables_Simulación"))</f>
        <v>0</v>
      </c>
      <c r="I96" s="94" t="n">
        <f aca="false">AP96+AR96+AT96+AV96+AX96</f>
        <v>0.0515294744339867</v>
      </c>
      <c r="J96" s="81" t="n">
        <f aca="false">ROUND(AQ96+AS96+AU96+AW96+AY96,0)</f>
        <v>627675</v>
      </c>
      <c r="K96" s="94" t="n">
        <f aca="false">I96-Tabla_Ministerio!J96</f>
        <v>0</v>
      </c>
      <c r="L96" s="81" t="n">
        <f aca="false">J96-Tabla_Ministerio!K96</f>
        <v>0</v>
      </c>
      <c r="M96" s="94" t="n">
        <f aca="false">Q131/Q$147</f>
        <v>0.0303419502523662</v>
      </c>
      <c r="N96" s="81" t="n">
        <f aca="false">ROUND(N$112*M96,0)</f>
        <v>7022249</v>
      </c>
      <c r="O96" s="82" t="n">
        <f aca="false">Tabla_Ministerio!L96/Tabla_Ministerio!L112-M96</f>
        <v>1.25538500577067E-005</v>
      </c>
      <c r="P96" s="81" t="n">
        <f aca="false">N96-Tabla_Ministerio!L96</f>
        <v>-2905</v>
      </c>
      <c r="Q96" s="83" t="n">
        <f aca="false">N96+J96</f>
        <v>7649924</v>
      </c>
      <c r="R96" s="81" t="n">
        <f aca="false">Q96-Tabla_Ministerio!M96</f>
        <v>-2905</v>
      </c>
      <c r="T96" s="83" t="n">
        <f aca="false">B96+Tabla_Ministerio!B96</f>
        <v>12435</v>
      </c>
      <c r="U96" s="83" t="n">
        <f aca="false">C96+Tabla_Ministerio!C96</f>
        <v>55</v>
      </c>
      <c r="V96" s="83" t="n">
        <f aca="false">D96+Tabla_Ministerio!D96</f>
        <v>502.380168172182</v>
      </c>
      <c r="W96" s="83" t="n">
        <f aca="false">E96+Tabla_Ministerio!E96</f>
        <v>453.034014326028</v>
      </c>
      <c r="X96" s="83" t="n">
        <f aca="false">F96+Tabla_Ministerio!F96</f>
        <v>78</v>
      </c>
      <c r="Y96" s="83" t="n">
        <f aca="false">G96+Tabla_Ministerio!G96</f>
        <v>247</v>
      </c>
      <c r="Z96" s="83" t="n">
        <f aca="false">H96+Tabla_Ministerio!H96</f>
        <v>25</v>
      </c>
      <c r="AA96" s="83" t="n">
        <f aca="false">Y96+0.33*Z96</f>
        <v>255.25</v>
      </c>
      <c r="AD96" s="91" t="n">
        <f aca="false">IF(U96&gt;0,T96/U96,0)</f>
        <v>226.090909090909</v>
      </c>
      <c r="AE96" s="92" t="n">
        <f aca="false">EXP((((AD96-AD112)/AD113+2)/4-1.9)^3)</f>
        <v>0.132298928691</v>
      </c>
      <c r="AF96" s="93" t="n">
        <f aca="false">T96/V96</f>
        <v>24.7521713391722</v>
      </c>
      <c r="AG96" s="92" t="n">
        <f aca="false">EXP((((AF96-AF112)/AF113+2)/4-1.9)^3)</f>
        <v>0.231707313741346</v>
      </c>
      <c r="AH96" s="92" t="n">
        <f aca="false">W96/V96</f>
        <v>0.901775275035854</v>
      </c>
      <c r="AI96" s="92" t="n">
        <f aca="false">EXP((((AH96-AH112)/AH113+2)/4-1.9)^3)</f>
        <v>0.393576897879944</v>
      </c>
      <c r="AJ96" s="92" t="n">
        <f aca="false">X96/V96</f>
        <v>0.155260905866943</v>
      </c>
      <c r="AK96" s="92" t="n">
        <f aca="false">EXP((((AJ96-AJ112)/AJ113+2)/4-1.9)^3)</f>
        <v>0.0528892524307294</v>
      </c>
      <c r="AL96" s="92" t="n">
        <f aca="false">AA96/V96</f>
        <v>0.508081361827399</v>
      </c>
      <c r="AM96" s="92" t="n">
        <f aca="false">EXP((((AL96-AL112)/AL113+2)/4-1.9)^3)</f>
        <v>0.0384909444715977</v>
      </c>
      <c r="AN96" s="92" t="n">
        <f aca="false">0.01*AE96+0.15*AG96+0.24*AI96+0.25*AK96+0.35*AM96</f>
        <v>0.15723168551204</v>
      </c>
      <c r="AP96" s="94" t="n">
        <f aca="false">0.01*AE96/$AN$112</f>
        <v>0.000433582724844904</v>
      </c>
      <c r="AQ96" s="81" t="n">
        <f aca="false">AP96*$J$112</f>
        <v>5281.42434440149</v>
      </c>
      <c r="AR96" s="94" t="n">
        <f aca="false">0.15*AG96/$AN$112</f>
        <v>0.0113906011317498</v>
      </c>
      <c r="AS96" s="81" t="n">
        <f aca="false">AR96*$J$112</f>
        <v>138747.682200922</v>
      </c>
      <c r="AT96" s="94" t="n">
        <f aca="false">0.24*AI96/$AN$112</f>
        <v>0.0309568300527711</v>
      </c>
      <c r="AU96" s="81" t="n">
        <f aca="false">AT96*$J$112</f>
        <v>377081.803535159</v>
      </c>
      <c r="AV96" s="94" t="n">
        <f aca="false">0.25*AK96/$AN$112</f>
        <v>0.00433334313641452</v>
      </c>
      <c r="AW96" s="81" t="n">
        <f aca="false">AV96*$J$112</f>
        <v>52783.9847436065</v>
      </c>
      <c r="AX96" s="94" t="n">
        <f aca="false">0.35*AM96/$AN$112</f>
        <v>0.00441511738820647</v>
      </c>
      <c r="AY96" s="81" t="n">
        <f aca="false">AX96*$J$112</f>
        <v>53780.0680730651</v>
      </c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89" t="s">
        <v>56</v>
      </c>
      <c r="B97" s="81" t="n">
        <f aca="true">INDIRECT(ADDRESS(ROW()-35*INT((ROW()-15)/35)+138,2+INT((ROW()-15)/35), 1, 1, "Variables_Simulación"))</f>
        <v>0</v>
      </c>
      <c r="C97" s="81" t="n">
        <f aca="true">INDIRECT(ADDRESS(ROW()-35*INT((ROW()-15)/35)+108,2+INT((ROW()-15)/35), 1, 1, "Variables_Simulación"))</f>
        <v>0</v>
      </c>
      <c r="D97" s="81" t="n">
        <f aca="true">INDIRECT(ADDRESS(ROW()-35*INT((ROW()-15)/35)+78,2+INT((ROW()-15)/35), 1, 1, "Variables_Simulación"))</f>
        <v>0</v>
      </c>
      <c r="E97" s="81" t="n">
        <f aca="true">INDIRECT(ADDRESS(ROW()-35*INT((ROW()-15)/35)+48,2+INT((ROW()-15)/35), 1, 1, "Variables_Simulación"))</f>
        <v>0</v>
      </c>
      <c r="F97" s="81" t="n">
        <f aca="true">INDIRECT(ADDRESS(ROW()-35*INT((ROW()-15)/35)+18,2+INT((ROW()-15)/35), 1, 1, "Variables_Simulación"))</f>
        <v>0</v>
      </c>
      <c r="G97" s="81" t="n">
        <f aca="true">INDIRECT(ADDRESS(ROW()-35*INT((ROW()-15)/35)-12,2+INT((ROW()-15)/35), 1, 1, "Variables_Simulación"))</f>
        <v>0</v>
      </c>
      <c r="H97" s="81" t="n">
        <f aca="true">INDIRECT(ADDRESS(ROW()-35*INT((ROW()-15)/35)+168,2+INT((ROW()-15)/35), 1, 1, "Variables_Simulación"))</f>
        <v>0</v>
      </c>
      <c r="I97" s="94" t="n">
        <f aca="false">AP97+AR97+AT97+AV97+AX97</f>
        <v>0.136103799556171</v>
      </c>
      <c r="J97" s="81" t="n">
        <f aca="false">ROUND(AQ97+AS97+AU97+AW97+AY97,0)</f>
        <v>1657866</v>
      </c>
      <c r="K97" s="94" t="n">
        <f aca="false">I97-Tabla_Ministerio!J97</f>
        <v>0</v>
      </c>
      <c r="L97" s="81" t="n">
        <f aca="false">J97-Tabla_Ministerio!K97</f>
        <v>1</v>
      </c>
      <c r="M97" s="94" t="n">
        <f aca="false">Q132/Q$147</f>
        <v>0.0562365235645005</v>
      </c>
      <c r="N97" s="81" t="n">
        <f aca="false">ROUND(N$112*M97,0)</f>
        <v>13015210</v>
      </c>
      <c r="O97" s="82" t="n">
        <f aca="false">Tabla_Ministerio!L97/Tabla_Ministerio!L112-M97</f>
        <v>-1.24342092969187E-006</v>
      </c>
      <c r="P97" s="81" t="n">
        <f aca="false">N97-Tabla_Ministerio!L97</f>
        <v>288</v>
      </c>
      <c r="Q97" s="83" t="n">
        <f aca="false">N97+J97</f>
        <v>14673076</v>
      </c>
      <c r="R97" s="81" t="n">
        <f aca="false">Q97-Tabla_Ministerio!M97</f>
        <v>289</v>
      </c>
      <c r="T97" s="83" t="n">
        <f aca="false">B97+Tabla_Ministerio!B97</f>
        <v>10014</v>
      </c>
      <c r="U97" s="83" t="n">
        <f aca="false">C97+Tabla_Ministerio!C97</f>
        <v>53</v>
      </c>
      <c r="V97" s="83" t="n">
        <f aca="false">D97+Tabla_Ministerio!D97</f>
        <v>419.935214785215</v>
      </c>
      <c r="W97" s="83" t="n">
        <f aca="false">E97+Tabla_Ministerio!E97</f>
        <v>321.576123876124</v>
      </c>
      <c r="X97" s="83" t="n">
        <f aca="false">F97+Tabla_Ministerio!F97</f>
        <v>166</v>
      </c>
      <c r="Y97" s="83" t="n">
        <f aca="false">G97+Tabla_Ministerio!G97</f>
        <v>552</v>
      </c>
      <c r="Z97" s="83" t="n">
        <f aca="false">H97+Tabla_Ministerio!H97</f>
        <v>58</v>
      </c>
      <c r="AA97" s="83" t="n">
        <f aca="false">Y97+0.33*Z97</f>
        <v>571.14</v>
      </c>
      <c r="AD97" s="91" t="n">
        <f aca="false">IF(U97&gt;0,T97/U97,0)</f>
        <v>188.943396226415</v>
      </c>
      <c r="AE97" s="92" t="n">
        <f aca="false">EXP((((AD97-AD112)/AD113+2)/4-1.9)^3)</f>
        <v>0.0747435058405901</v>
      </c>
      <c r="AF97" s="93" t="n">
        <f aca="false">T97/V97</f>
        <v>23.8465354831504</v>
      </c>
      <c r="AG97" s="92" t="n">
        <f aca="false">EXP((((AF97-AF112)/AF113+2)/4-1.9)^3)</f>
        <v>0.189971402537573</v>
      </c>
      <c r="AH97" s="92" t="n">
        <f aca="false">W97/V97</f>
        <v>0.765775559071894</v>
      </c>
      <c r="AI97" s="92" t="n">
        <f aca="false">EXP((((AH97-AH112)/AH113+2)/4-1.9)^3)</f>
        <v>0.112789086294023</v>
      </c>
      <c r="AJ97" s="92" t="n">
        <f aca="false">X97/V97</f>
        <v>0.395299070321845</v>
      </c>
      <c r="AK97" s="92" t="n">
        <f aca="false">EXP((((AJ97-AJ112)/AJ113+2)/4-1.9)^3)</f>
        <v>0.506207435967703</v>
      </c>
      <c r="AL97" s="92" t="n">
        <f aca="false">AA97/V97</f>
        <v>1.36006693387722</v>
      </c>
      <c r="AM97" s="92" t="n">
        <f aca="false">EXP((((AL97-AL112)/AL113+2)/4-1.9)^3)</f>
        <v>0.664081744689666</v>
      </c>
      <c r="AN97" s="92" t="n">
        <f aca="false">0.01*AE97+0.15*AG97+0.24*AI97+0.25*AK97+0.35*AM97</f>
        <v>0.415292995782916</v>
      </c>
      <c r="AP97" s="94" t="n">
        <f aca="false">0.01*AE97/$AN$112</f>
        <v>0.000244956578616865</v>
      </c>
      <c r="AQ97" s="81" t="n">
        <f aca="false">AP97*$J$112</f>
        <v>2983.78962882154</v>
      </c>
      <c r="AR97" s="94" t="n">
        <f aca="false">0.15*AG97/$AN$112</f>
        <v>0.00933888722718572</v>
      </c>
      <c r="AS97" s="81" t="n">
        <f aca="false">AR97*$J$112</f>
        <v>113755.976714529</v>
      </c>
      <c r="AT97" s="94" t="n">
        <f aca="false">0.24*AI97/$AN$112</f>
        <v>0.0088714368018533</v>
      </c>
      <c r="AU97" s="81" t="n">
        <f aca="false">AT97*$J$112</f>
        <v>108062.0135682</v>
      </c>
      <c r="AV97" s="94" t="n">
        <f aca="false">0.25*AK97/$AN$112</f>
        <v>0.04147478773926</v>
      </c>
      <c r="AW97" s="81" t="n">
        <f aca="false">AV97*$J$112</f>
        <v>505199.91017485</v>
      </c>
      <c r="AX97" s="94" t="n">
        <f aca="false">0.35*AM97/$AN$112</f>
        <v>0.0761737312092547</v>
      </c>
      <c r="AY97" s="81" t="n">
        <f aca="false">AX97*$J$112</f>
        <v>927863.993096961</v>
      </c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89" t="s">
        <v>57</v>
      </c>
      <c r="B98" s="81" t="n">
        <f aca="true">INDIRECT(ADDRESS(ROW()-35*INT((ROW()-15)/35)+138,2+INT((ROW()-15)/35), 1, 1, "Variables_Simulación"))</f>
        <v>0</v>
      </c>
      <c r="C98" s="81" t="n">
        <f aca="true">INDIRECT(ADDRESS(ROW()-35*INT((ROW()-15)/35)+108,2+INT((ROW()-15)/35), 1, 1, "Variables_Simulación"))</f>
        <v>0</v>
      </c>
      <c r="D98" s="81" t="n">
        <f aca="true">INDIRECT(ADDRESS(ROW()-35*INT((ROW()-15)/35)+78,2+INT((ROW()-15)/35), 1, 1, "Variables_Simulación"))</f>
        <v>0</v>
      </c>
      <c r="E98" s="81" t="n">
        <f aca="true">INDIRECT(ADDRESS(ROW()-35*INT((ROW()-15)/35)+48,2+INT((ROW()-15)/35), 1, 1, "Variables_Simulación"))</f>
        <v>0</v>
      </c>
      <c r="F98" s="81" t="n">
        <f aca="true">INDIRECT(ADDRESS(ROW()-35*INT((ROW()-15)/35)+18,2+INT((ROW()-15)/35), 1, 1, "Variables_Simulación"))</f>
        <v>0</v>
      </c>
      <c r="G98" s="81" t="n">
        <f aca="true">INDIRECT(ADDRESS(ROW()-35*INT((ROW()-15)/35)-12,2+INT((ROW()-15)/35), 1, 1, "Variables_Simulación"))</f>
        <v>0</v>
      </c>
      <c r="H98" s="81" t="n">
        <f aca="true">INDIRECT(ADDRESS(ROW()-35*INT((ROW()-15)/35)+168,2+INT((ROW()-15)/35), 1, 1, "Variables_Simulación"))</f>
        <v>0</v>
      </c>
      <c r="I98" s="94" t="n">
        <f aca="false">AP98+AR98+AT98+AV98+AX98</f>
        <v>0.0160913350585107</v>
      </c>
      <c r="J98" s="81" t="n">
        <f aca="false">ROUND(AQ98+AS98+AU98+AW98+AY98,0)</f>
        <v>196007</v>
      </c>
      <c r="K98" s="94" t="n">
        <f aca="false">I98-Tabla_Ministerio!J98</f>
        <v>-1.35308431126191E-016</v>
      </c>
      <c r="L98" s="81" t="n">
        <f aca="false">J98-Tabla_Ministerio!K98</f>
        <v>0</v>
      </c>
      <c r="M98" s="94" t="n">
        <f aca="false">Q133/Q$147</f>
        <v>0.0098212026644594</v>
      </c>
      <c r="N98" s="81" t="n">
        <f aca="false">ROUND(N$112*M98,0)</f>
        <v>2272989</v>
      </c>
      <c r="O98" s="82" t="n">
        <f aca="false">Tabla_Ministerio!L98/Tabla_Ministerio!L112-M98</f>
        <v>1.06887031054749E-005</v>
      </c>
      <c r="P98" s="81" t="n">
        <f aca="false">N98-Tabla_Ministerio!L98</f>
        <v>-2474</v>
      </c>
      <c r="Q98" s="83" t="n">
        <f aca="false">N98+J98</f>
        <v>2468996</v>
      </c>
      <c r="R98" s="81" t="n">
        <f aca="false">Q98-Tabla_Ministerio!M98</f>
        <v>-2474</v>
      </c>
      <c r="T98" s="83" t="n">
        <f aca="false">B98+Tabla_Ministerio!B98</f>
        <v>4534</v>
      </c>
      <c r="U98" s="83" t="n">
        <f aca="false">C98+Tabla_Ministerio!C98</f>
        <v>74</v>
      </c>
      <c r="V98" s="83" t="n">
        <f aca="false">D98+Tabla_Ministerio!D98</f>
        <v>213.045454545455</v>
      </c>
      <c r="W98" s="83" t="n">
        <f aca="false">E98+Tabla_Ministerio!E98</f>
        <v>147.5</v>
      </c>
      <c r="X98" s="83" t="n">
        <f aca="false">F98+Tabla_Ministerio!F98</f>
        <v>20</v>
      </c>
      <c r="Y98" s="83" t="n">
        <f aca="false">G98+Tabla_Ministerio!G98</f>
        <v>118</v>
      </c>
      <c r="Z98" s="83" t="n">
        <f aca="false">H98+Tabla_Ministerio!H98</f>
        <v>12</v>
      </c>
      <c r="AA98" s="83" t="n">
        <f aca="false">Y98+0.33*Z98</f>
        <v>121.96</v>
      </c>
      <c r="AD98" s="91" t="n">
        <f aca="false">IF(U98&gt;0,T98/U98,0)</f>
        <v>61.2702702702703</v>
      </c>
      <c r="AE98" s="92" t="n">
        <f aca="false">EXP((((AD98-AD112)/AD113+2)/4-1.9)^3)</f>
        <v>0.00472242837203049</v>
      </c>
      <c r="AF98" s="93" t="n">
        <f aca="false">T98/V98</f>
        <v>21.2818433966289</v>
      </c>
      <c r="AG98" s="92" t="n">
        <f aca="false">EXP((((AF98-AF112)/AF113+2)/4-1.9)^3)</f>
        <v>0.0983642405769112</v>
      </c>
      <c r="AH98" s="92" t="n">
        <f aca="false">W98/V98</f>
        <v>0.69234051632174</v>
      </c>
      <c r="AI98" s="92" t="n">
        <f aca="false">EXP((((AH98-AH112)/AH113+2)/4-1.9)^3)</f>
        <v>0.041748872920865</v>
      </c>
      <c r="AJ98" s="92" t="n">
        <f aca="false">X98/V98</f>
        <v>0.0938766801792189</v>
      </c>
      <c r="AK98" s="92" t="n">
        <f aca="false">EXP((((AJ98-AJ112)/AJ113+2)/4-1.9)^3)</f>
        <v>0.020272307955895</v>
      </c>
      <c r="AL98" s="92" t="n">
        <f aca="false">AA98/V98</f>
        <v>0.572459995732877</v>
      </c>
      <c r="AM98" s="92" t="n">
        <f aca="false">EXP((((AL98-AL112)/AL113+2)/4-1.9)^3)</f>
        <v>0.0548850325785976</v>
      </c>
      <c r="AN98" s="92" t="n">
        <f aca="false">0.01*AE98+0.15*AG98+0.24*AI98+0.25*AK98+0.35*AM98</f>
        <v>0.0490994282627475</v>
      </c>
      <c r="AP98" s="94" t="n">
        <f aca="false">0.01*AE98/$AN$112</f>
        <v>1.54767947230487E-005</v>
      </c>
      <c r="AQ98" s="81" t="n">
        <f aca="false">AP98*$J$112</f>
        <v>188.521165027626</v>
      </c>
      <c r="AR98" s="94" t="n">
        <f aca="false">0.15*AG98/$AN$112</f>
        <v>0.00483553070443775</v>
      </c>
      <c r="AS98" s="81" t="n">
        <f aca="false">AR98*$J$112</f>
        <v>58901.0772734402</v>
      </c>
      <c r="AT98" s="94" t="n">
        <f aca="false">0.24*AI98/$AN$112</f>
        <v>0.00328376175244968</v>
      </c>
      <c r="AU98" s="81" t="n">
        <f aca="false">AT98*$J$112</f>
        <v>39999.1472603203</v>
      </c>
      <c r="AV98" s="94" t="n">
        <f aca="false">0.25*AK98/$AN$112</f>
        <v>0.00166095874875552</v>
      </c>
      <c r="AW98" s="81" t="n">
        <f aca="false">AV98*$J$112</f>
        <v>20231.9591350461</v>
      </c>
      <c r="AX98" s="94" t="n">
        <f aca="false">0.35*AM98/$AN$112</f>
        <v>0.00629560705814466</v>
      </c>
      <c r="AY98" s="81" t="n">
        <f aca="false">AX98*$J$112</f>
        <v>76686.1096496978</v>
      </c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89" t="s">
        <v>58</v>
      </c>
      <c r="B99" s="81" t="n">
        <f aca="true">INDIRECT(ADDRESS(ROW()-35*INT((ROW()-15)/35)+138,2+INT((ROW()-15)/35), 1, 1, "Variables_Simulación"))</f>
        <v>0</v>
      </c>
      <c r="C99" s="81" t="n">
        <f aca="true">INDIRECT(ADDRESS(ROW()-35*INT((ROW()-15)/35)+108,2+INT((ROW()-15)/35), 1, 1, "Variables_Simulación"))</f>
        <v>0</v>
      </c>
      <c r="D99" s="81" t="n">
        <f aca="true">INDIRECT(ADDRESS(ROW()-35*INT((ROW()-15)/35)+78,2+INT((ROW()-15)/35), 1, 1, "Variables_Simulación"))</f>
        <v>0</v>
      </c>
      <c r="E99" s="81" t="n">
        <f aca="true">INDIRECT(ADDRESS(ROW()-35*INT((ROW()-15)/35)+48,2+INT((ROW()-15)/35), 1, 1, "Variables_Simulación"))</f>
        <v>0</v>
      </c>
      <c r="F99" s="81" t="n">
        <f aca="true">INDIRECT(ADDRESS(ROW()-35*INT((ROW()-15)/35)+18,2+INT((ROW()-15)/35), 1, 1, "Variables_Simulación"))</f>
        <v>0</v>
      </c>
      <c r="G99" s="81" t="n">
        <f aca="true">INDIRECT(ADDRESS(ROW()-35*INT((ROW()-15)/35)-12,2+INT((ROW()-15)/35), 1, 1, "Variables_Simulación"))</f>
        <v>0</v>
      </c>
      <c r="H99" s="81" t="n">
        <f aca="true">INDIRECT(ADDRESS(ROW()-35*INT((ROW()-15)/35)+168,2+INT((ROW()-15)/35), 1, 1, "Variables_Simulación"))</f>
        <v>0</v>
      </c>
      <c r="I99" s="94" t="n">
        <f aca="false">AP99+AR99+AT99+AV99+AX99</f>
        <v>0.0585863536060248</v>
      </c>
      <c r="J99" s="81" t="n">
        <f aca="false">ROUND(AQ99+AS99+AU99+AW99+AY99,0)</f>
        <v>713634</v>
      </c>
      <c r="K99" s="94" t="n">
        <f aca="false">I99-Tabla_Ministerio!J99</f>
        <v>0</v>
      </c>
      <c r="L99" s="81" t="n">
        <f aca="false">J99-Tabla_Ministerio!K99</f>
        <v>0</v>
      </c>
      <c r="M99" s="94" t="n">
        <f aca="false">Q134/Q$147</f>
        <v>0.068882856750743</v>
      </c>
      <c r="N99" s="81" t="n">
        <f aca="false">ROUND(N$112*M99,0)</f>
        <v>15942039</v>
      </c>
      <c r="O99" s="82" t="n">
        <f aca="false">Tabla_Ministerio!L99/Tabla_Ministerio!L112-M99</f>
        <v>2.74105709192896E-006</v>
      </c>
      <c r="P99" s="81" t="n">
        <f aca="false">N99-Tabla_Ministerio!L99</f>
        <v>-634</v>
      </c>
      <c r="Q99" s="83" t="n">
        <f aca="false">N99+J99</f>
        <v>16655673</v>
      </c>
      <c r="R99" s="81" t="n">
        <f aca="false">Q99-Tabla_Ministerio!M99</f>
        <v>-634</v>
      </c>
      <c r="T99" s="83" t="n">
        <f aca="false">B99+Tabla_Ministerio!B99</f>
        <v>10521</v>
      </c>
      <c r="U99" s="83" t="n">
        <f aca="false">C99+Tabla_Ministerio!C99</f>
        <v>57</v>
      </c>
      <c r="V99" s="83" t="n">
        <f aca="false">D99+Tabla_Ministerio!D99</f>
        <v>572.827782356404</v>
      </c>
      <c r="W99" s="83" t="n">
        <f aca="false">E99+Tabla_Ministerio!E99</f>
        <v>528.236873265495</v>
      </c>
      <c r="X99" s="83" t="n">
        <f aca="false">F99+Tabla_Ministerio!F99</f>
        <v>126</v>
      </c>
      <c r="Y99" s="83" t="n">
        <f aca="false">G99+Tabla_Ministerio!G99</f>
        <v>381</v>
      </c>
      <c r="Z99" s="83" t="n">
        <f aca="false">H99+Tabla_Ministerio!H99</f>
        <v>45</v>
      </c>
      <c r="AA99" s="83" t="n">
        <f aca="false">Y99+0.33*Z99</f>
        <v>395.85</v>
      </c>
      <c r="AD99" s="91" t="n">
        <f aca="false">IF(U99&gt;0,T99/U99,0)</f>
        <v>184.578947368421</v>
      </c>
      <c r="AE99" s="92" t="n">
        <f aca="false">EXP((((AD99-AD112)/AD113+2)/4-1.9)^3)</f>
        <v>0.0694538885848077</v>
      </c>
      <c r="AF99" s="93" t="n">
        <f aca="false">T99/V99</f>
        <v>18.3667767591866</v>
      </c>
      <c r="AG99" s="92" t="n">
        <f aca="false">EXP((((AF99-AF112)/AF113+2)/4-1.9)^3)</f>
        <v>0.0385632791635595</v>
      </c>
      <c r="AH99" s="92" t="n">
        <f aca="false">W99/V99</f>
        <v>0.922156518129274</v>
      </c>
      <c r="AI99" s="92" t="n">
        <f aca="false">EXP((((AH99-AH112)/AH113+2)/4-1.9)^3)</f>
        <v>0.44854436004286</v>
      </c>
      <c r="AJ99" s="92" t="n">
        <f aca="false">X99/V99</f>
        <v>0.219961398313612</v>
      </c>
      <c r="AK99" s="92" t="n">
        <f aca="false">EXP((((AJ99-AJ112)/AJ113+2)/4-1.9)^3)</f>
        <v>0.120706044892867</v>
      </c>
      <c r="AL99" s="92" t="n">
        <f aca="false">AA99/V99</f>
        <v>0.691045393035264</v>
      </c>
      <c r="AM99" s="92" t="n">
        <f aca="false">EXP((((AL99-AL112)/AL113+2)/4-1.9)^3)</f>
        <v>0.0984517861989052</v>
      </c>
      <c r="AN99" s="92" t="n">
        <f aca="false">0.01*AE99+0.15*AG99+0.24*AI99+0.25*AK99+0.35*AM99</f>
        <v>0.178764313563502</v>
      </c>
      <c r="AP99" s="94" t="n">
        <f aca="false">0.01*AE99/$AN$112</f>
        <v>0.000227620938140853</v>
      </c>
      <c r="AQ99" s="81" t="n">
        <f aca="false">AP99*$J$112</f>
        <v>2772.62606443241</v>
      </c>
      <c r="AR99" s="94" t="n">
        <f aca="false">0.15*AG99/$AN$112</f>
        <v>0.00189574909911893</v>
      </c>
      <c r="AS99" s="81" t="n">
        <f aca="false">AR99*$J$112</f>
        <v>23091.9150354649</v>
      </c>
      <c r="AT99" s="94" t="n">
        <f aca="false">0.24*AI99/$AN$112</f>
        <v>0.0352803012569386</v>
      </c>
      <c r="AU99" s="81" t="n">
        <f aca="false">AT99*$J$112</f>
        <v>429745.539338233</v>
      </c>
      <c r="AV99" s="94" t="n">
        <f aca="false">0.25*AK99/$AN$112</f>
        <v>0.00988973538329584</v>
      </c>
      <c r="AW99" s="81" t="n">
        <f aca="false">AV99*$J$112</f>
        <v>120465.798612505</v>
      </c>
      <c r="AX99" s="94" t="n">
        <f aca="false">0.35*AM99/$AN$112</f>
        <v>0.0112929469285306</v>
      </c>
      <c r="AY99" s="81" t="n">
        <f aca="false">AX99*$J$112</f>
        <v>137558.166898163</v>
      </c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89" t="s">
        <v>59</v>
      </c>
      <c r="B100" s="81" t="n">
        <f aca="true">INDIRECT(ADDRESS(ROW()-35*INT((ROW()-15)/35)+138,2+INT((ROW()-15)/35), 1, 1, "Variables_Simulación"))</f>
        <v>0</v>
      </c>
      <c r="C100" s="81" t="n">
        <f aca="true">INDIRECT(ADDRESS(ROW()-35*INT((ROW()-15)/35)+108,2+INT((ROW()-15)/35), 1, 1, "Variables_Simulación"))</f>
        <v>0</v>
      </c>
      <c r="D100" s="81" t="n">
        <f aca="true">INDIRECT(ADDRESS(ROW()-35*INT((ROW()-15)/35)+78,2+INT((ROW()-15)/35), 1, 1, "Variables_Simulación"))</f>
        <v>0</v>
      </c>
      <c r="E100" s="81" t="n">
        <f aca="true">INDIRECT(ADDRESS(ROW()-35*INT((ROW()-15)/35)+48,2+INT((ROW()-15)/35), 1, 1, "Variables_Simulación"))</f>
        <v>0</v>
      </c>
      <c r="F100" s="81" t="n">
        <f aca="true">INDIRECT(ADDRESS(ROW()-35*INT((ROW()-15)/35)+18,2+INT((ROW()-15)/35), 1, 1, "Variables_Simulación"))</f>
        <v>0</v>
      </c>
      <c r="G100" s="81" t="n">
        <f aca="true">INDIRECT(ADDRESS(ROW()-35*INT((ROW()-15)/35)-12,2+INT((ROW()-15)/35), 1, 1, "Variables_Simulación"))</f>
        <v>0</v>
      </c>
      <c r="H100" s="81" t="n">
        <f aca="true">INDIRECT(ADDRESS(ROW()-35*INT((ROW()-15)/35)+168,2+INT((ROW()-15)/35), 1, 1, "Variables_Simulación"))</f>
        <v>0</v>
      </c>
      <c r="I100" s="94" t="n">
        <f aca="false">AP100+AR100+AT100+AV100+AX100</f>
        <v>0.00816525390781565</v>
      </c>
      <c r="J100" s="81" t="n">
        <f aca="false">ROUND(AQ100+AS100+AU100+AW100+AY100,0)</f>
        <v>99460</v>
      </c>
      <c r="K100" s="94" t="n">
        <f aca="false">I100-Tabla_Ministerio!J100</f>
        <v>0</v>
      </c>
      <c r="L100" s="81" t="n">
        <f aca="false">J100-Tabla_Ministerio!K100</f>
        <v>0</v>
      </c>
      <c r="M100" s="94" t="n">
        <f aca="false">Q135/Q$147</f>
        <v>0.00776363347174126</v>
      </c>
      <c r="N100" s="81" t="n">
        <f aca="false">ROUND(N$112*M100,0)</f>
        <v>1796792</v>
      </c>
      <c r="O100" s="82" t="n">
        <f aca="false">Tabla_Ministerio!L100/Tabla_Ministerio!L112-M100</f>
        <v>-1.18939105290036E-005</v>
      </c>
      <c r="P100" s="81" t="n">
        <f aca="false">N100-Tabla_Ministerio!L100</f>
        <v>2753</v>
      </c>
      <c r="Q100" s="83" t="n">
        <f aca="false">N100+J100</f>
        <v>1896252</v>
      </c>
      <c r="R100" s="81" t="n">
        <f aca="false">Q100-Tabla_Ministerio!M100</f>
        <v>2753</v>
      </c>
      <c r="T100" s="83" t="n">
        <f aca="false">B100+Tabla_Ministerio!B100</f>
        <v>7107</v>
      </c>
      <c r="U100" s="83" t="n">
        <f aca="false">C100+Tabla_Ministerio!C100</f>
        <v>71</v>
      </c>
      <c r="V100" s="83" t="n">
        <f aca="false">D100+Tabla_Ministerio!D100</f>
        <v>333.568181818182</v>
      </c>
      <c r="W100" s="83" t="n">
        <f aca="false">E100+Tabla_Ministerio!E100</f>
        <v>175.25</v>
      </c>
      <c r="X100" s="83" t="n">
        <f aca="false">F100+Tabla_Ministerio!F100</f>
        <v>16</v>
      </c>
      <c r="Y100" s="83" t="n">
        <f aca="false">G100+Tabla_Ministerio!G100</f>
        <v>133</v>
      </c>
      <c r="Z100" s="83" t="n">
        <f aca="false">H100+Tabla_Ministerio!H100</f>
        <v>10</v>
      </c>
      <c r="AA100" s="83" t="n">
        <f aca="false">Y100+0.33*Z100</f>
        <v>136.3</v>
      </c>
      <c r="AD100" s="91" t="n">
        <f aca="false">IF(U100&gt;0,T100/U100,0)</f>
        <v>100.098591549296</v>
      </c>
      <c r="AE100" s="92" t="n">
        <f aca="false">EXP((((AD100-AD112)/AD113+2)/4-1.9)^3)</f>
        <v>0.012607897686967</v>
      </c>
      <c r="AF100" s="93" t="n">
        <f aca="false">T100/V100</f>
        <v>21.305988962322</v>
      </c>
      <c r="AG100" s="92" t="n">
        <f aca="false">EXP((((AF100-AF112)/AF113+2)/4-1.9)^3)</f>
        <v>0.0990443773093629</v>
      </c>
      <c r="AH100" s="92" t="n">
        <f aca="false">W100/V100</f>
        <v>0.525379846017578</v>
      </c>
      <c r="AI100" s="92" t="n">
        <f aca="false">EXP((((AH100-AH112)/AH113+2)/4-1.9)^3)</f>
        <v>0.0015566225911206</v>
      </c>
      <c r="AJ100" s="92" t="n">
        <f aca="false">X100/V100</f>
        <v>0.0479662056278531</v>
      </c>
      <c r="AK100" s="92" t="n">
        <f aca="false">EXP((((AJ100-AJ112)/AJ113+2)/4-1.9)^3)</f>
        <v>0.00875501827739989</v>
      </c>
      <c r="AL100" s="92" t="n">
        <f aca="false">AA100/V100</f>
        <v>0.408612114192273</v>
      </c>
      <c r="AM100" s="92" t="n">
        <f aca="false">EXP((((AL100-AL112)/AL113+2)/4-1.9)^3)</f>
        <v>0.0210557943429504</v>
      </c>
      <c r="AN100" s="92" t="n">
        <f aca="false">0.01*AE100+0.15*AG100+0.24*AI100+0.25*AK100+0.35*AM100</f>
        <v>0.0249146075845256</v>
      </c>
      <c r="AP100" s="94" t="n">
        <f aca="false">0.01*AE100/$AN$112</f>
        <v>4.13198102794068E-005</v>
      </c>
      <c r="AQ100" s="81" t="n">
        <f aca="false">AP100*$J$112</f>
        <v>503.312146473944</v>
      </c>
      <c r="AR100" s="94" t="n">
        <f aca="false">0.15*AG100/$AN$112</f>
        <v>0.00486896584340387</v>
      </c>
      <c r="AS100" s="81" t="n">
        <f aca="false">AR100*$J$112</f>
        <v>59308.3470901915</v>
      </c>
      <c r="AT100" s="94" t="n">
        <f aca="false">0.24*AI100/$AN$112</f>
        <v>0.000122436304745518</v>
      </c>
      <c r="AU100" s="81" t="n">
        <f aca="false">AT100*$J$112</f>
        <v>1491.38340498425</v>
      </c>
      <c r="AV100" s="94" t="n">
        <f aca="false">0.25*AK100/$AN$112</f>
        <v>0.000717319618220046</v>
      </c>
      <c r="AW100" s="81" t="n">
        <f aca="false">AV100*$J$112</f>
        <v>8737.59279901962</v>
      </c>
      <c r="AX100" s="94" t="n">
        <f aca="false">0.35*AM100/$AN$112</f>
        <v>0.0024152123311668</v>
      </c>
      <c r="AY100" s="81" t="n">
        <f aca="false">AX100*$J$112</f>
        <v>29419.4405630111</v>
      </c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89" t="s">
        <v>60</v>
      </c>
      <c r="B101" s="81" t="n">
        <f aca="true">INDIRECT(ADDRESS(ROW()-35*INT((ROW()-15)/35)+138,2+INT((ROW()-15)/35), 1, 1, "Variables_Simulación"))</f>
        <v>0</v>
      </c>
      <c r="C101" s="81" t="n">
        <f aca="true">INDIRECT(ADDRESS(ROW()-35*INT((ROW()-15)/35)+108,2+INT((ROW()-15)/35), 1, 1, "Variables_Simulación"))</f>
        <v>0</v>
      </c>
      <c r="D101" s="81" t="n">
        <f aca="true">INDIRECT(ADDRESS(ROW()-35*INT((ROW()-15)/35)+78,2+INT((ROW()-15)/35), 1, 1, "Variables_Simulación"))</f>
        <v>0</v>
      </c>
      <c r="E101" s="81" t="n">
        <f aca="true">INDIRECT(ADDRESS(ROW()-35*INT((ROW()-15)/35)+48,2+INT((ROW()-15)/35), 1, 1, "Variables_Simulación"))</f>
        <v>0</v>
      </c>
      <c r="F101" s="81" t="n">
        <f aca="true">INDIRECT(ADDRESS(ROW()-35*INT((ROW()-15)/35)+18,2+INT((ROW()-15)/35), 1, 1, "Variables_Simulación"))</f>
        <v>0</v>
      </c>
      <c r="G101" s="81" t="n">
        <f aca="true">INDIRECT(ADDRESS(ROW()-35*INT((ROW()-15)/35)-12,2+INT((ROW()-15)/35), 1, 1, "Variables_Simulación"))</f>
        <v>0</v>
      </c>
      <c r="H101" s="81" t="n">
        <f aca="true">INDIRECT(ADDRESS(ROW()-35*INT((ROW()-15)/35)+168,2+INT((ROW()-15)/35), 1, 1, "Variables_Simulación"))</f>
        <v>0</v>
      </c>
      <c r="I101" s="94" t="n">
        <f aca="false">AP101+AR101+AT101+AV101+AX101</f>
        <v>0.050464923281386</v>
      </c>
      <c r="J101" s="81" t="n">
        <f aca="false">ROUND(AQ101+AS101+AU101+AW101+AY101,0)</f>
        <v>614708</v>
      </c>
      <c r="K101" s="94" t="n">
        <f aca="false">I101-Tabla_Ministerio!J101</f>
        <v>0</v>
      </c>
      <c r="L101" s="81" t="n">
        <f aca="false">J101-Tabla_Ministerio!K101</f>
        <v>0</v>
      </c>
      <c r="M101" s="94" t="n">
        <f aca="false">Q136/Q$147</f>
        <v>0.0457369555225699</v>
      </c>
      <c r="N101" s="81" t="n">
        <f aca="false">ROUND(N$112*M101,0)</f>
        <v>10585222</v>
      </c>
      <c r="O101" s="82" t="n">
        <f aca="false">Tabla_Ministerio!L101/Tabla_Ministerio!L112-M101</f>
        <v>2.83329120277995E-005</v>
      </c>
      <c r="P101" s="81" t="n">
        <f aca="false">N101-Tabla_Ministerio!L101</f>
        <v>-6557</v>
      </c>
      <c r="Q101" s="83" t="n">
        <f aca="false">N101+J101</f>
        <v>11199930</v>
      </c>
      <c r="R101" s="81" t="n">
        <f aca="false">Q101-Tabla_Ministerio!M101</f>
        <v>-6557</v>
      </c>
      <c r="T101" s="83" t="n">
        <f aca="false">B101+Tabla_Ministerio!B101</f>
        <v>8919</v>
      </c>
      <c r="U101" s="83" t="n">
        <f aca="false">C101+Tabla_Ministerio!C101</f>
        <v>67</v>
      </c>
      <c r="V101" s="83" t="n">
        <f aca="false">D101+Tabla_Ministerio!D101</f>
        <v>352.204545454545</v>
      </c>
      <c r="W101" s="83" t="n">
        <f aca="false">E101+Tabla_Ministerio!E101</f>
        <v>300.579545454545</v>
      </c>
      <c r="X101" s="83" t="n">
        <f aca="false">F101+Tabla_Ministerio!F101</f>
        <v>39</v>
      </c>
      <c r="Y101" s="83" t="n">
        <f aca="false">G101+Tabla_Ministerio!G101</f>
        <v>249</v>
      </c>
      <c r="Z101" s="83" t="n">
        <f aca="false">H101+Tabla_Ministerio!H101</f>
        <v>33</v>
      </c>
      <c r="AA101" s="83" t="n">
        <f aca="false">Y101+0.33*Z101</f>
        <v>259.89</v>
      </c>
      <c r="AD101" s="91" t="n">
        <f aca="false">IF(U101&gt;0,T101/U101,0)</f>
        <v>133.119402985075</v>
      </c>
      <c r="AE101" s="92" t="n">
        <f aca="false">EXP((((AD101-AD112)/AD113+2)/4-1.9)^3)</f>
        <v>0.0262679874537447</v>
      </c>
      <c r="AF101" s="93" t="n">
        <f aca="false">T101/V101</f>
        <v>25.3233529070143</v>
      </c>
      <c r="AG101" s="92" t="n">
        <f aca="false">EXP((((AF101-AF112)/AF113+2)/4-1.9)^3)</f>
        <v>0.260395791354124</v>
      </c>
      <c r="AH101" s="92" t="n">
        <f aca="false">W101/V101</f>
        <v>0.853423243208363</v>
      </c>
      <c r="AI101" s="92" t="n">
        <f aca="false">EXP((((AH101-AH112)/AH113+2)/4-1.9)^3)</f>
        <v>0.273131865768531</v>
      </c>
      <c r="AJ101" s="92" t="n">
        <f aca="false">X101/V101</f>
        <v>0.110731109246951</v>
      </c>
      <c r="AK101" s="92" t="n">
        <f aca="false">EXP((((AJ101-AJ112)/AJ113+2)/4-1.9)^3)</f>
        <v>0.0268598268711045</v>
      </c>
      <c r="AL101" s="92" t="n">
        <f aca="false">AA101/V101</f>
        <v>0.737895076466414</v>
      </c>
      <c r="AM101" s="92" t="n">
        <f aca="false">EXP((((AL101-AL112)/AL113+2)/4-1.9)^3)</f>
        <v>0.121127918938569</v>
      </c>
      <c r="AN101" s="92" t="n">
        <f aca="false">0.01*AE101+0.15*AG101+0.24*AI101+0.25*AK101+0.35*AM101</f>
        <v>0.153983424708379</v>
      </c>
      <c r="AP101" s="94" t="n">
        <f aca="false">0.01*AE101/$AN$112</f>
        <v>8.60879652547114E-005</v>
      </c>
      <c r="AQ101" s="81" t="n">
        <f aca="false">AP101*$J$112</f>
        <v>1048.62820726739</v>
      </c>
      <c r="AR101" s="94" t="n">
        <f aca="false">0.15*AG101/$AN$112</f>
        <v>0.0128009105444646</v>
      </c>
      <c r="AS101" s="81" t="n">
        <f aca="false">AR101*$J$112</f>
        <v>155926.508843784</v>
      </c>
      <c r="AT101" s="94" t="n">
        <f aca="false">0.24*AI101/$AN$112</f>
        <v>0.0214832140710959</v>
      </c>
      <c r="AU101" s="81" t="n">
        <f aca="false">AT101*$J$112</f>
        <v>261684.7104129</v>
      </c>
      <c r="AV101" s="94" t="n">
        <f aca="false">0.25*AK101/$AN$112</f>
        <v>0.00220068995245539</v>
      </c>
      <c r="AW101" s="81" t="n">
        <f aca="false">AV101*$J$112</f>
        <v>26806.3666363442</v>
      </c>
      <c r="AX101" s="94" t="n">
        <f aca="false">0.35*AM101/$AN$112</f>
        <v>0.0138940207481154</v>
      </c>
      <c r="AY101" s="81" t="n">
        <f aca="false">AX101*$J$112</f>
        <v>169241.566178553</v>
      </c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89" t="s">
        <v>61</v>
      </c>
      <c r="B102" s="81" t="n">
        <f aca="true">INDIRECT(ADDRESS(ROW()-35*INT((ROW()-15)/35)+138,2+INT((ROW()-15)/35), 1, 1, "Variables_Simulación"))</f>
        <v>0</v>
      </c>
      <c r="C102" s="81" t="n">
        <f aca="true">INDIRECT(ADDRESS(ROW()-35*INT((ROW()-15)/35)+108,2+INT((ROW()-15)/35), 1, 1, "Variables_Simulación"))</f>
        <v>0</v>
      </c>
      <c r="D102" s="81" t="n">
        <f aca="true">INDIRECT(ADDRESS(ROW()-35*INT((ROW()-15)/35)+78,2+INT((ROW()-15)/35), 1, 1, "Variables_Simulación"))</f>
        <v>0</v>
      </c>
      <c r="E102" s="81" t="n">
        <f aca="true">INDIRECT(ADDRESS(ROW()-35*INT((ROW()-15)/35)+48,2+INT((ROW()-15)/35), 1, 1, "Variables_Simulación"))</f>
        <v>0</v>
      </c>
      <c r="F102" s="81" t="n">
        <f aca="true">INDIRECT(ADDRESS(ROW()-35*INT((ROW()-15)/35)+18,2+INT((ROW()-15)/35), 1, 1, "Variables_Simulación"))</f>
        <v>0</v>
      </c>
      <c r="G102" s="81" t="n">
        <f aca="true">INDIRECT(ADDRESS(ROW()-35*INT((ROW()-15)/35)-12,2+INT((ROW()-15)/35), 1, 1, "Variables_Simulación"))</f>
        <v>0</v>
      </c>
      <c r="H102" s="81" t="n">
        <f aca="true">INDIRECT(ADDRESS(ROW()-35*INT((ROW()-15)/35)+168,2+INT((ROW()-15)/35), 1, 1, "Variables_Simulación"))</f>
        <v>0</v>
      </c>
      <c r="I102" s="94" t="n">
        <f aca="false">AP102+AR102+AT102+AV102+AX102</f>
        <v>0.0217758867841463</v>
      </c>
      <c r="J102" s="81" t="n">
        <f aca="false">ROUND(AQ102+AS102+AU102+AW102+AY102,0)</f>
        <v>265250</v>
      </c>
      <c r="K102" s="94" t="n">
        <f aca="false">I102-Tabla_Ministerio!J102</f>
        <v>1.35308431126191E-016</v>
      </c>
      <c r="L102" s="81" t="n">
        <f aca="false">J102-Tabla_Ministerio!K102</f>
        <v>0</v>
      </c>
      <c r="M102" s="94" t="n">
        <f aca="false">Q137/Q$147</f>
        <v>0.0100835787705613</v>
      </c>
      <c r="N102" s="81" t="n">
        <f aca="false">ROUND(N$112*M102,0)</f>
        <v>2333713</v>
      </c>
      <c r="O102" s="82" t="n">
        <f aca="false">Tabla_Ministerio!L102/Tabla_Ministerio!L112-M102</f>
        <v>4.46010810435486E-006</v>
      </c>
      <c r="P102" s="81" t="n">
        <f aca="false">N102-Tabla_Ministerio!L102</f>
        <v>-1032</v>
      </c>
      <c r="Q102" s="83" t="n">
        <f aca="false">N102+J102</f>
        <v>2598963</v>
      </c>
      <c r="R102" s="81" t="n">
        <f aca="false">Q102-Tabla_Ministerio!M102</f>
        <v>-1032</v>
      </c>
      <c r="T102" s="83" t="n">
        <f aca="false">B102+Tabla_Ministerio!B102</f>
        <v>13265</v>
      </c>
      <c r="U102" s="83" t="n">
        <f aca="false">C102+Tabla_Ministerio!C102</f>
        <v>134</v>
      </c>
      <c r="V102" s="83" t="n">
        <f aca="false">D102+Tabla_Ministerio!D102</f>
        <v>474.321236409767</v>
      </c>
      <c r="W102" s="83" t="n">
        <f aca="false">E102+Tabla_Ministerio!E102</f>
        <v>269.646993985525</v>
      </c>
      <c r="X102" s="83" t="n">
        <f aca="false">F102+Tabla_Ministerio!F102</f>
        <v>21</v>
      </c>
      <c r="Y102" s="83" t="n">
        <f aca="false">G102+Tabla_Ministerio!G102</f>
        <v>77</v>
      </c>
      <c r="Z102" s="83" t="n">
        <f aca="false">H102+Tabla_Ministerio!H102</f>
        <v>26</v>
      </c>
      <c r="AA102" s="83" t="n">
        <f aca="false">Y102+0.33*Z102</f>
        <v>85.58</v>
      </c>
      <c r="AD102" s="91" t="n">
        <f aca="false">IF(U102&gt;0,T102/U102,0)</f>
        <v>98.9925373134328</v>
      </c>
      <c r="AE102" s="92" t="n">
        <f aca="false">EXP((((AD102-AD112)/AD113+2)/4-1.9)^3)</f>
        <v>0.0122823652884129</v>
      </c>
      <c r="AF102" s="93" t="n">
        <f aca="false">T102/V102</f>
        <v>27.9662789302993</v>
      </c>
      <c r="AG102" s="92" t="n">
        <f aca="false">EXP((((AF102-AF112)/AF113+2)/4-1.9)^3)</f>
        <v>0.412418600950862</v>
      </c>
      <c r="AH102" s="92" t="n">
        <f aca="false">W102/V102</f>
        <v>0.568490240973686</v>
      </c>
      <c r="AI102" s="92" t="n">
        <f aca="false">EXP((((AH102-AH112)/AH113+2)/4-1.9)^3)</f>
        <v>0.00423124364467899</v>
      </c>
      <c r="AJ102" s="92" t="n">
        <f aca="false">X102/V102</f>
        <v>0.0442737925017932</v>
      </c>
      <c r="AK102" s="92" t="n">
        <f aca="false">EXP((((AJ102-AJ112)/AJ113+2)/4-1.9)^3)</f>
        <v>0.00814414204256013</v>
      </c>
      <c r="AL102" s="92" t="n">
        <f aca="false">AA102/V102</f>
        <v>0.180426245823974</v>
      </c>
      <c r="AM102" s="92" t="n">
        <f aca="false">EXP((((AL102-AL112)/AL113+2)/4-1.9)^3)</f>
        <v>0.00402151747981008</v>
      </c>
      <c r="AN102" s="92" t="n">
        <f aca="false">0.01*AE102+0.15*AG102+0.24*AI102+0.25*AK102+0.35*AM102</f>
        <v>0.06644467889881</v>
      </c>
      <c r="AP102" s="94" t="n">
        <f aca="false">0.01*AE102/$AN$112</f>
        <v>4.02529443131672E-005</v>
      </c>
      <c r="AQ102" s="81" t="n">
        <f aca="false">AP102*$J$112</f>
        <v>490.316767360704</v>
      </c>
      <c r="AR102" s="94" t="n">
        <f aca="false">0.15*AG102/$AN$112</f>
        <v>0.0202742663012768</v>
      </c>
      <c r="AS102" s="81" t="n">
        <f aca="false">AR102*$J$112</f>
        <v>246958.648195092</v>
      </c>
      <c r="AT102" s="94" t="n">
        <f aca="false">0.24*AI102/$AN$112</f>
        <v>0.00033280888976403</v>
      </c>
      <c r="AU102" s="81" t="n">
        <f aca="false">AT102*$J$112</f>
        <v>4053.90914285555</v>
      </c>
      <c r="AV102" s="94" t="n">
        <f aca="false">0.25*AK102/$AN$112</f>
        <v>0.00066726906507773</v>
      </c>
      <c r="AW102" s="81" t="n">
        <f aca="false">AV102*$J$112</f>
        <v>8127.9324166528</v>
      </c>
      <c r="AX102" s="94" t="n">
        <f aca="false">0.35*AM102/$AN$112</f>
        <v>0.000461289583714617</v>
      </c>
      <c r="AY102" s="81" t="n">
        <f aca="false">AX102*$J$112</f>
        <v>5618.91859995271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89" t="s">
        <v>62</v>
      </c>
      <c r="B103" s="81" t="n">
        <f aca="true">INDIRECT(ADDRESS(ROW()-35*INT((ROW()-15)/35)+138,2+INT((ROW()-15)/35), 1, 1, "Variables_Simulación"))</f>
        <v>0</v>
      </c>
      <c r="C103" s="81" t="n">
        <f aca="true">INDIRECT(ADDRESS(ROW()-35*INT((ROW()-15)/35)+108,2+INT((ROW()-15)/35), 1, 1, "Variables_Simulación"))</f>
        <v>0</v>
      </c>
      <c r="D103" s="81" t="n">
        <f aca="true">INDIRECT(ADDRESS(ROW()-35*INT((ROW()-15)/35)+78,2+INT((ROW()-15)/35), 1, 1, "Variables_Simulación"))</f>
        <v>0</v>
      </c>
      <c r="E103" s="81" t="n">
        <f aca="true">INDIRECT(ADDRESS(ROW()-35*INT((ROW()-15)/35)+48,2+INT((ROW()-15)/35), 1, 1, "Variables_Simulación"))</f>
        <v>0</v>
      </c>
      <c r="F103" s="81" t="n">
        <f aca="true">INDIRECT(ADDRESS(ROW()-35*INT((ROW()-15)/35)+18,2+INT((ROW()-15)/35), 1, 1, "Variables_Simulación"))</f>
        <v>0</v>
      </c>
      <c r="G103" s="81" t="n">
        <f aca="true">INDIRECT(ADDRESS(ROW()-35*INT((ROW()-15)/35)-12,2+INT((ROW()-15)/35), 1, 1, "Variables_Simulación"))</f>
        <v>0</v>
      </c>
      <c r="H103" s="81" t="n">
        <f aca="true">INDIRECT(ADDRESS(ROW()-35*INT((ROW()-15)/35)+168,2+INT((ROW()-15)/35), 1, 1, "Variables_Simulación"))</f>
        <v>0</v>
      </c>
      <c r="I103" s="94" t="n">
        <f aca="false">AP103+AR103+AT103+AV103+AX103</f>
        <v>0.00468468394232448</v>
      </c>
      <c r="J103" s="81" t="n">
        <f aca="false">ROUND(AQ103+AS103+AU103+AW103+AY103,0)</f>
        <v>57064</v>
      </c>
      <c r="K103" s="94" t="n">
        <f aca="false">I103-Tabla_Ministerio!J103</f>
        <v>0</v>
      </c>
      <c r="L103" s="81" t="n">
        <f aca="false">J103-Tabla_Ministerio!K103</f>
        <v>0</v>
      </c>
      <c r="M103" s="94" t="n">
        <f aca="false">Q138/Q$147</f>
        <v>0.0182167293930501</v>
      </c>
      <c r="N103" s="81" t="n">
        <f aca="false">ROUND(N$112*M103,0)</f>
        <v>4216024</v>
      </c>
      <c r="O103" s="82" t="n">
        <f aca="false">Tabla_Ministerio!L103/Tabla_Ministerio!L112-M103</f>
        <v>-5.89525897673124E-006</v>
      </c>
      <c r="P103" s="81" t="n">
        <f aca="false">N103-Tabla_Ministerio!L103</f>
        <v>1364</v>
      </c>
      <c r="Q103" s="83" t="n">
        <f aca="false">N103+J103</f>
        <v>4273088</v>
      </c>
      <c r="R103" s="81" t="n">
        <f aca="false">Q103-Tabla_Ministerio!M103</f>
        <v>1364</v>
      </c>
      <c r="T103" s="83" t="n">
        <f aca="false">B103+Tabla_Ministerio!B103</f>
        <v>4853</v>
      </c>
      <c r="U103" s="83" t="n">
        <f aca="false">C103+Tabla_Ministerio!C103</f>
        <v>22</v>
      </c>
      <c r="V103" s="83" t="n">
        <f aca="false">D103+Tabla_Ministerio!D103</f>
        <v>322.686393146005</v>
      </c>
      <c r="W103" s="83" t="n">
        <f aca="false">E103+Tabla_Ministerio!E103</f>
        <v>223.147302236914</v>
      </c>
      <c r="X103" s="83" t="n">
        <f aca="false">F103+Tabla_Ministerio!F103</f>
        <v>2</v>
      </c>
      <c r="Y103" s="83" t="n">
        <f aca="false">G103+Tabla_Ministerio!G103</f>
        <v>32</v>
      </c>
      <c r="Z103" s="83" t="n">
        <f aca="false">H103+Tabla_Ministerio!H103</f>
        <v>5</v>
      </c>
      <c r="AA103" s="83" t="n">
        <f aca="false">Y103+0.33*Z103</f>
        <v>33.65</v>
      </c>
      <c r="AD103" s="91" t="n">
        <f aca="false">IF(U103&gt;0,T103/U103,0)</f>
        <v>220.590909090909</v>
      </c>
      <c r="AE103" s="92" t="n">
        <f aca="false">EXP((((AD103-AD112)/AD113+2)/4-1.9)^3)</f>
        <v>0.122293922895253</v>
      </c>
      <c r="AF103" s="93" t="n">
        <f aca="false">T103/V103</f>
        <v>15.0393698125479</v>
      </c>
      <c r="AG103" s="92" t="n">
        <f aca="false">EXP((((AF103-AF112)/AF113+2)/4-1.9)^3)</f>
        <v>0.0100674031234292</v>
      </c>
      <c r="AH103" s="92" t="n">
        <f aca="false">W103/V103</f>
        <v>0.691529940451958</v>
      </c>
      <c r="AI103" s="92" t="n">
        <f aca="false">EXP((((AH103-AH112)/AH113+2)/4-1.9)^3)</f>
        <v>0.0412350666102546</v>
      </c>
      <c r="AJ103" s="92" t="n">
        <f aca="false">X103/V103</f>
        <v>0.00619796818979927</v>
      </c>
      <c r="AK103" s="92" t="n">
        <f aca="false">EXP((((AJ103-AJ112)/AJ113+2)/4-1.9)^3)</f>
        <v>0.00369905256894576</v>
      </c>
      <c r="AL103" s="92" t="n">
        <f aca="false">AA103/V103</f>
        <v>0.104280814793373</v>
      </c>
      <c r="AM103" s="92" t="n">
        <f aca="false">EXP((((AL103-AL112)/AL113+2)/4-1.9)^3)</f>
        <v>0.00211465462888917</v>
      </c>
      <c r="AN103" s="92" t="n">
        <f aca="false">0.01*AE103+0.15*AG103+0.24*AI103+0.25*AK103+0.35*AM103</f>
        <v>0.0142943579462757</v>
      </c>
      <c r="AP103" s="94" t="n">
        <f aca="false">0.01*AE103/$AN$112</f>
        <v>0.000400793361257984</v>
      </c>
      <c r="AQ103" s="81" t="n">
        <f aca="false">AP103*$J$112</f>
        <v>4882.02064780049</v>
      </c>
      <c r="AR103" s="94" t="n">
        <f aca="false">0.15*AG103/$AN$112</f>
        <v>0.000494907871313562</v>
      </c>
      <c r="AS103" s="81" t="n">
        <f aca="false">AR103*$J$112</f>
        <v>6028.4193304204</v>
      </c>
      <c r="AT103" s="94" t="n">
        <f aca="false">0.24*AI103/$AN$112</f>
        <v>0.00324334826597909</v>
      </c>
      <c r="AU103" s="81" t="n">
        <f aca="false">AT103*$J$112</f>
        <v>39506.8749462786</v>
      </c>
      <c r="AV103" s="94" t="n">
        <f aca="false">0.25*AK103/$AN$112</f>
        <v>0.000303072237254092</v>
      </c>
      <c r="AW103" s="81" t="n">
        <f aca="false">AV103*$J$112</f>
        <v>3691.69019019047</v>
      </c>
      <c r="AX103" s="94" t="n">
        <f aca="false">0.35*AM103/$AN$112</f>
        <v>0.000242562206519748</v>
      </c>
      <c r="AY103" s="81" t="n">
        <f aca="false">AX103*$J$112</f>
        <v>2954.62404089875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89" t="s">
        <v>63</v>
      </c>
      <c r="B104" s="81" t="n">
        <f aca="true">INDIRECT(ADDRESS(ROW()-35*INT((ROW()-15)/35)+138,2+INT((ROW()-15)/35), 1, 1, "Variables_Simulación"))</f>
        <v>0</v>
      </c>
      <c r="C104" s="81" t="n">
        <f aca="true">INDIRECT(ADDRESS(ROW()-35*INT((ROW()-15)/35)+108,2+INT((ROW()-15)/35), 1, 1, "Variables_Simulación"))</f>
        <v>0</v>
      </c>
      <c r="D104" s="81" t="n">
        <f aca="true">INDIRECT(ADDRESS(ROW()-35*INT((ROW()-15)/35)+78,2+INT((ROW()-15)/35), 1, 1, "Variables_Simulación"))</f>
        <v>0</v>
      </c>
      <c r="E104" s="81" t="n">
        <f aca="true">INDIRECT(ADDRESS(ROW()-35*INT((ROW()-15)/35)+48,2+INT((ROW()-15)/35), 1, 1, "Variables_Simulación"))</f>
        <v>0</v>
      </c>
      <c r="F104" s="81" t="n">
        <f aca="true">INDIRECT(ADDRESS(ROW()-35*INT((ROW()-15)/35)+18,2+INT((ROW()-15)/35), 1, 1, "Variables_Simulación"))</f>
        <v>0</v>
      </c>
      <c r="G104" s="81" t="n">
        <f aca="true">INDIRECT(ADDRESS(ROW()-35*INT((ROW()-15)/35)-12,2+INT((ROW()-15)/35), 1, 1, "Variables_Simulación"))</f>
        <v>0</v>
      </c>
      <c r="H104" s="81" t="n">
        <f aca="true">INDIRECT(ADDRESS(ROW()-35*INT((ROW()-15)/35)+168,2+INT((ROW()-15)/35), 1, 1, "Variables_Simulación"))</f>
        <v>0</v>
      </c>
      <c r="I104" s="94" t="n">
        <f aca="false">AP104+AR104+AT104+AV104+AX104</f>
        <v>0.024143815100431</v>
      </c>
      <c r="J104" s="81" t="n">
        <f aca="false">ROUND(AQ104+AS104+AU104+AW104+AY104,0)</f>
        <v>294093</v>
      </c>
      <c r="K104" s="94" t="n">
        <f aca="false">I104-Tabla_Ministerio!J104</f>
        <v>0</v>
      </c>
      <c r="L104" s="81" t="n">
        <f aca="false">J104-Tabla_Ministerio!K104</f>
        <v>0</v>
      </c>
      <c r="M104" s="94" t="n">
        <f aca="false">Q139/Q$147</f>
        <v>0.0134996715597676</v>
      </c>
      <c r="N104" s="81" t="n">
        <f aca="false">ROUND(N$112*M104,0)</f>
        <v>3124323</v>
      </c>
      <c r="O104" s="82" t="n">
        <f aca="false">Tabla_Ministerio!L104/Tabla_Ministerio!L112-M104</f>
        <v>-2.63518543407865E-006</v>
      </c>
      <c r="P104" s="81" t="n">
        <f aca="false">N104-Tabla_Ministerio!L104</f>
        <v>610</v>
      </c>
      <c r="Q104" s="83" t="n">
        <f aca="false">N104+J104</f>
        <v>3418416</v>
      </c>
      <c r="R104" s="81" t="n">
        <f aca="false">Q104-Tabla_Ministerio!M104</f>
        <v>610</v>
      </c>
      <c r="T104" s="83" t="n">
        <f aca="false">B104+Tabla_Ministerio!B104</f>
        <v>8273</v>
      </c>
      <c r="U104" s="83" t="n">
        <f aca="false">C104+Tabla_Ministerio!C104</f>
        <v>76</v>
      </c>
      <c r="V104" s="83" t="n">
        <f aca="false">D104+Tabla_Ministerio!D104</f>
        <v>374.756643124355</v>
      </c>
      <c r="W104" s="83" t="n">
        <f aca="false">E104+Tabla_Ministerio!E104</f>
        <v>306.954112321824</v>
      </c>
      <c r="X104" s="83" t="n">
        <f aca="false">F104+Tabla_Ministerio!F104</f>
        <v>34</v>
      </c>
      <c r="Y104" s="83" t="n">
        <f aca="false">G104+Tabla_Ministerio!G104</f>
        <v>85</v>
      </c>
      <c r="Z104" s="83" t="n">
        <f aca="false">H104+Tabla_Ministerio!H104</f>
        <v>17</v>
      </c>
      <c r="AA104" s="83" t="n">
        <f aca="false">Y104+0.33*Z104</f>
        <v>90.61</v>
      </c>
      <c r="AD104" s="91" t="n">
        <f aca="false">IF(U104&gt;0,T104/U104,0)</f>
        <v>108.855263157895</v>
      </c>
      <c r="AE104" s="92" t="n">
        <f aca="false">EXP((((AD104-AD112)/AD113+2)/4-1.9)^3)</f>
        <v>0.0154525475009991</v>
      </c>
      <c r="AF104" s="93" t="n">
        <f aca="false">T104/V104</f>
        <v>22.0756593693118</v>
      </c>
      <c r="AG104" s="92" t="n">
        <f aca="false">EXP((((AF104-AF112)/AF113+2)/4-1.9)^3)</f>
        <v>0.122502432385773</v>
      </c>
      <c r="AH104" s="92" t="n">
        <f aca="false">W104/V104</f>
        <v>0.81907584015787</v>
      </c>
      <c r="AI104" s="92" t="n">
        <f aca="false">EXP((((AH104-AH112)/AH113+2)/4-1.9)^3)</f>
        <v>0.200229698954666</v>
      </c>
      <c r="AJ104" s="92" t="n">
        <f aca="false">X104/V104</f>
        <v>0.0907255431592652</v>
      </c>
      <c r="AK104" s="92" t="n">
        <f aca="false">EXP((((AJ104-AJ112)/AJ113+2)/4-1.9)^3)</f>
        <v>0.0192032826567969</v>
      </c>
      <c r="AL104" s="92" t="n">
        <f aca="false">AA104/V104</f>
        <v>0.241783572519442</v>
      </c>
      <c r="AM104" s="92" t="n">
        <f aca="false">EXP((((AL104-AL112)/AL113+2)/4-1.9)^3)</f>
        <v>0.00652597326114981</v>
      </c>
      <c r="AN104" s="92" t="n">
        <f aca="false">0.01*AE104+0.15*AG104+0.24*AI104+0.25*AK104+0.35*AM104</f>
        <v>0.0736699293875974</v>
      </c>
      <c r="AP104" s="94" t="n">
        <f aca="false">0.01*AE104/$AN$112</f>
        <v>5.06425691996873E-005</v>
      </c>
      <c r="AQ104" s="81" t="n">
        <f aca="false">AP104*$J$112</f>
        <v>616.871666023918</v>
      </c>
      <c r="AR104" s="94" t="n">
        <f aca="false">0.15*AG104/$AN$112</f>
        <v>0.00602215062806838</v>
      </c>
      <c r="AS104" s="81" t="n">
        <f aca="false">AR104*$J$112</f>
        <v>73355.1664082331</v>
      </c>
      <c r="AT104" s="94" t="n">
        <f aca="false">0.24*AI104/$AN$112</f>
        <v>0.0157490868886005</v>
      </c>
      <c r="AU104" s="81" t="n">
        <f aca="false">AT104*$J$112</f>
        <v>191837.926488659</v>
      </c>
      <c r="AV104" s="94" t="n">
        <f aca="false">0.25*AK104/$AN$112</f>
        <v>0.00157337094538152</v>
      </c>
      <c r="AW104" s="81" t="n">
        <f aca="false">AV104*$J$112</f>
        <v>19165.0615616302</v>
      </c>
      <c r="AX104" s="94" t="n">
        <f aca="false">0.35*AM104/$AN$112</f>
        <v>0.000748564069180842</v>
      </c>
      <c r="AY104" s="81" t="n">
        <f aca="false">AX104*$J$112</f>
        <v>9118.17808177236</v>
      </c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89" t="s">
        <v>64</v>
      </c>
      <c r="B105" s="81" t="n">
        <f aca="true">INDIRECT(ADDRESS(ROW()-35*INT((ROW()-15)/35)+138,2+INT((ROW()-15)/35), 1, 1, "Variables_Simulación"))</f>
        <v>0</v>
      </c>
      <c r="C105" s="81" t="n">
        <f aca="true">INDIRECT(ADDRESS(ROW()-35*INT((ROW()-15)/35)+108,2+INT((ROW()-15)/35), 1, 1, "Variables_Simulación"))</f>
        <v>0</v>
      </c>
      <c r="D105" s="81" t="n">
        <f aca="true">INDIRECT(ADDRESS(ROW()-35*INT((ROW()-15)/35)+78,2+INT((ROW()-15)/35), 1, 1, "Variables_Simulación"))</f>
        <v>0</v>
      </c>
      <c r="E105" s="81" t="n">
        <f aca="true">INDIRECT(ADDRESS(ROW()-35*INT((ROW()-15)/35)+48,2+INT((ROW()-15)/35), 1, 1, "Variables_Simulación"))</f>
        <v>0</v>
      </c>
      <c r="F105" s="81" t="n">
        <f aca="true">INDIRECT(ADDRESS(ROW()-35*INT((ROW()-15)/35)+18,2+INT((ROW()-15)/35), 1, 1, "Variables_Simulación"))</f>
        <v>0</v>
      </c>
      <c r="G105" s="81" t="n">
        <f aca="true">INDIRECT(ADDRESS(ROW()-35*INT((ROW()-15)/35)-12,2+INT((ROW()-15)/35), 1, 1, "Variables_Simulación"))</f>
        <v>0</v>
      </c>
      <c r="H105" s="81" t="n">
        <f aca="true">INDIRECT(ADDRESS(ROW()-35*INT((ROW()-15)/35)+168,2+INT((ROW()-15)/35), 1, 1, "Variables_Simulación"))</f>
        <v>0</v>
      </c>
      <c r="I105" s="94" t="n">
        <f aca="false">AP105+AR105+AT105+AV105+AX105</f>
        <v>0.0177325008407746</v>
      </c>
      <c r="J105" s="81" t="n">
        <f aca="false">ROUND(AQ105+AS105+AU105+AW105+AY105,0)</f>
        <v>215998</v>
      </c>
      <c r="K105" s="94" t="n">
        <f aca="false">I105-Tabla_Ministerio!J105</f>
        <v>1.14491749414469E-016</v>
      </c>
      <c r="L105" s="81" t="n">
        <f aca="false">J105-Tabla_Ministerio!K105</f>
        <v>0</v>
      </c>
      <c r="M105" s="94" t="n">
        <f aca="false">Q140/Q$147</f>
        <v>0.0190416699903725</v>
      </c>
      <c r="N105" s="81" t="n">
        <f aca="false">ROUND(N$112*M105,0)</f>
        <v>4406946</v>
      </c>
      <c r="O105" s="82" t="n">
        <f aca="false">Tabla_Ministerio!L105/Tabla_Ministerio!L112-M105</f>
        <v>-2.96461162261827E-006</v>
      </c>
      <c r="P105" s="81" t="n">
        <f aca="false">N105-Tabla_Ministerio!L105</f>
        <v>686</v>
      </c>
      <c r="Q105" s="83" t="n">
        <f aca="false">N105+J105</f>
        <v>4622944</v>
      </c>
      <c r="R105" s="81" t="n">
        <f aca="false">Q105-Tabla_Ministerio!M105</f>
        <v>686</v>
      </c>
      <c r="T105" s="83" t="n">
        <f aca="false">B105+Tabla_Ministerio!B105</f>
        <v>8976</v>
      </c>
      <c r="U105" s="83" t="n">
        <f aca="false">C105+Tabla_Ministerio!C105</f>
        <v>44</v>
      </c>
      <c r="V105" s="83" t="n">
        <f aca="false">D105+Tabla_Ministerio!D105</f>
        <v>348.818592897527</v>
      </c>
      <c r="W105" s="83" t="n">
        <f aca="false">E105+Tabla_Ministerio!E105</f>
        <v>225.904956533891</v>
      </c>
      <c r="X105" s="83" t="n">
        <f aca="false">F105+Tabla_Ministerio!F105</f>
        <v>23</v>
      </c>
      <c r="Y105" s="83" t="n">
        <f aca="false">G105+Tabla_Ministerio!G105</f>
        <v>94</v>
      </c>
      <c r="Z105" s="83" t="n">
        <f aca="false">H105+Tabla_Ministerio!H105</f>
        <v>7</v>
      </c>
      <c r="AA105" s="83" t="n">
        <f aca="false">Y105+0.33*Z105</f>
        <v>96.31</v>
      </c>
      <c r="AD105" s="91" t="n">
        <f aca="false">IF(U105&gt;0,T105/U105,0)</f>
        <v>204</v>
      </c>
      <c r="AE105" s="92" t="n">
        <f aca="false">EXP((((AD105-AD112)/AD113+2)/4-1.9)^3)</f>
        <v>0.095289974752829</v>
      </c>
      <c r="AF105" s="93" t="n">
        <f aca="false">T105/V105</f>
        <v>25.7325732709348</v>
      </c>
      <c r="AG105" s="92" t="n">
        <f aca="false">EXP((((AF105-AF112)/AF113+2)/4-1.9)^3)</f>
        <v>0.281997006317271</v>
      </c>
      <c r="AH105" s="92" t="n">
        <f aca="false">W105/V105</f>
        <v>0.64762877075264</v>
      </c>
      <c r="AI105" s="92" t="n">
        <f aca="false">EXP((((AH105-AH112)/AH113+2)/4-1.9)^3)</f>
        <v>0.020074982929288</v>
      </c>
      <c r="AJ105" s="92" t="n">
        <f aca="false">X105/V105</f>
        <v>0.0659368521871102</v>
      </c>
      <c r="AK105" s="92" t="n">
        <f aca="false">EXP((((AJ105-AJ112)/AJ113+2)/4-1.9)^3)</f>
        <v>0.0123210193500252</v>
      </c>
      <c r="AL105" s="92" t="n">
        <f aca="false">AA105/V105</f>
        <v>0.276103401484373</v>
      </c>
      <c r="AM105" s="92" t="n">
        <f aca="false">EXP((((AL105-AL112)/AL113+2)/4-1.9)^3)</f>
        <v>0.00844688461190642</v>
      </c>
      <c r="AN105" s="92" t="n">
        <f aca="false">0.01*AE105+0.15*AG105+0.24*AI105+0.25*AK105+0.35*AM105</f>
        <v>0.0541071110498215</v>
      </c>
      <c r="AP105" s="94" t="n">
        <f aca="false">0.01*AE105/$AN$112</f>
        <v>0.000312293435120947</v>
      </c>
      <c r="AQ105" s="81" t="n">
        <f aca="false">AP105*$J$112</f>
        <v>3804.01260551726</v>
      </c>
      <c r="AR105" s="94" t="n">
        <f aca="false">0.15*AG105/$AN$112</f>
        <v>0.0138628141142459</v>
      </c>
      <c r="AS105" s="81" t="n">
        <f aca="false">AR105*$J$112</f>
        <v>168861.441541706</v>
      </c>
      <c r="AT105" s="94" t="n">
        <f aca="false">0.24*AI105/$AN$112</f>
        <v>0.00157899977920913</v>
      </c>
      <c r="AU105" s="81" t="n">
        <f aca="false">AT105*$J$112</f>
        <v>19233.6257785703</v>
      </c>
      <c r="AV105" s="94" t="n">
        <f aca="false">0.25*AK105/$AN$112</f>
        <v>0.00100949062768452</v>
      </c>
      <c r="AW105" s="81" t="n">
        <f aca="false">AV105*$J$112</f>
        <v>12296.4963108374</v>
      </c>
      <c r="AX105" s="94" t="n">
        <f aca="false">0.35*AM105/$AN$112</f>
        <v>0.000968902884514063</v>
      </c>
      <c r="AY105" s="81" t="n">
        <f aca="false">AX105*$J$112</f>
        <v>11802.1013947543</v>
      </c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89" t="s">
        <v>65</v>
      </c>
      <c r="B106" s="81" t="n">
        <f aca="true">INDIRECT(ADDRESS(ROW()-35*INT((ROW()-15)/35)+138,2+INT((ROW()-15)/35), 1, 1, "Variables_Simulación"))</f>
        <v>0</v>
      </c>
      <c r="C106" s="81" t="n">
        <f aca="true">INDIRECT(ADDRESS(ROW()-35*INT((ROW()-15)/35)+108,2+INT((ROW()-15)/35), 1, 1, "Variables_Simulación"))</f>
        <v>0</v>
      </c>
      <c r="D106" s="81" t="n">
        <f aca="true">INDIRECT(ADDRESS(ROW()-35*INT((ROW()-15)/35)+78,2+INT((ROW()-15)/35), 1, 1, "Variables_Simulación"))</f>
        <v>0</v>
      </c>
      <c r="E106" s="81" t="n">
        <f aca="true">INDIRECT(ADDRESS(ROW()-35*INT((ROW()-15)/35)+48,2+INT((ROW()-15)/35), 1, 1, "Variables_Simulación"))</f>
        <v>0</v>
      </c>
      <c r="F106" s="81" t="n">
        <f aca="true">INDIRECT(ADDRESS(ROW()-35*INT((ROW()-15)/35)+18,2+INT((ROW()-15)/35), 1, 1, "Variables_Simulación"))</f>
        <v>0</v>
      </c>
      <c r="G106" s="81" t="n">
        <f aca="true">INDIRECT(ADDRESS(ROW()-35*INT((ROW()-15)/35)-12,2+INT((ROW()-15)/35), 1, 1, "Variables_Simulación"))</f>
        <v>0</v>
      </c>
      <c r="H106" s="81" t="n">
        <f aca="true">INDIRECT(ADDRESS(ROW()-35*INT((ROW()-15)/35)+168,2+INT((ROW()-15)/35), 1, 1, "Variables_Simulación"))</f>
        <v>0</v>
      </c>
      <c r="I106" s="94" t="n">
        <f aca="false">AP106+AR106+AT106+AV106+AX106</f>
        <v>0.00872372864467968</v>
      </c>
      <c r="J106" s="81" t="n">
        <f aca="false">ROUND(AQ106+AS106+AU106+AW106+AY106,0)</f>
        <v>106263</v>
      </c>
      <c r="K106" s="94" t="n">
        <f aca="false">I106-Tabla_Ministerio!J106</f>
        <v>6.59194920871187E-017</v>
      </c>
      <c r="L106" s="81" t="n">
        <f aca="false">J106-Tabla_Ministerio!K106</f>
        <v>0</v>
      </c>
      <c r="M106" s="94" t="n">
        <f aca="false">Q141/Q$147</f>
        <v>0.0112683218190934</v>
      </c>
      <c r="N106" s="81" t="n">
        <f aca="false">ROUND(N$112*M106,0)</f>
        <v>2607906</v>
      </c>
      <c r="O106" s="82" t="n">
        <f aca="false">Tabla_Ministerio!L106/Tabla_Ministerio!L112-M106</f>
        <v>-7.57480485794049E-006</v>
      </c>
      <c r="P106" s="81" t="n">
        <f aca="false">N106-Tabla_Ministerio!L106</f>
        <v>1753</v>
      </c>
      <c r="Q106" s="83" t="n">
        <f aca="false">N106+J106</f>
        <v>2714169</v>
      </c>
      <c r="R106" s="81" t="n">
        <f aca="false">Q106-Tabla_Ministerio!M106</f>
        <v>1753</v>
      </c>
      <c r="T106" s="83" t="n">
        <f aca="false">B106+Tabla_Ministerio!B106</f>
        <v>9776</v>
      </c>
      <c r="U106" s="83" t="n">
        <f aca="false">C106+Tabla_Ministerio!C106</f>
        <v>125</v>
      </c>
      <c r="V106" s="83" t="n">
        <f aca="false">D106+Tabla_Ministerio!D106</f>
        <v>470.584581105169</v>
      </c>
      <c r="W106" s="83" t="n">
        <f aca="false">E106+Tabla_Ministerio!E106</f>
        <v>310.207575757576</v>
      </c>
      <c r="X106" s="83" t="n">
        <f aca="false">F106+Tabla_Ministerio!F106</f>
        <v>40</v>
      </c>
      <c r="Y106" s="83" t="n">
        <f aca="false">G106+Tabla_Ministerio!G106</f>
        <v>134</v>
      </c>
      <c r="Z106" s="83" t="n">
        <f aca="false">H106+Tabla_Ministerio!H106</f>
        <v>26</v>
      </c>
      <c r="AA106" s="83" t="n">
        <f aca="false">Y106+0.33*Z106</f>
        <v>142.58</v>
      </c>
      <c r="AD106" s="91" t="n">
        <f aca="false">IF(U106&gt;0,T106/U106,0)</f>
        <v>78.208</v>
      </c>
      <c r="AE106" s="92" t="n">
        <f aca="false">EXP((((AD106-AD112)/AD113+2)/4-1.9)^3)</f>
        <v>0.00736699606123873</v>
      </c>
      <c r="AF106" s="93" t="n">
        <f aca="false">T106/V106</f>
        <v>20.7741613145102</v>
      </c>
      <c r="AG106" s="92" t="n">
        <f aca="false">EXP((((AF106-AF112)/AF113+2)/4-1.9)^3)</f>
        <v>0.0848264018753784</v>
      </c>
      <c r="AH106" s="92" t="n">
        <f aca="false">W106/V106</f>
        <v>0.659196217243355</v>
      </c>
      <c r="AI106" s="92" t="n">
        <f aca="false">EXP((((AH106-AH112)/AH113+2)/4-1.9)^3)</f>
        <v>0.0244996489715565</v>
      </c>
      <c r="AJ106" s="92" t="n">
        <f aca="false">X106/V106</f>
        <v>0.0850006600430042</v>
      </c>
      <c r="AK106" s="92" t="n">
        <f aca="false">EXP((((AJ106-AJ112)/AJ113+2)/4-1.9)^3)</f>
        <v>0.0173810193753364</v>
      </c>
      <c r="AL106" s="92" t="n">
        <f aca="false">AA106/V106</f>
        <v>0.302984852723288</v>
      </c>
      <c r="AM106" s="92" t="n">
        <f aca="false">EXP((((AL106-AL112)/AL113+2)/4-1.9)^3)</f>
        <v>0.0102739386984533</v>
      </c>
      <c r="AN106" s="92" t="n">
        <f aca="false">0.01*AE106+0.15*AG106+0.24*AI106+0.25*AK106+0.35*AM106</f>
        <v>0.0266186793833855</v>
      </c>
      <c r="AP106" s="94" t="n">
        <f aca="false">0.01*AE106/$AN$112</f>
        <v>2.41438253337183E-005</v>
      </c>
      <c r="AQ106" s="81" t="n">
        <f aca="false">AP106*$J$112</f>
        <v>294.093328856886</v>
      </c>
      <c r="AR106" s="94" t="n">
        <f aca="false">0.15*AG106/$AN$112</f>
        <v>0.00417001817336908</v>
      </c>
      <c r="AS106" s="81" t="n">
        <f aca="false">AR106*$J$112</f>
        <v>50794.5410078461</v>
      </c>
      <c r="AT106" s="94" t="n">
        <f aca="false">0.24*AI106/$AN$112</f>
        <v>0.00192702232689575</v>
      </c>
      <c r="AU106" s="81" t="n">
        <f aca="false">AT106*$J$112</f>
        <v>23472.8508455058</v>
      </c>
      <c r="AV106" s="94" t="n">
        <f aca="false">0.25*AK106/$AN$112</f>
        <v>0.00142406854989391</v>
      </c>
      <c r="AW106" s="81" t="n">
        <f aca="false">AV106*$J$112</f>
        <v>17346.4252068543</v>
      </c>
      <c r="AX106" s="94" t="n">
        <f aca="false">0.35*AM106/$AN$112</f>
        <v>0.00117847576918721</v>
      </c>
      <c r="AY106" s="81" t="n">
        <f aca="false">AX106*$J$112</f>
        <v>14354.8860690864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89" t="s">
        <v>66</v>
      </c>
      <c r="B107" s="81" t="n">
        <f aca="true">INDIRECT(ADDRESS(ROW()-35*INT((ROW()-15)/35)+138,2+INT((ROW()-15)/35), 1, 1, "Variables_Simulación"))</f>
        <v>0</v>
      </c>
      <c r="C107" s="81" t="n">
        <f aca="true">INDIRECT(ADDRESS(ROW()-35*INT((ROW()-15)/35)+108,2+INT((ROW()-15)/35), 1, 1, "Variables_Simulación"))</f>
        <v>0</v>
      </c>
      <c r="D107" s="81" t="n">
        <f aca="true">INDIRECT(ADDRESS(ROW()-35*INT((ROW()-15)/35)+78,2+INT((ROW()-15)/35), 1, 1, "Variables_Simulación"))</f>
        <v>0</v>
      </c>
      <c r="E107" s="81" t="n">
        <f aca="true">INDIRECT(ADDRESS(ROW()-35*INT((ROW()-15)/35)+48,2+INT((ROW()-15)/35), 1, 1, "Variables_Simulación"))</f>
        <v>0</v>
      </c>
      <c r="F107" s="81" t="n">
        <f aca="true">INDIRECT(ADDRESS(ROW()-35*INT((ROW()-15)/35)+18,2+INT((ROW()-15)/35), 1, 1, "Variables_Simulación"))</f>
        <v>0</v>
      </c>
      <c r="G107" s="81" t="n">
        <f aca="true">INDIRECT(ADDRESS(ROW()-35*INT((ROW()-15)/35)-12,2+INT((ROW()-15)/35), 1, 1, "Variables_Simulación"))</f>
        <v>0</v>
      </c>
      <c r="H107" s="81" t="n">
        <f aca="true">INDIRECT(ADDRESS(ROW()-35*INT((ROW()-15)/35)+168,2+INT((ROW()-15)/35), 1, 1, "Variables_Simulación"))</f>
        <v>0</v>
      </c>
      <c r="I107" s="94" t="n">
        <f aca="false">AP107+AR107+AT107+AV107+AX107</f>
        <v>0.0100101153449379</v>
      </c>
      <c r="J107" s="81" t="n">
        <f aca="false">ROUND(AQ107+AS107+AU107+AW107+AY107,0)</f>
        <v>121932</v>
      </c>
      <c r="K107" s="94" t="n">
        <f aca="false">I107-Tabla_Ministerio!J107</f>
        <v>4.33680868994202E-017</v>
      </c>
      <c r="L107" s="81" t="n">
        <f aca="false">J107-Tabla_Ministerio!K107</f>
        <v>0</v>
      </c>
      <c r="M107" s="94" t="n">
        <f aca="false">Q142/Q$147</f>
        <v>0.0109081149361863</v>
      </c>
      <c r="N107" s="81" t="n">
        <f aca="false">ROUND(N$112*M107,0)</f>
        <v>2524541</v>
      </c>
      <c r="O107" s="82" t="n">
        <f aca="false">Tabla_Ministerio!L107/Tabla_Ministerio!L112-M107</f>
        <v>1.0780881467401E-005</v>
      </c>
      <c r="P107" s="81" t="n">
        <f aca="false">N107-Tabla_Ministerio!L107</f>
        <v>-2495</v>
      </c>
      <c r="Q107" s="83" t="n">
        <f aca="false">N107+J107</f>
        <v>2646473</v>
      </c>
      <c r="R107" s="81" t="n">
        <f aca="false">Q107-Tabla_Ministerio!M107</f>
        <v>-2495</v>
      </c>
      <c r="T107" s="83" t="n">
        <f aca="false">B107+Tabla_Ministerio!B107</f>
        <v>8152</v>
      </c>
      <c r="U107" s="83" t="n">
        <f aca="false">C107+Tabla_Ministerio!C107</f>
        <v>34</v>
      </c>
      <c r="V107" s="83" t="n">
        <f aca="false">D107+Tabla_Ministerio!D107</f>
        <v>442.755103218379</v>
      </c>
      <c r="W107" s="83" t="n">
        <f aca="false">E107+Tabla_Ministerio!E107</f>
        <v>306.007982006258</v>
      </c>
      <c r="X107" s="83" t="n">
        <f aca="false">F107+Tabla_Ministerio!F107</f>
        <v>32</v>
      </c>
      <c r="Y107" s="83" t="n">
        <f aca="false">G107+Tabla_Ministerio!G107</f>
        <v>190</v>
      </c>
      <c r="Z107" s="83" t="n">
        <f aca="false">H107+Tabla_Ministerio!H107</f>
        <v>33</v>
      </c>
      <c r="AA107" s="83" t="n">
        <f aca="false">Y107+0.33*Z107</f>
        <v>200.89</v>
      </c>
      <c r="AD107" s="91" t="n">
        <f aca="false">IF(U107&gt;0,T107/U107,0)</f>
        <v>239.764705882353</v>
      </c>
      <c r="AE107" s="92" t="n">
        <f aca="false">EXP((((AD107-AD112)/AD113+2)/4-1.9)^3)</f>
        <v>0.159494751451463</v>
      </c>
      <c r="AF107" s="93" t="n">
        <f aca="false">T107/V107</f>
        <v>18.4119842792172</v>
      </c>
      <c r="AG107" s="92" t="n">
        <f aca="false">EXP((((AF107-AF112)/AF113+2)/4-1.9)^3)</f>
        <v>0.0391916727677197</v>
      </c>
      <c r="AH107" s="92" t="n">
        <f aca="false">W107/V107</f>
        <v>0.691145013986042</v>
      </c>
      <c r="AI107" s="92" t="n">
        <f aca="false">EXP((((AH107-AH112)/AH113+2)/4-1.9)^3)</f>
        <v>0.0409928280042631</v>
      </c>
      <c r="AJ107" s="92" t="n">
        <f aca="false">X107/V107</f>
        <v>0.0722747174846604</v>
      </c>
      <c r="AK107" s="92" t="n">
        <f aca="false">EXP((((AJ107-AJ112)/AJ113+2)/4-1.9)^3)</f>
        <v>0.0138428999800291</v>
      </c>
      <c r="AL107" s="92" t="n">
        <f aca="false">AA107/V107</f>
        <v>0.45372712485917</v>
      </c>
      <c r="AM107" s="92" t="n">
        <f aca="false">EXP((((AL107-AL112)/AL113+2)/4-1.9)^3)</f>
        <v>0.0279174971075592</v>
      </c>
      <c r="AN107" s="92" t="n">
        <f aca="false">0.01*AE107+0.15*AG107+0.24*AI107+0.25*AK107+0.35*AM107</f>
        <v>0.0305438261333487</v>
      </c>
      <c r="AP107" s="94" t="n">
        <f aca="false">0.01*AE107/$AN$112</f>
        <v>0.000522711480863944</v>
      </c>
      <c r="AQ107" s="81" t="n">
        <f aca="false">AP107*$J$112</f>
        <v>6367.09209556377</v>
      </c>
      <c r="AR107" s="94" t="n">
        <f aca="false">0.15*AG107/$AN$112</f>
        <v>0.00192664057502081</v>
      </c>
      <c r="AS107" s="81" t="n">
        <f aca="false">AR107*$J$112</f>
        <v>23468.2007671464</v>
      </c>
      <c r="AT107" s="94" t="n">
        <f aca="false">0.24*AI107/$AN$112</f>
        <v>0.00322429496432878</v>
      </c>
      <c r="AU107" s="81" t="n">
        <f aca="false">AT107*$J$112</f>
        <v>39274.7887366328</v>
      </c>
      <c r="AV107" s="94" t="n">
        <f aca="false">0.25*AK107/$AN$112</f>
        <v>0.00113418195303663</v>
      </c>
      <c r="AW107" s="81" t="n">
        <f aca="false">AV107*$J$112</f>
        <v>13815.3478782883</v>
      </c>
      <c r="AX107" s="94" t="n">
        <f aca="false">0.35*AM107/$AN$112</f>
        <v>0.00320228637168778</v>
      </c>
      <c r="AY107" s="81" t="n">
        <f aca="false">AX107*$J$112</f>
        <v>39006.7044466006</v>
      </c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89" t="s">
        <v>67</v>
      </c>
      <c r="B108" s="81" t="n">
        <f aca="true">INDIRECT(ADDRESS(ROW()-35*INT((ROW()-15)/35)+138,2+INT((ROW()-15)/35), 1, 1, "Variables_Simulación"))</f>
        <v>0</v>
      </c>
      <c r="C108" s="81" t="n">
        <f aca="true">INDIRECT(ADDRESS(ROW()-35*INT((ROW()-15)/35)+108,2+INT((ROW()-15)/35), 1, 1, "Variables_Simulación"))</f>
        <v>0</v>
      </c>
      <c r="D108" s="81" t="n">
        <f aca="true">INDIRECT(ADDRESS(ROW()-35*INT((ROW()-15)/35)+78,2+INT((ROW()-15)/35), 1, 1, "Variables_Simulación"))</f>
        <v>0</v>
      </c>
      <c r="E108" s="81" t="n">
        <f aca="true">INDIRECT(ADDRESS(ROW()-35*INT((ROW()-15)/35)+48,2+INT((ROW()-15)/35), 1, 1, "Variables_Simulación"))</f>
        <v>0</v>
      </c>
      <c r="F108" s="81" t="n">
        <f aca="true">INDIRECT(ADDRESS(ROW()-35*INT((ROW()-15)/35)+18,2+INT((ROW()-15)/35), 1, 1, "Variables_Simulación"))</f>
        <v>0</v>
      </c>
      <c r="G108" s="81" t="n">
        <f aca="true">INDIRECT(ADDRESS(ROW()-35*INT((ROW()-15)/35)-12,2+INT((ROW()-15)/35), 1, 1, "Variables_Simulación"))</f>
        <v>0</v>
      </c>
      <c r="H108" s="81" t="n">
        <f aca="true">INDIRECT(ADDRESS(ROW()-35*INT((ROW()-15)/35)+168,2+INT((ROW()-15)/35), 1, 1, "Variables_Simulación"))</f>
        <v>0</v>
      </c>
      <c r="I108" s="94" t="n">
        <f aca="false">AP108+AR108+AT108+AV108+AX108</f>
        <v>0.0108622613116411</v>
      </c>
      <c r="J108" s="81" t="n">
        <f aca="false">ROUND(AQ108+AS108+AU108+AW108+AY108,0)</f>
        <v>132312</v>
      </c>
      <c r="K108" s="94" t="n">
        <f aca="false">I108-Tabla_Ministerio!J108</f>
        <v>9.19403442267708E-017</v>
      </c>
      <c r="L108" s="81" t="n">
        <f aca="false">J108-Tabla_Ministerio!K108</f>
        <v>0</v>
      </c>
      <c r="M108" s="94" t="n">
        <f aca="false">Q143/Q$147</f>
        <v>0.00898277406155544</v>
      </c>
      <c r="N108" s="81" t="n">
        <f aca="false">ROUND(N$112*M108,0)</f>
        <v>2078946</v>
      </c>
      <c r="O108" s="82" t="n">
        <f aca="false">Tabla_Ministerio!L108/Tabla_Ministerio!L112-M108</f>
        <v>-1.21798882955979E-005</v>
      </c>
      <c r="P108" s="81" t="n">
        <f aca="false">N108-Tabla_Ministerio!L108</f>
        <v>2819</v>
      </c>
      <c r="Q108" s="83" t="n">
        <f aca="false">N108+J108</f>
        <v>2211258</v>
      </c>
      <c r="R108" s="81" t="n">
        <f aca="false">Q108-Tabla_Ministerio!M108</f>
        <v>2819</v>
      </c>
      <c r="T108" s="83" t="n">
        <f aca="false">B108+Tabla_Ministerio!B108</f>
        <v>11057</v>
      </c>
      <c r="U108" s="83" t="n">
        <f aca="false">C108+Tabla_Ministerio!C108</f>
        <v>63</v>
      </c>
      <c r="V108" s="83" t="n">
        <f aca="false">D108+Tabla_Ministerio!D108</f>
        <v>514.993097593895</v>
      </c>
      <c r="W108" s="83" t="n">
        <f aca="false">E108+Tabla_Ministerio!E108</f>
        <v>350.056830669331</v>
      </c>
      <c r="X108" s="83" t="n">
        <f aca="false">F108+Tabla_Ministerio!F108</f>
        <v>48</v>
      </c>
      <c r="Y108" s="83" t="n">
        <f aca="false">G108+Tabla_Ministerio!G108</f>
        <v>150</v>
      </c>
      <c r="Z108" s="83" t="n">
        <f aca="false">H108+Tabla_Ministerio!H108</f>
        <v>27</v>
      </c>
      <c r="AA108" s="83" t="n">
        <f aca="false">Y108+0.33*Z108</f>
        <v>158.91</v>
      </c>
      <c r="AD108" s="91" t="n">
        <f aca="false">IF(U108&gt;0,T108/U108,0)</f>
        <v>175.507936507937</v>
      </c>
      <c r="AE108" s="92" t="n">
        <f aca="false">EXP((((AD108-AD112)/AD113+2)/4-1.9)^3)</f>
        <v>0.0593651757554011</v>
      </c>
      <c r="AF108" s="93" t="n">
        <f aca="false">T108/V108</f>
        <v>21.4701906717964</v>
      </c>
      <c r="AG108" s="92" t="n">
        <f aca="false">EXP((((AF108-AF112)/AF113+2)/4-1.9)^3)</f>
        <v>0.103758521496966</v>
      </c>
      <c r="AH108" s="92" t="n">
        <f aca="false">W108/V108</f>
        <v>0.679731111552437</v>
      </c>
      <c r="AI108" s="92" t="n">
        <f aca="false">EXP((((AH108-AH112)/AH113+2)/4-1.9)^3)</f>
        <v>0.0343078300063042</v>
      </c>
      <c r="AJ108" s="92" t="n">
        <f aca="false">X108/V108</f>
        <v>0.0932051326984019</v>
      </c>
      <c r="AK108" s="92" t="n">
        <f aca="false">EXP((((AJ108-AJ112)/AJ113+2)/4-1.9)^3)</f>
        <v>0.0200404412556827</v>
      </c>
      <c r="AL108" s="92" t="n">
        <f aca="false">AA108/V108</f>
        <v>0.308567242439647</v>
      </c>
      <c r="AM108" s="92" t="n">
        <f aca="false">EXP((((AL108-AL112)/AL113+2)/4-1.9)^3)</f>
        <v>0.0106930180555534</v>
      </c>
      <c r="AN108" s="92" t="n">
        <f aca="false">0.01*AE108+0.15*AG108+0.24*AI108+0.25*AK108+0.35*AM108</f>
        <v>0.0331439758169762</v>
      </c>
      <c r="AP108" s="94" t="n">
        <f aca="false">0.01*AE108/$AN$112</f>
        <v>0.000194557241843141</v>
      </c>
      <c r="AQ108" s="81" t="n">
        <f aca="false">AP108*$J$112</f>
        <v>2369.88075070918</v>
      </c>
      <c r="AR108" s="94" t="n">
        <f aca="false">0.15*AG108/$AN$112</f>
        <v>0.00510071051840573</v>
      </c>
      <c r="AS108" s="81" t="n">
        <f aca="false">AR108*$J$112</f>
        <v>62131.2039479643</v>
      </c>
      <c r="AT108" s="94" t="n">
        <f aca="false">0.24*AI108/$AN$112</f>
        <v>0.00269848578182678</v>
      </c>
      <c r="AU108" s="81" t="n">
        <f aca="false">AT108*$J$112</f>
        <v>32869.9638719676</v>
      </c>
      <c r="AV108" s="94" t="n">
        <f aca="false">0.25*AK108/$AN$112</f>
        <v>0.00164196135462059</v>
      </c>
      <c r="AW108" s="81" t="n">
        <f aca="false">AV108*$J$112</f>
        <v>20000.5539288071</v>
      </c>
      <c r="AX108" s="94" t="n">
        <f aca="false">0.35*AM108/$AN$112</f>
        <v>0.00122654641494485</v>
      </c>
      <c r="AY108" s="81" t="n">
        <f aca="false">AX108*$J$112</f>
        <v>14940.4294134304</v>
      </c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89" t="s">
        <v>68</v>
      </c>
      <c r="B109" s="81" t="n">
        <f aca="true">INDIRECT(ADDRESS(ROW()-35*INT((ROW()-15)/35)+138,2+INT((ROW()-15)/35), 1, 1, "Variables_Simulación"))</f>
        <v>0</v>
      </c>
      <c r="C109" s="81" t="n">
        <f aca="true">INDIRECT(ADDRESS(ROW()-35*INT((ROW()-15)/35)+108,2+INT((ROW()-15)/35), 1, 1, "Variables_Simulación"))</f>
        <v>0</v>
      </c>
      <c r="D109" s="81" t="n">
        <f aca="true">INDIRECT(ADDRESS(ROW()-35*INT((ROW()-15)/35)+78,2+INT((ROW()-15)/35), 1, 1, "Variables_Simulación"))</f>
        <v>0</v>
      </c>
      <c r="E109" s="81" t="n">
        <f aca="true">INDIRECT(ADDRESS(ROW()-35*INT((ROW()-15)/35)+48,2+INT((ROW()-15)/35), 1, 1, "Variables_Simulación"))</f>
        <v>0</v>
      </c>
      <c r="F109" s="81" t="n">
        <f aca="true">INDIRECT(ADDRESS(ROW()-35*INT((ROW()-15)/35)+18,2+INT((ROW()-15)/35), 1, 1, "Variables_Simulación"))</f>
        <v>0</v>
      </c>
      <c r="G109" s="81" t="n">
        <f aca="true">INDIRECT(ADDRESS(ROW()-35*INT((ROW()-15)/35)-12,2+INT((ROW()-15)/35), 1, 1, "Variables_Simulación"))</f>
        <v>0</v>
      </c>
      <c r="H109" s="81" t="n">
        <f aca="true">INDIRECT(ADDRESS(ROW()-35*INT((ROW()-15)/35)+168,2+INT((ROW()-15)/35), 1, 1, "Variables_Simulación"))</f>
        <v>0</v>
      </c>
      <c r="I109" s="94" t="n">
        <f aca="false">AP109+AR109+AT109+AV109+AX109</f>
        <v>0.0161956403685109</v>
      </c>
      <c r="J109" s="81" t="n">
        <f aca="false">ROUND(AQ109+AS109+AU109+AW109+AY109,0)</f>
        <v>197277</v>
      </c>
      <c r="K109" s="94" t="n">
        <f aca="false">I109-Tabla_Ministerio!J109</f>
        <v>0</v>
      </c>
      <c r="L109" s="81" t="n">
        <f aca="false">J109-Tabla_Ministerio!K109</f>
        <v>0</v>
      </c>
      <c r="M109" s="94" t="n">
        <f aca="false">Q144/Q$147</f>
        <v>0.00722881633048831</v>
      </c>
      <c r="N109" s="81" t="n">
        <f aca="false">ROUND(N$112*M109,0)</f>
        <v>1673015</v>
      </c>
      <c r="O109" s="82" t="n">
        <f aca="false">Tabla_Ministerio!L109/Tabla_Ministerio!L112-M109</f>
        <v>7.76781831368471E-006</v>
      </c>
      <c r="P109" s="81" t="n">
        <f aca="false">N109-Tabla_Ministerio!L109</f>
        <v>-1798</v>
      </c>
      <c r="Q109" s="83" t="n">
        <f aca="false">N109+J109</f>
        <v>1870292</v>
      </c>
      <c r="R109" s="81" t="n">
        <f aca="false">Q109-Tabla_Ministerio!M109</f>
        <v>-1798</v>
      </c>
      <c r="T109" s="83" t="n">
        <f aca="false">B109+Tabla_Ministerio!B109</f>
        <v>13640</v>
      </c>
      <c r="U109" s="83" t="n">
        <f aca="false">C109+Tabla_Ministerio!C109</f>
        <v>104</v>
      </c>
      <c r="V109" s="83" t="n">
        <f aca="false">D109+Tabla_Ministerio!D109</f>
        <v>560.264224885289</v>
      </c>
      <c r="W109" s="83" t="n">
        <f aca="false">E109+Tabla_Ministerio!E109</f>
        <v>359.363172320832</v>
      </c>
      <c r="X109" s="83" t="n">
        <f aca="false">F109+Tabla_Ministerio!F109</f>
        <v>53</v>
      </c>
      <c r="Y109" s="83" t="n">
        <f aca="false">G109+Tabla_Ministerio!G109</f>
        <v>227</v>
      </c>
      <c r="Z109" s="83" t="n">
        <f aca="false">H109+Tabla_Ministerio!H109</f>
        <v>23</v>
      </c>
      <c r="AA109" s="83" t="n">
        <f aca="false">Y109+0.33*Z109</f>
        <v>234.59</v>
      </c>
      <c r="AD109" s="91" t="n">
        <f aca="false">IF(U109&gt;0,T109/U109,0)</f>
        <v>131.153846153846</v>
      </c>
      <c r="AE109" s="92" t="n">
        <f aca="false">EXP((((AD109-AD112)/AD113+2)/4-1.9)^3)</f>
        <v>0.0252077266421679</v>
      </c>
      <c r="AF109" s="93" t="n">
        <f aca="false">T109/V109</f>
        <v>24.3456558426387</v>
      </c>
      <c r="AG109" s="92" t="n">
        <f aca="false">EXP((((AF109-AF112)/AF113+2)/4-1.9)^3)</f>
        <v>0.212387338804341</v>
      </c>
      <c r="AH109" s="92" t="n">
        <f aca="false">W109/V109</f>
        <v>0.641417310545591</v>
      </c>
      <c r="AI109" s="92" t="n">
        <f aca="false">EXP((((AH109-AH112)/AH113+2)/4-1.9)^3)</f>
        <v>0.0179867130489158</v>
      </c>
      <c r="AJ109" s="92" t="n">
        <f aca="false">X109/V109</f>
        <v>0.0945982228489628</v>
      </c>
      <c r="AK109" s="92" t="n">
        <f aca="false">EXP((((AJ109-AJ112)/AJ113+2)/4-1.9)^3)</f>
        <v>0.0205239105870139</v>
      </c>
      <c r="AL109" s="92" t="n">
        <f aca="false">AA109/V109</f>
        <v>0.41871315279506</v>
      </c>
      <c r="AM109" s="92" t="n">
        <f aca="false">EXP((((AL109-AL112)/AL113+2)/4-1.9)^3)</f>
        <v>0.0224563651002715</v>
      </c>
      <c r="AN109" s="92" t="n">
        <f aca="false">0.01*AE109+0.15*AG109+0.24*AI109+0.25*AK109+0.35*AM109</f>
        <v>0.0494176946506611</v>
      </c>
      <c r="AP109" s="94" t="n">
        <f aca="false">0.01*AE109/$AN$112</f>
        <v>8.26131769379939E-005</v>
      </c>
      <c r="AQ109" s="81" t="n">
        <f aca="false">AP109*$J$112</f>
        <v>1006.30218605859</v>
      </c>
      <c r="AR109" s="94" t="n">
        <f aca="false">0.15*AG109/$AN$112</f>
        <v>0.0104408420377037</v>
      </c>
      <c r="AS109" s="81" t="n">
        <f aca="false">AR109*$J$112</f>
        <v>127178.769250328</v>
      </c>
      <c r="AT109" s="94" t="n">
        <f aca="false">0.24*AI109/$AN$112</f>
        <v>0.00141474670404332</v>
      </c>
      <c r="AU109" s="81" t="n">
        <f aca="false">AT109*$J$112</f>
        <v>17232.8768093077</v>
      </c>
      <c r="AV109" s="94" t="n">
        <f aca="false">0.25*AK109/$AN$112</f>
        <v>0.00168157315498277</v>
      </c>
      <c r="AW109" s="81" t="n">
        <f aca="false">AV109*$J$112</f>
        <v>20483.0609909444</v>
      </c>
      <c r="AX109" s="94" t="n">
        <f aca="false">0.35*AM109/$AN$112</f>
        <v>0.0025758652948431</v>
      </c>
      <c r="AY109" s="81" t="n">
        <f aca="false">AX109*$J$112</f>
        <v>31376.336963032</v>
      </c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89" t="s">
        <v>69</v>
      </c>
      <c r="B110" s="81" t="n">
        <f aca="true">INDIRECT(ADDRESS(ROW()-35*INT((ROW()-15)/35)+138,2+INT((ROW()-15)/35), 1, 1, "Variables_Simulación"))</f>
        <v>0</v>
      </c>
      <c r="C110" s="81" t="n">
        <f aca="true">INDIRECT(ADDRESS(ROW()-35*INT((ROW()-15)/35)+108,2+INT((ROW()-15)/35), 1, 1, "Variables_Simulación"))</f>
        <v>0</v>
      </c>
      <c r="D110" s="81" t="n">
        <f aca="true">INDIRECT(ADDRESS(ROW()-35*INT((ROW()-15)/35)+78,2+INT((ROW()-15)/35), 1, 1, "Variables_Simulación"))</f>
        <v>0</v>
      </c>
      <c r="E110" s="81" t="n">
        <f aca="true">INDIRECT(ADDRESS(ROW()-35*INT((ROW()-15)/35)+48,2+INT((ROW()-15)/35), 1, 1, "Variables_Simulación"))</f>
        <v>0</v>
      </c>
      <c r="F110" s="81" t="n">
        <f aca="true">INDIRECT(ADDRESS(ROW()-35*INT((ROW()-15)/35)+18,2+INT((ROW()-15)/35), 1, 1, "Variables_Simulación"))</f>
        <v>0</v>
      </c>
      <c r="G110" s="81" t="n">
        <f aca="true">INDIRECT(ADDRESS(ROW()-35*INT((ROW()-15)/35)-12,2+INT((ROW()-15)/35), 1, 1, "Variables_Simulación"))</f>
        <v>0</v>
      </c>
      <c r="H110" s="81" t="n">
        <f aca="true">INDIRECT(ADDRESS(ROW()-35*INT((ROW()-15)/35)+168,2+INT((ROW()-15)/35), 1, 1, "Variables_Simulación"))</f>
        <v>0</v>
      </c>
      <c r="I110" s="94" t="n">
        <f aca="false">AP110+AR110+AT110+AV110+AX110</f>
        <v>0.0844855283644516</v>
      </c>
      <c r="J110" s="81" t="n">
        <f aca="false">ROUND(AQ110+AS110+AU110+AW110+AY110,0)</f>
        <v>1029109</v>
      </c>
      <c r="K110" s="94" t="n">
        <f aca="false">I110-Tabla_Ministerio!J110</f>
        <v>0</v>
      </c>
      <c r="L110" s="81" t="n">
        <f aca="false">J110-Tabla_Ministerio!K110</f>
        <v>0</v>
      </c>
      <c r="M110" s="94" t="n">
        <f aca="false">Q145/Q$147</f>
        <v>0.0135601820466315</v>
      </c>
      <c r="N110" s="81" t="n">
        <f aca="false">ROUND(N$112*M110,0)</f>
        <v>3138327</v>
      </c>
      <c r="O110" s="82" t="n">
        <f aca="false">Tabla_Ministerio!L110/Tabla_Ministerio!L112-M110</f>
        <v>-1.04615128712626E-009</v>
      </c>
      <c r="P110" s="81" t="n">
        <f aca="false">N110-Tabla_Ministerio!L110</f>
        <v>0</v>
      </c>
      <c r="Q110" s="83" t="n">
        <f aca="false">N110+J110</f>
        <v>4167436</v>
      </c>
      <c r="R110" s="81" t="n">
        <f aca="false">Q110-Tabla_Ministerio!M110</f>
        <v>0</v>
      </c>
      <c r="T110" s="83" t="n">
        <f aca="false">B110+Tabla_Ministerio!B110</f>
        <v>1328</v>
      </c>
      <c r="U110" s="83" t="n">
        <f aca="false">C110+Tabla_Ministerio!C110</f>
        <v>20</v>
      </c>
      <c r="V110" s="83" t="n">
        <f aca="false">D110+Tabla_Ministerio!D110</f>
        <v>77.9494103935281</v>
      </c>
      <c r="W110" s="83" t="n">
        <f aca="false">E110+Tabla_Ministerio!E110</f>
        <v>70.5857740298917</v>
      </c>
      <c r="X110" s="83" t="n">
        <f aca="false">F110+Tabla_Ministerio!F110</f>
        <v>27</v>
      </c>
      <c r="Y110" s="83" t="n">
        <f aca="false">G110+Tabla_Ministerio!G110</f>
        <v>64</v>
      </c>
      <c r="Z110" s="83" t="n">
        <f aca="false">H110+Tabla_Ministerio!H110</f>
        <v>4</v>
      </c>
      <c r="AA110" s="83" t="n">
        <f aca="false">Y110+0.33*Z110</f>
        <v>65.32</v>
      </c>
      <c r="AD110" s="91" t="n">
        <f aca="false">IF(U110&gt;0,T110/U110,0)</f>
        <v>66.4</v>
      </c>
      <c r="AE110" s="92" t="n">
        <f aca="false">EXP((((AD110-AD112)/AD113+2)/4-1.9)^3)</f>
        <v>0.00541795220540828</v>
      </c>
      <c r="AF110" s="93" t="n">
        <f aca="false">T110/V110</f>
        <v>17.0366907625803</v>
      </c>
      <c r="AG110" s="92" t="n">
        <f aca="false">EXP((((AF110-AF112)/AF113+2)/4-1.9)^3)</f>
        <v>0.0233905371963364</v>
      </c>
      <c r="AH110" s="92" t="n">
        <f aca="false">W110/V110</f>
        <v>0.905533135831804</v>
      </c>
      <c r="AI110" s="92" t="n">
        <f aca="false">EXP((((AH110-AH112)/AH113+2)/4-1.9)^3)</f>
        <v>0.403580175410409</v>
      </c>
      <c r="AJ110" s="92" t="n">
        <f aca="false">X110/V110</f>
        <v>0.346378501950051</v>
      </c>
      <c r="AK110" s="92" t="n">
        <f aca="false">EXP((((AJ110-AJ112)/AJ113+2)/4-1.9)^3)</f>
        <v>0.3763279435179</v>
      </c>
      <c r="AL110" s="92" t="n">
        <f aca="false">AA110/V110</f>
        <v>0.837979398051012</v>
      </c>
      <c r="AM110" s="92" t="n">
        <f aca="false">EXP((((AL110-AL112)/AL113+2)/4-1.9)^3)</f>
        <v>0.180818219968225</v>
      </c>
      <c r="AN110" s="92" t="n">
        <f aca="false">0.01*AE110+0.15*AG110+0.24*AI110+0.25*AK110+0.35*AM110</f>
        <v>0.257790365068357</v>
      </c>
      <c r="AP110" s="94" t="n">
        <f aca="false">0.01*AE110/$AN$112</f>
        <v>1.77562320688707E-005</v>
      </c>
      <c r="AQ110" s="81" t="n">
        <f aca="false">AP110*$J$112</f>
        <v>216.286745157851</v>
      </c>
      <c r="AR110" s="94" t="n">
        <f aca="false">0.15*AG110/$AN$112</f>
        <v>0.00114986564368116</v>
      </c>
      <c r="AS110" s="81" t="n">
        <f aca="false">AR110*$J$112</f>
        <v>14006.3892201906</v>
      </c>
      <c r="AT110" s="94" t="n">
        <f aca="false">0.24*AI110/$AN$112</f>
        <v>0.0317436388419795</v>
      </c>
      <c r="AU110" s="81" t="n">
        <f aca="false">AT110*$J$112</f>
        <v>386665.836421157</v>
      </c>
      <c r="AV110" s="94" t="n">
        <f aca="false">0.25*AK110/$AN$112</f>
        <v>0.0308334498246149</v>
      </c>
      <c r="AW110" s="81" t="n">
        <f aca="false">AV110*$J$112</f>
        <v>375578.922301053</v>
      </c>
      <c r="AX110" s="94" t="n">
        <f aca="false">0.35*AM110/$AN$112</f>
        <v>0.0207408178221072</v>
      </c>
      <c r="AY110" s="81" t="n">
        <f aca="false">AX110*$J$112</f>
        <v>252641.661882763</v>
      </c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95" t="s">
        <v>70</v>
      </c>
      <c r="B111" s="97" t="n">
        <f aca="true">INDIRECT(ADDRESS(ROW()-35*INT((ROW()-15)/35)+138,2+INT((ROW()-15)/35), 1, 1, "Variables_Simulación"))</f>
        <v>0</v>
      </c>
      <c r="C111" s="97" t="n">
        <f aca="true">INDIRECT(ADDRESS(ROW()-35*INT((ROW()-15)/35)+108,2+INT((ROW()-15)/35), 1, 1, "Variables_Simulación"))</f>
        <v>0</v>
      </c>
      <c r="D111" s="97" t="n">
        <f aca="true">INDIRECT(ADDRESS(ROW()-35*INT((ROW()-15)/35)+78,2+INT((ROW()-15)/35), 1, 1, "Variables_Simulación"))</f>
        <v>0</v>
      </c>
      <c r="E111" s="97" t="n">
        <f aca="true">INDIRECT(ADDRESS(ROW()-35*INT((ROW()-15)/35)+48,2+INT((ROW()-15)/35), 1, 1, "Variables_Simulación"))</f>
        <v>0</v>
      </c>
      <c r="F111" s="97" t="n">
        <f aca="true">INDIRECT(ADDRESS(ROW()-35*INT((ROW()-15)/35)+18,2+INT((ROW()-15)/35), 1, 1, "Variables_Simulación"))</f>
        <v>0</v>
      </c>
      <c r="G111" s="97" t="n">
        <f aca="true">INDIRECT(ADDRESS(ROW()-35*INT((ROW()-15)/35)-12,2+INT((ROW()-15)/35), 1, 1, "Variables_Simulación"))</f>
        <v>0</v>
      </c>
      <c r="H111" s="97" t="n">
        <f aca="true">INDIRECT(ADDRESS(ROW()-35*INT((ROW()-15)/35)+168,2+INT((ROW()-15)/35), 1, 1, "Variables_Simulación"))</f>
        <v>0</v>
      </c>
      <c r="I111" s="103" t="n">
        <f aca="false">AP111+AR111+AT111+AV111+AX111</f>
        <v>0.0330678569509417</v>
      </c>
      <c r="J111" s="97" t="n">
        <f aca="false">ROUND(AQ111+AS111+AU111+AW111+AY111,0)</f>
        <v>402796</v>
      </c>
      <c r="K111" s="103" t="n">
        <f aca="false">I111-Tabla_Ministerio!J111</f>
        <v>0</v>
      </c>
      <c r="L111" s="97" t="n">
        <f aca="false">J111-Tabla_Ministerio!K111</f>
        <v>0</v>
      </c>
      <c r="M111" s="103" t="n">
        <f aca="false">Q146/Q$147</f>
        <v>0.0130320150966931</v>
      </c>
      <c r="N111" s="97" t="n">
        <f aca="false">ROUND(N$112*M111,0)</f>
        <v>3016090</v>
      </c>
      <c r="O111" s="96" t="n">
        <f aca="false">Tabla_Ministerio!L111/Tabla_Ministerio!L112-M111</f>
        <v>4.68841784839746E-010</v>
      </c>
      <c r="P111" s="97" t="n">
        <f aca="false">N111-Tabla_Ministerio!L111</f>
        <v>0</v>
      </c>
      <c r="Q111" s="99" t="n">
        <f aca="false">N111+J111</f>
        <v>3418886</v>
      </c>
      <c r="R111" s="97" t="n">
        <f aca="false">Q111-Tabla_Ministerio!M111</f>
        <v>0</v>
      </c>
      <c r="T111" s="99" t="n">
        <f aca="false">B111+Tabla_Ministerio!B111</f>
        <v>199</v>
      </c>
      <c r="U111" s="99" t="n">
        <f aca="false">C111+Tabla_Ministerio!C111</f>
        <v>6</v>
      </c>
      <c r="V111" s="99" t="n">
        <f aca="false">D111+Tabla_Ministerio!D111</f>
        <v>28.2898407148407</v>
      </c>
      <c r="W111" s="99" t="n">
        <f aca="false">E111+Tabla_Ministerio!E111</f>
        <v>22.1989316239316</v>
      </c>
      <c r="X111" s="99" t="n">
        <f aca="false">F111+Tabla_Ministerio!F111</f>
        <v>7</v>
      </c>
      <c r="Y111" s="99" t="n">
        <f aca="false">G111+Tabla_Ministerio!G111</f>
        <v>18</v>
      </c>
      <c r="Z111" s="99" t="n">
        <f aca="false">H111+Tabla_Ministerio!H111</f>
        <v>0</v>
      </c>
      <c r="AA111" s="99" t="n">
        <f aca="false">Y111+0.33*Z111</f>
        <v>18</v>
      </c>
      <c r="AD111" s="100" t="n">
        <f aca="false">IF(U111&gt;0,T111/U111,0)</f>
        <v>33.1666666666667</v>
      </c>
      <c r="AE111" s="101" t="n">
        <f aca="false">EXP((((AD111-AD112)/AD113+2)/4-1.9)^3)</f>
        <v>0.00213105934073449</v>
      </c>
      <c r="AF111" s="102" t="n">
        <f aca="false">T111/V111</f>
        <v>7.03432734054263</v>
      </c>
      <c r="AG111" s="101" t="n">
        <f aca="false">EXP((((AF111-AF112)/AF113+2)/4-1.9)^3)</f>
        <v>9.76301571262201E-005</v>
      </c>
      <c r="AH111" s="101" t="n">
        <f aca="false">W111/V111</f>
        <v>0.784696239462605</v>
      </c>
      <c r="AI111" s="101" t="n">
        <f aca="false">EXP((((AH111-AH112)/AH113+2)/4-1.9)^3)</f>
        <v>0.14014413268314</v>
      </c>
      <c r="AJ111" s="101" t="n">
        <f aca="false">X111/V111</f>
        <v>0.247438650169841</v>
      </c>
      <c r="AK111" s="101" t="n">
        <f aca="false">EXP((((AJ111-AJ112)/AJ113+2)/4-1.9)^3)</f>
        <v>0.162538886752717</v>
      </c>
      <c r="AL111" s="101" t="n">
        <f aca="false">AA111/V111</f>
        <v>0.636270814722449</v>
      </c>
      <c r="AM111" s="101" t="n">
        <f aca="false">EXP((((AL111-AL112)/AL113+2)/4-1.9)^3)</f>
        <v>0.0759844429429223</v>
      </c>
      <c r="AN111" s="101" t="n">
        <f aca="false">0.01*AE111+0.15*AG111+0.24*AI111+0.25*AK111+0.35*AM111</f>
        <v>0.100899823679132</v>
      </c>
      <c r="AP111" s="103" t="n">
        <f aca="false">0.01*AE111/$AN$112</f>
        <v>6.98411185112415E-006</v>
      </c>
      <c r="AQ111" s="97" t="n">
        <f aca="false">AP111*$J$112</f>
        <v>85.0727121744633</v>
      </c>
      <c r="AR111" s="103" t="n">
        <f aca="false">0.15*AG111/$AN$112</f>
        <v>4.7994435751658E-006</v>
      </c>
      <c r="AS111" s="97" t="n">
        <f aca="false">AR111*$J$112</f>
        <v>58.4615038491885</v>
      </c>
      <c r="AT111" s="103" t="n">
        <f aca="false">0.24*AI111/$AN$112</f>
        <v>0.0110230506966604</v>
      </c>
      <c r="AU111" s="97" t="n">
        <f aca="false">AT111*$J$112</f>
        <v>134270.590046545</v>
      </c>
      <c r="AV111" s="103" t="n">
        <f aca="false">0.25*AK111/$AN$112</f>
        <v>0.0133172003183981</v>
      </c>
      <c r="AW111" s="97" t="n">
        <f aca="false">AV111*$J$112</f>
        <v>162215.378820772</v>
      </c>
      <c r="AX111" s="103" t="n">
        <f aca="false">0.35*AM111/$AN$112</f>
        <v>0.00871582238045699</v>
      </c>
      <c r="AY111" s="97" t="n">
        <f aca="false">AX111*$J$112</f>
        <v>106166.491107529</v>
      </c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104" t="s">
        <v>71</v>
      </c>
      <c r="B112" s="108"/>
      <c r="C112" s="108"/>
      <c r="D112" s="108"/>
      <c r="E112" s="108"/>
      <c r="F112" s="108"/>
      <c r="G112" s="108"/>
      <c r="H112" s="108"/>
      <c r="I112" s="108" t="n">
        <f aca="false">SUM(I85:I111)</f>
        <v>1</v>
      </c>
      <c r="J112" s="108" t="n">
        <f aca="false">Tabla_Ministerio!K112</f>
        <v>12180892</v>
      </c>
      <c r="K112" s="107" t="n">
        <f aca="false">I112-Tabla_Ministerio!J112</f>
        <v>0</v>
      </c>
      <c r="L112" s="108" t="n">
        <f aca="false">SUM(L87:L111)</f>
        <v>1</v>
      </c>
      <c r="M112" s="105" t="n">
        <f aca="false">SUM(M85:M111)</f>
        <v>0.999999962475409</v>
      </c>
      <c r="N112" s="108" t="n">
        <f aca="false">Tabla_Ministerio!L112</f>
        <v>231436955</v>
      </c>
      <c r="O112" s="105" t="n">
        <f aca="false">SUM(O85:O111)</f>
        <v>3.75245904783023E-008</v>
      </c>
      <c r="P112" s="108" t="n">
        <f aca="false">SUM(P85:P111)</f>
        <v>-7</v>
      </c>
      <c r="Q112" s="111" t="n">
        <f aca="false">Tabla_Ministerio!M112</f>
        <v>243617847</v>
      </c>
      <c r="R112" s="108" t="n">
        <f aca="false">SUM(R85:R111)</f>
        <v>-6</v>
      </c>
      <c r="T112" s="111"/>
      <c r="U112" s="111"/>
      <c r="V112" s="111"/>
      <c r="W112" s="111"/>
      <c r="X112" s="111"/>
      <c r="Y112" s="111"/>
      <c r="Z112" s="111"/>
      <c r="AA112" s="111"/>
      <c r="AC112" s="112" t="s">
        <v>295</v>
      </c>
      <c r="AD112" s="112" t="n">
        <f aca="false">AVERAGE(AD85:AD111)</f>
        <v>180.090953242769</v>
      </c>
      <c r="AE112" s="111"/>
      <c r="AF112" s="113" t="n">
        <f aca="false">AVERAGE(AF85:AF111)</f>
        <v>19.8769520878493</v>
      </c>
      <c r="AG112" s="111"/>
      <c r="AH112" s="114" t="n">
        <f aca="false">AVERAGE(AH85:AH111)</f>
        <v>0.722050927977948</v>
      </c>
      <c r="AI112" s="111"/>
      <c r="AJ112" s="114" t="n">
        <f aca="false">AVERAGE(AJ85:AJ111)</f>
        <v>0.169372477414708</v>
      </c>
      <c r="AK112" s="111"/>
      <c r="AL112" s="114" t="n">
        <f aca="false">AVERAGE(AL85:AL111)</f>
        <v>0.602924558740456</v>
      </c>
      <c r="AM112" s="115"/>
      <c r="AN112" s="114" t="n">
        <f aca="false">SUM(AN85:AN111)</f>
        <v>3.05129612205663</v>
      </c>
      <c r="AP112" s="116" t="n">
        <f aca="false">SUM(AP85:AP111)</f>
        <v>0.00984770161556675</v>
      </c>
      <c r="AQ112" s="108" t="n">
        <f aca="false">SUM(AQ85:AQ111)</f>
        <v>119953.789827444</v>
      </c>
      <c r="AR112" s="116" t="n">
        <f aca="false">SUM(AR85:AR111)</f>
        <v>0.143023745753848</v>
      </c>
      <c r="AS112" s="108" t="n">
        <f aca="false">SUM(AS85:AS111)</f>
        <v>1742156.80046308</v>
      </c>
      <c r="AT112" s="116" t="n">
        <f aca="false">SUM(AT85:AT111)</f>
        <v>0.241732894510167</v>
      </c>
      <c r="AU112" s="108" t="n">
        <f aca="false">SUM(AU85:AU111)</f>
        <v>2944522.28087573</v>
      </c>
      <c r="AV112" s="116" t="n">
        <f aca="false">SUM(AV85:AV111)</f>
        <v>0.25710336413075</v>
      </c>
      <c r="AW112" s="108" t="n">
        <f aca="false">SUM(AW85:AW111)</f>
        <v>3131748.31131333</v>
      </c>
      <c r="AX112" s="116" t="n">
        <f aca="false">SUM(AX85:AX111)</f>
        <v>0.348292293989669</v>
      </c>
      <c r="AY112" s="108" t="n">
        <f aca="false">SUM(AY85:AY111)</f>
        <v>4242510.81752041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57" t="s">
        <v>72</v>
      </c>
      <c r="B113" s="8"/>
      <c r="C113" s="8"/>
      <c r="D113" s="8"/>
      <c r="E113" s="8"/>
      <c r="F113" s="8"/>
      <c r="G113" s="8"/>
      <c r="H113" s="8"/>
      <c r="AC113" s="112" t="s">
        <v>296</v>
      </c>
      <c r="AD113" s="112" t="n">
        <f aca="false">_xlfn.STDEV.P(AD85:AD111)</f>
        <v>84.9761363941811</v>
      </c>
      <c r="AE113" s="111"/>
      <c r="AF113" s="113" t="n">
        <f aca="false">_xlfn.STDEV.P(AF85:AF111)</f>
        <v>4.59991427430262</v>
      </c>
      <c r="AG113" s="111"/>
      <c r="AH113" s="114" t="n">
        <f aca="false">_xlfn.STDEV.P(AH85:AH111)</f>
        <v>0.106211643277894</v>
      </c>
      <c r="AI113" s="111"/>
      <c r="AJ113" s="114" t="n">
        <f aca="false">_xlfn.STDEV.P(AJ85:AJ111)</f>
        <v>0.108558933235547</v>
      </c>
      <c r="AK113" s="111"/>
      <c r="AL113" s="114" t="n">
        <f aca="false">_xlfn.STDEV.P(AL85:AL111)</f>
        <v>0.287888194595009</v>
      </c>
      <c r="AM113" s="111"/>
      <c r="AN113" s="114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57" t="s">
        <v>82</v>
      </c>
      <c r="B114" s="8"/>
      <c r="C114" s="8"/>
      <c r="D114" s="8"/>
      <c r="E114" s="8"/>
      <c r="F114" s="8"/>
      <c r="G114" s="8"/>
      <c r="H114" s="8"/>
      <c r="AC114" s="8" t="n">
        <f aca="false">MIN(AD114:AM114)</f>
        <v>-2.79192697547688</v>
      </c>
      <c r="AD114" s="8" t="n">
        <f aca="false">(MIN(AD85:AD111)-AD112)/AD113</f>
        <v>-1.72900643416594</v>
      </c>
      <c r="AF114" s="8" t="n">
        <f aca="false">(MIN(AF85:AF111)-AF112)/AF113</f>
        <v>-2.79192697547688</v>
      </c>
      <c r="AH114" s="8" t="n">
        <f aca="false">(MIN(AH85:AH111)-AH112)/AH113</f>
        <v>-1.8516904163303</v>
      </c>
      <c r="AJ114" s="8" t="n">
        <f aca="false">(MIN(AJ85:AJ111)-AJ112)/AJ113</f>
        <v>-1.50309610053794</v>
      </c>
      <c r="AL114" s="8" t="n">
        <f aca="false">(MIN(AL85:AL111)-AL112)/AL113</f>
        <v>-1.73207430283328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91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67" t="s">
        <v>309</v>
      </c>
      <c r="C118" s="67"/>
      <c r="D118" s="67"/>
      <c r="E118" s="67"/>
      <c r="F118" s="67"/>
      <c r="G118" s="67"/>
      <c r="H118" s="67"/>
      <c r="I118" s="66" t="s">
        <v>32</v>
      </c>
      <c r="J118" s="69" t="s">
        <v>33</v>
      </c>
      <c r="K118" s="157" t="s">
        <v>276</v>
      </c>
      <c r="L118" s="69" t="s">
        <v>277</v>
      </c>
      <c r="M118" s="157" t="s">
        <v>278</v>
      </c>
      <c r="N118" s="69" t="s">
        <v>34</v>
      </c>
      <c r="O118" s="69" t="s">
        <v>279</v>
      </c>
      <c r="P118" s="69" t="s">
        <v>280</v>
      </c>
      <c r="Q118" s="66" t="s">
        <v>281</v>
      </c>
      <c r="R118" s="69" t="s">
        <v>282</v>
      </c>
      <c r="T118" s="72" t="s">
        <v>310</v>
      </c>
      <c r="U118" s="72"/>
      <c r="V118" s="72"/>
      <c r="W118" s="72"/>
      <c r="X118" s="72"/>
      <c r="Y118" s="72"/>
      <c r="Z118" s="72"/>
      <c r="AA118" s="72"/>
      <c r="AD118" s="73" t="s">
        <v>284</v>
      </c>
      <c r="AE118" s="73"/>
      <c r="AF118" s="73" t="s">
        <v>285</v>
      </c>
      <c r="AG118" s="73"/>
      <c r="AH118" s="73" t="s">
        <v>286</v>
      </c>
      <c r="AI118" s="73"/>
      <c r="AJ118" s="73" t="s">
        <v>287</v>
      </c>
      <c r="AK118" s="73"/>
      <c r="AL118" s="73" t="s">
        <v>288</v>
      </c>
      <c r="AM118" s="73"/>
      <c r="AN118" s="74" t="s">
        <v>289</v>
      </c>
      <c r="AP118" s="73" t="s">
        <v>284</v>
      </c>
      <c r="AQ118" s="73"/>
      <c r="AR118" s="73" t="s">
        <v>285</v>
      </c>
      <c r="AS118" s="73"/>
      <c r="AT118" s="73" t="s">
        <v>286</v>
      </c>
      <c r="AU118" s="73"/>
      <c r="AV118" s="73" t="s">
        <v>287</v>
      </c>
      <c r="AW118" s="73"/>
      <c r="AX118" s="74" t="s">
        <v>288</v>
      </c>
      <c r="AY118" s="74"/>
    </row>
    <row r="119" customFormat="false" ht="37.3" hidden="false" customHeight="false" outlineLevel="0" collapsed="false">
      <c r="A119" s="66"/>
      <c r="B119" s="21" t="s">
        <v>92</v>
      </c>
      <c r="C119" s="21" t="s">
        <v>93</v>
      </c>
      <c r="D119" s="21" t="s">
        <v>94</v>
      </c>
      <c r="E119" s="21" t="s">
        <v>95</v>
      </c>
      <c r="F119" s="21" t="s">
        <v>96</v>
      </c>
      <c r="G119" s="21" t="s">
        <v>97</v>
      </c>
      <c r="H119" s="21" t="s">
        <v>98</v>
      </c>
      <c r="I119" s="66"/>
      <c r="J119" s="69"/>
      <c r="K119" s="157"/>
      <c r="L119" s="69"/>
      <c r="M119" s="157"/>
      <c r="N119" s="69"/>
      <c r="O119" s="69"/>
      <c r="P119" s="69"/>
      <c r="Q119" s="66"/>
      <c r="R119" s="69"/>
      <c r="T119" s="73" t="str">
        <f aca="false">B119</f>
        <v>Alumnos Pregrado
(2017)</v>
      </c>
      <c r="U119" s="73" t="str">
        <f aca="false">C119</f>
        <v>N° Carreras Pregrado
(2017)</v>
      </c>
      <c r="V119" s="73" t="str">
        <f aca="false">D119</f>
        <v>JCE Totales
(2018)</v>
      </c>
      <c r="W119" s="73" t="str">
        <f aca="false">E119</f>
        <v>JCE              (Phd + Msc)
(2018)</v>
      </c>
      <c r="X119" s="73" t="str">
        <f aca="false">F119</f>
        <v>Total Proyectos 
(2018)</v>
      </c>
      <c r="Y119" s="73" t="str">
        <f aca="false">G119</f>
        <v>Publicaciones ISI
(2018)</v>
      </c>
      <c r="Z119" s="73" t="str">
        <f aca="false">H119</f>
        <v>Publicaciones Scielo
(2018)</v>
      </c>
      <c r="AA119" s="66" t="s">
        <v>43</v>
      </c>
      <c r="AD119" s="73" t="s">
        <v>290</v>
      </c>
      <c r="AE119" s="73" t="s">
        <v>291</v>
      </c>
      <c r="AF119" s="73" t="s">
        <v>290</v>
      </c>
      <c r="AG119" s="73" t="s">
        <v>291</v>
      </c>
      <c r="AH119" s="73" t="s">
        <v>290</v>
      </c>
      <c r="AI119" s="73" t="s">
        <v>291</v>
      </c>
      <c r="AJ119" s="73" t="s">
        <v>290</v>
      </c>
      <c r="AK119" s="73" t="s">
        <v>291</v>
      </c>
      <c r="AL119" s="73" t="s">
        <v>290</v>
      </c>
      <c r="AM119" s="73" t="s">
        <v>291</v>
      </c>
      <c r="AN119" s="75" t="s">
        <v>292</v>
      </c>
      <c r="AP119" s="73" t="s">
        <v>293</v>
      </c>
      <c r="AQ119" s="73" t="s">
        <v>294</v>
      </c>
      <c r="AR119" s="73" t="s">
        <v>293</v>
      </c>
      <c r="AS119" s="73" t="s">
        <v>294</v>
      </c>
      <c r="AT119" s="73" t="s">
        <v>293</v>
      </c>
      <c r="AU119" s="73" t="s">
        <v>294</v>
      </c>
      <c r="AV119" s="73" t="s">
        <v>293</v>
      </c>
      <c r="AW119" s="73" t="s">
        <v>294</v>
      </c>
      <c r="AX119" s="73" t="s">
        <v>293</v>
      </c>
      <c r="AY119" s="75" t="s">
        <v>294</v>
      </c>
    </row>
    <row r="120" customFormat="false" ht="13.8" hidden="false" customHeight="false" outlineLevel="0" collapsed="false">
      <c r="A120" s="76" t="s">
        <v>44</v>
      </c>
      <c r="B120" s="79" t="n">
        <f aca="true">INDIRECT(ADDRESS(ROW()-35*INT((ROW()-15)/35)+138,2+INT((ROW()-15)/35), 1, 1, "Variables_Simulación"))</f>
        <v>0</v>
      </c>
      <c r="C120" s="79" t="n">
        <f aca="true">INDIRECT(ADDRESS(ROW()-35*INT((ROW()-15)/35)+108,2+INT((ROW()-15)/35), 1, 1, "Variables_Simulación"))</f>
        <v>0</v>
      </c>
      <c r="D120" s="79" t="n">
        <f aca="true">INDIRECT(ADDRESS(ROW()-35*INT((ROW()-15)/35)+78,2+INT((ROW()-15)/35), 1, 1, "Variables_Simulación"))</f>
        <v>0</v>
      </c>
      <c r="E120" s="79" t="n">
        <f aca="true">INDIRECT(ADDRESS(ROW()-35*INT((ROW()-15)/35)+48,2+INT((ROW()-15)/35), 1, 1, "Variables_Simulación"))</f>
        <v>0</v>
      </c>
      <c r="F120" s="79" t="n">
        <f aca="true">INDIRECT(ADDRESS(ROW()-35*INT((ROW()-15)/35)+18,2+INT((ROW()-15)/35), 1, 1, "Variables_Simulación"))</f>
        <v>0</v>
      </c>
      <c r="G120" s="79" t="n">
        <f aca="true">INDIRECT(ADDRESS(ROW()-35*INT((ROW()-15)/35)-12,2+INT((ROW()-15)/35), 1, 1, "Variables_Simulación"))</f>
        <v>0</v>
      </c>
      <c r="H120" s="79" t="n">
        <f aca="true">INDIRECT(ADDRESS(ROW()-35*INT((ROW()-15)/35)+168,2+INT((ROW()-15)/35), 1, 1, "Variables_Simulación"))</f>
        <v>0</v>
      </c>
      <c r="I120" s="88" t="n">
        <f aca="false">AP120+AR120+AT120+AV120+AX120</f>
        <v>0.0973242477728659</v>
      </c>
      <c r="J120" s="79" t="n">
        <f aca="false">ROUND(AQ120+AS120+AU120+AW120+AY120,0)</f>
        <v>1167126</v>
      </c>
      <c r="K120" s="88" t="n">
        <f aca="false">I120-Tabla_Ministerio!J120</f>
        <v>0</v>
      </c>
      <c r="L120" s="81" t="n">
        <f aca="false">J120-Tabla_Ministerio!K120</f>
        <v>0</v>
      </c>
      <c r="M120" s="94" t="n">
        <f aca="false">Q155/Q$182</f>
        <v>0.172585795640054</v>
      </c>
      <c r="N120" s="81" t="n">
        <f aca="false">ROUND(N$147*M120,0)</f>
        <v>39323775</v>
      </c>
      <c r="O120" s="82" t="n">
        <f aca="false">Tabla_Ministerio!L120/Tabla_Ministerio!L147-M120</f>
        <v>-1.57127983427263E-006</v>
      </c>
      <c r="P120" s="81" t="n">
        <f aca="false">N120-Tabla_Ministerio!L120</f>
        <v>358</v>
      </c>
      <c r="Q120" s="83" t="n">
        <f aca="false">N120+J120</f>
        <v>40490901</v>
      </c>
      <c r="R120" s="81" t="n">
        <f aca="false">Q120-Tabla_Ministerio!M120</f>
        <v>358</v>
      </c>
      <c r="T120" s="84" t="n">
        <f aca="false">B120+Tabla_Ministerio!B120</f>
        <v>31095</v>
      </c>
      <c r="U120" s="84" t="n">
        <f aca="false">C120+Tabla_Ministerio!C120</f>
        <v>77</v>
      </c>
      <c r="V120" s="84" t="n">
        <f aca="false">D120+Tabla_Ministerio!D120</f>
        <v>2297.19764758572</v>
      </c>
      <c r="W120" s="84" t="n">
        <f aca="false">E120+Tabla_Ministerio!E120</f>
        <v>1574.74565071734</v>
      </c>
      <c r="X120" s="84" t="n">
        <f aca="false">F120+Tabla_Ministerio!F120</f>
        <v>831.5</v>
      </c>
      <c r="Y120" s="84" t="n">
        <f aca="false">G120+Tabla_Ministerio!G120</f>
        <v>2407</v>
      </c>
      <c r="Z120" s="84" t="n">
        <f aca="false">H120+Tabla_Ministerio!H120</f>
        <v>284</v>
      </c>
      <c r="AA120" s="84" t="n">
        <f aca="false">Y120+0.33*Z120</f>
        <v>2500.72</v>
      </c>
      <c r="AD120" s="85" t="n">
        <f aca="false">IF(U120&gt;0,T120/U120,0)</f>
        <v>403.831168831169</v>
      </c>
      <c r="AE120" s="86" t="n">
        <f aca="false">EXP((((AD120-AD147)/AD148+2)/4-1.9)^3)</f>
        <v>0.591916193174701</v>
      </c>
      <c r="AF120" s="87" t="n">
        <f aca="false">T120/V120</f>
        <v>13.5360577409087</v>
      </c>
      <c r="AG120" s="86" t="n">
        <f aca="false">EXP((((AF120-AF147)/AF148+2)/4-1.9)^3)</f>
        <v>0.0224272999891907</v>
      </c>
      <c r="AH120" s="86" t="n">
        <f aca="false">W120/V120</f>
        <v>0.685507253749953</v>
      </c>
      <c r="AI120" s="86" t="n">
        <f aca="false">EXP((((AH120-AH147)/AH148+2)/4-1.9)^3)</f>
        <v>0.0545038380102171</v>
      </c>
      <c r="AJ120" s="86" t="n">
        <f aca="false">X120/V120</f>
        <v>0.361962759658003</v>
      </c>
      <c r="AK120" s="86" t="n">
        <f aca="false">EXP((((AJ120-AJ147)/AJ148+2)/4-1.9)^3)</f>
        <v>0.458294386216949</v>
      </c>
      <c r="AL120" s="86" t="n">
        <f aca="false">AA120/V120</f>
        <v>1.08859592583519</v>
      </c>
      <c r="AM120" s="86" t="n">
        <f aca="false">EXP((((AL120-AL147)/AL148+2)/4-1.9)^3)</f>
        <v>0.457941830182563</v>
      </c>
      <c r="AN120" s="86" t="n">
        <f aca="false">0.01*AE120+0.15*AG120+0.24*AI120+0.25*AK120+0.35*AM120</f>
        <v>0.297217415170712</v>
      </c>
      <c r="AP120" s="88" t="n">
        <f aca="false">0.01*AE120/$AN$147</f>
        <v>0.00193823764372011</v>
      </c>
      <c r="AQ120" s="79" t="n">
        <f aca="false">AP120*$J$147</f>
        <v>23243.609423811</v>
      </c>
      <c r="AR120" s="88" t="n">
        <f aca="false">0.15*AG120/$AN$147</f>
        <v>0.00110157749324886</v>
      </c>
      <c r="AS120" s="79" t="n">
        <f aca="false">AR120*$J$147</f>
        <v>13210.2671135794</v>
      </c>
      <c r="AT120" s="88" t="n">
        <f aca="false">0.24*AI120/$AN$147</f>
        <v>0.00428336545382989</v>
      </c>
      <c r="AU120" s="79" t="n">
        <f aca="false">AT120*$J$147</f>
        <v>51366.7010600298</v>
      </c>
      <c r="AV120" s="88" t="n">
        <f aca="false">0.25*AK120/$AN$147</f>
        <v>0.0375172803816637</v>
      </c>
      <c r="AW120" s="79" t="n">
        <f aca="false">AV120*$J$147</f>
        <v>449912.328687044</v>
      </c>
      <c r="AX120" s="88" t="n">
        <f aca="false">0.35*AM120/$AN$147</f>
        <v>0.0524837868004033</v>
      </c>
      <c r="AY120" s="79" t="n">
        <f aca="false">AX120*$J$147</f>
        <v>629392.709105441</v>
      </c>
    </row>
    <row r="121" customFormat="false" ht="13.8" hidden="false" customHeight="false" outlineLevel="0" collapsed="false">
      <c r="A121" s="89" t="s">
        <v>45</v>
      </c>
      <c r="B121" s="81" t="n">
        <f aca="true">INDIRECT(ADDRESS(ROW()-35*INT((ROW()-15)/35)+138,2+INT((ROW()-15)/35), 1, 1, "Variables_Simulación"))</f>
        <v>0</v>
      </c>
      <c r="C121" s="81" t="n">
        <f aca="true">INDIRECT(ADDRESS(ROW()-35*INT((ROW()-15)/35)+108,2+INT((ROW()-15)/35), 1, 1, "Variables_Simulación"))</f>
        <v>0</v>
      </c>
      <c r="D121" s="81" t="n">
        <f aca="true">INDIRECT(ADDRESS(ROW()-35*INT((ROW()-15)/35)+78,2+INT((ROW()-15)/35), 1, 1, "Variables_Simulación"))</f>
        <v>0</v>
      </c>
      <c r="E121" s="81" t="n">
        <f aca="true">INDIRECT(ADDRESS(ROW()-35*INT((ROW()-15)/35)+48,2+INT((ROW()-15)/35), 1, 1, "Variables_Simulación"))</f>
        <v>0</v>
      </c>
      <c r="F121" s="81" t="n">
        <f aca="true">INDIRECT(ADDRESS(ROW()-35*INT((ROW()-15)/35)+18,2+INT((ROW()-15)/35), 1, 1, "Variables_Simulación"))</f>
        <v>0</v>
      </c>
      <c r="G121" s="81" t="n">
        <f aca="true">INDIRECT(ADDRESS(ROW()-35*INT((ROW()-15)/35)-12,2+INT((ROW()-15)/35), 1, 1, "Variables_Simulación"))</f>
        <v>0</v>
      </c>
      <c r="H121" s="81" t="n">
        <f aca="true">INDIRECT(ADDRESS(ROW()-35*INT((ROW()-15)/35)+168,2+INT((ROW()-15)/35), 1, 1, "Variables_Simulación"))</f>
        <v>0</v>
      </c>
      <c r="I121" s="94" t="n">
        <f aca="false">AP121+AR121+AT121+AV121+AX121</f>
        <v>0.0877940002349738</v>
      </c>
      <c r="J121" s="81" t="n">
        <f aca="false">ROUND(AQ121+AS121+AU121+AW121+AY121,0)</f>
        <v>1052838</v>
      </c>
      <c r="K121" s="94" t="n">
        <f aca="false">I121-Tabla_Ministerio!J121</f>
        <v>0</v>
      </c>
      <c r="L121" s="81" t="n">
        <f aca="false">J121-Tabla_Ministerio!K121</f>
        <v>0</v>
      </c>
      <c r="M121" s="94" t="n">
        <f aca="false">Q156/Q$182</f>
        <v>0.11307434843568</v>
      </c>
      <c r="N121" s="81" t="n">
        <f aca="false">ROUND(N$147*M121,0)</f>
        <v>25764057</v>
      </c>
      <c r="O121" s="82" t="n">
        <f aca="false">Tabla_Ministerio!L121/Tabla_Ministerio!L147-M121</f>
        <v>2.41044457406636E-006</v>
      </c>
      <c r="P121" s="81" t="n">
        <f aca="false">N121-Tabla_Ministerio!L121</f>
        <v>-549</v>
      </c>
      <c r="Q121" s="83" t="n">
        <f aca="false">N121+J121</f>
        <v>26816895</v>
      </c>
      <c r="R121" s="81" t="n">
        <f aca="false">Q121-Tabla_Ministerio!M121</f>
        <v>-549</v>
      </c>
      <c r="T121" s="83" t="n">
        <f aca="false">B121+Tabla_Ministerio!B121</f>
        <v>26624</v>
      </c>
      <c r="U121" s="83" t="n">
        <f aca="false">C121+Tabla_Ministerio!C121</f>
        <v>75</v>
      </c>
      <c r="V121" s="83" t="n">
        <f aca="false">D121+Tabla_Ministerio!D121</f>
        <v>2238.60421146454</v>
      </c>
      <c r="W121" s="83" t="n">
        <f aca="false">E121+Tabla_Ministerio!E121</f>
        <v>1548.25402593578</v>
      </c>
      <c r="X121" s="83" t="n">
        <f aca="false">F121+Tabla_Ministerio!F121</f>
        <v>786</v>
      </c>
      <c r="Y121" s="83" t="n">
        <f aca="false">G121+Tabla_Ministerio!G121</f>
        <v>2248</v>
      </c>
      <c r="Z121" s="83" t="n">
        <f aca="false">H121+Tabla_Ministerio!H121</f>
        <v>203</v>
      </c>
      <c r="AA121" s="83" t="n">
        <f aca="false">Y121+0.33*Z121</f>
        <v>2314.99</v>
      </c>
      <c r="AD121" s="91" t="n">
        <f aca="false">IF(U121&gt;0,T121/U121,0)</f>
        <v>354.986666666667</v>
      </c>
      <c r="AE121" s="92" t="n">
        <f aca="false">EXP((((AD121-AD147)/AD148+2)/4-1.9)^3)</f>
        <v>0.430970674917742</v>
      </c>
      <c r="AF121" s="93" t="n">
        <f aca="false">T121/V121</f>
        <v>11.8931251284398</v>
      </c>
      <c r="AG121" s="92" t="n">
        <f aca="false">EXP((((AF121-AF147)/AF148+2)/4-1.9)^3)</f>
        <v>0.0121553042090445</v>
      </c>
      <c r="AH121" s="92" t="n">
        <f aca="false">W121/V121</f>
        <v>0.691615792558025</v>
      </c>
      <c r="AI121" s="92" t="n">
        <f aca="false">EXP((((AH121-AH147)/AH148+2)/4-1.9)^3)</f>
        <v>0.0592208326102869</v>
      </c>
      <c r="AJ121" s="92" t="n">
        <f aca="false">X121/V121</f>
        <v>0.351111641787622</v>
      </c>
      <c r="AK121" s="92" t="n">
        <f aca="false">EXP((((AJ121-AJ147)/AJ148+2)/4-1.9)^3)</f>
        <v>0.429037420611064</v>
      </c>
      <c r="AL121" s="92" t="n">
        <f aca="false">AA121/V121</f>
        <v>1.03412206058769</v>
      </c>
      <c r="AM121" s="92" t="n">
        <f aca="false">EXP((((AL121-AL147)/AL148+2)/4-1.9)^3)</f>
        <v>0.401450694484472</v>
      </c>
      <c r="AN121" s="92" t="n">
        <f aca="false">0.01*AE121+0.15*AG121+0.24*AI121+0.25*AK121+0.35*AM121</f>
        <v>0.268113100429334</v>
      </c>
      <c r="AP121" s="94" t="n">
        <f aca="false">0.01*AE121/$AN$147</f>
        <v>0.00141121935013271</v>
      </c>
      <c r="AQ121" s="81" t="n">
        <f aca="false">AP121*$J$147</f>
        <v>16923.534372623</v>
      </c>
      <c r="AR121" s="94" t="n">
        <f aca="false">0.15*AG121/$AN$147</f>
        <v>0.000597040640056098</v>
      </c>
      <c r="AS121" s="81" t="n">
        <f aca="false">AR121*$J$147</f>
        <v>7159.79255307978</v>
      </c>
      <c r="AT121" s="94" t="n">
        <f aca="false">0.24*AI121/$AN$147</f>
        <v>0.00465406616874199</v>
      </c>
      <c r="AU121" s="81" t="n">
        <f aca="false">AT121*$J$147</f>
        <v>55812.194448553</v>
      </c>
      <c r="AV121" s="94" t="n">
        <f aca="false">0.25*AK121/$AN$147</f>
        <v>0.0351222220637705</v>
      </c>
      <c r="AW121" s="81" t="n">
        <f aca="false">AV121*$J$147</f>
        <v>421190.463610936</v>
      </c>
      <c r="AX121" s="94" t="n">
        <f aca="false">0.35*AM121/$AN$147</f>
        <v>0.0460094520122725</v>
      </c>
      <c r="AY121" s="81" t="n">
        <f aca="false">AX121*$J$147</f>
        <v>551751.605816646</v>
      </c>
    </row>
    <row r="122" customFormat="false" ht="13.8" hidden="false" customHeight="false" outlineLevel="0" collapsed="false">
      <c r="A122" s="89" t="s">
        <v>46</v>
      </c>
      <c r="B122" s="81" t="n">
        <f aca="true">INDIRECT(ADDRESS(ROW()-35*INT((ROW()-15)/35)+138,2+INT((ROW()-15)/35), 1, 1, "Variables_Simulación"))</f>
        <v>0</v>
      </c>
      <c r="C122" s="81" t="n">
        <f aca="true">INDIRECT(ADDRESS(ROW()-35*INT((ROW()-15)/35)+108,2+INT((ROW()-15)/35), 1, 1, "Variables_Simulación"))</f>
        <v>0</v>
      </c>
      <c r="D122" s="81" t="n">
        <f aca="true">INDIRECT(ADDRESS(ROW()-35*INT((ROW()-15)/35)+78,2+INT((ROW()-15)/35), 1, 1, "Variables_Simulación"))</f>
        <v>0</v>
      </c>
      <c r="E122" s="81" t="n">
        <f aca="true">INDIRECT(ADDRESS(ROW()-35*INT((ROW()-15)/35)+48,2+INT((ROW()-15)/35), 1, 1, "Variables_Simulación"))</f>
        <v>0</v>
      </c>
      <c r="F122" s="81" t="n">
        <f aca="true">INDIRECT(ADDRESS(ROW()-35*INT((ROW()-15)/35)+18,2+INT((ROW()-15)/35), 1, 1, "Variables_Simulación"))</f>
        <v>0</v>
      </c>
      <c r="G122" s="81" t="n">
        <f aca="true">INDIRECT(ADDRESS(ROW()-35*INT((ROW()-15)/35)-12,2+INT((ROW()-15)/35), 1, 1, "Variables_Simulación"))</f>
        <v>0</v>
      </c>
      <c r="H122" s="81" t="n">
        <f aca="true">INDIRECT(ADDRESS(ROW()-35*INT((ROW()-15)/35)+168,2+INT((ROW()-15)/35), 1, 1, "Variables_Simulación"))</f>
        <v>0</v>
      </c>
      <c r="I122" s="94" t="n">
        <f aca="false">AP122+AR122+AT122+AV122+AX122</f>
        <v>0.0555654533607034</v>
      </c>
      <c r="J122" s="81" t="n">
        <f aca="false">ROUND(AQ122+AS122+AU122+AW122+AY122,0)</f>
        <v>666348</v>
      </c>
      <c r="K122" s="94" t="n">
        <f aca="false">I122-Tabla_Ministerio!J122</f>
        <v>0</v>
      </c>
      <c r="L122" s="81" t="n">
        <f aca="false">J122-Tabla_Ministerio!K122</f>
        <v>0</v>
      </c>
      <c r="M122" s="94" t="n">
        <f aca="false">Q157/Q$182</f>
        <v>0.070235782284561</v>
      </c>
      <c r="N122" s="81" t="n">
        <f aca="false">ROUND(N$147*M122,0)</f>
        <v>16003264</v>
      </c>
      <c r="O122" s="82" t="n">
        <f aca="false">Tabla_Ministerio!L122/Tabla_Ministerio!L147-M122</f>
        <v>-1.66306008269196E-005</v>
      </c>
      <c r="P122" s="81" t="n">
        <f aca="false">N122-Tabla_Ministerio!L122</f>
        <v>3789</v>
      </c>
      <c r="Q122" s="83" t="n">
        <f aca="false">N122+J122</f>
        <v>16669612</v>
      </c>
      <c r="R122" s="81" t="n">
        <f aca="false">Q122-Tabla_Ministerio!M122</f>
        <v>3789</v>
      </c>
      <c r="T122" s="83" t="n">
        <f aca="false">B122+Tabla_Ministerio!B122</f>
        <v>24547</v>
      </c>
      <c r="U122" s="83" t="n">
        <f aca="false">C122+Tabla_Ministerio!C122</f>
        <v>90</v>
      </c>
      <c r="V122" s="83" t="n">
        <f aca="false">D122+Tabla_Ministerio!D122</f>
        <v>1462.06886174944</v>
      </c>
      <c r="W122" s="83" t="n">
        <f aca="false">E122+Tabla_Ministerio!E122</f>
        <v>1165.81645382302</v>
      </c>
      <c r="X122" s="83" t="n">
        <f aca="false">F122+Tabla_Ministerio!F122</f>
        <v>349</v>
      </c>
      <c r="Y122" s="83" t="n">
        <f aca="false">G122+Tabla_Ministerio!G122</f>
        <v>1143</v>
      </c>
      <c r="Z122" s="83" t="n">
        <f aca="false">H122+Tabla_Ministerio!H122</f>
        <v>93</v>
      </c>
      <c r="AA122" s="83" t="n">
        <f aca="false">Y122+0.33*Z122</f>
        <v>1173.69</v>
      </c>
      <c r="AD122" s="91" t="n">
        <f aca="false">IF(U122&gt;0,T122/U122,0)</f>
        <v>272.744444444444</v>
      </c>
      <c r="AE122" s="92" t="n">
        <f aca="false">EXP((((AD122-AD147)/AD148+2)/4-1.9)^3)</f>
        <v>0.196504527945503</v>
      </c>
      <c r="AF122" s="93" t="n">
        <f aca="false">T122/V122</f>
        <v>16.7892228896991</v>
      </c>
      <c r="AG122" s="92" t="n">
        <f aca="false">EXP((((AF122-AF147)/AF148+2)/4-1.9)^3)</f>
        <v>0.0634625119606177</v>
      </c>
      <c r="AH122" s="92" t="n">
        <f aca="false">W122/V122</f>
        <v>0.797374517933486</v>
      </c>
      <c r="AI122" s="92" t="n">
        <f aca="false">EXP((((AH122-AH147)/AH148+2)/4-1.9)^3)</f>
        <v>0.196166690987859</v>
      </c>
      <c r="AJ122" s="92" t="n">
        <f aca="false">X122/V122</f>
        <v>0.238702847130199</v>
      </c>
      <c r="AK122" s="92" t="n">
        <f aca="false">EXP((((AJ122-AJ147)/AJ148+2)/4-1.9)^3)</f>
        <v>0.172022740949534</v>
      </c>
      <c r="AL122" s="92" t="n">
        <f aca="false">AA122/V122</f>
        <v>0.802759726785796</v>
      </c>
      <c r="AM122" s="92" t="n">
        <f aca="false">EXP((((AL122-AL147)/AL148+2)/4-1.9)^3)</f>
        <v>0.19463026837857</v>
      </c>
      <c r="AN122" s="92" t="n">
        <f aca="false">0.01*AE122+0.15*AG122+0.24*AI122+0.25*AK122+0.35*AM122</f>
        <v>0.169690707080517</v>
      </c>
      <c r="AP122" s="94" t="n">
        <f aca="false">0.01*AE122/$AN$147</f>
        <v>0.000643456755563048</v>
      </c>
      <c r="AQ122" s="81" t="n">
        <f aca="false">AP122*$J$147</f>
        <v>7716.42092283082</v>
      </c>
      <c r="AR122" s="94" t="n">
        <f aca="false">0.15*AG122/$AN$147</f>
        <v>0.00311713290831027</v>
      </c>
      <c r="AS122" s="81" t="n">
        <f aca="false">AR122*$J$147</f>
        <v>37381.0817665323</v>
      </c>
      <c r="AT122" s="94" t="n">
        <f aca="false">0.24*AI122/$AN$147</f>
        <v>0.0154164120921541</v>
      </c>
      <c r="AU122" s="81" t="n">
        <f aca="false">AT122*$J$147</f>
        <v>184875.710441156</v>
      </c>
      <c r="AV122" s="94" t="n">
        <f aca="false">0.25*AK122/$AN$147</f>
        <v>0.014082270257552</v>
      </c>
      <c r="AW122" s="81" t="n">
        <f aca="false">AV122*$J$147</f>
        <v>168876.500117318</v>
      </c>
      <c r="AX122" s="94" t="n">
        <f aca="false">0.35*AM122/$AN$147</f>
        <v>0.0223061813471241</v>
      </c>
      <c r="AY122" s="81" t="n">
        <f aca="false">AX122*$J$147</f>
        <v>267498.760355375</v>
      </c>
    </row>
    <row r="123" customFormat="false" ht="13.8" hidden="false" customHeight="false" outlineLevel="0" collapsed="false">
      <c r="A123" s="89" t="s">
        <v>47</v>
      </c>
      <c r="B123" s="81" t="n">
        <f aca="true">INDIRECT(ADDRESS(ROW()-35*INT((ROW()-15)/35)+138,2+INT((ROW()-15)/35), 1, 1, "Variables_Simulación"))</f>
        <v>0</v>
      </c>
      <c r="C123" s="81" t="n">
        <f aca="true">INDIRECT(ADDRESS(ROW()-35*INT((ROW()-15)/35)+108,2+INT((ROW()-15)/35), 1, 1, "Variables_Simulación"))</f>
        <v>0</v>
      </c>
      <c r="D123" s="81" t="n">
        <f aca="true">INDIRECT(ADDRESS(ROW()-35*INT((ROW()-15)/35)+78,2+INT((ROW()-15)/35), 1, 1, "Variables_Simulación"))</f>
        <v>0</v>
      </c>
      <c r="E123" s="81" t="n">
        <f aca="true">INDIRECT(ADDRESS(ROW()-35*INT((ROW()-15)/35)+48,2+INT((ROW()-15)/35), 1, 1, "Variables_Simulación"))</f>
        <v>0</v>
      </c>
      <c r="F123" s="81" t="n">
        <f aca="true">INDIRECT(ADDRESS(ROW()-35*INT((ROW()-15)/35)+18,2+INT((ROW()-15)/35), 1, 1, "Variables_Simulación"))</f>
        <v>0</v>
      </c>
      <c r="G123" s="81" t="n">
        <f aca="true">INDIRECT(ADDRESS(ROW()-35*INT((ROW()-15)/35)-12,2+INT((ROW()-15)/35), 1, 1, "Variables_Simulación"))</f>
        <v>0</v>
      </c>
      <c r="H123" s="81" t="n">
        <f aca="true">INDIRECT(ADDRESS(ROW()-35*INT((ROW()-15)/35)+168,2+INT((ROW()-15)/35), 1, 1, "Variables_Simulación"))</f>
        <v>0</v>
      </c>
      <c r="I123" s="94" t="n">
        <f aca="false">AP123+AR123+AT123+AV123+AX123</f>
        <v>0.0985299576066262</v>
      </c>
      <c r="J123" s="81" t="n">
        <f aca="false">ROUND(AQ123+AS123+AU123+AW123+AY123,0)</f>
        <v>1181585</v>
      </c>
      <c r="K123" s="94" t="n">
        <f aca="false">I123-Tabla_Ministerio!J123</f>
        <v>0</v>
      </c>
      <c r="L123" s="81" t="n">
        <f aca="false">J123-Tabla_Ministerio!K123</f>
        <v>0</v>
      </c>
      <c r="M123" s="94" t="n">
        <f aca="false">Q158/Q$182</f>
        <v>0.0615296623592974</v>
      </c>
      <c r="N123" s="81" t="n">
        <f aca="false">ROUND(N$147*M123,0)</f>
        <v>14019570</v>
      </c>
      <c r="O123" s="82" t="n">
        <f aca="false">Tabla_Ministerio!L123/Tabla_Ministerio!L147-M123</f>
        <v>-6.01599504047867E-006</v>
      </c>
      <c r="P123" s="81" t="n">
        <f aca="false">N123-Tabla_Ministerio!L123</f>
        <v>1371</v>
      </c>
      <c r="Q123" s="83" t="n">
        <f aca="false">N123+J123</f>
        <v>15201155</v>
      </c>
      <c r="R123" s="81" t="n">
        <f aca="false">Q123-Tabla_Ministerio!M123</f>
        <v>1371</v>
      </c>
      <c r="T123" s="83" t="n">
        <f aca="false">B123+Tabla_Ministerio!B123</f>
        <v>14619</v>
      </c>
      <c r="U123" s="83" t="n">
        <f aca="false">C123+Tabla_Ministerio!C123</f>
        <v>52</v>
      </c>
      <c r="V123" s="83" t="n">
        <f aca="false">D123+Tabla_Ministerio!D123</f>
        <v>652.179955847292</v>
      </c>
      <c r="W123" s="83" t="n">
        <f aca="false">E123+Tabla_Ministerio!E123</f>
        <v>550.123213004177</v>
      </c>
      <c r="X123" s="83" t="n">
        <f aca="false">F123+Tabla_Ministerio!F123</f>
        <v>202</v>
      </c>
      <c r="Y123" s="83" t="n">
        <f aca="false">G123+Tabla_Ministerio!G123</f>
        <v>603</v>
      </c>
      <c r="Z123" s="83" t="n">
        <f aca="false">H123+Tabla_Ministerio!H123</f>
        <v>58</v>
      </c>
      <c r="AA123" s="83" t="n">
        <f aca="false">Y123+0.33*Z123</f>
        <v>622.14</v>
      </c>
      <c r="AD123" s="91" t="n">
        <f aca="false">IF(U123&gt;0,T123/U123,0)</f>
        <v>281.134615384615</v>
      </c>
      <c r="AE123" s="92" t="n">
        <f aca="false">EXP((((AD123-AD147)/AD148+2)/4-1.9)^3)</f>
        <v>0.216359520830118</v>
      </c>
      <c r="AF123" s="93" t="n">
        <f aca="false">T123/V123</f>
        <v>22.4155923053591</v>
      </c>
      <c r="AG123" s="92" t="n">
        <f aca="false">EXP((((AF123-AF147)/AF148+2)/4-1.9)^3)</f>
        <v>0.236971919683028</v>
      </c>
      <c r="AH123" s="92" t="n">
        <f aca="false">W123/V123</f>
        <v>0.843514444244877</v>
      </c>
      <c r="AI123" s="92" t="n">
        <f aca="false">EXP((((AH123-AH147)/AH148+2)/4-1.9)^3)</f>
        <v>0.290676317963942</v>
      </c>
      <c r="AJ123" s="92" t="n">
        <f aca="false">X123/V123</f>
        <v>0.30973046348468</v>
      </c>
      <c r="AK123" s="92" t="n">
        <f aca="false">EXP((((AJ123-AJ147)/AJ148+2)/4-1.9)^3)</f>
        <v>0.322448254761208</v>
      </c>
      <c r="AL123" s="92" t="n">
        <f aca="false">AA123/V123</f>
        <v>0.953939161150292</v>
      </c>
      <c r="AM123" s="92" t="n">
        <f aca="false">EXP((((AL123-AL147)/AL148+2)/4-1.9)^3)</f>
        <v>0.322330730225621</v>
      </c>
      <c r="AN123" s="92" t="n">
        <f aca="false">0.01*AE123+0.15*AG123+0.24*AI123+0.25*AK123+0.35*AM123</f>
        <v>0.300899518741371</v>
      </c>
      <c r="AP123" s="94" t="n">
        <f aca="false">0.01*AE123/$AN$147</f>
        <v>0.000708472200432619</v>
      </c>
      <c r="AQ123" s="81" t="n">
        <f aca="false">AP123*$J$147</f>
        <v>8496.09497980722</v>
      </c>
      <c r="AR123" s="94" t="n">
        <f aca="false">0.15*AG123/$AN$147</f>
        <v>0.0116395167220582</v>
      </c>
      <c r="AS123" s="81" t="n">
        <f aca="false">AR123*$J$147</f>
        <v>139582.667505196</v>
      </c>
      <c r="AT123" s="94" t="n">
        <f aca="false">0.24*AI123/$AN$147</f>
        <v>0.02284376557812</v>
      </c>
      <c r="AU123" s="81" t="n">
        <f aca="false">AT123*$J$147</f>
        <v>273945.543564933</v>
      </c>
      <c r="AV123" s="94" t="n">
        <f aca="false">0.25*AK123/$AN$147</f>
        <v>0.0263965301480426</v>
      </c>
      <c r="AW123" s="81" t="n">
        <f aca="false">AV123*$J$147</f>
        <v>316550.779463427</v>
      </c>
      <c r="AX123" s="94" t="n">
        <f aca="false">0.35*AM123/$AN$147</f>
        <v>0.0369416729579728</v>
      </c>
      <c r="AY123" s="81" t="n">
        <f aca="false">AX123*$J$147</f>
        <v>443009.566179533</v>
      </c>
    </row>
    <row r="124" customFormat="false" ht="13.8" hidden="false" customHeight="false" outlineLevel="0" collapsed="false">
      <c r="A124" s="89" t="s">
        <v>48</v>
      </c>
      <c r="B124" s="81" t="n">
        <f aca="true">INDIRECT(ADDRESS(ROW()-35*INT((ROW()-15)/35)+138,2+INT((ROW()-15)/35), 1, 1, "Variables_Simulación"))</f>
        <v>0</v>
      </c>
      <c r="C124" s="81" t="n">
        <f aca="true">INDIRECT(ADDRESS(ROW()-35*INT((ROW()-15)/35)+108,2+INT((ROW()-15)/35), 1, 1, "Variables_Simulación"))</f>
        <v>0</v>
      </c>
      <c r="D124" s="81" t="n">
        <f aca="true">INDIRECT(ADDRESS(ROW()-35*INT((ROW()-15)/35)+78,2+INT((ROW()-15)/35), 1, 1, "Variables_Simulación"))</f>
        <v>0</v>
      </c>
      <c r="E124" s="81" t="n">
        <f aca="true">INDIRECT(ADDRESS(ROW()-35*INT((ROW()-15)/35)+48,2+INT((ROW()-15)/35), 1, 1, "Variables_Simulación"))</f>
        <v>0</v>
      </c>
      <c r="F124" s="81" t="n">
        <f aca="true">INDIRECT(ADDRESS(ROW()-35*INT((ROW()-15)/35)+18,2+INT((ROW()-15)/35), 1, 1, "Variables_Simulación"))</f>
        <v>0</v>
      </c>
      <c r="G124" s="81" t="n">
        <f aca="true">INDIRECT(ADDRESS(ROW()-35*INT((ROW()-15)/35)-12,2+INT((ROW()-15)/35), 1, 1, "Variables_Simulación"))</f>
        <v>0</v>
      </c>
      <c r="H124" s="81" t="n">
        <f aca="true">INDIRECT(ADDRESS(ROW()-35*INT((ROW()-15)/35)+168,2+INT((ROW()-15)/35), 1, 1, "Variables_Simulación"))</f>
        <v>0</v>
      </c>
      <c r="I124" s="94" t="n">
        <f aca="false">AP124+AR124+AT124+AV124+AX124</f>
        <v>0.0497525015056151</v>
      </c>
      <c r="J124" s="81" t="n">
        <f aca="false">ROUND(AQ124+AS124+AU124+AW124+AY124,0)</f>
        <v>596639</v>
      </c>
      <c r="K124" s="94" t="n">
        <f aca="false">I124-Tabla_Ministerio!J124</f>
        <v>0</v>
      </c>
      <c r="L124" s="81" t="n">
        <f aca="false">J124-Tabla_Ministerio!K124</f>
        <v>0</v>
      </c>
      <c r="M124" s="94" t="n">
        <f aca="false">Q159/Q$182</f>
        <v>0.0545409123028918</v>
      </c>
      <c r="N124" s="81" t="n">
        <f aca="false">ROUND(N$147*M124,0)</f>
        <v>12427179</v>
      </c>
      <c r="O124" s="82" t="n">
        <f aca="false">Tabla_Ministerio!L124/Tabla_Ministerio!L147-M124</f>
        <v>2.83546220060382E-006</v>
      </c>
      <c r="P124" s="81" t="n">
        <f aca="false">N124-Tabla_Ministerio!L124</f>
        <v>-646</v>
      </c>
      <c r="Q124" s="83" t="n">
        <f aca="false">N124+J124</f>
        <v>13023818</v>
      </c>
      <c r="R124" s="81" t="n">
        <f aca="false">Q124-Tabla_Ministerio!M124</f>
        <v>-646</v>
      </c>
      <c r="T124" s="83" t="n">
        <f aca="false">B124+Tabla_Ministerio!B124</f>
        <v>15151</v>
      </c>
      <c r="U124" s="83" t="n">
        <f aca="false">C124+Tabla_Ministerio!C124</f>
        <v>76</v>
      </c>
      <c r="V124" s="83" t="n">
        <f aca="false">D124+Tabla_Ministerio!D124</f>
        <v>672.210041999508</v>
      </c>
      <c r="W124" s="83" t="n">
        <f aca="false">E124+Tabla_Ministerio!E124</f>
        <v>421.298290461157</v>
      </c>
      <c r="X124" s="83" t="n">
        <f aca="false">F124+Tabla_Ministerio!F124</f>
        <v>160</v>
      </c>
      <c r="Y124" s="83" t="n">
        <f aca="false">G124+Tabla_Ministerio!G124</f>
        <v>535</v>
      </c>
      <c r="Z124" s="83" t="n">
        <f aca="false">H124+Tabla_Ministerio!H124</f>
        <v>3</v>
      </c>
      <c r="AA124" s="83" t="n">
        <f aca="false">Y124+0.33*Z124</f>
        <v>535.99</v>
      </c>
      <c r="AD124" s="91" t="n">
        <f aca="false">IF(U124&gt;0,T124/U124,0)</f>
        <v>199.355263157895</v>
      </c>
      <c r="AE124" s="92" t="n">
        <f aca="false">EXP((((AD124-AD147)/AD148+2)/4-1.9)^3)</f>
        <v>0.0709145194648848</v>
      </c>
      <c r="AF124" s="93" t="n">
        <f aca="false">T124/V124</f>
        <v>22.5390860793048</v>
      </c>
      <c r="AG124" s="92" t="n">
        <f aca="false">EXP((((AF124-AF147)/AF148+2)/4-1.9)^3)</f>
        <v>0.242438206716254</v>
      </c>
      <c r="AH124" s="92" t="n">
        <f aca="false">W124/V124</f>
        <v>0.626736085655598</v>
      </c>
      <c r="AI124" s="92" t="n">
        <f aca="false">EXP((((AH124-AH147)/AH148+2)/4-1.9)^3)</f>
        <v>0.0225379856811726</v>
      </c>
      <c r="AJ124" s="92" t="n">
        <f aca="false">X124/V124</f>
        <v>0.238020841706077</v>
      </c>
      <c r="AK124" s="92" t="n">
        <f aca="false">EXP((((AJ124-AJ147)/AJ148+2)/4-1.9)^3)</f>
        <v>0.170831554201603</v>
      </c>
      <c r="AL124" s="92" t="n">
        <f aca="false">AA124/V124</f>
        <v>0.79735494341275</v>
      </c>
      <c r="AM124" s="92" t="n">
        <f aca="false">EXP((((AL124-AL147)/AL148+2)/4-1.9)^3)</f>
        <v>0.190704908855788</v>
      </c>
      <c r="AN124" s="92" t="n">
        <f aca="false">0.01*AE124+0.15*AG124+0.24*AI124+0.25*AK124+0.35*AM124</f>
        <v>0.151938599415495</v>
      </c>
      <c r="AP124" s="94" t="n">
        <f aca="false">0.01*AE124/$AN$147</f>
        <v>0.000232210560714622</v>
      </c>
      <c r="AQ124" s="81" t="n">
        <f aca="false">AP124*$J$147</f>
        <v>2784.70062472601</v>
      </c>
      <c r="AR124" s="94" t="n">
        <f aca="false">0.15*AG124/$AN$147</f>
        <v>0.0119080081931823</v>
      </c>
      <c r="AS124" s="81" t="n">
        <f aca="false">AR124*$J$147</f>
        <v>142802.453741756</v>
      </c>
      <c r="AT124" s="94" t="n">
        <f aca="false">0.24*AI124/$AN$147</f>
        <v>0.00177122259257322</v>
      </c>
      <c r="AU124" s="81" t="n">
        <f aca="false">AT124*$J$147</f>
        <v>21240.7422164106</v>
      </c>
      <c r="AV124" s="94" t="n">
        <f aca="false">0.25*AK124/$AN$147</f>
        <v>0.0139847563264346</v>
      </c>
      <c r="AW124" s="81" t="n">
        <f aca="false">AV124*$J$147</f>
        <v>167707.099793464</v>
      </c>
      <c r="AX124" s="94" t="n">
        <f aca="false">0.35*AM124/$AN$147</f>
        <v>0.0218563038327103</v>
      </c>
      <c r="AY124" s="81" t="n">
        <f aca="false">AX124*$J$147</f>
        <v>262103.768019184</v>
      </c>
    </row>
    <row r="125" customFormat="false" ht="13.8" hidden="false" customHeight="false" outlineLevel="0" collapsed="false">
      <c r="A125" s="89" t="s">
        <v>49</v>
      </c>
      <c r="B125" s="81" t="n">
        <f aca="true">INDIRECT(ADDRESS(ROW()-35*INT((ROW()-15)/35)+138,2+INT((ROW()-15)/35), 1, 1, "Variables_Simulación"))</f>
        <v>0</v>
      </c>
      <c r="C125" s="81" t="n">
        <f aca="true">INDIRECT(ADDRESS(ROW()-35*INT((ROW()-15)/35)+108,2+INT((ROW()-15)/35), 1, 1, "Variables_Simulación"))</f>
        <v>0</v>
      </c>
      <c r="D125" s="81" t="n">
        <f aca="true">INDIRECT(ADDRESS(ROW()-35*INT((ROW()-15)/35)+78,2+INT((ROW()-15)/35), 1, 1, "Variables_Simulación"))</f>
        <v>0</v>
      </c>
      <c r="E125" s="81" t="n">
        <f aca="true">INDIRECT(ADDRESS(ROW()-35*INT((ROW()-15)/35)+48,2+INT((ROW()-15)/35), 1, 1, "Variables_Simulación"))</f>
        <v>0</v>
      </c>
      <c r="F125" s="81" t="n">
        <f aca="true">INDIRECT(ADDRESS(ROW()-35*INT((ROW()-15)/35)+18,2+INT((ROW()-15)/35), 1, 1, "Variables_Simulación"))</f>
        <v>0</v>
      </c>
      <c r="G125" s="81" t="n">
        <f aca="true">INDIRECT(ADDRESS(ROW()-35*INT((ROW()-15)/35)-12,2+INT((ROW()-15)/35), 1, 1, "Variables_Simulación"))</f>
        <v>0</v>
      </c>
      <c r="H125" s="81" t="n">
        <f aca="true">INDIRECT(ADDRESS(ROW()-35*INT((ROW()-15)/35)+168,2+INT((ROW()-15)/35), 1, 1, "Variables_Simulación"))</f>
        <v>0</v>
      </c>
      <c r="I125" s="94" t="n">
        <f aca="false">AP125+AR125+AT125+AV125+AX125</f>
        <v>0.0210786772288061</v>
      </c>
      <c r="J125" s="81" t="n">
        <f aca="false">ROUND(AQ125+AS125+AU125+AW125+AY125,0)</f>
        <v>252778</v>
      </c>
      <c r="K125" s="94" t="n">
        <f aca="false">I125-Tabla_Ministerio!J125</f>
        <v>-2.4980018054066E-016</v>
      </c>
      <c r="L125" s="81" t="n">
        <f aca="false">J125-Tabla_Ministerio!K125</f>
        <v>0</v>
      </c>
      <c r="M125" s="94" t="n">
        <f aca="false">Q160/Q$182</f>
        <v>0.0533762110836887</v>
      </c>
      <c r="N125" s="81" t="n">
        <f aca="false">ROUND(N$147*M125,0)</f>
        <v>12161801</v>
      </c>
      <c r="O125" s="82" t="n">
        <f aca="false">Tabla_Ministerio!L125/Tabla_Ministerio!L147-M125</f>
        <v>-1.01868538105038E-005</v>
      </c>
      <c r="P125" s="81" t="n">
        <f aca="false">N125-Tabla_Ministerio!L125</f>
        <v>2321</v>
      </c>
      <c r="Q125" s="83" t="n">
        <f aca="false">N125+J125</f>
        <v>12414579</v>
      </c>
      <c r="R125" s="81" t="n">
        <f aca="false">Q125-Tabla_Ministerio!M125</f>
        <v>2321</v>
      </c>
      <c r="T125" s="83" t="n">
        <f aca="false">B125+Tabla_Ministerio!B125</f>
        <v>18895</v>
      </c>
      <c r="U125" s="83" t="n">
        <f aca="false">C125+Tabla_Ministerio!C125</f>
        <v>66</v>
      </c>
      <c r="V125" s="83" t="n">
        <f aca="false">D125+Tabla_Ministerio!D125</f>
        <v>1140.16026249561</v>
      </c>
      <c r="W125" s="83" t="n">
        <f aca="false">E125+Tabla_Ministerio!E125</f>
        <v>720.619873664664</v>
      </c>
      <c r="X125" s="83" t="n">
        <f aca="false">F125+Tabla_Ministerio!F125</f>
        <v>210</v>
      </c>
      <c r="Y125" s="83" t="n">
        <f aca="false">G125+Tabla_Ministerio!G125</f>
        <v>631</v>
      </c>
      <c r="Z125" s="83" t="n">
        <f aca="false">H125+Tabla_Ministerio!H125</f>
        <v>54</v>
      </c>
      <c r="AA125" s="83" t="n">
        <f aca="false">Y125+0.33*Z125</f>
        <v>648.82</v>
      </c>
      <c r="AD125" s="91" t="n">
        <f aca="false">IF(U125&gt;0,T125/U125,0)</f>
        <v>286.287878787879</v>
      </c>
      <c r="AE125" s="92" t="n">
        <f aca="false">EXP((((AD125-AD147)/AD148+2)/4-1.9)^3)</f>
        <v>0.229095065164296</v>
      </c>
      <c r="AF125" s="93" t="n">
        <f aca="false">T125/V125</f>
        <v>16.5722316603476</v>
      </c>
      <c r="AG125" s="92" t="n">
        <f aca="false">EXP((((AF125-AF147)/AF148+2)/4-1.9)^3)</f>
        <v>0.059612060934212</v>
      </c>
      <c r="AH125" s="92" t="n">
        <f aca="false">W125/V125</f>
        <v>0.632033844160955</v>
      </c>
      <c r="AI125" s="92" t="n">
        <f aca="false">EXP((((AH125-AH147)/AH148+2)/4-1.9)^3)</f>
        <v>0.0245637512919834</v>
      </c>
      <c r="AJ125" s="92" t="n">
        <f aca="false">X125/V125</f>
        <v>0.184184633430696</v>
      </c>
      <c r="AK125" s="92" t="n">
        <f aca="false">EXP((((AJ125-AJ147)/AJ148+2)/4-1.9)^3)</f>
        <v>0.0929975722412134</v>
      </c>
      <c r="AL125" s="92" t="n">
        <f aca="false">AA125/V125</f>
        <v>0.56906035172621</v>
      </c>
      <c r="AM125" s="92" t="n">
        <f aca="false">EXP((((AL125-AL147)/AL148+2)/4-1.9)^3)</f>
        <v>0.0685556568044203</v>
      </c>
      <c r="AN125" s="92" t="n">
        <f aca="false">0.01*AE125+0.15*AG125+0.24*AI125+0.25*AK125+0.35*AM125</f>
        <v>0.0643719330437012</v>
      </c>
      <c r="AP125" s="94" t="n">
        <f aca="false">0.01*AE125/$AN$147</f>
        <v>0.00075017491396944</v>
      </c>
      <c r="AQ125" s="81" t="n">
        <f aca="false">AP125*$J$147</f>
        <v>8996.19959210982</v>
      </c>
      <c r="AR125" s="94" t="n">
        <f aca="false">0.15*AG125/$AN$147</f>
        <v>0.00292800759266417</v>
      </c>
      <c r="AS125" s="81" t="n">
        <f aca="false">AR125*$J$147</f>
        <v>35113.0652602613</v>
      </c>
      <c r="AT125" s="94" t="n">
        <f aca="false">0.24*AI125/$AN$147</f>
        <v>0.0019304241231751</v>
      </c>
      <c r="AU125" s="81" t="n">
        <f aca="false">AT125*$J$147</f>
        <v>23149.9086227965</v>
      </c>
      <c r="AV125" s="94" t="n">
        <f aca="false">0.25*AK125/$AN$147</f>
        <v>0.00761304545182883</v>
      </c>
      <c r="AW125" s="81" t="n">
        <f aca="false">AV125*$J$147</f>
        <v>91296.6764325128</v>
      </c>
      <c r="AX125" s="94" t="n">
        <f aca="false">0.35*AM125/$AN$147</f>
        <v>0.00785702514716861</v>
      </c>
      <c r="AY125" s="81" t="n">
        <f aca="false">AX125*$J$147</f>
        <v>94222.514120266</v>
      </c>
    </row>
    <row r="126" customFormat="false" ht="13.8" hidden="false" customHeight="false" outlineLevel="0" collapsed="false">
      <c r="A126" s="89" t="s">
        <v>50</v>
      </c>
      <c r="B126" s="81" t="n">
        <f aca="true">INDIRECT(ADDRESS(ROW()-35*INT((ROW()-15)/35)+138,2+INT((ROW()-15)/35), 1, 1, "Variables_Simulación"))</f>
        <v>0</v>
      </c>
      <c r="C126" s="81" t="n">
        <f aca="true">INDIRECT(ADDRESS(ROW()-35*INT((ROW()-15)/35)+108,2+INT((ROW()-15)/35), 1, 1, "Variables_Simulación"))</f>
        <v>0</v>
      </c>
      <c r="D126" s="81" t="n">
        <f aca="true">INDIRECT(ADDRESS(ROW()-35*INT((ROW()-15)/35)+78,2+INT((ROW()-15)/35), 1, 1, "Variables_Simulación"))</f>
        <v>0</v>
      </c>
      <c r="E126" s="81" t="n">
        <f aca="true">INDIRECT(ADDRESS(ROW()-35*INT((ROW()-15)/35)+48,2+INT((ROW()-15)/35), 1, 1, "Variables_Simulación"))</f>
        <v>0</v>
      </c>
      <c r="F126" s="81" t="n">
        <f aca="true">INDIRECT(ADDRESS(ROW()-35*INT((ROW()-15)/35)+18,2+INT((ROW()-15)/35), 1, 1, "Variables_Simulación"))</f>
        <v>0</v>
      </c>
      <c r="G126" s="81" t="n">
        <f aca="true">INDIRECT(ADDRESS(ROW()-35*INT((ROW()-15)/35)-12,2+INT((ROW()-15)/35), 1, 1, "Variables_Simulación"))</f>
        <v>0</v>
      </c>
      <c r="H126" s="81" t="n">
        <f aca="true">INDIRECT(ADDRESS(ROW()-35*INT((ROW()-15)/35)+168,2+INT((ROW()-15)/35), 1, 1, "Variables_Simulación"))</f>
        <v>0</v>
      </c>
      <c r="I126" s="94" t="n">
        <f aca="false">AP126+AR126+AT126+AV126+AX126</f>
        <v>0.0330027962923314</v>
      </c>
      <c r="J126" s="81" t="n">
        <f aca="false">ROUND(AQ126+AS126+AU126+AW126+AY126,0)</f>
        <v>395774</v>
      </c>
      <c r="K126" s="94" t="n">
        <f aca="false">I126-Tabla_Ministerio!J126</f>
        <v>0</v>
      </c>
      <c r="L126" s="81" t="n">
        <f aca="false">J126-Tabla_Ministerio!K126</f>
        <v>0</v>
      </c>
      <c r="M126" s="94" t="n">
        <f aca="false">Q161/Q$182</f>
        <v>0.0415433677281244</v>
      </c>
      <c r="N126" s="81" t="n">
        <f aca="false">ROUND(N$147*M126,0)</f>
        <v>9465681</v>
      </c>
      <c r="O126" s="82" t="n">
        <f aca="false">Tabla_Ministerio!L126/Tabla_Ministerio!L147-M126</f>
        <v>1.8092367030792E-006</v>
      </c>
      <c r="P126" s="81" t="n">
        <f aca="false">N126-Tabla_Ministerio!L126</f>
        <v>-412</v>
      </c>
      <c r="Q126" s="83" t="n">
        <f aca="false">N126+J126</f>
        <v>9861455</v>
      </c>
      <c r="R126" s="81" t="n">
        <f aca="false">Q126-Tabla_Ministerio!M126</f>
        <v>-412</v>
      </c>
      <c r="T126" s="83" t="n">
        <f aca="false">B126+Tabla_Ministerio!B126</f>
        <v>14330</v>
      </c>
      <c r="U126" s="83" t="n">
        <f aca="false">C126+Tabla_Ministerio!C126</f>
        <v>73</v>
      </c>
      <c r="V126" s="83" t="n">
        <f aca="false">D126+Tabla_Ministerio!D126</f>
        <v>917.480920338957</v>
      </c>
      <c r="W126" s="83" t="n">
        <f aca="false">E126+Tabla_Ministerio!E126</f>
        <v>669.144556702593</v>
      </c>
      <c r="X126" s="83" t="n">
        <f aca="false">F126+Tabla_Ministerio!F126</f>
        <v>177</v>
      </c>
      <c r="Y126" s="83" t="n">
        <f aca="false">G126+Tabla_Ministerio!G126</f>
        <v>628</v>
      </c>
      <c r="Z126" s="83" t="n">
        <f aca="false">H126+Tabla_Ministerio!H126</f>
        <v>39</v>
      </c>
      <c r="AA126" s="83" t="n">
        <f aca="false">Y126+0.33*Z126</f>
        <v>640.87</v>
      </c>
      <c r="AD126" s="91" t="n">
        <f aca="false">IF(U126&gt;0,T126/U126,0)</f>
        <v>196.301369863014</v>
      </c>
      <c r="AE126" s="92" t="n">
        <f aca="false">EXP((((AD126-AD147)/AD148+2)/4-1.9)^3)</f>
        <v>0.0674727850927902</v>
      </c>
      <c r="AF126" s="93" t="n">
        <f aca="false">T126/V126</f>
        <v>15.6188534086419</v>
      </c>
      <c r="AG126" s="92" t="n">
        <f aca="false">EXP((((AF126-AF147)/AF148+2)/4-1.9)^3)</f>
        <v>0.0447737116428839</v>
      </c>
      <c r="AH126" s="92" t="n">
        <f aca="false">W126/V126</f>
        <v>0.729328034914756</v>
      </c>
      <c r="AI126" s="92" t="n">
        <f aca="false">EXP((((AH126-AH147)/AH148+2)/4-1.9)^3)</f>
        <v>0.0954879928827461</v>
      </c>
      <c r="AJ126" s="92" t="n">
        <f aca="false">X126/V126</f>
        <v>0.19291954314931</v>
      </c>
      <c r="AK126" s="92" t="n">
        <f aca="false">EXP((((AJ126-AJ147)/AJ148+2)/4-1.9)^3)</f>
        <v>0.103488832684523</v>
      </c>
      <c r="AL126" s="92" t="n">
        <f aca="false">AA126/V126</f>
        <v>0.698510438520329</v>
      </c>
      <c r="AM126" s="92" t="n">
        <f aca="false">EXP((((AL126-AL147)/AL148+2)/4-1.9)^3)</f>
        <v>0.127447867985122</v>
      </c>
      <c r="AN126" s="92" t="n">
        <f aca="false">0.01*AE126+0.15*AG126+0.24*AI126+0.25*AK126+0.35*AM126</f>
        <v>0.100786864855143</v>
      </c>
      <c r="AP126" s="94" t="n">
        <f aca="false">0.01*AE126/$AN$147</f>
        <v>0.000220940554594498</v>
      </c>
      <c r="AQ126" s="81" t="n">
        <f aca="false">AP126*$J$147</f>
        <v>2649.54917861265</v>
      </c>
      <c r="AR126" s="94" t="n">
        <f aca="false">0.15*AG126/$AN$147</f>
        <v>0.00219918193713853</v>
      </c>
      <c r="AS126" s="81" t="n">
        <f aca="false">AR126*$J$147</f>
        <v>26372.8888789087</v>
      </c>
      <c r="AT126" s="94" t="n">
        <f aca="false">0.24*AI126/$AN$147</f>
        <v>0.00750424162593536</v>
      </c>
      <c r="AU126" s="81" t="n">
        <f aca="false">AT126*$J$147</f>
        <v>89991.8861550779</v>
      </c>
      <c r="AV126" s="94" t="n">
        <f aca="false">0.25*AK126/$AN$147</f>
        <v>0.00847188983536525</v>
      </c>
      <c r="AW126" s="81" t="n">
        <f aca="false">AV126*$J$147</f>
        <v>101596.055082718</v>
      </c>
      <c r="AX126" s="94" t="n">
        <f aca="false">0.35*AM126/$AN$147</f>
        <v>0.0146065423392977</v>
      </c>
      <c r="AY126" s="81" t="n">
        <f aca="false">AX126*$J$147</f>
        <v>175163.642222617</v>
      </c>
    </row>
    <row r="127" customFormat="false" ht="13.8" hidden="false" customHeight="false" outlineLevel="0" collapsed="false">
      <c r="A127" s="89" t="s">
        <v>51</v>
      </c>
      <c r="B127" s="81" t="n">
        <f aca="true">INDIRECT(ADDRESS(ROW()-35*INT((ROW()-15)/35)+138,2+INT((ROW()-15)/35), 1, 1, "Variables_Simulación"))</f>
        <v>0</v>
      </c>
      <c r="C127" s="81" t="n">
        <f aca="true">INDIRECT(ADDRESS(ROW()-35*INT((ROW()-15)/35)+108,2+INT((ROW()-15)/35), 1, 1, "Variables_Simulación"))</f>
        <v>0</v>
      </c>
      <c r="D127" s="81" t="n">
        <f aca="true">INDIRECT(ADDRESS(ROW()-35*INT((ROW()-15)/35)+78,2+INT((ROW()-15)/35), 1, 1, "Variables_Simulación"))</f>
        <v>0</v>
      </c>
      <c r="E127" s="81" t="n">
        <f aca="true">INDIRECT(ADDRESS(ROW()-35*INT((ROW()-15)/35)+48,2+INT((ROW()-15)/35), 1, 1, "Variables_Simulación"))</f>
        <v>0</v>
      </c>
      <c r="F127" s="81" t="n">
        <f aca="true">INDIRECT(ADDRESS(ROW()-35*INT((ROW()-15)/35)+18,2+INT((ROW()-15)/35), 1, 1, "Variables_Simulación"))</f>
        <v>0</v>
      </c>
      <c r="G127" s="81" t="n">
        <f aca="true">INDIRECT(ADDRESS(ROW()-35*INT((ROW()-15)/35)-12,2+INT((ROW()-15)/35), 1, 1, "Variables_Simulación"))</f>
        <v>0</v>
      </c>
      <c r="H127" s="81" t="n">
        <f aca="true">INDIRECT(ADDRESS(ROW()-35*INT((ROW()-15)/35)+168,2+INT((ROW()-15)/35), 1, 1, "Variables_Simulación"))</f>
        <v>0</v>
      </c>
      <c r="I127" s="94" t="n">
        <f aca="false">AP127+AR127+AT127+AV127+AX127</f>
        <v>0.0182563387300751</v>
      </c>
      <c r="J127" s="81" t="n">
        <f aca="false">ROUND(AQ127+AS127+AU127+AW127+AY127,0)</f>
        <v>218932</v>
      </c>
      <c r="K127" s="94" t="n">
        <f aca="false">I127-Tabla_Ministerio!J127</f>
        <v>0</v>
      </c>
      <c r="L127" s="81" t="n">
        <f aca="false">J127-Tabla_Ministerio!K127</f>
        <v>0</v>
      </c>
      <c r="M127" s="94" t="n">
        <f aca="false">Q162/Q$182</f>
        <v>0.0404086283865667</v>
      </c>
      <c r="N127" s="81" t="n">
        <f aca="false">ROUND(N$147*M127,0)</f>
        <v>9207130</v>
      </c>
      <c r="O127" s="82" t="n">
        <f aca="false">Tabla_Ministerio!L127/Tabla_Ministerio!L147-M127</f>
        <v>-9.83863229136323E-006</v>
      </c>
      <c r="P127" s="81" t="n">
        <f aca="false">N127-Tabla_Ministerio!L127</f>
        <v>2242</v>
      </c>
      <c r="Q127" s="83" t="n">
        <f aca="false">N127+J127</f>
        <v>9426062</v>
      </c>
      <c r="R127" s="81" t="n">
        <f aca="false">Q127-Tabla_Ministerio!M127</f>
        <v>2242</v>
      </c>
      <c r="T127" s="83" t="n">
        <f aca="false">B127+Tabla_Ministerio!B127</f>
        <v>10643</v>
      </c>
      <c r="U127" s="83" t="n">
        <f aca="false">C127+Tabla_Ministerio!C127</f>
        <v>52</v>
      </c>
      <c r="V127" s="83" t="n">
        <f aca="false">D127+Tabla_Ministerio!D127</f>
        <v>633.137049544421</v>
      </c>
      <c r="W127" s="83" t="n">
        <f aca="false">E127+Tabla_Ministerio!E127</f>
        <v>373.113088909293</v>
      </c>
      <c r="X127" s="83" t="n">
        <f aca="false">F127+Tabla_Ministerio!F127</f>
        <v>72</v>
      </c>
      <c r="Y127" s="83" t="n">
        <f aca="false">G127+Tabla_Ministerio!G127</f>
        <v>394</v>
      </c>
      <c r="Z127" s="83" t="n">
        <f aca="false">H127+Tabla_Ministerio!H127</f>
        <v>31</v>
      </c>
      <c r="AA127" s="83" t="n">
        <f aca="false">Y127+0.33*Z127</f>
        <v>404.23</v>
      </c>
      <c r="AD127" s="91" t="n">
        <f aca="false">IF(U127&gt;0,T127/U127,0)</f>
        <v>204.673076923077</v>
      </c>
      <c r="AE127" s="92" t="n">
        <f aca="false">EXP((((AD127-AD147)/AD148+2)/4-1.9)^3)</f>
        <v>0.077218564868427</v>
      </c>
      <c r="AF127" s="93" t="n">
        <f aca="false">T127/V127</f>
        <v>16.8099466105455</v>
      </c>
      <c r="AG127" s="92" t="n">
        <f aca="false">EXP((((AF127-AF147)/AF148+2)/4-1.9)^3)</f>
        <v>0.0638398901587316</v>
      </c>
      <c r="AH127" s="92" t="n">
        <f aca="false">W127/V127</f>
        <v>0.589308569412846</v>
      </c>
      <c r="AI127" s="92" t="n">
        <f aca="false">EXP((((AH127-AH147)/AH148+2)/4-1.9)^3)</f>
        <v>0.0118093345283834</v>
      </c>
      <c r="AJ127" s="92" t="n">
        <f aca="false">X127/V127</f>
        <v>0.113719454661212</v>
      </c>
      <c r="AK127" s="92" t="n">
        <f aca="false">EXP((((AJ127-AJ147)/AJ148+2)/4-1.9)^3)</f>
        <v>0.0346403799076056</v>
      </c>
      <c r="AL127" s="92" t="n">
        <f aca="false">AA127/V127</f>
        <v>0.638455766079188</v>
      </c>
      <c r="AM127" s="92" t="n">
        <f aca="false">EXP((((AL127-AL147)/AL148+2)/4-1.9)^3)</f>
        <v>0.0968866317527626</v>
      </c>
      <c r="AN127" s="92" t="n">
        <f aca="false">0.01*AE127+0.15*AG127+0.24*AI127+0.25*AK127+0.35*AM127</f>
        <v>0.0557528255496743</v>
      </c>
      <c r="AP127" s="94" t="n">
        <f aca="false">0.01*AE127/$AN$147</f>
        <v>0.000252853243327057</v>
      </c>
      <c r="AQ127" s="81" t="n">
        <f aca="false">AP127*$J$147</f>
        <v>3032.25048201916</v>
      </c>
      <c r="AR127" s="94" t="n">
        <f aca="false">0.15*AG127/$AN$147</f>
        <v>0.00313566885912403</v>
      </c>
      <c r="AS127" s="81" t="n">
        <f aca="false">AR127*$J$147</f>
        <v>37603.3674095802</v>
      </c>
      <c r="AT127" s="94" t="n">
        <f aca="false">0.24*AI127/$AN$147</f>
        <v>0.000928075845633399</v>
      </c>
      <c r="AU127" s="81" t="n">
        <f aca="false">AT127*$J$147</f>
        <v>11129.6117591507</v>
      </c>
      <c r="AV127" s="94" t="n">
        <f aca="false">0.25*AK127/$AN$147</f>
        <v>0.00283575990587364</v>
      </c>
      <c r="AW127" s="81" t="n">
        <f aca="false">AV127*$J$147</f>
        <v>34006.8184545838</v>
      </c>
      <c r="AX127" s="94" t="n">
        <f aca="false">0.35*AM127/$AN$147</f>
        <v>0.011103980876117</v>
      </c>
      <c r="AY127" s="81" t="n">
        <f aca="false">AX127*$J$147</f>
        <v>133160.448807794</v>
      </c>
    </row>
    <row r="128" customFormat="false" ht="13.8" hidden="false" customHeight="false" outlineLevel="0" collapsed="false">
      <c r="A128" s="89" t="s">
        <v>52</v>
      </c>
      <c r="B128" s="81" t="n">
        <f aca="true">INDIRECT(ADDRESS(ROW()-35*INT((ROW()-15)/35)+138,2+INT((ROW()-15)/35), 1, 1, "Variables_Simulación"))</f>
        <v>0</v>
      </c>
      <c r="C128" s="81" t="n">
        <f aca="true">INDIRECT(ADDRESS(ROW()-35*INT((ROW()-15)/35)+108,2+INT((ROW()-15)/35), 1, 1, "Variables_Simulación"))</f>
        <v>0</v>
      </c>
      <c r="D128" s="81" t="n">
        <f aca="true">INDIRECT(ADDRESS(ROW()-35*INT((ROW()-15)/35)+78,2+INT((ROW()-15)/35), 1, 1, "Variables_Simulación"))</f>
        <v>0</v>
      </c>
      <c r="E128" s="81" t="n">
        <f aca="true">INDIRECT(ADDRESS(ROW()-35*INT((ROW()-15)/35)+48,2+INT((ROW()-15)/35), 1, 1, "Variables_Simulación"))</f>
        <v>0</v>
      </c>
      <c r="F128" s="81" t="n">
        <f aca="true">INDIRECT(ADDRESS(ROW()-35*INT((ROW()-15)/35)+18,2+INT((ROW()-15)/35), 1, 1, "Variables_Simulación"))</f>
        <v>0</v>
      </c>
      <c r="G128" s="81" t="n">
        <f aca="true">INDIRECT(ADDRESS(ROW()-35*INT((ROW()-15)/35)-12,2+INT((ROW()-15)/35), 1, 1, "Variables_Simulación"))</f>
        <v>0</v>
      </c>
      <c r="H128" s="81" t="n">
        <f aca="true">INDIRECT(ADDRESS(ROW()-35*INT((ROW()-15)/35)+168,2+INT((ROW()-15)/35), 1, 1, "Variables_Simulación"))</f>
        <v>0</v>
      </c>
      <c r="I128" s="94" t="n">
        <f aca="false">AP128+AR128+AT128+AV128+AX128</f>
        <v>0.0175102295160787</v>
      </c>
      <c r="J128" s="81" t="n">
        <f aca="false">ROUND(AQ128+AS128+AU128+AW128+AY128,0)</f>
        <v>209985</v>
      </c>
      <c r="K128" s="94" t="n">
        <f aca="false">I128-Tabla_Ministerio!J128</f>
        <v>0</v>
      </c>
      <c r="L128" s="81" t="n">
        <f aca="false">J128-Tabla_Ministerio!K128</f>
        <v>0</v>
      </c>
      <c r="M128" s="94" t="n">
        <f aca="false">Q163/Q$182</f>
        <v>0.0184388326686656</v>
      </c>
      <c r="N128" s="81" t="n">
        <f aca="false">ROUND(N$147*M128,0)</f>
        <v>4201299</v>
      </c>
      <c r="O128" s="82" t="n">
        <f aca="false">Tabla_Ministerio!L128/Tabla_Ministerio!L147-M128</f>
        <v>-3.68164768157347E-006</v>
      </c>
      <c r="P128" s="81" t="n">
        <f aca="false">N128-Tabla_Ministerio!L128</f>
        <v>839</v>
      </c>
      <c r="Q128" s="83" t="n">
        <f aca="false">N128+J128</f>
        <v>4411284</v>
      </c>
      <c r="R128" s="81" t="n">
        <f aca="false">Q128-Tabla_Ministerio!M128</f>
        <v>839</v>
      </c>
      <c r="T128" s="83" t="n">
        <f aca="false">B128+Tabla_Ministerio!B128</f>
        <v>14936</v>
      </c>
      <c r="U128" s="83" t="n">
        <f aca="false">C128+Tabla_Ministerio!C128</f>
        <v>61</v>
      </c>
      <c r="V128" s="83" t="n">
        <f aca="false">D128+Tabla_Ministerio!D128</f>
        <v>881.328478412968</v>
      </c>
      <c r="W128" s="83" t="n">
        <f aca="false">E128+Tabla_Ministerio!E128</f>
        <v>590.575324082353</v>
      </c>
      <c r="X128" s="83" t="n">
        <f aca="false">F128+Tabla_Ministerio!F128</f>
        <v>143</v>
      </c>
      <c r="Y128" s="83" t="n">
        <f aca="false">G128+Tabla_Ministerio!G128</f>
        <v>400</v>
      </c>
      <c r="Z128" s="83" t="n">
        <f aca="false">H128+Tabla_Ministerio!H128</f>
        <v>51</v>
      </c>
      <c r="AA128" s="83" t="n">
        <f aca="false">Y128+0.33*Z128</f>
        <v>416.83</v>
      </c>
      <c r="AD128" s="91" t="n">
        <f aca="false">IF(U128&gt;0,T128/U128,0)</f>
        <v>244.852459016393</v>
      </c>
      <c r="AE128" s="92" t="n">
        <f aca="false">EXP((((AD128-AD147)/AD148+2)/4-1.9)^3)</f>
        <v>0.138634495967052</v>
      </c>
      <c r="AF128" s="93" t="n">
        <f aca="false">T128/V128</f>
        <v>16.947143279536</v>
      </c>
      <c r="AG128" s="92" t="n">
        <f aca="false">EXP((((AF128-AF147)/AF148+2)/4-1.9)^3)</f>
        <v>0.066381252787357</v>
      </c>
      <c r="AH128" s="92" t="n">
        <f aca="false">W128/V128</f>
        <v>0.67009672165118</v>
      </c>
      <c r="AI128" s="92" t="n">
        <f aca="false">EXP((((AH128-AH147)/AH148+2)/4-1.9)^3)</f>
        <v>0.043890086037233</v>
      </c>
      <c r="AJ128" s="92" t="n">
        <f aca="false">X128/V128</f>
        <v>0.16225505416267</v>
      </c>
      <c r="AK128" s="92" t="n">
        <f aca="false">EXP((((AJ128-AJ147)/AJ148+2)/4-1.9)^3)</f>
        <v>0.070072882549068</v>
      </c>
      <c r="AL128" s="92" t="n">
        <f aca="false">AA128/V128</f>
        <v>0.472956463123258</v>
      </c>
      <c r="AM128" s="92" t="n">
        <f aca="false">EXP((((AL128-AL147)/AL148+2)/4-1.9)^3)</f>
        <v>0.0402254769401051</v>
      </c>
      <c r="AN128" s="92" t="n">
        <f aca="false">0.01*AE128+0.15*AG128+0.24*AI128+0.25*AK128+0.35*AM128</f>
        <v>0.0534742910930138</v>
      </c>
      <c r="AP128" s="94" t="n">
        <f aca="false">0.01*AE128/$AN$147</f>
        <v>0.000453960546948911</v>
      </c>
      <c r="AQ128" s="81" t="n">
        <f aca="false">AP128*$J$147</f>
        <v>5443.95661764572</v>
      </c>
      <c r="AR128" s="94" t="n">
        <f aca="false">0.15*AG128/$AN$147</f>
        <v>0.00326049475770419</v>
      </c>
      <c r="AS128" s="81" t="n">
        <f aca="false">AR128*$J$147</f>
        <v>39100.2965616757</v>
      </c>
      <c r="AT128" s="94" t="n">
        <f aca="false">0.24*AI128/$AN$147</f>
        <v>0.00344924844122471</v>
      </c>
      <c r="AU128" s="81" t="n">
        <f aca="false">AT128*$J$147</f>
        <v>41363.8564049548</v>
      </c>
      <c r="AV128" s="94" t="n">
        <f aca="false">0.25*AK128/$AN$147</f>
        <v>0.00573636522900867</v>
      </c>
      <c r="AW128" s="81" t="n">
        <f aca="false">AV128*$J$147</f>
        <v>68791.2719719431</v>
      </c>
      <c r="AX128" s="94" t="n">
        <f aca="false">0.35*AM128/$AN$147</f>
        <v>0.00461016054119225</v>
      </c>
      <c r="AY128" s="81" t="n">
        <f aca="false">AX128*$J$147</f>
        <v>55285.672191811</v>
      </c>
    </row>
    <row r="129" customFormat="false" ht="13.8" hidden="false" customHeight="false" outlineLevel="0" collapsed="false">
      <c r="A129" s="89" t="s">
        <v>53</v>
      </c>
      <c r="B129" s="81" t="n">
        <f aca="true">INDIRECT(ADDRESS(ROW()-35*INT((ROW()-15)/35)+138,2+INT((ROW()-15)/35), 1, 1, "Variables_Simulación"))</f>
        <v>0</v>
      </c>
      <c r="C129" s="81" t="n">
        <f aca="true">INDIRECT(ADDRESS(ROW()-35*INT((ROW()-15)/35)+108,2+INT((ROW()-15)/35), 1, 1, "Variables_Simulación"))</f>
        <v>0</v>
      </c>
      <c r="D129" s="81" t="n">
        <f aca="true">INDIRECT(ADDRESS(ROW()-35*INT((ROW()-15)/35)+78,2+INT((ROW()-15)/35), 1, 1, "Variables_Simulación"))</f>
        <v>0</v>
      </c>
      <c r="E129" s="81" t="n">
        <f aca="true">INDIRECT(ADDRESS(ROW()-35*INT((ROW()-15)/35)+48,2+INT((ROW()-15)/35), 1, 1, "Variables_Simulación"))</f>
        <v>0</v>
      </c>
      <c r="F129" s="81" t="n">
        <f aca="true">INDIRECT(ADDRESS(ROW()-35*INT((ROW()-15)/35)+18,2+INT((ROW()-15)/35), 1, 1, "Variables_Simulación"))</f>
        <v>0</v>
      </c>
      <c r="G129" s="81" t="n">
        <f aca="true">INDIRECT(ADDRESS(ROW()-35*INT((ROW()-15)/35)-12,2+INT((ROW()-15)/35), 1, 1, "Variables_Simulación"))</f>
        <v>0</v>
      </c>
      <c r="H129" s="81" t="n">
        <f aca="true">INDIRECT(ADDRESS(ROW()-35*INT((ROW()-15)/35)+168,2+INT((ROW()-15)/35), 1, 1, "Variables_Simulación"))</f>
        <v>0</v>
      </c>
      <c r="I129" s="94" t="n">
        <f aca="false">AP129+AR129+AT129+AV129+AX129</f>
        <v>0.0152648231100367</v>
      </c>
      <c r="J129" s="81" t="n">
        <f aca="false">ROUND(AQ129+AS129+AU129+AW129+AY129,0)</f>
        <v>183058</v>
      </c>
      <c r="K129" s="94" t="n">
        <f aca="false">I129-Tabla_Ministerio!J129</f>
        <v>-6.2450045135165E-017</v>
      </c>
      <c r="L129" s="81" t="n">
        <f aca="false">J129-Tabla_Ministerio!K129</f>
        <v>0</v>
      </c>
      <c r="M129" s="94" t="n">
        <f aca="false">Q164/Q$182</f>
        <v>0.0178490952233045</v>
      </c>
      <c r="N129" s="81" t="n">
        <f aca="false">ROUND(N$147*M129,0)</f>
        <v>4066927</v>
      </c>
      <c r="O129" s="82" t="n">
        <f aca="false">Tabla_Ministerio!L129/Tabla_Ministerio!L147-M129</f>
        <v>-1.40812407258342E-006</v>
      </c>
      <c r="P129" s="81" t="n">
        <f aca="false">N129-Tabla_Ministerio!L129</f>
        <v>321</v>
      </c>
      <c r="Q129" s="83" t="n">
        <f aca="false">N129+J129</f>
        <v>4249985</v>
      </c>
      <c r="R129" s="81" t="n">
        <f aca="false">Q129-Tabla_Ministerio!M129</f>
        <v>321</v>
      </c>
      <c r="T129" s="83" t="n">
        <f aca="false">B129+Tabla_Ministerio!B129</f>
        <v>6684</v>
      </c>
      <c r="U129" s="83" t="n">
        <f aca="false">C129+Tabla_Ministerio!C129</f>
        <v>54</v>
      </c>
      <c r="V129" s="83" t="n">
        <f aca="false">D129+Tabla_Ministerio!D129</f>
        <v>429.812662540667</v>
      </c>
      <c r="W129" s="83" t="n">
        <f aca="false">E129+Tabla_Ministerio!E129</f>
        <v>286.049675527679</v>
      </c>
      <c r="X129" s="83" t="n">
        <f aca="false">F129+Tabla_Ministerio!F129</f>
        <v>40</v>
      </c>
      <c r="Y129" s="83" t="n">
        <f aca="false">G129+Tabla_Ministerio!G129</f>
        <v>240</v>
      </c>
      <c r="Z129" s="83" t="n">
        <f aca="false">H129+Tabla_Ministerio!H129</f>
        <v>12</v>
      </c>
      <c r="AA129" s="83" t="n">
        <f aca="false">Y129+0.33*Z129</f>
        <v>243.96</v>
      </c>
      <c r="AD129" s="91" t="n">
        <f aca="false">IF(U129&gt;0,T129/U129,0)</f>
        <v>123.777777777778</v>
      </c>
      <c r="AE129" s="92" t="n">
        <f aca="false">EXP((((AD129-AD147)/AD148+2)/4-1.9)^3)</f>
        <v>0.0171089691164726</v>
      </c>
      <c r="AF129" s="93" t="n">
        <f aca="false">T129/V129</f>
        <v>15.5509611105689</v>
      </c>
      <c r="AG129" s="92" t="n">
        <f aca="false">EXP((((AF129-AF147)/AF148+2)/4-1.9)^3)</f>
        <v>0.0438392584318554</v>
      </c>
      <c r="AH129" s="92" t="n">
        <f aca="false">W129/V129</f>
        <v>0.665521750422172</v>
      </c>
      <c r="AI129" s="92" t="n">
        <f aca="false">EXP((((AH129-AH147)/AH148+2)/4-1.9)^3)</f>
        <v>0.0410743043445433</v>
      </c>
      <c r="AJ129" s="92" t="n">
        <f aca="false">X129/V129</f>
        <v>0.093063800781382</v>
      </c>
      <c r="AK129" s="92" t="n">
        <f aca="false">EXP((((AJ129-AJ147)/AJ148+2)/4-1.9)^3)</f>
        <v>0.0248019935723001</v>
      </c>
      <c r="AL129" s="92" t="n">
        <f aca="false">AA129/V129</f>
        <v>0.567596120965649</v>
      </c>
      <c r="AM129" s="92" t="n">
        <f aca="false">EXP((((AL129-AL147)/AL148+2)/4-1.9)^3)</f>
        <v>0.0680336002118876</v>
      </c>
      <c r="AN129" s="92" t="n">
        <f aca="false">0.01*AE129+0.15*AG129+0.24*AI129+0.25*AK129+0.35*AM129</f>
        <v>0.0466170699658691</v>
      </c>
      <c r="AP129" s="94" t="n">
        <f aca="false">0.01*AE129/$AN$147</f>
        <v>5.60235526062125E-005</v>
      </c>
      <c r="AQ129" s="81" t="n">
        <f aca="false">AP129*$J$147</f>
        <v>671.842062056854</v>
      </c>
      <c r="AR129" s="94" t="n">
        <f aca="false">0.15*AG129/$AN$147</f>
        <v>0.00215328374046486</v>
      </c>
      <c r="AS129" s="81" t="n">
        <f aca="false">AR129*$J$147</f>
        <v>25822.4714622433</v>
      </c>
      <c r="AT129" s="94" t="n">
        <f aca="false">0.24*AI129/$AN$147</f>
        <v>0.00322796086830676</v>
      </c>
      <c r="AU129" s="81" t="n">
        <f aca="false">AT129*$J$147</f>
        <v>38710.1457354128</v>
      </c>
      <c r="AV129" s="94" t="n">
        <f aca="false">0.25*AK129/$AN$147</f>
        <v>0.00203036165150781</v>
      </c>
      <c r="AW129" s="81" t="n">
        <f aca="false">AV129*$J$147</f>
        <v>24348.3730540663</v>
      </c>
      <c r="AX129" s="94" t="n">
        <f aca="false">0.35*AM129/$AN$147</f>
        <v>0.00779719329715109</v>
      </c>
      <c r="AY129" s="81" t="n">
        <f aca="false">AX129*$J$147</f>
        <v>93505.0024377242</v>
      </c>
    </row>
    <row r="130" customFormat="false" ht="13.8" hidden="false" customHeight="false" outlineLevel="0" collapsed="false">
      <c r="A130" s="89" t="s">
        <v>54</v>
      </c>
      <c r="B130" s="81" t="n">
        <f aca="true">INDIRECT(ADDRESS(ROW()-35*INT((ROW()-15)/35)+138,2+INT((ROW()-15)/35), 1, 1, "Variables_Simulación"))</f>
        <v>0</v>
      </c>
      <c r="C130" s="81" t="n">
        <f aca="true">INDIRECT(ADDRESS(ROW()-35*INT((ROW()-15)/35)+108,2+INT((ROW()-15)/35), 1, 1, "Variables_Simulación"))</f>
        <v>0</v>
      </c>
      <c r="D130" s="81" t="n">
        <f aca="true">INDIRECT(ADDRESS(ROW()-35*INT((ROW()-15)/35)+78,2+INT((ROW()-15)/35), 1, 1, "Variables_Simulación"))</f>
        <v>0</v>
      </c>
      <c r="E130" s="81" t="n">
        <f aca="true">INDIRECT(ADDRESS(ROW()-35*INT((ROW()-15)/35)+48,2+INT((ROW()-15)/35), 1, 1, "Variables_Simulación"))</f>
        <v>0</v>
      </c>
      <c r="F130" s="81" t="n">
        <f aca="true">INDIRECT(ADDRESS(ROW()-35*INT((ROW()-15)/35)+18,2+INT((ROW()-15)/35), 1, 1, "Variables_Simulación"))</f>
        <v>0</v>
      </c>
      <c r="G130" s="81" t="n">
        <f aca="true">INDIRECT(ADDRESS(ROW()-35*INT((ROW()-15)/35)-12,2+INT((ROW()-15)/35), 1, 1, "Variables_Simulación"))</f>
        <v>0</v>
      </c>
      <c r="H130" s="81" t="n">
        <f aca="true">INDIRECT(ADDRESS(ROW()-35*INT((ROW()-15)/35)+168,2+INT((ROW()-15)/35), 1, 1, "Variables_Simulación"))</f>
        <v>0</v>
      </c>
      <c r="I130" s="94" t="n">
        <f aca="false">AP130+AR130+AT130+AV130+AX130</f>
        <v>0.0187833487284884</v>
      </c>
      <c r="J130" s="81" t="n">
        <f aca="false">ROUND(AQ130+AS130+AU130+AW130+AY130,0)</f>
        <v>225252</v>
      </c>
      <c r="K130" s="94" t="n">
        <f aca="false">I130-Tabla_Ministerio!J130</f>
        <v>0</v>
      </c>
      <c r="L130" s="81" t="n">
        <f aca="false">J130-Tabla_Ministerio!K130</f>
        <v>0</v>
      </c>
      <c r="M130" s="94" t="n">
        <f aca="false">Q165/Q$182</f>
        <v>0.0193140434312011</v>
      </c>
      <c r="N130" s="81" t="n">
        <f aca="false">ROUND(N$147*M130,0)</f>
        <v>4400716</v>
      </c>
      <c r="O130" s="82" t="n">
        <f aca="false">Tabla_Ministerio!L130/Tabla_Ministerio!L147-M130</f>
        <v>7.64908073574988E-006</v>
      </c>
      <c r="P130" s="81" t="n">
        <f aca="false">N130-Tabla_Ministerio!L130</f>
        <v>-1743</v>
      </c>
      <c r="Q130" s="83" t="n">
        <f aca="false">N130+J130</f>
        <v>4625968</v>
      </c>
      <c r="R130" s="81" t="n">
        <f aca="false">Q130-Tabla_Ministerio!M130</f>
        <v>-1743</v>
      </c>
      <c r="T130" s="83" t="n">
        <f aca="false">B130+Tabla_Ministerio!B130</f>
        <v>7404</v>
      </c>
      <c r="U130" s="83" t="n">
        <f aca="false">C130+Tabla_Ministerio!C130</f>
        <v>42</v>
      </c>
      <c r="V130" s="83" t="n">
        <f aca="false">D130+Tabla_Ministerio!D130</f>
        <v>357.951168831169</v>
      </c>
      <c r="W130" s="83" t="n">
        <f aca="false">E130+Tabla_Ministerio!E130</f>
        <v>194.126623376623</v>
      </c>
      <c r="X130" s="83" t="n">
        <f aca="false">F130+Tabla_Ministerio!F130</f>
        <v>31</v>
      </c>
      <c r="Y130" s="83" t="n">
        <f aca="false">G130+Tabla_Ministerio!G130</f>
        <v>201</v>
      </c>
      <c r="Z130" s="83" t="n">
        <f aca="false">H130+Tabla_Ministerio!H130</f>
        <v>17</v>
      </c>
      <c r="AA130" s="83" t="n">
        <f aca="false">Y130+0.33*Z130</f>
        <v>206.61</v>
      </c>
      <c r="AD130" s="91" t="n">
        <f aca="false">IF(U130&gt;0,T130/U130,0)</f>
        <v>176.285714285714</v>
      </c>
      <c r="AE130" s="92" t="n">
        <f aca="false">EXP((((AD130-AD147)/AD148+2)/4-1.9)^3)</f>
        <v>0.0479487995994468</v>
      </c>
      <c r="AF130" s="93" t="n">
        <f aca="false">T130/V130</f>
        <v>20.6843855942042</v>
      </c>
      <c r="AG130" s="92" t="n">
        <f aca="false">EXP((((AF130-AF147)/AF148+2)/4-1.9)^3)</f>
        <v>0.167676161880463</v>
      </c>
      <c r="AH130" s="92" t="n">
        <f aca="false">W130/V130</f>
        <v>0.542327111294291</v>
      </c>
      <c r="AI130" s="92" t="n">
        <f aca="false">EXP((((AH130-AH147)/AH148+2)/4-1.9)^3)</f>
        <v>0.00475276124145983</v>
      </c>
      <c r="AJ130" s="92" t="n">
        <f aca="false">X130/V130</f>
        <v>0.0866039915478567</v>
      </c>
      <c r="AK130" s="92" t="n">
        <f aca="false">EXP((((AJ130-AJ147)/AJ148+2)/4-1.9)^3)</f>
        <v>0.0222440041056295</v>
      </c>
      <c r="AL130" s="92" t="n">
        <f aca="false">AA130/V130</f>
        <v>0.577201635280732</v>
      </c>
      <c r="AM130" s="92" t="n">
        <f aca="false">EXP((((AL130-AL147)/AL148+2)/4-1.9)^3)</f>
        <v>0.0715133697065269</v>
      </c>
      <c r="AN130" s="92" t="n">
        <f aca="false">0.01*AE130+0.15*AG130+0.24*AI130+0.25*AK130+0.35*AM130</f>
        <v>0.0573622553997061</v>
      </c>
      <c r="AP130" s="94" t="n">
        <f aca="false">0.01*AE130/$AN$147</f>
        <v>0.000157008997940034</v>
      </c>
      <c r="AQ130" s="81" t="n">
        <f aca="false">AP130*$J$147</f>
        <v>1882.87325652061</v>
      </c>
      <c r="AR130" s="94" t="n">
        <f aca="false">0.15*AG130/$AN$147</f>
        <v>0.00823586816829911</v>
      </c>
      <c r="AS130" s="81" t="n">
        <f aca="false">AR130*$J$147</f>
        <v>98765.6511523138</v>
      </c>
      <c r="AT130" s="94" t="n">
        <f aca="false">0.24*AI130/$AN$147</f>
        <v>0.00037351155542761</v>
      </c>
      <c r="AU130" s="81" t="n">
        <f aca="false">AT130*$J$147</f>
        <v>4479.20137025944</v>
      </c>
      <c r="AV130" s="94" t="n">
        <f aca="false">0.25*AK130/$AN$147</f>
        <v>0.00182095736701153</v>
      </c>
      <c r="AW130" s="81" t="n">
        <f aca="false">AV130*$J$147</f>
        <v>21837.1683954042</v>
      </c>
      <c r="AX130" s="94" t="n">
        <f aca="false">0.35*AM130/$AN$147</f>
        <v>0.00819600263981015</v>
      </c>
      <c r="AY130" s="81" t="n">
        <f aca="false">AX130*$J$147</f>
        <v>98287.5783129624</v>
      </c>
    </row>
    <row r="131" customFormat="false" ht="13.8" hidden="false" customHeight="false" outlineLevel="0" collapsed="false">
      <c r="A131" s="89" t="s">
        <v>55</v>
      </c>
      <c r="B131" s="81" t="n">
        <f aca="true">INDIRECT(ADDRESS(ROW()-35*INT((ROW()-15)/35)+138,2+INT((ROW()-15)/35), 1, 1, "Variables_Simulación"))</f>
        <v>0</v>
      </c>
      <c r="C131" s="81" t="n">
        <f aca="true">INDIRECT(ADDRESS(ROW()-35*INT((ROW()-15)/35)+108,2+INT((ROW()-15)/35), 1, 1, "Variables_Simulación"))</f>
        <v>0</v>
      </c>
      <c r="D131" s="81" t="n">
        <f aca="true">INDIRECT(ADDRESS(ROW()-35*INT((ROW()-15)/35)+78,2+INT((ROW()-15)/35), 1, 1, "Variables_Simulación"))</f>
        <v>0</v>
      </c>
      <c r="E131" s="81" t="n">
        <f aca="true">INDIRECT(ADDRESS(ROW()-35*INT((ROW()-15)/35)+48,2+INT((ROW()-15)/35), 1, 1, "Variables_Simulación"))</f>
        <v>0</v>
      </c>
      <c r="F131" s="81" t="n">
        <f aca="true">INDIRECT(ADDRESS(ROW()-35*INT((ROW()-15)/35)+18,2+INT((ROW()-15)/35), 1, 1, "Variables_Simulación"))</f>
        <v>0</v>
      </c>
      <c r="G131" s="81" t="n">
        <f aca="true">INDIRECT(ADDRESS(ROW()-35*INT((ROW()-15)/35)-12,2+INT((ROW()-15)/35), 1, 1, "Variables_Simulación"))</f>
        <v>0</v>
      </c>
      <c r="H131" s="81" t="n">
        <f aca="true">INDIRECT(ADDRESS(ROW()-35*INT((ROW()-15)/35)+168,2+INT((ROW()-15)/35), 1, 1, "Variables_Simulación"))</f>
        <v>0</v>
      </c>
      <c r="I131" s="94" t="n">
        <f aca="false">AP131+AR131+AT131+AV131+AX131</f>
        <v>0.0505701335048555</v>
      </c>
      <c r="J131" s="81" t="n">
        <f aca="false">ROUND(AQ131+AS131+AU131+AW131+AY131,0)</f>
        <v>606444</v>
      </c>
      <c r="K131" s="94" t="n">
        <f aca="false">I131-Tabla_Ministerio!J131</f>
        <v>-2.22044604925031E-016</v>
      </c>
      <c r="L131" s="81" t="n">
        <f aca="false">J131-Tabla_Ministerio!K131</f>
        <v>0</v>
      </c>
      <c r="M131" s="94" t="n">
        <f aca="false">Q166/Q$182</f>
        <v>0.0292773100666426</v>
      </c>
      <c r="N131" s="81" t="n">
        <f aca="false">ROUND(N$147*M131,0)</f>
        <v>6670852</v>
      </c>
      <c r="O131" s="82" t="n">
        <f aca="false">Tabla_Ministerio!L131/Tabla_Ministerio!L147-M131</f>
        <v>1.32134232507068E-005</v>
      </c>
      <c r="P131" s="81" t="n">
        <f aca="false">N131-Tabla_Ministerio!L131</f>
        <v>-3011</v>
      </c>
      <c r="Q131" s="83" t="n">
        <f aca="false">N131+J131</f>
        <v>7277296</v>
      </c>
      <c r="R131" s="81" t="n">
        <f aca="false">Q131-Tabla_Ministerio!M131</f>
        <v>-3011</v>
      </c>
      <c r="T131" s="83" t="n">
        <f aca="false">B131+Tabla_Ministerio!B131</f>
        <v>11445</v>
      </c>
      <c r="U131" s="83" t="n">
        <f aca="false">C131+Tabla_Ministerio!C131</f>
        <v>41</v>
      </c>
      <c r="V131" s="83" t="n">
        <f aca="false">D131+Tabla_Ministerio!D131</f>
        <v>499.116882063745</v>
      </c>
      <c r="W131" s="83" t="n">
        <f aca="false">E131+Tabla_Ministerio!E131</f>
        <v>437.889609336472</v>
      </c>
      <c r="X131" s="83" t="n">
        <f aca="false">F131+Tabla_Ministerio!F131</f>
        <v>59</v>
      </c>
      <c r="Y131" s="83" t="n">
        <f aca="false">G131+Tabla_Ministerio!G131</f>
        <v>234</v>
      </c>
      <c r="Z131" s="83" t="n">
        <f aca="false">H131+Tabla_Ministerio!H131</f>
        <v>22</v>
      </c>
      <c r="AA131" s="83" t="n">
        <f aca="false">Y131+0.33*Z131</f>
        <v>241.26</v>
      </c>
      <c r="AD131" s="91" t="n">
        <f aca="false">IF(U131&gt;0,T131/U131,0)</f>
        <v>279.146341463415</v>
      </c>
      <c r="AE131" s="92" t="n">
        <f aca="false">EXP((((AD131-AD147)/AD148+2)/4-1.9)^3)</f>
        <v>0.211554826473119</v>
      </c>
      <c r="AF131" s="93" t="n">
        <f aca="false">T131/V131</f>
        <v>22.930500672863</v>
      </c>
      <c r="AG131" s="92" t="n">
        <f aca="false">EXP((((AF131-AF147)/AF148+2)/4-1.9)^3)</f>
        <v>0.260195873445062</v>
      </c>
      <c r="AH131" s="92" t="n">
        <f aca="false">W131/V131</f>
        <v>0.877328788250738</v>
      </c>
      <c r="AI131" s="92" t="n">
        <f aca="false">EXP((((AH131-AH147)/AH148+2)/4-1.9)^3)</f>
        <v>0.371002687287216</v>
      </c>
      <c r="AJ131" s="92" t="n">
        <f aca="false">X131/V131</f>
        <v>0.118208784595799</v>
      </c>
      <c r="AK131" s="92" t="n">
        <f aca="false">EXP((((AJ131-AJ147)/AJ148+2)/4-1.9)^3)</f>
        <v>0.0371462766123074</v>
      </c>
      <c r="AL131" s="92" t="n">
        <f aca="false">AA131/V131</f>
        <v>0.483373752060719</v>
      </c>
      <c r="AM131" s="92" t="n">
        <f aca="false">EXP((((AL131-AL147)/AL148+2)/4-1.9)^3)</f>
        <v>0.0427526088868069</v>
      </c>
      <c r="AN131" s="92" t="n">
        <f aca="false">0.01*AE131+0.15*AG131+0.24*AI131+0.25*AK131+0.35*AM131</f>
        <v>0.154435556493882</v>
      </c>
      <c r="AP131" s="94" t="n">
        <f aca="false">0.01*AE131/$AN$147</f>
        <v>0.000692739163261667</v>
      </c>
      <c r="AQ131" s="81" t="n">
        <f aca="false">AP131*$J$147</f>
        <v>8307.42225836011</v>
      </c>
      <c r="AR131" s="94" t="n">
        <f aca="false">0.15*AG131/$AN$147</f>
        <v>0.0127802240198978</v>
      </c>
      <c r="AS131" s="81" t="n">
        <f aca="false">AR131*$J$147</f>
        <v>153262.184557081</v>
      </c>
      <c r="AT131" s="94" t="n">
        <f aca="false">0.24*AI131/$AN$147</f>
        <v>0.0291564805712622</v>
      </c>
      <c r="AU131" s="81" t="n">
        <f aca="false">AT131*$J$147</f>
        <v>349648.480291933</v>
      </c>
      <c r="AV131" s="94" t="n">
        <f aca="false">0.25*AK131/$AN$147</f>
        <v>0.00304089972888967</v>
      </c>
      <c r="AW131" s="81" t="n">
        <f aca="false">AV131*$J$147</f>
        <v>36466.883111208</v>
      </c>
      <c r="AX131" s="94" t="n">
        <f aca="false">0.35*AM131/$AN$147</f>
        <v>0.00489979002154418</v>
      </c>
      <c r="AY131" s="81" t="n">
        <f aca="false">AX131*$J$147</f>
        <v>58758.9483098007</v>
      </c>
    </row>
    <row r="132" customFormat="false" ht="13.8" hidden="false" customHeight="false" outlineLevel="0" collapsed="false">
      <c r="A132" s="89" t="s">
        <v>56</v>
      </c>
      <c r="B132" s="81" t="n">
        <f aca="true">INDIRECT(ADDRESS(ROW()-35*INT((ROW()-15)/35)+138,2+INT((ROW()-15)/35), 1, 1, "Variables_Simulación"))</f>
        <v>0</v>
      </c>
      <c r="C132" s="81" t="n">
        <f aca="true">INDIRECT(ADDRESS(ROW()-35*INT((ROW()-15)/35)+108,2+INT((ROW()-15)/35), 1, 1, "Variables_Simulación"))</f>
        <v>0</v>
      </c>
      <c r="D132" s="81" t="n">
        <f aca="true">INDIRECT(ADDRESS(ROW()-35*INT((ROW()-15)/35)+78,2+INT((ROW()-15)/35), 1, 1, "Variables_Simulación"))</f>
        <v>0</v>
      </c>
      <c r="E132" s="81" t="n">
        <f aca="true">INDIRECT(ADDRESS(ROW()-35*INT((ROW()-15)/35)+48,2+INT((ROW()-15)/35), 1, 1, "Variables_Simulación"))</f>
        <v>0</v>
      </c>
      <c r="F132" s="81" t="n">
        <f aca="true">INDIRECT(ADDRESS(ROW()-35*INT((ROW()-15)/35)+18,2+INT((ROW()-15)/35), 1, 1, "Variables_Simulación"))</f>
        <v>0</v>
      </c>
      <c r="G132" s="81" t="n">
        <f aca="true">INDIRECT(ADDRESS(ROW()-35*INT((ROW()-15)/35)-12,2+INT((ROW()-15)/35), 1, 1, "Variables_Simulación"))</f>
        <v>0</v>
      </c>
      <c r="H132" s="81" t="n">
        <f aca="true">INDIRECT(ADDRESS(ROW()-35*INT((ROW()-15)/35)+168,2+INT((ROW()-15)/35), 1, 1, "Variables_Simulación"))</f>
        <v>0</v>
      </c>
      <c r="I132" s="94" t="n">
        <f aca="false">AP132+AR132+AT132+AV132+AX132</f>
        <v>0.122063804227711</v>
      </c>
      <c r="J132" s="81" t="n">
        <f aca="false">ROUND(AQ132+AS132+AU132+AW132+AY132,0)</f>
        <v>1463806</v>
      </c>
      <c r="K132" s="94" t="n">
        <f aca="false">I132-Tabla_Ministerio!J132</f>
        <v>5.68989300120393E-016</v>
      </c>
      <c r="L132" s="81" t="n">
        <f aca="false">J132-Tabla_Ministerio!K132</f>
        <v>0</v>
      </c>
      <c r="M132" s="94" t="n">
        <f aca="false">Q167/Q$182</f>
        <v>0.0527719307386518</v>
      </c>
      <c r="N132" s="81" t="n">
        <f aca="false">ROUND(N$147*M132,0)</f>
        <v>12024115</v>
      </c>
      <c r="O132" s="82" t="n">
        <f aca="false">Tabla_Ministerio!L132/Tabla_Ministerio!L147-M132</f>
        <v>-1.30984387493316E-006</v>
      </c>
      <c r="P132" s="81" t="n">
        <f aca="false">N132-Tabla_Ministerio!L132</f>
        <v>298</v>
      </c>
      <c r="Q132" s="83" t="n">
        <f aca="false">N132+J132</f>
        <v>13487921</v>
      </c>
      <c r="R132" s="81" t="n">
        <f aca="false">Q132-Tabla_Ministerio!M132</f>
        <v>298</v>
      </c>
      <c r="T132" s="83" t="n">
        <f aca="false">B132+Tabla_Ministerio!B132</f>
        <v>9484</v>
      </c>
      <c r="U132" s="83" t="n">
        <f aca="false">C132+Tabla_Ministerio!C132</f>
        <v>49</v>
      </c>
      <c r="V132" s="83" t="n">
        <f aca="false">D132+Tabla_Ministerio!D132</f>
        <v>425.510938690939</v>
      </c>
      <c r="W132" s="83" t="n">
        <f aca="false">E132+Tabla_Ministerio!E132</f>
        <v>308.47002960003</v>
      </c>
      <c r="X132" s="83" t="n">
        <f aca="false">F132+Tabla_Ministerio!F132</f>
        <v>176</v>
      </c>
      <c r="Y132" s="83" t="n">
        <f aca="false">G132+Tabla_Ministerio!G132</f>
        <v>448</v>
      </c>
      <c r="Z132" s="83" t="n">
        <f aca="false">H132+Tabla_Ministerio!H132</f>
        <v>66</v>
      </c>
      <c r="AA132" s="83" t="n">
        <f aca="false">Y132+0.33*Z132</f>
        <v>469.78</v>
      </c>
      <c r="AD132" s="91" t="n">
        <f aca="false">IF(U132&gt;0,T132/U132,0)</f>
        <v>193.551020408163</v>
      </c>
      <c r="AE132" s="92" t="n">
        <f aca="false">EXP((((AD132-AD147)/AD148+2)/4-1.9)^3)</f>
        <v>0.0644821373976543</v>
      </c>
      <c r="AF132" s="93" t="n">
        <f aca="false">T132/V132</f>
        <v>22.2884986909549</v>
      </c>
      <c r="AG132" s="92" t="n">
        <f aca="false">EXP((((AF132-AF147)/AF148+2)/4-1.9)^3)</f>
        <v>0.231416133528991</v>
      </c>
      <c r="AH132" s="92" t="n">
        <f aca="false">W132/V132</f>
        <v>0.724940304822765</v>
      </c>
      <c r="AI132" s="92" t="n">
        <f aca="false">EXP((((AH132-AH147)/AH148+2)/4-1.9)^3)</f>
        <v>0.0905972149999302</v>
      </c>
      <c r="AJ132" s="92" t="n">
        <f aca="false">X132/V132</f>
        <v>0.413620389035014</v>
      </c>
      <c r="AK132" s="92" t="n">
        <f aca="false">EXP((((AJ132-AJ147)/AJ148+2)/4-1.9)^3)</f>
        <v>0.598807425743394</v>
      </c>
      <c r="AL132" s="92" t="n">
        <f aca="false">AA132/V132</f>
        <v>1.10403742250494</v>
      </c>
      <c r="AM132" s="92" t="n">
        <f aca="false">EXP((((AL132-AL147)/AL148+2)/4-1.9)^3)</f>
        <v>0.474190960785423</v>
      </c>
      <c r="AN132" s="92" t="n">
        <f aca="false">0.01*AE132+0.15*AG132+0.24*AI132+0.25*AK132+0.35*AM132</f>
        <v>0.372769265714055</v>
      </c>
      <c r="AP132" s="94" t="n">
        <f aca="false">0.01*AE132/$AN$147</f>
        <v>0.000211147637947418</v>
      </c>
      <c r="AQ132" s="81" t="n">
        <f aca="false">AP132*$J$147</f>
        <v>2532.1111903442</v>
      </c>
      <c r="AR132" s="94" t="n">
        <f aca="false">0.15*AG132/$AN$147</f>
        <v>0.0113666292595664</v>
      </c>
      <c r="AS132" s="81" t="n">
        <f aca="false">AR132*$J$147</f>
        <v>136310.1639423</v>
      </c>
      <c r="AT132" s="94" t="n">
        <f aca="false">0.24*AI132/$AN$147</f>
        <v>0.00711988357354129</v>
      </c>
      <c r="AU132" s="81" t="n">
        <f aca="false">AT132*$J$147</f>
        <v>85382.6121180732</v>
      </c>
      <c r="AV132" s="94" t="n">
        <f aca="false">0.25*AK132/$AN$147</f>
        <v>0.0490200769677382</v>
      </c>
      <c r="AW132" s="81" t="n">
        <f aca="false">AV132*$J$147</f>
        <v>587855.429727584</v>
      </c>
      <c r="AX132" s="94" t="n">
        <f aca="false">0.35*AM132/$AN$147</f>
        <v>0.0543460667889172</v>
      </c>
      <c r="AY132" s="81" t="n">
        <f aca="false">AX132*$J$147</f>
        <v>651725.423997778</v>
      </c>
    </row>
    <row r="133" customFormat="false" ht="13.8" hidden="false" customHeight="false" outlineLevel="0" collapsed="false">
      <c r="A133" s="89" t="s">
        <v>57</v>
      </c>
      <c r="B133" s="81" t="n">
        <f aca="true">INDIRECT(ADDRESS(ROW()-35*INT((ROW()-15)/35)+138,2+INT((ROW()-15)/35), 1, 1, "Variables_Simulación"))</f>
        <v>0</v>
      </c>
      <c r="C133" s="81" t="n">
        <f aca="true">INDIRECT(ADDRESS(ROW()-35*INT((ROW()-15)/35)+108,2+INT((ROW()-15)/35), 1, 1, "Variables_Simulación"))</f>
        <v>0</v>
      </c>
      <c r="D133" s="81" t="n">
        <f aca="true">INDIRECT(ADDRESS(ROW()-35*INT((ROW()-15)/35)+78,2+INT((ROW()-15)/35), 1, 1, "Variables_Simulación"))</f>
        <v>0</v>
      </c>
      <c r="E133" s="81" t="n">
        <f aca="true">INDIRECT(ADDRESS(ROW()-35*INT((ROW()-15)/35)+48,2+INT((ROW()-15)/35), 1, 1, "Variables_Simulación"))</f>
        <v>0</v>
      </c>
      <c r="F133" s="81" t="n">
        <f aca="true">INDIRECT(ADDRESS(ROW()-35*INT((ROW()-15)/35)+18,2+INT((ROW()-15)/35), 1, 1, "Variables_Simulación"))</f>
        <v>0</v>
      </c>
      <c r="G133" s="81" t="n">
        <f aca="true">INDIRECT(ADDRESS(ROW()-35*INT((ROW()-15)/35)-12,2+INT((ROW()-15)/35), 1, 1, "Variables_Simulación"))</f>
        <v>0</v>
      </c>
      <c r="H133" s="81" t="n">
        <f aca="true">INDIRECT(ADDRESS(ROW()-35*INT((ROW()-15)/35)+168,2+INT((ROW()-15)/35), 1, 1, "Variables_Simulación"))</f>
        <v>0</v>
      </c>
      <c r="I133" s="94" t="n">
        <f aca="false">AP133+AR133+AT133+AV133+AX133</f>
        <v>0.0207399427547328</v>
      </c>
      <c r="J133" s="81" t="n">
        <f aca="false">ROUND(AQ133+AS133+AU133+AW133+AY133,0)</f>
        <v>248716</v>
      </c>
      <c r="K133" s="94" t="n">
        <f aca="false">I133-Tabla_Ministerio!J133</f>
        <v>-1.6306400674182E-016</v>
      </c>
      <c r="L133" s="81" t="n">
        <f aca="false">J133-Tabla_Ministerio!K133</f>
        <v>0</v>
      </c>
      <c r="M133" s="94" t="n">
        <f aca="false">Q168/Q$182</f>
        <v>0.00924653202591169</v>
      </c>
      <c r="N133" s="81" t="n">
        <f aca="false">ROUND(N$147*M133,0)</f>
        <v>2106828</v>
      </c>
      <c r="O133" s="82" t="n">
        <f aca="false">Tabla_Ministerio!L133/Tabla_Ministerio!L147-M133</f>
        <v>1.12540457222303E-005</v>
      </c>
      <c r="P133" s="81" t="n">
        <f aca="false">N133-Tabla_Ministerio!L133</f>
        <v>-2564</v>
      </c>
      <c r="Q133" s="83" t="n">
        <f aca="false">N133+J133</f>
        <v>2355544</v>
      </c>
      <c r="R133" s="81" t="n">
        <f aca="false">Q133-Tabla_Ministerio!M133</f>
        <v>-2564</v>
      </c>
      <c r="T133" s="83" t="n">
        <f aca="false">B133+Tabla_Ministerio!B133</f>
        <v>3084</v>
      </c>
      <c r="U133" s="83" t="n">
        <f aca="false">C133+Tabla_Ministerio!C133</f>
        <v>27</v>
      </c>
      <c r="V133" s="83" t="n">
        <f aca="false">D133+Tabla_Ministerio!D133</f>
        <v>212.045454545455</v>
      </c>
      <c r="W133" s="83" t="n">
        <f aca="false">E133+Tabla_Ministerio!E133</f>
        <v>142.5</v>
      </c>
      <c r="X133" s="83" t="n">
        <f aca="false">F133+Tabla_Ministerio!F133</f>
        <v>28</v>
      </c>
      <c r="Y133" s="83" t="n">
        <f aca="false">G133+Tabla_Ministerio!G133</f>
        <v>133</v>
      </c>
      <c r="Z133" s="83" t="n">
        <f aca="false">H133+Tabla_Ministerio!H133</f>
        <v>16</v>
      </c>
      <c r="AA133" s="83" t="n">
        <f aca="false">Y133+0.33*Z133</f>
        <v>138.28</v>
      </c>
      <c r="AD133" s="91" t="n">
        <f aca="false">IF(U133&gt;0,T133/U133,0)</f>
        <v>114.222222222222</v>
      </c>
      <c r="AE133" s="92" t="n">
        <f aca="false">EXP((((AD133-AD147)/AD148+2)/4-1.9)^3)</f>
        <v>0.0138742820899853</v>
      </c>
      <c r="AF133" s="93" t="n">
        <f aca="false">T133/V133</f>
        <v>14.5440514469453</v>
      </c>
      <c r="AG133" s="92" t="n">
        <f aca="false">EXP((((AF133-AF147)/AF148+2)/4-1.9)^3)</f>
        <v>0.0317033824231113</v>
      </c>
      <c r="AH133" s="92" t="n">
        <f aca="false">W133/V133</f>
        <v>0.672025723472667</v>
      </c>
      <c r="AI133" s="92" t="n">
        <f aca="false">EXP((((AH133-AH147)/AH148+2)/4-1.9)^3)</f>
        <v>0.0451219265628461</v>
      </c>
      <c r="AJ133" s="92" t="n">
        <f aca="false">X133/V133</f>
        <v>0.132047159699893</v>
      </c>
      <c r="AK133" s="92" t="n">
        <f aca="false">EXP((((AJ133-AJ147)/AJ148+2)/4-1.9)^3)</f>
        <v>0.0457896725498146</v>
      </c>
      <c r="AL133" s="92" t="n">
        <f aca="false">AA133/V133</f>
        <v>0.652124330117898</v>
      </c>
      <c r="AM133" s="92" t="n">
        <f aca="false">EXP((((AL133-AL147)/AL148+2)/4-1.9)^3)</f>
        <v>0.103332985664876</v>
      </c>
      <c r="AN133" s="92" t="n">
        <f aca="false">0.01*AE133+0.15*AG133+0.24*AI133+0.25*AK133+0.35*AM133</f>
        <v>0.06333747567961</v>
      </c>
      <c r="AP133" s="94" t="n">
        <f aca="false">0.01*AE133/$AN$147</f>
        <v>4.54315258418084E-005</v>
      </c>
      <c r="AQ133" s="81" t="n">
        <f aca="false">AP133*$J$147</f>
        <v>544.82103658248</v>
      </c>
      <c r="AR133" s="94" t="n">
        <f aca="false">0.15*AG133/$AN$147</f>
        <v>0.00155719736900978</v>
      </c>
      <c r="AS133" s="81" t="n">
        <f aca="false">AR133*$J$147</f>
        <v>18674.1226280075</v>
      </c>
      <c r="AT133" s="94" t="n">
        <f aca="false">0.24*AI133/$AN$147</f>
        <v>0.00354605672747878</v>
      </c>
      <c r="AU133" s="81" t="n">
        <f aca="false">AT133*$J$147</f>
        <v>42524.7945396405</v>
      </c>
      <c r="AV133" s="94" t="n">
        <f aca="false">0.25*AK133/$AN$147</f>
        <v>0.00374847267455451</v>
      </c>
      <c r="AW133" s="81" t="n">
        <f aca="false">AV133*$J$147</f>
        <v>44952.1941055414</v>
      </c>
      <c r="AX133" s="94" t="n">
        <f aca="false">0.35*AM133/$AN$147</f>
        <v>0.011842784457848</v>
      </c>
      <c r="AY133" s="81" t="n">
        <f aca="false">AX133*$J$147</f>
        <v>142020.281837199</v>
      </c>
    </row>
    <row r="134" customFormat="false" ht="13.8" hidden="false" customHeight="false" outlineLevel="0" collapsed="false">
      <c r="A134" s="89" t="s">
        <v>58</v>
      </c>
      <c r="B134" s="81" t="n">
        <f aca="true">INDIRECT(ADDRESS(ROW()-35*INT((ROW()-15)/35)+138,2+INT((ROW()-15)/35), 1, 1, "Variables_Simulación"))</f>
        <v>0</v>
      </c>
      <c r="C134" s="81" t="n">
        <f aca="true">INDIRECT(ADDRESS(ROW()-35*INT((ROW()-15)/35)+108,2+INT((ROW()-15)/35), 1, 1, "Variables_Simulación"))</f>
        <v>0</v>
      </c>
      <c r="D134" s="81" t="n">
        <f aca="true">INDIRECT(ADDRESS(ROW()-35*INT((ROW()-15)/35)+78,2+INT((ROW()-15)/35), 1, 1, "Variables_Simulación"))</f>
        <v>0</v>
      </c>
      <c r="E134" s="81" t="n">
        <f aca="true">INDIRECT(ADDRESS(ROW()-35*INT((ROW()-15)/35)+48,2+INT((ROW()-15)/35), 1, 1, "Variables_Simulación"))</f>
        <v>0</v>
      </c>
      <c r="F134" s="81" t="n">
        <f aca="true">INDIRECT(ADDRESS(ROW()-35*INT((ROW()-15)/35)+18,2+INT((ROW()-15)/35), 1, 1, "Variables_Simulación"))</f>
        <v>0</v>
      </c>
      <c r="G134" s="81" t="n">
        <f aca="true">INDIRECT(ADDRESS(ROW()-35*INT((ROW()-15)/35)-12,2+INT((ROW()-15)/35), 1, 1, "Variables_Simulación"))</f>
        <v>0</v>
      </c>
      <c r="H134" s="81" t="n">
        <f aca="true">INDIRECT(ADDRESS(ROW()-35*INT((ROW()-15)/35)+168,2+INT((ROW()-15)/35), 1, 1, "Variables_Simulación"))</f>
        <v>0</v>
      </c>
      <c r="I134" s="94" t="n">
        <f aca="false">AP134+AR134+AT134+AV134+AX134</f>
        <v>0.067405773520098</v>
      </c>
      <c r="J134" s="81" t="n">
        <f aca="false">ROUND(AQ134+AS134+AU134+AW134+AY134,0)</f>
        <v>808339</v>
      </c>
      <c r="K134" s="94" t="n">
        <f aca="false">I134-Tabla_Ministerio!J134</f>
        <v>0</v>
      </c>
      <c r="L134" s="81" t="n">
        <f aca="false">J134-Tabla_Ministerio!K134</f>
        <v>0</v>
      </c>
      <c r="M134" s="94" t="n">
        <f aca="false">Q169/Q$182</f>
        <v>0.0689605969086376</v>
      </c>
      <c r="N134" s="81" t="n">
        <f aca="false">ROUND(N$147*M134,0)</f>
        <v>15712713</v>
      </c>
      <c r="O134" s="82" t="n">
        <f aca="false">Tabla_Ministerio!L134/Tabla_Ministerio!L147-M134</f>
        <v>2.88542391617408E-006</v>
      </c>
      <c r="P134" s="81" t="n">
        <f aca="false">N134-Tabla_Ministerio!L134</f>
        <v>-657</v>
      </c>
      <c r="Q134" s="83" t="n">
        <f aca="false">N134+J134</f>
        <v>16521052</v>
      </c>
      <c r="R134" s="81" t="n">
        <f aca="false">Q134-Tabla_Ministerio!M134</f>
        <v>-657</v>
      </c>
      <c r="T134" s="83" t="n">
        <f aca="false">B134+Tabla_Ministerio!B134</f>
        <v>9680</v>
      </c>
      <c r="U134" s="83" t="n">
        <f aca="false">C134+Tabla_Ministerio!C134</f>
        <v>43</v>
      </c>
      <c r="V134" s="83" t="n">
        <f aca="false">D134+Tabla_Ministerio!D134</f>
        <v>526.627676065913</v>
      </c>
      <c r="W134" s="83" t="n">
        <f aca="false">E134+Tabla_Ministerio!E134</f>
        <v>484.195857884095</v>
      </c>
      <c r="X134" s="83" t="n">
        <f aca="false">F134+Tabla_Ministerio!F134</f>
        <v>129</v>
      </c>
      <c r="Y134" s="83" t="n">
        <f aca="false">G134+Tabla_Ministerio!G134</f>
        <v>306</v>
      </c>
      <c r="Z134" s="83" t="n">
        <f aca="false">H134+Tabla_Ministerio!H134</f>
        <v>44</v>
      </c>
      <c r="AA134" s="83" t="n">
        <f aca="false">Y134+0.33*Z134</f>
        <v>320.52</v>
      </c>
      <c r="AD134" s="91" t="n">
        <f aca="false">IF(U134&gt;0,T134/U134,0)</f>
        <v>225.116279069767</v>
      </c>
      <c r="AE134" s="92" t="n">
        <f aca="false">EXP((((AD134-AD147)/AD148+2)/4-1.9)^3)</f>
        <v>0.105321441403472</v>
      </c>
      <c r="AF134" s="93" t="n">
        <f aca="false">T134/V134</f>
        <v>18.3811076400558</v>
      </c>
      <c r="AG134" s="92" t="n">
        <f aca="false">EXP((((AF134-AF147)/AF148+2)/4-1.9)^3)</f>
        <v>0.0976657280906428</v>
      </c>
      <c r="AH134" s="92" t="n">
        <f aca="false">W134/V134</f>
        <v>0.919427291594703</v>
      </c>
      <c r="AI134" s="92" t="n">
        <f aca="false">EXP((((AH134-AH147)/AH148+2)/4-1.9)^3)</f>
        <v>0.479214709105888</v>
      </c>
      <c r="AJ134" s="92" t="n">
        <f aca="false">X134/V134</f>
        <v>0.244954843550331</v>
      </c>
      <c r="AK134" s="92" t="n">
        <f aca="false">EXP((((AJ134-AJ147)/AJ148+2)/4-1.9)^3)</f>
        <v>0.183181736349902</v>
      </c>
      <c r="AL134" s="92" t="n">
        <f aca="false">AA134/V134</f>
        <v>0.608627336858543</v>
      </c>
      <c r="AM134" s="92" t="n">
        <f aca="false">EXP((((AL134-AL147)/AL148+2)/4-1.9)^3)</f>
        <v>0.0838276813418248</v>
      </c>
      <c r="AN134" s="92" t="n">
        <f aca="false">0.01*AE134+0.15*AG134+0.24*AI134+0.25*AK134+0.35*AM134</f>
        <v>0.205849726370159</v>
      </c>
      <c r="AP134" s="94" t="n">
        <f aca="false">0.01*AE134/$AN$147</f>
        <v>0.000344876495647452</v>
      </c>
      <c r="AQ134" s="81" t="n">
        <f aca="false">AP134*$J$147</f>
        <v>4135.80583900766</v>
      </c>
      <c r="AR134" s="94" t="n">
        <f aca="false">0.15*AG134/$AN$147</f>
        <v>0.00479711637059603</v>
      </c>
      <c r="AS134" s="81" t="n">
        <f aca="false">AR134*$J$147</f>
        <v>57527.671924014</v>
      </c>
      <c r="AT134" s="94" t="n">
        <f aca="false">0.24*AI134/$AN$147</f>
        <v>0.0376606823461958</v>
      </c>
      <c r="AU134" s="81" t="n">
        <f aca="false">AT134*$J$147</f>
        <v>451632.02454838</v>
      </c>
      <c r="AV134" s="94" t="n">
        <f aca="false">0.25*AK134/$AN$147</f>
        <v>0.0149957773215794</v>
      </c>
      <c r="AW134" s="81" t="n">
        <f aca="false">AV134*$J$147</f>
        <v>179831.401066096</v>
      </c>
      <c r="AX134" s="94" t="n">
        <f aca="false">0.35*AM134/$AN$147</f>
        <v>0.00960732098607925</v>
      </c>
      <c r="AY134" s="81" t="n">
        <f aca="false">AX134*$J$147</f>
        <v>115212.299860716</v>
      </c>
    </row>
    <row r="135" customFormat="false" ht="13.8" hidden="false" customHeight="false" outlineLevel="0" collapsed="false">
      <c r="A135" s="89" t="s">
        <v>59</v>
      </c>
      <c r="B135" s="81" t="n">
        <f aca="true">INDIRECT(ADDRESS(ROW()-35*INT((ROW()-15)/35)+138,2+INT((ROW()-15)/35), 1, 1, "Variables_Simulación"))</f>
        <v>0</v>
      </c>
      <c r="C135" s="81" t="n">
        <f aca="true">INDIRECT(ADDRESS(ROW()-35*INT((ROW()-15)/35)+108,2+INT((ROW()-15)/35), 1, 1, "Variables_Simulación"))</f>
        <v>0</v>
      </c>
      <c r="D135" s="81" t="n">
        <f aca="true">INDIRECT(ADDRESS(ROW()-35*INT((ROW()-15)/35)+78,2+INT((ROW()-15)/35), 1, 1, "Variables_Simulación"))</f>
        <v>0</v>
      </c>
      <c r="E135" s="81" t="n">
        <f aca="true">INDIRECT(ADDRESS(ROW()-35*INT((ROW()-15)/35)+48,2+INT((ROW()-15)/35), 1, 1, "Variables_Simulación"))</f>
        <v>0</v>
      </c>
      <c r="F135" s="81" t="n">
        <f aca="true">INDIRECT(ADDRESS(ROW()-35*INT((ROW()-15)/35)+18,2+INT((ROW()-15)/35), 1, 1, "Variables_Simulación"))</f>
        <v>0</v>
      </c>
      <c r="G135" s="81" t="n">
        <f aca="true">INDIRECT(ADDRESS(ROW()-35*INT((ROW()-15)/35)-12,2+INT((ROW()-15)/35), 1, 1, "Variables_Simulación"))</f>
        <v>0</v>
      </c>
      <c r="H135" s="81" t="n">
        <f aca="true">INDIRECT(ADDRESS(ROW()-35*INT((ROW()-15)/35)+168,2+INT((ROW()-15)/35), 1, 1, "Variables_Simulación"))</f>
        <v>0</v>
      </c>
      <c r="I135" s="94" t="n">
        <f aca="false">AP135+AR135+AT135+AV135+AX135</f>
        <v>0.0108606589206587</v>
      </c>
      <c r="J135" s="81" t="n">
        <f aca="false">ROUND(AQ135+AS135+AU135+AW135+AY135,0)</f>
        <v>130242</v>
      </c>
      <c r="K135" s="94" t="n">
        <f aca="false">I135-Tabla_Ministerio!J135</f>
        <v>0</v>
      </c>
      <c r="L135" s="81" t="n">
        <f aca="false">J135-Tabla_Ministerio!K135</f>
        <v>0</v>
      </c>
      <c r="M135" s="94" t="n">
        <f aca="false">Q170/Q$182</f>
        <v>0.00760063305161091</v>
      </c>
      <c r="N135" s="81" t="n">
        <f aca="false">ROUND(N$147*M135,0)</f>
        <v>1731809</v>
      </c>
      <c r="O135" s="82" t="n">
        <f aca="false">Tabla_Ministerio!L135/Tabla_Ministerio!L147-M135</f>
        <v>-1.2520090497993E-005</v>
      </c>
      <c r="P135" s="81" t="n">
        <f aca="false">N135-Tabla_Ministerio!L135</f>
        <v>2853</v>
      </c>
      <c r="Q135" s="83" t="n">
        <f aca="false">N135+J135</f>
        <v>1862051</v>
      </c>
      <c r="R135" s="81" t="n">
        <f aca="false">Q135-Tabla_Ministerio!M135</f>
        <v>2853</v>
      </c>
      <c r="T135" s="83" t="n">
        <f aca="false">B135+Tabla_Ministerio!B135</f>
        <v>6928</v>
      </c>
      <c r="U135" s="83" t="n">
        <f aca="false">C135+Tabla_Ministerio!C135</f>
        <v>70</v>
      </c>
      <c r="V135" s="83" t="n">
        <f aca="false">D135+Tabla_Ministerio!D135</f>
        <v>330.545454545455</v>
      </c>
      <c r="W135" s="83" t="n">
        <f aca="false">E135+Tabla_Ministerio!E135</f>
        <v>151.5</v>
      </c>
      <c r="X135" s="83" t="n">
        <f aca="false">F135+Tabla_Ministerio!F135</f>
        <v>5</v>
      </c>
      <c r="Y135" s="83" t="n">
        <f aca="false">G135+Tabla_Ministerio!G135</f>
        <v>98</v>
      </c>
      <c r="Z135" s="83" t="n">
        <f aca="false">H135+Tabla_Ministerio!H135</f>
        <v>11</v>
      </c>
      <c r="AA135" s="83" t="n">
        <f aca="false">Y135+0.33*Z135</f>
        <v>101.63</v>
      </c>
      <c r="AD135" s="91" t="n">
        <f aca="false">IF(U135&gt;0,T135/U135,0)</f>
        <v>98.9714285714286</v>
      </c>
      <c r="AE135" s="92" t="n">
        <f aca="false">EXP((((AD135-AD147)/AD148+2)/4-1.9)^3)</f>
        <v>0.00978508474437293</v>
      </c>
      <c r="AF135" s="93" t="n">
        <f aca="false">T135/V135</f>
        <v>20.9592959295929</v>
      </c>
      <c r="AG135" s="92" t="n">
        <f aca="false">EXP((((AF135-AF147)/AF148+2)/4-1.9)^3)</f>
        <v>0.177736818960495</v>
      </c>
      <c r="AH135" s="92" t="n">
        <f aca="false">W135/V135</f>
        <v>0.458333333333333</v>
      </c>
      <c r="AI135" s="92" t="n">
        <f aca="false">EXP((((AH135-AH147)/AH148+2)/4-1.9)^3)</f>
        <v>0.000695111797005449</v>
      </c>
      <c r="AJ135" s="92" t="n">
        <f aca="false">X135/V135</f>
        <v>0.0151265126512651</v>
      </c>
      <c r="AK135" s="92" t="n">
        <f aca="false">EXP((((AJ135-AJ147)/AJ148+2)/4-1.9)^3)</f>
        <v>0.00576515047839198</v>
      </c>
      <c r="AL135" s="92" t="n">
        <f aca="false">AA135/V135</f>
        <v>0.307461496149614</v>
      </c>
      <c r="AM135" s="92" t="n">
        <f aca="false">EXP((((AL135-AL147)/AL148+2)/4-1.9)^3)</f>
        <v>0.0137164423262327</v>
      </c>
      <c r="AN135" s="92" t="n">
        <f aca="false">0.01*AE135+0.15*AG135+0.24*AI135+0.25*AK135+0.35*AM135</f>
        <v>0.0331672429565787</v>
      </c>
      <c r="AP135" s="94" t="n">
        <f aca="false">0.01*AE135/$AN$147</f>
        <v>3.20413933885017E-005</v>
      </c>
      <c r="AQ135" s="81" t="n">
        <f aca="false">AP135*$J$147</f>
        <v>384.244747144413</v>
      </c>
      <c r="AR135" s="94" t="n">
        <f aca="false">0.15*AG135/$AN$147</f>
        <v>0.00873002454967356</v>
      </c>
      <c r="AS135" s="81" t="n">
        <f aca="false">AR135*$J$147</f>
        <v>104691.641683024</v>
      </c>
      <c r="AT135" s="94" t="n">
        <f aca="false">0.24*AI135/$AN$147</f>
        <v>5.46276733261356E-005</v>
      </c>
      <c r="AU135" s="81" t="n">
        <f aca="false">AT135*$J$147</f>
        <v>655.102487890591</v>
      </c>
      <c r="AV135" s="94" t="n">
        <f aca="false">0.25*AK135/$AN$147</f>
        <v>0.000471951595841554</v>
      </c>
      <c r="AW135" s="81" t="n">
        <f aca="false">AV135*$J$147</f>
        <v>5659.70772274895</v>
      </c>
      <c r="AX135" s="94" t="n">
        <f aca="false">0.35*AM135/$AN$147</f>
        <v>0.00157201370842894</v>
      </c>
      <c r="AY135" s="81" t="n">
        <f aca="false">AX135*$J$147</f>
        <v>18851.8021853442</v>
      </c>
    </row>
    <row r="136" customFormat="false" ht="13.8" hidden="false" customHeight="false" outlineLevel="0" collapsed="false">
      <c r="A136" s="89" t="s">
        <v>60</v>
      </c>
      <c r="B136" s="81" t="n">
        <f aca="true">INDIRECT(ADDRESS(ROW()-35*INT((ROW()-15)/35)+138,2+INT((ROW()-15)/35), 1, 1, "Variables_Simulación"))</f>
        <v>0</v>
      </c>
      <c r="C136" s="81" t="n">
        <f aca="true">INDIRECT(ADDRESS(ROW()-35*INT((ROW()-15)/35)+108,2+INT((ROW()-15)/35), 1, 1, "Variables_Simulación"))</f>
        <v>0</v>
      </c>
      <c r="D136" s="81" t="n">
        <f aca="true">INDIRECT(ADDRESS(ROW()-35*INT((ROW()-15)/35)+78,2+INT((ROW()-15)/35), 1, 1, "Variables_Simulación"))</f>
        <v>0</v>
      </c>
      <c r="E136" s="81" t="n">
        <f aca="true">INDIRECT(ADDRESS(ROW()-35*INT((ROW()-15)/35)+48,2+INT((ROW()-15)/35), 1, 1, "Variables_Simulación"))</f>
        <v>0</v>
      </c>
      <c r="F136" s="81" t="n">
        <f aca="true">INDIRECT(ADDRESS(ROW()-35*INT((ROW()-15)/35)+18,2+INT((ROW()-15)/35), 1, 1, "Variables_Simulación"))</f>
        <v>0</v>
      </c>
      <c r="G136" s="81" t="n">
        <f aca="true">INDIRECT(ADDRESS(ROW()-35*INT((ROW()-15)/35)-12,2+INT((ROW()-15)/35), 1, 1, "Variables_Simulación"))</f>
        <v>0</v>
      </c>
      <c r="H136" s="81" t="n">
        <f aca="true">INDIRECT(ADDRESS(ROW()-35*INT((ROW()-15)/35)+168,2+INT((ROW()-15)/35), 1, 1, "Variables_Simulación"))</f>
        <v>0</v>
      </c>
      <c r="I136" s="94" t="n">
        <f aca="false">AP136+AR136+AT136+AV136+AX136</f>
        <v>0.0613337485283699</v>
      </c>
      <c r="J136" s="81" t="n">
        <f aca="false">ROUND(AQ136+AS136+AU136+AW136+AY136,0)</f>
        <v>735523</v>
      </c>
      <c r="K136" s="94" t="n">
        <f aca="false">I136-Tabla_Ministerio!J136</f>
        <v>0</v>
      </c>
      <c r="L136" s="81" t="n">
        <f aca="false">J136-Tabla_Ministerio!K136</f>
        <v>0</v>
      </c>
      <c r="M136" s="94" t="n">
        <f aca="false">Q171/Q$182</f>
        <v>0.0449160683019869</v>
      </c>
      <c r="N136" s="81" t="n">
        <f aca="false">ROUND(N$147*M136,0)</f>
        <v>10234153</v>
      </c>
      <c r="O136" s="82" t="n">
        <f aca="false">Tabla_Ministerio!L136/Tabla_Ministerio!L147-M136</f>
        <v>2.98240474328956E-005</v>
      </c>
      <c r="P136" s="81" t="n">
        <f aca="false">N136-Tabla_Ministerio!L136</f>
        <v>-6795</v>
      </c>
      <c r="Q136" s="83" t="n">
        <f aca="false">N136+J136</f>
        <v>10969676</v>
      </c>
      <c r="R136" s="81" t="n">
        <f aca="false">Q136-Tabla_Ministerio!M136</f>
        <v>-6795</v>
      </c>
      <c r="T136" s="83" t="n">
        <f aca="false">B136+Tabla_Ministerio!B136</f>
        <v>8452</v>
      </c>
      <c r="U136" s="83" t="n">
        <f aca="false">C136+Tabla_Ministerio!C136</f>
        <v>72</v>
      </c>
      <c r="V136" s="83" t="n">
        <f aca="false">D136+Tabla_Ministerio!D136</f>
        <v>358</v>
      </c>
      <c r="W136" s="83" t="n">
        <f aca="false">E136+Tabla_Ministerio!E136</f>
        <v>311.840909090909</v>
      </c>
      <c r="X136" s="83" t="n">
        <f aca="false">F136+Tabla_Ministerio!F136</f>
        <v>41</v>
      </c>
      <c r="Y136" s="83" t="n">
        <f aca="false">G136+Tabla_Ministerio!G136</f>
        <v>244</v>
      </c>
      <c r="Z136" s="83" t="n">
        <f aca="false">H136+Tabla_Ministerio!H136</f>
        <v>43</v>
      </c>
      <c r="AA136" s="83" t="n">
        <f aca="false">Y136+0.33*Z136</f>
        <v>258.19</v>
      </c>
      <c r="AD136" s="91" t="n">
        <f aca="false">IF(U136&gt;0,T136/U136,0)</f>
        <v>117.388888888889</v>
      </c>
      <c r="AE136" s="92" t="n">
        <f aca="false">EXP((((AD136-AD147)/AD148+2)/4-1.9)^3)</f>
        <v>0.0148836643077777</v>
      </c>
      <c r="AF136" s="93" t="n">
        <f aca="false">T136/V136</f>
        <v>23.608938547486</v>
      </c>
      <c r="AG136" s="92" t="n">
        <f aca="false">EXP((((AF136-AF147)/AF148+2)/4-1.9)^3)</f>
        <v>0.292457146821343</v>
      </c>
      <c r="AH136" s="92" t="n">
        <f aca="false">W136/V136</f>
        <v>0.871063991874047</v>
      </c>
      <c r="AI136" s="92" t="n">
        <f aca="false">EXP((((AH136-AH147)/AH148+2)/4-1.9)^3)</f>
        <v>0.355555474309996</v>
      </c>
      <c r="AJ136" s="92" t="n">
        <f aca="false">X136/V136</f>
        <v>0.114525139664804</v>
      </c>
      <c r="AK136" s="92" t="n">
        <f aca="false">EXP((((AJ136-AJ147)/AJ148+2)/4-1.9)^3)</f>
        <v>0.0350798410806864</v>
      </c>
      <c r="AL136" s="92" t="n">
        <f aca="false">AA136/V136</f>
        <v>0.721201117318436</v>
      </c>
      <c r="AM136" s="92" t="n">
        <f aca="false">EXP((((AL136-AL147)/AL148+2)/4-1.9)^3)</f>
        <v>0.140530729782975</v>
      </c>
      <c r="AN136" s="92" t="n">
        <f aca="false">0.01*AE136+0.15*AG136+0.24*AI136+0.25*AK136+0.35*AM136</f>
        <v>0.187306438194891</v>
      </c>
      <c r="AP136" s="94" t="n">
        <f aca="false">0.01*AE136/$AN$147</f>
        <v>4.87367616741545E-005</v>
      </c>
      <c r="AQ136" s="81" t="n">
        <f aca="false">AP136*$J$147</f>
        <v>584.457874196048</v>
      </c>
      <c r="AR136" s="94" t="n">
        <f aca="false">0.15*AG136/$AN$147</f>
        <v>0.0143648237118798</v>
      </c>
      <c r="AS136" s="81" t="n">
        <f aca="false">AR136*$J$147</f>
        <v>172264.919568887</v>
      </c>
      <c r="AT136" s="94" t="n">
        <f aca="false">0.24*AI136/$AN$147</f>
        <v>0.0279425099438694</v>
      </c>
      <c r="AU136" s="81" t="n">
        <f aca="false">AT136*$J$147</f>
        <v>335090.379428234</v>
      </c>
      <c r="AV136" s="94" t="n">
        <f aca="false">0.25*AK136/$AN$147</f>
        <v>0.00287173544592644</v>
      </c>
      <c r="AW136" s="81" t="n">
        <f aca="false">AV136*$J$147</f>
        <v>34438.2420235706</v>
      </c>
      <c r="AX136" s="94" t="n">
        <f aca="false">0.35*AM136/$AN$147</f>
        <v>0.0161059426650201</v>
      </c>
      <c r="AY136" s="81" t="n">
        <f aca="false">AX136*$J$147</f>
        <v>193144.654847124</v>
      </c>
    </row>
    <row r="137" customFormat="false" ht="13.8" hidden="false" customHeight="false" outlineLevel="0" collapsed="false">
      <c r="A137" s="89" t="s">
        <v>61</v>
      </c>
      <c r="B137" s="81" t="n">
        <f aca="true">INDIRECT(ADDRESS(ROW()-35*INT((ROW()-15)/35)+138,2+INT((ROW()-15)/35), 1, 1, "Variables_Simulación"))</f>
        <v>0</v>
      </c>
      <c r="C137" s="81" t="n">
        <f aca="true">INDIRECT(ADDRESS(ROW()-35*INT((ROW()-15)/35)+108,2+INT((ROW()-15)/35), 1, 1, "Variables_Simulación"))</f>
        <v>0</v>
      </c>
      <c r="D137" s="81" t="n">
        <f aca="true">INDIRECT(ADDRESS(ROW()-35*INT((ROW()-15)/35)+78,2+INT((ROW()-15)/35), 1, 1, "Variables_Simulación"))</f>
        <v>0</v>
      </c>
      <c r="E137" s="81" t="n">
        <f aca="true">INDIRECT(ADDRESS(ROW()-35*INT((ROW()-15)/35)+48,2+INT((ROW()-15)/35), 1, 1, "Variables_Simulación"))</f>
        <v>0</v>
      </c>
      <c r="F137" s="81" t="n">
        <f aca="true">INDIRECT(ADDRESS(ROW()-35*INT((ROW()-15)/35)+18,2+INT((ROW()-15)/35), 1, 1, "Variables_Simulación"))</f>
        <v>0</v>
      </c>
      <c r="G137" s="81" t="n">
        <f aca="true">INDIRECT(ADDRESS(ROW()-35*INT((ROW()-15)/35)-12,2+INT((ROW()-15)/35), 1, 1, "Variables_Simulación"))</f>
        <v>0</v>
      </c>
      <c r="H137" s="81" t="n">
        <f aca="true">INDIRECT(ADDRESS(ROW()-35*INT((ROW()-15)/35)+168,2+INT((ROW()-15)/35), 1, 1, "Variables_Simulación"))</f>
        <v>0</v>
      </c>
      <c r="I137" s="94" t="n">
        <f aca="false">AP137+AR137+AT137+AV137+AX137</f>
        <v>0.0019537755283872</v>
      </c>
      <c r="J137" s="81" t="n">
        <f aca="false">ROUND(AQ137+AS137+AU137+AW137+AY137,0)</f>
        <v>23430</v>
      </c>
      <c r="K137" s="94" t="n">
        <f aca="false">I137-Tabla_Ministerio!J137</f>
        <v>1.17093834628434E-017</v>
      </c>
      <c r="L137" s="81" t="n">
        <f aca="false">J137-Tabla_Ministerio!K137</f>
        <v>0</v>
      </c>
      <c r="M137" s="94" t="n">
        <f aca="false">Q172/Q$182</f>
        <v>0.0105114608754695</v>
      </c>
      <c r="N137" s="81" t="n">
        <f aca="false">ROUND(N$147*M137,0)</f>
        <v>2395043</v>
      </c>
      <c r="O137" s="82" t="n">
        <f aca="false">Tabla_Ministerio!L137/Tabla_Ministerio!L147-M137</f>
        <v>4.69807339397062E-006</v>
      </c>
      <c r="P137" s="81" t="n">
        <f aca="false">N137-Tabla_Ministerio!L137</f>
        <v>-1070</v>
      </c>
      <c r="Q137" s="83" t="n">
        <f aca="false">N137+J137</f>
        <v>2418473</v>
      </c>
      <c r="R137" s="81" t="n">
        <f aca="false">Q137-Tabla_Ministerio!M137</f>
        <v>-1070</v>
      </c>
      <c r="T137" s="83" t="n">
        <f aca="false">B137+Tabla_Ministerio!B137</f>
        <v>4089</v>
      </c>
      <c r="U137" s="83" t="n">
        <f aca="false">C137+Tabla_Ministerio!C137</f>
        <v>38</v>
      </c>
      <c r="V137" s="83" t="n">
        <f aca="false">D137+Tabla_Ministerio!D137</f>
        <v>468.664552114552</v>
      </c>
      <c r="W137" s="83" t="n">
        <f aca="false">E137+Tabla_Ministerio!E137</f>
        <v>247.882084582085</v>
      </c>
      <c r="X137" s="83" t="n">
        <f aca="false">F137+Tabla_Ministerio!F137</f>
        <v>24</v>
      </c>
      <c r="Y137" s="83" t="n">
        <f aca="false">G137+Tabla_Ministerio!G137</f>
        <v>70</v>
      </c>
      <c r="Z137" s="83" t="n">
        <f aca="false">H137+Tabla_Ministerio!H137</f>
        <v>19</v>
      </c>
      <c r="AA137" s="83" t="n">
        <f aca="false">Y137+0.33*Z137</f>
        <v>76.27</v>
      </c>
      <c r="AD137" s="91" t="n">
        <f aca="false">IF(U137&gt;0,T137/U137,0)</f>
        <v>107.605263157895</v>
      </c>
      <c r="AE137" s="92" t="n">
        <f aca="false">EXP((((AD137-AD147)/AD148+2)/4-1.9)^3)</f>
        <v>0.0119505670441578</v>
      </c>
      <c r="AF137" s="93" t="n">
        <f aca="false">T137/V137</f>
        <v>8.72479043177253</v>
      </c>
      <c r="AG137" s="92" t="n">
        <f aca="false">EXP((((AF137-AF147)/AF148+2)/4-1.9)^3)</f>
        <v>0.00311819427864708</v>
      </c>
      <c r="AH137" s="92" t="n">
        <f aca="false">W137/V137</f>
        <v>0.528911528434728</v>
      </c>
      <c r="AI137" s="92" t="n">
        <f aca="false">EXP((((AH137-AH147)/AH148+2)/4-1.9)^3)</f>
        <v>0.00358848754441704</v>
      </c>
      <c r="AJ137" s="92" t="n">
        <f aca="false">X137/V137</f>
        <v>0.0512093348893472</v>
      </c>
      <c r="AK137" s="92" t="n">
        <f aca="false">EXP((((AJ137-AJ147)/AJ148+2)/4-1.9)^3)</f>
        <v>0.0117935371097112</v>
      </c>
      <c r="AL137" s="92" t="n">
        <f aca="false">AA137/V137</f>
        <v>0.162738998833771</v>
      </c>
      <c r="AM137" s="92" t="n">
        <f aca="false">EXP((((AL137-AL147)/AL148+2)/4-1.9)^3)</f>
        <v>0.00448501943135679</v>
      </c>
      <c r="AN137" s="92" t="n">
        <f aca="false">0.01*AE137+0.15*AG137+0.24*AI137+0.25*AK137+0.35*AM137</f>
        <v>0.0059666129013014</v>
      </c>
      <c r="AP137" s="94" t="n">
        <f aca="false">0.01*AE137/$AN$147</f>
        <v>3.91322946996165E-005</v>
      </c>
      <c r="AQ137" s="81" t="n">
        <f aca="false">AP137*$J$147</f>
        <v>469.279800029881</v>
      </c>
      <c r="AR137" s="94" t="n">
        <f aca="false">0.15*AG137/$AN$147</f>
        <v>0.00015315854510309</v>
      </c>
      <c r="AS137" s="81" t="n">
        <f aca="false">AR137*$J$147</f>
        <v>1836.69810243839</v>
      </c>
      <c r="AT137" s="94" t="n">
        <f aca="false">0.24*AI137/$AN$147</f>
        <v>0.000282013233203383</v>
      </c>
      <c r="AU137" s="81" t="n">
        <f aca="false">AT137*$J$147</f>
        <v>3381.94104637469</v>
      </c>
      <c r="AV137" s="94" t="n">
        <f aca="false">0.25*AK137/$AN$147</f>
        <v>0.000965452450964864</v>
      </c>
      <c r="AW137" s="81" t="n">
        <f aca="false">AV137*$J$147</f>
        <v>11577.837093504</v>
      </c>
      <c r="AX137" s="94" t="n">
        <f aca="false">0.35*AM137/$AN$147</f>
        <v>0.000514019004416248</v>
      </c>
      <c r="AY137" s="81" t="n">
        <f aca="false">AX137*$J$147</f>
        <v>6164.18580754425</v>
      </c>
    </row>
    <row r="138" customFormat="false" ht="13.8" hidden="false" customHeight="false" outlineLevel="0" collapsed="false">
      <c r="A138" s="89" t="s">
        <v>62</v>
      </c>
      <c r="B138" s="81" t="n">
        <f aca="true">INDIRECT(ADDRESS(ROW()-35*INT((ROW()-15)/35)+138,2+INT((ROW()-15)/35), 1, 1, "Variables_Simulación"))</f>
        <v>0</v>
      </c>
      <c r="C138" s="81" t="n">
        <f aca="true">INDIRECT(ADDRESS(ROW()-35*INT((ROW()-15)/35)+108,2+INT((ROW()-15)/35), 1, 1, "Variables_Simulación"))</f>
        <v>0</v>
      </c>
      <c r="D138" s="81" t="n">
        <f aca="true">INDIRECT(ADDRESS(ROW()-35*INT((ROW()-15)/35)+78,2+INT((ROW()-15)/35), 1, 1, "Variables_Simulación"))</f>
        <v>0</v>
      </c>
      <c r="E138" s="81" t="n">
        <f aca="true">INDIRECT(ADDRESS(ROW()-35*INT((ROW()-15)/35)+48,2+INT((ROW()-15)/35), 1, 1, "Variables_Simulación"))</f>
        <v>0</v>
      </c>
      <c r="F138" s="81" t="n">
        <f aca="true">INDIRECT(ADDRESS(ROW()-35*INT((ROW()-15)/35)+18,2+INT((ROW()-15)/35), 1, 1, "Variables_Simulación"))</f>
        <v>0</v>
      </c>
      <c r="G138" s="81" t="n">
        <f aca="true">INDIRECT(ADDRESS(ROW()-35*INT((ROW()-15)/35)-12,2+INT((ROW()-15)/35), 1, 1, "Variables_Simulación"))</f>
        <v>0</v>
      </c>
      <c r="H138" s="81" t="n">
        <f aca="true">INDIRECT(ADDRESS(ROW()-35*INT((ROW()-15)/35)+168,2+INT((ROW()-15)/35), 1, 1, "Variables_Simulación"))</f>
        <v>0</v>
      </c>
      <c r="I138" s="94" t="n">
        <f aca="false">AP138+AR138+AT138+AV138+AX138</f>
        <v>0.00644744706673823</v>
      </c>
      <c r="J138" s="81" t="n">
        <f aca="false">ROUND(AQ138+AS138+AU138+AW138+AY138,0)</f>
        <v>77319</v>
      </c>
      <c r="K138" s="94" t="n">
        <f aca="false">I138-Tabla_Ministerio!J138</f>
        <v>0</v>
      </c>
      <c r="L138" s="81" t="n">
        <f aca="false">J138-Tabla_Ministerio!K138</f>
        <v>0</v>
      </c>
      <c r="M138" s="94" t="n">
        <f aca="false">Q173/Q$182</f>
        <v>0.0188361619529616</v>
      </c>
      <c r="N138" s="81" t="n">
        <f aca="false">ROUND(N$147*M138,0)</f>
        <v>4291831</v>
      </c>
      <c r="O138" s="82" t="n">
        <f aca="false">Tabla_Ministerio!L138/Tabla_Ministerio!L147-M138</f>
        <v>-6.2039631230984E-006</v>
      </c>
      <c r="P138" s="81" t="n">
        <f aca="false">N138-Tabla_Ministerio!L138</f>
        <v>1414</v>
      </c>
      <c r="Q138" s="83" t="n">
        <f aca="false">N138+J138</f>
        <v>4369150</v>
      </c>
      <c r="R138" s="81" t="n">
        <f aca="false">Q138-Tabla_Ministerio!M138</f>
        <v>1414</v>
      </c>
      <c r="T138" s="83" t="n">
        <f aca="false">B138+Tabla_Ministerio!B138</f>
        <v>4699</v>
      </c>
      <c r="U138" s="83" t="n">
        <f aca="false">C138+Tabla_Ministerio!C138</f>
        <v>23</v>
      </c>
      <c r="V138" s="83" t="n">
        <f aca="false">D138+Tabla_Ministerio!D138</f>
        <v>311.528039371521</v>
      </c>
      <c r="W138" s="83" t="n">
        <f aca="false">E138+Tabla_Ministerio!E138</f>
        <v>210.022794616276</v>
      </c>
      <c r="X138" s="83" t="n">
        <f aca="false">F138+Tabla_Ministerio!F138</f>
        <v>1</v>
      </c>
      <c r="Y138" s="83" t="n">
        <f aca="false">G138+Tabla_Ministerio!G138</f>
        <v>31</v>
      </c>
      <c r="Z138" s="83" t="n">
        <f aca="false">H138+Tabla_Ministerio!H138</f>
        <v>6</v>
      </c>
      <c r="AA138" s="83" t="n">
        <f aca="false">Y138+0.33*Z138</f>
        <v>32.98</v>
      </c>
      <c r="AD138" s="91" t="n">
        <f aca="false">IF(U138&gt;0,T138/U138,0)</f>
        <v>204.304347826087</v>
      </c>
      <c r="AE138" s="92" t="n">
        <f aca="false">EXP((((AD138-AD147)/AD148+2)/4-1.9)^3)</f>
        <v>0.0767685111877542</v>
      </c>
      <c r="AF138" s="93" t="n">
        <f aca="false">T138/V138</f>
        <v>15.0837144851545</v>
      </c>
      <c r="AG138" s="92" t="n">
        <f aca="false">EXP((((AF138-AF147)/AF148+2)/4-1.9)^3)</f>
        <v>0.0378177846628525</v>
      </c>
      <c r="AH138" s="92" t="n">
        <f aca="false">W138/V138</f>
        <v>0.674169795566324</v>
      </c>
      <c r="AI138" s="92" t="n">
        <f aca="false">EXP((((AH138-AH147)/AH148+2)/4-1.9)^3)</f>
        <v>0.0465227747512203</v>
      </c>
      <c r="AJ138" s="92" t="n">
        <f aca="false">X138/V138</f>
        <v>0.00320998392959236</v>
      </c>
      <c r="AK138" s="92" t="n">
        <f aca="false">EXP((((AJ138-AJ147)/AJ148+2)/4-1.9)^3)</f>
        <v>0.00447984374733585</v>
      </c>
      <c r="AL138" s="92" t="n">
        <f aca="false">AA138/V138</f>
        <v>0.105865269997956</v>
      </c>
      <c r="AM138" s="92" t="n">
        <f aca="false">EXP((((AL138-AL147)/AL148+2)/4-1.9)^3)</f>
        <v>0.00275430199670001</v>
      </c>
      <c r="AN138" s="92" t="n">
        <f aca="false">0.01*AE138+0.15*AG138+0.24*AI138+0.25*AK138+0.35*AM138</f>
        <v>0.0196897853872772</v>
      </c>
      <c r="AP138" s="94" t="n">
        <f aca="false">0.01*AE138/$AN$147</f>
        <v>0.000251379536414435</v>
      </c>
      <c r="AQ138" s="81" t="n">
        <f aca="false">AP138*$J$147</f>
        <v>3014.57758829885</v>
      </c>
      <c r="AR138" s="94" t="n">
        <f aca="false">0.15*AG138/$AN$147</f>
        <v>0.00185752277131927</v>
      </c>
      <c r="AS138" s="81" t="n">
        <f aca="false">AR138*$J$147</f>
        <v>22275.6656967576</v>
      </c>
      <c r="AT138" s="94" t="n">
        <f aca="false">0.24*AI138/$AN$147</f>
        <v>0.00365614704322898</v>
      </c>
      <c r="AU138" s="81" t="n">
        <f aca="false">AT138*$J$147</f>
        <v>43845.0125783998</v>
      </c>
      <c r="AV138" s="94" t="n">
        <f aca="false">0.25*AK138/$AN$147</f>
        <v>0.000366732735528818</v>
      </c>
      <c r="AW138" s="81" t="n">
        <f aca="false">AV138*$J$147</f>
        <v>4397.90884011362</v>
      </c>
      <c r="AX138" s="94" t="n">
        <f aca="false">0.35*AM138/$AN$147</f>
        <v>0.000315664980246727</v>
      </c>
      <c r="AY138" s="81" t="n">
        <f aca="false">AX138*$J$147</f>
        <v>3785.49737355606</v>
      </c>
    </row>
    <row r="139" customFormat="false" ht="13.8" hidden="false" customHeight="false" outlineLevel="0" collapsed="false">
      <c r="A139" s="89" t="s">
        <v>63</v>
      </c>
      <c r="B139" s="81" t="n">
        <f aca="true">INDIRECT(ADDRESS(ROW()-35*INT((ROW()-15)/35)+138,2+INT((ROW()-15)/35), 1, 1, "Variables_Simulación"))</f>
        <v>0</v>
      </c>
      <c r="C139" s="81" t="n">
        <f aca="true">INDIRECT(ADDRESS(ROW()-35*INT((ROW()-15)/35)+108,2+INT((ROW()-15)/35), 1, 1, "Variables_Simulación"))</f>
        <v>0</v>
      </c>
      <c r="D139" s="81" t="n">
        <f aca="true">INDIRECT(ADDRESS(ROW()-35*INT((ROW()-15)/35)+78,2+INT((ROW()-15)/35), 1, 1, "Variables_Simulación"))</f>
        <v>0</v>
      </c>
      <c r="E139" s="81" t="n">
        <f aca="true">INDIRECT(ADDRESS(ROW()-35*INT((ROW()-15)/35)+48,2+INT((ROW()-15)/35), 1, 1, "Variables_Simulación"))</f>
        <v>0</v>
      </c>
      <c r="F139" s="81" t="n">
        <f aca="true">INDIRECT(ADDRESS(ROW()-35*INT((ROW()-15)/35)+18,2+INT((ROW()-15)/35), 1, 1, "Variables_Simulación"))</f>
        <v>0</v>
      </c>
      <c r="G139" s="81" t="n">
        <f aca="true">INDIRECT(ADDRESS(ROW()-35*INT((ROW()-15)/35)-12,2+INT((ROW()-15)/35), 1, 1, "Variables_Simulación"))</f>
        <v>0</v>
      </c>
      <c r="H139" s="81" t="n">
        <f aca="true">INDIRECT(ADDRESS(ROW()-35*INT((ROW()-15)/35)+168,2+INT((ROW()-15)/35), 1, 1, "Variables_Simulación"))</f>
        <v>0</v>
      </c>
      <c r="I139" s="94" t="n">
        <f aca="false">AP139+AR139+AT139+AV139+AX139</f>
        <v>0.0205396323002226</v>
      </c>
      <c r="J139" s="81" t="n">
        <f aca="false">ROUND(AQ139+AS139+AU139+AW139+AY139,0)</f>
        <v>246314</v>
      </c>
      <c r="K139" s="94" t="n">
        <f aca="false">I139-Tabla_Ministerio!J139</f>
        <v>-1.21430643318377E-016</v>
      </c>
      <c r="L139" s="81" t="n">
        <f aca="false">J139-Tabla_Ministerio!K139</f>
        <v>0</v>
      </c>
      <c r="M139" s="94" t="n">
        <f aca="false">Q174/Q$182</f>
        <v>0.0131291486286954</v>
      </c>
      <c r="N139" s="81" t="n">
        <f aca="false">ROUND(N$147*M139,0)</f>
        <v>2991484</v>
      </c>
      <c r="O139" s="82" t="n">
        <f aca="false">Tabla_Ministerio!L139/Tabla_Ministerio!L147-M139</f>
        <v>-2.77477882846058E-006</v>
      </c>
      <c r="P139" s="81" t="n">
        <f aca="false">N139-Tabla_Ministerio!L139</f>
        <v>632</v>
      </c>
      <c r="Q139" s="83" t="n">
        <f aca="false">N139+J139</f>
        <v>3237798</v>
      </c>
      <c r="R139" s="81" t="n">
        <f aca="false">Q139-Tabla_Ministerio!M139</f>
        <v>632</v>
      </c>
      <c r="T139" s="83" t="n">
        <f aca="false">B139+Tabla_Ministerio!B139</f>
        <v>6951</v>
      </c>
      <c r="U139" s="83" t="n">
        <f aca="false">C139+Tabla_Ministerio!C139</f>
        <v>76</v>
      </c>
      <c r="V139" s="83" t="n">
        <f aca="false">D139+Tabla_Ministerio!D139</f>
        <v>391.904728051949</v>
      </c>
      <c r="W139" s="83" t="n">
        <f aca="false">E139+Tabla_Ministerio!E139</f>
        <v>305.652444502165</v>
      </c>
      <c r="X139" s="83" t="n">
        <f aca="false">F139+Tabla_Ministerio!F139</f>
        <v>41</v>
      </c>
      <c r="Y139" s="83" t="n">
        <f aca="false">G139+Tabla_Ministerio!G139</f>
        <v>88</v>
      </c>
      <c r="Z139" s="83" t="n">
        <f aca="false">H139+Tabla_Ministerio!H139</f>
        <v>22</v>
      </c>
      <c r="AA139" s="83" t="n">
        <f aca="false">Y139+0.33*Z139</f>
        <v>95.26</v>
      </c>
      <c r="AD139" s="91" t="n">
        <f aca="false">IF(U139&gt;0,T139/U139,0)</f>
        <v>91.4605263157895</v>
      </c>
      <c r="AE139" s="92" t="n">
        <f aca="false">EXP((((AD139-AD147)/AD148+2)/4-1.9)^3)</f>
        <v>0.0081835127123022</v>
      </c>
      <c r="AF139" s="93" t="n">
        <f aca="false">T139/V139</f>
        <v>17.7364535369387</v>
      </c>
      <c r="AG139" s="92" t="n">
        <f aca="false">EXP((((AF139-AF147)/AF148+2)/4-1.9)^3)</f>
        <v>0.0825037853654992</v>
      </c>
      <c r="AH139" s="92" t="n">
        <f aca="false">W139/V139</f>
        <v>0.779915174847416</v>
      </c>
      <c r="AI139" s="92" t="n">
        <f aca="false">EXP((((AH139-AH147)/AH148+2)/4-1.9)^3)</f>
        <v>0.165800685943949</v>
      </c>
      <c r="AJ139" s="92" t="n">
        <f aca="false">X139/V139</f>
        <v>0.104617262985828</v>
      </c>
      <c r="AK139" s="92" t="n">
        <f aca="false">EXP((((AJ139-AJ147)/AJ148+2)/4-1.9)^3)</f>
        <v>0.0299759118807036</v>
      </c>
      <c r="AL139" s="92" t="n">
        <f aca="false">AA139/V139</f>
        <v>0.243069279805608</v>
      </c>
      <c r="AM139" s="92" t="n">
        <f aca="false">EXP((((AL139-AL147)/AL148+2)/4-1.9)^3)</f>
        <v>0.00852058379544568</v>
      </c>
      <c r="AN139" s="92" t="n">
        <f aca="false">0.01*AE139+0.15*AG139+0.24*AI139+0.25*AK139+0.35*AM139</f>
        <v>0.0627257498570775</v>
      </c>
      <c r="AP139" s="94" t="n">
        <f aca="false">0.01*AE139/$AN$147</f>
        <v>2.67970239364016E-005</v>
      </c>
      <c r="AQ139" s="81" t="n">
        <f aca="false">AP139*$J$147</f>
        <v>321.353555440583</v>
      </c>
      <c r="AR139" s="94" t="n">
        <f aca="false">0.15*AG139/$AN$147</f>
        <v>0.00405239654841519</v>
      </c>
      <c r="AS139" s="81" t="n">
        <f aca="false">AR139*$J$147</f>
        <v>48596.8905345256</v>
      </c>
      <c r="AT139" s="94" t="n">
        <f aca="false">0.24*AI139/$AN$147</f>
        <v>0.0130299985527713</v>
      </c>
      <c r="AU139" s="81" t="n">
        <f aca="false">AT139*$J$147</f>
        <v>156257.514724636</v>
      </c>
      <c r="AV139" s="94" t="n">
        <f aca="false">0.25*AK139/$AN$147</f>
        <v>0.00245391330233757</v>
      </c>
      <c r="AW139" s="81" t="n">
        <f aca="false">AV139*$J$147</f>
        <v>29427.6620538412</v>
      </c>
      <c r="AX139" s="94" t="n">
        <f aca="false">0.35*AM139/$AN$147</f>
        <v>0.000976526872762125</v>
      </c>
      <c r="AY139" s="81" t="n">
        <f aca="false">AX139*$J$147</f>
        <v>11710.6430658181</v>
      </c>
    </row>
    <row r="140" customFormat="false" ht="13.8" hidden="false" customHeight="false" outlineLevel="0" collapsed="false">
      <c r="A140" s="89" t="s">
        <v>64</v>
      </c>
      <c r="B140" s="81" t="n">
        <f aca="true">INDIRECT(ADDRESS(ROW()-35*INT((ROW()-15)/35)+138,2+INT((ROW()-15)/35), 1, 1, "Variables_Simulación"))</f>
        <v>0</v>
      </c>
      <c r="C140" s="81" t="n">
        <f aca="true">INDIRECT(ADDRESS(ROW()-35*INT((ROW()-15)/35)+108,2+INT((ROW()-15)/35), 1, 1, "Variables_Simulación"))</f>
        <v>0</v>
      </c>
      <c r="D140" s="81" t="n">
        <f aca="true">INDIRECT(ADDRESS(ROW()-35*INT((ROW()-15)/35)+78,2+INT((ROW()-15)/35), 1, 1, "Variables_Simulación"))</f>
        <v>0</v>
      </c>
      <c r="E140" s="81" t="n">
        <f aca="true">INDIRECT(ADDRESS(ROW()-35*INT((ROW()-15)/35)+48,2+INT((ROW()-15)/35), 1, 1, "Variables_Simulación"))</f>
        <v>0</v>
      </c>
      <c r="F140" s="81" t="n">
        <f aca="true">INDIRECT(ADDRESS(ROW()-35*INT((ROW()-15)/35)+18,2+INT((ROW()-15)/35), 1, 1, "Variables_Simulación"))</f>
        <v>0</v>
      </c>
      <c r="G140" s="81" t="n">
        <f aca="true">INDIRECT(ADDRESS(ROW()-35*INT((ROW()-15)/35)-12,2+INT((ROW()-15)/35), 1, 1, "Variables_Simulación"))</f>
        <v>0</v>
      </c>
      <c r="H140" s="81" t="n">
        <f aca="true">INDIRECT(ADDRESS(ROW()-35*INT((ROW()-15)/35)+168,2+INT((ROW()-15)/35), 1, 1, "Variables_Simulación"))</f>
        <v>0</v>
      </c>
      <c r="I140" s="94" t="n">
        <f aca="false">AP140+AR140+AT140+AV140+AX140</f>
        <v>0.0185681957223412</v>
      </c>
      <c r="J140" s="81" t="n">
        <f aca="false">ROUND(AQ140+AS140+AU140+AW140+AY140,0)</f>
        <v>222672</v>
      </c>
      <c r="K140" s="94" t="n">
        <f aca="false">I140-Tabla_Ministerio!J140</f>
        <v>6.93889390390723E-017</v>
      </c>
      <c r="L140" s="81" t="n">
        <f aca="false">J140-Tabla_Ministerio!K140</f>
        <v>0</v>
      </c>
      <c r="M140" s="94" t="n">
        <f aca="false">Q175/Q$182</f>
        <v>0.0190665919119743</v>
      </c>
      <c r="N140" s="81" t="n">
        <f aca="false">ROUND(N$147*M140,0)</f>
        <v>4344334</v>
      </c>
      <c r="O140" s="82" t="n">
        <f aca="false">Tabla_Ministerio!L140/Tabla_Ministerio!L147-M140</f>
        <v>-3.12124847084982E-006</v>
      </c>
      <c r="P140" s="81" t="n">
        <f aca="false">N140-Tabla_Ministerio!L140</f>
        <v>711</v>
      </c>
      <c r="Q140" s="83" t="n">
        <f aca="false">N140+J140</f>
        <v>4567006</v>
      </c>
      <c r="R140" s="81" t="n">
        <f aca="false">Q140-Tabla_Ministerio!M140</f>
        <v>711</v>
      </c>
      <c r="T140" s="83" t="n">
        <f aca="false">B140+Tabla_Ministerio!B140</f>
        <v>8132</v>
      </c>
      <c r="U140" s="83" t="n">
        <f aca="false">C140+Tabla_Ministerio!C140</f>
        <v>36</v>
      </c>
      <c r="V140" s="83" t="n">
        <f aca="false">D140+Tabla_Ministerio!D140</f>
        <v>336.670815706672</v>
      </c>
      <c r="W140" s="83" t="n">
        <f aca="false">E140+Tabla_Ministerio!E140</f>
        <v>193.630546346402</v>
      </c>
      <c r="X140" s="83" t="n">
        <f aca="false">F140+Tabla_Ministerio!F140</f>
        <v>14</v>
      </c>
      <c r="Y140" s="83" t="n">
        <f aca="false">G140+Tabla_Ministerio!G140</f>
        <v>83</v>
      </c>
      <c r="Z140" s="83" t="n">
        <f aca="false">H140+Tabla_Ministerio!H140</f>
        <v>0</v>
      </c>
      <c r="AA140" s="83" t="n">
        <f aca="false">Y140+0.33*Z140</f>
        <v>83</v>
      </c>
      <c r="AD140" s="91" t="n">
        <f aca="false">IF(U140&gt;0,T140/U140,0)</f>
        <v>225.888888888889</v>
      </c>
      <c r="AE140" s="92" t="n">
        <f aca="false">EXP((((AD140-AD147)/AD148+2)/4-1.9)^3)</f>
        <v>0.106508745866144</v>
      </c>
      <c r="AF140" s="93" t="n">
        <f aca="false">T140/V140</f>
        <v>24.1541577725736</v>
      </c>
      <c r="AG140" s="92" t="n">
        <f aca="false">EXP((((AF140-AF147)/AF148+2)/4-1.9)^3)</f>
        <v>0.319638177067578</v>
      </c>
      <c r="AH140" s="92" t="n">
        <f aca="false">W140/V140</f>
        <v>0.575133148799879</v>
      </c>
      <c r="AI140" s="92" t="n">
        <f aca="false">EXP((((AH140-AH147)/AH148+2)/4-1.9)^3)</f>
        <v>0.00908057510055377</v>
      </c>
      <c r="AJ140" s="92" t="n">
        <f aca="false">X140/V140</f>
        <v>0.0415836459439289</v>
      </c>
      <c r="AK140" s="92" t="n">
        <f aca="false">EXP((((AJ140-AJ147)/AJ148+2)/4-1.9)^3)</f>
        <v>0.009811601692021</v>
      </c>
      <c r="AL140" s="92" t="n">
        <f aca="false">AA140/V140</f>
        <v>0.246531615239007</v>
      </c>
      <c r="AM140" s="92" t="n">
        <f aca="false">EXP((((AL140-AL147)/AL148+2)/4-1.9)^3)</f>
        <v>0.00874899888950887</v>
      </c>
      <c r="AN140" s="92" t="n">
        <f aca="false">0.01*AE140+0.15*AG140+0.24*AI140+0.25*AK140+0.35*AM140</f>
        <v>0.0567052020772645</v>
      </c>
      <c r="AP140" s="94" t="n">
        <f aca="false">0.01*AE140/$AN$147</f>
        <v>0.000348764340296143</v>
      </c>
      <c r="AQ140" s="81" t="n">
        <f aca="false">AP140*$J$147</f>
        <v>4182.42940078162</v>
      </c>
      <c r="AR140" s="94" t="n">
        <f aca="false">0.15*AG140/$AN$147</f>
        <v>0.0156998935230921</v>
      </c>
      <c r="AS140" s="81" t="n">
        <f aca="false">AR140*$J$147</f>
        <v>188275.258314439</v>
      </c>
      <c r="AT140" s="94" t="n">
        <f aca="false">0.24*AI140/$AN$147</f>
        <v>0.00071362720693777</v>
      </c>
      <c r="AU140" s="81" t="n">
        <f aca="false">AT140*$J$147</f>
        <v>8557.91451889788</v>
      </c>
      <c r="AV140" s="94" t="n">
        <f aca="false">0.25*AK140/$AN$147</f>
        <v>0.000803205587376546</v>
      </c>
      <c r="AW140" s="81" t="n">
        <f aca="false">AV140*$J$147</f>
        <v>9632.15063977942</v>
      </c>
      <c r="AX140" s="94" t="n">
        <f aca="false">0.35*AM140/$AN$147</f>
        <v>0.00100270506463865</v>
      </c>
      <c r="AY140" s="81" t="n">
        <f aca="false">AX140*$J$147</f>
        <v>12024.5755030355</v>
      </c>
    </row>
    <row r="141" customFormat="false" ht="13.8" hidden="false" customHeight="false" outlineLevel="0" collapsed="false">
      <c r="A141" s="89" t="s">
        <v>65</v>
      </c>
      <c r="B141" s="81" t="n">
        <f aca="true">INDIRECT(ADDRESS(ROW()-35*INT((ROW()-15)/35)+138,2+INT((ROW()-15)/35), 1, 1, "Variables_Simulación"))</f>
        <v>0</v>
      </c>
      <c r="C141" s="81" t="n">
        <f aca="true">INDIRECT(ADDRESS(ROW()-35*INT((ROW()-15)/35)+108,2+INT((ROW()-15)/35), 1, 1, "Variables_Simulación"))</f>
        <v>0</v>
      </c>
      <c r="D141" s="81" t="n">
        <f aca="true">INDIRECT(ADDRESS(ROW()-35*INT((ROW()-15)/35)+78,2+INT((ROW()-15)/35), 1, 1, "Variables_Simulación"))</f>
        <v>0</v>
      </c>
      <c r="E141" s="81" t="n">
        <f aca="true">INDIRECT(ADDRESS(ROW()-35*INT((ROW()-15)/35)+48,2+INT((ROW()-15)/35), 1, 1, "Variables_Simulación"))</f>
        <v>0</v>
      </c>
      <c r="F141" s="81" t="n">
        <f aca="true">INDIRECT(ADDRESS(ROW()-35*INT((ROW()-15)/35)+18,2+INT((ROW()-15)/35), 1, 1, "Variables_Simulación"))</f>
        <v>0</v>
      </c>
      <c r="G141" s="81" t="n">
        <f aca="true">INDIRECT(ADDRESS(ROW()-35*INT((ROW()-15)/35)-12,2+INT((ROW()-15)/35), 1, 1, "Variables_Simulación"))</f>
        <v>0</v>
      </c>
      <c r="H141" s="81" t="n">
        <f aca="true">INDIRECT(ADDRESS(ROW()-35*INT((ROW()-15)/35)+168,2+INT((ROW()-15)/35), 1, 1, "Variables_Simulación"))</f>
        <v>0</v>
      </c>
      <c r="I141" s="94" t="n">
        <f aca="false">AP141+AR141+AT141+AV141+AX141</f>
        <v>0.0054304539104988</v>
      </c>
      <c r="J141" s="81" t="n">
        <f aca="false">ROUND(AQ141+AS141+AU141+AW141+AY141,0)</f>
        <v>65123</v>
      </c>
      <c r="K141" s="94" t="n">
        <f aca="false">I141-Tabla_Ministerio!J141</f>
        <v>0</v>
      </c>
      <c r="L141" s="81" t="n">
        <f aca="false">J141-Tabla_Ministerio!K141</f>
        <v>0</v>
      </c>
      <c r="M141" s="94" t="n">
        <f aca="false">Q176/Q$182</f>
        <v>0.0115755754858951</v>
      </c>
      <c r="N141" s="81" t="n">
        <f aca="false">ROUND(N$147*M141,0)</f>
        <v>2637502</v>
      </c>
      <c r="O141" s="82" t="n">
        <f aca="false">Tabla_Ministerio!L141/Tabla_Ministerio!L147-M141</f>
        <v>-7.97312359620932E-006</v>
      </c>
      <c r="P141" s="81" t="n">
        <f aca="false">N141-Tabla_Ministerio!L141</f>
        <v>1817</v>
      </c>
      <c r="Q141" s="83" t="n">
        <f aca="false">N141+J141</f>
        <v>2702625</v>
      </c>
      <c r="R141" s="81" t="n">
        <f aca="false">Q141-Tabla_Ministerio!M141</f>
        <v>1817</v>
      </c>
      <c r="T141" s="83" t="n">
        <f aca="false">B141+Tabla_Ministerio!B141</f>
        <v>4482</v>
      </c>
      <c r="U141" s="83" t="n">
        <f aca="false">C141+Tabla_Ministerio!C141</f>
        <v>38</v>
      </c>
      <c r="V141" s="83" t="n">
        <f aca="false">D141+Tabla_Ministerio!D141</f>
        <v>456.251532634033</v>
      </c>
      <c r="W141" s="83" t="n">
        <f aca="false">E141+Tabla_Ministerio!E141</f>
        <v>292.288578088578</v>
      </c>
      <c r="X141" s="83" t="n">
        <f aca="false">F141+Tabla_Ministerio!F141</f>
        <v>37</v>
      </c>
      <c r="Y141" s="83" t="n">
        <f aca="false">G141+Tabla_Ministerio!G141</f>
        <v>122</v>
      </c>
      <c r="Z141" s="83" t="n">
        <f aca="false">H141+Tabla_Ministerio!H141</f>
        <v>13</v>
      </c>
      <c r="AA141" s="83" t="n">
        <f aca="false">Y141+0.33*Z141</f>
        <v>126.29</v>
      </c>
      <c r="AD141" s="91" t="n">
        <f aca="false">IF(U141&gt;0,T141/U141,0)</f>
        <v>117.947368421053</v>
      </c>
      <c r="AE141" s="92" t="n">
        <f aca="false">EXP((((AD141-AD147)/AD148+2)/4-1.9)^3)</f>
        <v>0.0150679413201521</v>
      </c>
      <c r="AF141" s="93" t="n">
        <f aca="false">T141/V141</f>
        <v>9.82352864465901</v>
      </c>
      <c r="AG141" s="92" t="n">
        <f aca="false">EXP((((AF141-AF147)/AF148+2)/4-1.9)^3)</f>
        <v>0.00513856717662242</v>
      </c>
      <c r="AH141" s="92" t="n">
        <f aca="false">W141/V141</f>
        <v>0.640630347916064</v>
      </c>
      <c r="AI141" s="92" t="n">
        <f aca="false">EXP((((AH141-AH147)/AH148+2)/4-1.9)^3)</f>
        <v>0.028166878191974</v>
      </c>
      <c r="AJ141" s="92" t="n">
        <f aca="false">X141/V141</f>
        <v>0.0810956179947308</v>
      </c>
      <c r="AK141" s="92" t="n">
        <f aca="false">EXP((((AJ141-AJ147)/AJ148+2)/4-1.9)^3)</f>
        <v>0.0202384144024262</v>
      </c>
      <c r="AL141" s="92" t="n">
        <f aca="false">AA141/V141</f>
        <v>0.27679907017715</v>
      </c>
      <c r="AM141" s="92" t="n">
        <f aca="false">EXP((((AL141-AL147)/AL148+2)/4-1.9)^3)</f>
        <v>0.0109796647967816</v>
      </c>
      <c r="AN141" s="92" t="n">
        <f aca="false">0.01*AE141+0.15*AG141+0.24*AI141+0.25*AK141+0.35*AM141</f>
        <v>0.0165840015352488</v>
      </c>
      <c r="AP141" s="94" t="n">
        <f aca="false">0.01*AE141/$AN$147</f>
        <v>4.93401792632907E-005</v>
      </c>
      <c r="AQ141" s="81" t="n">
        <f aca="false">AP141*$J$147</f>
        <v>591.694139989762</v>
      </c>
      <c r="AR141" s="94" t="n">
        <f aca="false">0.15*AG141/$AN$147</f>
        <v>0.000252394624053845</v>
      </c>
      <c r="AS141" s="81" t="n">
        <f aca="false">AR141*$J$147</f>
        <v>3026.75065732258</v>
      </c>
      <c r="AT141" s="94" t="n">
        <f aca="false">0.24*AI141/$AN$147</f>
        <v>0.00221358783884393</v>
      </c>
      <c r="AU141" s="81" t="n">
        <f aca="false">AT141*$J$147</f>
        <v>26545.6464113625</v>
      </c>
      <c r="AV141" s="94" t="n">
        <f aca="false">0.25*AK141/$AN$147</f>
        <v>0.00165677409641385</v>
      </c>
      <c r="AW141" s="81" t="n">
        <f aca="false">AV141*$J$147</f>
        <v>19868.260285472</v>
      </c>
      <c r="AX141" s="94" t="n">
        <f aca="false">0.35*AM141/$AN$147</f>
        <v>0.00125835717192389</v>
      </c>
      <c r="AY141" s="81" t="n">
        <f aca="false">AX141*$J$147</f>
        <v>15090.3903422867</v>
      </c>
    </row>
    <row r="142" customFormat="false" ht="13.8" hidden="false" customHeight="false" outlineLevel="0" collapsed="false">
      <c r="A142" s="89" t="s">
        <v>66</v>
      </c>
      <c r="B142" s="81" t="n">
        <f aca="true">INDIRECT(ADDRESS(ROW()-35*INT((ROW()-15)/35)+138,2+INT((ROW()-15)/35), 1, 1, "Variables_Simulación"))</f>
        <v>0</v>
      </c>
      <c r="C142" s="81" t="n">
        <f aca="true">INDIRECT(ADDRESS(ROW()-35*INT((ROW()-15)/35)+108,2+INT((ROW()-15)/35), 1, 1, "Variables_Simulación"))</f>
        <v>0</v>
      </c>
      <c r="D142" s="81" t="n">
        <f aca="true">INDIRECT(ADDRESS(ROW()-35*INT((ROW()-15)/35)+78,2+INT((ROW()-15)/35), 1, 1, "Variables_Simulación"))</f>
        <v>0</v>
      </c>
      <c r="E142" s="81" t="n">
        <f aca="true">INDIRECT(ADDRESS(ROW()-35*INT((ROW()-15)/35)+48,2+INT((ROW()-15)/35), 1, 1, "Variables_Simulación"))</f>
        <v>0</v>
      </c>
      <c r="F142" s="81" t="n">
        <f aca="true">INDIRECT(ADDRESS(ROW()-35*INT((ROW()-15)/35)+18,2+INT((ROW()-15)/35), 1, 1, "Variables_Simulación"))</f>
        <v>0</v>
      </c>
      <c r="G142" s="81" t="n">
        <f aca="true">INDIRECT(ADDRESS(ROW()-35*INT((ROW()-15)/35)-12,2+INT((ROW()-15)/35), 1, 1, "Variables_Simulación"))</f>
        <v>0</v>
      </c>
      <c r="H142" s="81" t="n">
        <f aca="true">INDIRECT(ADDRESS(ROW()-35*INT((ROW()-15)/35)+168,2+INT((ROW()-15)/35), 1, 1, "Variables_Simulación"))</f>
        <v>0</v>
      </c>
      <c r="I142" s="94" t="n">
        <f aca="false">AP142+AR142+AT142+AV142+AX142</f>
        <v>0.012530285910279</v>
      </c>
      <c r="J142" s="81" t="n">
        <f aca="false">ROUND(AQ142+AS142+AU142+AW142+AY142,0)</f>
        <v>150265</v>
      </c>
      <c r="K142" s="94" t="n">
        <f aca="false">I142-Tabla_Ministerio!J142</f>
        <v>6.41847686111419E-017</v>
      </c>
      <c r="L142" s="81" t="n">
        <f aca="false">J142-Tabla_Ministerio!K142</f>
        <v>0</v>
      </c>
      <c r="M142" s="94" t="n">
        <f aca="false">Q177/Q$182</f>
        <v>0.0108227379035586</v>
      </c>
      <c r="N142" s="81" t="n">
        <f aca="false">ROUND(N$147*M142,0)</f>
        <v>2465967</v>
      </c>
      <c r="O142" s="82" t="n">
        <f aca="false">Tabla_Ministerio!L142/Tabla_Ministerio!L147-M142</f>
        <v>1.13486865537145E-005</v>
      </c>
      <c r="P142" s="81" t="n">
        <f aca="false">N142-Tabla_Ministerio!L142</f>
        <v>-2586</v>
      </c>
      <c r="Q142" s="83" t="n">
        <f aca="false">N142+J142</f>
        <v>2616232</v>
      </c>
      <c r="R142" s="81" t="n">
        <f aca="false">Q142-Tabla_Ministerio!M142</f>
        <v>-2586</v>
      </c>
      <c r="T142" s="83" t="n">
        <f aca="false">B142+Tabla_Ministerio!B142</f>
        <v>7332</v>
      </c>
      <c r="U142" s="83" t="n">
        <f aca="false">C142+Tabla_Ministerio!C142</f>
        <v>31</v>
      </c>
      <c r="V142" s="83" t="n">
        <f aca="false">D142+Tabla_Ministerio!D142</f>
        <v>410.595888810015</v>
      </c>
      <c r="W142" s="83" t="n">
        <f aca="false">E142+Tabla_Ministerio!E142</f>
        <v>286.857387470085</v>
      </c>
      <c r="X142" s="83" t="n">
        <f aca="false">F142+Tabla_Ministerio!F142</f>
        <v>23</v>
      </c>
      <c r="Y142" s="83" t="n">
        <f aca="false">G142+Tabla_Ministerio!G142</f>
        <v>126</v>
      </c>
      <c r="Z142" s="83" t="n">
        <f aca="false">H142+Tabla_Ministerio!H142</f>
        <v>22</v>
      </c>
      <c r="AA142" s="83" t="n">
        <f aca="false">Y142+0.33*Z142</f>
        <v>133.26</v>
      </c>
      <c r="AD142" s="91" t="n">
        <f aca="false">IF(U142&gt;0,T142/U142,0)</f>
        <v>236.516129032258</v>
      </c>
      <c r="AE142" s="92" t="n">
        <f aca="false">EXP((((AD142-AD147)/AD148+2)/4-1.9)^3)</f>
        <v>0.123799704442798</v>
      </c>
      <c r="AF142" s="93" t="n">
        <f aca="false">T142/V142</f>
        <v>17.8569737296921</v>
      </c>
      <c r="AG142" s="92" t="n">
        <f aca="false">EXP((((AF142-AF147)/AF148+2)/4-1.9)^3)</f>
        <v>0.0851985400958493</v>
      </c>
      <c r="AH142" s="92" t="n">
        <f aca="false">W142/V142</f>
        <v>0.698636774716503</v>
      </c>
      <c r="AI142" s="92" t="n">
        <f aca="false">EXP((((AH142-AH147)/AH148+2)/4-1.9)^3)</f>
        <v>0.0650207271140527</v>
      </c>
      <c r="AJ142" s="92" t="n">
        <f aca="false">X142/V142</f>
        <v>0.0560161478154552</v>
      </c>
      <c r="AK142" s="92" t="n">
        <f aca="false">EXP((((AJ142-AJ147)/AJ148+2)/4-1.9)^3)</f>
        <v>0.0129044671754845</v>
      </c>
      <c r="AL142" s="92" t="n">
        <f aca="false">AA142/V142</f>
        <v>0.324552689473372</v>
      </c>
      <c r="AM142" s="92" t="n">
        <f aca="false">EXP((((AL142-AL147)/AL148+2)/4-1.9)^3)</f>
        <v>0.0154777957193043</v>
      </c>
      <c r="AN142" s="92" t="n">
        <f aca="false">0.01*AE142+0.15*AG142+0.24*AI142+0.25*AK142+0.35*AM142</f>
        <v>0.0382660978618056</v>
      </c>
      <c r="AP142" s="94" t="n">
        <f aca="false">0.01*AE142/$AN$147</f>
        <v>0.00040538381987065</v>
      </c>
      <c r="AQ142" s="81" t="n">
        <f aca="false">AP142*$J$147</f>
        <v>4861.41790008834</v>
      </c>
      <c r="AR142" s="94" t="n">
        <f aca="false">0.15*AG142/$AN$147</f>
        <v>0.00418475671491808</v>
      </c>
      <c r="AS142" s="81" t="n">
        <f aca="false">AR142*$J$147</f>
        <v>50184.1716522109</v>
      </c>
      <c r="AT142" s="94" t="n">
        <f aca="false">0.24*AI142/$AN$147</f>
        <v>0.00510987017558334</v>
      </c>
      <c r="AU142" s="81" t="n">
        <f aca="false">AT142*$J$147</f>
        <v>61278.2580879393</v>
      </c>
      <c r="AV142" s="94" t="n">
        <f aca="false">0.25*AK142/$AN$147</f>
        <v>0.00105639634208708</v>
      </c>
      <c r="AW142" s="81" t="n">
        <f aca="false">AV142*$J$147</f>
        <v>12668.4486042108</v>
      </c>
      <c r="AX142" s="94" t="n">
        <f aca="false">0.35*AM142/$AN$147</f>
        <v>0.00177387885781981</v>
      </c>
      <c r="AY142" s="81" t="n">
        <f aca="false">AX142*$J$147</f>
        <v>21272.5965104999</v>
      </c>
    </row>
    <row r="143" customFormat="false" ht="13.8" hidden="false" customHeight="false" outlineLevel="0" collapsed="false">
      <c r="A143" s="89" t="s">
        <v>67</v>
      </c>
      <c r="B143" s="81" t="n">
        <f aca="true">INDIRECT(ADDRESS(ROW()-35*INT((ROW()-15)/35)+138,2+INT((ROW()-15)/35), 1, 1, "Variables_Simulación"))</f>
        <v>0</v>
      </c>
      <c r="C143" s="81" t="n">
        <f aca="true">INDIRECT(ADDRESS(ROW()-35*INT((ROW()-15)/35)+108,2+INT((ROW()-15)/35), 1, 1, "Variables_Simulación"))</f>
        <v>0</v>
      </c>
      <c r="D143" s="81" t="n">
        <f aca="true">INDIRECT(ADDRESS(ROW()-35*INT((ROW()-15)/35)+78,2+INT((ROW()-15)/35), 1, 1, "Variables_Simulación"))</f>
        <v>0</v>
      </c>
      <c r="E143" s="81" t="n">
        <f aca="true">INDIRECT(ADDRESS(ROW()-35*INT((ROW()-15)/35)+48,2+INT((ROW()-15)/35), 1, 1, "Variables_Simulación"))</f>
        <v>0</v>
      </c>
      <c r="F143" s="81" t="n">
        <f aca="true">INDIRECT(ADDRESS(ROW()-35*INT((ROW()-15)/35)+18,2+INT((ROW()-15)/35), 1, 1, "Variables_Simulación"))</f>
        <v>0</v>
      </c>
      <c r="G143" s="81" t="n">
        <f aca="true">INDIRECT(ADDRESS(ROW()-35*INT((ROW()-15)/35)-12,2+INT((ROW()-15)/35), 1, 1, "Variables_Simulación"))</f>
        <v>0</v>
      </c>
      <c r="H143" s="81" t="n">
        <f aca="true">INDIRECT(ADDRESS(ROW()-35*INT((ROW()-15)/35)+168,2+INT((ROW()-15)/35), 1, 1, "Variables_Simulación"))</f>
        <v>0</v>
      </c>
      <c r="I143" s="94" t="n">
        <f aca="false">AP143+AR143+AT143+AV143+AX143</f>
        <v>0.0154225529000388</v>
      </c>
      <c r="J143" s="81" t="n">
        <f aca="false">ROUND(AQ143+AS143+AU143+AW143+AY143,0)</f>
        <v>184949</v>
      </c>
      <c r="K143" s="94" t="n">
        <f aca="false">I143-Tabla_Ministerio!J143</f>
        <v>6.93889390390723E-017</v>
      </c>
      <c r="L143" s="81" t="n">
        <f aca="false">J143-Tabla_Ministerio!K143</f>
        <v>0</v>
      </c>
      <c r="M143" s="94" t="n">
        <f aca="false">Q178/Q$182</f>
        <v>0.00864384144246146</v>
      </c>
      <c r="N143" s="81" t="n">
        <f aca="false">ROUND(N$147*M143,0)</f>
        <v>1969504</v>
      </c>
      <c r="O143" s="82" t="n">
        <f aca="false">Tabla_Ministerio!L143/Tabla_Ministerio!L147-M143</f>
        <v>-1.282136363682E-005</v>
      </c>
      <c r="P143" s="81" t="n">
        <f aca="false">N143-Tabla_Ministerio!L143</f>
        <v>2921</v>
      </c>
      <c r="Q143" s="83" t="n">
        <f aca="false">N143+J143</f>
        <v>2154453</v>
      </c>
      <c r="R143" s="81" t="n">
        <f aca="false">Q143-Tabla_Ministerio!M143</f>
        <v>2921</v>
      </c>
      <c r="T143" s="83" t="n">
        <f aca="false">B143+Tabla_Ministerio!B143</f>
        <v>9938</v>
      </c>
      <c r="U143" s="83" t="n">
        <f aca="false">C143+Tabla_Ministerio!C143</f>
        <v>55</v>
      </c>
      <c r="V143" s="83" t="n">
        <f aca="false">D143+Tabla_Ministerio!D143</f>
        <v>486.251614076376</v>
      </c>
      <c r="W143" s="83" t="n">
        <f aca="false">E143+Tabla_Ministerio!E143</f>
        <v>338.649665333629</v>
      </c>
      <c r="X143" s="83" t="n">
        <f aca="false">F143+Tabla_Ministerio!F143</f>
        <v>34</v>
      </c>
      <c r="Y143" s="83" t="n">
        <f aca="false">G143+Tabla_Ministerio!G143</f>
        <v>120</v>
      </c>
      <c r="Z143" s="83" t="n">
        <f aca="false">H143+Tabla_Ministerio!H143</f>
        <v>21</v>
      </c>
      <c r="AA143" s="83" t="n">
        <f aca="false">Y143+0.33*Z143</f>
        <v>126.93</v>
      </c>
      <c r="AD143" s="91" t="n">
        <f aca="false">IF(U143&gt;0,T143/U143,0)</f>
        <v>180.690909090909</v>
      </c>
      <c r="AE143" s="92" t="n">
        <f aca="false">EXP((((AD143-AD147)/AD148+2)/4-1.9)^3)</f>
        <v>0.0518136252685917</v>
      </c>
      <c r="AF143" s="93" t="n">
        <f aca="false">T143/V143</f>
        <v>20.4379784299061</v>
      </c>
      <c r="AG143" s="92" t="n">
        <f aca="false">EXP((((AF143-AF147)/AF148+2)/4-1.9)^3)</f>
        <v>0.158968447880547</v>
      </c>
      <c r="AH143" s="92" t="n">
        <f aca="false">W143/V143</f>
        <v>0.696449442079254</v>
      </c>
      <c r="AI143" s="92" t="n">
        <f aca="false">EXP((((AH143-AH147)/AH148+2)/4-1.9)^3)</f>
        <v>0.0631695411361782</v>
      </c>
      <c r="AJ143" s="92" t="n">
        <f aca="false">X143/V143</f>
        <v>0.0699226470735367</v>
      </c>
      <c r="AK143" s="92" t="n">
        <f aca="false">EXP((((AJ143-AJ147)/AJ148+2)/4-1.9)^3)</f>
        <v>0.0166289483757423</v>
      </c>
      <c r="AL143" s="92" t="n">
        <f aca="false">AA143/V143</f>
        <v>0.261037693913059</v>
      </c>
      <c r="AM143" s="92" t="n">
        <f aca="false">EXP((((AL143-AL147)/AL148+2)/4-1.9)^3)</f>
        <v>0.00976408222620262</v>
      </c>
      <c r="AN143" s="92" t="n">
        <f aca="false">0.01*AE143+0.15*AG143+0.24*AI143+0.25*AK143+0.35*AM143</f>
        <v>0.0470987591805572</v>
      </c>
      <c r="AP143" s="94" t="n">
        <f aca="false">0.01*AE143/$AN$147</f>
        <v>0.000169664422280049</v>
      </c>
      <c r="AQ143" s="81" t="n">
        <f aca="false">AP143*$J$147</f>
        <v>2034.63882634378</v>
      </c>
      <c r="AR143" s="94" t="n">
        <f aca="false">0.15*AG143/$AN$147</f>
        <v>0.00780816524531778</v>
      </c>
      <c r="AS143" s="81" t="n">
        <f aca="false">AR143*$J$147</f>
        <v>93636.5795323242</v>
      </c>
      <c r="AT143" s="94" t="n">
        <f aca="false">0.24*AI143/$AN$147</f>
        <v>0.00496438856629271</v>
      </c>
      <c r="AU143" s="81" t="n">
        <f aca="false">AT143*$J$147</f>
        <v>59533.6228438272</v>
      </c>
      <c r="AV143" s="94" t="n">
        <f aca="false">0.25*AK143/$AN$147</f>
        <v>0.00136129295367281</v>
      </c>
      <c r="AW143" s="81" t="n">
        <f aca="false">AV143*$J$147</f>
        <v>16324.810236286</v>
      </c>
      <c r="AX143" s="94" t="n">
        <f aca="false">0.35*AM143/$AN$147</f>
        <v>0.00111904171247543</v>
      </c>
      <c r="AY143" s="81" t="n">
        <f aca="false">AX143*$J$147</f>
        <v>13419.7004056782</v>
      </c>
    </row>
    <row r="144" customFormat="false" ht="13.8" hidden="false" customHeight="false" outlineLevel="0" collapsed="false">
      <c r="A144" s="89" t="s">
        <v>68</v>
      </c>
      <c r="B144" s="81" t="n">
        <f aca="true">INDIRECT(ADDRESS(ROW()-35*INT((ROW()-15)/35)+138,2+INT((ROW()-15)/35), 1, 1, "Variables_Simulación"))</f>
        <v>0</v>
      </c>
      <c r="C144" s="81" t="n">
        <f aca="true">INDIRECT(ADDRESS(ROW()-35*INT((ROW()-15)/35)+108,2+INT((ROW()-15)/35), 1, 1, "Variables_Simulación"))</f>
        <v>0</v>
      </c>
      <c r="D144" s="81" t="n">
        <f aca="true">INDIRECT(ADDRESS(ROW()-35*INT((ROW()-15)/35)+78,2+INT((ROW()-15)/35), 1, 1, "Variables_Simulación"))</f>
        <v>0</v>
      </c>
      <c r="E144" s="81" t="n">
        <f aca="true">INDIRECT(ADDRESS(ROW()-35*INT((ROW()-15)/35)+48,2+INT((ROW()-15)/35), 1, 1, "Variables_Simulación"))</f>
        <v>0</v>
      </c>
      <c r="F144" s="81" t="n">
        <f aca="true">INDIRECT(ADDRESS(ROW()-35*INT((ROW()-15)/35)+18,2+INT((ROW()-15)/35), 1, 1, "Variables_Simulación"))</f>
        <v>0</v>
      </c>
      <c r="G144" s="81" t="n">
        <f aca="true">INDIRECT(ADDRESS(ROW()-35*INT((ROW()-15)/35)-12,2+INT((ROW()-15)/35), 1, 1, "Variables_Simulación"))</f>
        <v>0</v>
      </c>
      <c r="H144" s="81" t="n">
        <f aca="true">INDIRECT(ADDRESS(ROW()-35*INT((ROW()-15)/35)+168,2+INT((ROW()-15)/35), 1, 1, "Variables_Simulación"))</f>
        <v>0</v>
      </c>
      <c r="I144" s="94" t="n">
        <f aca="false">AP144+AR144+AT144+AV144+AX144</f>
        <v>0.01031857158236</v>
      </c>
      <c r="J144" s="81" t="n">
        <f aca="false">ROUND(AQ144+AS144+AU144+AW144+AY144,0)</f>
        <v>123742</v>
      </c>
      <c r="K144" s="94" t="n">
        <f aca="false">I144-Tabla_Ministerio!J144</f>
        <v>9.19403442267708E-017</v>
      </c>
      <c r="L144" s="81" t="n">
        <f aca="false">J144-Tabla_Ministerio!K144</f>
        <v>0</v>
      </c>
      <c r="M144" s="94" t="n">
        <f aca="false">Q179/Q$182</f>
        <v>0.00706619537757075</v>
      </c>
      <c r="N144" s="81" t="n">
        <f aca="false">ROUND(N$147*M144,0)</f>
        <v>1610037</v>
      </c>
      <c r="O144" s="82" t="n">
        <f aca="false">Tabla_Ministerio!L144/Tabla_Ministerio!L147-M144</f>
        <v>8.17741272461821E-006</v>
      </c>
      <c r="P144" s="81" t="n">
        <f aca="false">N144-Tabla_Ministerio!L144</f>
        <v>-1863</v>
      </c>
      <c r="Q144" s="83" t="n">
        <f aca="false">N144+J144</f>
        <v>1733779</v>
      </c>
      <c r="R144" s="81" t="n">
        <f aca="false">Q144-Tabla_Ministerio!M144</f>
        <v>-1863</v>
      </c>
      <c r="T144" s="83" t="n">
        <f aca="false">B144+Tabla_Ministerio!B144</f>
        <v>9022</v>
      </c>
      <c r="U144" s="83" t="n">
        <f aca="false">C144+Tabla_Ministerio!C144</f>
        <v>40</v>
      </c>
      <c r="V144" s="83" t="n">
        <f aca="false">D144+Tabla_Ministerio!D144</f>
        <v>494.119856039039</v>
      </c>
      <c r="W144" s="83" t="n">
        <f aca="false">E144+Tabla_Ministerio!E144</f>
        <v>311.385694676621</v>
      </c>
      <c r="X144" s="83" t="n">
        <f aca="false">F144+Tabla_Ministerio!F144</f>
        <v>35</v>
      </c>
      <c r="Y144" s="83" t="n">
        <f aca="false">G144+Tabla_Ministerio!G144</f>
        <v>163</v>
      </c>
      <c r="Z144" s="83" t="n">
        <f aca="false">H144+Tabla_Ministerio!H144</f>
        <v>25</v>
      </c>
      <c r="AA144" s="83" t="n">
        <f aca="false">Y144+0.33*Z144</f>
        <v>171.25</v>
      </c>
      <c r="AD144" s="91" t="n">
        <f aca="false">IF(U144&gt;0,T144/U144,0)</f>
        <v>225.55</v>
      </c>
      <c r="AE144" s="92" t="n">
        <f aca="false">EXP((((AD144-AD147)/AD148+2)/4-1.9)^3)</f>
        <v>0.105986807848215</v>
      </c>
      <c r="AF144" s="93" t="n">
        <f aca="false">T144/V144</f>
        <v>18.2587278971586</v>
      </c>
      <c r="AG144" s="92" t="n">
        <f aca="false">EXP((((AF144-AF147)/AF148+2)/4-1.9)^3)</f>
        <v>0.0946445097358838</v>
      </c>
      <c r="AH144" s="92" t="n">
        <f aca="false">W144/V144</f>
        <v>0.630182517198862</v>
      </c>
      <c r="AI144" s="92" t="n">
        <f aca="false">EXP((((AH144-AH147)/AH148+2)/4-1.9)^3)</f>
        <v>0.0238395038886702</v>
      </c>
      <c r="AJ144" s="92" t="n">
        <f aca="false">X144/V144</f>
        <v>0.0708330166704225</v>
      </c>
      <c r="AK144" s="92" t="n">
        <f aca="false">EXP((((AJ144-AJ147)/AJ148+2)/4-1.9)^3)</f>
        <v>0.0169013255133967</v>
      </c>
      <c r="AL144" s="92" t="n">
        <f aca="false">AA144/V144</f>
        <v>0.346575831565996</v>
      </c>
      <c r="AM144" s="92" t="n">
        <f aca="false">EXP((((AL144-AL147)/AL148+2)/4-1.9)^3)</f>
        <v>0.0180240335399355</v>
      </c>
      <c r="AN144" s="92" t="n">
        <f aca="false">0.01*AE144+0.15*AG144+0.24*AI144+0.25*AK144+0.35*AM144</f>
        <v>0.0315117685894722</v>
      </c>
      <c r="AP144" s="94" t="n">
        <f aca="false">0.01*AE144/$AN$147</f>
        <v>0.000347055247141226</v>
      </c>
      <c r="AQ144" s="81" t="n">
        <f aca="false">AP144*$J$147</f>
        <v>4161.9337232312</v>
      </c>
      <c r="AR144" s="94" t="n">
        <f aca="false">0.15*AG144/$AN$147</f>
        <v>0.00464872106026457</v>
      </c>
      <c r="AS144" s="81" t="n">
        <f aca="false">AR144*$J$147</f>
        <v>55748.0951807569</v>
      </c>
      <c r="AT144" s="94" t="n">
        <f aca="false">0.24*AI144/$AN$147</f>
        <v>0.00187350673128801</v>
      </c>
      <c r="AU144" s="81" t="n">
        <f aca="false">AT144*$J$147</f>
        <v>22467.3475185213</v>
      </c>
      <c r="AV144" s="94" t="n">
        <f aca="false">0.25*AK144/$AN$147</f>
        <v>0.0013835905199321</v>
      </c>
      <c r="AW144" s="81" t="n">
        <f aca="false">AV144*$J$147</f>
        <v>16592.2056833364</v>
      </c>
      <c r="AX144" s="94" t="n">
        <f aca="false">0.35*AM144/$AN$147</f>
        <v>0.00206569802373409</v>
      </c>
      <c r="AY144" s="81" t="n">
        <f aca="false">AX144*$J$147</f>
        <v>24772.1316355504</v>
      </c>
    </row>
    <row r="145" customFormat="false" ht="13.8" hidden="false" customHeight="false" outlineLevel="0" collapsed="false">
      <c r="A145" s="89" t="s">
        <v>69</v>
      </c>
      <c r="B145" s="81" t="n">
        <f aca="true">INDIRECT(ADDRESS(ROW()-35*INT((ROW()-15)/35)+138,2+INT((ROW()-15)/35), 1, 1, "Variables_Simulación"))</f>
        <v>0</v>
      </c>
      <c r="C145" s="81" t="n">
        <f aca="true">INDIRECT(ADDRESS(ROW()-35*INT((ROW()-15)/35)+108,2+INT((ROW()-15)/35), 1, 1, "Variables_Simulación"))</f>
        <v>0</v>
      </c>
      <c r="D145" s="81" t="n">
        <f aca="true">INDIRECT(ADDRESS(ROW()-35*INT((ROW()-15)/35)+78,2+INT((ROW()-15)/35), 1, 1, "Variables_Simulación"))</f>
        <v>0</v>
      </c>
      <c r="E145" s="81" t="n">
        <f aca="true">INDIRECT(ADDRESS(ROW()-35*INT((ROW()-15)/35)+48,2+INT((ROW()-15)/35), 1, 1, "Variables_Simulación"))</f>
        <v>0</v>
      </c>
      <c r="F145" s="81" t="n">
        <f aca="true">INDIRECT(ADDRESS(ROW()-35*INT((ROW()-15)/35)+18,2+INT((ROW()-15)/35), 1, 1, "Variables_Simulación"))</f>
        <v>0</v>
      </c>
      <c r="G145" s="81" t="n">
        <f aca="true">INDIRECT(ADDRESS(ROW()-35*INT((ROW()-15)/35)-12,2+INT((ROW()-15)/35), 1, 1, "Variables_Simulación"))</f>
        <v>0</v>
      </c>
      <c r="H145" s="81" t="n">
        <f aca="true">INDIRECT(ADDRESS(ROW()-35*INT((ROW()-15)/35)+168,2+INT((ROW()-15)/35), 1, 1, "Variables_Simulación"))</f>
        <v>0</v>
      </c>
      <c r="I145" s="94" t="n">
        <f aca="false">AP145+AR145+AT145+AV145+AX145</f>
        <v>0.0278323344342573</v>
      </c>
      <c r="J145" s="81" t="n">
        <f aca="false">ROUND(AQ145+AS145+AU145+AW145+AY145,0)</f>
        <v>333769</v>
      </c>
      <c r="K145" s="94" t="n">
        <f aca="false">I145-Tabla_Ministerio!J145</f>
        <v>0</v>
      </c>
      <c r="L145" s="81" t="n">
        <f aca="false">J145-Tabla_Ministerio!K145</f>
        <v>0</v>
      </c>
      <c r="M145" s="94" t="n">
        <f aca="false">Q180/Q$182</f>
        <v>0.0128090167995107</v>
      </c>
      <c r="N145" s="81" t="n">
        <f aca="false">ROUND(N$147*M145,0)</f>
        <v>2918542</v>
      </c>
      <c r="O145" s="82" t="n">
        <f aca="false">Tabla_Ministerio!L145/Tabla_Ministerio!L147-M145</f>
        <v>-4.1564031730279E-011</v>
      </c>
      <c r="P145" s="81" t="n">
        <v>0</v>
      </c>
      <c r="Q145" s="83" t="n">
        <f aca="false">N145+J145</f>
        <v>3252311</v>
      </c>
      <c r="R145" s="81" t="n">
        <f aca="false">Q145-Tabla_Ministerio!M145</f>
        <v>0</v>
      </c>
      <c r="T145" s="83" t="n">
        <f aca="false">B145+Tabla_Ministerio!B145</f>
        <v>435</v>
      </c>
      <c r="U145" s="83" t="n">
        <f aca="false">C145+Tabla_Ministerio!C145</f>
        <v>10</v>
      </c>
      <c r="V145" s="83" t="n">
        <f aca="false">D145+Tabla_Ministerio!D145</f>
        <v>67.0369163226917</v>
      </c>
      <c r="W145" s="83" t="n">
        <f aca="false">E145+Tabla_Ministerio!E145</f>
        <v>52.3891890499644</v>
      </c>
      <c r="X145" s="83" t="n">
        <f aca="false">F145+Tabla_Ministerio!F145</f>
        <v>10</v>
      </c>
      <c r="Y145" s="83" t="n">
        <f aca="false">G145+Tabla_Ministerio!G145</f>
        <v>40</v>
      </c>
      <c r="Z145" s="83" t="n">
        <f aca="false">H145+Tabla_Ministerio!H145</f>
        <v>3</v>
      </c>
      <c r="AA145" s="83" t="n">
        <f aca="false">Y145+0.33*Z145</f>
        <v>40.99</v>
      </c>
      <c r="AD145" s="91" t="n">
        <f aca="false">IF(U145&gt;0,T145/U145,0)</f>
        <v>43.5</v>
      </c>
      <c r="AE145" s="92" t="n">
        <f aca="false">EXP((((AD145-AD147)/AD148+2)/4-1.9)^3)</f>
        <v>0.00234249849360844</v>
      </c>
      <c r="AF145" s="93" t="n">
        <f aca="false">T145/V145</f>
        <v>6.48896196098976</v>
      </c>
      <c r="AG145" s="92" t="n">
        <f aca="false">EXP((((AF145-AF147)/AF148+2)/4-1.9)^3)</f>
        <v>0.00102563596391331</v>
      </c>
      <c r="AH145" s="92" t="n">
        <f aca="false">W145/V145</f>
        <v>0.781497597499587</v>
      </c>
      <c r="AI145" s="92" t="n">
        <f aca="false">EXP((((AH145-AH147)/AH148+2)/4-1.9)^3)</f>
        <v>0.16842409057118</v>
      </c>
      <c r="AJ145" s="92" t="n">
        <f aca="false">X145/V145</f>
        <v>0.149171539333098</v>
      </c>
      <c r="AK145" s="92" t="n">
        <f aca="false">EXP((((AJ145-AJ147)/AJ148+2)/4-1.9)^3)</f>
        <v>0.0585814010868033</v>
      </c>
      <c r="AL145" s="92" t="n">
        <f aca="false">AA145/V145</f>
        <v>0.611454139726369</v>
      </c>
      <c r="AM145" s="92" t="n">
        <f aca="false">EXP((((AL145-AL147)/AL148+2)/4-1.9)^3)</f>
        <v>0.0850069934523272</v>
      </c>
      <c r="AN145" s="92" t="n">
        <f aca="false">0.01*AE145+0.15*AG145+0.24*AI145+0.25*AK145+0.35*AM145</f>
        <v>0.0849968500966217</v>
      </c>
      <c r="AP145" s="94" t="n">
        <f aca="false">0.01*AE145/$AN$147</f>
        <v>7.67054325092518E-006</v>
      </c>
      <c r="AQ145" s="81" t="n">
        <f aca="false">AP145*$J$147</f>
        <v>91.9861978589769</v>
      </c>
      <c r="AR145" s="94" t="n">
        <f aca="false">0.15*AG145/$AN$147</f>
        <v>5.03768841839206E-005</v>
      </c>
      <c r="AS145" s="81" t="n">
        <f aca="false">AR145*$J$147</f>
        <v>604.126446389825</v>
      </c>
      <c r="AT145" s="94" t="n">
        <f aca="false">0.24*AI145/$AN$147</f>
        <v>0.0132361675339281</v>
      </c>
      <c r="AU145" s="81" t="n">
        <f aca="false">AT145*$J$147</f>
        <v>158729.92118565</v>
      </c>
      <c r="AV145" s="94" t="n">
        <f aca="false">0.25*AK145/$AN$147</f>
        <v>0.00479563991142561</v>
      </c>
      <c r="AW145" s="81" t="n">
        <f aca="false">AV145*$J$147</f>
        <v>57509.9660248438</v>
      </c>
      <c r="AX145" s="94" t="n">
        <f aca="false">0.35*AM145/$AN$147</f>
        <v>0.00974247956146876</v>
      </c>
      <c r="AY145" s="81" t="n">
        <f aca="false">AX145*$J$147</f>
        <v>116833.139878354</v>
      </c>
    </row>
    <row r="146" customFormat="false" ht="13.8" hidden="false" customHeight="false" outlineLevel="0" collapsed="false">
      <c r="A146" s="95" t="s">
        <v>70</v>
      </c>
      <c r="B146" s="97" t="n">
        <f aca="true">INDIRECT(ADDRESS(ROW()-35*INT((ROW()-15)/35)+138,2+INT((ROW()-15)/35), 1, 1, "Variables_Simulación"))</f>
        <v>0</v>
      </c>
      <c r="C146" s="97" t="n">
        <f aca="true">INDIRECT(ADDRESS(ROW()-35*INT((ROW()-15)/35)+108,2+INT((ROW()-15)/35), 1, 1, "Variables_Simulación"))</f>
        <v>0</v>
      </c>
      <c r="D146" s="97" t="n">
        <f aca="true">INDIRECT(ADDRESS(ROW()-35*INT((ROW()-15)/35)+78,2+INT((ROW()-15)/35), 1, 1, "Variables_Simulación"))</f>
        <v>0</v>
      </c>
      <c r="E146" s="97" t="n">
        <f aca="true">INDIRECT(ADDRESS(ROW()-35*INT((ROW()-15)/35)+48,2+INT((ROW()-15)/35), 1, 1, "Variables_Simulación"))</f>
        <v>0</v>
      </c>
      <c r="F146" s="97" t="n">
        <f aca="true">INDIRECT(ADDRESS(ROW()-35*INT((ROW()-15)/35)+18,2+INT((ROW()-15)/35), 1, 1, "Variables_Simulación"))</f>
        <v>0</v>
      </c>
      <c r="G146" s="97" t="n">
        <f aca="true">INDIRECT(ADDRESS(ROW()-35*INT((ROW()-15)/35)-12,2+INT((ROW()-15)/35), 1, 1, "Variables_Simulación"))</f>
        <v>0</v>
      </c>
      <c r="H146" s="97" t="n">
        <f aca="true">INDIRECT(ADDRESS(ROW()-35*INT((ROW()-15)/35)+168,2+INT((ROW()-15)/35), 1, 1, "Variables_Simulación"))</f>
        <v>0</v>
      </c>
      <c r="I146" s="103" t="n">
        <f aca="false">AP146+AR146+AT146+AV146+AX146</f>
        <v>0.0351203151018505</v>
      </c>
      <c r="J146" s="97" t="n">
        <f aca="false">ROUND(AQ146+AS146+AU146+AW146+AY146,0)</f>
        <v>421168</v>
      </c>
      <c r="K146" s="103" t="n">
        <f aca="false">I146-Tabla_Ministerio!J146</f>
        <v>0</v>
      </c>
      <c r="L146" s="97" t="n">
        <f aca="false">J146-Tabla_Ministerio!K146</f>
        <v>0</v>
      </c>
      <c r="M146" s="103" t="n">
        <f aca="false">Q181/Q$182</f>
        <v>0.0118694719753473</v>
      </c>
      <c r="N146" s="97" t="n">
        <f aca="false">ROUND(N$147*M146,0)</f>
        <v>2704466</v>
      </c>
      <c r="O146" s="96" t="n">
        <f aca="false">Tabla_Ministerio!L146/Tabla_Ministerio!L147-M146</f>
        <v>-7.40978551086458E-010</v>
      </c>
      <c r="P146" s="97" t="n">
        <v>0</v>
      </c>
      <c r="Q146" s="99" t="n">
        <f aca="false">N146+J146</f>
        <v>3125634</v>
      </c>
      <c r="R146" s="97" t="n">
        <f aca="false">Q146-Tabla_Ministerio!M146</f>
        <v>0</v>
      </c>
      <c r="T146" s="99" t="n">
        <f aca="false">B146+Tabla_Ministerio!B146</f>
        <v>93</v>
      </c>
      <c r="U146" s="99" t="n">
        <f aca="false">C146+Tabla_Ministerio!C146</f>
        <v>6</v>
      </c>
      <c r="V146" s="99" t="n">
        <f aca="false">D146+Tabla_Ministerio!D146</f>
        <v>23.6544318181818</v>
      </c>
      <c r="W146" s="99" t="n">
        <f aca="false">E146+Tabla_Ministerio!E146</f>
        <v>19.84</v>
      </c>
      <c r="X146" s="99" t="n">
        <f aca="false">F146+Tabla_Ministerio!F146</f>
        <v>5</v>
      </c>
      <c r="Y146" s="99" t="n">
        <f aca="false">G146+Tabla_Ministerio!G146</f>
        <v>9</v>
      </c>
      <c r="Z146" s="99" t="n">
        <f aca="false">H146+Tabla_Ministerio!H146</f>
        <v>0</v>
      </c>
      <c r="AA146" s="99" t="n">
        <f aca="false">Y146+0.33*Z146</f>
        <v>9</v>
      </c>
      <c r="AD146" s="100" t="n">
        <f aca="false">IF(U146&gt;0,T146/U146,0)</f>
        <v>15.5</v>
      </c>
      <c r="AE146" s="101" t="n">
        <f aca="false">EXP((((AD146-AD147)/AD148+2)/4-1.9)^3)</f>
        <v>0.00102976862917889</v>
      </c>
      <c r="AF146" s="102" t="n">
        <f aca="false">T146/V146</f>
        <v>3.93160997122392</v>
      </c>
      <c r="AG146" s="101" t="n">
        <f aca="false">EXP((((AF146-AF147)/AF148+2)/4-1.9)^3)</f>
        <v>0.000243717871007788</v>
      </c>
      <c r="AH146" s="101" t="n">
        <f aca="false">W146/V146</f>
        <v>0.83874346052777</v>
      </c>
      <c r="AI146" s="101" t="n">
        <f aca="false">EXP((((AH146-AH147)/AH148+2)/4-1.9)^3)</f>
        <v>0.280019798409818</v>
      </c>
      <c r="AJ146" s="101" t="n">
        <f aca="false">X146/V146</f>
        <v>0.211376880173329</v>
      </c>
      <c r="AK146" s="101" t="n">
        <f aca="false">EXP((((AJ146-AJ147)/AJ148+2)/4-1.9)^3)</f>
        <v>0.128339755136897</v>
      </c>
      <c r="AL146" s="101" t="n">
        <f aca="false">AA146/V146</f>
        <v>0.380478384311993</v>
      </c>
      <c r="AM146" s="101" t="n">
        <f aca="false">EXP((((AL146-AL147)/AL148+2)/4-1.9)^3)</f>
        <v>0.0226199592396807</v>
      </c>
      <c r="AN146" s="101" t="n">
        <f aca="false">0.01*AE146+0.15*AG146+0.24*AI146+0.25*AK146+0.35*AM146</f>
        <v>0.107253531503412</v>
      </c>
      <c r="AP146" s="103" t="n">
        <f aca="false">0.01*AE146/$AN$147</f>
        <v>3.37199141434451E-006</v>
      </c>
      <c r="AQ146" s="97" t="n">
        <f aca="false">AP146*$J$147</f>
        <v>40.4373796316518</v>
      </c>
      <c r="AR146" s="103" t="n">
        <f aca="false">0.15*AG146/$AN$147</f>
        <v>1.19708623656929E-005</v>
      </c>
      <c r="AS146" s="97" t="n">
        <f aca="false">AR146*$J$147</f>
        <v>143.556209526671</v>
      </c>
      <c r="AT146" s="103" t="n">
        <f aca="false">0.24*AI146/$AN$147</f>
        <v>0.0220062875328557</v>
      </c>
      <c r="AU146" s="97" t="n">
        <f aca="false">AT146*$J$147</f>
        <v>263902.39294911</v>
      </c>
      <c r="AV146" s="103" t="n">
        <f aca="false">0.25*AK146/$AN$147</f>
        <v>0.0105062569439935</v>
      </c>
      <c r="AW146" s="97" t="n">
        <f aca="false">AV146*$J$147</f>
        <v>125992.462123314</v>
      </c>
      <c r="AX146" s="103" t="n">
        <f aca="false">0.35*AM146/$AN$147</f>
        <v>0.00259242777122137</v>
      </c>
      <c r="AY146" s="97" t="n">
        <f aca="false">AX146*$J$147</f>
        <v>31088.7464026635</v>
      </c>
    </row>
    <row r="147" customFormat="false" ht="13.8" hidden="false" customHeight="false" outlineLevel="0" collapsed="false">
      <c r="A147" s="104" t="s">
        <v>71</v>
      </c>
      <c r="B147" s="108"/>
      <c r="C147" s="108"/>
      <c r="D147" s="108"/>
      <c r="E147" s="108"/>
      <c r="F147" s="108"/>
      <c r="G147" s="108"/>
      <c r="H147" s="108"/>
      <c r="I147" s="108" t="n">
        <f aca="false">SUM(I120:I146)</f>
        <v>1</v>
      </c>
      <c r="J147" s="108" t="n">
        <f aca="false">Tabla_Ministerio!K147</f>
        <v>11992136</v>
      </c>
      <c r="K147" s="107" t="n">
        <f aca="false">I147-Tabla_Ministerio!J147</f>
        <v>0</v>
      </c>
      <c r="L147" s="108" t="n">
        <f aca="false">SUM(L122:L146)</f>
        <v>0</v>
      </c>
      <c r="M147" s="105" t="n">
        <f aca="false">SUM(M120:M146)</f>
        <v>0.999999952990921</v>
      </c>
      <c r="N147" s="108" t="n">
        <f aca="false">Tabla_Ministerio!L147</f>
        <v>227850588</v>
      </c>
      <c r="O147" s="105" t="n">
        <f aca="false">SUM(O120:O146)</f>
        <v>4.70090791675204E-008</v>
      </c>
      <c r="P147" s="108" t="n">
        <f aca="false">SUM(P120:P146)</f>
        <v>-9</v>
      </c>
      <c r="Q147" s="111" t="n">
        <f aca="false">Tabla_Ministerio!M147</f>
        <v>239842724</v>
      </c>
      <c r="R147" s="108" t="n">
        <f aca="false">SUM(R120:R146)</f>
        <v>-9</v>
      </c>
      <c r="T147" s="111"/>
      <c r="U147" s="111"/>
      <c r="V147" s="111"/>
      <c r="W147" s="111"/>
      <c r="X147" s="111"/>
      <c r="Y147" s="111"/>
      <c r="Z147" s="111"/>
      <c r="AA147" s="111"/>
      <c r="AC147" s="112" t="s">
        <v>295</v>
      </c>
      <c r="AD147" s="112" t="n">
        <f aca="false">AVERAGE(AD120:AD146)</f>
        <v>193.392224018349</v>
      </c>
      <c r="AE147" s="111"/>
      <c r="AF147" s="113" t="n">
        <f aca="false">AVERAGE(AF120:AF146)</f>
        <v>16.8357739109453</v>
      </c>
      <c r="AG147" s="111"/>
      <c r="AH147" s="114" t="n">
        <f aca="false">AVERAGE(AH120:AH146)</f>
        <v>0.697805679516029</v>
      </c>
      <c r="AI147" s="111"/>
      <c r="AJ147" s="114" t="n">
        <f aca="false">AVERAGE(AJ120:AJ146)</f>
        <v>0.155918293981707</v>
      </c>
      <c r="AK147" s="111"/>
      <c r="AL147" s="114" t="n">
        <f aca="false">AVERAGE(AL120:AL146)</f>
        <v>0.556906704500797</v>
      </c>
      <c r="AM147" s="115"/>
      <c r="AN147" s="114" t="n">
        <f aca="false">SUM(AN120:AN146)</f>
        <v>3.05388864514375</v>
      </c>
      <c r="AP147" s="116" t="n">
        <f aca="false">SUM(AP120:AP146)</f>
        <v>0.00984809069627734</v>
      </c>
      <c r="AQ147" s="108" t="n">
        <f aca="false">SUM(AQ120:AQ146)</f>
        <v>118099.642970093</v>
      </c>
      <c r="AR147" s="116" t="n">
        <f aca="false">SUM(AR120:AR146)</f>
        <v>0.142591153071907</v>
      </c>
      <c r="AS147" s="108" t="n">
        <f aca="false">SUM(AS120:AS146)</f>
        <v>1709972.50003513</v>
      </c>
      <c r="AT147" s="116" t="n">
        <f aca="false">SUM(AT120:AT146)</f>
        <v>0.238948129595729</v>
      </c>
      <c r="AU147" s="108" t="n">
        <f aca="false">SUM(AU120:AU146)</f>
        <v>2865498.46705761</v>
      </c>
      <c r="AV147" s="116" t="n">
        <f aca="false">SUM(AV120:AV146)</f>
        <v>0.255109607196322</v>
      </c>
      <c r="AW147" s="108" t="n">
        <f aca="false">SUM(AW120:AW146)</f>
        <v>3059309.10440487</v>
      </c>
      <c r="AX147" s="116" t="n">
        <f aca="false">SUM(AX120:AX146)</f>
        <v>0.353503019439765</v>
      </c>
      <c r="AY147" s="108" t="n">
        <f aca="false">SUM(AY120:AY146)</f>
        <v>4239256.2855323</v>
      </c>
    </row>
    <row r="148" customFormat="false" ht="13.8" hidden="false" customHeight="false" outlineLevel="0" collapsed="false">
      <c r="A148" s="57" t="s">
        <v>72</v>
      </c>
      <c r="AC148" s="112" t="s">
        <v>296</v>
      </c>
      <c r="AD148" s="112" t="n">
        <f aca="false">_xlfn.STDEV.P(AD120:AD146)</f>
        <v>88.6285414206037</v>
      </c>
      <c r="AE148" s="111"/>
      <c r="AF148" s="113" t="n">
        <f aca="false">_xlfn.STDEV.P(AF120:AF146)</f>
        <v>5.15113125632359</v>
      </c>
      <c r="AG148" s="111"/>
      <c r="AH148" s="114" t="n">
        <f aca="false">_xlfn.STDEV.P(AH120:AH146)</f>
        <v>0.111414800825642</v>
      </c>
      <c r="AI148" s="111"/>
      <c r="AJ148" s="114" t="n">
        <f aca="false">_xlfn.STDEV.P(AJ120:AJ146)</f>
        <v>0.107451872116217</v>
      </c>
      <c r="AK148" s="111"/>
      <c r="AL148" s="114" t="n">
        <f aca="false">_xlfn.STDEV.P(AL120:AL146)</f>
        <v>0.277450229849355</v>
      </c>
      <c r="AM148" s="111"/>
      <c r="AN148" s="114"/>
    </row>
    <row r="149" customFormat="false" ht="13.8" hidden="false" customHeight="false" outlineLevel="0" collapsed="false">
      <c r="A149" s="57" t="s">
        <v>82</v>
      </c>
      <c r="B149" s="8"/>
      <c r="C149" s="8"/>
      <c r="D149" s="8"/>
      <c r="E149" s="8"/>
      <c r="F149" s="8"/>
      <c r="G149" s="8"/>
      <c r="H149" s="8"/>
      <c r="AC149" s="8" t="n">
        <f aca="false">MIN(AD149:AM149)</f>
        <v>-2.5051126243153</v>
      </c>
      <c r="AD149" s="8" t="n">
        <f aca="false">(MIN(AD120:AD146)-AD147)/AD148</f>
        <v>-2.00716632776486</v>
      </c>
      <c r="AF149" s="8" t="n">
        <f aca="false">(MIN(AF120:AF146)-AF147)/AF148</f>
        <v>-2.5051126243153</v>
      </c>
      <c r="AH149" s="8" t="n">
        <f aca="false">(MIN(AH120:AH146)-AH147)/AH148</f>
        <v>-2.14937642403056</v>
      </c>
      <c r="AJ149" s="8" t="n">
        <f aca="false">(MIN(AJ120:AJ146)-AJ147)/AJ148</f>
        <v>-1.42117868255426</v>
      </c>
      <c r="AL149" s="8" t="n">
        <f aca="false">(MIN(AL120:AL146)-AL147)/AL148</f>
        <v>-1.62566610504428</v>
      </c>
    </row>
    <row r="150" customFormat="false" ht="13.8" hidden="false" customHeight="false" outlineLevel="0" collapsed="false">
      <c r="A150" s="57"/>
      <c r="B150" s="8"/>
      <c r="C150" s="8"/>
      <c r="D150" s="8"/>
      <c r="E150" s="8"/>
      <c r="F150" s="8"/>
      <c r="G150" s="8"/>
      <c r="H150" s="8"/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99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158" t="s">
        <v>309</v>
      </c>
      <c r="C153" s="158"/>
      <c r="D153" s="158"/>
      <c r="E153" s="158"/>
      <c r="F153" s="158"/>
      <c r="G153" s="158"/>
      <c r="H153" s="158"/>
      <c r="I153" s="66" t="s">
        <v>32</v>
      </c>
      <c r="J153" s="69" t="s">
        <v>33</v>
      </c>
      <c r="K153" s="157" t="s">
        <v>276</v>
      </c>
      <c r="L153" s="69" t="s">
        <v>277</v>
      </c>
      <c r="M153" s="157" t="s">
        <v>278</v>
      </c>
      <c r="N153" s="69" t="s">
        <v>34</v>
      </c>
      <c r="O153" s="69" t="s">
        <v>279</v>
      </c>
      <c r="P153" s="69" t="s">
        <v>280</v>
      </c>
      <c r="Q153" s="66" t="s">
        <v>281</v>
      </c>
      <c r="R153" s="69" t="s">
        <v>282</v>
      </c>
      <c r="T153" s="72" t="s">
        <v>310</v>
      </c>
      <c r="U153" s="72"/>
      <c r="V153" s="72"/>
      <c r="W153" s="72"/>
      <c r="X153" s="72"/>
      <c r="Y153" s="72"/>
      <c r="Z153" s="72"/>
      <c r="AA153" s="72"/>
      <c r="AD153" s="73" t="s">
        <v>284</v>
      </c>
      <c r="AE153" s="73"/>
      <c r="AF153" s="73" t="s">
        <v>285</v>
      </c>
      <c r="AG153" s="73"/>
      <c r="AH153" s="73" t="s">
        <v>286</v>
      </c>
      <c r="AI153" s="73"/>
      <c r="AJ153" s="73" t="s">
        <v>287</v>
      </c>
      <c r="AK153" s="73"/>
      <c r="AL153" s="73" t="s">
        <v>288</v>
      </c>
      <c r="AM153" s="73"/>
      <c r="AN153" s="74" t="s">
        <v>289</v>
      </c>
      <c r="AP153" s="73" t="s">
        <v>284</v>
      </c>
      <c r="AQ153" s="73"/>
      <c r="AR153" s="73" t="s">
        <v>285</v>
      </c>
      <c r="AS153" s="73"/>
      <c r="AT153" s="73" t="s">
        <v>286</v>
      </c>
      <c r="AU153" s="73"/>
      <c r="AV153" s="73" t="s">
        <v>287</v>
      </c>
      <c r="AW153" s="73"/>
      <c r="AX153" s="74" t="s">
        <v>288</v>
      </c>
      <c r="AY153" s="74"/>
    </row>
    <row r="154" customFormat="false" ht="37.3" hidden="false" customHeight="false" outlineLevel="0" collapsed="false">
      <c r="A154" s="66"/>
      <c r="B154" s="137" t="s">
        <v>100</v>
      </c>
      <c r="C154" s="137" t="s">
        <v>101</v>
      </c>
      <c r="D154" s="137" t="s">
        <v>102</v>
      </c>
      <c r="E154" s="137" t="s">
        <v>103</v>
      </c>
      <c r="F154" s="137" t="s">
        <v>104</v>
      </c>
      <c r="G154" s="137" t="s">
        <v>105</v>
      </c>
      <c r="H154" s="137" t="s">
        <v>106</v>
      </c>
      <c r="I154" s="66"/>
      <c r="J154" s="69"/>
      <c r="K154" s="157"/>
      <c r="L154" s="69"/>
      <c r="M154" s="157"/>
      <c r="N154" s="69"/>
      <c r="O154" s="69"/>
      <c r="P154" s="69"/>
      <c r="Q154" s="66"/>
      <c r="R154" s="69"/>
      <c r="T154" s="73" t="s">
        <v>100</v>
      </c>
      <c r="U154" s="73" t="s">
        <v>101</v>
      </c>
      <c r="V154" s="73" t="s">
        <v>102</v>
      </c>
      <c r="W154" s="73" t="s">
        <v>103</v>
      </c>
      <c r="X154" s="73" t="s">
        <v>104</v>
      </c>
      <c r="Y154" s="73" t="s">
        <v>105</v>
      </c>
      <c r="Z154" s="73" t="s">
        <v>106</v>
      </c>
      <c r="AA154" s="66" t="s">
        <v>43</v>
      </c>
      <c r="AD154" s="73" t="s">
        <v>290</v>
      </c>
      <c r="AE154" s="73" t="s">
        <v>291</v>
      </c>
      <c r="AF154" s="73" t="s">
        <v>290</v>
      </c>
      <c r="AG154" s="73" t="s">
        <v>291</v>
      </c>
      <c r="AH154" s="73" t="s">
        <v>290</v>
      </c>
      <c r="AI154" s="73" t="s">
        <v>291</v>
      </c>
      <c r="AJ154" s="73" t="s">
        <v>290</v>
      </c>
      <c r="AK154" s="73" t="s">
        <v>291</v>
      </c>
      <c r="AL154" s="73" t="s">
        <v>290</v>
      </c>
      <c r="AM154" s="73" t="s">
        <v>291</v>
      </c>
      <c r="AN154" s="75" t="s">
        <v>292</v>
      </c>
      <c r="AP154" s="73" t="s">
        <v>293</v>
      </c>
      <c r="AQ154" s="73" t="s">
        <v>294</v>
      </c>
      <c r="AR154" s="73" t="s">
        <v>293</v>
      </c>
      <c r="AS154" s="73" t="s">
        <v>294</v>
      </c>
      <c r="AT154" s="73" t="s">
        <v>293</v>
      </c>
      <c r="AU154" s="73" t="s">
        <v>294</v>
      </c>
      <c r="AV154" s="73" t="s">
        <v>293</v>
      </c>
      <c r="AW154" s="73" t="s">
        <v>294</v>
      </c>
      <c r="AX154" s="73" t="s">
        <v>293</v>
      </c>
      <c r="AY154" s="75" t="s">
        <v>294</v>
      </c>
    </row>
    <row r="155" customFormat="false" ht="13.8" hidden="false" customHeight="false" outlineLevel="0" collapsed="false">
      <c r="A155" s="76" t="s">
        <v>44</v>
      </c>
      <c r="B155" s="79" t="n">
        <f aca="true">INDIRECT(ADDRESS(ROW()-35*INT((ROW()-15)/35)+138,2+INT((ROW()-15)/35), 1, 1, "Variables_Simulación"))</f>
        <v>0</v>
      </c>
      <c r="C155" s="79" t="n">
        <f aca="true">INDIRECT(ADDRESS(ROW()-35*INT((ROW()-15)/35)+108,2+INT((ROW()-15)/35), 1, 1, "Variables_Simulación"))</f>
        <v>0</v>
      </c>
      <c r="D155" s="79" t="n">
        <f aca="true">INDIRECT(ADDRESS(ROW()-35*INT((ROW()-15)/35)+78,2+INT((ROW()-15)/35), 1, 1, "Variables_Simulación"))</f>
        <v>0</v>
      </c>
      <c r="E155" s="79" t="n">
        <f aca="true">INDIRECT(ADDRESS(ROW()-35*INT((ROW()-15)/35)+48,2+INT((ROW()-15)/35), 1, 1, "Variables_Simulación"))</f>
        <v>0</v>
      </c>
      <c r="F155" s="79" t="n">
        <f aca="true">INDIRECT(ADDRESS(ROW()-35*INT((ROW()-15)/35)+18,2+INT((ROW()-15)/35), 1, 1, "Variables_Simulación"))</f>
        <v>0</v>
      </c>
      <c r="G155" s="79" t="n">
        <f aca="true">INDIRECT(ADDRESS(ROW()-35*INT((ROW()-15)/35)-12,2+INT((ROW()-15)/35), 1, 1, "Variables_Simulación"))</f>
        <v>0</v>
      </c>
      <c r="H155" s="79" t="n">
        <f aca="true">INDIRECT(ADDRESS(ROW()-35*INT((ROW()-15)/35)+168,2+INT((ROW()-15)/35), 1, 1, "Variables_Simulación"))</f>
        <v>0</v>
      </c>
      <c r="I155" s="88" t="n">
        <f aca="false">AP155+AR155+AT155+AV155+AX155</f>
        <v>0.104304483167813</v>
      </c>
      <c r="J155" s="79" t="n">
        <f aca="false">ROUND(AQ155+AS155+AU155+AW155+AY155,0)</f>
        <v>1220349</v>
      </c>
      <c r="K155" s="88" t="n">
        <f aca="false">I155-Tabla_Ministerio!J155</f>
        <v>5.68989300120393E-016</v>
      </c>
      <c r="L155" s="81" t="n">
        <f aca="false">J155-Tabla_Ministerio!K155</f>
        <v>0</v>
      </c>
      <c r="M155" s="94" t="n">
        <f aca="false">Q190/Q$215</f>
        <v>0.180443441423176</v>
      </c>
      <c r="N155" s="81" t="n">
        <f aca="false">ROUND((N$182-N$181-N$180)*M155,0)</f>
        <v>39164270</v>
      </c>
      <c r="O155" s="82" t="n">
        <f aca="false">Tabla_Ministerio!L155/Tabla_Ministerio!L182-M155</f>
        <v>-0.00426554920655534</v>
      </c>
      <c r="P155" s="81" t="n">
        <f aca="false">N155-Tabla_Ministerio!L155</f>
        <v>368</v>
      </c>
      <c r="Q155" s="83" t="n">
        <f aca="false">N155+J155</f>
        <v>40384619</v>
      </c>
      <c r="R155" s="81" t="n">
        <f aca="false">Q155-Tabla_Ministerio!M155</f>
        <v>368</v>
      </c>
      <c r="T155" s="84" t="n">
        <f aca="false">B155+Tabla_Ministerio!B155</f>
        <v>30480</v>
      </c>
      <c r="U155" s="84" t="n">
        <f aca="false">C155+Tabla_Ministerio!C155</f>
        <v>77</v>
      </c>
      <c r="V155" s="84" t="n">
        <f aca="false">D155+Tabla_Ministerio!D155</f>
        <v>2236.63707702301</v>
      </c>
      <c r="W155" s="84" t="n">
        <f aca="false">E155+Tabla_Ministerio!E155</f>
        <v>1499.84219932412</v>
      </c>
      <c r="X155" s="84" t="n">
        <f aca="false">F155+Tabla_Ministerio!F155</f>
        <v>855.5</v>
      </c>
      <c r="Y155" s="84" t="n">
        <f aca="false">G155+Tabla_Ministerio!G155</f>
        <v>2305</v>
      </c>
      <c r="Z155" s="84" t="n">
        <f aca="false">H155+Tabla_Ministerio!H155</f>
        <v>279</v>
      </c>
      <c r="AA155" s="84" t="n">
        <f aca="false">Y155+0.33*Z155</f>
        <v>2397.07</v>
      </c>
      <c r="AD155" s="85" t="n">
        <f aca="false">IF(U155&gt;0,T155/U155,0)</f>
        <v>395.844155844156</v>
      </c>
      <c r="AE155" s="86" t="n">
        <f aca="false">EXP((((AD155-AD182)/AD183+2)/4-1.9)^3)</f>
        <v>0.560728418623798</v>
      </c>
      <c r="AF155" s="87" t="n">
        <f aca="false">T155/V155</f>
        <v>13.6276020428711</v>
      </c>
      <c r="AG155" s="86" t="n">
        <f aca="false">EXP((((AF155-AF182)/AF183+2)/4-1.9)^3)</f>
        <v>0.0331773313769304</v>
      </c>
      <c r="AH155" s="86" t="n">
        <f aca="false">W155/V155</f>
        <v>0.670579154182863</v>
      </c>
      <c r="AI155" s="86" t="n">
        <f aca="false">EXP((((AH155-AH182)/AH183+2)/4-1.9)^3)</f>
        <v>0.0618994361910885</v>
      </c>
      <c r="AJ155" s="86" t="n">
        <f aca="false">X155/V155</f>
        <v>0.382493882797776</v>
      </c>
      <c r="AK155" s="86" t="n">
        <f aca="false">EXP((((AJ155-AJ182)/AJ183+2)/4-1.9)^3)</f>
        <v>0.512006008430854</v>
      </c>
      <c r="AL155" s="86" t="n">
        <f aca="false">AA155/V155</f>
        <v>1.07172952850738</v>
      </c>
      <c r="AM155" s="86" t="n">
        <f aca="false">EXP((((AL155-AL182)/AL183+2)/4-1.9)^3)</f>
        <v>0.475038132963378</v>
      </c>
      <c r="AN155" s="86" t="n">
        <f aca="false">0.01*AE155+0.15*AG155+0.24*AI155+0.25*AK155+0.35*AM155</f>
        <v>0.319704597223534</v>
      </c>
      <c r="AP155" s="88" t="n">
        <f aca="false">0.01*AE155/$AN$182</f>
        <v>0.00182939151985878</v>
      </c>
      <c r="AQ155" s="79" t="n">
        <f aca="false">AP155*$J$182</f>
        <v>21403.6393026671</v>
      </c>
      <c r="AR155" s="88" t="n">
        <f aca="false">0.15*AG155/$AN$182</f>
        <v>0.00162362901513349</v>
      </c>
      <c r="AS155" s="79" t="n">
        <f aca="false">AR155*$J$182</f>
        <v>18996.2451580318</v>
      </c>
      <c r="AT155" s="88" t="n">
        <f aca="false">0.24*AI155/$AN$182</f>
        <v>0.00484676573789239</v>
      </c>
      <c r="AU155" s="79" t="n">
        <f aca="false">AT155*$J$182</f>
        <v>56706.5193602636</v>
      </c>
      <c r="AV155" s="88" t="n">
        <f aca="false">0.25*AK155/$AN$182</f>
        <v>0.0417608337133599</v>
      </c>
      <c r="AW155" s="79" t="n">
        <f aca="false">AV155*$J$182</f>
        <v>488596.24201626</v>
      </c>
      <c r="AX155" s="88" t="n">
        <f aca="false">0.35*AM155/$AN$182</f>
        <v>0.054243863181568</v>
      </c>
      <c r="AY155" s="79" t="n">
        <f aca="false">AX155*$J$182</f>
        <v>634646.039034406</v>
      </c>
    </row>
    <row r="156" customFormat="false" ht="13.8" hidden="false" customHeight="false" outlineLevel="0" collapsed="false">
      <c r="A156" s="89" t="s">
        <v>45</v>
      </c>
      <c r="B156" s="81" t="n">
        <f aca="true">INDIRECT(ADDRESS(ROW()-35*INT((ROW()-15)/35)+138,2+INT((ROW()-15)/35), 1, 1, "Variables_Simulación"))</f>
        <v>0</v>
      </c>
      <c r="C156" s="81" t="n">
        <f aca="true">INDIRECT(ADDRESS(ROW()-35*INT((ROW()-15)/35)+108,2+INT((ROW()-15)/35), 1, 1, "Variables_Simulación"))</f>
        <v>0</v>
      </c>
      <c r="D156" s="81" t="n">
        <f aca="true">INDIRECT(ADDRESS(ROW()-35*INT((ROW()-15)/35)+78,2+INT((ROW()-15)/35), 1, 1, "Variables_Simulación"))</f>
        <v>0</v>
      </c>
      <c r="E156" s="81" t="n">
        <f aca="true">INDIRECT(ADDRESS(ROW()-35*INT((ROW()-15)/35)+48,2+INT((ROW()-15)/35), 1, 1, "Variables_Simulación"))</f>
        <v>0</v>
      </c>
      <c r="F156" s="81" t="n">
        <f aca="true">INDIRECT(ADDRESS(ROW()-35*INT((ROW()-15)/35)+18,2+INT((ROW()-15)/35), 1, 1, "Variables_Simulación"))</f>
        <v>0</v>
      </c>
      <c r="G156" s="81" t="n">
        <f aca="true">INDIRECT(ADDRESS(ROW()-35*INT((ROW()-15)/35)-12,2+INT((ROW()-15)/35), 1, 1, "Variables_Simulación"))</f>
        <v>0</v>
      </c>
      <c r="H156" s="81" t="n">
        <f aca="true">INDIRECT(ADDRESS(ROW()-35*INT((ROW()-15)/35)+168,2+INT((ROW()-15)/35), 1, 1, "Variables_Simulación"))</f>
        <v>0</v>
      </c>
      <c r="I156" s="94" t="n">
        <f aca="false">AP156+AR156+AT156+AV156+AX156</f>
        <v>0.0876135463888688</v>
      </c>
      <c r="J156" s="81" t="n">
        <f aca="false">ROUND(AQ156+AS156+AU156+AW156+AY156,0)</f>
        <v>1025067</v>
      </c>
      <c r="K156" s="94" t="n">
        <f aca="false">I156-Tabla_Ministerio!J156</f>
        <v>0</v>
      </c>
      <c r="L156" s="81" t="n">
        <f aca="false">J156-Tabla_Ministerio!K156</f>
        <v>0</v>
      </c>
      <c r="M156" s="94" t="n">
        <f aca="false">Q191/Q$215</f>
        <v>0.117183444963709</v>
      </c>
      <c r="N156" s="81" t="n">
        <f aca="false">ROUND((N$182-N$181-N$180)*M156,0)</f>
        <v>25434031</v>
      </c>
      <c r="O156" s="82" t="n">
        <f aca="false">Tabla_Ministerio!L156/Tabla_Ministerio!L182-M156</f>
        <v>-0.00276651744501064</v>
      </c>
      <c r="P156" s="81" t="n">
        <f aca="false">N156-Tabla_Ministerio!L156</f>
        <v>-564</v>
      </c>
      <c r="Q156" s="83" t="n">
        <f aca="false">N156+J156</f>
        <v>26459098</v>
      </c>
      <c r="R156" s="81" t="n">
        <f aca="false">Q156-Tabla_Ministerio!M156</f>
        <v>-564</v>
      </c>
      <c r="T156" s="83" t="n">
        <f aca="false">B156+Tabla_Ministerio!B156</f>
        <v>26767</v>
      </c>
      <c r="U156" s="83" t="n">
        <f aca="false">C156+Tabla_Ministerio!C156</f>
        <v>76</v>
      </c>
      <c r="V156" s="83" t="n">
        <f aca="false">D156+Tabla_Ministerio!D156</f>
        <v>2232.59710255467</v>
      </c>
      <c r="W156" s="83" t="n">
        <f aca="false">E156+Tabla_Ministerio!E156</f>
        <v>1508.93801164558</v>
      </c>
      <c r="X156" s="83" t="n">
        <f aca="false">F156+Tabla_Ministerio!F156</f>
        <v>763</v>
      </c>
      <c r="Y156" s="83" t="n">
        <f aca="false">G156+Tabla_Ministerio!G156</f>
        <v>2171</v>
      </c>
      <c r="Z156" s="83" t="n">
        <f aca="false">H156+Tabla_Ministerio!H156</f>
        <v>237</v>
      </c>
      <c r="AA156" s="83" t="n">
        <f aca="false">Y156+0.33*Z156</f>
        <v>2249.21</v>
      </c>
      <c r="AD156" s="91" t="n">
        <f aca="false">IF(U156&gt;0,T156/U156,0)</f>
        <v>352.197368421053</v>
      </c>
      <c r="AE156" s="92" t="n">
        <f aca="false">EXP((((AD156-AD182)/AD183+2)/4-1.9)^3)</f>
        <v>0.421090807090519</v>
      </c>
      <c r="AF156" s="93" t="n">
        <f aca="false">T156/V156</f>
        <v>11.9891761793346</v>
      </c>
      <c r="AG156" s="92" t="n">
        <f aca="false">EXP((((AF156-AF182)/AF183+2)/4-1.9)^3)</f>
        <v>0.0207365954782126</v>
      </c>
      <c r="AH156" s="92" t="n">
        <f aca="false">W156/V156</f>
        <v>0.675866689031784</v>
      </c>
      <c r="AI156" s="92" t="n">
        <f aca="false">EXP((((AH156-AH182)/AH183+2)/4-1.9)^3)</f>
        <v>0.0661886510022742</v>
      </c>
      <c r="AJ156" s="92" t="n">
        <f aca="false">X156/V156</f>
        <v>0.341754452304417</v>
      </c>
      <c r="AK156" s="92" t="n">
        <f aca="false">EXP((((AJ156-AJ182)/AJ183+2)/4-1.9)^3)</f>
        <v>0.40611976379211</v>
      </c>
      <c r="AL156" s="92" t="n">
        <f aca="false">AA156/V156</f>
        <v>1.00744106378456</v>
      </c>
      <c r="AM156" s="92" t="n">
        <f aca="false">EXP((((AL156-AL182)/AL183+2)/4-1.9)^3)</f>
        <v>0.410881269036979</v>
      </c>
      <c r="AN156" s="92" t="n">
        <f aca="false">0.01*AE156+0.15*AG156+0.24*AI156+0.25*AK156+0.35*AM156</f>
        <v>0.268545058744153</v>
      </c>
      <c r="AP156" s="94" t="n">
        <f aca="false">0.01*AE156/$AN$182</f>
        <v>0.00137382006332502</v>
      </c>
      <c r="AQ156" s="81" t="n">
        <f aca="false">AP156*$J$182</f>
        <v>16073.5133966544</v>
      </c>
      <c r="AR156" s="94" t="n">
        <f aca="false">0.15*AG156/$AN$182</f>
        <v>0.00101480549206929</v>
      </c>
      <c r="AS156" s="81" t="n">
        <f aca="false">AR156*$J$182</f>
        <v>11873.0903028858</v>
      </c>
      <c r="AT156" s="94" t="n">
        <f aca="false">0.24*AI156/$AN$182</f>
        <v>0.00518261402131033</v>
      </c>
      <c r="AU156" s="81" t="n">
        <f aca="false">AT156*$J$182</f>
        <v>60635.8999442801</v>
      </c>
      <c r="AV156" s="94" t="n">
        <f aca="false">0.25*AK156/$AN$182</f>
        <v>0.0331244158157604</v>
      </c>
      <c r="AW156" s="81" t="n">
        <f aca="false">AV156*$J$182</f>
        <v>387551.292621509</v>
      </c>
      <c r="AX156" s="94" t="n">
        <f aca="false">0.35*AM156/$AN$182</f>
        <v>0.0469178909964038</v>
      </c>
      <c r="AY156" s="81" t="n">
        <f aca="false">AX156*$J$182</f>
        <v>548933.131496312</v>
      </c>
    </row>
    <row r="157" customFormat="false" ht="13.8" hidden="false" customHeight="false" outlineLevel="0" collapsed="false">
      <c r="A157" s="89" t="s">
        <v>46</v>
      </c>
      <c r="B157" s="81" t="n">
        <f aca="true">INDIRECT(ADDRESS(ROW()-35*INT((ROW()-15)/35)+138,2+INT((ROW()-15)/35), 1, 1, "Variables_Simulación"))</f>
        <v>0</v>
      </c>
      <c r="C157" s="81" t="n">
        <f aca="true">INDIRECT(ADDRESS(ROW()-35*INT((ROW()-15)/35)+108,2+INT((ROW()-15)/35), 1, 1, "Variables_Simulación"))</f>
        <v>0</v>
      </c>
      <c r="D157" s="81" t="n">
        <f aca="true">INDIRECT(ADDRESS(ROW()-35*INT((ROW()-15)/35)+78,2+INT((ROW()-15)/35), 1, 1, "Variables_Simulación"))</f>
        <v>0</v>
      </c>
      <c r="E157" s="81" t="n">
        <f aca="true">INDIRECT(ADDRESS(ROW()-35*INT((ROW()-15)/35)+48,2+INT((ROW()-15)/35), 1, 1, "Variables_Simulación"))</f>
        <v>0</v>
      </c>
      <c r="F157" s="81" t="n">
        <f aca="true">INDIRECT(ADDRESS(ROW()-35*INT((ROW()-15)/35)+18,2+INT((ROW()-15)/35), 1, 1, "Variables_Simulación"))</f>
        <v>0</v>
      </c>
      <c r="G157" s="81" t="n">
        <f aca="true">INDIRECT(ADDRESS(ROW()-35*INT((ROW()-15)/35)-12,2+INT((ROW()-15)/35), 1, 1, "Variables_Simulación"))</f>
        <v>0</v>
      </c>
      <c r="H157" s="81" t="n">
        <f aca="true">INDIRECT(ADDRESS(ROW()-35*INT((ROW()-15)/35)+168,2+INT((ROW()-15)/35), 1, 1, "Variables_Simulación"))</f>
        <v>0</v>
      </c>
      <c r="I157" s="94" t="n">
        <f aca="false">AP157+AR157+AT157+AV157+AX157</f>
        <v>0.0639331676705094</v>
      </c>
      <c r="J157" s="81" t="n">
        <f aca="false">ROUND(AQ157+AS157+AU157+AW157+AY157,0)</f>
        <v>748010</v>
      </c>
      <c r="K157" s="94" t="n">
        <f aca="false">I157-Tabla_Ministerio!J157</f>
        <v>-2.91433543964104E-016</v>
      </c>
      <c r="L157" s="81" t="n">
        <f aca="false">J157-Tabla_Ministerio!K157</f>
        <v>0</v>
      </c>
      <c r="M157" s="94" t="n">
        <f aca="false">Q192/Q$215</f>
        <v>0.0722753681386344</v>
      </c>
      <c r="N157" s="81" t="n">
        <f aca="false">ROUND((N$182-N$181-N$180)*M157,0)</f>
        <v>15686977</v>
      </c>
      <c r="O157" s="82" t="n">
        <f aca="false">Tabla_Ministerio!L157/Tabla_Ministerio!L182-M157</f>
        <v>-0.0017253745518874</v>
      </c>
      <c r="P157" s="81" t="n">
        <f aca="false">N157-Tabla_Ministerio!L157</f>
        <v>3891</v>
      </c>
      <c r="Q157" s="83" t="n">
        <f aca="false">N157+J157</f>
        <v>16434987</v>
      </c>
      <c r="R157" s="81" t="n">
        <f aca="false">Q157-Tabla_Ministerio!M157</f>
        <v>3891</v>
      </c>
      <c r="T157" s="83" t="n">
        <f aca="false">B157+Tabla_Ministerio!B157</f>
        <v>24666</v>
      </c>
      <c r="U157" s="83" t="n">
        <f aca="false">C157+Tabla_Ministerio!C157</f>
        <v>90</v>
      </c>
      <c r="V157" s="83" t="n">
        <f aca="false">D157+Tabla_Ministerio!D157</f>
        <v>1432.1590251547</v>
      </c>
      <c r="W157" s="83" t="n">
        <f aca="false">E157+Tabla_Ministerio!E157</f>
        <v>1129.66821277559</v>
      </c>
      <c r="X157" s="83" t="n">
        <f aca="false">F157+Tabla_Ministerio!F157</f>
        <v>388</v>
      </c>
      <c r="Y157" s="83" t="n">
        <f aca="false">G157+Tabla_Ministerio!G157</f>
        <v>1050</v>
      </c>
      <c r="Z157" s="83" t="n">
        <f aca="false">H157+Tabla_Ministerio!H157</f>
        <v>121</v>
      </c>
      <c r="AA157" s="83" t="n">
        <f aca="false">Y157+0.33*Z157</f>
        <v>1089.93</v>
      </c>
      <c r="AD157" s="91" t="n">
        <f aca="false">IF(U157&gt;0,T157/U157,0)</f>
        <v>274.066666666667</v>
      </c>
      <c r="AE157" s="92" t="n">
        <f aca="false">EXP((((AD157-AD182)/AD183+2)/4-1.9)^3)</f>
        <v>0.204280972424082</v>
      </c>
      <c r="AF157" s="93" t="n">
        <f aca="false">T157/V157</f>
        <v>17.2229477081539</v>
      </c>
      <c r="AG157" s="92" t="n">
        <f aca="false">EXP((((AF157-AF182)/AF183+2)/4-1.9)^3)</f>
        <v>0.0811864801810657</v>
      </c>
      <c r="AH157" s="92" t="n">
        <f aca="false">W157/V157</f>
        <v>0.788786854625704</v>
      </c>
      <c r="AI157" s="92" t="n">
        <f aca="false">EXP((((AH157-AH182)/AH183+2)/4-1.9)^3)</f>
        <v>0.216762545836565</v>
      </c>
      <c r="AJ157" s="92" t="n">
        <f aca="false">X157/V157</f>
        <v>0.270919634750819</v>
      </c>
      <c r="AK157" s="92" t="n">
        <f aca="false">EXP((((AJ157-AJ182)/AJ183+2)/4-1.9)^3)</f>
        <v>0.241439540038553</v>
      </c>
      <c r="AL157" s="92" t="n">
        <f aca="false">AA157/V157</f>
        <v>0.76103978738134</v>
      </c>
      <c r="AM157" s="92" t="n">
        <f aca="false">EXP((((AL157-AL182)/AL183+2)/4-1.9)^3)</f>
        <v>0.198166977063415</v>
      </c>
      <c r="AN157" s="92" t="n">
        <f aca="false">0.01*AE157+0.15*AG157+0.24*AI157+0.25*AK157+0.35*AM157</f>
        <v>0.19596211973401</v>
      </c>
      <c r="AP157" s="94" t="n">
        <f aca="false">0.01*AE157/$AN$182</f>
        <v>0.000666472156945997</v>
      </c>
      <c r="AQ157" s="81" t="n">
        <f aca="false">AP157*$J$182</f>
        <v>7797.63626194345</v>
      </c>
      <c r="AR157" s="94" t="n">
        <f aca="false">0.15*AG157/$AN$182</f>
        <v>0.00397309606854625</v>
      </c>
      <c r="AS157" s="81" t="n">
        <f aca="false">AR157*$J$182</f>
        <v>46484.6995533101</v>
      </c>
      <c r="AT157" s="94" t="n">
        <f aca="false">0.24*AI157/$AN$182</f>
        <v>0.0169726470072476</v>
      </c>
      <c r="AU157" s="81" t="n">
        <f aca="false">AT157*$J$182</f>
        <v>198577.729595393</v>
      </c>
      <c r="AV157" s="94" t="n">
        <f aca="false">0.25*AK157/$AN$182</f>
        <v>0.019692574534976</v>
      </c>
      <c r="AW157" s="81" t="n">
        <f aca="false">AV157*$J$182</f>
        <v>230400.52263938</v>
      </c>
      <c r="AX157" s="94" t="n">
        <f aca="false">0.35*AM157/$AN$182</f>
        <v>0.0226283779027935</v>
      </c>
      <c r="AY157" s="81" t="n">
        <f aca="false">AX157*$J$182</f>
        <v>264749.034516801</v>
      </c>
    </row>
    <row r="158" customFormat="false" ht="13.8" hidden="false" customHeight="false" outlineLevel="0" collapsed="false">
      <c r="A158" s="89" t="s">
        <v>47</v>
      </c>
      <c r="B158" s="81" t="n">
        <f aca="true">INDIRECT(ADDRESS(ROW()-35*INT((ROW()-15)/35)+138,2+INT((ROW()-15)/35), 1, 1, "Variables_Simulación"))</f>
        <v>0</v>
      </c>
      <c r="C158" s="81" t="n">
        <f aca="true">INDIRECT(ADDRESS(ROW()-35*INT((ROW()-15)/35)+108,2+INT((ROW()-15)/35), 1, 1, "Variables_Simulación"))</f>
        <v>0</v>
      </c>
      <c r="D158" s="81" t="n">
        <f aca="true">INDIRECT(ADDRESS(ROW()-35*INT((ROW()-15)/35)+78,2+INT((ROW()-15)/35), 1, 1, "Variables_Simulación"))</f>
        <v>0</v>
      </c>
      <c r="E158" s="81" t="n">
        <f aca="true">INDIRECT(ADDRESS(ROW()-35*INT((ROW()-15)/35)+48,2+INT((ROW()-15)/35), 1, 1, "Variables_Simulación"))</f>
        <v>0</v>
      </c>
      <c r="F158" s="81" t="n">
        <f aca="true">INDIRECT(ADDRESS(ROW()-35*INT((ROW()-15)/35)+18,2+INT((ROW()-15)/35), 1, 1, "Variables_Simulación"))</f>
        <v>0</v>
      </c>
      <c r="G158" s="81" t="n">
        <f aca="true">INDIRECT(ADDRESS(ROW()-35*INT((ROW()-15)/35)-12,2+INT((ROW()-15)/35), 1, 1, "Variables_Simulación"))</f>
        <v>0</v>
      </c>
      <c r="H158" s="81" t="n">
        <f aca="true">INDIRECT(ADDRESS(ROW()-35*INT((ROW()-15)/35)+168,2+INT((ROW()-15)/35), 1, 1, "Variables_Simulación"))</f>
        <v>0</v>
      </c>
      <c r="I158" s="94" t="n">
        <f aca="false">AP158+AR158+AT158+AV158+AX158</f>
        <v>0.09878846122084</v>
      </c>
      <c r="J158" s="81" t="n">
        <f aca="false">ROUND(AQ158+AS158+AU158+AW158+AY158,0)</f>
        <v>1155812</v>
      </c>
      <c r="K158" s="94" t="n">
        <f aca="false">I158-Tabla_Ministerio!J158</f>
        <v>0</v>
      </c>
      <c r="L158" s="81" t="n">
        <f aca="false">J158-Tabla_Ministerio!K158</f>
        <v>0</v>
      </c>
      <c r="M158" s="94" t="n">
        <f aca="false">Q193/Q$215</f>
        <v>0.0610103524213446</v>
      </c>
      <c r="N158" s="81" t="n">
        <f aca="false">ROUND((N$182-N$181-N$180)*M158,0)</f>
        <v>13241966</v>
      </c>
      <c r="O158" s="82" t="n">
        <f aca="false">Tabla_Ministerio!L158/Tabla_Ministerio!L182-M158</f>
        <v>-0.00144801360709902</v>
      </c>
      <c r="P158" s="81" t="n">
        <f aca="false">N158-Tabla_Ministerio!L158</f>
        <v>1408</v>
      </c>
      <c r="Q158" s="83" t="n">
        <f aca="false">N158+J158</f>
        <v>14397778</v>
      </c>
      <c r="R158" s="81" t="n">
        <f aca="false">Q158-Tabla_Ministerio!M158</f>
        <v>1408</v>
      </c>
      <c r="T158" s="83" t="n">
        <f aca="false">B158+Tabla_Ministerio!B158</f>
        <v>14121</v>
      </c>
      <c r="U158" s="83" t="n">
        <f aca="false">C158+Tabla_Ministerio!C158</f>
        <v>52</v>
      </c>
      <c r="V158" s="83" t="n">
        <f aca="false">D158+Tabla_Ministerio!D158</f>
        <v>633.0425414256</v>
      </c>
      <c r="W158" s="83" t="n">
        <f aca="false">E158+Tabla_Ministerio!E158</f>
        <v>518.952093917781</v>
      </c>
      <c r="X158" s="83" t="n">
        <f aca="false">F158+Tabla_Ministerio!F158</f>
        <v>209</v>
      </c>
      <c r="Y158" s="83" t="n">
        <f aca="false">G158+Tabla_Ministerio!G158</f>
        <v>545</v>
      </c>
      <c r="Z158" s="83" t="n">
        <f aca="false">H158+Tabla_Ministerio!H158</f>
        <v>69</v>
      </c>
      <c r="AA158" s="83" t="n">
        <f aca="false">Y158+0.33*Z158</f>
        <v>567.77</v>
      </c>
      <c r="AD158" s="91" t="n">
        <f aca="false">IF(U158&gt;0,T158/U158,0)</f>
        <v>271.557692307692</v>
      </c>
      <c r="AE158" s="92" t="n">
        <f aca="false">EXP((((AD158-AD182)/AD183+2)/4-1.9)^3)</f>
        <v>0.198595648686664</v>
      </c>
      <c r="AF158" s="93" t="n">
        <f aca="false">T158/V158</f>
        <v>22.3065577365461</v>
      </c>
      <c r="AG158" s="92" t="n">
        <f aca="false">EXP((((AF158-AF182)/AF183+2)/4-1.9)^3)</f>
        <v>0.21535985137541</v>
      </c>
      <c r="AH158" s="92" t="n">
        <f aca="false">W158/V158</f>
        <v>0.819774438458923</v>
      </c>
      <c r="AI158" s="92" t="n">
        <f aca="false">EXP((((AH158-AH182)/AH183+2)/4-1.9)^3)</f>
        <v>0.27846553763668</v>
      </c>
      <c r="AJ158" s="92" t="n">
        <f aca="false">X158/V158</f>
        <v>0.330151587489422</v>
      </c>
      <c r="AK158" s="92" t="n">
        <f aca="false">EXP((((AJ158-AJ182)/AJ183+2)/4-1.9)^3)</f>
        <v>0.376929825767806</v>
      </c>
      <c r="AL158" s="92" t="n">
        <f aca="false">AA158/V158</f>
        <v>0.896890750377364</v>
      </c>
      <c r="AM158" s="92" t="n">
        <f aca="false">EXP((((AL158-AL182)/AL183+2)/4-1.9)^3)</f>
        <v>0.306980770635972</v>
      </c>
      <c r="AN158" s="92" t="n">
        <f aca="false">0.01*AE158+0.15*AG158+0.24*AI158+0.25*AK158+0.35*AM158</f>
        <v>0.302797389390523</v>
      </c>
      <c r="AP158" s="94" t="n">
        <f aca="false">0.01*AE158/$AN$182</f>
        <v>0.000647923635616526</v>
      </c>
      <c r="AQ158" s="81" t="n">
        <f aca="false">AP158*$J$182</f>
        <v>7580.62101079346</v>
      </c>
      <c r="AR158" s="94" t="n">
        <f aca="false">0.15*AG158/$AN$182</f>
        <v>0.0105392594544566</v>
      </c>
      <c r="AS158" s="81" t="n">
        <f aca="false">AR158*$J$182</f>
        <v>123307.944434894</v>
      </c>
      <c r="AT158" s="94" t="n">
        <f aca="false">0.24*AI158/$AN$182</f>
        <v>0.0218040310227503</v>
      </c>
      <c r="AU158" s="81" t="n">
        <f aca="false">AT158*$J$182</f>
        <v>255104.284834083</v>
      </c>
      <c r="AV158" s="94" t="n">
        <f aca="false">0.25*AK158/$AN$182</f>
        <v>0.0307435919038065</v>
      </c>
      <c r="AW158" s="81" t="n">
        <f aca="false">AV158*$J$182</f>
        <v>359695.967120405</v>
      </c>
      <c r="AX158" s="94" t="n">
        <f aca="false">0.35*AM158/$AN$182</f>
        <v>0.0350536552042101</v>
      </c>
      <c r="AY158" s="81" t="n">
        <f aca="false">AX158*$J$182</f>
        <v>410123.138806771</v>
      </c>
    </row>
    <row r="159" customFormat="false" ht="13.8" hidden="false" customHeight="false" outlineLevel="0" collapsed="false">
      <c r="A159" s="89" t="s">
        <v>48</v>
      </c>
      <c r="B159" s="81" t="n">
        <f aca="true">INDIRECT(ADDRESS(ROW()-35*INT((ROW()-15)/35)+138,2+INT((ROW()-15)/35), 1, 1, "Variables_Simulación"))</f>
        <v>0</v>
      </c>
      <c r="C159" s="81" t="n">
        <f aca="true">INDIRECT(ADDRESS(ROW()-35*INT((ROW()-15)/35)+108,2+INT((ROW()-15)/35), 1, 1, "Variables_Simulación"))</f>
        <v>0</v>
      </c>
      <c r="D159" s="81" t="n">
        <f aca="true">INDIRECT(ADDRESS(ROW()-35*INT((ROW()-15)/35)+78,2+INT((ROW()-15)/35), 1, 1, "Variables_Simulación"))</f>
        <v>0</v>
      </c>
      <c r="E159" s="81" t="n">
        <f aca="true">INDIRECT(ADDRESS(ROW()-35*INT((ROW()-15)/35)+48,2+INT((ROW()-15)/35), 1, 1, "Variables_Simulación"))</f>
        <v>0</v>
      </c>
      <c r="F159" s="81" t="n">
        <f aca="true">INDIRECT(ADDRESS(ROW()-35*INT((ROW()-15)/35)+18,2+INT((ROW()-15)/35), 1, 1, "Variables_Simulación"))</f>
        <v>0</v>
      </c>
      <c r="G159" s="81" t="n">
        <f aca="true">INDIRECT(ADDRESS(ROW()-35*INT((ROW()-15)/35)-12,2+INT((ROW()-15)/35), 1, 1, "Variables_Simulación"))</f>
        <v>0</v>
      </c>
      <c r="H159" s="81" t="n">
        <f aca="true">INDIRECT(ADDRESS(ROW()-35*INT((ROW()-15)/35)+168,2+INT((ROW()-15)/35), 1, 1, "Variables_Simulación"))</f>
        <v>0</v>
      </c>
      <c r="I159" s="94" t="n">
        <f aca="false">AP159+AR159+AT159+AV159+AX159</f>
        <v>0.0525436935573474</v>
      </c>
      <c r="J159" s="81" t="n">
        <f aca="false">ROUND(AQ159+AS159+AU159+AW159+AY159,0)</f>
        <v>614754</v>
      </c>
      <c r="K159" s="94" t="n">
        <f aca="false">I159-Tabla_Ministerio!J159</f>
        <v>0</v>
      </c>
      <c r="L159" s="81" t="n">
        <f aca="false">J159-Tabla_Ministerio!K159</f>
        <v>0</v>
      </c>
      <c r="M159" s="94" t="n">
        <f aca="false">Q194/Q$215</f>
        <v>0.0559685733241949</v>
      </c>
      <c r="N159" s="81" t="n">
        <f aca="false">ROUND((N$182-N$181-N$180)*M159,0)</f>
        <v>12147675</v>
      </c>
      <c r="O159" s="82" t="n">
        <f aca="false">Tabla_Ministerio!L159/Tabla_Ministerio!L182-M159</f>
        <v>-0.00131956049664074</v>
      </c>
      <c r="P159" s="81" t="n">
        <f aca="false">N159-Tabla_Ministerio!L159</f>
        <v>-663</v>
      </c>
      <c r="Q159" s="83" t="n">
        <f aca="false">N159+J159</f>
        <v>12762429</v>
      </c>
      <c r="R159" s="81" t="n">
        <f aca="false">Q159-Tabla_Ministerio!M159</f>
        <v>-663</v>
      </c>
      <c r="T159" s="83" t="n">
        <f aca="false">B159+Tabla_Ministerio!B159</f>
        <v>15105</v>
      </c>
      <c r="U159" s="83" t="n">
        <f aca="false">C159+Tabla_Ministerio!C159</f>
        <v>77</v>
      </c>
      <c r="V159" s="83" t="n">
        <f aca="false">D159+Tabla_Ministerio!D159</f>
        <v>677.026002904433</v>
      </c>
      <c r="W159" s="83" t="n">
        <f aca="false">E159+Tabla_Ministerio!E159</f>
        <v>405.924592615271</v>
      </c>
      <c r="X159" s="83" t="n">
        <f aca="false">F159+Tabla_Ministerio!F159</f>
        <v>169</v>
      </c>
      <c r="Y159" s="83" t="n">
        <f aca="false">G159+Tabla_Ministerio!G159</f>
        <v>522</v>
      </c>
      <c r="Z159" s="83" t="n">
        <f aca="false">H159+Tabla_Ministerio!H159</f>
        <v>6</v>
      </c>
      <c r="AA159" s="83" t="n">
        <f aca="false">Y159+0.33*Z159</f>
        <v>523.98</v>
      </c>
      <c r="AD159" s="91" t="n">
        <f aca="false">IF(U159&gt;0,T159/U159,0)</f>
        <v>196.168831168831</v>
      </c>
      <c r="AE159" s="92" t="n">
        <f aca="false">EXP((((AD159-AD182)/AD183+2)/4-1.9)^3)</f>
        <v>0.0721899851810148</v>
      </c>
      <c r="AF159" s="93" t="n">
        <f aca="false">T159/V159</f>
        <v>22.3108121921459</v>
      </c>
      <c r="AG159" s="92" t="n">
        <f aca="false">EXP((((AF159-AF182)/AF183+2)/4-1.9)^3)</f>
        <v>0.215507792291441</v>
      </c>
      <c r="AH159" s="92" t="n">
        <f aca="false">W159/V159</f>
        <v>0.599570165508946</v>
      </c>
      <c r="AI159" s="92" t="n">
        <f aca="false">EXP((((AH159-AH182)/AH183+2)/4-1.9)^3)</f>
        <v>0.0225626523655545</v>
      </c>
      <c r="AJ159" s="92" t="n">
        <f aca="false">X159/V159</f>
        <v>0.249621136078957</v>
      </c>
      <c r="AK159" s="92" t="n">
        <f aca="false">EXP((((AJ159-AJ182)/AJ183+2)/4-1.9)^3)</f>
        <v>0.199985705843094</v>
      </c>
      <c r="AL159" s="92" t="n">
        <f aca="false">AA159/V159</f>
        <v>0.773943685696166</v>
      </c>
      <c r="AM159" s="92" t="n">
        <f aca="false">EXP((((AL159-AL182)/AL183+2)/4-1.9)^3)</f>
        <v>0.207407456589368</v>
      </c>
      <c r="AN159" s="92" t="n">
        <f aca="false">0.01*AE159+0.15*AG159+0.24*AI159+0.25*AK159+0.35*AM159</f>
        <v>0.161052141530312</v>
      </c>
      <c r="AP159" s="94" t="n">
        <f aca="false">0.01*AE159/$AN$182</f>
        <v>0.000235521764766275</v>
      </c>
      <c r="AQ159" s="81" t="n">
        <f aca="false">AP159*$J$182</f>
        <v>2755.57355889247</v>
      </c>
      <c r="AR159" s="94" t="n">
        <f aca="false">0.15*AG159/$AN$182</f>
        <v>0.0105464993726123</v>
      </c>
      <c r="AS159" s="81" t="n">
        <f aca="false">AR159*$J$182</f>
        <v>123392.650521646</v>
      </c>
      <c r="AT159" s="94" t="n">
        <f aca="false">0.24*AI159/$AN$182</f>
        <v>0.00176667021818674</v>
      </c>
      <c r="AU159" s="81" t="n">
        <f aca="false">AT159*$J$182</f>
        <v>20669.8083523161</v>
      </c>
      <c r="AV159" s="94" t="n">
        <f aca="false">0.25*AK159/$AN$182</f>
        <v>0.0163114683602199</v>
      </c>
      <c r="AW159" s="81" t="n">
        <f aca="false">AV159*$J$182</f>
        <v>190842.026700749</v>
      </c>
      <c r="AX159" s="94" t="n">
        <f aca="false">0.35*AM159/$AN$182</f>
        <v>0.0236835338415622</v>
      </c>
      <c r="AY159" s="81" t="n">
        <f aca="false">AX159*$J$182</f>
        <v>277094.219719811</v>
      </c>
    </row>
    <row r="160" customFormat="false" ht="13.8" hidden="false" customHeight="false" outlineLevel="0" collapsed="false">
      <c r="A160" s="89" t="s">
        <v>49</v>
      </c>
      <c r="B160" s="81" t="n">
        <f aca="true">INDIRECT(ADDRESS(ROW()-35*INT((ROW()-15)/35)+138,2+INT((ROW()-15)/35), 1, 1, "Variables_Simulación"))</f>
        <v>0</v>
      </c>
      <c r="C160" s="81" t="n">
        <f aca="true">INDIRECT(ADDRESS(ROW()-35*INT((ROW()-15)/35)+108,2+INT((ROW()-15)/35), 1, 1, "Variables_Simulación"))</f>
        <v>0</v>
      </c>
      <c r="D160" s="81" t="n">
        <f aca="true">INDIRECT(ADDRESS(ROW()-35*INT((ROW()-15)/35)+78,2+INT((ROW()-15)/35), 1, 1, "Variables_Simulación"))</f>
        <v>0</v>
      </c>
      <c r="E160" s="81" t="n">
        <f aca="true">INDIRECT(ADDRESS(ROW()-35*INT((ROW()-15)/35)+48,2+INT((ROW()-15)/35), 1, 1, "Variables_Simulación"))</f>
        <v>0</v>
      </c>
      <c r="F160" s="81" t="n">
        <f aca="true">INDIRECT(ADDRESS(ROW()-35*INT((ROW()-15)/35)+18,2+INT((ROW()-15)/35), 1, 1, "Variables_Simulación"))</f>
        <v>0</v>
      </c>
      <c r="G160" s="81" t="n">
        <f aca="true">INDIRECT(ADDRESS(ROW()-35*INT((ROW()-15)/35)-12,2+INT((ROW()-15)/35), 1, 1, "Variables_Simulación"))</f>
        <v>0</v>
      </c>
      <c r="H160" s="81" t="n">
        <f aca="true">INDIRECT(ADDRESS(ROW()-35*INT((ROW()-15)/35)+168,2+INT((ROW()-15)/35), 1, 1, "Variables_Simulación"))</f>
        <v>0</v>
      </c>
      <c r="I160" s="94" t="n">
        <f aca="false">AP160+AR160+AT160+AV160+AX160</f>
        <v>0.0232106358239347</v>
      </c>
      <c r="J160" s="81" t="n">
        <f aca="false">ROUND(AQ160+AS160+AU160+AW160+AY160,0)</f>
        <v>271561</v>
      </c>
      <c r="K160" s="94" t="n">
        <f aca="false">I160-Tabla_Ministerio!J160</f>
        <v>0</v>
      </c>
      <c r="L160" s="81" t="n">
        <f aca="false">J160-Tabla_Ministerio!K160</f>
        <v>0</v>
      </c>
      <c r="M160" s="94" t="n">
        <f aca="false">Q195/Q$215</f>
        <v>0.0562941101500936</v>
      </c>
      <c r="N160" s="81" t="n">
        <f aca="false">ROUND((N$182-N$181-N$180)*M160,0)</f>
        <v>12218331</v>
      </c>
      <c r="O160" s="82" t="n">
        <f aca="false">Tabla_Ministerio!L160/Tabla_Ministerio!L182-M160</f>
        <v>-0.00134095982584997</v>
      </c>
      <c r="P160" s="81" t="n">
        <f aca="false">N160-Tabla_Ministerio!L160</f>
        <v>2384</v>
      </c>
      <c r="Q160" s="83" t="n">
        <f aca="false">N160+J160</f>
        <v>12489892</v>
      </c>
      <c r="R160" s="81" t="n">
        <f aca="false">Q160-Tabla_Ministerio!M160</f>
        <v>2384</v>
      </c>
      <c r="T160" s="83" t="n">
        <f aca="false">B160+Tabla_Ministerio!B160</f>
        <v>18645</v>
      </c>
      <c r="U160" s="83" t="n">
        <f aca="false">C160+Tabla_Ministerio!C160</f>
        <v>68</v>
      </c>
      <c r="V160" s="83" t="n">
        <f aca="false">D160+Tabla_Ministerio!D160</f>
        <v>1122.57020204709</v>
      </c>
      <c r="W160" s="83" t="n">
        <f aca="false">E160+Tabla_Ministerio!E160</f>
        <v>695.137648514908</v>
      </c>
      <c r="X160" s="83" t="n">
        <f aca="false">F160+Tabla_Ministerio!F160</f>
        <v>210</v>
      </c>
      <c r="Y160" s="83" t="n">
        <f aca="false">G160+Tabla_Ministerio!G160</f>
        <v>565</v>
      </c>
      <c r="Z160" s="83" t="n">
        <f aca="false">H160+Tabla_Ministerio!H160</f>
        <v>58</v>
      </c>
      <c r="AA160" s="83" t="n">
        <f aca="false">Y160+0.33*Z160</f>
        <v>584.14</v>
      </c>
      <c r="AD160" s="91" t="n">
        <f aca="false">IF(U160&gt;0,T160/U160,0)</f>
        <v>274.191176470588</v>
      </c>
      <c r="AE160" s="92" t="n">
        <f aca="false">EXP((((AD160-AD182)/AD183+2)/4-1.9)^3)</f>
        <v>0.204565547940582</v>
      </c>
      <c r="AF160" s="93" t="n">
        <f aca="false">T160/V160</f>
        <v>16.6092062358323</v>
      </c>
      <c r="AG160" s="92" t="n">
        <f aca="false">EXP((((AF160-AF182)/AF183+2)/4-1.9)^3)</f>
        <v>0.0705763501726187</v>
      </c>
      <c r="AH160" s="92" t="n">
        <f aca="false">W160/V160</f>
        <v>0.619237573959538</v>
      </c>
      <c r="AI160" s="92" t="n">
        <f aca="false">EXP((((AH160-AH182)/AH183+2)/4-1.9)^3)</f>
        <v>0.0304714881789448</v>
      </c>
      <c r="AJ160" s="92" t="n">
        <f aca="false">X160/V160</f>
        <v>0.187070705793766</v>
      </c>
      <c r="AK160" s="92" t="n">
        <f aca="false">EXP((((AJ160-AJ182)/AJ183+2)/4-1.9)^3)</f>
        <v>0.104625758406958</v>
      </c>
      <c r="AL160" s="92" t="n">
        <f aca="false">AA160/V160</f>
        <v>0.520359438487479</v>
      </c>
      <c r="AM160" s="92" t="n">
        <f aca="false">EXP((((AL160-AL182)/AL183+2)/4-1.9)^3)</f>
        <v>0.0715469174992926</v>
      </c>
      <c r="AN160" s="92" t="n">
        <f aca="false">0.01*AE160+0.15*AG160+0.24*AI160+0.25*AK160+0.35*AM160</f>
        <v>0.0711431258947372</v>
      </c>
      <c r="AP160" s="94" t="n">
        <f aca="false">0.01*AE160/$AN$182</f>
        <v>0.00066740059220869</v>
      </c>
      <c r="AQ160" s="81" t="n">
        <f aca="false">AP160*$J$182</f>
        <v>7808.4988319635</v>
      </c>
      <c r="AR160" s="94" t="n">
        <f aca="false">0.15*AG160/$AN$182</f>
        <v>0.00345385855844224</v>
      </c>
      <c r="AS160" s="81" t="n">
        <f aca="false">AR160*$J$182</f>
        <v>40409.6892244445</v>
      </c>
      <c r="AT160" s="94" t="n">
        <f aca="false">0.24*AI160/$AN$182</f>
        <v>0.00238593715833497</v>
      </c>
      <c r="AU160" s="81" t="n">
        <f aca="false">AT160*$J$182</f>
        <v>27915.1498088143</v>
      </c>
      <c r="AV160" s="94" t="n">
        <f aca="false">0.25*AK160/$AN$182</f>
        <v>0.00853360864330012</v>
      </c>
      <c r="AW160" s="81" t="n">
        <f aca="false">AV160*$J$182</f>
        <v>99842.0946902705</v>
      </c>
      <c r="AX160" s="94" t="n">
        <f aca="false">0.35*AM160/$AN$182</f>
        <v>0.0081698308716487</v>
      </c>
      <c r="AY160" s="81" t="n">
        <f aca="false">AX160*$J$182</f>
        <v>95585.9427806147</v>
      </c>
    </row>
    <row r="161" customFormat="false" ht="13.8" hidden="false" customHeight="false" outlineLevel="0" collapsed="false">
      <c r="A161" s="89" t="s">
        <v>50</v>
      </c>
      <c r="B161" s="81" t="n">
        <f aca="true">INDIRECT(ADDRESS(ROW()-35*INT((ROW()-15)/35)+138,2+INT((ROW()-15)/35), 1, 1, "Variables_Simulación"))</f>
        <v>0</v>
      </c>
      <c r="C161" s="81" t="n">
        <f aca="true">INDIRECT(ADDRESS(ROW()-35*INT((ROW()-15)/35)+108,2+INT((ROW()-15)/35), 1, 1, "Variables_Simulación"))</f>
        <v>0</v>
      </c>
      <c r="D161" s="81" t="n">
        <f aca="true">INDIRECT(ADDRESS(ROW()-35*INT((ROW()-15)/35)+78,2+INT((ROW()-15)/35), 1, 1, "Variables_Simulación"))</f>
        <v>0</v>
      </c>
      <c r="E161" s="81" t="n">
        <f aca="true">INDIRECT(ADDRESS(ROW()-35*INT((ROW()-15)/35)+48,2+INT((ROW()-15)/35), 1, 1, "Variables_Simulación"))</f>
        <v>0</v>
      </c>
      <c r="F161" s="81" t="n">
        <f aca="true">INDIRECT(ADDRESS(ROW()-35*INT((ROW()-15)/35)+18,2+INT((ROW()-15)/35), 1, 1, "Variables_Simulación"))</f>
        <v>0</v>
      </c>
      <c r="G161" s="81" t="n">
        <f aca="true">INDIRECT(ADDRESS(ROW()-35*INT((ROW()-15)/35)-12,2+INT((ROW()-15)/35), 1, 1, "Variables_Simulación"))</f>
        <v>0</v>
      </c>
      <c r="H161" s="81" t="n">
        <f aca="true">INDIRECT(ADDRESS(ROW()-35*INT((ROW()-15)/35)+168,2+INT((ROW()-15)/35), 1, 1, "Variables_Simulación"))</f>
        <v>0</v>
      </c>
      <c r="I161" s="94" t="n">
        <f aca="false">AP161+AR161+AT161+AV161+AX161</f>
        <v>0.0309450064661969</v>
      </c>
      <c r="J161" s="81" t="n">
        <f aca="false">ROUND(AQ161+AS161+AU161+AW161+AY161,0)</f>
        <v>362052</v>
      </c>
      <c r="K161" s="94" t="n">
        <f aca="false">I161-Tabla_Ministerio!J161</f>
        <v>0</v>
      </c>
      <c r="L161" s="81" t="n">
        <f aca="false">J161-Tabla_Ministerio!K161</f>
        <v>0</v>
      </c>
      <c r="M161" s="94" t="n">
        <f aca="false">Q196/Q$215</f>
        <v>0.0431201076853725</v>
      </c>
      <c r="N161" s="81" t="n">
        <f aca="false">ROUND((N$182-N$181-N$180)*M161,0)</f>
        <v>9358986</v>
      </c>
      <c r="O161" s="82" t="n">
        <f aca="false">Tabla_Ministerio!L161/Tabla_Ministerio!L182-M161</f>
        <v>-0.00101702638327791</v>
      </c>
      <c r="P161" s="81" t="n">
        <f aca="false">N161-Tabla_Ministerio!L161</f>
        <v>-423</v>
      </c>
      <c r="Q161" s="83" t="n">
        <f aca="false">N161+J161</f>
        <v>9721038</v>
      </c>
      <c r="R161" s="81" t="n">
        <f aca="false">Q161-Tabla_Ministerio!M161</f>
        <v>-423</v>
      </c>
      <c r="T161" s="83" t="n">
        <f aca="false">B161+Tabla_Ministerio!B161</f>
        <v>13218</v>
      </c>
      <c r="U161" s="83" t="n">
        <f aca="false">C161+Tabla_Ministerio!C161</f>
        <v>60</v>
      </c>
      <c r="V161" s="83" t="n">
        <f aca="false">D161+Tabla_Ministerio!D161</f>
        <v>911.623530178029</v>
      </c>
      <c r="W161" s="83" t="n">
        <f aca="false">E161+Tabla_Ministerio!E161</f>
        <v>628.018791299886</v>
      </c>
      <c r="X161" s="83" t="n">
        <f aca="false">F161+Tabla_Ministerio!F161</f>
        <v>184</v>
      </c>
      <c r="Y161" s="83" t="n">
        <f aca="false">G161+Tabla_Ministerio!G161</f>
        <v>534</v>
      </c>
      <c r="Z161" s="83" t="n">
        <f aca="false">H161+Tabla_Ministerio!H161</f>
        <v>66</v>
      </c>
      <c r="AA161" s="83" t="n">
        <f aca="false">Y161+0.33*Z161</f>
        <v>555.78</v>
      </c>
      <c r="AD161" s="91" t="n">
        <f aca="false">IF(U161&gt;0,T161/U161,0)</f>
        <v>220.3</v>
      </c>
      <c r="AE161" s="92" t="n">
        <f aca="false">EXP((((AD161-AD182)/AD183+2)/4-1.9)^3)</f>
        <v>0.103451204678407</v>
      </c>
      <c r="AF161" s="93" t="n">
        <f aca="false">T161/V161</f>
        <v>14.4994063475069</v>
      </c>
      <c r="AG161" s="92" t="n">
        <f aca="false">EXP((((AF161-AF182)/AF183+2)/4-1.9)^3)</f>
        <v>0.0419164112057894</v>
      </c>
      <c r="AH161" s="92" t="n">
        <f aca="false">W161/V161</f>
        <v>0.688901471397125</v>
      </c>
      <c r="AI161" s="92" t="n">
        <f aca="false">EXP((((AH161-AH182)/AH183+2)/4-1.9)^3)</f>
        <v>0.0777158305361177</v>
      </c>
      <c r="AJ161" s="92" t="n">
        <f aca="false">X161/V161</f>
        <v>0.201837703732885</v>
      </c>
      <c r="AK161" s="92" t="n">
        <f aca="false">EXP((((AJ161-AJ182)/AJ183+2)/4-1.9)^3)</f>
        <v>0.123545976155801</v>
      </c>
      <c r="AL161" s="92" t="n">
        <f aca="false">AA161/V161</f>
        <v>0.609659559677516</v>
      </c>
      <c r="AM161" s="92" t="n">
        <f aca="false">EXP((((AL161-AL182)/AL183+2)/4-1.9)^3)</f>
        <v>0.108541562599239</v>
      </c>
      <c r="AN161" s="92" t="n">
        <f aca="false">0.01*AE161+0.15*AG161+0.24*AI161+0.25*AK161+0.35*AM161</f>
        <v>0.0948498140050046</v>
      </c>
      <c r="AP161" s="94" t="n">
        <f aca="false">0.01*AE161/$AN$182</f>
        <v>0.000337512332658898</v>
      </c>
      <c r="AQ161" s="81" t="n">
        <f aca="false">AP161*$J$182</f>
        <v>3948.8497404812</v>
      </c>
      <c r="AR161" s="94" t="n">
        <f aca="false">0.15*AG161/$AN$182</f>
        <v>0.0020513012535815</v>
      </c>
      <c r="AS161" s="81" t="n">
        <f aca="false">AR161*$J$182</f>
        <v>23999.9538951381</v>
      </c>
      <c r="AT161" s="94" t="n">
        <f aca="false">0.24*AI161/$AN$182</f>
        <v>0.00608519960620473</v>
      </c>
      <c r="AU161" s="81" t="n">
        <f aca="false">AT161*$J$182</f>
        <v>71196.0321462474</v>
      </c>
      <c r="AV161" s="94" t="n">
        <f aca="false">0.25*AK161/$AN$182</f>
        <v>0.0100768016024052</v>
      </c>
      <c r="AW161" s="81" t="n">
        <f aca="false">AV161*$J$182</f>
        <v>117897.248610329</v>
      </c>
      <c r="AX161" s="94" t="n">
        <f aca="false">0.35*AM161/$AN$182</f>
        <v>0.0123941916713466</v>
      </c>
      <c r="AY161" s="81" t="n">
        <f aca="false">AX161*$J$182</f>
        <v>145010.406521454</v>
      </c>
    </row>
    <row r="162" customFormat="false" ht="13.8" hidden="false" customHeight="false" outlineLevel="0" collapsed="false">
      <c r="A162" s="89" t="s">
        <v>51</v>
      </c>
      <c r="B162" s="81" t="n">
        <f aca="true">INDIRECT(ADDRESS(ROW()-35*INT((ROW()-15)/35)+138,2+INT((ROW()-15)/35), 1, 1, "Variables_Simulación"))</f>
        <v>0</v>
      </c>
      <c r="C162" s="81" t="n">
        <f aca="true">INDIRECT(ADDRESS(ROW()-35*INT((ROW()-15)/35)+108,2+INT((ROW()-15)/35), 1, 1, "Variables_Simulación"))</f>
        <v>0</v>
      </c>
      <c r="D162" s="81" t="n">
        <f aca="true">INDIRECT(ADDRESS(ROW()-35*INT((ROW()-15)/35)+78,2+INT((ROW()-15)/35), 1, 1, "Variables_Simulación"))</f>
        <v>0</v>
      </c>
      <c r="E162" s="81" t="n">
        <f aca="true">INDIRECT(ADDRESS(ROW()-35*INT((ROW()-15)/35)+48,2+INT((ROW()-15)/35), 1, 1, "Variables_Simulación"))</f>
        <v>0</v>
      </c>
      <c r="F162" s="81" t="n">
        <f aca="true">INDIRECT(ADDRESS(ROW()-35*INT((ROW()-15)/35)+18,2+INT((ROW()-15)/35), 1, 1, "Variables_Simulación"))</f>
        <v>0</v>
      </c>
      <c r="G162" s="81" t="n">
        <f aca="true">INDIRECT(ADDRESS(ROW()-35*INT((ROW()-15)/35)-12,2+INT((ROW()-15)/35), 1, 1, "Variables_Simulación"))</f>
        <v>0</v>
      </c>
      <c r="H162" s="81" t="n">
        <f aca="true">INDIRECT(ADDRESS(ROW()-35*INT((ROW()-15)/35)+168,2+INT((ROW()-15)/35), 1, 1, "Variables_Simulación"))</f>
        <v>0</v>
      </c>
      <c r="I162" s="94" t="n">
        <f aca="false">AP162+AR162+AT162+AV162+AX162</f>
        <v>0.0202870625452547</v>
      </c>
      <c r="J162" s="81" t="n">
        <f aca="false">ROUND(AQ162+AS162+AU162+AW162+AY162,0)</f>
        <v>237356</v>
      </c>
      <c r="K162" s="94" t="n">
        <f aca="false">I162-Tabla_Ministerio!J162</f>
        <v>0</v>
      </c>
      <c r="L162" s="81" t="n">
        <f aca="false">J162-Tabla_Ministerio!K162</f>
        <v>0</v>
      </c>
      <c r="M162" s="94" t="n">
        <f aca="false">Q197/Q$215</f>
        <v>0.0424712569709295</v>
      </c>
      <c r="N162" s="81" t="n">
        <f aca="false">ROUND((N$182-N$181-N$180)*M162,0)</f>
        <v>9218156</v>
      </c>
      <c r="O162" s="82" t="n">
        <f aca="false">Tabla_Ministerio!L162/Tabla_Ministerio!L182-M162</f>
        <v>-0.00101395446067117</v>
      </c>
      <c r="P162" s="81" t="n">
        <f aca="false">N162-Tabla_Ministerio!L162</f>
        <v>2302</v>
      </c>
      <c r="Q162" s="83" t="n">
        <f aca="false">N162+J162</f>
        <v>9455512</v>
      </c>
      <c r="R162" s="81" t="n">
        <f aca="false">Q162-Tabla_Ministerio!M162</f>
        <v>2302</v>
      </c>
      <c r="T162" s="83" t="n">
        <f aca="false">B162+Tabla_Ministerio!B162</f>
        <v>10407</v>
      </c>
      <c r="U162" s="83" t="n">
        <f aca="false">C162+Tabla_Ministerio!C162</f>
        <v>52</v>
      </c>
      <c r="V162" s="83" t="n">
        <f aca="false">D162+Tabla_Ministerio!D162</f>
        <v>590.900453486354</v>
      </c>
      <c r="W162" s="83" t="n">
        <f aca="false">E162+Tabla_Ministerio!E162</f>
        <v>362.663479007765</v>
      </c>
      <c r="X162" s="83" t="n">
        <f aca="false">F162+Tabla_Ministerio!F162</f>
        <v>63</v>
      </c>
      <c r="Y162" s="83" t="n">
        <f aca="false">G162+Tabla_Ministerio!G162</f>
        <v>328</v>
      </c>
      <c r="Z162" s="83" t="n">
        <f aca="false">H162+Tabla_Ministerio!H162</f>
        <v>34</v>
      </c>
      <c r="AA162" s="83" t="n">
        <f aca="false">Y162+0.33*Z162</f>
        <v>339.22</v>
      </c>
      <c r="AD162" s="91" t="n">
        <f aca="false">IF(U162&gt;0,T162/U162,0)</f>
        <v>200.134615384615</v>
      </c>
      <c r="AE162" s="92" t="n">
        <f aca="false">EXP((((AD162-AD182)/AD183+2)/4-1.9)^3)</f>
        <v>0.0767742003080477</v>
      </c>
      <c r="AF162" s="93" t="n">
        <f aca="false">T162/V162</f>
        <v>17.6121035930807</v>
      </c>
      <c r="AG162" s="92" t="n">
        <f aca="false">EXP((((AF162-AF182)/AF183+2)/4-1.9)^3)</f>
        <v>0.0884949474146897</v>
      </c>
      <c r="AH162" s="92" t="n">
        <f aca="false">W162/V162</f>
        <v>0.613747166494839</v>
      </c>
      <c r="AI162" s="92" t="n">
        <f aca="false">EXP((((AH162-AH182)/AH183+2)/4-1.9)^3)</f>
        <v>0.028066174374985</v>
      </c>
      <c r="AJ162" s="92" t="n">
        <f aca="false">X162/V162</f>
        <v>0.106616943054106</v>
      </c>
      <c r="AK162" s="92" t="n">
        <f aca="false">EXP((((AJ162-AJ182)/AJ183+2)/4-1.9)^3)</f>
        <v>0.0361751034678844</v>
      </c>
      <c r="AL162" s="92" t="n">
        <f aca="false">AA162/V162</f>
        <v>0.574073006711331</v>
      </c>
      <c r="AM162" s="92" t="n">
        <f aca="false">EXP((((AL162-AL182)/AL183+2)/4-1.9)^3)</f>
        <v>0.0924583247277304</v>
      </c>
      <c r="AN162" s="92" t="n">
        <f aca="false">0.01*AE162+0.15*AG162+0.24*AI162+0.25*AK162+0.35*AM162</f>
        <v>0.0621820554869571</v>
      </c>
      <c r="AP162" s="94" t="n">
        <f aca="false">0.01*AE162/$AN$182</f>
        <v>0.000250477889692465</v>
      </c>
      <c r="AQ162" s="81" t="n">
        <f aca="false">AP162*$J$182</f>
        <v>2930.5582463204</v>
      </c>
      <c r="AR162" s="94" t="n">
        <f aca="false">0.15*AG162/$AN$182</f>
        <v>0.00433075712699158</v>
      </c>
      <c r="AS162" s="81" t="n">
        <f aca="false">AR162*$J$182</f>
        <v>50669.2867258607</v>
      </c>
      <c r="AT162" s="94" t="n">
        <f aca="false">0.24*AI162/$AN$182</f>
        <v>0.00219759953765096</v>
      </c>
      <c r="AU162" s="81" t="n">
        <f aca="false">AT162*$J$182</f>
        <v>25711.6245073772</v>
      </c>
      <c r="AV162" s="94" t="n">
        <f aca="false">0.25*AK162/$AN$182</f>
        <v>0.00295055615678371</v>
      </c>
      <c r="AW162" s="81" t="n">
        <f aca="false">AV162*$J$182</f>
        <v>34521.1175609567</v>
      </c>
      <c r="AX162" s="94" t="n">
        <f aca="false">0.35*AM162/$AN$182</f>
        <v>0.010557671834136</v>
      </c>
      <c r="AY162" s="81" t="n">
        <f aca="false">AX162*$J$182</f>
        <v>123523.366846709</v>
      </c>
    </row>
    <row r="163" customFormat="false" ht="13.8" hidden="false" customHeight="false" outlineLevel="0" collapsed="false">
      <c r="A163" s="89" t="s">
        <v>52</v>
      </c>
      <c r="B163" s="81" t="n">
        <f aca="true">INDIRECT(ADDRESS(ROW()-35*INT((ROW()-15)/35)+138,2+INT((ROW()-15)/35), 1, 1, "Variables_Simulación"))</f>
        <v>0</v>
      </c>
      <c r="C163" s="81" t="n">
        <f aca="true">INDIRECT(ADDRESS(ROW()-35*INT((ROW()-15)/35)+108,2+INT((ROW()-15)/35), 1, 1, "Variables_Simulación"))</f>
        <v>0</v>
      </c>
      <c r="D163" s="81" t="n">
        <f aca="true">INDIRECT(ADDRESS(ROW()-35*INT((ROW()-15)/35)+78,2+INT((ROW()-15)/35), 1, 1, "Variables_Simulación"))</f>
        <v>0</v>
      </c>
      <c r="E163" s="81" t="n">
        <f aca="true">INDIRECT(ADDRESS(ROW()-35*INT((ROW()-15)/35)+48,2+INT((ROW()-15)/35), 1, 1, "Variables_Simulación"))</f>
        <v>0</v>
      </c>
      <c r="F163" s="81" t="n">
        <f aca="true">INDIRECT(ADDRESS(ROW()-35*INT((ROW()-15)/35)+18,2+INT((ROW()-15)/35), 1, 1, "Variables_Simulación"))</f>
        <v>0</v>
      </c>
      <c r="G163" s="81" t="n">
        <f aca="true">INDIRECT(ADDRESS(ROW()-35*INT((ROW()-15)/35)-12,2+INT((ROW()-15)/35), 1, 1, "Variables_Simulación"))</f>
        <v>0</v>
      </c>
      <c r="H163" s="81" t="n">
        <f aca="true">INDIRECT(ADDRESS(ROW()-35*INT((ROW()-15)/35)+168,2+INT((ROW()-15)/35), 1, 1, "Variables_Simulación"))</f>
        <v>0</v>
      </c>
      <c r="I163" s="94" t="n">
        <f aca="false">AP163+AR163+AT163+AV163+AX163</f>
        <v>0.0187009610205234</v>
      </c>
      <c r="J163" s="81" t="n">
        <f aca="false">ROUND(AQ163+AS163+AU163+AW163+AY163,0)</f>
        <v>218799</v>
      </c>
      <c r="K163" s="94" t="n">
        <f aca="false">I163-Tabla_Ministerio!J163</f>
        <v>-1.17961196366423E-016</v>
      </c>
      <c r="L163" s="81" t="n">
        <f aca="false">J163-Tabla_Ministerio!K163</f>
        <v>0</v>
      </c>
      <c r="M163" s="94" t="n">
        <f aca="false">Q198/Q$215</f>
        <v>0.0188709552981219</v>
      </c>
      <c r="N163" s="81" t="n">
        <f aca="false">ROUND((N$182-N$181-N$180)*M163,0)</f>
        <v>4095839</v>
      </c>
      <c r="O163" s="82" t="n">
        <f aca="false">Tabla_Ministerio!L163/Tabla_Ministerio!L182-M163</f>
        <v>-0.000449797556088493</v>
      </c>
      <c r="P163" s="81" t="n">
        <f aca="false">N163-Tabla_Ministerio!L163</f>
        <v>862</v>
      </c>
      <c r="Q163" s="83" t="n">
        <f aca="false">N163+J163</f>
        <v>4314638</v>
      </c>
      <c r="R163" s="81" t="n">
        <f aca="false">Q163-Tabla_Ministerio!M163</f>
        <v>862</v>
      </c>
      <c r="T163" s="83" t="n">
        <f aca="false">B163+Tabla_Ministerio!B163</f>
        <v>14737</v>
      </c>
      <c r="U163" s="83" t="n">
        <f aca="false">C163+Tabla_Ministerio!C163</f>
        <v>60</v>
      </c>
      <c r="V163" s="83" t="n">
        <f aca="false">D163+Tabla_Ministerio!D163</f>
        <v>873.127188768983</v>
      </c>
      <c r="W163" s="83" t="n">
        <f aca="false">E163+Tabla_Ministerio!E163</f>
        <v>557.723307022633</v>
      </c>
      <c r="X163" s="83" t="n">
        <f aca="false">F163+Tabla_Ministerio!F163</f>
        <v>120</v>
      </c>
      <c r="Y163" s="83" t="n">
        <f aca="false">G163+Tabla_Ministerio!G163</f>
        <v>409</v>
      </c>
      <c r="Z163" s="83" t="n">
        <f aca="false">H163+Tabla_Ministerio!H163</f>
        <v>42</v>
      </c>
      <c r="AA163" s="83" t="n">
        <f aca="false">Y163+0.33*Z163</f>
        <v>422.86</v>
      </c>
      <c r="AD163" s="91" t="n">
        <f aca="false">IF(U163&gt;0,T163/U163,0)</f>
        <v>245.616666666667</v>
      </c>
      <c r="AE163" s="92" t="n">
        <f aca="false">EXP((((AD163-AD182)/AD183+2)/4-1.9)^3)</f>
        <v>0.145415634724799</v>
      </c>
      <c r="AF163" s="93" t="n">
        <f aca="false">T163/V163</f>
        <v>16.8784115184611</v>
      </c>
      <c r="AG163" s="92" t="n">
        <f aca="false">EXP((((AF163-AF182)/AF183+2)/4-1.9)^3)</f>
        <v>0.0750947696745891</v>
      </c>
      <c r="AH163" s="92" t="n">
        <f aca="false">W163/V163</f>
        <v>0.638765250007807</v>
      </c>
      <c r="AI163" s="92" t="n">
        <f aca="false">EXP((((AH163-AH182)/AH183+2)/4-1.9)^3)</f>
        <v>0.0404073658278324</v>
      </c>
      <c r="AJ163" s="92" t="n">
        <f aca="false">X163/V163</f>
        <v>0.13743702125367</v>
      </c>
      <c r="AK163" s="92" t="n">
        <f aca="false">EXP((((AJ163-AJ182)/AJ183+2)/4-1.9)^3)</f>
        <v>0.0561225767960591</v>
      </c>
      <c r="AL163" s="92" t="n">
        <f aca="false">AA163/V163</f>
        <v>0.484305156727725</v>
      </c>
      <c r="AM163" s="92" t="n">
        <f aca="false">EXP((((AL163-AL182)/AL183+2)/4-1.9)^3)</f>
        <v>0.0596391366520963</v>
      </c>
      <c r="AN163" s="92" t="n">
        <f aca="false">0.01*AE163+0.15*AG163+0.24*AI163+0.25*AK163+0.35*AM163</f>
        <v>0.0573204816243646</v>
      </c>
      <c r="AP163" s="94" t="n">
        <f aca="false">0.01*AE163/$AN$182</f>
        <v>0.000474422412320978</v>
      </c>
      <c r="AQ163" s="81" t="n">
        <f aca="false">AP163*$J$182</f>
        <v>5550.67960039702</v>
      </c>
      <c r="AR163" s="94" t="n">
        <f aca="false">0.15*AG163/$AN$182</f>
        <v>0.00367498053243697</v>
      </c>
      <c r="AS163" s="81" t="n">
        <f aca="false">AR163*$J$182</f>
        <v>42996.7871320822</v>
      </c>
      <c r="AT163" s="94" t="n">
        <f aca="false">0.24*AI163/$AN$182</f>
        <v>0.00316392278030179</v>
      </c>
      <c r="AU163" s="81" t="n">
        <f aca="false">AT163*$J$182</f>
        <v>37017.4788917239</v>
      </c>
      <c r="AV163" s="94" t="n">
        <f aca="false">0.25*AK163/$AN$182</f>
        <v>0.00457753533855651</v>
      </c>
      <c r="AW163" s="81" t="n">
        <f aca="false">AV163*$J$182</f>
        <v>53556.5592264465</v>
      </c>
      <c r="AX163" s="94" t="n">
        <f aca="false">0.35*AM163/$AN$182</f>
        <v>0.00681009995690714</v>
      </c>
      <c r="AY163" s="81" t="n">
        <f aca="false">AX163*$J$182</f>
        <v>79677.2705626193</v>
      </c>
    </row>
    <row r="164" customFormat="false" ht="13.8" hidden="false" customHeight="false" outlineLevel="0" collapsed="false">
      <c r="A164" s="89" t="s">
        <v>53</v>
      </c>
      <c r="B164" s="81" t="n">
        <f aca="true">INDIRECT(ADDRESS(ROW()-35*INT((ROW()-15)/35)+138,2+INT((ROW()-15)/35), 1, 1, "Variables_Simulación"))</f>
        <v>0</v>
      </c>
      <c r="C164" s="81" t="n">
        <f aca="true">INDIRECT(ADDRESS(ROW()-35*INT((ROW()-15)/35)+108,2+INT((ROW()-15)/35), 1, 1, "Variables_Simulación"))</f>
        <v>0</v>
      </c>
      <c r="D164" s="81" t="n">
        <f aca="true">INDIRECT(ADDRESS(ROW()-35*INT((ROW()-15)/35)+78,2+INT((ROW()-15)/35), 1, 1, "Variables_Simulación"))</f>
        <v>0</v>
      </c>
      <c r="E164" s="81" t="n">
        <f aca="true">INDIRECT(ADDRESS(ROW()-35*INT((ROW()-15)/35)+48,2+INT((ROW()-15)/35), 1, 1, "Variables_Simulación"))</f>
        <v>0</v>
      </c>
      <c r="F164" s="81" t="n">
        <f aca="true">INDIRECT(ADDRESS(ROW()-35*INT((ROW()-15)/35)+18,2+INT((ROW()-15)/35), 1, 1, "Variables_Simulación"))</f>
        <v>0</v>
      </c>
      <c r="G164" s="81" t="n">
        <f aca="true">INDIRECT(ADDRESS(ROW()-35*INT((ROW()-15)/35)-12,2+INT((ROW()-15)/35), 1, 1, "Variables_Simulación"))</f>
        <v>0</v>
      </c>
      <c r="H164" s="81" t="n">
        <f aca="true">INDIRECT(ADDRESS(ROW()-35*INT((ROW()-15)/35)+168,2+INT((ROW()-15)/35), 1, 1, "Variables_Simulación"))</f>
        <v>0</v>
      </c>
      <c r="I164" s="94" t="n">
        <f aca="false">AP164+AR164+AT164+AV164+AX164</f>
        <v>0.0173311294064696</v>
      </c>
      <c r="J164" s="81" t="n">
        <f aca="false">ROUND(AQ164+AS164+AU164+AW164+AY164,0)</f>
        <v>202772</v>
      </c>
      <c r="K164" s="94" t="n">
        <f aca="false">I164-Tabla_Ministerio!J164</f>
        <v>0</v>
      </c>
      <c r="L164" s="81" t="n">
        <f aca="false">J164-Tabla_Ministerio!K164</f>
        <v>0</v>
      </c>
      <c r="M164" s="94" t="n">
        <f aca="false">Q199/Q$215</f>
        <v>0.0183090012257142</v>
      </c>
      <c r="N164" s="81" t="n">
        <f aca="false">ROUND((N$182-N$181-N$180)*M164,0)</f>
        <v>3973869</v>
      </c>
      <c r="O164" s="82" t="n">
        <f aca="false">Tabla_Ministerio!L164/Tabla_Ministerio!L182-M164</f>
        <v>-0.000434124972616887</v>
      </c>
      <c r="P164" s="81" t="n">
        <f aca="false">N164-Tabla_Ministerio!L164</f>
        <v>329</v>
      </c>
      <c r="Q164" s="83" t="n">
        <f aca="false">N164+J164</f>
        <v>4176641</v>
      </c>
      <c r="R164" s="81" t="n">
        <f aca="false">Q164-Tabla_Ministerio!M164</f>
        <v>329</v>
      </c>
      <c r="T164" s="83" t="n">
        <f aca="false">B164+Tabla_Ministerio!B164</f>
        <v>6369</v>
      </c>
      <c r="U164" s="83" t="n">
        <f aca="false">C164+Tabla_Ministerio!C164</f>
        <v>56</v>
      </c>
      <c r="V164" s="83" t="n">
        <f aca="false">D164+Tabla_Ministerio!D164</f>
        <v>399.74839743611</v>
      </c>
      <c r="W164" s="83" t="n">
        <f aca="false">E164+Tabla_Ministerio!E164</f>
        <v>256.785057515162</v>
      </c>
      <c r="X164" s="83" t="n">
        <f aca="false">F164+Tabla_Ministerio!F164</f>
        <v>39</v>
      </c>
      <c r="Y164" s="83" t="n">
        <f aca="false">G164+Tabla_Ministerio!G164</f>
        <v>207</v>
      </c>
      <c r="Z164" s="83" t="n">
        <f aca="false">H164+Tabla_Ministerio!H164</f>
        <v>11</v>
      </c>
      <c r="AA164" s="83" t="n">
        <f aca="false">Y164+0.33*Z164</f>
        <v>210.63</v>
      </c>
      <c r="AD164" s="91" t="n">
        <f aca="false">IF(U164&gt;0,T164/U164,0)</f>
        <v>113.732142857143</v>
      </c>
      <c r="AE164" s="92" t="n">
        <f aca="false">EXP((((AD164-AD182)/AD183+2)/4-1.9)^3)</f>
        <v>0.0159086073199684</v>
      </c>
      <c r="AF164" s="93" t="n">
        <f aca="false">T164/V164</f>
        <v>15.9325216582461</v>
      </c>
      <c r="AG164" s="92" t="n">
        <f aca="false">EXP((((AF164-AF182)/AF183+2)/4-1.9)^3)</f>
        <v>0.0601203092117074</v>
      </c>
      <c r="AH164" s="92" t="n">
        <f aca="false">W164/V164</f>
        <v>0.642366696557434</v>
      </c>
      <c r="AI164" s="92" t="n">
        <f aca="false">EXP((((AH164-AH182)/AH183+2)/4-1.9)^3)</f>
        <v>0.0424930469765029</v>
      </c>
      <c r="AJ164" s="92" t="n">
        <f aca="false">X164/V164</f>
        <v>0.0975613667250116</v>
      </c>
      <c r="AK164" s="92" t="n">
        <f aca="false">EXP((((AJ164-AJ182)/AJ183+2)/4-1.9)^3)</f>
        <v>0.0315426763552327</v>
      </c>
      <c r="AL164" s="92" t="n">
        <f aca="false">AA164/V164</f>
        <v>0.526906427520236</v>
      </c>
      <c r="AM164" s="92" t="n">
        <f aca="false">EXP((((AL164-AL182)/AL183+2)/4-1.9)^3)</f>
        <v>0.0738876164759996</v>
      </c>
      <c r="AN164" s="92" t="n">
        <f aca="false">0.01*AE164+0.15*AG164+0.24*AI164+0.25*AK164+0.35*AM164</f>
        <v>0.0531217985847245</v>
      </c>
      <c r="AP164" s="94" t="n">
        <f aca="false">0.01*AE164/$AN$182</f>
        <v>5.19022584860984E-005</v>
      </c>
      <c r="AQ164" s="81" t="n">
        <f aca="false">AP164*$J$182</f>
        <v>607.249573189231</v>
      </c>
      <c r="AR164" s="94" t="n">
        <f aca="false">0.15*AG164/$AN$182</f>
        <v>0.00294216184315535</v>
      </c>
      <c r="AS164" s="81" t="n">
        <f aca="false">AR164*$J$182</f>
        <v>34422.9051995543</v>
      </c>
      <c r="AT164" s="94" t="n">
        <f aca="false">0.24*AI164/$AN$182</f>
        <v>0.00332723295812534</v>
      </c>
      <c r="AU164" s="81" t="n">
        <f aca="false">AT164*$J$182</f>
        <v>38928.186415316</v>
      </c>
      <c r="AV164" s="94" t="n">
        <f aca="false">0.25*AK164/$AN$182</f>
        <v>0.00257272071119278</v>
      </c>
      <c r="AW164" s="81" t="n">
        <f aca="false">AV164*$J$182</f>
        <v>30100.4927218216</v>
      </c>
      <c r="AX164" s="94" t="n">
        <f aca="false">0.35*AM164/$AN$182</f>
        <v>0.00843711163551006</v>
      </c>
      <c r="AY164" s="81" t="n">
        <f aca="false">AX164*$J$182</f>
        <v>98713.0924367318</v>
      </c>
    </row>
    <row r="165" customFormat="false" ht="13.8" hidden="false" customHeight="false" outlineLevel="0" collapsed="false">
      <c r="A165" s="89" t="s">
        <v>54</v>
      </c>
      <c r="B165" s="81" t="n">
        <f aca="true">INDIRECT(ADDRESS(ROW()-35*INT((ROW()-15)/35)+138,2+INT((ROW()-15)/35), 1, 1, "Variables_Simulación"))</f>
        <v>0</v>
      </c>
      <c r="C165" s="81" t="n">
        <f aca="true">INDIRECT(ADDRESS(ROW()-35*INT((ROW()-15)/35)+108,2+INT((ROW()-15)/35), 1, 1, "Variables_Simulación"))</f>
        <v>0</v>
      </c>
      <c r="D165" s="81" t="n">
        <f aca="true">INDIRECT(ADDRESS(ROW()-35*INT((ROW()-15)/35)+78,2+INT((ROW()-15)/35), 1, 1, "Variables_Simulación"))</f>
        <v>0</v>
      </c>
      <c r="E165" s="81" t="n">
        <f aca="true">INDIRECT(ADDRESS(ROW()-35*INT((ROW()-15)/35)+48,2+INT((ROW()-15)/35), 1, 1, "Variables_Simulación"))</f>
        <v>0</v>
      </c>
      <c r="F165" s="81" t="n">
        <f aca="true">INDIRECT(ADDRESS(ROW()-35*INT((ROW()-15)/35)+18,2+INT((ROW()-15)/35), 1, 1, "Variables_Simulación"))</f>
        <v>0</v>
      </c>
      <c r="G165" s="81" t="n">
        <f aca="true">INDIRECT(ADDRESS(ROW()-35*INT((ROW()-15)/35)-12,2+INT((ROW()-15)/35), 1, 1, "Variables_Simulación"))</f>
        <v>0</v>
      </c>
      <c r="H165" s="81" t="n">
        <f aca="true">INDIRECT(ADDRESS(ROW()-35*INT((ROW()-15)/35)+168,2+INT((ROW()-15)/35), 1, 1, "Variables_Simulación"))</f>
        <v>0</v>
      </c>
      <c r="I165" s="94" t="n">
        <f aca="false">AP165+AR165+AT165+AV165+AX165</f>
        <v>0.0148614762290975</v>
      </c>
      <c r="J165" s="81" t="n">
        <f aca="false">ROUND(AQ165+AS165+AU165+AW165+AY165,0)</f>
        <v>173877</v>
      </c>
      <c r="K165" s="94" t="n">
        <f aca="false">I165-Tabla_Ministerio!J165</f>
        <v>0</v>
      </c>
      <c r="L165" s="81" t="n">
        <f aca="false">J165-Tabla_Ministerio!K165</f>
        <v>0</v>
      </c>
      <c r="M165" s="94" t="n">
        <f aca="false">Q200/Q$215</f>
        <v>0.0200214982741474</v>
      </c>
      <c r="N165" s="81" t="n">
        <f aca="false">ROUND((N$182-N$181-N$180)*M165,0)</f>
        <v>4345558</v>
      </c>
      <c r="O165" s="82" t="n">
        <f aca="false">Tabla_Ministerio!L165/Tabla_Ministerio!L182-M165</f>
        <v>-0.000465055523061423</v>
      </c>
      <c r="P165" s="81" t="n">
        <f aca="false">N165-Tabla_Ministerio!L165</f>
        <v>-1790</v>
      </c>
      <c r="Q165" s="83" t="n">
        <f aca="false">N165+J165</f>
        <v>4519435</v>
      </c>
      <c r="R165" s="81" t="n">
        <f aca="false">Q165-Tabla_Ministerio!M165</f>
        <v>-1790</v>
      </c>
      <c r="T165" s="83" t="n">
        <f aca="false">B165+Tabla_Ministerio!B165</f>
        <v>7084</v>
      </c>
      <c r="U165" s="83" t="n">
        <f aca="false">C165+Tabla_Ministerio!C165</f>
        <v>41</v>
      </c>
      <c r="V165" s="83" t="n">
        <f aca="false">D165+Tabla_Ministerio!D165</f>
        <v>370.415040543213</v>
      </c>
      <c r="W165" s="83" t="n">
        <f aca="false">E165+Tabla_Ministerio!E165</f>
        <v>209.558441558442</v>
      </c>
      <c r="X165" s="83" t="n">
        <f aca="false">F165+Tabla_Ministerio!F165</f>
        <v>28</v>
      </c>
      <c r="Y165" s="83" t="n">
        <f aca="false">G165+Tabla_Ministerio!G165</f>
        <v>165</v>
      </c>
      <c r="Z165" s="83" t="n">
        <f aca="false">H165+Tabla_Ministerio!H165</f>
        <v>14</v>
      </c>
      <c r="AA165" s="83" t="n">
        <f aca="false">Y165+0.33*Z165</f>
        <v>169.62</v>
      </c>
      <c r="AD165" s="91" t="n">
        <f aca="false">IF(U165&gt;0,T165/U165,0)</f>
        <v>172.780487804878</v>
      </c>
      <c r="AE165" s="92" t="n">
        <f aca="false">EXP((((AD165-AD182)/AD183+2)/4-1.9)^3)</f>
        <v>0.049209458282852</v>
      </c>
      <c r="AF165" s="93" t="n">
        <f aca="false">T165/V165</f>
        <v>19.12449340505</v>
      </c>
      <c r="AG165" s="92" t="n">
        <f aca="false">EXP((((AF165-AF182)/AF183+2)/4-1.9)^3)</f>
        <v>0.121413330817281</v>
      </c>
      <c r="AH165" s="92" t="n">
        <f aca="false">W165/V165</f>
        <v>0.565739558661346</v>
      </c>
      <c r="AI165" s="92" t="n">
        <f aca="false">EXP((((AH165-AH182)/AH183+2)/4-1.9)^3)</f>
        <v>0.0129347836568332</v>
      </c>
      <c r="AJ165" s="92" t="n">
        <f aca="false">X165/V165</f>
        <v>0.075590883023913</v>
      </c>
      <c r="AK165" s="92" t="n">
        <f aca="false">EXP((((AJ165-AJ182)/AJ183+2)/4-1.9)^3)</f>
        <v>0.0222718046533006</v>
      </c>
      <c r="AL165" s="92" t="n">
        <f aca="false">AA165/V165</f>
        <v>0.45791877066129</v>
      </c>
      <c r="AM165" s="92" t="n">
        <f aca="false">EXP((((AL165-AL182)/AL183+2)/4-1.9)^3)</f>
        <v>0.0519304264638008</v>
      </c>
      <c r="AN165" s="92" t="n">
        <f aca="false">0.01*AE165+0.15*AG165+0.24*AI165+0.25*AK165+0.35*AM165</f>
        <v>0.0455520427087161</v>
      </c>
      <c r="AP165" s="94" t="n">
        <f aca="false">0.01*AE165/$AN$182</f>
        <v>0.000160547178793683</v>
      </c>
      <c r="AQ165" s="81" t="n">
        <f aca="false">AP165*$J$182</f>
        <v>1878.38079965849</v>
      </c>
      <c r="AR165" s="94" t="n">
        <f aca="false">0.15*AG165/$AN$182</f>
        <v>0.00594171377134966</v>
      </c>
      <c r="AS165" s="81" t="n">
        <f aca="false">AR165*$J$182</f>
        <v>69517.2668185733</v>
      </c>
      <c r="AT165" s="94" t="n">
        <f aca="false">0.24*AI165/$AN$182</f>
        <v>0.00101280189469667</v>
      </c>
      <c r="AU165" s="81" t="n">
        <f aca="false">AT165*$J$182</f>
        <v>11849.6484781009</v>
      </c>
      <c r="AV165" s="94" t="n">
        <f aca="false">0.25*AK165/$AN$182</f>
        <v>0.00181655901553454</v>
      </c>
      <c r="AW165" s="81" t="n">
        <f aca="false">AV165*$J$182</f>
        <v>21253.5006959641</v>
      </c>
      <c r="AX165" s="94" t="n">
        <f aca="false">0.35*AM165/$AN$182</f>
        <v>0.00592985436872297</v>
      </c>
      <c r="AY165" s="81" t="n">
        <f aca="false">AX165*$J$182</f>
        <v>69378.5133732821</v>
      </c>
    </row>
    <row r="166" customFormat="false" ht="13.8" hidden="false" customHeight="false" outlineLevel="0" collapsed="false">
      <c r="A166" s="89" t="s">
        <v>55</v>
      </c>
      <c r="B166" s="81" t="n">
        <f aca="true">INDIRECT(ADDRESS(ROW()-35*INT((ROW()-15)/35)+138,2+INT((ROW()-15)/35), 1, 1, "Variables_Simulación"))</f>
        <v>0</v>
      </c>
      <c r="C166" s="81" t="n">
        <f aca="true">INDIRECT(ADDRESS(ROW()-35*INT((ROW()-15)/35)+108,2+INT((ROW()-15)/35), 1, 1, "Variables_Simulación"))</f>
        <v>0</v>
      </c>
      <c r="D166" s="81" t="n">
        <f aca="true">INDIRECT(ADDRESS(ROW()-35*INT((ROW()-15)/35)+78,2+INT((ROW()-15)/35), 1, 1, "Variables_Simulación"))</f>
        <v>0</v>
      </c>
      <c r="E166" s="81" t="n">
        <f aca="true">INDIRECT(ADDRESS(ROW()-35*INT((ROW()-15)/35)+48,2+INT((ROW()-15)/35), 1, 1, "Variables_Simulación"))</f>
        <v>0</v>
      </c>
      <c r="F166" s="81" t="n">
        <f aca="true">INDIRECT(ADDRESS(ROW()-35*INT((ROW()-15)/35)+18,2+INT((ROW()-15)/35), 1, 1, "Variables_Simulación"))</f>
        <v>0</v>
      </c>
      <c r="G166" s="81" t="n">
        <f aca="true">INDIRECT(ADDRESS(ROW()-35*INT((ROW()-15)/35)-12,2+INT((ROW()-15)/35), 1, 1, "Variables_Simulación"))</f>
        <v>0</v>
      </c>
      <c r="H166" s="81" t="n">
        <f aca="true">INDIRECT(ADDRESS(ROW()-35*INT((ROW()-15)/35)+168,2+INT((ROW()-15)/35), 1, 1, "Variables_Simulación"))</f>
        <v>0</v>
      </c>
      <c r="I166" s="94" t="n">
        <f aca="false">AP166+AR166+AT166+AV166+AX166</f>
        <v>0.0474535778076462</v>
      </c>
      <c r="J166" s="81" t="n">
        <f aca="false">ROUND(AQ166+AS166+AU166+AW166+AY166,0)</f>
        <v>555201</v>
      </c>
      <c r="K166" s="94" t="n">
        <f aca="false">I166-Tabla_Ministerio!J166</f>
        <v>4.09394740330527E-016</v>
      </c>
      <c r="L166" s="81" t="n">
        <f aca="false">J166-Tabla_Ministerio!K166</f>
        <v>0</v>
      </c>
      <c r="M166" s="94" t="n">
        <f aca="false">Q201/Q$215</f>
        <v>0.0290060766574782</v>
      </c>
      <c r="N166" s="81" t="n">
        <f aca="false">ROUND((N$182-N$181-N$180)*M166,0)</f>
        <v>6295612</v>
      </c>
      <c r="O166" s="82" t="n">
        <f aca="false">Tabla_Ministerio!L166/Tabla_Ministerio!L182-M166</f>
        <v>-0.000671504826091365</v>
      </c>
      <c r="P166" s="81" t="n">
        <f aca="false">N166-Tabla_Ministerio!L166</f>
        <v>-3092</v>
      </c>
      <c r="Q166" s="83" t="n">
        <f aca="false">N166+J166</f>
        <v>6850813</v>
      </c>
      <c r="R166" s="81" t="n">
        <f aca="false">Q166-Tabla_Ministerio!M166</f>
        <v>-3092</v>
      </c>
      <c r="T166" s="83" t="n">
        <f aca="false">B166+Tabla_Ministerio!B166</f>
        <v>11028</v>
      </c>
      <c r="U166" s="83" t="n">
        <f aca="false">C166+Tabla_Ministerio!C166</f>
        <v>62</v>
      </c>
      <c r="V166" s="83" t="n">
        <f aca="false">D166+Tabla_Ministerio!D166</f>
        <v>498.667793161615</v>
      </c>
      <c r="W166" s="83" t="n">
        <f aca="false">E166+Tabla_Ministerio!E166</f>
        <v>426.726378193605</v>
      </c>
      <c r="X166" s="83" t="n">
        <f aca="false">F166+Tabla_Ministerio!F166</f>
        <v>66</v>
      </c>
      <c r="Y166" s="83" t="n">
        <f aca="false">G166+Tabla_Ministerio!G166</f>
        <v>198</v>
      </c>
      <c r="Z166" s="83" t="n">
        <f aca="false">H166+Tabla_Ministerio!H166</f>
        <v>26</v>
      </c>
      <c r="AA166" s="83" t="n">
        <f aca="false">Y166+0.33*Z166</f>
        <v>206.58</v>
      </c>
      <c r="AD166" s="91" t="n">
        <f aca="false">IF(U166&gt;0,T166/U166,0)</f>
        <v>177.870967741935</v>
      </c>
      <c r="AE166" s="92" t="n">
        <f aca="false">EXP((((AD166-AD182)/AD183+2)/4-1.9)^3)</f>
        <v>0.0536491020108029</v>
      </c>
      <c r="AF166" s="93" t="n">
        <f aca="false">T166/V166</f>
        <v>22.1149233041122</v>
      </c>
      <c r="AG166" s="92" t="n">
        <f aca="false">EXP((((AF166-AF182)/AF183+2)/4-1.9)^3)</f>
        <v>0.208755935181747</v>
      </c>
      <c r="AH166" s="92" t="n">
        <f aca="false">W166/V166</f>
        <v>0.855732782516608</v>
      </c>
      <c r="AI166" s="92" t="n">
        <f aca="false">EXP((((AH166-AH182)/AH183+2)/4-1.9)^3)</f>
        <v>0.359161313261544</v>
      </c>
      <c r="AJ166" s="92" t="n">
        <f aca="false">X166/V166</f>
        <v>0.132352642190008</v>
      </c>
      <c r="AK166" s="92" t="n">
        <f aca="false">EXP((((AJ166-AJ182)/AJ183+2)/4-1.9)^3)</f>
        <v>0.0523490890609412</v>
      </c>
      <c r="AL166" s="92" t="n">
        <f aca="false">AA166/V166</f>
        <v>0.414263770054724</v>
      </c>
      <c r="AM166" s="92" t="n">
        <f aca="false">EXP((((AL166-AL182)/AL183+2)/4-1.9)^3)</f>
        <v>0.0408986109079041</v>
      </c>
      <c r="AN166" s="92" t="n">
        <f aca="false">0.01*AE166+0.15*AG166+0.24*AI166+0.25*AK166+0.35*AM166</f>
        <v>0.145450382563142</v>
      </c>
      <c r="AP166" s="94" t="n">
        <f aca="false">0.01*AE166/$AN$182</f>
        <v>0.000175031635649002</v>
      </c>
      <c r="AQ166" s="81" t="n">
        <f aca="false">AP166*$J$182</f>
        <v>2047.84703291741</v>
      </c>
      <c r="AR166" s="94" t="n">
        <f aca="false">0.15*AG166/$AN$182</f>
        <v>0.0102160776462597</v>
      </c>
      <c r="AS166" s="81" t="n">
        <f aca="false">AR166*$J$182</f>
        <v>119526.75993899</v>
      </c>
      <c r="AT166" s="94" t="n">
        <f aca="false">0.24*AI166/$AN$182</f>
        <v>0.0281225622494944</v>
      </c>
      <c r="AU166" s="81" t="n">
        <f aca="false">AT166*$J$182</f>
        <v>329030.266140867</v>
      </c>
      <c r="AV166" s="94" t="n">
        <f aca="false">0.25*AK166/$AN$182</f>
        <v>0.00426975771245284</v>
      </c>
      <c r="AW166" s="81" t="n">
        <f aca="false">AV166*$J$182</f>
        <v>49955.6016276802</v>
      </c>
      <c r="AX166" s="94" t="n">
        <f aca="false">0.35*AM166/$AN$182</f>
        <v>0.00467014856379028</v>
      </c>
      <c r="AY166" s="81" t="n">
        <f aca="false">AX166*$J$182</f>
        <v>54640.1217367359</v>
      </c>
    </row>
    <row r="167" customFormat="false" ht="13.8" hidden="false" customHeight="false" outlineLevel="0" collapsed="false">
      <c r="A167" s="89" t="s">
        <v>56</v>
      </c>
      <c r="B167" s="81" t="n">
        <f aca="true">INDIRECT(ADDRESS(ROW()-35*INT((ROW()-15)/35)+138,2+INT((ROW()-15)/35), 1, 1, "Variables_Simulación"))</f>
        <v>0</v>
      </c>
      <c r="C167" s="81" t="n">
        <f aca="true">INDIRECT(ADDRESS(ROW()-35*INT((ROW()-15)/35)+108,2+INT((ROW()-15)/35), 1, 1, "Variables_Simulación"))</f>
        <v>0</v>
      </c>
      <c r="D167" s="81" t="n">
        <f aca="true">INDIRECT(ADDRESS(ROW()-35*INT((ROW()-15)/35)+78,2+INT((ROW()-15)/35), 1, 1, "Variables_Simulación"))</f>
        <v>0</v>
      </c>
      <c r="E167" s="81" t="n">
        <f aca="true">INDIRECT(ADDRESS(ROW()-35*INT((ROW()-15)/35)+48,2+INT((ROW()-15)/35), 1, 1, "Variables_Simulación"))</f>
        <v>0</v>
      </c>
      <c r="F167" s="81" t="n">
        <f aca="true">INDIRECT(ADDRESS(ROW()-35*INT((ROW()-15)/35)+18,2+INT((ROW()-15)/35), 1, 1, "Variables_Simulación"))</f>
        <v>0</v>
      </c>
      <c r="G167" s="81" t="n">
        <f aca="true">INDIRECT(ADDRESS(ROW()-35*INT((ROW()-15)/35)-12,2+INT((ROW()-15)/35), 1, 1, "Variables_Simulación"))</f>
        <v>0</v>
      </c>
      <c r="H167" s="81" t="n">
        <f aca="true">INDIRECT(ADDRESS(ROW()-35*INT((ROW()-15)/35)+168,2+INT((ROW()-15)/35), 1, 1, "Variables_Simulación"))</f>
        <v>0</v>
      </c>
      <c r="I167" s="94" t="n">
        <f aca="false">AP167+AR167+AT167+AV167+AX167</f>
        <v>0.115224781259667</v>
      </c>
      <c r="J167" s="81" t="n">
        <f aca="false">ROUND(AQ167+AS167+AU167+AW167+AY167,0)</f>
        <v>1348115</v>
      </c>
      <c r="K167" s="94" t="n">
        <f aca="false">I167-Tabla_Ministerio!J167</f>
        <v>0</v>
      </c>
      <c r="L167" s="81" t="n">
        <f aca="false">J167-Tabla_Ministerio!K167</f>
        <v>0</v>
      </c>
      <c r="M167" s="94" t="n">
        <f aca="false">Q202/Q$215</f>
        <v>0.0506825720004918</v>
      </c>
      <c r="N167" s="81" t="n">
        <f aca="false">ROUND((N$182-N$181-N$180)*M167,0)</f>
        <v>11000377</v>
      </c>
      <c r="O167" s="82" t="n">
        <f aca="false">Tabla_Ministerio!L167/Tabla_Ministerio!L182-M167</f>
        <v>-0.00119901127119648</v>
      </c>
      <c r="P167" s="81" t="n">
        <f aca="false">N167-Tabla_Ministerio!L167</f>
        <v>306</v>
      </c>
      <c r="Q167" s="83" t="n">
        <f aca="false">N167+J167</f>
        <v>12348492</v>
      </c>
      <c r="R167" s="81" t="n">
        <f aca="false">Q167-Tabla_Ministerio!M167</f>
        <v>306</v>
      </c>
      <c r="T167" s="83" t="n">
        <f aca="false">B167+Tabla_Ministerio!B167</f>
        <v>9346</v>
      </c>
      <c r="U167" s="83" t="n">
        <f aca="false">C167+Tabla_Ministerio!C167</f>
        <v>48</v>
      </c>
      <c r="V167" s="83" t="n">
        <f aca="false">D167+Tabla_Ministerio!D167</f>
        <v>423.957992007992</v>
      </c>
      <c r="W167" s="83" t="n">
        <f aca="false">E167+Tabla_Ministerio!E167</f>
        <v>300.007992007992</v>
      </c>
      <c r="X167" s="83" t="n">
        <f aca="false">F167+Tabla_Ministerio!F167</f>
        <v>160</v>
      </c>
      <c r="Y167" s="83" t="n">
        <f aca="false">G167+Tabla_Ministerio!G167</f>
        <v>450</v>
      </c>
      <c r="Z167" s="83" t="n">
        <f aca="false">H167+Tabla_Ministerio!H167</f>
        <v>40</v>
      </c>
      <c r="AA167" s="83" t="n">
        <f aca="false">Y167+0.33*Z167</f>
        <v>463.2</v>
      </c>
      <c r="AD167" s="91" t="n">
        <f aca="false">IF(U167&gt;0,T167/U167,0)</f>
        <v>194.708333333333</v>
      </c>
      <c r="AE167" s="92" t="n">
        <f aca="false">EXP((((AD167-AD182)/AD183+2)/4-1.9)^3)</f>
        <v>0.0705542539916422</v>
      </c>
      <c r="AF167" s="93" t="n">
        <f aca="false">T167/V167</f>
        <v>22.0446369125737</v>
      </c>
      <c r="AG167" s="92" t="n">
        <f aca="false">EXP((((AF167-AF182)/AF183+2)/4-1.9)^3)</f>
        <v>0.206363277003024</v>
      </c>
      <c r="AH167" s="92" t="n">
        <f aca="false">W167/V167</f>
        <v>0.707636128256633</v>
      </c>
      <c r="AI167" s="92" t="n">
        <f aca="false">EXP((((AH167-AH182)/AH183+2)/4-1.9)^3)</f>
        <v>0.0967895386023499</v>
      </c>
      <c r="AJ167" s="92" t="n">
        <f aca="false">X167/V167</f>
        <v>0.377395881233874</v>
      </c>
      <c r="AK167" s="92" t="n">
        <f aca="false">EXP((((AJ167-AJ182)/AJ183+2)/4-1.9)^3)</f>
        <v>0.498608597231518</v>
      </c>
      <c r="AL167" s="92" t="n">
        <f aca="false">AA167/V167</f>
        <v>1.09256107617207</v>
      </c>
      <c r="AM167" s="92" t="n">
        <f aca="false">EXP((((AL167-AL182)/AL183+2)/4-1.9)^3)</f>
        <v>0.496099506219534</v>
      </c>
      <c r="AN167" s="92" t="n">
        <f aca="false">0.01*AE167+0.15*AG167+0.24*AI167+0.25*AK167+0.35*AM167</f>
        <v>0.35317649983965</v>
      </c>
      <c r="AP167" s="94" t="n">
        <f aca="false">0.01*AE167/$AN$182</f>
        <v>0.000230185147845822</v>
      </c>
      <c r="AQ167" s="81" t="n">
        <f aca="false">AP167*$J$182</f>
        <v>2693.1358453566</v>
      </c>
      <c r="AR167" s="94" t="n">
        <f aca="false">0.15*AG167/$AN$182</f>
        <v>0.0100989859730888</v>
      </c>
      <c r="AS167" s="81" t="n">
        <f aca="false">AR167*$J$182</f>
        <v>118156.802818991</v>
      </c>
      <c r="AT167" s="94" t="n">
        <f aca="false">0.24*AI167/$AN$182</f>
        <v>0.00757868323769676</v>
      </c>
      <c r="AU167" s="81" t="n">
        <f aca="false">AT167*$J$182</f>
        <v>88669.5934948648</v>
      </c>
      <c r="AV167" s="94" t="n">
        <f aca="false">0.25*AK167/$AN$182</f>
        <v>0.0406680983702735</v>
      </c>
      <c r="AW167" s="81" t="n">
        <f aca="false">AV167*$J$182</f>
        <v>475811.382743215</v>
      </c>
      <c r="AX167" s="94" t="n">
        <f aca="false">0.35*AM167/$AN$182</f>
        <v>0.0566488285307622</v>
      </c>
      <c r="AY167" s="81" t="n">
        <f aca="false">AX167*$J$182</f>
        <v>662783.816164552</v>
      </c>
    </row>
    <row r="168" customFormat="false" ht="13.8" hidden="false" customHeight="false" outlineLevel="0" collapsed="false">
      <c r="A168" s="89" t="s">
        <v>57</v>
      </c>
      <c r="B168" s="81" t="n">
        <f aca="true">INDIRECT(ADDRESS(ROW()-35*INT((ROW()-15)/35)+138,2+INT((ROW()-15)/35), 1, 1, "Variables_Simulación"))</f>
        <v>0</v>
      </c>
      <c r="C168" s="81" t="n">
        <f aca="true">INDIRECT(ADDRESS(ROW()-35*INT((ROW()-15)/35)+108,2+INT((ROW()-15)/35), 1, 1, "Variables_Simulación"))</f>
        <v>0</v>
      </c>
      <c r="D168" s="81" t="n">
        <f aca="true">INDIRECT(ADDRESS(ROW()-35*INT((ROW()-15)/35)+78,2+INT((ROW()-15)/35), 1, 1, "Variables_Simulación"))</f>
        <v>0</v>
      </c>
      <c r="E168" s="81" t="n">
        <f aca="true">INDIRECT(ADDRESS(ROW()-35*INT((ROW()-15)/35)+48,2+INT((ROW()-15)/35), 1, 1, "Variables_Simulación"))</f>
        <v>0</v>
      </c>
      <c r="F168" s="81" t="n">
        <f aca="true">INDIRECT(ADDRESS(ROW()-35*INT((ROW()-15)/35)+18,2+INT((ROW()-15)/35), 1, 1, "Variables_Simulación"))</f>
        <v>0</v>
      </c>
      <c r="G168" s="81" t="n">
        <f aca="true">INDIRECT(ADDRESS(ROW()-35*INT((ROW()-15)/35)-12,2+INT((ROW()-15)/35), 1, 1, "Variables_Simulación"))</f>
        <v>0</v>
      </c>
      <c r="H168" s="81" t="n">
        <f aca="true">INDIRECT(ADDRESS(ROW()-35*INT((ROW()-15)/35)+168,2+INT((ROW()-15)/35), 1, 1, "Variables_Simulación"))</f>
        <v>0</v>
      </c>
      <c r="I168" s="94" t="n">
        <f aca="false">AP168+AR168+AT168+AV168+AX168</f>
        <v>0.0083698992537501</v>
      </c>
      <c r="J168" s="81" t="n">
        <f aca="false">ROUND(AQ168+AS168+AU168+AW168+AY168,0)</f>
        <v>97927</v>
      </c>
      <c r="K168" s="94" t="n">
        <f aca="false">I168-Tabla_Ministerio!J168</f>
        <v>0</v>
      </c>
      <c r="L168" s="81" t="n">
        <f aca="false">J168-Tabla_Ministerio!K168</f>
        <v>0</v>
      </c>
      <c r="M168" s="94" t="n">
        <f aca="false">Q203/Q$215</f>
        <v>0.00951757139917605</v>
      </c>
      <c r="N168" s="81" t="n">
        <f aca="false">ROUND((N$182-N$181-N$180)*M168,0)</f>
        <v>2065737</v>
      </c>
      <c r="O168" s="82" t="n">
        <f aca="false">Tabla_Ministerio!L168/Tabla_Ministerio!L182-M168</f>
        <v>-0.000213057591433115</v>
      </c>
      <c r="P168" s="81" t="n">
        <f aca="false">N168-Tabla_Ministerio!L168</f>
        <v>-2633</v>
      </c>
      <c r="Q168" s="83" t="n">
        <f aca="false">N168+J168</f>
        <v>2163664</v>
      </c>
      <c r="R168" s="81" t="n">
        <f aca="false">Q168-Tabla_Ministerio!M168</f>
        <v>-2633</v>
      </c>
      <c r="T168" s="83" t="n">
        <f aca="false">B168+Tabla_Ministerio!B168</f>
        <v>2962</v>
      </c>
      <c r="U168" s="83" t="n">
        <f aca="false">C168+Tabla_Ministerio!C168</f>
        <v>27</v>
      </c>
      <c r="V168" s="83" t="n">
        <f aca="false">D168+Tabla_Ministerio!D168</f>
        <v>268.07780907203</v>
      </c>
      <c r="W168" s="83" t="n">
        <f aca="false">E168+Tabla_Ministerio!E168</f>
        <v>129.128011363636</v>
      </c>
      <c r="X168" s="83" t="n">
        <f aca="false">F168+Tabla_Ministerio!F168</f>
        <v>27</v>
      </c>
      <c r="Y168" s="83" t="n">
        <f aca="false">G168+Tabla_Ministerio!G168</f>
        <v>106</v>
      </c>
      <c r="Z168" s="83" t="n">
        <f aca="false">H168+Tabla_Ministerio!H168</f>
        <v>15</v>
      </c>
      <c r="AA168" s="83" t="n">
        <f aca="false">Y168+0.33*Z168</f>
        <v>110.95</v>
      </c>
      <c r="AD168" s="91" t="n">
        <f aca="false">IF(U168&gt;0,T168/U168,0)</f>
        <v>109.703703703704</v>
      </c>
      <c r="AE168" s="92" t="n">
        <f aca="false">EXP((((AD168-AD182)/AD183+2)/4-1.9)^3)</f>
        <v>0.0145986349840463</v>
      </c>
      <c r="AF168" s="93" t="n">
        <f aca="false">T168/V168</f>
        <v>11.0490309147675</v>
      </c>
      <c r="AG168" s="92" t="n">
        <f aca="false">EXP((((AF168-AF182)/AF183+2)/4-1.9)^3)</f>
        <v>0.015543857350701</v>
      </c>
      <c r="AH168" s="92" t="n">
        <f aca="false">W168/V168</f>
        <v>0.481681090317105</v>
      </c>
      <c r="AI168" s="92" t="n">
        <f aca="false">EXP((((AH168-AH182)/AH183+2)/4-1.9)^3)</f>
        <v>0.00257983221638492</v>
      </c>
      <c r="AJ168" s="92" t="n">
        <f aca="false">X168/V168</f>
        <v>0.100717027244673</v>
      </c>
      <c r="AK168" s="92" t="n">
        <f aca="false">EXP((((AJ168-AJ182)/AJ183+2)/4-1.9)^3)</f>
        <v>0.0330993260289542</v>
      </c>
      <c r="AL168" s="92" t="n">
        <f aca="false">AA168/V168</f>
        <v>0.413872376770241</v>
      </c>
      <c r="AM168" s="92" t="n">
        <f aca="false">EXP((((AL168-AL182)/AL183+2)/4-1.9)^3)</f>
        <v>0.0408088465915301</v>
      </c>
      <c r="AN168" s="92" t="n">
        <f aca="false">0.01*AE168+0.15*AG168+0.24*AI168+0.25*AK168+0.35*AM168</f>
        <v>0.0256546524986521</v>
      </c>
      <c r="AP168" s="94" t="n">
        <f aca="false">0.01*AE168/$AN$182</f>
        <v>4.76284385708048E-005</v>
      </c>
      <c r="AQ168" s="81" t="n">
        <f aca="false">AP168*$J$182</f>
        <v>557.246444324525</v>
      </c>
      <c r="AR168" s="94" t="n">
        <f aca="false">0.15*AG168/$AN$182</f>
        <v>0.000760683778781641</v>
      </c>
      <c r="AS168" s="81" t="n">
        <f aca="false">AR168*$J$182</f>
        <v>8899.8998014864</v>
      </c>
      <c r="AT168" s="94" t="n">
        <f aca="false">0.24*AI168/$AN$182</f>
        <v>0.000202002524825672</v>
      </c>
      <c r="AU168" s="81" t="n">
        <f aca="false">AT168*$J$182</f>
        <v>2363.40287612708</v>
      </c>
      <c r="AV168" s="94" t="n">
        <f aca="false">0.25*AK168/$AN$182</f>
        <v>0.00269968599500549</v>
      </c>
      <c r="AW168" s="81" t="n">
        <f aca="false">AV168*$J$182</f>
        <v>31585.9697830129</v>
      </c>
      <c r="AX168" s="94" t="n">
        <f aca="false">0.35*AM168/$AN$182</f>
        <v>0.00465989851656649</v>
      </c>
      <c r="AY168" s="81" t="n">
        <f aca="false">AX168*$J$182</f>
        <v>54520.1975372237</v>
      </c>
    </row>
    <row r="169" customFormat="false" ht="13.8" hidden="false" customHeight="false" outlineLevel="0" collapsed="false">
      <c r="A169" s="89" t="s">
        <v>58</v>
      </c>
      <c r="B169" s="81" t="n">
        <f aca="true">INDIRECT(ADDRESS(ROW()-35*INT((ROW()-15)/35)+138,2+INT((ROW()-15)/35), 1, 1, "Variables_Simulación"))</f>
        <v>0</v>
      </c>
      <c r="C169" s="81" t="n">
        <f aca="true">INDIRECT(ADDRESS(ROW()-35*INT((ROW()-15)/35)+108,2+INT((ROW()-15)/35), 1, 1, "Variables_Simulación"))</f>
        <v>0</v>
      </c>
      <c r="D169" s="81" t="n">
        <f aca="true">INDIRECT(ADDRESS(ROW()-35*INT((ROW()-15)/35)+78,2+INT((ROW()-15)/35), 1, 1, "Variables_Simulación"))</f>
        <v>0</v>
      </c>
      <c r="E169" s="81" t="n">
        <f aca="true">INDIRECT(ADDRESS(ROW()-35*INT((ROW()-15)/35)+48,2+INT((ROW()-15)/35), 1, 1, "Variables_Simulación"))</f>
        <v>0</v>
      </c>
      <c r="F169" s="81" t="n">
        <f aca="true">INDIRECT(ADDRESS(ROW()-35*INT((ROW()-15)/35)+18,2+INT((ROW()-15)/35), 1, 1, "Variables_Simulación"))</f>
        <v>0</v>
      </c>
      <c r="G169" s="81" t="n">
        <f aca="true">INDIRECT(ADDRESS(ROW()-35*INT((ROW()-15)/35)-12,2+INT((ROW()-15)/35), 1, 1, "Variables_Simulación"))</f>
        <v>0</v>
      </c>
      <c r="H169" s="81" t="n">
        <f aca="true">INDIRECT(ADDRESS(ROW()-35*INT((ROW()-15)/35)+168,2+INT((ROW()-15)/35), 1, 1, "Variables_Simulación"))</f>
        <v>0</v>
      </c>
      <c r="I169" s="94" t="n">
        <f aca="false">AP169+AR169+AT169+AV169+AX169</f>
        <v>0.0852199426688166</v>
      </c>
      <c r="J169" s="81" t="n">
        <f aca="false">ROUND(AQ169+AS169+AU169+AW169+AY169,0)</f>
        <v>997062</v>
      </c>
      <c r="K169" s="94" t="n">
        <f aca="false">I169-Tabla_Ministerio!J169</f>
        <v>4.44089209850063E-016</v>
      </c>
      <c r="L169" s="81" t="n">
        <f aca="false">J169-Tabla_Ministerio!K169</f>
        <v>0</v>
      </c>
      <c r="M169" s="94" t="n">
        <f aca="false">Q204/Q$215</f>
        <v>0.0697531111467779</v>
      </c>
      <c r="N169" s="81" t="n">
        <f aca="false">ROUND((N$182-N$181-N$180)*M169,0)</f>
        <v>15139535</v>
      </c>
      <c r="O169" s="82" t="n">
        <f aca="false">Tabla_Ministerio!L169/Tabla_Ministerio!L182-M169</f>
        <v>-0.00164523248042341</v>
      </c>
      <c r="P169" s="81" t="n">
        <f aca="false">N169-Tabla_Ministerio!L169</f>
        <v>-675</v>
      </c>
      <c r="Q169" s="83" t="n">
        <f aca="false">N169+J169</f>
        <v>16136597</v>
      </c>
      <c r="R169" s="81" t="n">
        <f aca="false">Q169-Tabla_Ministerio!M169</f>
        <v>-675</v>
      </c>
      <c r="T169" s="83" t="n">
        <f aca="false">B169+Tabla_Ministerio!B169</f>
        <v>9342</v>
      </c>
      <c r="U169" s="83" t="n">
        <f aca="false">C169+Tabla_Ministerio!C169</f>
        <v>41</v>
      </c>
      <c r="V169" s="83" t="n">
        <f aca="false">D169+Tabla_Ministerio!D169</f>
        <v>464.999993629302</v>
      </c>
      <c r="W169" s="83" t="n">
        <f aca="false">E169+Tabla_Ministerio!E169</f>
        <v>427.796129992939</v>
      </c>
      <c r="X169" s="83" t="n">
        <f aca="false">F169+Tabla_Ministerio!F169</f>
        <v>124</v>
      </c>
      <c r="Y169" s="83" t="n">
        <f aca="false">G169+Tabla_Ministerio!G169</f>
        <v>312</v>
      </c>
      <c r="Z169" s="83" t="n">
        <f aca="false">H169+Tabla_Ministerio!H169</f>
        <v>43</v>
      </c>
      <c r="AA169" s="83" t="n">
        <f aca="false">Y169+0.33*Z169</f>
        <v>326.19</v>
      </c>
      <c r="AD169" s="91" t="n">
        <f aca="false">IF(U169&gt;0,T169/U169,0)</f>
        <v>227.853658536585</v>
      </c>
      <c r="AE169" s="92" t="n">
        <f aca="false">EXP((((AD169-AD182)/AD183+2)/4-1.9)^3)</f>
        <v>0.114958241892138</v>
      </c>
      <c r="AF169" s="93" t="n">
        <f aca="false">T169/V169</f>
        <v>20.0903228558911</v>
      </c>
      <c r="AG169" s="92" t="n">
        <f aca="false">EXP((((AF169-AF182)/AF183+2)/4-1.9)^3)</f>
        <v>0.146353730566937</v>
      </c>
      <c r="AH169" s="92" t="n">
        <f aca="false">W169/V169</f>
        <v>0.919991690008448</v>
      </c>
      <c r="AI169" s="92" t="n">
        <f aca="false">EXP((((AH169-AH182)/AH183+2)/4-1.9)^3)</f>
        <v>0.518078907577576</v>
      </c>
      <c r="AJ169" s="92" t="n">
        <f aca="false">X169/V169</f>
        <v>0.266666670320114</v>
      </c>
      <c r="AK169" s="92" t="n">
        <f aca="false">EXP((((AJ169-AJ182)/AJ183+2)/4-1.9)^3)</f>
        <v>0.232815784617329</v>
      </c>
      <c r="AL169" s="92" t="n">
        <f aca="false">AA169/V169</f>
        <v>0.70148388057837</v>
      </c>
      <c r="AM169" s="92" t="n">
        <f aca="false">EXP((((AL169-AL182)/AL183+2)/4-1.9)^3)</f>
        <v>0.158751076451204</v>
      </c>
      <c r="AN169" s="92" t="n">
        <f aca="false">0.01*AE169+0.15*AG169+0.24*AI169+0.25*AK169+0.35*AM169</f>
        <v>0.261208402734834</v>
      </c>
      <c r="AP169" s="94" t="n">
        <f aca="false">0.01*AE169/$AN$182</f>
        <v>0.000375054350502695</v>
      </c>
      <c r="AQ169" s="81" t="n">
        <f aca="false">AP169*$J$182</f>
        <v>4388.08639370727</v>
      </c>
      <c r="AR169" s="94" t="n">
        <f aca="false">0.15*AG169/$AN$182</f>
        <v>0.00716224462787078</v>
      </c>
      <c r="AS169" s="81" t="n">
        <f aca="false">AR169*$J$182</f>
        <v>83797.3167297972</v>
      </c>
      <c r="AT169" s="94" t="n">
        <f aca="false">0.24*AI169/$AN$182</f>
        <v>0.0405659122810107</v>
      </c>
      <c r="AU169" s="81" t="n">
        <f aca="false">AT169*$J$182</f>
        <v>474615.818987405</v>
      </c>
      <c r="AV169" s="94" t="n">
        <f aca="false">0.25*AK169/$AN$182</f>
        <v>0.0189891936952976</v>
      </c>
      <c r="AW169" s="81" t="n">
        <f aca="false">AV169*$J$182</f>
        <v>222171.059661415</v>
      </c>
      <c r="AX169" s="94" t="n">
        <f aca="false">0.35*AM169/$AN$182</f>
        <v>0.0181275377141347</v>
      </c>
      <c r="AY169" s="81" t="n">
        <f aca="false">AX169*$J$182</f>
        <v>212089.798420398</v>
      </c>
    </row>
    <row r="170" customFormat="false" ht="13.8" hidden="false" customHeight="false" outlineLevel="0" collapsed="false">
      <c r="A170" s="89" t="s">
        <v>59</v>
      </c>
      <c r="B170" s="81" t="n">
        <f aca="true">INDIRECT(ADDRESS(ROW()-35*INT((ROW()-15)/35)+138,2+INT((ROW()-15)/35), 1, 1, "Variables_Simulación"))</f>
        <v>0</v>
      </c>
      <c r="C170" s="81" t="n">
        <f aca="true">INDIRECT(ADDRESS(ROW()-35*INT((ROW()-15)/35)+108,2+INT((ROW()-15)/35), 1, 1, "Variables_Simulación"))</f>
        <v>0</v>
      </c>
      <c r="D170" s="81" t="n">
        <f aca="true">INDIRECT(ADDRESS(ROW()-35*INT((ROW()-15)/35)+78,2+INT((ROW()-15)/35), 1, 1, "Variables_Simulación"))</f>
        <v>0</v>
      </c>
      <c r="E170" s="81" t="n">
        <f aca="true">INDIRECT(ADDRESS(ROW()-35*INT((ROW()-15)/35)+48,2+INT((ROW()-15)/35), 1, 1, "Variables_Simulación"))</f>
        <v>0</v>
      </c>
      <c r="F170" s="81" t="n">
        <f aca="true">INDIRECT(ADDRESS(ROW()-35*INT((ROW()-15)/35)+18,2+INT((ROW()-15)/35), 1, 1, "Variables_Simulación"))</f>
        <v>0</v>
      </c>
      <c r="G170" s="81" t="n">
        <f aca="true">INDIRECT(ADDRESS(ROW()-35*INT((ROW()-15)/35)-12,2+INT((ROW()-15)/35), 1, 1, "Variables_Simulación"))</f>
        <v>0</v>
      </c>
      <c r="H170" s="81" t="n">
        <f aca="true">INDIRECT(ADDRESS(ROW()-35*INT((ROW()-15)/35)+168,2+INT((ROW()-15)/35), 1, 1, "Variables_Simulación"))</f>
        <v>0</v>
      </c>
      <c r="I170" s="94" t="n">
        <f aca="false">AP170+AR170+AT170+AV170+AX170</f>
        <v>0.00946637444002655</v>
      </c>
      <c r="J170" s="81" t="n">
        <f aca="false">ROUND(AQ170+AS170+AU170+AW170+AY170,0)</f>
        <v>110755</v>
      </c>
      <c r="K170" s="94" t="n">
        <f aca="false">I170-Tabla_Ministerio!J170</f>
        <v>-3.46944695195361E-017</v>
      </c>
      <c r="L170" s="81" t="n">
        <f aca="false">J170-Tabla_Ministerio!K170</f>
        <v>0</v>
      </c>
      <c r="M170" s="94" t="n">
        <f aca="false">Q205/Q$215</f>
        <v>0.00768401183518792</v>
      </c>
      <c r="N170" s="81" t="n">
        <f aca="false">ROUND((N$182-N$181-N$180)*M170,0)</f>
        <v>1667773</v>
      </c>
      <c r="O170" s="82" t="n">
        <f aca="false">Tabla_Ministerio!L170/Tabla_Ministerio!L182-M170</f>
        <v>-0.000194754748098006</v>
      </c>
      <c r="P170" s="81" t="n">
        <f aca="false">N170-Tabla_Ministerio!L170</f>
        <v>2930</v>
      </c>
      <c r="Q170" s="83" t="n">
        <f aca="false">N170+J170</f>
        <v>1778528</v>
      </c>
      <c r="R170" s="81" t="n">
        <f aca="false">Q170-Tabla_Ministerio!M170</f>
        <v>2930</v>
      </c>
      <c r="T170" s="83" t="n">
        <f aca="false">B170+Tabla_Ministerio!B170</f>
        <v>6359</v>
      </c>
      <c r="U170" s="83" t="n">
        <f aca="false">C170+Tabla_Ministerio!C170</f>
        <v>71</v>
      </c>
      <c r="V170" s="83" t="n">
        <f aca="false">D170+Tabla_Ministerio!D170</f>
        <v>317.727272727273</v>
      </c>
      <c r="W170" s="83" t="n">
        <f aca="false">E170+Tabla_Ministerio!E170</f>
        <v>138.045454545455</v>
      </c>
      <c r="X170" s="83" t="n">
        <f aca="false">F170+Tabla_Ministerio!F170</f>
        <v>5</v>
      </c>
      <c r="Y170" s="83" t="n">
        <f aca="false">G170+Tabla_Ministerio!G170</f>
        <v>78</v>
      </c>
      <c r="Z170" s="83" t="n">
        <f aca="false">H170+Tabla_Ministerio!H170</f>
        <v>3</v>
      </c>
      <c r="AA170" s="83" t="n">
        <f aca="false">Y170+0.33*Z170</f>
        <v>78.99</v>
      </c>
      <c r="AD170" s="91" t="n">
        <f aca="false">IF(U170&gt;0,T170/U170,0)</f>
        <v>89.5633802816901</v>
      </c>
      <c r="AE170" s="92" t="n">
        <f aca="false">EXP((((AD170-AD182)/AD183+2)/4-1.9)^3)</f>
        <v>0.00933189423425115</v>
      </c>
      <c r="AF170" s="93" t="n">
        <f aca="false">T170/V170</f>
        <v>20.0140200286123</v>
      </c>
      <c r="AG170" s="92" t="n">
        <f aca="false">EXP((((AF170-AF182)/AF183+2)/4-1.9)^3)</f>
        <v>0.144269823713473</v>
      </c>
      <c r="AH170" s="92" t="n">
        <f aca="false">W170/V170</f>
        <v>0.434477825464951</v>
      </c>
      <c r="AI170" s="92" t="n">
        <f aca="false">EXP((((AH170-AH182)/AH183+2)/4-1.9)^3)</f>
        <v>0.000894511167324484</v>
      </c>
      <c r="AJ170" s="92" t="n">
        <f aca="false">X170/V170</f>
        <v>0.0157367668097282</v>
      </c>
      <c r="AK170" s="92" t="n">
        <f aca="false">EXP((((AJ170-AJ182)/AJ183+2)/4-1.9)^3)</f>
        <v>0.0076785738032509</v>
      </c>
      <c r="AL170" s="92" t="n">
        <f aca="false">AA170/V170</f>
        <v>0.248609442060086</v>
      </c>
      <c r="AM170" s="92" t="n">
        <f aca="false">EXP((((AL170-AL182)/AL183+2)/4-1.9)^3)</f>
        <v>0.0147067134134598</v>
      </c>
      <c r="AN170" s="92" t="n">
        <f aca="false">0.01*AE170+0.15*AG170+0.24*AI170+0.25*AK170+0.35*AM170</f>
        <v>0.0290154683250449</v>
      </c>
      <c r="AP170" s="94" t="n">
        <f aca="false">0.01*AE170/$AN$182</f>
        <v>3.04455554763166E-005</v>
      </c>
      <c r="AQ170" s="81" t="n">
        <f aca="false">AP170*$J$182</f>
        <v>356.208980259581</v>
      </c>
      <c r="AR170" s="94" t="n">
        <f aca="false">0.15*AG170/$AN$182</f>
        <v>0.00706026259701723</v>
      </c>
      <c r="AS170" s="81" t="n">
        <f aca="false">AR170*$J$182</f>
        <v>82604.1404304388</v>
      </c>
      <c r="AT170" s="94" t="n">
        <f aca="false">0.24*AI170/$AN$182</f>
        <v>7.00408007686281E-005</v>
      </c>
      <c r="AU170" s="81" t="n">
        <f aca="false">AT170*$J$182</f>
        <v>819.468123607248</v>
      </c>
      <c r="AV170" s="94" t="n">
        <f aca="false">0.25*AK170/$AN$182</f>
        <v>0.000626288829570694</v>
      </c>
      <c r="AW170" s="81" t="n">
        <f aca="false">AV170*$J$182</f>
        <v>7327.49663585161</v>
      </c>
      <c r="AX170" s="94" t="n">
        <f aca="false">0.35*AM170/$AN$182</f>
        <v>0.00167933665719368</v>
      </c>
      <c r="AY170" s="81" t="n">
        <f aca="false">AX170*$J$182</f>
        <v>19648.0172167273</v>
      </c>
    </row>
    <row r="171" customFormat="false" ht="13.8" hidden="false" customHeight="false" outlineLevel="0" collapsed="false">
      <c r="A171" s="89" t="s">
        <v>60</v>
      </c>
      <c r="B171" s="81" t="n">
        <f aca="true">INDIRECT(ADDRESS(ROW()-35*INT((ROW()-15)/35)+138,2+INT((ROW()-15)/35), 1, 1, "Variables_Simulación"))</f>
        <v>0</v>
      </c>
      <c r="C171" s="81" t="n">
        <f aca="true">INDIRECT(ADDRESS(ROW()-35*INT((ROW()-15)/35)+108,2+INT((ROW()-15)/35), 1, 1, "Variables_Simulación"))</f>
        <v>0</v>
      </c>
      <c r="D171" s="81" t="n">
        <f aca="true">INDIRECT(ADDRESS(ROW()-35*INT((ROW()-15)/35)+78,2+INT((ROW()-15)/35), 1, 1, "Variables_Simulación"))</f>
        <v>0</v>
      </c>
      <c r="E171" s="81" t="n">
        <f aca="true">INDIRECT(ADDRESS(ROW()-35*INT((ROW()-15)/35)+48,2+INT((ROW()-15)/35), 1, 1, "Variables_Simulación"))</f>
        <v>0</v>
      </c>
      <c r="F171" s="81" t="n">
        <f aca="true">INDIRECT(ADDRESS(ROW()-35*INT((ROW()-15)/35)+18,2+INT((ROW()-15)/35), 1, 1, "Variables_Simulación"))</f>
        <v>0</v>
      </c>
      <c r="G171" s="81" t="n">
        <f aca="true">INDIRECT(ADDRESS(ROW()-35*INT((ROW()-15)/35)-12,2+INT((ROW()-15)/35), 1, 1, "Variables_Simulación"))</f>
        <v>0</v>
      </c>
      <c r="H171" s="81" t="n">
        <f aca="true">INDIRECT(ADDRESS(ROW()-35*INT((ROW()-15)/35)+168,2+INT((ROW()-15)/35), 1, 1, "Variables_Simulación"))</f>
        <v>0</v>
      </c>
      <c r="I171" s="94" t="n">
        <f aca="false">AP171+AR171+AT171+AV171+AX171</f>
        <v>0.063110454444994</v>
      </c>
      <c r="J171" s="81" t="n">
        <f aca="false">ROUND(AQ171+AS171+AU171+AW171+AY171,0)</f>
        <v>738384</v>
      </c>
      <c r="K171" s="94" t="n">
        <f aca="false">I171-Tabla_Ministerio!J171</f>
        <v>0</v>
      </c>
      <c r="L171" s="81" t="n">
        <f aca="false">J171-Tabla_Ministerio!K171</f>
        <v>0</v>
      </c>
      <c r="M171" s="94" t="n">
        <f aca="false">Q206/Q$215</f>
        <v>0.0450223492774376</v>
      </c>
      <c r="N171" s="81" t="n">
        <f aca="false">ROUND((N$182-N$181-N$180)*M171,0)</f>
        <v>9771857</v>
      </c>
      <c r="O171" s="82" t="n">
        <f aca="false">Tabla_Ministerio!L171/Tabla_Ministerio!L182-M171</f>
        <v>-0.00103248547857487</v>
      </c>
      <c r="P171" s="81" t="n">
        <f aca="false">N171-Tabla_Ministerio!L171</f>
        <v>-6979</v>
      </c>
      <c r="Q171" s="83" t="n">
        <f aca="false">N171+J171</f>
        <v>10510241</v>
      </c>
      <c r="R171" s="81" t="n">
        <f aca="false">Q171-Tabla_Ministerio!M171</f>
        <v>-6979</v>
      </c>
      <c r="T171" s="83" t="n">
        <f aca="false">B171+Tabla_Ministerio!B171</f>
        <v>8525</v>
      </c>
      <c r="U171" s="83" t="n">
        <f aca="false">C171+Tabla_Ministerio!C171</f>
        <v>63</v>
      </c>
      <c r="V171" s="83" t="n">
        <f aca="false">D171+Tabla_Ministerio!D171</f>
        <v>358.227272727273</v>
      </c>
      <c r="W171" s="83" t="n">
        <f aca="false">E171+Tabla_Ministerio!E171</f>
        <v>305.340909090909</v>
      </c>
      <c r="X171" s="83" t="n">
        <f aca="false">F171+Tabla_Ministerio!F171</f>
        <v>36</v>
      </c>
      <c r="Y171" s="83" t="n">
        <f aca="false">G171+Tabla_Ministerio!G171</f>
        <v>248</v>
      </c>
      <c r="Z171" s="83" t="n">
        <f aca="false">H171+Tabla_Ministerio!H171</f>
        <v>32</v>
      </c>
      <c r="AA171" s="83" t="n">
        <f aca="false">Y171+0.33*Z171</f>
        <v>258.56</v>
      </c>
      <c r="AD171" s="91" t="n">
        <f aca="false">IF(U171&gt;0,T171/U171,0)</f>
        <v>135.31746031746</v>
      </c>
      <c r="AE171" s="92" t="n">
        <f aca="false">EXP((((AD171-AD182)/AD183+2)/4-1.9)^3)</f>
        <v>0.0247179445787105</v>
      </c>
      <c r="AF171" s="93" t="n">
        <f aca="false">T171/V171</f>
        <v>23.7977414033752</v>
      </c>
      <c r="AG171" s="92" t="n">
        <f aca="false">EXP((((AF171-AF182)/AF183+2)/4-1.9)^3)</f>
        <v>0.270609515056182</v>
      </c>
      <c r="AH171" s="92" t="n">
        <f aca="false">W171/V171</f>
        <v>0.852366450957999</v>
      </c>
      <c r="AI171" s="92" t="n">
        <f aca="false">EXP((((AH171-AH182)/AH183+2)/4-1.9)^3)</f>
        <v>0.351260540776771</v>
      </c>
      <c r="AJ171" s="92" t="n">
        <f aca="false">X171/V171</f>
        <v>0.100494861058241</v>
      </c>
      <c r="AK171" s="92" t="n">
        <f aca="false">EXP((((AJ171-AJ182)/AJ183+2)/4-1.9)^3)</f>
        <v>0.0329877496394191</v>
      </c>
      <c r="AL171" s="92" t="n">
        <f aca="false">AA171/V171</f>
        <v>0.721776424311635</v>
      </c>
      <c r="AM171" s="92" t="n">
        <f aca="false">EXP((((AL171-AL182)/AL183+2)/4-1.9)^3)</f>
        <v>0.171578114923196</v>
      </c>
      <c r="AN171" s="92" t="n">
        <f aca="false">0.01*AE171+0.15*AG171+0.24*AI171+0.25*AK171+0.35*AM171</f>
        <v>0.193440414123613</v>
      </c>
      <c r="AP171" s="94" t="n">
        <f aca="false">0.01*AE171/$AN$182</f>
        <v>8.06429578005218E-005</v>
      </c>
      <c r="AQ171" s="81" t="n">
        <f aca="false">AP171*$J$182</f>
        <v>943.511961395676</v>
      </c>
      <c r="AR171" s="94" t="n">
        <f aca="false">0.15*AG171/$AN$182</f>
        <v>0.0132430621204794</v>
      </c>
      <c r="AS171" s="81" t="n">
        <f aca="false">AR171*$J$182</f>
        <v>154942.078725409</v>
      </c>
      <c r="AT171" s="94" t="n">
        <f aca="false">0.24*AI171/$AN$182</f>
        <v>0.0275039266731723</v>
      </c>
      <c r="AU171" s="81" t="n">
        <f aca="false">AT171*$J$182</f>
        <v>321792.311557795</v>
      </c>
      <c r="AV171" s="94" t="n">
        <f aca="false">0.25*AK171/$AN$182</f>
        <v>0.00269058547084565</v>
      </c>
      <c r="AW171" s="81" t="n">
        <f aca="false">AV171*$J$182</f>
        <v>31479.4948516119</v>
      </c>
      <c r="AX171" s="94" t="n">
        <f aca="false">0.35*AM171/$AN$182</f>
        <v>0.0195922372226962</v>
      </c>
      <c r="AY171" s="81" t="n">
        <f aca="false">AX171*$J$182</f>
        <v>229226.589330232</v>
      </c>
    </row>
    <row r="172" customFormat="false" ht="13.8" hidden="false" customHeight="false" outlineLevel="0" collapsed="false">
      <c r="A172" s="89" t="s">
        <v>61</v>
      </c>
      <c r="B172" s="81" t="n">
        <f aca="true">INDIRECT(ADDRESS(ROW()-35*INT((ROW()-15)/35)+138,2+INT((ROW()-15)/35), 1, 1, "Variables_Simulación"))</f>
        <v>0</v>
      </c>
      <c r="C172" s="81" t="n">
        <f aca="true">INDIRECT(ADDRESS(ROW()-35*INT((ROW()-15)/35)+108,2+INT((ROW()-15)/35), 1, 1, "Variables_Simulación"))</f>
        <v>0</v>
      </c>
      <c r="D172" s="81" t="n">
        <f aca="true">INDIRECT(ADDRESS(ROW()-35*INT((ROW()-15)/35)+78,2+INT((ROW()-15)/35), 1, 1, "Variables_Simulación"))</f>
        <v>0</v>
      </c>
      <c r="E172" s="81" t="n">
        <f aca="true">INDIRECT(ADDRESS(ROW()-35*INT((ROW()-15)/35)+48,2+INT((ROW()-15)/35), 1, 1, "Variables_Simulación"))</f>
        <v>0</v>
      </c>
      <c r="F172" s="81" t="n">
        <f aca="true">INDIRECT(ADDRESS(ROW()-35*INT((ROW()-15)/35)+18,2+INT((ROW()-15)/35), 1, 1, "Variables_Simulación"))</f>
        <v>0</v>
      </c>
      <c r="G172" s="81" t="n">
        <f aca="true">INDIRECT(ADDRESS(ROW()-35*INT((ROW()-15)/35)-12,2+INT((ROW()-15)/35), 1, 1, "Variables_Simulación"))</f>
        <v>0</v>
      </c>
      <c r="H172" s="81" t="n">
        <f aca="true">INDIRECT(ADDRESS(ROW()-35*INT((ROW()-15)/35)+168,2+INT((ROW()-15)/35), 1, 1, "Variables_Simulación"))</f>
        <v>0</v>
      </c>
      <c r="I172" s="94" t="n">
        <f aca="false">AP172+AR172+AT172+AV172+AX172</f>
        <v>0.00260270710548616</v>
      </c>
      <c r="J172" s="81" t="n">
        <f aca="false">ROUND(AQ172+AS172+AU172+AW172+AY172,0)</f>
        <v>30451</v>
      </c>
      <c r="K172" s="94" t="n">
        <f aca="false">I172-Tabla_Ministerio!J172</f>
        <v>-1.95156391047391E-017</v>
      </c>
      <c r="L172" s="81" t="n">
        <f aca="false">J172-Tabla_Ministerio!K172</f>
        <v>0</v>
      </c>
      <c r="M172" s="94" t="n">
        <f aca="false">Q207/Q$215</f>
        <v>0.0111921842061513</v>
      </c>
      <c r="N172" s="81" t="n">
        <f aca="false">ROUND((N$182-N$181-N$180)*M172,0)</f>
        <v>2429203</v>
      </c>
      <c r="O172" s="82" t="n">
        <f aca="false">Tabla_Ministerio!L172/Tabla_Ministerio!L182-M172</f>
        <v>-0.000259527807158292</v>
      </c>
      <c r="P172" s="81" t="n">
        <f aca="false">N172-Tabla_Ministerio!L172</f>
        <v>-1099</v>
      </c>
      <c r="Q172" s="83" t="n">
        <f aca="false">N172+J172</f>
        <v>2459654</v>
      </c>
      <c r="R172" s="81" t="n">
        <f aca="false">Q172-Tabla_Ministerio!M172</f>
        <v>-1099</v>
      </c>
      <c r="T172" s="83" t="n">
        <f aca="false">B172+Tabla_Ministerio!B172</f>
        <v>4326</v>
      </c>
      <c r="U172" s="83" t="n">
        <f aca="false">C172+Tabla_Ministerio!C172</f>
        <v>39</v>
      </c>
      <c r="V172" s="83" t="n">
        <f aca="false">D172+Tabla_Ministerio!D172</f>
        <v>441.078692556321</v>
      </c>
      <c r="W172" s="83" t="n">
        <f aca="false">E172+Tabla_Ministerio!E172</f>
        <v>227.296225023853</v>
      </c>
      <c r="X172" s="83" t="n">
        <f aca="false">F172+Tabla_Ministerio!F172</f>
        <v>16</v>
      </c>
      <c r="Y172" s="83" t="n">
        <f aca="false">G172+Tabla_Ministerio!G172</f>
        <v>52</v>
      </c>
      <c r="Z172" s="83" t="n">
        <f aca="false">H172+Tabla_Ministerio!H172</f>
        <v>18</v>
      </c>
      <c r="AA172" s="83" t="n">
        <f aca="false">Y172+0.33*Z172</f>
        <v>57.94</v>
      </c>
      <c r="AD172" s="91" t="n">
        <f aca="false">IF(U172&gt;0,T172/U172,0)</f>
        <v>110.923076923077</v>
      </c>
      <c r="AE172" s="92" t="n">
        <f aca="false">EXP((((AD172-AD182)/AD183+2)/4-1.9)^3)</f>
        <v>0.0149852024633788</v>
      </c>
      <c r="AF172" s="93" t="n">
        <f aca="false">T172/V172</f>
        <v>9.80777369890208</v>
      </c>
      <c r="AG172" s="92" t="n">
        <f aca="false">EXP((((AF172-AF182)/AF183+2)/4-1.9)^3)</f>
        <v>0.0103988765287837</v>
      </c>
      <c r="AH172" s="92" t="n">
        <f aca="false">W172/V172</f>
        <v>0.515318986973803</v>
      </c>
      <c r="AI172" s="92" t="n">
        <f aca="false">EXP((((AH172-AH182)/AH183+2)/4-1.9)^3)</f>
        <v>0.00512244858928063</v>
      </c>
      <c r="AJ172" s="92" t="n">
        <f aca="false">X172/V172</f>
        <v>0.0362747062372707</v>
      </c>
      <c r="AK172" s="92" t="n">
        <f aca="false">EXP((((AJ172-AJ182)/AJ183+2)/4-1.9)^3)</f>
        <v>0.0112868605303014</v>
      </c>
      <c r="AL172" s="92" t="n">
        <f aca="false">AA172/V172</f>
        <v>0.131359779961717</v>
      </c>
      <c r="AM172" s="92" t="n">
        <f aca="false">EXP((((AL172-AL182)/AL183+2)/4-1.9)^3)</f>
        <v>0.00633369815479726</v>
      </c>
      <c r="AN172" s="92" t="n">
        <f aca="false">0.01*AE172+0.15*AG172+0.24*AI172+0.25*AK172+0.35*AM172</f>
        <v>0.0079775806521331</v>
      </c>
      <c r="AP172" s="94" t="n">
        <f aca="false">0.01*AE172/$AN$182</f>
        <v>4.88896253504577E-005</v>
      </c>
      <c r="AQ172" s="81" t="n">
        <f aca="false">AP172*$J$182</f>
        <v>572.002163169809</v>
      </c>
      <c r="AR172" s="94" t="n">
        <f aca="false">0.15*AG172/$AN$182</f>
        <v>0.000508899207868901</v>
      </c>
      <c r="AS172" s="81" t="n">
        <f aca="false">AR172*$J$182</f>
        <v>5954.0535573707</v>
      </c>
      <c r="AT172" s="94" t="n">
        <f aca="false">0.24*AI172/$AN$182</f>
        <v>0.000401091025126573</v>
      </c>
      <c r="AU172" s="81" t="n">
        <f aca="false">AT172*$J$182</f>
        <v>4692.71204996559</v>
      </c>
      <c r="AV172" s="94" t="n">
        <f aca="false">0.25*AK172/$AN$182</f>
        <v>0.000920592137573439</v>
      </c>
      <c r="AW172" s="81" t="n">
        <f aca="false">AV172*$J$182</f>
        <v>10770.8064914471</v>
      </c>
      <c r="AX172" s="94" t="n">
        <f aca="false">0.35*AM172/$AN$182</f>
        <v>0.00072323510956679</v>
      </c>
      <c r="AY172" s="81" t="n">
        <f aca="false">AX172*$J$182</f>
        <v>8461.75531489698</v>
      </c>
    </row>
    <row r="173" customFormat="false" ht="13.8" hidden="false" customHeight="false" outlineLevel="0" collapsed="false">
      <c r="A173" s="89" t="s">
        <v>62</v>
      </c>
      <c r="B173" s="81" t="n">
        <f aca="true">INDIRECT(ADDRESS(ROW()-35*INT((ROW()-15)/35)+138,2+INT((ROW()-15)/35), 1, 1, "Variables_Simulación"))</f>
        <v>0</v>
      </c>
      <c r="C173" s="81" t="n">
        <f aca="true">INDIRECT(ADDRESS(ROW()-35*INT((ROW()-15)/35)+108,2+INT((ROW()-15)/35), 1, 1, "Variables_Simulación"))</f>
        <v>0</v>
      </c>
      <c r="D173" s="81" t="n">
        <f aca="true">INDIRECT(ADDRESS(ROW()-35*INT((ROW()-15)/35)+78,2+INT((ROW()-15)/35), 1, 1, "Variables_Simulación"))</f>
        <v>0</v>
      </c>
      <c r="E173" s="81" t="n">
        <f aca="true">INDIRECT(ADDRESS(ROW()-35*INT((ROW()-15)/35)+48,2+INT((ROW()-15)/35), 1, 1, "Variables_Simulación"))</f>
        <v>0</v>
      </c>
      <c r="F173" s="81" t="n">
        <f aca="true">INDIRECT(ADDRESS(ROW()-35*INT((ROW()-15)/35)+18,2+INT((ROW()-15)/35), 1, 1, "Variables_Simulación"))</f>
        <v>0</v>
      </c>
      <c r="G173" s="81" t="n">
        <f aca="true">INDIRECT(ADDRESS(ROW()-35*INT((ROW()-15)/35)-12,2+INT((ROW()-15)/35), 1, 1, "Variables_Simulación"))</f>
        <v>0</v>
      </c>
      <c r="H173" s="81" t="n">
        <f aca="true">INDIRECT(ADDRESS(ROW()-35*INT((ROW()-15)/35)+168,2+INT((ROW()-15)/35), 1, 1, "Variables_Simulación"))</f>
        <v>0</v>
      </c>
      <c r="I173" s="94" t="n">
        <f aca="false">AP173+AR173+AT173+AV173+AX173</f>
        <v>0.00699187273380499</v>
      </c>
      <c r="J173" s="81" t="n">
        <f aca="false">ROUND(AQ173+AS173+AU173+AW173+AY173,0)</f>
        <v>81804</v>
      </c>
      <c r="K173" s="94" t="n">
        <f aca="false">I173-Tabla_Ministerio!J173</f>
        <v>-1.11889664200504E-016</v>
      </c>
      <c r="L173" s="81" t="n">
        <f aca="false">J173-Tabla_Ministerio!K173</f>
        <v>0</v>
      </c>
      <c r="M173" s="94" t="n">
        <f aca="false">Q208/Q$215</f>
        <v>0.0199305060384409</v>
      </c>
      <c r="N173" s="81" t="n">
        <f aca="false">ROUND((N$182-N$181-N$180)*M173,0)</f>
        <v>4325808</v>
      </c>
      <c r="O173" s="82" t="n">
        <f aca="false">Tabla_Ministerio!L173/Tabla_Ministerio!L182-M173</f>
        <v>-0.000477492258703249</v>
      </c>
      <c r="P173" s="81" t="n">
        <f aca="false">N173-Tabla_Ministerio!L173</f>
        <v>1452</v>
      </c>
      <c r="Q173" s="83" t="n">
        <f aca="false">N173+J173</f>
        <v>4407612</v>
      </c>
      <c r="R173" s="81" t="n">
        <f aca="false">Q173-Tabla_Ministerio!M173</f>
        <v>1452</v>
      </c>
      <c r="T173" s="83" t="n">
        <f aca="false">B173+Tabla_Ministerio!B173</f>
        <v>4548</v>
      </c>
      <c r="U173" s="83" t="n">
        <f aca="false">C173+Tabla_Ministerio!C173</f>
        <v>24</v>
      </c>
      <c r="V173" s="83" t="n">
        <f aca="false">D173+Tabla_Ministerio!D173</f>
        <v>325.96198488263</v>
      </c>
      <c r="W173" s="83" t="n">
        <f aca="false">E173+Tabla_Ministerio!E173</f>
        <v>212.827439428084</v>
      </c>
      <c r="X173" s="83" t="n">
        <f aca="false">F173+Tabla_Ministerio!F173</f>
        <v>3</v>
      </c>
      <c r="Y173" s="83" t="n">
        <f aca="false">G173+Tabla_Ministerio!G173</f>
        <v>33</v>
      </c>
      <c r="Z173" s="83" t="n">
        <f aca="false">H173+Tabla_Ministerio!H173</f>
        <v>8</v>
      </c>
      <c r="AA173" s="83" t="n">
        <f aca="false">Y173+0.33*Z173</f>
        <v>35.64</v>
      </c>
      <c r="AD173" s="91" t="n">
        <f aca="false">IF(U173&gt;0,T173/U173,0)</f>
        <v>189.5</v>
      </c>
      <c r="AE173" s="92" t="n">
        <f aca="false">EXP((((AD173-AD182)/AD183+2)/4-1.9)^3)</f>
        <v>0.0649465205665518</v>
      </c>
      <c r="AF173" s="93" t="n">
        <f aca="false">T173/V173</f>
        <v>13.9525472629503</v>
      </c>
      <c r="AG173" s="92" t="n">
        <f aca="false">EXP((((AF173-AF182)/AF183+2)/4-1.9)^3)</f>
        <v>0.0362453653091992</v>
      </c>
      <c r="AH173" s="92" t="n">
        <f aca="false">W173/V173</f>
        <v>0.652921043859508</v>
      </c>
      <c r="AI173" s="92" t="n">
        <f aca="false">EXP((((AH173-AH182)/AH183+2)/4-1.9)^3)</f>
        <v>0.0490968803215554</v>
      </c>
      <c r="AJ173" s="92" t="n">
        <f aca="false">X173/V173</f>
        <v>0.00920352721830497</v>
      </c>
      <c r="AK173" s="92" t="n">
        <f aca="false">EXP((((AJ173-AJ182)/AJ183+2)/4-1.9)^3)</f>
        <v>0.00676273927163122</v>
      </c>
      <c r="AL173" s="92" t="n">
        <f aca="false">AA173/V173</f>
        <v>0.109337903353463</v>
      </c>
      <c r="AM173" s="92" t="n">
        <f aca="false">EXP((((AL173-AL182)/AL183+2)/4-1.9)^3)</f>
        <v>0.00534470023741507</v>
      </c>
      <c r="AN173" s="92" t="n">
        <f aca="false">0.01*AE173+0.15*AG173+0.24*AI173+0.25*AK173+0.35*AM173</f>
        <v>0.0214308511802218</v>
      </c>
      <c r="AP173" s="94" t="n">
        <f aca="false">0.01*AE173/$AN$182</f>
        <v>0.000211889766993417</v>
      </c>
      <c r="AQ173" s="81" t="n">
        <f aca="false">AP173*$J$182</f>
        <v>2479.08230437374</v>
      </c>
      <c r="AR173" s="94" t="n">
        <f aca="false">0.15*AG173/$AN$182</f>
        <v>0.00177377216122478</v>
      </c>
      <c r="AS173" s="81" t="n">
        <f aca="false">AR173*$J$182</f>
        <v>20752.9001484047</v>
      </c>
      <c r="AT173" s="94" t="n">
        <f aca="false">0.24*AI173/$AN$182</f>
        <v>0.00384431736414065</v>
      </c>
      <c r="AU173" s="81" t="n">
        <f aca="false">AT173*$J$182</f>
        <v>44978.0057105536</v>
      </c>
      <c r="AV173" s="94" t="n">
        <f aca="false">0.25*AK173/$AN$182</f>
        <v>0.000551590460891125</v>
      </c>
      <c r="AW173" s="81" t="n">
        <f aca="false">AV173*$J$182</f>
        <v>6453.53558248533</v>
      </c>
      <c r="AX173" s="94" t="n">
        <f aca="false">0.35*AM173/$AN$182</f>
        <v>0.000610302980555011</v>
      </c>
      <c r="AY173" s="81" t="n">
        <f aca="false">AX173*$J$182</f>
        <v>7140.4643125002</v>
      </c>
    </row>
    <row r="174" customFormat="false" ht="13.8" hidden="false" customHeight="false" outlineLevel="0" collapsed="false">
      <c r="A174" s="89" t="s">
        <v>63</v>
      </c>
      <c r="B174" s="81" t="n">
        <f aca="true">INDIRECT(ADDRESS(ROW()-35*INT((ROW()-15)/35)+138,2+INT((ROW()-15)/35), 1, 1, "Variables_Simulación"))</f>
        <v>0</v>
      </c>
      <c r="C174" s="81" t="n">
        <f aca="true">INDIRECT(ADDRESS(ROW()-35*INT((ROW()-15)/35)+108,2+INT((ROW()-15)/35), 1, 1, "Variables_Simulación"))</f>
        <v>0</v>
      </c>
      <c r="D174" s="81" t="n">
        <f aca="true">INDIRECT(ADDRESS(ROW()-35*INT((ROW()-15)/35)+78,2+INT((ROW()-15)/35), 1, 1, "Variables_Simulación"))</f>
        <v>0</v>
      </c>
      <c r="E174" s="81" t="n">
        <f aca="true">INDIRECT(ADDRESS(ROW()-35*INT((ROW()-15)/35)+48,2+INT((ROW()-15)/35), 1, 1, "Variables_Simulación"))</f>
        <v>0</v>
      </c>
      <c r="F174" s="81" t="n">
        <f aca="true">INDIRECT(ADDRESS(ROW()-35*INT((ROW()-15)/35)+18,2+INT((ROW()-15)/35), 1, 1, "Variables_Simulación"))</f>
        <v>0</v>
      </c>
      <c r="G174" s="81" t="n">
        <f aca="true">INDIRECT(ADDRESS(ROW()-35*INT((ROW()-15)/35)-12,2+INT((ROW()-15)/35), 1, 1, "Variables_Simulación"))</f>
        <v>0</v>
      </c>
      <c r="H174" s="81" t="n">
        <f aca="true">INDIRECT(ADDRESS(ROW()-35*INT((ROW()-15)/35)+168,2+INT((ROW()-15)/35), 1, 1, "Variables_Simulación"))</f>
        <v>0</v>
      </c>
      <c r="I174" s="94" t="n">
        <f aca="false">AP174+AR174+AT174+AV174+AX174</f>
        <v>0.01782880746471</v>
      </c>
      <c r="J174" s="81" t="n">
        <f aca="false">ROUND(AQ174+AS174+AU174+AW174+AY174,0)</f>
        <v>208595</v>
      </c>
      <c r="K174" s="94" t="n">
        <f aca="false">I174-Tabla_Ministerio!J174</f>
        <v>9.0205620750794E-017</v>
      </c>
      <c r="L174" s="81" t="n">
        <f aca="false">J174-Tabla_Ministerio!K174</f>
        <v>0</v>
      </c>
      <c r="M174" s="94" t="n">
        <f aca="false">Q209/Q$215</f>
        <v>0.0131935598226572</v>
      </c>
      <c r="N174" s="81" t="n">
        <f aca="false">ROUND((N$182-N$181-N$180)*M174,0)</f>
        <v>2863591</v>
      </c>
      <c r="O174" s="82" t="n">
        <f aca="false">Tabla_Ministerio!L174/Tabla_Ministerio!L182-M174</f>
        <v>-0.000314682557096799</v>
      </c>
      <c r="P174" s="81" t="n">
        <f aca="false">N174-Tabla_Ministerio!L174</f>
        <v>649</v>
      </c>
      <c r="Q174" s="83" t="n">
        <f aca="false">N174+J174</f>
        <v>3072186</v>
      </c>
      <c r="R174" s="81" t="n">
        <f aca="false">Q174-Tabla_Ministerio!M174</f>
        <v>649</v>
      </c>
      <c r="S174" s="140"/>
      <c r="T174" s="83" t="n">
        <f aca="false">B174+Tabla_Ministerio!B174</f>
        <v>7747</v>
      </c>
      <c r="U174" s="83" t="n">
        <f aca="false">C174+Tabla_Ministerio!C174</f>
        <v>52</v>
      </c>
      <c r="V174" s="83" t="n">
        <f aca="false">D174+Tabla_Ministerio!D174</f>
        <v>421.979979467411</v>
      </c>
      <c r="W174" s="83" t="n">
        <f aca="false">E174+Tabla_Ministerio!E174</f>
        <v>309.352322895154</v>
      </c>
      <c r="X174" s="83" t="n">
        <f aca="false">F174+Tabla_Ministerio!F174</f>
        <v>30</v>
      </c>
      <c r="Y174" s="83" t="n">
        <f aca="false">G174+Tabla_Ministerio!G174</f>
        <v>65</v>
      </c>
      <c r="Z174" s="83" t="n">
        <f aca="false">H174+Tabla_Ministerio!H174</f>
        <v>18</v>
      </c>
      <c r="AA174" s="83" t="n">
        <f aca="false">Y174+0.33*Z174</f>
        <v>70.94</v>
      </c>
      <c r="AD174" s="91" t="n">
        <f aca="false">IF(U174&gt;0,T174/U174,0)</f>
        <v>148.980769230769</v>
      </c>
      <c r="AE174" s="92" t="n">
        <f aca="false">EXP((((AD174-AD182)/AD183+2)/4-1.9)^3)</f>
        <v>0.0321248779779025</v>
      </c>
      <c r="AF174" s="93" t="n">
        <f aca="false">T174/V174</f>
        <v>18.3586908785996</v>
      </c>
      <c r="AG174" s="92" t="n">
        <f aca="false">EXP((((AF174-AF182)/AF183+2)/4-1.9)^3)</f>
        <v>0.10382902214124</v>
      </c>
      <c r="AH174" s="92" t="n">
        <f aca="false">W174/V174</f>
        <v>0.733097156139003</v>
      </c>
      <c r="AI174" s="92" t="n">
        <f aca="false">EXP((((AH174-AH182)/AH183+2)/4-1.9)^3)</f>
        <v>0.127758794035551</v>
      </c>
      <c r="AJ174" s="92" t="n">
        <f aca="false">X174/V174</f>
        <v>0.0710934202088535</v>
      </c>
      <c r="AK174" s="92" t="n">
        <f aca="false">EXP((((AJ174-AJ182)/AJ183+2)/4-1.9)^3)</f>
        <v>0.0206830698052863</v>
      </c>
      <c r="AL174" s="92" t="n">
        <f aca="false">AA174/V174</f>
        <v>0.168112240987202</v>
      </c>
      <c r="AM174" s="92" t="n">
        <f aca="false">EXP((((AL174-AL182)/AL183+2)/4-1.9)^3)</f>
        <v>0.00833930256540413</v>
      </c>
      <c r="AN174" s="92" t="n">
        <f aca="false">0.01*AE174+0.15*AG174+0.24*AI174+0.25*AK174+0.35*AM174</f>
        <v>0.0546472360187103</v>
      </c>
      <c r="AP174" s="94" t="n">
        <f aca="false">0.01*AE174/$AN$182</f>
        <v>0.00010480827687227</v>
      </c>
      <c r="AQ174" s="81" t="n">
        <f aca="false">AP174*$J$182</f>
        <v>1226.24300471301</v>
      </c>
      <c r="AR174" s="94" t="n">
        <f aca="false">0.15*AG174/$AN$182</f>
        <v>0.00508117458412207</v>
      </c>
      <c r="AS174" s="81" t="n">
        <f aca="false">AR174*$J$182</f>
        <v>59449.0719191832</v>
      </c>
      <c r="AT174" s="94" t="n">
        <f aca="false">0.24*AI174/$AN$182</f>
        <v>0.0100035958927702</v>
      </c>
      <c r="AU174" s="81" t="n">
        <f aca="false">AT174*$J$182</f>
        <v>117040.751470753</v>
      </c>
      <c r="AV174" s="94" t="n">
        <f aca="false">0.25*AK174/$AN$182</f>
        <v>0.00168697676315849</v>
      </c>
      <c r="AW174" s="81" t="n">
        <f aca="false">AV174*$J$182</f>
        <v>19737.4054480215</v>
      </c>
      <c r="AX174" s="94" t="n">
        <f aca="false">0.35*AM174/$AN$182</f>
        <v>0.000952251947787008</v>
      </c>
      <c r="AY174" s="81" t="n">
        <f aca="false">AX174*$J$182</f>
        <v>11141.2220918509</v>
      </c>
    </row>
    <row r="175" customFormat="false" ht="13.8" hidden="false" customHeight="false" outlineLevel="0" collapsed="false">
      <c r="A175" s="89" t="s">
        <v>64</v>
      </c>
      <c r="B175" s="81" t="n">
        <f aca="true">INDIRECT(ADDRESS(ROW()-35*INT((ROW()-15)/35)+138,2+INT((ROW()-15)/35), 1, 1, "Variables_Simulación"))</f>
        <v>0</v>
      </c>
      <c r="C175" s="81" t="n">
        <f aca="true">INDIRECT(ADDRESS(ROW()-35*INT((ROW()-15)/35)+108,2+INT((ROW()-15)/35), 1, 1, "Variables_Simulación"))</f>
        <v>0</v>
      </c>
      <c r="D175" s="81" t="n">
        <f aca="true">INDIRECT(ADDRESS(ROW()-35*INT((ROW()-15)/35)+78,2+INT((ROW()-15)/35), 1, 1, "Variables_Simulación"))</f>
        <v>0</v>
      </c>
      <c r="E175" s="81" t="n">
        <f aca="true">INDIRECT(ADDRESS(ROW()-35*INT((ROW()-15)/35)+48,2+INT((ROW()-15)/35), 1, 1, "Variables_Simulación"))</f>
        <v>0</v>
      </c>
      <c r="F175" s="81" t="n">
        <f aca="true">INDIRECT(ADDRESS(ROW()-35*INT((ROW()-15)/35)+18,2+INT((ROW()-15)/35), 1, 1, "Variables_Simulación"))</f>
        <v>0</v>
      </c>
      <c r="G175" s="81" t="n">
        <f aca="true">INDIRECT(ADDRESS(ROW()-35*INT((ROW()-15)/35)-12,2+INT((ROW()-15)/35), 1, 1, "Variables_Simulación"))</f>
        <v>0</v>
      </c>
      <c r="H175" s="81" t="n">
        <f aca="true">INDIRECT(ADDRESS(ROW()-35*INT((ROW()-15)/35)+168,2+INT((ROW()-15)/35), 1, 1, "Variables_Simulación"))</f>
        <v>0</v>
      </c>
      <c r="I175" s="94" t="n">
        <f aca="false">AP175+AR175+AT175+AV175+AX175</f>
        <v>0.0237867168570178</v>
      </c>
      <c r="J175" s="81" t="n">
        <f aca="false">ROUND(AQ175+AS175+AU175+AW175+AY175,0)</f>
        <v>278301</v>
      </c>
      <c r="K175" s="94" t="n">
        <f aca="false">I175-Tabla_Ministerio!J175</f>
        <v>0</v>
      </c>
      <c r="L175" s="81" t="n">
        <f aca="false">J175-Tabla_Ministerio!K175</f>
        <v>0</v>
      </c>
      <c r="M175" s="94" t="n">
        <f aca="false">Q210/Q$215</f>
        <v>0.0192736033509141</v>
      </c>
      <c r="N175" s="81" t="n">
        <f aca="false">ROUND((N$182-N$181-N$180)*M175,0)</f>
        <v>4183231</v>
      </c>
      <c r="O175" s="82" t="n">
        <f aca="false">Tabla_Ministerio!L175/Tabla_Ministerio!L182-M175</f>
        <v>-0.000458720952987941</v>
      </c>
      <c r="P175" s="81" t="n">
        <f aca="false">N175-Tabla_Ministerio!L175</f>
        <v>730</v>
      </c>
      <c r="Q175" s="83" t="n">
        <f aca="false">N175+J175</f>
        <v>4461532</v>
      </c>
      <c r="R175" s="81" t="n">
        <f aca="false">Q175-Tabla_Ministerio!M175</f>
        <v>730</v>
      </c>
      <c r="T175" s="83" t="n">
        <f aca="false">B175+Tabla_Ministerio!B175</f>
        <v>7970</v>
      </c>
      <c r="U175" s="83" t="n">
        <f aca="false">C175+Tabla_Ministerio!C175</f>
        <v>36</v>
      </c>
      <c r="V175" s="83" t="n">
        <f aca="false">D175+Tabla_Ministerio!D175</f>
        <v>297.300837347872</v>
      </c>
      <c r="W175" s="83" t="n">
        <f aca="false">E175+Tabla_Ministerio!E175</f>
        <v>175.72560295201</v>
      </c>
      <c r="X175" s="83" t="n">
        <f aca="false">F175+Tabla_Ministerio!F175</f>
        <v>13</v>
      </c>
      <c r="Y175" s="83" t="n">
        <f aca="false">G175+Tabla_Ministerio!G175</f>
        <v>61</v>
      </c>
      <c r="Z175" s="83" t="n">
        <f aca="false">H175+Tabla_Ministerio!H175</f>
        <v>5</v>
      </c>
      <c r="AA175" s="83" t="n">
        <f aca="false">Y175+0.33*Z175</f>
        <v>62.65</v>
      </c>
      <c r="AD175" s="91" t="n">
        <f aca="false">IF(U175&gt;0,T175/U175,0)</f>
        <v>221.388888888889</v>
      </c>
      <c r="AE175" s="92" t="n">
        <f aca="false">EXP((((AD175-AD182)/AD183+2)/4-1.9)^3)</f>
        <v>0.10505779798002</v>
      </c>
      <c r="AF175" s="93" t="n">
        <f aca="false">T175/V175</f>
        <v>26.8078626050901</v>
      </c>
      <c r="AG175" s="92" t="n">
        <f aca="false">EXP((((AF175-AF182)/AF183+2)/4-1.9)^3)</f>
        <v>0.39956190256595</v>
      </c>
      <c r="AH175" s="92" t="n">
        <f aca="false">W175/V175</f>
        <v>0.591069989979185</v>
      </c>
      <c r="AI175" s="92" t="n">
        <f aca="false">EXP((((AH175-AH182)/AH183+2)/4-1.9)^3)</f>
        <v>0.0197126447482274</v>
      </c>
      <c r="AJ175" s="92" t="n">
        <f aca="false">X175/V175</f>
        <v>0.043726752053472</v>
      </c>
      <c r="AK175" s="92" t="n">
        <f aca="false">EXP((((AJ175-AJ182)/AJ183+2)/4-1.9)^3)</f>
        <v>0.012912780313369</v>
      </c>
      <c r="AL175" s="92" t="n">
        <f aca="false">AA175/V175</f>
        <v>0.210729308934617</v>
      </c>
      <c r="AM175" s="92" t="n">
        <f aca="false">EXP((((AL175-AL182)/AL183+2)/4-1.9)^3)</f>
        <v>0.0113279537150098</v>
      </c>
      <c r="AN175" s="92" t="n">
        <f aca="false">0.01*AE175+0.15*AG175+0.24*AI175+0.25*AK175+0.35*AM175</f>
        <v>0.072908876982863</v>
      </c>
      <c r="AP175" s="94" t="n">
        <f aca="false">0.01*AE175/$AN$182</f>
        <v>0.000342753886438258</v>
      </c>
      <c r="AQ175" s="81" t="n">
        <f aca="false">AP175*$J$182</f>
        <v>4010.17522781461</v>
      </c>
      <c r="AR175" s="94" t="n">
        <f aca="false">0.15*AG175/$AN$182</f>
        <v>0.0195537215147784</v>
      </c>
      <c r="AS175" s="81" t="n">
        <f aca="false">AR175*$J$182</f>
        <v>228775.960631668</v>
      </c>
      <c r="AT175" s="94" t="n">
        <f aca="false">0.24*AI175/$AN$182</f>
        <v>0.00154351278538314</v>
      </c>
      <c r="AU175" s="81" t="n">
        <f aca="false">AT175*$J$182</f>
        <v>18058.8958452951</v>
      </c>
      <c r="AV175" s="94" t="n">
        <f aca="false">0.25*AK175/$AN$182</f>
        <v>0.00105320731117275</v>
      </c>
      <c r="AW175" s="81" t="n">
        <f aca="false">AV175*$J$182</f>
        <v>12322.3865173561</v>
      </c>
      <c r="AX175" s="94" t="n">
        <f aca="false">0.35*AM175/$AN$182</f>
        <v>0.00129352135924527</v>
      </c>
      <c r="AY175" s="81" t="n">
        <f aca="false">AX175*$J$182</f>
        <v>15134.0291583503</v>
      </c>
    </row>
    <row r="176" customFormat="false" ht="13.8" hidden="false" customHeight="false" outlineLevel="0" collapsed="false">
      <c r="A176" s="89" t="s">
        <v>65</v>
      </c>
      <c r="B176" s="81" t="n">
        <f aca="true">INDIRECT(ADDRESS(ROW()-35*INT((ROW()-15)/35)+138,2+INT((ROW()-15)/35), 1, 1, "Variables_Simulación"))</f>
        <v>0</v>
      </c>
      <c r="C176" s="81" t="n">
        <f aca="true">INDIRECT(ADDRESS(ROW()-35*INT((ROW()-15)/35)+108,2+INT((ROW()-15)/35), 1, 1, "Variables_Simulación"))</f>
        <v>0</v>
      </c>
      <c r="D176" s="81" t="n">
        <f aca="true">INDIRECT(ADDRESS(ROW()-35*INT((ROW()-15)/35)+78,2+INT((ROW()-15)/35), 1, 1, "Variables_Simulación"))</f>
        <v>0</v>
      </c>
      <c r="E176" s="81" t="n">
        <f aca="true">INDIRECT(ADDRESS(ROW()-35*INT((ROW()-15)/35)+48,2+INT((ROW()-15)/35), 1, 1, "Variables_Simulación"))</f>
        <v>0</v>
      </c>
      <c r="F176" s="81" t="n">
        <f aca="true">INDIRECT(ADDRESS(ROW()-35*INT((ROW()-15)/35)+18,2+INT((ROW()-15)/35), 1, 1, "Variables_Simulación"))</f>
        <v>0</v>
      </c>
      <c r="G176" s="81" t="n">
        <f aca="true">INDIRECT(ADDRESS(ROW()-35*INT((ROW()-15)/35)-12,2+INT((ROW()-15)/35), 1, 1, "Variables_Simulación"))</f>
        <v>0</v>
      </c>
      <c r="H176" s="81" t="n">
        <f aca="true">INDIRECT(ADDRESS(ROW()-35*INT((ROW()-15)/35)+168,2+INT((ROW()-15)/35), 1, 1, "Variables_Simulación"))</f>
        <v>0</v>
      </c>
      <c r="I176" s="94" t="n">
        <f aca="false">AP176+AR176+AT176+AV176+AX176</f>
        <v>0.00564587295741439</v>
      </c>
      <c r="J176" s="81" t="n">
        <f aca="false">ROUND(AQ176+AS176+AU176+AW176+AY176,0)</f>
        <v>66056</v>
      </c>
      <c r="K176" s="94" t="n">
        <f aca="false">I176-Tabla_Ministerio!J176</f>
        <v>0</v>
      </c>
      <c r="L176" s="81" t="n">
        <f aca="false">J176-Tabla_Ministerio!K176</f>
        <v>0</v>
      </c>
      <c r="M176" s="94" t="n">
        <f aca="false">Q211/Q$215</f>
        <v>0.0121753691894775</v>
      </c>
      <c r="N176" s="81" t="n">
        <f aca="false">ROUND((N$182-N$181-N$180)*M176,0)</f>
        <v>2642598</v>
      </c>
      <c r="O176" s="82" t="n">
        <f aca="false">Tabla_Ministerio!L176/Tabla_Ministerio!L182-M176</f>
        <v>-0.000296098383698764</v>
      </c>
      <c r="P176" s="81" t="n">
        <f aca="false">N176-Tabla_Ministerio!L176</f>
        <v>1866</v>
      </c>
      <c r="Q176" s="83" t="n">
        <f aca="false">N176+J176</f>
        <v>2708654</v>
      </c>
      <c r="R176" s="81" t="n">
        <f aca="false">Q176-Tabla_Ministerio!M176</f>
        <v>1866</v>
      </c>
      <c r="T176" s="83" t="n">
        <f aca="false">B176+Tabla_Ministerio!B176</f>
        <v>4150</v>
      </c>
      <c r="U176" s="83" t="n">
        <f aca="false">C176+Tabla_Ministerio!C176</f>
        <v>43</v>
      </c>
      <c r="V176" s="83" t="n">
        <f aca="false">D176+Tabla_Ministerio!D176</f>
        <v>430.322988394584</v>
      </c>
      <c r="W176" s="83" t="n">
        <f aca="false">E176+Tabla_Ministerio!E176</f>
        <v>254.293442940039</v>
      </c>
      <c r="X176" s="83" t="n">
        <f aca="false">F176+Tabla_Ministerio!F176</f>
        <v>36</v>
      </c>
      <c r="Y176" s="83" t="n">
        <f aca="false">G176+Tabla_Ministerio!G176</f>
        <v>97</v>
      </c>
      <c r="Z176" s="83" t="n">
        <f aca="false">H176+Tabla_Ministerio!H176</f>
        <v>11</v>
      </c>
      <c r="AA176" s="83" t="n">
        <f aca="false">Y176+0.33*Z176</f>
        <v>100.63</v>
      </c>
      <c r="AD176" s="91" t="n">
        <f aca="false">IF(U176&gt;0,T176/U176,0)</f>
        <v>96.5116279069767</v>
      </c>
      <c r="AE176" s="92" t="n">
        <f aca="false">EXP((((AD176-AD182)/AD183+2)/4-1.9)^3)</f>
        <v>0.0109267688631026</v>
      </c>
      <c r="AF176" s="93" t="n">
        <f aca="false">T176/V176</f>
        <v>9.64391889794803</v>
      </c>
      <c r="AG176" s="92" t="n">
        <f aca="false">EXP((((AF176-AF182)/AF183+2)/4-1.9)^3)</f>
        <v>0.0098431757961393</v>
      </c>
      <c r="AH176" s="92" t="n">
        <f aca="false">W176/V176</f>
        <v>0.590936226504509</v>
      </c>
      <c r="AI176" s="92" t="n">
        <f aca="false">EXP((((AH176-AH182)/AH183+2)/4-1.9)^3)</f>
        <v>0.0196703036549514</v>
      </c>
      <c r="AJ176" s="92" t="n">
        <f aca="false">X176/V176</f>
        <v>0.0836580916448504</v>
      </c>
      <c r="AK176" s="92" t="n">
        <f aca="false">EXP((((AJ176-AJ182)/AJ183+2)/4-1.9)^3)</f>
        <v>0.0253733149013114</v>
      </c>
      <c r="AL176" s="92" t="n">
        <f aca="false">AA176/V176</f>
        <v>0.233847604506147</v>
      </c>
      <c r="AM176" s="92" t="n">
        <f aca="false">EXP((((AL176-AL182)/AL183+2)/4-1.9)^3)</f>
        <v>0.0133007704490852</v>
      </c>
      <c r="AN176" s="92" t="n">
        <f aca="false">0.01*AE176+0.15*AG176+0.24*AI176+0.25*AK176+0.35*AM176</f>
        <v>0.0173052153177479</v>
      </c>
      <c r="AP176" s="94" t="n">
        <f aca="false">0.01*AE176/$AN$182</f>
        <v>3.56488767711772E-005</v>
      </c>
      <c r="AQ176" s="81" t="n">
        <f aca="false">AP176*$J$182</f>
        <v>417.087152571039</v>
      </c>
      <c r="AR176" s="94" t="n">
        <f aca="false">0.15*AG176/$AN$182</f>
        <v>0.000481704379478338</v>
      </c>
      <c r="AS176" s="81" t="n">
        <f aca="false">AR176*$J$182</f>
        <v>5635.87765491847</v>
      </c>
      <c r="AT176" s="94" t="n">
        <f aca="false">0.24*AI176/$AN$182</f>
        <v>0.00154019745049767</v>
      </c>
      <c r="AU176" s="81" t="n">
        <f aca="false">AT176*$J$182</f>
        <v>18020.1068647593</v>
      </c>
      <c r="AV176" s="94" t="n">
        <f aca="false">0.25*AK176/$AN$182</f>
        <v>0.00206952802682487</v>
      </c>
      <c r="AW176" s="81" t="n">
        <f aca="false">AV176*$J$182</f>
        <v>24213.2047361514</v>
      </c>
      <c r="AX176" s="94" t="n">
        <f aca="false">0.35*AM176/$AN$182</f>
        <v>0.00151879422384233</v>
      </c>
      <c r="AY176" s="81" t="n">
        <f aca="false">AX176*$J$182</f>
        <v>17769.6919381177</v>
      </c>
    </row>
    <row r="177" customFormat="false" ht="13.8" hidden="false" customHeight="false" outlineLevel="0" collapsed="false">
      <c r="A177" s="89" t="s">
        <v>66</v>
      </c>
      <c r="B177" s="81" t="n">
        <f aca="true">INDIRECT(ADDRESS(ROW()-35*INT((ROW()-15)/35)+138,2+INT((ROW()-15)/35), 1, 1, "Variables_Simulación"))</f>
        <v>0</v>
      </c>
      <c r="C177" s="81" t="n">
        <f aca="true">INDIRECT(ADDRESS(ROW()-35*INT((ROW()-15)/35)+108,2+INT((ROW()-15)/35), 1, 1, "Variables_Simulación"))</f>
        <v>0</v>
      </c>
      <c r="D177" s="81" t="n">
        <f aca="true">INDIRECT(ADDRESS(ROW()-35*INT((ROW()-15)/35)+78,2+INT((ROW()-15)/35), 1, 1, "Variables_Simulación"))</f>
        <v>0</v>
      </c>
      <c r="E177" s="81" t="n">
        <f aca="true">INDIRECT(ADDRESS(ROW()-35*INT((ROW()-15)/35)+48,2+INT((ROW()-15)/35), 1, 1, "Variables_Simulación"))</f>
        <v>0</v>
      </c>
      <c r="F177" s="81" t="n">
        <f aca="true">INDIRECT(ADDRESS(ROW()-35*INT((ROW()-15)/35)+18,2+INT((ROW()-15)/35), 1, 1, "Variables_Simulación"))</f>
        <v>0</v>
      </c>
      <c r="G177" s="81" t="n">
        <f aca="true">INDIRECT(ADDRESS(ROW()-35*INT((ROW()-15)/35)-12,2+INT((ROW()-15)/35), 1, 1, "Variables_Simulación"))</f>
        <v>0</v>
      </c>
      <c r="H177" s="81" t="n">
        <f aca="true">INDIRECT(ADDRESS(ROW()-35*INT((ROW()-15)/35)+168,2+INT((ROW()-15)/35), 1, 1, "Variables_Simulación"))</f>
        <v>0</v>
      </c>
      <c r="I177" s="94" t="n">
        <f aca="false">AP177+AR177+AT177+AV177+AX177</f>
        <v>0.0139071564182123</v>
      </c>
      <c r="J177" s="81" t="n">
        <f aca="false">ROUND(AQ177+AS177+AU177+AW177+AY177,0)</f>
        <v>162712</v>
      </c>
      <c r="K177" s="94" t="n">
        <f aca="false">I177-Tabla_Ministerio!J177</f>
        <v>-1.00613961606655E-016</v>
      </c>
      <c r="L177" s="81" t="n">
        <f aca="false">J177-Tabla_Ministerio!K177</f>
        <v>0</v>
      </c>
      <c r="M177" s="94" t="n">
        <f aca="false">Q212/Q$215</f>
        <v>0.0109184036489584</v>
      </c>
      <c r="N177" s="81" t="n">
        <f aca="false">ROUND((N$182-N$181-N$180)*M177,0)</f>
        <v>2369780</v>
      </c>
      <c r="O177" s="82" t="n">
        <f aca="false">Tabla_Ministerio!L177/Tabla_Ministerio!L182-M177</f>
        <v>-0.000246056090259324</v>
      </c>
      <c r="P177" s="81" t="n">
        <f aca="false">N177-Tabla_Ministerio!L177</f>
        <v>-2656</v>
      </c>
      <c r="Q177" s="83" t="n">
        <f aca="false">N177+J177</f>
        <v>2532492</v>
      </c>
      <c r="R177" s="81" t="n">
        <f aca="false">Q177-Tabla_Ministerio!M177</f>
        <v>-2656</v>
      </c>
      <c r="T177" s="83" t="n">
        <f aca="false">B177+Tabla_Ministerio!B177</f>
        <v>6955</v>
      </c>
      <c r="U177" s="83" t="n">
        <f aca="false">C177+Tabla_Ministerio!C177</f>
        <v>28</v>
      </c>
      <c r="V177" s="83" t="n">
        <f aca="false">D177+Tabla_Ministerio!D177</f>
        <v>405.875247376136</v>
      </c>
      <c r="W177" s="83" t="n">
        <f aca="false">E177+Tabla_Ministerio!E177</f>
        <v>281.932065557954</v>
      </c>
      <c r="X177" s="83" t="n">
        <f aca="false">F177+Tabla_Ministerio!F177</f>
        <v>22</v>
      </c>
      <c r="Y177" s="83" t="n">
        <f aca="false">G177+Tabla_Ministerio!G177</f>
        <v>95</v>
      </c>
      <c r="Z177" s="83" t="n">
        <f aca="false">H177+Tabla_Ministerio!H177</f>
        <v>24</v>
      </c>
      <c r="AA177" s="83" t="n">
        <f aca="false">Y177+0.33*Z177</f>
        <v>102.92</v>
      </c>
      <c r="AD177" s="91" t="n">
        <f aca="false">IF(U177&gt;0,T177/U177,0)</f>
        <v>248.392857142857</v>
      </c>
      <c r="AE177" s="92" t="n">
        <f aca="false">EXP((((AD177-AD182)/AD183+2)/4-1.9)^3)</f>
        <v>0.15061309731202</v>
      </c>
      <c r="AF177" s="93" t="n">
        <f aca="false">T177/V177</f>
        <v>17.1358072337794</v>
      </c>
      <c r="AG177" s="92" t="n">
        <f aca="false">EXP((((AF177-AF182)/AF183+2)/4-1.9)^3)</f>
        <v>0.0796125373117837</v>
      </c>
      <c r="AH177" s="92" t="n">
        <f aca="false">W177/V177</f>
        <v>0.694627394453251</v>
      </c>
      <c r="AI177" s="92" t="n">
        <f aca="false">EXP((((AH177-AH182)/AH183+2)/4-1.9)^3)</f>
        <v>0.083224052853853</v>
      </c>
      <c r="AJ177" s="92" t="n">
        <f aca="false">X177/V177</f>
        <v>0.0542038474684611</v>
      </c>
      <c r="AK177" s="92" t="n">
        <f aca="false">EXP((((AJ177-AJ182)/AJ183+2)/4-1.9)^3)</f>
        <v>0.0155309065395603</v>
      </c>
      <c r="AL177" s="92" t="n">
        <f aca="false">AA177/V177</f>
        <v>0.253575453702455</v>
      </c>
      <c r="AM177" s="92" t="n">
        <f aca="false">EXP((((AL177-AL182)/AL183+2)/4-1.9)^3)</f>
        <v>0.0152069648445264</v>
      </c>
      <c r="AN177" s="92" t="n">
        <f aca="false">0.01*AE177+0.15*AG177+0.24*AI177+0.25*AK177+0.35*AM177</f>
        <v>0.0426269485852868</v>
      </c>
      <c r="AP177" s="94" t="n">
        <f aca="false">0.01*AE177/$AN$182</f>
        <v>0.000491379273550129</v>
      </c>
      <c r="AQ177" s="81" t="n">
        <f aca="false">AP177*$J$182</f>
        <v>5749.0726384724</v>
      </c>
      <c r="AR177" s="94" t="n">
        <f aca="false">0.15*AG177/$AN$182</f>
        <v>0.00389607060553672</v>
      </c>
      <c r="AS177" s="81" t="n">
        <f aca="false">AR177*$J$182</f>
        <v>45583.5118034597</v>
      </c>
      <c r="AT177" s="94" t="n">
        <f aca="false">0.24*AI177/$AN$182</f>
        <v>0.0065164969628378</v>
      </c>
      <c r="AU177" s="81" t="n">
        <f aca="false">AT177*$J$182</f>
        <v>76242.1542876031</v>
      </c>
      <c r="AV177" s="94" t="n">
        <f aca="false">0.25*AK177/$AN$182</f>
        <v>0.00126674998874335</v>
      </c>
      <c r="AW177" s="81" t="n">
        <f aca="false">AV177*$J$182</f>
        <v>14820.8076572987</v>
      </c>
      <c r="AX177" s="94" t="n">
        <f aca="false">0.35*AM177/$AN$182</f>
        <v>0.00173645958754431</v>
      </c>
      <c r="AY177" s="81" t="n">
        <f aca="false">AX177*$J$182</f>
        <v>20316.3479616029</v>
      </c>
    </row>
    <row r="178" customFormat="false" ht="13.8" hidden="false" customHeight="false" outlineLevel="0" collapsed="false">
      <c r="A178" s="89" t="s">
        <v>67</v>
      </c>
      <c r="B178" s="81" t="n">
        <f aca="true">INDIRECT(ADDRESS(ROW()-35*INT((ROW()-15)/35)+138,2+INT((ROW()-15)/35), 1, 1, "Variables_Simulación"))</f>
        <v>0</v>
      </c>
      <c r="C178" s="81" t="n">
        <f aca="true">INDIRECT(ADDRESS(ROW()-35*INT((ROW()-15)/35)+108,2+INT((ROW()-15)/35), 1, 1, "Variables_Simulación"))</f>
        <v>0</v>
      </c>
      <c r="D178" s="81" t="n">
        <f aca="true">INDIRECT(ADDRESS(ROW()-35*INT((ROW()-15)/35)+78,2+INT((ROW()-15)/35), 1, 1, "Variables_Simulación"))</f>
        <v>0</v>
      </c>
      <c r="E178" s="81" t="n">
        <f aca="true">INDIRECT(ADDRESS(ROW()-35*INT((ROW()-15)/35)+48,2+INT((ROW()-15)/35), 1, 1, "Variables_Simulación"))</f>
        <v>0</v>
      </c>
      <c r="F178" s="81" t="n">
        <f aca="true">INDIRECT(ADDRESS(ROW()-35*INT((ROW()-15)/35)+18,2+INT((ROW()-15)/35), 1, 1, "Variables_Simulación"))</f>
        <v>0</v>
      </c>
      <c r="G178" s="81" t="n">
        <f aca="true">INDIRECT(ADDRESS(ROW()-35*INT((ROW()-15)/35)-12,2+INT((ROW()-15)/35), 1, 1, "Variables_Simulación"))</f>
        <v>0</v>
      </c>
      <c r="H178" s="81" t="n">
        <f aca="true">INDIRECT(ADDRESS(ROW()-35*INT((ROW()-15)/35)+168,2+INT((ROW()-15)/35), 1, 1, "Variables_Simulación"))</f>
        <v>0</v>
      </c>
      <c r="I178" s="94" t="n">
        <f aca="false">AP178+AR178+AT178+AV178+AX178</f>
        <v>0.0143306671360642</v>
      </c>
      <c r="J178" s="81" t="n">
        <f aca="false">ROUND(AQ178+AS178+AU178+AW178+AY178,0)</f>
        <v>167667</v>
      </c>
      <c r="K178" s="94" t="n">
        <f aca="false">I178-Tabla_Ministerio!J178</f>
        <v>0</v>
      </c>
      <c r="L178" s="81" t="n">
        <f aca="false">J178-Tabla_Ministerio!K178</f>
        <v>0</v>
      </c>
      <c r="M178" s="94" t="n">
        <f aca="false">Q213/Q$215</f>
        <v>0.00854648907477934</v>
      </c>
      <c r="N178" s="81" t="n">
        <f aca="false">ROUND((N$182-N$181-N$180)*M178,0)</f>
        <v>1854969</v>
      </c>
      <c r="O178" s="82" t="n">
        <f aca="false">Tabla_Ministerio!L178/Tabla_Ministerio!L182-M178</f>
        <v>-0.000215450076915386</v>
      </c>
      <c r="P178" s="81" t="n">
        <f aca="false">N178-Tabla_Ministerio!L178</f>
        <v>3000</v>
      </c>
      <c r="Q178" s="83" t="n">
        <f aca="false">N178+J178</f>
        <v>2022636</v>
      </c>
      <c r="R178" s="81" t="n">
        <f aca="false">Q178-Tabla_Ministerio!M178</f>
        <v>3000</v>
      </c>
      <c r="T178" s="83" t="n">
        <f aca="false">B178+Tabla_Ministerio!B178</f>
        <v>8404</v>
      </c>
      <c r="U178" s="83" t="n">
        <f aca="false">C178+Tabla_Ministerio!C178</f>
        <v>57</v>
      </c>
      <c r="V178" s="83" t="n">
        <f aca="false">D178+Tabla_Ministerio!D178</f>
        <v>492.287854220248</v>
      </c>
      <c r="W178" s="83" t="n">
        <f aca="false">E178+Tabla_Ministerio!E178</f>
        <v>340.622950932047</v>
      </c>
      <c r="X178" s="83" t="n">
        <f aca="false">F178+Tabla_Ministerio!F178</f>
        <v>42</v>
      </c>
      <c r="Y178" s="83" t="n">
        <f aca="false">G178+Tabla_Ministerio!G178</f>
        <v>125</v>
      </c>
      <c r="Z178" s="83" t="n">
        <f aca="false">H178+Tabla_Ministerio!H178</f>
        <v>26</v>
      </c>
      <c r="AA178" s="83" t="n">
        <f aca="false">Y178+0.33*Z178</f>
        <v>133.58</v>
      </c>
      <c r="AD178" s="91" t="n">
        <f aca="false">IF(U178&gt;0,T178/U178,0)</f>
        <v>147.438596491228</v>
      </c>
      <c r="AE178" s="92" t="n">
        <f aca="false">EXP((((AD178-AD182)/AD183+2)/4-1.9)^3)</f>
        <v>0.0312084245482418</v>
      </c>
      <c r="AF178" s="93" t="n">
        <f aca="false">T178/V178</f>
        <v>17.0713129075902</v>
      </c>
      <c r="AG178" s="92" t="n">
        <f aca="false">EXP((((AF178-AF182)/AF183+2)/4-1.9)^3)</f>
        <v>0.0784621876114226</v>
      </c>
      <c r="AH178" s="92" t="n">
        <f aca="false">W178/V178</f>
        <v>0.691918250698205</v>
      </c>
      <c r="AI178" s="92" t="n">
        <f aca="false">EXP((((AH178-AH182)/AH183+2)/4-1.9)^3)</f>
        <v>0.0805833304528924</v>
      </c>
      <c r="AJ178" s="92" t="n">
        <f aca="false">X178/V178</f>
        <v>0.0853159379008553</v>
      </c>
      <c r="AK178" s="92" t="n">
        <f aca="false">EXP((((AJ178-AJ182)/AJ183+2)/4-1.9)^3)</f>
        <v>0.0260525739378608</v>
      </c>
      <c r="AL178" s="92" t="n">
        <f aca="false">AA178/V178</f>
        <v>0.271345309161816</v>
      </c>
      <c r="AM178" s="92" t="n">
        <f aca="false">EXP((((AL178-AL182)/AL183+2)/4-1.9)^3)</f>
        <v>0.0171157139015468</v>
      </c>
      <c r="AN178" s="92" t="n">
        <f aca="false">0.01*AE178+0.15*AG178+0.24*AI178+0.25*AK178+0.35*AM178</f>
        <v>0.0439250550458966</v>
      </c>
      <c r="AP178" s="94" t="n">
        <f aca="false">0.01*AE178/$AN$182</f>
        <v>0.000101818322953612</v>
      </c>
      <c r="AQ178" s="81" t="n">
        <f aca="false">AP178*$J$182</f>
        <v>1191.26093853863</v>
      </c>
      <c r="AR178" s="94" t="n">
        <f aca="false">0.15*AG178/$AN$182</f>
        <v>0.00383977490381687</v>
      </c>
      <c r="AS178" s="81" t="n">
        <f aca="false">AR178*$J$182</f>
        <v>44924.85952437</v>
      </c>
      <c r="AT178" s="94" t="n">
        <f aca="false">0.24*AI178/$AN$182</f>
        <v>0.00630972669732602</v>
      </c>
      <c r="AU178" s="81" t="n">
        <f aca="false">AT178*$J$182</f>
        <v>73822.9694747904</v>
      </c>
      <c r="AV178" s="94" t="n">
        <f aca="false">0.25*AK178/$AN$182</f>
        <v>0.00212493054790186</v>
      </c>
      <c r="AW178" s="81" t="n">
        <f aca="false">AV178*$J$182</f>
        <v>24861.4069196195</v>
      </c>
      <c r="AX178" s="94" t="n">
        <f aca="false">0.35*AM178/$AN$182</f>
        <v>0.00195441666406588</v>
      </c>
      <c r="AY178" s="81" t="n">
        <f aca="false">AX178*$J$182</f>
        <v>22866.4169865711</v>
      </c>
    </row>
    <row r="179" customFormat="false" ht="13.8" hidden="false" customHeight="false" outlineLevel="0" collapsed="false">
      <c r="A179" s="89" t="s">
        <v>68</v>
      </c>
      <c r="B179" s="81" t="n">
        <f aca="true">INDIRECT(ADDRESS(ROW()-35*INT((ROW()-15)/35)+138,2+INT((ROW()-15)/35), 1, 1, "Variables_Simulación"))</f>
        <v>0</v>
      </c>
      <c r="C179" s="81" t="n">
        <f aca="true">INDIRECT(ADDRESS(ROW()-35*INT((ROW()-15)/35)+108,2+INT((ROW()-15)/35), 1, 1, "Variables_Simulación"))</f>
        <v>0</v>
      </c>
      <c r="D179" s="81" t="n">
        <f aca="true">INDIRECT(ADDRESS(ROW()-35*INT((ROW()-15)/35)+78,2+INT((ROW()-15)/35), 1, 1, "Variables_Simulación"))</f>
        <v>0</v>
      </c>
      <c r="E179" s="81" t="n">
        <f aca="true">INDIRECT(ADDRESS(ROW()-35*INT((ROW()-15)/35)+48,2+INT((ROW()-15)/35), 1, 1, "Variables_Simulación"))</f>
        <v>0</v>
      </c>
      <c r="F179" s="81" t="n">
        <f aca="true">INDIRECT(ADDRESS(ROW()-35*INT((ROW()-15)/35)+18,2+INT((ROW()-15)/35), 1, 1, "Variables_Simulación"))</f>
        <v>0</v>
      </c>
      <c r="G179" s="81" t="n">
        <f aca="true">INDIRECT(ADDRESS(ROW()-35*INT((ROW()-15)/35)-12,2+INT((ROW()-15)/35), 1, 1, "Variables_Simulación"))</f>
        <v>0</v>
      </c>
      <c r="H179" s="81" t="n">
        <f aca="true">INDIRECT(ADDRESS(ROW()-35*INT((ROW()-15)/35)+168,2+INT((ROW()-15)/35), 1, 1, "Variables_Simulación"))</f>
        <v>0</v>
      </c>
      <c r="I179" s="94" t="n">
        <f aca="false">AP179+AR179+AT179+AV179+AX179</f>
        <v>0.00894314373743506</v>
      </c>
      <c r="J179" s="81" t="n">
        <f aca="false">ROUND(AQ179+AS179+AU179+AW179+AY179,0)</f>
        <v>104634</v>
      </c>
      <c r="K179" s="94" t="n">
        <f aca="false">I179-Tabla_Ministerio!J179</f>
        <v>0</v>
      </c>
      <c r="L179" s="81" t="n">
        <f aca="false">J179-Tabla_Ministerio!K179</f>
        <v>0</v>
      </c>
      <c r="M179" s="94" t="n">
        <f aca="false">Q214/Q$215</f>
        <v>0.00713603307802636</v>
      </c>
      <c r="N179" s="81" t="n">
        <f aca="false">ROUND((N$182-N$181-N$180)*M179,0)</f>
        <v>1548837</v>
      </c>
      <c r="O179" s="82" t="n">
        <f aca="false">Tabla_Ministerio!L179/Tabla_Ministerio!L182-M179</f>
        <v>-0.00016001617008863</v>
      </c>
      <c r="P179" s="81" t="n">
        <f aca="false">N179-Tabla_Ministerio!L179</f>
        <v>-1914</v>
      </c>
      <c r="Q179" s="83" t="n">
        <f aca="false">N179+J179</f>
        <v>1653471</v>
      </c>
      <c r="R179" s="81" t="n">
        <f aca="false">Q179-Tabla_Ministerio!M179</f>
        <v>-1914</v>
      </c>
      <c r="T179" s="83" t="n">
        <f aca="false">B179+Tabla_Ministerio!B179</f>
        <v>8844</v>
      </c>
      <c r="U179" s="83" t="n">
        <f aca="false">C179+Tabla_Ministerio!C179</f>
        <v>31</v>
      </c>
      <c r="V179" s="83" t="n">
        <f aca="false">D179+Tabla_Ministerio!D179</f>
        <v>497.693353453634</v>
      </c>
      <c r="W179" s="83" t="n">
        <f aca="false">E179+Tabla_Ministerio!E179</f>
        <v>285.649839454619</v>
      </c>
      <c r="X179" s="83" t="n">
        <f aca="false">F179+Tabla_Ministerio!F179</f>
        <v>24</v>
      </c>
      <c r="Y179" s="83" t="n">
        <f aca="false">G179+Tabla_Ministerio!G179</f>
        <v>107</v>
      </c>
      <c r="Z179" s="83" t="n">
        <f aca="false">H179+Tabla_Ministerio!H179</f>
        <v>11</v>
      </c>
      <c r="AA179" s="83" t="n">
        <f aca="false">Y179+0.33*Z179</f>
        <v>110.63</v>
      </c>
      <c r="AD179" s="91" t="n">
        <f aca="false">IF(U179&gt;0,T179/U179,0)</f>
        <v>285.290322580645</v>
      </c>
      <c r="AE179" s="92" t="n">
        <f aca="false">EXP((((AD179-AD182)/AD183+2)/4-1.9)^3)</f>
        <v>0.230843985849761</v>
      </c>
      <c r="AF179" s="93" t="n">
        <f aca="false">T179/V179</f>
        <v>17.7699781173066</v>
      </c>
      <c r="AG179" s="92" t="n">
        <f aca="false">EXP((((AF179-AF182)/AF183+2)/4-1.9)^3)</f>
        <v>0.0915919902792166</v>
      </c>
      <c r="AH179" s="92" t="n">
        <f aca="false">W179/V179</f>
        <v>0.573947466793387</v>
      </c>
      <c r="AI179" s="92" t="n">
        <f aca="false">EXP((((AH179-AH182)/AH183+2)/4-1.9)^3)</f>
        <v>0.014873628696111</v>
      </c>
      <c r="AJ179" s="92" t="n">
        <f aca="false">X179/V179</f>
        <v>0.0482224643617546</v>
      </c>
      <c r="AK179" s="92" t="n">
        <f aca="false">EXP((((AJ179-AJ182)/AJ183+2)/4-1.9)^3)</f>
        <v>0.0139864567067881</v>
      </c>
      <c r="AL179" s="92" t="n">
        <f aca="false">AA179/V179</f>
        <v>0.222285468014205</v>
      </c>
      <c r="AM179" s="92" t="n">
        <f aca="false">EXP((((AL179-AL182)/AL183+2)/4-1.9)^3)</f>
        <v>0.0122805308282712</v>
      </c>
      <c r="AN179" s="92" t="n">
        <f aca="false">0.01*AE179+0.15*AG179+0.24*AI179+0.25*AK179+0.35*AM179</f>
        <v>0.0274117092540387</v>
      </c>
      <c r="AP179" s="94" t="n">
        <f aca="false">0.01*AE179/$AN$182</f>
        <v>0.00075313470139505</v>
      </c>
      <c r="AQ179" s="81" t="n">
        <f aca="false">AP179*$J$182</f>
        <v>8811.57659254151</v>
      </c>
      <c r="AR179" s="94" t="n">
        <f aca="false">0.15*AG179/$AN$182</f>
        <v>0.00448231990938747</v>
      </c>
      <c r="AS179" s="81" t="n">
        <f aca="false">AR179*$J$182</f>
        <v>52442.5512736054</v>
      </c>
      <c r="AT179" s="94" t="n">
        <f aca="false">0.24*AI179/$AN$182</f>
        <v>0.00116461471054275</v>
      </c>
      <c r="AU179" s="81" t="n">
        <f aca="false">AT179*$J$182</f>
        <v>13625.8383842084</v>
      </c>
      <c r="AV179" s="94" t="n">
        <f aca="false">0.25*AK179/$AN$182</f>
        <v>0.00114077976264641</v>
      </c>
      <c r="AW179" s="81" t="n">
        <f aca="false">AV179*$J$182</f>
        <v>13346.9726400344</v>
      </c>
      <c r="AX179" s="94" t="n">
        <f aca="false">0.35*AM179/$AN$182</f>
        <v>0.00140229465346338</v>
      </c>
      <c r="AY179" s="81" t="n">
        <f aca="false">AX179*$J$182</f>
        <v>16406.6623426273</v>
      </c>
    </row>
    <row r="180" customFormat="false" ht="13.8" hidden="false" customHeight="false" outlineLevel="0" collapsed="false">
      <c r="A180" s="89" t="s">
        <v>69</v>
      </c>
      <c r="B180" s="81" t="n">
        <f aca="true">INDIRECT(ADDRESS(ROW()-35*INT((ROW()-15)/35)+138,2+INT((ROW()-15)/35), 1, 1, "Variables_Simulación"))</f>
        <v>0</v>
      </c>
      <c r="C180" s="81" t="n">
        <f aca="true">INDIRECT(ADDRESS(ROW()-35*INT((ROW()-15)/35)+108,2+INT((ROW()-15)/35), 1, 1, "Variables_Simulación"))</f>
        <v>0</v>
      </c>
      <c r="D180" s="81" t="n">
        <f aca="true">INDIRECT(ADDRESS(ROW()-35*INT((ROW()-15)/35)+78,2+INT((ROW()-15)/35), 1, 1, "Variables_Simulación"))</f>
        <v>0</v>
      </c>
      <c r="E180" s="81" t="n">
        <f aca="true">INDIRECT(ADDRESS(ROW()-35*INT((ROW()-15)/35)+48,2+INT((ROW()-15)/35), 1, 1, "Variables_Simulación"))</f>
        <v>0</v>
      </c>
      <c r="F180" s="81" t="n">
        <f aca="true">INDIRECT(ADDRESS(ROW()-35*INT((ROW()-15)/35)+18,2+INT((ROW()-15)/35), 1, 1, "Variables_Simulación"))</f>
        <v>0</v>
      </c>
      <c r="G180" s="81" t="n">
        <f aca="true">INDIRECT(ADDRESS(ROW()-35*INT((ROW()-15)/35)-12,2+INT((ROW()-15)/35), 1, 1, "Variables_Simulación"))</f>
        <v>0</v>
      </c>
      <c r="H180" s="81" t="n">
        <f aca="true">INDIRECT(ADDRESS(ROW()-35*INT((ROW()-15)/35)+168,2+INT((ROW()-15)/35), 1, 1, "Variables_Simulación"))</f>
        <v>0</v>
      </c>
      <c r="I180" s="94" t="n">
        <f aca="false">AP180+AR180+AT180+AV180+AX180</f>
        <v>0.0316946317861652</v>
      </c>
      <c r="J180" s="81" t="n">
        <f aca="false">ROUND(AQ180+AS180+AU180+AW180+AY180,0)</f>
        <v>370823</v>
      </c>
      <c r="K180" s="94" t="n">
        <f aca="false">I180-Tabla_Ministerio!J180</f>
        <v>0</v>
      </c>
      <c r="L180" s="81" t="n">
        <f aca="false">J180-Tabla_Ministerio!K180</f>
        <v>0</v>
      </c>
      <c r="M180" s="159" t="s">
        <v>297</v>
      </c>
      <c r="N180" s="81" t="n">
        <f aca="false">Tabla_Ministerio!L180</f>
        <v>2626453</v>
      </c>
      <c r="O180" s="119" t="s">
        <v>297</v>
      </c>
      <c r="P180" s="81" t="n">
        <v>0</v>
      </c>
      <c r="Q180" s="83" t="n">
        <f aca="false">N180+J180</f>
        <v>2997276</v>
      </c>
      <c r="R180" s="81" t="n">
        <f aca="false">Q180-Tabla_Ministerio!M180</f>
        <v>0</v>
      </c>
      <c r="T180" s="83" t="n">
        <f aca="false">B180+Tabla_Ministerio!B180</f>
        <v>0</v>
      </c>
      <c r="U180" s="83" t="n">
        <f aca="false">C180+Tabla_Ministerio!C180</f>
        <v>0</v>
      </c>
      <c r="V180" s="83" t="n">
        <f aca="false">D180+Tabla_Ministerio!D180</f>
        <v>34.8609674534894</v>
      </c>
      <c r="W180" s="83" t="n">
        <f aca="false">E180+Tabla_Ministerio!E180</f>
        <v>29.0314219989439</v>
      </c>
      <c r="X180" s="83" t="n">
        <f aca="false">F180+Tabla_Ministerio!F180</f>
        <v>4</v>
      </c>
      <c r="Y180" s="83" t="n">
        <f aca="false">G180+Tabla_Ministerio!G180</f>
        <v>14</v>
      </c>
      <c r="Z180" s="83" t="n">
        <f aca="false">H180+Tabla_Ministerio!H180</f>
        <v>0</v>
      </c>
      <c r="AA180" s="83" t="n">
        <f aca="false">Y180+0.33*Z180</f>
        <v>14</v>
      </c>
      <c r="AD180" s="91" t="n">
        <f aca="false">IF(U180&gt;0,T180/U180,0)</f>
        <v>0</v>
      </c>
      <c r="AE180" s="92" t="n">
        <f aca="false">EXP((((AD180-AD182)/AD183+2)/4-1.9)^3)</f>
        <v>0.0008692139861122</v>
      </c>
      <c r="AF180" s="93" t="n">
        <f aca="false">T180/V180</f>
        <v>0</v>
      </c>
      <c r="AG180" s="92" t="n">
        <f aca="false">EXP((((AF180-AF182)/AF183+2)/4-1.9)^3)</f>
        <v>0.000169068040733733</v>
      </c>
      <c r="AH180" s="92" t="n">
        <f aca="false">W180/V180</f>
        <v>0.832777289892395</v>
      </c>
      <c r="AI180" s="92" t="n">
        <f aca="false">EXP((((AH180-AH182)/AH183+2)/4-1.9)^3)</f>
        <v>0.306639472703143</v>
      </c>
      <c r="AJ180" s="92" t="n">
        <f aca="false">X180/V180</f>
        <v>0.114741508689818</v>
      </c>
      <c r="AK180" s="92" t="n">
        <f aca="false">EXP((((AJ180-AJ182)/AJ183+2)/4-1.9)^3)</f>
        <v>0.0407798248384232</v>
      </c>
      <c r="AL180" s="92" t="n">
        <f aca="false">AA180/V180</f>
        <v>0.401595280414361</v>
      </c>
      <c r="AM180" s="92" t="n">
        <f aca="false">EXP((((AL180-AL182)/AL183+2)/4-1.9)^3)</f>
        <v>0.0380714720657382</v>
      </c>
      <c r="AN180" s="92" t="n">
        <f aca="false">0.01*AE180+0.15*AG180+0.24*AI180+0.25*AK180+0.35*AM180</f>
        <v>0.0971474972273398</v>
      </c>
      <c r="AP180" s="94" t="n">
        <f aca="false">0.01*AE180/$AN$182</f>
        <v>2.83583396582429E-006</v>
      </c>
      <c r="AQ180" s="81" t="n">
        <f aca="false">AP180*$J$182</f>
        <v>33.1788830700607</v>
      </c>
      <c r="AR180" s="94" t="n">
        <f aca="false">0.15*AG180/$AN$182</f>
        <v>8.27383532896E-006</v>
      </c>
      <c r="AS180" s="81" t="n">
        <f aca="false">AR180*$J$182</f>
        <v>96.8027812025686</v>
      </c>
      <c r="AT180" s="94" t="n">
        <f aca="false">0.24*AI180/$AN$182</f>
        <v>0.0240100682919783</v>
      </c>
      <c r="AU180" s="81" t="n">
        <f aca="false">AT180*$J$182</f>
        <v>280914.629687131</v>
      </c>
      <c r="AV180" s="94" t="n">
        <f aca="false">0.25*AK180/$AN$182</f>
        <v>0.00332613183418789</v>
      </c>
      <c r="AW180" s="81" t="n">
        <f aca="false">AV180*$J$182</f>
        <v>38915.3034105962</v>
      </c>
      <c r="AX180" s="94" t="n">
        <f aca="false">0.35*AM180/$AN$182</f>
        <v>0.00434732199070426</v>
      </c>
      <c r="AY180" s="81" t="n">
        <f aca="false">AX180*$J$182</f>
        <v>50863.0934447371</v>
      </c>
    </row>
    <row r="181" customFormat="false" ht="13.8" hidden="false" customHeight="false" outlineLevel="0" collapsed="false">
      <c r="A181" s="95" t="s">
        <v>70</v>
      </c>
      <c r="B181" s="97" t="n">
        <f aca="true">INDIRECT(ADDRESS(ROW()-35*INT((ROW()-15)/35)+138,2+INT((ROW()-15)/35), 1, 1, "Variables_Simulación"))</f>
        <v>0</v>
      </c>
      <c r="C181" s="97" t="n">
        <f aca="true">INDIRECT(ADDRESS(ROW()-35*INT((ROW()-15)/35)+108,2+INT((ROW()-15)/35), 1, 1, "Variables_Simulación"))</f>
        <v>0</v>
      </c>
      <c r="D181" s="97" t="n">
        <f aca="true">INDIRECT(ADDRESS(ROW()-35*INT((ROW()-15)/35)+78,2+INT((ROW()-15)/35), 1, 1, "Variables_Simulación"))</f>
        <v>0</v>
      </c>
      <c r="E181" s="97" t="n">
        <f aca="true">INDIRECT(ADDRESS(ROW()-35*INT((ROW()-15)/35)+48,2+INT((ROW()-15)/35), 1, 1, "Variables_Simulación"))</f>
        <v>0</v>
      </c>
      <c r="F181" s="97" t="n">
        <f aca="true">INDIRECT(ADDRESS(ROW()-35*INT((ROW()-15)/35)+18,2+INT((ROW()-15)/35), 1, 1, "Variables_Simulación"))</f>
        <v>0</v>
      </c>
      <c r="G181" s="97" t="n">
        <f aca="true">INDIRECT(ADDRESS(ROW()-35*INT((ROW()-15)/35)-12,2+INT((ROW()-15)/35), 1, 1, "Variables_Simulación"))</f>
        <v>0</v>
      </c>
      <c r="H181" s="97" t="n">
        <f aca="true">INDIRECT(ADDRESS(ROW()-35*INT((ROW()-15)/35)+168,2+INT((ROW()-15)/35), 1, 1, "Variables_Simulación"))</f>
        <v>0</v>
      </c>
      <c r="I181" s="103" t="n">
        <f aca="false">AP181+AR181+AT181+AV181+AX181</f>
        <v>0.0129037704319343</v>
      </c>
      <c r="J181" s="97" t="n">
        <f aca="false">ROUND(AQ181+AS181+AU181+AW181+AY181,0)</f>
        <v>150972</v>
      </c>
      <c r="K181" s="103" t="n">
        <f aca="false">I181-Tabla_Ministerio!J181</f>
        <v>1.04083408558608E-016</v>
      </c>
      <c r="L181" s="97" t="n">
        <f aca="false">J181-Tabla_Ministerio!K181</f>
        <v>0</v>
      </c>
      <c r="M181" s="160" t="s">
        <v>297</v>
      </c>
      <c r="N181" s="97" t="n">
        <f aca="false">Tabla_Ministerio!L181</f>
        <v>2626453</v>
      </c>
      <c r="O181" s="121" t="s">
        <v>297</v>
      </c>
      <c r="P181" s="97" t="n">
        <v>0</v>
      </c>
      <c r="Q181" s="99" t="n">
        <f aca="false">N181+J181</f>
        <v>2777425</v>
      </c>
      <c r="R181" s="97" t="n">
        <f aca="false">Q181-Tabla_Ministerio!M181</f>
        <v>0</v>
      </c>
      <c r="T181" s="99" t="n">
        <f aca="false">B181+Tabla_Ministerio!B181</f>
        <v>0</v>
      </c>
      <c r="U181" s="99" t="n">
        <f aca="false">C181+Tabla_Ministerio!C181</f>
        <v>0</v>
      </c>
      <c r="V181" s="99" t="n">
        <f aca="false">D181+Tabla_Ministerio!D181</f>
        <v>15.3522727272727</v>
      </c>
      <c r="W181" s="99" t="n">
        <f aca="false">E181+Tabla_Ministerio!E181</f>
        <v>11.2840909090909</v>
      </c>
      <c r="X181" s="99" t="n">
        <f aca="false">F181+Tabla_Ministerio!F181</f>
        <v>1</v>
      </c>
      <c r="Y181" s="99" t="n">
        <f aca="false">G181+Tabla_Ministerio!G181</f>
        <v>3</v>
      </c>
      <c r="Z181" s="99" t="n">
        <f aca="false">H181+Tabla_Ministerio!H181</f>
        <v>0</v>
      </c>
      <c r="AA181" s="99" t="n">
        <f aca="false">Y181+0.33*Z181</f>
        <v>3</v>
      </c>
      <c r="AD181" s="100" t="n">
        <f aca="false">IF(U181&gt;0,T181/U181,0)</f>
        <v>0</v>
      </c>
      <c r="AE181" s="101" t="n">
        <f aca="false">EXP((((AD181-AD182)/AD183+2)/4-1.9)^3)</f>
        <v>0.0008692139861122</v>
      </c>
      <c r="AF181" s="102" t="n">
        <f aca="false">T181/V181</f>
        <v>0</v>
      </c>
      <c r="AG181" s="101" t="n">
        <f aca="false">EXP((((AF181-AF182)/AF183+2)/4-1.9)^3)</f>
        <v>0.000169068040733733</v>
      </c>
      <c r="AH181" s="101" t="n">
        <f aca="false">W181/V181</f>
        <v>0.735011102886751</v>
      </c>
      <c r="AI181" s="101" t="n">
        <f aca="false">EXP((((AH181-AH182)/AH183+2)/4-1.9)^3)</f>
        <v>0.130330496491173</v>
      </c>
      <c r="AJ181" s="101" t="n">
        <f aca="false">X181/V181</f>
        <v>0.065136935603257</v>
      </c>
      <c r="AK181" s="101" t="n">
        <f aca="false">EXP((((AJ181-AJ182)/AJ183+2)/4-1.9)^3)</f>
        <v>0.0187244914967556</v>
      </c>
      <c r="AL181" s="101" t="n">
        <f aca="false">AA181/V181</f>
        <v>0.195410806809771</v>
      </c>
      <c r="AM181" s="101" t="n">
        <f aca="false">EXP((((AL181-AL182)/AL183+2)/4-1.9)^3)</f>
        <v>0.010162762611658</v>
      </c>
      <c r="AN181" s="101" t="n">
        <f aca="false">0.01*AE181+0.15*AG181+0.24*AI181+0.25*AK181+0.35*AM181</f>
        <v>0.0395514612921218</v>
      </c>
      <c r="AP181" s="103" t="n">
        <f aca="false">0.01*AE181/$AN$182</f>
        <v>2.83583396582429E-006</v>
      </c>
      <c r="AQ181" s="97" t="n">
        <f aca="false">AP181*$J$182</f>
        <v>33.1788830700607</v>
      </c>
      <c r="AR181" s="103" t="n">
        <f aca="false">0.15*AG181/$AN$182</f>
        <v>8.27383532896E-006</v>
      </c>
      <c r="AS181" s="97" t="n">
        <f aca="false">AR181*$J$182</f>
        <v>96.8027812025686</v>
      </c>
      <c r="AT181" s="103" t="n">
        <f aca="false">0.24*AI181/$AN$182</f>
        <v>0.0102049618520897</v>
      </c>
      <c r="AU181" s="97" t="n">
        <f aca="false">AT181*$J$182</f>
        <v>119396.706614485</v>
      </c>
      <c r="AV181" s="103" t="n">
        <f aca="false">0.25*AK181/$AN$182</f>
        <v>0.0015272289053007</v>
      </c>
      <c r="AW181" s="97" t="n">
        <f aca="false">AV181*$J$182</f>
        <v>17868.3765978026</v>
      </c>
      <c r="AX181" s="103" t="n">
        <f aca="false">0.35*AM181/$AN$182</f>
        <v>0.00116047000524909</v>
      </c>
      <c r="AY181" s="97" t="n">
        <f aca="false">AX181*$J$182</f>
        <v>13577.3458793737</v>
      </c>
    </row>
    <row r="182" customFormat="false" ht="13.8" hidden="false" customHeight="false" outlineLevel="0" collapsed="false">
      <c r="A182" s="104" t="s">
        <v>71</v>
      </c>
      <c r="B182" s="108"/>
      <c r="C182" s="108"/>
      <c r="D182" s="108"/>
      <c r="E182" s="108"/>
      <c r="F182" s="108"/>
      <c r="G182" s="108"/>
      <c r="H182" s="108"/>
      <c r="I182" s="108" t="n">
        <f aca="false">SUM(I155:I181)</f>
        <v>1</v>
      </c>
      <c r="J182" s="108" t="n">
        <f aca="false">Tabla_Ministerio!K182</f>
        <v>11699868</v>
      </c>
      <c r="K182" s="107" t="n">
        <f aca="false">I182-Tabla_Ministerio!J182</f>
        <v>0</v>
      </c>
      <c r="L182" s="108" t="n">
        <f aca="false">SUM(L157:L181)</f>
        <v>0</v>
      </c>
      <c r="M182" s="105" t="n">
        <f aca="false">SUM(M155:M179)</f>
        <v>0.999999950601392</v>
      </c>
      <c r="N182" s="108" t="n">
        <f aca="false">Tabla_Ministerio!L182</f>
        <v>222297483</v>
      </c>
      <c r="O182" s="161" t="s">
        <v>297</v>
      </c>
      <c r="P182" s="108" t="n">
        <f aca="false">SUM(P155:P181)</f>
        <v>-11</v>
      </c>
      <c r="Q182" s="111" t="n">
        <f aca="false">Tabla_Ministerio!M182</f>
        <v>233997351</v>
      </c>
      <c r="R182" s="108" t="n">
        <f aca="false">SUM(R155:R181)</f>
        <v>-11</v>
      </c>
      <c r="T182" s="111"/>
      <c r="U182" s="111"/>
      <c r="V182" s="111"/>
      <c r="W182" s="111"/>
      <c r="X182" s="111"/>
      <c r="Y182" s="111"/>
      <c r="Z182" s="111"/>
      <c r="AA182" s="111"/>
      <c r="AC182" s="112" t="s">
        <v>295</v>
      </c>
      <c r="AD182" s="112" t="n">
        <f aca="false">AVERAGE(AD155:AD181)</f>
        <v>188.890127654498</v>
      </c>
      <c r="AE182" s="111"/>
      <c r="AF182" s="113" t="n">
        <f aca="false">AVERAGE(AF155:AF181)</f>
        <v>16.2137705792121</v>
      </c>
      <c r="AG182" s="111"/>
      <c r="AH182" s="114" t="n">
        <f aca="false">AVERAGE(AH155:AH181)</f>
        <v>0.673586884984743</v>
      </c>
      <c r="AI182" s="111"/>
      <c r="AJ182" s="114" t="n">
        <f aca="false">AVERAGE(AJ155:AJ181)</f>
        <v>0.147629494712899</v>
      </c>
      <c r="AK182" s="111"/>
      <c r="AL182" s="114" t="n">
        <f aca="false">AVERAGE(AL155:AL181)</f>
        <v>0.499053085234269</v>
      </c>
      <c r="AM182" s="115"/>
      <c r="AN182" s="114" t="n">
        <f aca="false">SUM(AN155:AN181)</f>
        <v>3.06510887656833</v>
      </c>
      <c r="AP182" s="116" t="n">
        <f aca="false">SUM(AP155:AP181)</f>
        <v>0.0097303742887746</v>
      </c>
      <c r="AQ182" s="108" t="n">
        <f aca="false">SUM(AQ155:AQ181)</f>
        <v>113844.094769257</v>
      </c>
      <c r="AR182" s="116" t="n">
        <f aca="false">SUM(AR155:AR181)</f>
        <v>0.138267364169144</v>
      </c>
      <c r="AS182" s="108" t="n">
        <f aca="false">SUM(AS155:AS181)</f>
        <v>1617709.90948692</v>
      </c>
      <c r="AT182" s="116" t="n">
        <f aca="false">SUM(AT155:AT181)</f>
        <v>0.238327132742363</v>
      </c>
      <c r="AU182" s="108" t="n">
        <f aca="false">SUM(AU155:AU181)</f>
        <v>2788395.99390413</v>
      </c>
      <c r="AV182" s="116" t="n">
        <f aca="false">SUM(AV155:AV181)</f>
        <v>0.257771991607742</v>
      </c>
      <c r="AW182" s="108" t="n">
        <f aca="false">SUM(AW155:AW181)</f>
        <v>3015898.27590769</v>
      </c>
      <c r="AX182" s="116" t="n">
        <f aca="false">SUM(AX155:AX181)</f>
        <v>0.355903137191976</v>
      </c>
      <c r="AY182" s="108" t="n">
        <f aca="false">SUM(AY155:AY181)</f>
        <v>4164019.72593201</v>
      </c>
    </row>
    <row r="183" customFormat="false" ht="13.8" hidden="false" customHeight="false" outlineLevel="0" collapsed="false">
      <c r="A183" s="57" t="s">
        <v>72</v>
      </c>
      <c r="AC183" s="112" t="s">
        <v>296</v>
      </c>
      <c r="AD183" s="112" t="n">
        <f aca="false">_xlfn.STDEV.P(AD155:AD181)</f>
        <v>91.2889321272915</v>
      </c>
      <c r="AE183" s="111"/>
      <c r="AF183" s="113" t="n">
        <f aca="false">_xlfn.STDEV.P(AF155:AF181)</f>
        <v>6.18332722811864</v>
      </c>
      <c r="AG183" s="111"/>
      <c r="AH183" s="114" t="n">
        <f aca="false">_xlfn.STDEV.P(AH155:AH181)</f>
        <v>0.116144172653698</v>
      </c>
      <c r="AI183" s="111"/>
      <c r="AJ183" s="114" t="n">
        <f aca="false">_xlfn.STDEV.P(AJ155:AJ181)</f>
        <v>0.111793544758489</v>
      </c>
      <c r="AK183" s="111"/>
      <c r="AL183" s="114" t="n">
        <f aca="false">_xlfn.STDEV.P(AL155:AL181)</f>
        <v>0.289978722545285</v>
      </c>
      <c r="AM183" s="111"/>
      <c r="AN183" s="114"/>
    </row>
    <row r="184" customFormat="false" ht="13.8" hidden="false" customHeight="false" outlineLevel="0" collapsed="false">
      <c r="A184" s="57" t="s">
        <v>82</v>
      </c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</row>
    <row r="187" customFormat="false" ht="13.8" hidden="false" customHeight="false" outlineLevel="0" collapsed="false">
      <c r="A187" s="16" t="s">
        <v>107</v>
      </c>
      <c r="B187" s="16"/>
      <c r="C187" s="16"/>
      <c r="D187" s="16"/>
      <c r="E187" s="16"/>
      <c r="F187" s="16"/>
      <c r="G187" s="16"/>
      <c r="H187" s="16"/>
      <c r="I187" s="16"/>
      <c r="J187" s="16"/>
    </row>
    <row r="188" customFormat="false" ht="12.75" hidden="false" customHeight="true" outlineLevel="0" collapsed="false">
      <c r="A188" s="66" t="s">
        <v>30</v>
      </c>
      <c r="B188" s="158" t="s">
        <v>309</v>
      </c>
      <c r="C188" s="158"/>
      <c r="D188" s="158"/>
      <c r="E188" s="158"/>
      <c r="F188" s="158"/>
      <c r="G188" s="158"/>
      <c r="H188" s="158"/>
      <c r="I188" s="66" t="s">
        <v>32</v>
      </c>
      <c r="J188" s="69" t="s">
        <v>33</v>
      </c>
      <c r="K188" s="157" t="s">
        <v>276</v>
      </c>
      <c r="L188" s="69" t="s">
        <v>277</v>
      </c>
      <c r="M188" s="157" t="s">
        <v>278</v>
      </c>
      <c r="N188" s="69" t="s">
        <v>34</v>
      </c>
      <c r="O188" s="69" t="s">
        <v>279</v>
      </c>
      <c r="P188" s="69" t="s">
        <v>280</v>
      </c>
      <c r="Q188" s="66" t="s">
        <v>281</v>
      </c>
      <c r="R188" s="69" t="s">
        <v>282</v>
      </c>
      <c r="T188" s="72" t="s">
        <v>309</v>
      </c>
      <c r="U188" s="72"/>
      <c r="V188" s="72"/>
      <c r="W188" s="72"/>
      <c r="X188" s="72"/>
      <c r="Y188" s="72"/>
      <c r="Z188" s="72"/>
      <c r="AA188" s="72"/>
      <c r="AD188" s="73" t="s">
        <v>284</v>
      </c>
      <c r="AE188" s="73"/>
      <c r="AF188" s="73" t="s">
        <v>285</v>
      </c>
      <c r="AG188" s="73"/>
      <c r="AH188" s="73" t="s">
        <v>286</v>
      </c>
      <c r="AI188" s="73"/>
      <c r="AJ188" s="73" t="s">
        <v>287</v>
      </c>
      <c r="AK188" s="73"/>
      <c r="AL188" s="73" t="s">
        <v>288</v>
      </c>
      <c r="AM188" s="73"/>
      <c r="AN188" s="74" t="s">
        <v>289</v>
      </c>
      <c r="AP188" s="73" t="s">
        <v>284</v>
      </c>
      <c r="AQ188" s="73"/>
      <c r="AR188" s="73" t="s">
        <v>285</v>
      </c>
      <c r="AS188" s="73"/>
      <c r="AT188" s="73" t="s">
        <v>286</v>
      </c>
      <c r="AU188" s="73"/>
      <c r="AV188" s="73" t="s">
        <v>287</v>
      </c>
      <c r="AW188" s="73"/>
      <c r="AX188" s="74" t="s">
        <v>288</v>
      </c>
      <c r="AY188" s="74"/>
    </row>
    <row r="189" customFormat="false" ht="37.3" hidden="false" customHeight="false" outlineLevel="0" collapsed="false">
      <c r="A189" s="66"/>
      <c r="B189" s="137" t="s">
        <v>108</v>
      </c>
      <c r="C189" s="137" t="s">
        <v>109</v>
      </c>
      <c r="D189" s="137" t="s">
        <v>110</v>
      </c>
      <c r="E189" s="137" t="s">
        <v>111</v>
      </c>
      <c r="F189" s="137" t="s">
        <v>112</v>
      </c>
      <c r="G189" s="137" t="s">
        <v>113</v>
      </c>
      <c r="H189" s="137" t="s">
        <v>114</v>
      </c>
      <c r="I189" s="66"/>
      <c r="J189" s="69"/>
      <c r="K189" s="157"/>
      <c r="L189" s="69"/>
      <c r="M189" s="157"/>
      <c r="N189" s="69"/>
      <c r="O189" s="69"/>
      <c r="P189" s="69"/>
      <c r="Q189" s="66"/>
      <c r="R189" s="69"/>
      <c r="T189" s="73" t="s">
        <v>108</v>
      </c>
      <c r="U189" s="73" t="s">
        <v>109</v>
      </c>
      <c r="V189" s="73" t="s">
        <v>110</v>
      </c>
      <c r="W189" s="73" t="s">
        <v>111</v>
      </c>
      <c r="X189" s="73" t="s">
        <v>112</v>
      </c>
      <c r="Y189" s="73" t="s">
        <v>113</v>
      </c>
      <c r="Z189" s="73" t="s">
        <v>114</v>
      </c>
      <c r="AA189" s="66" t="s">
        <v>43</v>
      </c>
      <c r="AD189" s="73" t="s">
        <v>290</v>
      </c>
      <c r="AE189" s="73" t="s">
        <v>291</v>
      </c>
      <c r="AF189" s="73" t="s">
        <v>290</v>
      </c>
      <c r="AG189" s="73" t="s">
        <v>291</v>
      </c>
      <c r="AH189" s="73" t="s">
        <v>290</v>
      </c>
      <c r="AI189" s="73" t="s">
        <v>291</v>
      </c>
      <c r="AJ189" s="73" t="s">
        <v>290</v>
      </c>
      <c r="AK189" s="73" t="s">
        <v>291</v>
      </c>
      <c r="AL189" s="73" t="s">
        <v>290</v>
      </c>
      <c r="AM189" s="73" t="s">
        <v>291</v>
      </c>
      <c r="AN189" s="75" t="s">
        <v>292</v>
      </c>
      <c r="AP189" s="73" t="s">
        <v>293</v>
      </c>
      <c r="AQ189" s="73" t="s">
        <v>294</v>
      </c>
      <c r="AR189" s="73" t="s">
        <v>293</v>
      </c>
      <c r="AS189" s="73" t="s">
        <v>294</v>
      </c>
      <c r="AT189" s="73" t="s">
        <v>293</v>
      </c>
      <c r="AU189" s="73" t="s">
        <v>294</v>
      </c>
      <c r="AV189" s="73" t="s">
        <v>293</v>
      </c>
      <c r="AW189" s="73" t="s">
        <v>294</v>
      </c>
      <c r="AX189" s="73" t="s">
        <v>293</v>
      </c>
      <c r="AY189" s="75" t="s">
        <v>294</v>
      </c>
    </row>
    <row r="190" customFormat="false" ht="13.8" hidden="false" customHeight="false" outlineLevel="0" collapsed="false">
      <c r="A190" s="76" t="s">
        <v>115</v>
      </c>
      <c r="B190" s="79" t="n">
        <f aca="true">INDIRECT(ADDRESS(ROW()-35*INT((ROW()-15)/35)+138,2+INT((ROW()-15)/35), 1, 1, "Variables_Simulación"))</f>
        <v>0</v>
      </c>
      <c r="C190" s="79" t="n">
        <f aca="true">INDIRECT(ADDRESS(ROW()-35*INT((ROW()-15)/35)+108,2+INT((ROW()-15)/35), 1, 1, "Variables_Simulación"))</f>
        <v>0</v>
      </c>
      <c r="D190" s="79" t="n">
        <f aca="true">INDIRECT(ADDRESS(ROW()-35*INT((ROW()-15)/35)+78,2+INT((ROW()-15)/35), 1, 1, "Variables_Simulación"))</f>
        <v>0</v>
      </c>
      <c r="E190" s="79" t="n">
        <f aca="true">INDIRECT(ADDRESS(ROW()-35*INT((ROW()-15)/35)+48,2+INT((ROW()-15)/35), 1, 1, "Variables_Simulación"))</f>
        <v>0</v>
      </c>
      <c r="F190" s="79" t="n">
        <f aca="true">INDIRECT(ADDRESS(ROW()-35*INT((ROW()-15)/35)+18,2+INT((ROW()-15)/35), 1, 1, "Variables_Simulación"))</f>
        <v>0</v>
      </c>
      <c r="G190" s="79" t="n">
        <f aca="true">INDIRECT(ADDRESS(ROW()-35*INT((ROW()-15)/35)-12,2+INT((ROW()-15)/35), 1, 1, "Variables_Simulación"))</f>
        <v>0</v>
      </c>
      <c r="H190" s="79" t="n">
        <f aca="true">INDIRECT(ADDRESS(ROW()-35*INT((ROW()-15)/35)+168,2+INT((ROW()-15)/35), 1, 1, "Variables_Simulación"))</f>
        <v>0</v>
      </c>
      <c r="I190" s="162" t="n">
        <f aca="false">AP190+AR190+AT190+AV190+AX190</f>
        <v>0.123935867368533</v>
      </c>
      <c r="J190" s="79" t="n">
        <f aca="false">ROUND(AQ190+AS190+AU190+AW190+AY190,0)</f>
        <v>1379892</v>
      </c>
      <c r="K190" s="88" t="n">
        <f aca="false">I190-Tabla_Ministerio!J190</f>
        <v>0</v>
      </c>
      <c r="L190" s="81" t="n">
        <f aca="false">J190-Tabla_Ministerio!K190</f>
        <v>0</v>
      </c>
      <c r="M190" s="94" t="n">
        <f aca="false">Q225/Q$250</f>
        <v>0.183417521166073</v>
      </c>
      <c r="N190" s="81" t="n">
        <f aca="false">ROUND(N$215*M190,0)</f>
        <v>38800954</v>
      </c>
      <c r="O190" s="82" t="n">
        <f aca="false">Tabla_Ministerio!L190/Tabla_Ministerio!L215-M190</f>
        <v>-1.78536102146687E-006</v>
      </c>
      <c r="P190" s="81" t="n">
        <f aca="false">N190-Tabla_Ministerio!L190</f>
        <v>378</v>
      </c>
      <c r="Q190" s="83" t="n">
        <f aca="false">N190+J190</f>
        <v>40180846</v>
      </c>
      <c r="R190" s="81" t="n">
        <f aca="false">Q190-Tabla_Ministerio!M190</f>
        <v>378</v>
      </c>
      <c r="T190" s="84" t="n">
        <f aca="false">B190+Tabla_Ministerio!B190</f>
        <v>29492</v>
      </c>
      <c r="U190" s="84" t="n">
        <f aca="false">C190+Tabla_Ministerio!C190</f>
        <v>72</v>
      </c>
      <c r="V190" s="84" t="n">
        <f aca="false">D190+Tabla_Ministerio!D190</f>
        <v>2170.0114342041</v>
      </c>
      <c r="W190" s="84" t="n">
        <f aca="false">E190+Tabla_Ministerio!E190</f>
        <v>1465.02392254146</v>
      </c>
      <c r="X190" s="84" t="n">
        <f aca="false">F190+Tabla_Ministerio!F190</f>
        <v>875.5</v>
      </c>
      <c r="Y190" s="84" t="n">
        <f aca="false">G190+Tabla_Ministerio!G190</f>
        <v>2257</v>
      </c>
      <c r="Z190" s="84" t="n">
        <f aca="false">H190+Tabla_Ministerio!H190</f>
        <v>256</v>
      </c>
      <c r="AA190" s="84" t="n">
        <f aca="false">Y190+0.33*Z190</f>
        <v>2341.48</v>
      </c>
      <c r="AD190" s="85" t="n">
        <f aca="false">IF(U190&gt;0,T190/U190,0)</f>
        <v>409.611111111111</v>
      </c>
      <c r="AE190" s="86" t="n">
        <f aca="false">EXP((((AD190-AD$215)/AD$216+2)/4-1.9)^3)</f>
        <v>0.666604438763056</v>
      </c>
      <c r="AF190" s="87" t="n">
        <f aca="false">T190/V190</f>
        <v>13.5907117977085</v>
      </c>
      <c r="AG190" s="86" t="n">
        <f aca="false">EXP((((AF190-AF$215)/AF$216+2)/4-1.9)^3)</f>
        <v>0.0161973846915818</v>
      </c>
      <c r="AH190" s="86" t="n">
        <f aca="false">W190/V190</f>
        <v>0.675122674217056</v>
      </c>
      <c r="AI190" s="86" t="n">
        <f aca="false">EXP((((AH190-AH$215)/AH$216+2)/4-1.9)^3)</f>
        <v>0.0835286098923529</v>
      </c>
      <c r="AJ190" s="86" t="n">
        <f aca="false">X190/V190</f>
        <v>0.403454095310382</v>
      </c>
      <c r="AK190" s="86" t="n">
        <f aca="false">EXP((((AJ190-AJ$215)/AJ$216+2)/4-1.9)^3)</f>
        <v>0.5709785363095</v>
      </c>
      <c r="AL190" s="86" t="n">
        <f aca="false">AA190/V190</f>
        <v>1.07901735589646</v>
      </c>
      <c r="AM190" s="86" t="n">
        <f aca="false">EXP((((AL190-AL$215)/AL$216+2)/4-1.9)^3)</f>
        <v>0.524532227515222</v>
      </c>
      <c r="AN190" s="86" t="n">
        <f aca="false">0.01*AE190+0.15*AG190+0.24*AI190+0.25*AK190+0.35*AM190</f>
        <v>0.355473432173235</v>
      </c>
      <c r="AP190" s="88" t="n">
        <f aca="false">0.01*AE190/$AN$215</f>
        <v>0.00232411741166501</v>
      </c>
      <c r="AQ190" s="79" t="n">
        <f aca="false">AP190*$J$215</f>
        <v>25876.530359733</v>
      </c>
      <c r="AR190" s="88" t="n">
        <f aca="false">0.15*AG190/$AN$215</f>
        <v>0.000847083103474253</v>
      </c>
      <c r="AS190" s="79" t="n">
        <f aca="false">AR190*$J$215</f>
        <v>9431.35296618474</v>
      </c>
      <c r="AT190" s="88" t="n">
        <f aca="false">0.24*AI190/$AN$215</f>
        <v>0.00698934307667859</v>
      </c>
      <c r="AU190" s="79" t="n">
        <f aca="false">AT190*$J$215</f>
        <v>77818.7657002641</v>
      </c>
      <c r="AV190" s="88" t="n">
        <f aca="false">0.25*AK190/$AN$215</f>
        <v>0.0497679388538994</v>
      </c>
      <c r="AW190" s="79" t="n">
        <f aca="false">AV190*$J$215</f>
        <v>554112.100460391</v>
      </c>
      <c r="AX190" s="88" t="n">
        <f aca="false">0.35*AM190/$AN$215</f>
        <v>0.0640073849228157</v>
      </c>
      <c r="AY190" s="79" t="n">
        <f aca="false">AX190*$J$215</f>
        <v>712652.911117681</v>
      </c>
    </row>
    <row r="191" customFormat="false" ht="13.8" hidden="false" customHeight="false" outlineLevel="0" collapsed="false">
      <c r="A191" s="89" t="s">
        <v>116</v>
      </c>
      <c r="B191" s="81" t="n">
        <f aca="true">INDIRECT(ADDRESS(ROW()-35*INT((ROW()-15)/35)+138,2+INT((ROW()-15)/35), 1, 1, "Variables_Simulación"))</f>
        <v>0</v>
      </c>
      <c r="C191" s="81" t="n">
        <f aca="true">INDIRECT(ADDRESS(ROW()-35*INT((ROW()-15)/35)+108,2+INT((ROW()-15)/35), 1, 1, "Variables_Simulación"))</f>
        <v>0</v>
      </c>
      <c r="D191" s="81" t="n">
        <f aca="true">INDIRECT(ADDRESS(ROW()-35*INT((ROW()-15)/35)+78,2+INT((ROW()-15)/35), 1, 1, "Variables_Simulación"))</f>
        <v>0</v>
      </c>
      <c r="E191" s="81" t="n">
        <f aca="true">INDIRECT(ADDRESS(ROW()-35*INT((ROW()-15)/35)+48,2+INT((ROW()-15)/35), 1, 1, "Variables_Simulación"))</f>
        <v>0</v>
      </c>
      <c r="F191" s="81" t="n">
        <f aca="true">INDIRECT(ADDRESS(ROW()-35*INT((ROW()-15)/35)+18,2+INT((ROW()-15)/35), 1, 1, "Variables_Simulación"))</f>
        <v>0</v>
      </c>
      <c r="G191" s="81" t="n">
        <f aca="true">INDIRECT(ADDRESS(ROW()-35*INT((ROW()-15)/35)-12,2+INT((ROW()-15)/35), 1, 1, "Variables_Simulación"))</f>
        <v>0</v>
      </c>
      <c r="H191" s="81" t="n">
        <f aca="true">INDIRECT(ADDRESS(ROW()-35*INT((ROW()-15)/35)+168,2+INT((ROW()-15)/35), 1, 1, "Variables_Simulación"))</f>
        <v>0</v>
      </c>
      <c r="I191" s="163" t="n">
        <f aca="false">AP191+AR191+AT191+AV191+AX191</f>
        <v>0.0925893195555447</v>
      </c>
      <c r="J191" s="81" t="n">
        <f aca="false">ROUND(AQ191+AS191+AU191+AW191+AY191,0)</f>
        <v>1030882</v>
      </c>
      <c r="K191" s="94" t="n">
        <f aca="false">I191-Tabla_Ministerio!J191</f>
        <v>0</v>
      </c>
      <c r="L191" s="81" t="n">
        <f aca="false">J191-Tabla_Ministerio!K191</f>
        <v>0</v>
      </c>
      <c r="M191" s="94" t="n">
        <f aca="false">Q226/Q$250</f>
        <v>0.118477872895193</v>
      </c>
      <c r="N191" s="81" t="n">
        <f aca="false">ROUND(N$215*M191,0)</f>
        <v>25063333</v>
      </c>
      <c r="O191" s="82" t="n">
        <f aca="false">Tabla_Ministerio!L191/Tabla_Ministerio!L215-M191</f>
        <v>2.73105814310726E-006</v>
      </c>
      <c r="P191" s="81" t="n">
        <f aca="false">N191-Tabla_Ministerio!L191</f>
        <v>-578</v>
      </c>
      <c r="Q191" s="83" t="n">
        <f aca="false">N191+J191</f>
        <v>26094215</v>
      </c>
      <c r="R191" s="81" t="n">
        <f aca="false">Q191-Tabla_Ministerio!M191</f>
        <v>-578</v>
      </c>
      <c r="T191" s="83" t="n">
        <f aca="false">B191+Tabla_Ministerio!B191</f>
        <v>25271</v>
      </c>
      <c r="U191" s="83" t="n">
        <f aca="false">C191+Tabla_Ministerio!C191</f>
        <v>75</v>
      </c>
      <c r="V191" s="83" t="n">
        <f aca="false">D191+Tabla_Ministerio!D191</f>
        <v>2191.49447809381</v>
      </c>
      <c r="W191" s="83" t="n">
        <f aca="false">E191+Tabla_Ministerio!E191</f>
        <v>1495.96098270745</v>
      </c>
      <c r="X191" s="83" t="n">
        <f aca="false">F191+Tabla_Ministerio!F191</f>
        <v>758</v>
      </c>
      <c r="Y191" s="83" t="n">
        <f aca="false">G191+Tabla_Ministerio!G191</f>
        <v>1984</v>
      </c>
      <c r="Z191" s="83" t="n">
        <f aca="false">H191+Tabla_Ministerio!H191</f>
        <v>188</v>
      </c>
      <c r="AA191" s="83" t="n">
        <f aca="false">Y191+0.33*Z191</f>
        <v>2046.04</v>
      </c>
      <c r="AD191" s="91" t="n">
        <f aca="false">IF(U191&gt;0,T191/U191,0)</f>
        <v>336.946666666667</v>
      </c>
      <c r="AE191" s="92" t="n">
        <f aca="false">EXP((((AD191-AD$215)/AD$216+2)/4-1.9)^3)</f>
        <v>0.398935320685812</v>
      </c>
      <c r="AF191" s="93" t="n">
        <f aca="false">T191/V191</f>
        <v>11.531400262519</v>
      </c>
      <c r="AG191" s="92" t="n">
        <f aca="false">EXP((((AF191-AF$215)/AF$216+2)/4-1.9)^3)</f>
        <v>0.00611298791701088</v>
      </c>
      <c r="AH191" s="92" t="n">
        <f aca="false">W191/V191</f>
        <v>0.682621379000077</v>
      </c>
      <c r="AI191" s="92" t="n">
        <f aca="false">EXP((((AH191-AH$215)/AH$216+2)/4-1.9)^3)</f>
        <v>0.0910170612301065</v>
      </c>
      <c r="AJ191" s="92" t="n">
        <f aca="false">X191/V191</f>
        <v>0.345882687625715</v>
      </c>
      <c r="AK191" s="92" t="n">
        <f aca="false">EXP((((AJ191-AJ$215)/AJ$216+2)/4-1.9)^3)</f>
        <v>0.423785822289064</v>
      </c>
      <c r="AL191" s="92" t="n">
        <f aca="false">AA191/V191</f>
        <v>0.933627723205432</v>
      </c>
      <c r="AM191" s="92" t="n">
        <f aca="false">EXP((((AL191-AL$215)/AL$216+2)/4-1.9)^3)</f>
        <v>0.379623617252123</v>
      </c>
      <c r="AN191" s="92" t="n">
        <f aca="false">0.01*AE191+0.15*AG191+0.24*AI191+0.25*AK191+0.35*AM191</f>
        <v>0.265565117700144</v>
      </c>
      <c r="AP191" s="94" t="n">
        <f aca="false">0.01*AE191/$AN$215</f>
        <v>0.00139088861552514</v>
      </c>
      <c r="AQ191" s="81" t="n">
        <f aca="false">AP191*$J$215</f>
        <v>15486.0384015018</v>
      </c>
      <c r="AR191" s="94" t="n">
        <f aca="false">0.15*AG191/$AN$215</f>
        <v>0.000319694128085593</v>
      </c>
      <c r="AS191" s="81" t="n">
        <f aca="false">AR191*$J$215</f>
        <v>3559.44788749236</v>
      </c>
      <c r="AT191" s="94" t="n">
        <f aca="false">0.24*AI191/$AN$215</f>
        <v>0.0076159470101096</v>
      </c>
      <c r="AU191" s="81" t="n">
        <f aca="false">AT191*$J$215</f>
        <v>84795.3218869585</v>
      </c>
      <c r="AV191" s="94" t="n">
        <f aca="false">0.25*AK191/$AN$215</f>
        <v>0.0369382481995772</v>
      </c>
      <c r="AW191" s="81" t="n">
        <f aca="false">AV191*$J$215</f>
        <v>411267.389579492</v>
      </c>
      <c r="AX191" s="94" t="n">
        <f aca="false">0.35*AM191/$AN$215</f>
        <v>0.0463245416022472</v>
      </c>
      <c r="AY191" s="81" t="n">
        <f aca="false">AX191*$J$215</f>
        <v>515773.601262467</v>
      </c>
    </row>
    <row r="192" customFormat="false" ht="13.8" hidden="false" customHeight="false" outlineLevel="0" collapsed="false">
      <c r="A192" s="89" t="s">
        <v>117</v>
      </c>
      <c r="B192" s="81" t="n">
        <f aca="true">INDIRECT(ADDRESS(ROW()-35*INT((ROW()-15)/35)+138,2+INT((ROW()-15)/35), 1, 1, "Variables_Simulación"))</f>
        <v>0</v>
      </c>
      <c r="C192" s="81" t="n">
        <f aca="true">INDIRECT(ADDRESS(ROW()-35*INT((ROW()-15)/35)+108,2+INT((ROW()-15)/35), 1, 1, "Variables_Simulación"))</f>
        <v>0</v>
      </c>
      <c r="D192" s="81" t="n">
        <f aca="true">INDIRECT(ADDRESS(ROW()-35*INT((ROW()-15)/35)+78,2+INT((ROW()-15)/35), 1, 1, "Variables_Simulación"))</f>
        <v>0</v>
      </c>
      <c r="E192" s="81" t="n">
        <f aca="true">INDIRECT(ADDRESS(ROW()-35*INT((ROW()-15)/35)+48,2+INT((ROW()-15)/35), 1, 1, "Variables_Simulación"))</f>
        <v>0</v>
      </c>
      <c r="F192" s="81" t="n">
        <f aca="true">INDIRECT(ADDRESS(ROW()-35*INT((ROW()-15)/35)+18,2+INT((ROW()-15)/35), 1, 1, "Variables_Simulación"))</f>
        <v>0</v>
      </c>
      <c r="G192" s="81" t="n">
        <f aca="true">INDIRECT(ADDRESS(ROW()-35*INT((ROW()-15)/35)-12,2+INT((ROW()-15)/35), 1, 1, "Variables_Simulación"))</f>
        <v>0</v>
      </c>
      <c r="H192" s="81" t="n">
        <f aca="true">INDIRECT(ADDRESS(ROW()-35*INT((ROW()-15)/35)+168,2+INT((ROW()-15)/35), 1, 1, "Variables_Simulación"))</f>
        <v>0</v>
      </c>
      <c r="I192" s="163" t="n">
        <f aca="false">AP192+AR192+AT192+AV192+AX192</f>
        <v>0.0650763063576156</v>
      </c>
      <c r="J192" s="81" t="n">
        <f aca="false">ROUND(AQ192+AS192+AU192+AW192+AY192,0)</f>
        <v>724554</v>
      </c>
      <c r="K192" s="94" t="n">
        <f aca="false">I192-Tabla_Ministerio!J192</f>
        <v>1.06858966120171E-015</v>
      </c>
      <c r="L192" s="81" t="n">
        <f aca="false">J192-Tabla_Ministerio!K192</f>
        <v>0</v>
      </c>
      <c r="M192" s="94" t="n">
        <f aca="false">Q227/Q$250</f>
        <v>0.0726542660951755</v>
      </c>
      <c r="N192" s="81" t="n">
        <f aca="false">ROUND(N$215*M192,0)</f>
        <v>15369605</v>
      </c>
      <c r="O192" s="82" t="n">
        <f aca="false">Tabla_Ministerio!L192/Tabla_Ministerio!L215-M192</f>
        <v>-1.88697935675219E-005</v>
      </c>
      <c r="P192" s="81" t="n">
        <f aca="false">N192-Tabla_Ministerio!L192</f>
        <v>3992</v>
      </c>
      <c r="Q192" s="83" t="n">
        <f aca="false">N192+J192</f>
        <v>16094159</v>
      </c>
      <c r="R192" s="81" t="n">
        <f aca="false">Q192-Tabla_Ministerio!M192</f>
        <v>3992</v>
      </c>
      <c r="T192" s="83" t="n">
        <f aca="false">B192+Tabla_Ministerio!B192</f>
        <v>24210</v>
      </c>
      <c r="U192" s="83" t="n">
        <f aca="false">C192+Tabla_Ministerio!C192</f>
        <v>92</v>
      </c>
      <c r="V192" s="83" t="n">
        <f aca="false">D192+Tabla_Ministerio!D192</f>
        <v>1403.58364973843</v>
      </c>
      <c r="W192" s="83" t="n">
        <f aca="false">E192+Tabla_Ministerio!E192</f>
        <v>1103.6348107071</v>
      </c>
      <c r="X192" s="83" t="n">
        <f aca="false">F192+Tabla_Ministerio!F192</f>
        <v>337</v>
      </c>
      <c r="Y192" s="83" t="n">
        <f aca="false">G192+Tabla_Ministerio!G192</f>
        <v>977</v>
      </c>
      <c r="Z192" s="83" t="n">
        <f aca="false">H192+Tabla_Ministerio!H192</f>
        <v>77</v>
      </c>
      <c r="AA192" s="83" t="n">
        <f aca="false">Y192+0.33*Z192</f>
        <v>1002.41</v>
      </c>
      <c r="AD192" s="91" t="n">
        <f aca="false">IF(U192&gt;0,T192/U192,0)</f>
        <v>263.152173913043</v>
      </c>
      <c r="AE192" s="92" t="n">
        <f aca="false">EXP((((AD192-AD$215)/AD$216+2)/4-1.9)^3)</f>
        <v>0.171680849656123</v>
      </c>
      <c r="AF192" s="93" t="n">
        <f aca="false">T192/V192</f>
        <v>17.2487047740345</v>
      </c>
      <c r="AG192" s="92" t="n">
        <f aca="false">EXP((((AF192-AF$215)/AF$216+2)/4-1.9)^3)</f>
        <v>0.0663141074890967</v>
      </c>
      <c r="AH192" s="92" t="n">
        <f aca="false">W192/V192</f>
        <v>0.786297853293441</v>
      </c>
      <c r="AI192" s="92" t="n">
        <f aca="false">EXP((((AH192-AH$215)/AH$216+2)/4-1.9)^3)</f>
        <v>0.24547716321856</v>
      </c>
      <c r="AJ192" s="92" t="n">
        <f aca="false">X192/V192</f>
        <v>0.240099690576192</v>
      </c>
      <c r="AK192" s="92" t="n">
        <f aca="false">EXP((((AJ192-AJ$215)/AJ$216+2)/4-1.9)^3)</f>
        <v>0.191872828712152</v>
      </c>
      <c r="AL192" s="92" t="n">
        <f aca="false">AA192/V192</f>
        <v>0.714179023235849</v>
      </c>
      <c r="AM192" s="92" t="n">
        <f aca="false">EXP((((AL192-AL$215)/AL$216+2)/4-1.9)^3)</f>
        <v>0.19458718314013</v>
      </c>
      <c r="AN192" s="92" t="n">
        <f aca="false">0.01*AE192+0.15*AG192+0.24*AI192+0.25*AK192+0.35*AM192</f>
        <v>0.186652165069463</v>
      </c>
      <c r="AP192" s="94" t="n">
        <f aca="false">0.01*AE192/$AN$215</f>
        <v>0.0005985655491218</v>
      </c>
      <c r="AQ192" s="81" t="n">
        <f aca="false">AP192*$J$215</f>
        <v>6664.37914298154</v>
      </c>
      <c r="AR192" s="94" t="n">
        <f aca="false">0.15*AG192/$AN$215</f>
        <v>0.00346806358221423</v>
      </c>
      <c r="AS192" s="81" t="n">
        <f aca="false">AR192*$J$215</f>
        <v>38613.132075096</v>
      </c>
      <c r="AT192" s="94" t="n">
        <f aca="false">0.24*AI192/$AN$215</f>
        <v>0.020540556264919</v>
      </c>
      <c r="AU192" s="81" t="n">
        <f aca="false">AT192*$J$215</f>
        <v>228696.848587438</v>
      </c>
      <c r="AV192" s="94" t="n">
        <f aca="false">0.25*AK192/$AN$215</f>
        <v>0.0167241228869853</v>
      </c>
      <c r="AW192" s="81" t="n">
        <f aca="false">AV192*$J$215</f>
        <v>186204.996121495</v>
      </c>
      <c r="AX192" s="94" t="n">
        <f aca="false">0.35*AM192/$AN$215</f>
        <v>0.0237449980743753</v>
      </c>
      <c r="AY192" s="81" t="n">
        <f aca="false">AX192*$J$215</f>
        <v>264374.837725254</v>
      </c>
    </row>
    <row r="193" customFormat="false" ht="13.8" hidden="false" customHeight="false" outlineLevel="0" collapsed="false">
      <c r="A193" s="89" t="s">
        <v>118</v>
      </c>
      <c r="B193" s="81" t="n">
        <f aca="true">INDIRECT(ADDRESS(ROW()-35*INT((ROW()-15)/35)+138,2+INT((ROW()-15)/35), 1, 1, "Variables_Simulación"))</f>
        <v>0</v>
      </c>
      <c r="C193" s="81" t="n">
        <f aca="true">INDIRECT(ADDRESS(ROW()-35*INT((ROW()-15)/35)+108,2+INT((ROW()-15)/35), 1, 1, "Variables_Simulación"))</f>
        <v>0</v>
      </c>
      <c r="D193" s="81" t="n">
        <f aca="true">INDIRECT(ADDRESS(ROW()-35*INT((ROW()-15)/35)+78,2+INT((ROW()-15)/35), 1, 1, "Variables_Simulación"))</f>
        <v>0</v>
      </c>
      <c r="E193" s="81" t="n">
        <f aca="true">INDIRECT(ADDRESS(ROW()-35*INT((ROW()-15)/35)+48,2+INT((ROW()-15)/35), 1, 1, "Variables_Simulación"))</f>
        <v>0</v>
      </c>
      <c r="F193" s="81" t="n">
        <f aca="true">INDIRECT(ADDRESS(ROW()-35*INT((ROW()-15)/35)+18,2+INT((ROW()-15)/35), 1, 1, "Variables_Simulación"))</f>
        <v>0</v>
      </c>
      <c r="G193" s="81" t="n">
        <f aca="true">INDIRECT(ADDRESS(ROW()-35*INT((ROW()-15)/35)-12,2+INT((ROW()-15)/35), 1, 1, "Variables_Simulación"))</f>
        <v>0</v>
      </c>
      <c r="H193" s="81" t="n">
        <f aca="true">INDIRECT(ADDRESS(ROW()-35*INT((ROW()-15)/35)+168,2+INT((ROW()-15)/35), 1, 1, "Variables_Simulación"))</f>
        <v>0</v>
      </c>
      <c r="I193" s="163" t="n">
        <f aca="false">AP193+AR193+AT193+AV193+AX193</f>
        <v>0.0968118738602447</v>
      </c>
      <c r="J193" s="81" t="n">
        <f aca="false">ROUND(AQ193+AS193+AU193+AW193+AY193,0)</f>
        <v>1077895</v>
      </c>
      <c r="K193" s="94" t="n">
        <f aca="false">I193-Tabla_Ministerio!J193</f>
        <v>-4.02455846426619E-016</v>
      </c>
      <c r="L193" s="81" t="n">
        <f aca="false">J193-Tabla_Ministerio!K193</f>
        <v>0</v>
      </c>
      <c r="M193" s="94" t="n">
        <f aca="false">Q228/Q$250</f>
        <v>0.0591260625371281</v>
      </c>
      <c r="N193" s="81" t="n">
        <f aca="false">ROUND(N$215*M193,0)</f>
        <v>12507789</v>
      </c>
      <c r="O193" s="82" t="n">
        <f aca="false">Tabla_Ministerio!L193/Tabla_Ministerio!L215-M193</f>
        <v>-6.82969401029354E-006</v>
      </c>
      <c r="P193" s="81" t="n">
        <f aca="false">N193-Tabla_Ministerio!L193</f>
        <v>1445</v>
      </c>
      <c r="Q193" s="83" t="n">
        <f aca="false">N193+J193</f>
        <v>13585684</v>
      </c>
      <c r="R193" s="81" t="n">
        <f aca="false">Q193-Tabla_Ministerio!M193</f>
        <v>1445</v>
      </c>
      <c r="T193" s="83" t="n">
        <f aca="false">B193+Tabla_Ministerio!B193</f>
        <v>13806</v>
      </c>
      <c r="U193" s="83" t="n">
        <f aca="false">C193+Tabla_Ministerio!C193</f>
        <v>53</v>
      </c>
      <c r="V193" s="83" t="n">
        <f aca="false">D193+Tabla_Ministerio!D193</f>
        <v>623.992958044321</v>
      </c>
      <c r="W193" s="83" t="n">
        <f aca="false">E193+Tabla_Ministerio!E193</f>
        <v>506.390536731368</v>
      </c>
      <c r="X193" s="83" t="n">
        <f aca="false">F193+Tabla_Ministerio!F193</f>
        <v>201</v>
      </c>
      <c r="Y193" s="83" t="n">
        <f aca="false">G193+Tabla_Ministerio!G193</f>
        <v>447</v>
      </c>
      <c r="Z193" s="83" t="n">
        <f aca="false">H193+Tabla_Ministerio!H193</f>
        <v>56</v>
      </c>
      <c r="AA193" s="83" t="n">
        <f aca="false">Y193+0.33*Z193</f>
        <v>465.48</v>
      </c>
      <c r="AD193" s="91" t="n">
        <f aca="false">IF(U193&gt;0,T193/U193,0)</f>
        <v>260.490566037736</v>
      </c>
      <c r="AE193" s="92" t="n">
        <f aca="false">EXP((((AD193-AD$215)/AD$216+2)/4-1.9)^3)</f>
        <v>0.165369059103064</v>
      </c>
      <c r="AF193" s="93" t="n">
        <f aca="false">T193/V193</f>
        <v>22.1252496875444</v>
      </c>
      <c r="AG193" s="92" t="n">
        <f aca="false">EXP((((AF193-AF$215)/AF$216+2)/4-1.9)^3)</f>
        <v>0.248618901869866</v>
      </c>
      <c r="AH193" s="92" t="n">
        <f aca="false">W193/V193</f>
        <v>0.81153245433805</v>
      </c>
      <c r="AI193" s="92" t="n">
        <f aca="false">EXP((((AH193-AH$215)/AH$216+2)/4-1.9)^3)</f>
        <v>0.297029174719144</v>
      </c>
      <c r="AJ193" s="92" t="n">
        <f aca="false">X193/V193</f>
        <v>0.322119019788238</v>
      </c>
      <c r="AK193" s="92" t="n">
        <f aca="false">EXP((((AJ193-AJ$215)/AJ$216+2)/4-1.9)^3)</f>
        <v>0.365209801056573</v>
      </c>
      <c r="AL193" s="92" t="n">
        <f aca="false">AA193/V193</f>
        <v>0.745969956870792</v>
      </c>
      <c r="AM193" s="92" t="n">
        <f aca="false">EXP((((AL193-AL$215)/AL$216+2)/4-1.9)^3)</f>
        <v>0.217543684458518</v>
      </c>
      <c r="AN193" s="92" t="n">
        <f aca="false">0.01*AE193+0.15*AG193+0.24*AI193+0.25*AK193+0.35*AM193</f>
        <v>0.27767626762873</v>
      </c>
      <c r="AP193" s="94" t="n">
        <f aca="false">0.01*AE193/$AN$215</f>
        <v>0.000576559481549902</v>
      </c>
      <c r="AQ193" s="81" t="n">
        <f aca="false">AP193*$J$215</f>
        <v>6419.36541313965</v>
      </c>
      <c r="AR193" s="94" t="n">
        <f aca="false">0.15*AG193/$AN$215</f>
        <v>0.013002152815926</v>
      </c>
      <c r="AS193" s="81" t="n">
        <f aca="false">AR193*$J$215</f>
        <v>144764.890273836</v>
      </c>
      <c r="AT193" s="94" t="n">
        <f aca="false">0.24*AI193/$AN$215</f>
        <v>0.0248542243019522</v>
      </c>
      <c r="AU193" s="81" t="n">
        <f aca="false">AT193*$J$215</f>
        <v>276724.870477319</v>
      </c>
      <c r="AV193" s="94" t="n">
        <f aca="false">0.25*AK193/$AN$215</f>
        <v>0.0318326134731903</v>
      </c>
      <c r="AW193" s="81" t="n">
        <f aca="false">AV193*$J$215</f>
        <v>354421.676303583</v>
      </c>
      <c r="AX193" s="94" t="n">
        <f aca="false">0.35*AM193/$AN$215</f>
        <v>0.0265463237876263</v>
      </c>
      <c r="AY193" s="81" t="n">
        <f aca="false">AX193*$J$215</f>
        <v>295564.565706556</v>
      </c>
    </row>
    <row r="194" customFormat="false" ht="13.8" hidden="false" customHeight="false" outlineLevel="0" collapsed="false">
      <c r="A194" s="89" t="s">
        <v>119</v>
      </c>
      <c r="B194" s="81" t="n">
        <f aca="true">INDIRECT(ADDRESS(ROW()-35*INT((ROW()-15)/35)+138,2+INT((ROW()-15)/35), 1, 1, "Variables_Simulación"))</f>
        <v>0</v>
      </c>
      <c r="C194" s="81" t="n">
        <f aca="true">INDIRECT(ADDRESS(ROW()-35*INT((ROW()-15)/35)+108,2+INT((ROW()-15)/35), 1, 1, "Variables_Simulación"))</f>
        <v>0</v>
      </c>
      <c r="D194" s="81" t="n">
        <f aca="true">INDIRECT(ADDRESS(ROW()-35*INT((ROW()-15)/35)+78,2+INT((ROW()-15)/35), 1, 1, "Variables_Simulación"))</f>
        <v>0</v>
      </c>
      <c r="E194" s="81" t="n">
        <f aca="true">INDIRECT(ADDRESS(ROW()-35*INT((ROW()-15)/35)+48,2+INT((ROW()-15)/35), 1, 1, "Variables_Simulación"))</f>
        <v>0</v>
      </c>
      <c r="F194" s="81" t="n">
        <f aca="true">INDIRECT(ADDRESS(ROW()-35*INT((ROW()-15)/35)+18,2+INT((ROW()-15)/35), 1, 1, "Variables_Simulación"))</f>
        <v>0</v>
      </c>
      <c r="G194" s="81" t="n">
        <f aca="true">INDIRECT(ADDRESS(ROW()-35*INT((ROW()-15)/35)-12,2+INT((ROW()-15)/35), 1, 1, "Variables_Simulación"))</f>
        <v>0</v>
      </c>
      <c r="H194" s="81" t="n">
        <f aca="true">INDIRECT(ADDRESS(ROW()-35*INT((ROW()-15)/35)+168,2+INT((ROW()-15)/35), 1, 1, "Variables_Simulación"))</f>
        <v>0</v>
      </c>
      <c r="I194" s="163" t="n">
        <f aca="false">AP194+AR194+AT194+AV194+AX194</f>
        <v>0.0483237348045894</v>
      </c>
      <c r="J194" s="81" t="n">
        <f aca="false">ROUND(AQ194+AS194+AU194+AW194+AY194,0)</f>
        <v>538032</v>
      </c>
      <c r="K194" s="94" t="n">
        <f aca="false">I194-Tabla_Ministerio!J194</f>
        <v>0</v>
      </c>
      <c r="L194" s="81" t="n">
        <f aca="false">J194-Tabla_Ministerio!K194</f>
        <v>0</v>
      </c>
      <c r="M194" s="94" t="n">
        <f aca="false">Q229/Q$250</f>
        <v>0.056370935386894</v>
      </c>
      <c r="N194" s="81" t="n">
        <f aca="false">ROUND(N$215*M194,0)</f>
        <v>11924957</v>
      </c>
      <c r="O194" s="82" t="n">
        <f aca="false">Tabla_Ministerio!L194/Tabla_Ministerio!L215-M194</f>
        <v>3.2144530193387E-006</v>
      </c>
      <c r="P194" s="81" t="n">
        <f aca="false">N194-Tabla_Ministerio!L194</f>
        <v>-680</v>
      </c>
      <c r="Q194" s="83" t="n">
        <f aca="false">N194+J194</f>
        <v>12462989</v>
      </c>
      <c r="R194" s="81" t="n">
        <f aca="false">Q194-Tabla_Ministerio!M194</f>
        <v>-680</v>
      </c>
      <c r="T194" s="83" t="n">
        <f aca="false">B194+Tabla_Ministerio!B194</f>
        <v>14988</v>
      </c>
      <c r="U194" s="83" t="n">
        <f aca="false">C194+Tabla_Ministerio!C194</f>
        <v>80</v>
      </c>
      <c r="V194" s="83" t="n">
        <f aca="false">D194+Tabla_Ministerio!D194</f>
        <v>671.216677022115</v>
      </c>
      <c r="W194" s="83" t="n">
        <f aca="false">E194+Tabla_Ministerio!E194</f>
        <v>386.090462373489</v>
      </c>
      <c r="X194" s="83" t="n">
        <f aca="false">F194+Tabla_Ministerio!F194</f>
        <v>142</v>
      </c>
      <c r="Y194" s="83" t="n">
        <f aca="false">G194+Tabla_Ministerio!G194</f>
        <v>446</v>
      </c>
      <c r="Z194" s="83" t="n">
        <f aca="false">H194+Tabla_Ministerio!H194</f>
        <v>9</v>
      </c>
      <c r="AA194" s="83" t="n">
        <f aca="false">Y194+0.33*Z194</f>
        <v>448.97</v>
      </c>
      <c r="AD194" s="91" t="n">
        <f aca="false">IF(U194&gt;0,T194/U194,0)</f>
        <v>187.35</v>
      </c>
      <c r="AE194" s="92" t="n">
        <f aca="false">EXP((((AD194-AD$215)/AD$216+2)/4-1.9)^3)</f>
        <v>0.047459307160032</v>
      </c>
      <c r="AF194" s="93" t="n">
        <f aca="false">T194/V194</f>
        <v>22.3296001322479</v>
      </c>
      <c r="AG194" s="92" t="n">
        <f aca="false">EXP((((AF194-AF$215)/AF$216+2)/4-1.9)^3)</f>
        <v>0.259582504423635</v>
      </c>
      <c r="AH194" s="92" t="n">
        <f aca="false">W194/V194</f>
        <v>0.575209877213418</v>
      </c>
      <c r="AI194" s="92" t="n">
        <f aca="false">EXP((((AH194-AH$215)/AH$216+2)/4-1.9)^3)</f>
        <v>0.021727646065041</v>
      </c>
      <c r="AJ194" s="92" t="n">
        <f aca="false">X194/V194</f>
        <v>0.211556126152869</v>
      </c>
      <c r="AK194" s="92" t="n">
        <f aca="false">EXP((((AJ194-AJ$215)/AJ$216+2)/4-1.9)^3)</f>
        <v>0.145625145236759</v>
      </c>
      <c r="AL194" s="92" t="n">
        <f aca="false">AA194/V194</f>
        <v>0.668889816611645</v>
      </c>
      <c r="AM194" s="92" t="n">
        <f aca="false">EXP((((AL194-AL$215)/AL$216+2)/4-1.9)^3)</f>
        <v>0.164484203414304</v>
      </c>
      <c r="AN194" s="92" t="n">
        <f aca="false">0.01*AE194+0.15*AG194+0.24*AI194+0.25*AK194+0.35*AM194</f>
        <v>0.138602361294952</v>
      </c>
      <c r="AP194" s="94" t="n">
        <f aca="false">0.01*AE194/$AN$215</f>
        <v>0.000165466948166234</v>
      </c>
      <c r="AQ194" s="81" t="n">
        <f aca="false">AP194*$J$215</f>
        <v>1842.29526712615</v>
      </c>
      <c r="AR194" s="94" t="n">
        <f aca="false">0.15*AG194/$AN$215</f>
        <v>0.0135755220760469</v>
      </c>
      <c r="AS194" s="81" t="n">
        <f aca="false">AR194*$J$215</f>
        <v>151148.736026373</v>
      </c>
      <c r="AT194" s="94" t="n">
        <f aca="false">0.24*AI194/$AN$215</f>
        <v>0.00181808332250385</v>
      </c>
      <c r="AU194" s="81" t="n">
        <f aca="false">AT194*$J$215</f>
        <v>20242.3888118421</v>
      </c>
      <c r="AV194" s="94" t="n">
        <f aca="false">0.25*AK194/$AN$215</f>
        <v>0.0126930573793141</v>
      </c>
      <c r="AW194" s="81" t="n">
        <f aca="false">AV194*$J$215</f>
        <v>141323.44733752</v>
      </c>
      <c r="AX194" s="94" t="n">
        <f aca="false">0.35*AM194/$AN$215</f>
        <v>0.0200716050785584</v>
      </c>
      <c r="AY194" s="81" t="n">
        <f aca="false">AX194*$J$215</f>
        <v>223475.585001448</v>
      </c>
    </row>
    <row r="195" customFormat="false" ht="13.8" hidden="false" customHeight="false" outlineLevel="0" collapsed="false">
      <c r="A195" s="89" t="s">
        <v>120</v>
      </c>
      <c r="B195" s="81" t="n">
        <f aca="true">INDIRECT(ADDRESS(ROW()-35*INT((ROW()-15)/35)+138,2+INT((ROW()-15)/35), 1, 1, "Variables_Simulación"))</f>
        <v>0</v>
      </c>
      <c r="C195" s="81" t="n">
        <f aca="true">INDIRECT(ADDRESS(ROW()-35*INT((ROW()-15)/35)+108,2+INT((ROW()-15)/35), 1, 1, "Variables_Simulación"))</f>
        <v>0</v>
      </c>
      <c r="D195" s="81" t="n">
        <f aca="true">INDIRECT(ADDRESS(ROW()-35*INT((ROW()-15)/35)+78,2+INT((ROW()-15)/35), 1, 1, "Variables_Simulación"))</f>
        <v>0</v>
      </c>
      <c r="E195" s="81" t="n">
        <f aca="true">INDIRECT(ADDRESS(ROW()-35*INT((ROW()-15)/35)+48,2+INT((ROW()-15)/35), 1, 1, "Variables_Simulación"))</f>
        <v>0</v>
      </c>
      <c r="F195" s="81" t="n">
        <f aca="true">INDIRECT(ADDRESS(ROW()-35*INT((ROW()-15)/35)+18,2+INT((ROW()-15)/35), 1, 1, "Variables_Simulación"))</f>
        <v>0</v>
      </c>
      <c r="G195" s="81" t="n">
        <f aca="true">INDIRECT(ADDRESS(ROW()-35*INT((ROW()-15)/35)-12,2+INT((ROW()-15)/35), 1, 1, "Variables_Simulación"))</f>
        <v>0</v>
      </c>
      <c r="H195" s="81" t="n">
        <f aca="true">INDIRECT(ADDRESS(ROW()-35*INT((ROW()-15)/35)+168,2+INT((ROW()-15)/35), 1, 1, "Variables_Simulación"))</f>
        <v>0</v>
      </c>
      <c r="I195" s="163" t="n">
        <f aca="false">AP195+AR195+AT195+AV195+AX195</f>
        <v>0.0284609916261833</v>
      </c>
      <c r="J195" s="81" t="n">
        <f aca="false">ROUND(AQ195+AS195+AU195+AW195+AY195,0)</f>
        <v>316882</v>
      </c>
      <c r="K195" s="94" t="n">
        <f aca="false">I195-Tabla_Ministerio!J195</f>
        <v>0</v>
      </c>
      <c r="L195" s="81" t="n">
        <f aca="false">J195-Tabla_Ministerio!K195</f>
        <v>0</v>
      </c>
      <c r="M195" s="94" t="n">
        <f aca="false">Q230/Q$250</f>
        <v>0.0577590127371773</v>
      </c>
      <c r="N195" s="81" t="n">
        <f aca="false">ROUND(N$215*M195,0)</f>
        <v>12218597</v>
      </c>
      <c r="O195" s="82" t="n">
        <f aca="false">Tabla_Ministerio!L195/Tabla_Ministerio!L215-M195</f>
        <v>-1.15626897704488E-005</v>
      </c>
      <c r="P195" s="81" t="n">
        <f aca="false">N195-Tabla_Ministerio!L195</f>
        <v>2446</v>
      </c>
      <c r="Q195" s="83" t="n">
        <f aca="false">N195+J195</f>
        <v>12535479</v>
      </c>
      <c r="R195" s="81" t="n">
        <f aca="false">Q195-Tabla_Ministerio!M195</f>
        <v>2446</v>
      </c>
      <c r="T195" s="83" t="n">
        <f aca="false">B195+Tabla_Ministerio!B195</f>
        <v>19186</v>
      </c>
      <c r="U195" s="83" t="n">
        <f aca="false">C195+Tabla_Ministerio!C195</f>
        <v>66</v>
      </c>
      <c r="V195" s="83" t="n">
        <f aca="false">D195+Tabla_Ministerio!D195</f>
        <v>1054.52049654736</v>
      </c>
      <c r="W195" s="83" t="n">
        <f aca="false">E195+Tabla_Ministerio!E195</f>
        <v>650.250050858559</v>
      </c>
      <c r="X195" s="83" t="n">
        <f aca="false">F195+Tabla_Ministerio!F195</f>
        <v>205</v>
      </c>
      <c r="Y195" s="83" t="n">
        <f aca="false">G195+Tabla_Ministerio!G195</f>
        <v>491</v>
      </c>
      <c r="Z195" s="83" t="n">
        <f aca="false">H195+Tabla_Ministerio!H195</f>
        <v>59</v>
      </c>
      <c r="AA195" s="83" t="n">
        <f aca="false">Y195+0.33*Z195</f>
        <v>510.47</v>
      </c>
      <c r="AD195" s="91" t="n">
        <f aca="false">IF(U195&gt;0,T195/U195,0)</f>
        <v>290.69696969697</v>
      </c>
      <c r="AE195" s="92" t="n">
        <f aca="false">EXP((((AD195-AD$215)/AD$216+2)/4-1.9)^3)</f>
        <v>0.245480891709992</v>
      </c>
      <c r="AF195" s="93" t="n">
        <f aca="false">T195/V195</f>
        <v>18.1940512894889</v>
      </c>
      <c r="AG195" s="92" t="n">
        <f aca="false">EXP((((AF195-AF$215)/AF$216+2)/4-1.9)^3)</f>
        <v>0.0897652148583135</v>
      </c>
      <c r="AH195" s="92" t="n">
        <f aca="false">W195/V195</f>
        <v>0.616631021386084</v>
      </c>
      <c r="AI195" s="92" t="n">
        <f aca="false">EXP((((AH195-AH$215)/AH$216+2)/4-1.9)^3)</f>
        <v>0.0398089183719461</v>
      </c>
      <c r="AJ195" s="92" t="n">
        <f aca="false">X195/V195</f>
        <v>0.194401152629273</v>
      </c>
      <c r="AK195" s="92" t="n">
        <f aca="false">EXP((((AJ195-AJ$215)/AJ$216+2)/4-1.9)^3)</f>
        <v>0.121675947754778</v>
      </c>
      <c r="AL195" s="92" t="n">
        <f aca="false">AA195/V195</f>
        <v>0.484077836013</v>
      </c>
      <c r="AM195" s="92" t="n">
        <f aca="false">EXP((((AL195-AL$215)/AL$216+2)/4-1.9)^3)</f>
        <v>0.0735406579462575</v>
      </c>
      <c r="AN195" s="92" t="n">
        <f aca="false">0.01*AE195+0.15*AG195+0.24*AI195+0.25*AK195+0.35*AM195</f>
        <v>0.0816319487749986</v>
      </c>
      <c r="AP195" s="94" t="n">
        <f aca="false">0.01*AE195/$AN$215</f>
        <v>0.000855869510429464</v>
      </c>
      <c r="AQ195" s="81" t="n">
        <f aca="false">AP195*$J$215</f>
        <v>9529.18009195229</v>
      </c>
      <c r="AR195" s="94" t="n">
        <f aca="false">0.15*AG195/$AN$215</f>
        <v>0.00469449841650872</v>
      </c>
      <c r="AS195" s="81" t="n">
        <f aca="false">AR195*$J$215</f>
        <v>52268.1557260395</v>
      </c>
      <c r="AT195" s="94" t="n">
        <f aca="false">0.24*AI195/$AN$215</f>
        <v>0.00333105253842489</v>
      </c>
      <c r="AU195" s="81" t="n">
        <f aca="false">AT195*$J$215</f>
        <v>37087.6624854621</v>
      </c>
      <c r="AV195" s="94" t="n">
        <f aca="false">0.25*AK195/$AN$215</f>
        <v>0.0106055845233517</v>
      </c>
      <c r="AW195" s="81" t="n">
        <f aca="false">AV195*$J$215</f>
        <v>118081.697819482</v>
      </c>
      <c r="AX195" s="94" t="n">
        <f aca="false">0.35*AM195/$AN$215</f>
        <v>0.00897398663746858</v>
      </c>
      <c r="AY195" s="81" t="n">
        <f aca="false">AX195*$J$215</f>
        <v>99915.6223806843</v>
      </c>
    </row>
    <row r="196" customFormat="false" ht="13.8" hidden="false" customHeight="false" outlineLevel="0" collapsed="false">
      <c r="A196" s="89" t="s">
        <v>121</v>
      </c>
      <c r="B196" s="81" t="n">
        <f aca="true">INDIRECT(ADDRESS(ROW()-35*INT((ROW()-15)/35)+138,2+INT((ROW()-15)/35), 1, 1, "Variables_Simulación"))</f>
        <v>0</v>
      </c>
      <c r="C196" s="81" t="n">
        <f aca="true">INDIRECT(ADDRESS(ROW()-35*INT((ROW()-15)/35)+108,2+INT((ROW()-15)/35), 1, 1, "Variables_Simulación"))</f>
        <v>0</v>
      </c>
      <c r="D196" s="81" t="n">
        <f aca="true">INDIRECT(ADDRESS(ROW()-35*INT((ROW()-15)/35)+78,2+INT((ROW()-15)/35), 1, 1, "Variables_Simulación"))</f>
        <v>0</v>
      </c>
      <c r="E196" s="81" t="n">
        <f aca="true">INDIRECT(ADDRESS(ROW()-35*INT((ROW()-15)/35)+48,2+INT((ROW()-15)/35), 1, 1, "Variables_Simulación"))</f>
        <v>0</v>
      </c>
      <c r="F196" s="81" t="n">
        <f aca="true">INDIRECT(ADDRESS(ROW()-35*INT((ROW()-15)/35)+18,2+INT((ROW()-15)/35), 1, 1, "Variables_Simulación"))</f>
        <v>0</v>
      </c>
      <c r="G196" s="81" t="n">
        <f aca="true">INDIRECT(ADDRESS(ROW()-35*INT((ROW()-15)/35)-12,2+INT((ROW()-15)/35), 1, 1, "Variables_Simulación"))</f>
        <v>0</v>
      </c>
      <c r="H196" s="81" t="n">
        <f aca="true">INDIRECT(ADDRESS(ROW()-35*INT((ROW()-15)/35)+168,2+INT((ROW()-15)/35), 1, 1, "Variables_Simulación"))</f>
        <v>0</v>
      </c>
      <c r="I196" s="163" t="n">
        <f aca="false">AP196+AR196+AT196+AV196+AX196</f>
        <v>0.0243590505474636</v>
      </c>
      <c r="J196" s="81" t="n">
        <f aca="false">ROUND(AQ196+AS196+AU196+AW196+AY196,0)</f>
        <v>271212</v>
      </c>
      <c r="K196" s="94" t="n">
        <f aca="false">I196-Tabla_Ministerio!J196</f>
        <v>0</v>
      </c>
      <c r="L196" s="81" t="n">
        <f aca="false">J196-Tabla_Ministerio!K196</f>
        <v>0</v>
      </c>
      <c r="M196" s="94" t="n">
        <f aca="false">Q231/Q$250</f>
        <v>0.0441075301928864</v>
      </c>
      <c r="N196" s="81" t="n">
        <f aca="false">ROUND(N$215*M196,0)</f>
        <v>9330702</v>
      </c>
      <c r="O196" s="82" t="n">
        <f aca="false">Tabla_Ministerio!L196/Tabla_Ministerio!L215-M196</f>
        <v>2.05146221587266E-006</v>
      </c>
      <c r="P196" s="81" t="n">
        <f aca="false">N196-Tabla_Ministerio!L196</f>
        <v>-434</v>
      </c>
      <c r="Q196" s="83" t="n">
        <f aca="false">N196+J196</f>
        <v>9601914</v>
      </c>
      <c r="R196" s="81" t="n">
        <f aca="false">Q196-Tabla_Ministerio!M196</f>
        <v>-434</v>
      </c>
      <c r="T196" s="83" t="n">
        <f aca="false">B196+Tabla_Ministerio!B196</f>
        <v>12795</v>
      </c>
      <c r="U196" s="83" t="n">
        <f aca="false">C196+Tabla_Ministerio!C196</f>
        <v>61</v>
      </c>
      <c r="V196" s="83" t="n">
        <f aca="false">D196+Tabla_Ministerio!D196</f>
        <v>981.603232663224</v>
      </c>
      <c r="W196" s="83" t="n">
        <f aca="false">E196+Tabla_Ministerio!E196</f>
        <v>626.069518132141</v>
      </c>
      <c r="X196" s="83" t="n">
        <f aca="false">F196+Tabla_Ministerio!F196</f>
        <v>168</v>
      </c>
      <c r="Y196" s="83" t="n">
        <f aca="false">G196+Tabla_Ministerio!G196</f>
        <v>503</v>
      </c>
      <c r="Z196" s="83" t="n">
        <f aca="false">H196+Tabla_Ministerio!H196</f>
        <v>34</v>
      </c>
      <c r="AA196" s="83" t="n">
        <f aca="false">Y196+0.33*Z196</f>
        <v>514.22</v>
      </c>
      <c r="AD196" s="91" t="n">
        <f aca="false">IF(U196&gt;0,T196/U196,0)</f>
        <v>209.754098360656</v>
      </c>
      <c r="AE196" s="92" t="n">
        <f aca="false">EXP((((AD196-AD$215)/AD$216+2)/4-1.9)^3)</f>
        <v>0.0729023586413539</v>
      </c>
      <c r="AF196" s="93" t="n">
        <f aca="false">T196/V196</f>
        <v>13.0347981488258</v>
      </c>
      <c r="AG196" s="92" t="n">
        <f aca="false">EXP((((AF196-AF$215)/AF$216+2)/4-1.9)^3)</f>
        <v>0.012620169599007</v>
      </c>
      <c r="AH196" s="92" t="n">
        <f aca="false">W196/V196</f>
        <v>0.637803032120757</v>
      </c>
      <c r="AI196" s="92" t="n">
        <f aca="false">EXP((((AH196-AH$215)/AH$216+2)/4-1.9)^3)</f>
        <v>0.0528410156878324</v>
      </c>
      <c r="AJ196" s="92" t="n">
        <f aca="false">X196/V196</f>
        <v>0.171148580617642</v>
      </c>
      <c r="AK196" s="92" t="n">
        <f aca="false">EXP((((AJ196-AJ$215)/AJ$216+2)/4-1.9)^3)</f>
        <v>0.0937342720146598</v>
      </c>
      <c r="AL196" s="92" t="n">
        <f aca="false">AA196/V196</f>
        <v>0.523857280507167</v>
      </c>
      <c r="AM196" s="92" t="n">
        <f aca="false">EXP((((AL196-AL$215)/AL$216+2)/4-1.9)^3)</f>
        <v>0.0889408041944793</v>
      </c>
      <c r="AN196" s="92" t="n">
        <f aca="false">0.01*AE196+0.15*AG196+0.24*AI196+0.25*AK196+0.35*AM196</f>
        <v>0.0698667422630771</v>
      </c>
      <c r="AP196" s="94" t="n">
        <f aca="false">0.01*AE196/$AN$215</f>
        <v>0.000254174186694911</v>
      </c>
      <c r="AQ196" s="81" t="n">
        <f aca="false">AP196*$J$215</f>
        <v>2829.95429820364</v>
      </c>
      <c r="AR196" s="94" t="n">
        <f aca="false">0.15*AG196/$AN$215</f>
        <v>0.000660003613784284</v>
      </c>
      <c r="AS196" s="81" t="n">
        <f aca="false">AR196*$J$215</f>
        <v>7348.42545557427</v>
      </c>
      <c r="AT196" s="94" t="n">
        <f aca="false">0.24*AI196/$AN$215</f>
        <v>0.00442152679948081</v>
      </c>
      <c r="AU196" s="81" t="n">
        <f aca="false">AT196*$J$215</f>
        <v>49228.912398695</v>
      </c>
      <c r="AV196" s="94" t="n">
        <f aca="false">0.25*AK196/$AN$215</f>
        <v>0.00817011712610456</v>
      </c>
      <c r="AW196" s="81" t="n">
        <f aca="false">AV196*$J$215</f>
        <v>90965.4059623267</v>
      </c>
      <c r="AX196" s="94" t="n">
        <f aca="false">0.35*AM196/$AN$215</f>
        <v>0.010853228821399</v>
      </c>
      <c r="AY196" s="81" t="n">
        <f aca="false">AX196*$J$215</f>
        <v>120838.948879464</v>
      </c>
    </row>
    <row r="197" customFormat="false" ht="13.8" hidden="false" customHeight="false" outlineLevel="0" collapsed="false">
      <c r="A197" s="89" t="s">
        <v>122</v>
      </c>
      <c r="B197" s="81" t="n">
        <f aca="true">INDIRECT(ADDRESS(ROW()-35*INT((ROW()-15)/35)+138,2+INT((ROW()-15)/35), 1, 1, "Variables_Simulación"))</f>
        <v>0</v>
      </c>
      <c r="C197" s="81" t="n">
        <f aca="true">INDIRECT(ADDRESS(ROW()-35*INT((ROW()-15)/35)+108,2+INT((ROW()-15)/35), 1, 1, "Variables_Simulación"))</f>
        <v>0</v>
      </c>
      <c r="D197" s="81" t="n">
        <f aca="true">INDIRECT(ADDRESS(ROW()-35*INT((ROW()-15)/35)+78,2+INT((ROW()-15)/35), 1, 1, "Variables_Simulación"))</f>
        <v>0</v>
      </c>
      <c r="E197" s="81" t="n">
        <f aca="true">INDIRECT(ADDRESS(ROW()-35*INT((ROW()-15)/35)+48,2+INT((ROW()-15)/35), 1, 1, "Variables_Simulación"))</f>
        <v>0</v>
      </c>
      <c r="F197" s="81" t="n">
        <f aca="true">INDIRECT(ADDRESS(ROW()-35*INT((ROW()-15)/35)+18,2+INT((ROW()-15)/35), 1, 1, "Variables_Simulación"))</f>
        <v>0</v>
      </c>
      <c r="G197" s="81" t="n">
        <f aca="true">INDIRECT(ADDRESS(ROW()-35*INT((ROW()-15)/35)-12,2+INT((ROW()-15)/35), 1, 1, "Variables_Simulación"))</f>
        <v>0</v>
      </c>
      <c r="H197" s="81" t="n">
        <f aca="true">INDIRECT(ADDRESS(ROW()-35*INT((ROW()-15)/35)+168,2+INT((ROW()-15)/35), 1, 1, "Variables_Simulación"))</f>
        <v>0</v>
      </c>
      <c r="I197" s="163" t="n">
        <f aca="false">AP197+AR197+AT197+AV197+AX197</f>
        <v>0.0204749074979799</v>
      </c>
      <c r="J197" s="81" t="n">
        <f aca="false">ROUND(AQ197+AS197+AU197+AW197+AY197,0)</f>
        <v>227966</v>
      </c>
      <c r="K197" s="94" t="n">
        <f aca="false">I197-Tabla_Ministerio!J197</f>
        <v>0</v>
      </c>
      <c r="L197" s="81" t="n">
        <f aca="false">J197-Tabla_Ministerio!K197</f>
        <v>0</v>
      </c>
      <c r="M197" s="94" t="n">
        <f aca="false">Q232/Q$250</f>
        <v>0.043628961464322</v>
      </c>
      <c r="N197" s="81" t="n">
        <f aca="false">ROUND(N$215*M197,0)</f>
        <v>9229463</v>
      </c>
      <c r="O197" s="82" t="n">
        <f aca="false">Tabla_Ministerio!L197/Tabla_Ministerio!L215-M197</f>
        <v>-1.11677681014846E-005</v>
      </c>
      <c r="P197" s="81" t="n">
        <f aca="false">N197-Tabla_Ministerio!L197</f>
        <v>2362</v>
      </c>
      <c r="Q197" s="83" t="n">
        <f aca="false">N197+J197</f>
        <v>9457429</v>
      </c>
      <c r="R197" s="81" t="n">
        <f aca="false">Q197-Tabla_Ministerio!M197</f>
        <v>2362</v>
      </c>
      <c r="T197" s="83" t="n">
        <f aca="false">B197+Tabla_Ministerio!B197</f>
        <v>10131</v>
      </c>
      <c r="U197" s="83" t="n">
        <f aca="false">C197+Tabla_Ministerio!C197</f>
        <v>48</v>
      </c>
      <c r="V197" s="83" t="n">
        <f aca="false">D197+Tabla_Ministerio!D197</f>
        <v>568.195538220483</v>
      </c>
      <c r="W197" s="83" t="n">
        <f aca="false">E197+Tabla_Ministerio!E197</f>
        <v>348.597142929121</v>
      </c>
      <c r="X197" s="83" t="n">
        <f aca="false">F197+Tabla_Ministerio!F197</f>
        <v>51</v>
      </c>
      <c r="Y197" s="83" t="n">
        <f aca="false">G197+Tabla_Ministerio!G197</f>
        <v>276</v>
      </c>
      <c r="Z197" s="83" t="n">
        <f aca="false">H197+Tabla_Ministerio!H197</f>
        <v>38</v>
      </c>
      <c r="AA197" s="83" t="n">
        <f aca="false">Y197+0.33*Z197</f>
        <v>288.54</v>
      </c>
      <c r="AD197" s="91" t="n">
        <f aca="false">IF(U197&gt;0,T197/U197,0)</f>
        <v>211.0625</v>
      </c>
      <c r="AE197" s="92" t="n">
        <f aca="false">EXP((((AD197-AD$215)/AD$216+2)/4-1.9)^3)</f>
        <v>0.0746536840171687</v>
      </c>
      <c r="AF197" s="93" t="n">
        <f aca="false">T197/V197</f>
        <v>17.8301294510848</v>
      </c>
      <c r="AG197" s="92" t="n">
        <f aca="false">EXP((((AF197-AF$215)/AF$216+2)/4-1.9)^3)</f>
        <v>0.0801144224317766</v>
      </c>
      <c r="AH197" s="92" t="n">
        <f aca="false">W197/V197</f>
        <v>0.613516156816161</v>
      </c>
      <c r="AI197" s="92" t="n">
        <f aca="false">EXP((((AH197-AH$215)/AH$216+2)/4-1.9)^3)</f>
        <v>0.0381281252148824</v>
      </c>
      <c r="AJ197" s="92" t="n">
        <f aca="false">X197/V197</f>
        <v>0.0897578325935568</v>
      </c>
      <c r="AK197" s="92" t="n">
        <f aca="false">EXP((((AJ197-AJ$215)/AJ$216+2)/4-1.9)^3)</f>
        <v>0.0317859678384812</v>
      </c>
      <c r="AL197" s="92" t="n">
        <f aca="false">AA197/V197</f>
        <v>0.507818137579311</v>
      </c>
      <c r="AM197" s="92" t="n">
        <f aca="false">EXP((((AL197-AL$215)/AL$216+2)/4-1.9)^3)</f>
        <v>0.0824722367347086</v>
      </c>
      <c r="AN197" s="92" t="n">
        <f aca="false">0.01*AE197+0.15*AG197+0.24*AI197+0.25*AK197+0.35*AM197</f>
        <v>0.0587262250732783</v>
      </c>
      <c r="AP197" s="94" t="n">
        <f aca="false">0.01*AE197/$AN$215</f>
        <v>0.000260280185339286</v>
      </c>
      <c r="AQ197" s="81" t="n">
        <f aca="false">AP197*$J$215</f>
        <v>2897.93798031223</v>
      </c>
      <c r="AR197" s="94" t="n">
        <f aca="false">0.15*AG197/$AN$215</f>
        <v>0.00418978587461882</v>
      </c>
      <c r="AS197" s="81" t="n">
        <f aca="false">AR197*$J$215</f>
        <v>46648.7281757784</v>
      </c>
      <c r="AT197" s="94" t="n">
        <f aca="false">0.24*AI197/$AN$215</f>
        <v>0.0031904104275267</v>
      </c>
      <c r="AU197" s="81" t="n">
        <f aca="false">AT197*$J$215</f>
        <v>35521.7648960168</v>
      </c>
      <c r="AV197" s="94" t="n">
        <f aca="false">0.25*AK197/$AN$215</f>
        <v>0.00277054565662353</v>
      </c>
      <c r="AW197" s="81" t="n">
        <f aca="false">AV197*$J$215</f>
        <v>30847.0253855569</v>
      </c>
      <c r="AX197" s="94" t="n">
        <f aca="false">0.35*AM197/$AN$215</f>
        <v>0.0100638853538716</v>
      </c>
      <c r="AY197" s="81" t="n">
        <f aca="false">AX197*$J$215</f>
        <v>112050.464227522</v>
      </c>
    </row>
    <row r="198" customFormat="false" ht="13.8" hidden="false" customHeight="false" outlineLevel="0" collapsed="false">
      <c r="A198" s="89" t="s">
        <v>123</v>
      </c>
      <c r="B198" s="81" t="n">
        <f aca="true">INDIRECT(ADDRESS(ROW()-35*INT((ROW()-15)/35)+138,2+INT((ROW()-15)/35), 1, 1, "Variables_Simulación"))</f>
        <v>0</v>
      </c>
      <c r="C198" s="81" t="n">
        <f aca="true">INDIRECT(ADDRESS(ROW()-35*INT((ROW()-15)/35)+108,2+INT((ROW()-15)/35), 1, 1, "Variables_Simulación"))</f>
        <v>0</v>
      </c>
      <c r="D198" s="81" t="n">
        <f aca="true">INDIRECT(ADDRESS(ROW()-35*INT((ROW()-15)/35)+78,2+INT((ROW()-15)/35), 1, 1, "Variables_Simulación"))</f>
        <v>0</v>
      </c>
      <c r="E198" s="81" t="n">
        <f aca="true">INDIRECT(ADDRESS(ROW()-35*INT((ROW()-15)/35)+48,2+INT((ROW()-15)/35), 1, 1, "Variables_Simulación"))</f>
        <v>0</v>
      </c>
      <c r="F198" s="81" t="n">
        <f aca="true">INDIRECT(ADDRESS(ROW()-35*INT((ROW()-15)/35)+18,2+INT((ROW()-15)/35), 1, 1, "Variables_Simulación"))</f>
        <v>0</v>
      </c>
      <c r="G198" s="81" t="n">
        <f aca="true">INDIRECT(ADDRESS(ROW()-35*INT((ROW()-15)/35)-12,2+INT((ROW()-15)/35), 1, 1, "Variables_Simulación"))</f>
        <v>0</v>
      </c>
      <c r="H198" s="81" t="n">
        <f aca="true">INDIRECT(ADDRESS(ROW()-35*INT((ROW()-15)/35)+168,2+INT((ROW()-15)/35), 1, 1, "Variables_Simulación"))</f>
        <v>0</v>
      </c>
      <c r="I198" s="163" t="n">
        <f aca="false">AP198+AR198+AT198+AV198+AX198</f>
        <v>0.014097634445503</v>
      </c>
      <c r="J198" s="81" t="n">
        <f aca="false">ROUND(AQ198+AS198+AU198+AW198+AY198,0)</f>
        <v>156962</v>
      </c>
      <c r="K198" s="94" t="n">
        <f aca="false">I198-Tabla_Ministerio!J198</f>
        <v>0</v>
      </c>
      <c r="L198" s="81" t="n">
        <f aca="false">J198-Tabla_Ministerio!K198</f>
        <v>0</v>
      </c>
      <c r="M198" s="94" t="n">
        <f aca="false">Q233/Q$250</f>
        <v>0.0191221841428468</v>
      </c>
      <c r="N198" s="81" t="n">
        <f aca="false">ROUND(N$215*M198,0)</f>
        <v>4045191</v>
      </c>
      <c r="O198" s="82" t="n">
        <f aca="false">Tabla_Ministerio!L198/Tabla_Ministerio!L215-M198</f>
        <v>-4.18073417264228E-006</v>
      </c>
      <c r="P198" s="81" t="n">
        <f aca="false">N198-Tabla_Ministerio!L198</f>
        <v>884</v>
      </c>
      <c r="Q198" s="83" t="n">
        <f aca="false">N198+J198</f>
        <v>4202153</v>
      </c>
      <c r="R198" s="81" t="n">
        <f aca="false">Q198-Tabla_Ministerio!M198</f>
        <v>884</v>
      </c>
      <c r="T198" s="83" t="n">
        <f aca="false">B198+Tabla_Ministerio!B198</f>
        <v>14158</v>
      </c>
      <c r="U198" s="83" t="n">
        <f aca="false">C198+Tabla_Ministerio!C198</f>
        <v>60</v>
      </c>
      <c r="V198" s="83" t="n">
        <f aca="false">D198+Tabla_Ministerio!D198</f>
        <v>916.558630722538</v>
      </c>
      <c r="W198" s="83" t="n">
        <f aca="false">E198+Tabla_Ministerio!E198</f>
        <v>535.788453426594</v>
      </c>
      <c r="X198" s="83" t="n">
        <f aca="false">F198+Tabla_Ministerio!F198</f>
        <v>102</v>
      </c>
      <c r="Y198" s="83" t="n">
        <f aca="false">G198+Tabla_Ministerio!G198</f>
        <v>357</v>
      </c>
      <c r="Z198" s="83" t="n">
        <f aca="false">H198+Tabla_Ministerio!H198</f>
        <v>45</v>
      </c>
      <c r="AA198" s="83" t="n">
        <f aca="false">Y198+0.33*Z198</f>
        <v>371.85</v>
      </c>
      <c r="AD198" s="91" t="n">
        <f aca="false">IF(U198&gt;0,T198/U198,0)</f>
        <v>235.966666666667</v>
      </c>
      <c r="AE198" s="92" t="n">
        <f aca="false">EXP((((AD198-AD$215)/AD$216+2)/4-1.9)^3)</f>
        <v>0.114179397977062</v>
      </c>
      <c r="AF198" s="93" t="n">
        <f aca="false">T198/V198</f>
        <v>15.4469114418125</v>
      </c>
      <c r="AG198" s="92" t="n">
        <f aca="false">EXP((((AF198-AF$215)/AF$216+2)/4-1.9)^3)</f>
        <v>0.0347807976491076</v>
      </c>
      <c r="AH198" s="92" t="n">
        <f aca="false">W198/V198</f>
        <v>0.584565390000445</v>
      </c>
      <c r="AI198" s="92" t="n">
        <f aca="false">EXP((((AH198-AH$215)/AH$216+2)/4-1.9)^3)</f>
        <v>0.0250644356562149</v>
      </c>
      <c r="AJ198" s="92" t="n">
        <f aca="false">X198/V198</f>
        <v>0.111285843132143</v>
      </c>
      <c r="AK198" s="92" t="n">
        <f aca="false">EXP((((AJ198-AJ$215)/AJ$216+2)/4-1.9)^3)</f>
        <v>0.0434514305445982</v>
      </c>
      <c r="AL198" s="92" t="n">
        <f aca="false">AA198/V198</f>
        <v>0.405702360477327</v>
      </c>
      <c r="AM198" s="92" t="n">
        <f aca="false">EXP((((AL198-AL$215)/AL$216+2)/4-1.9)^3)</f>
        <v>0.0491361856378144</v>
      </c>
      <c r="AN198" s="92" t="n">
        <f aca="false">0.01*AE198+0.15*AG198+0.24*AI198+0.25*AK198+0.35*AM198</f>
        <v>0.0404349007940129</v>
      </c>
      <c r="AP198" s="94" t="n">
        <f aca="false">0.01*AE198/$AN$215</f>
        <v>0.000398086648484262</v>
      </c>
      <c r="AQ198" s="81" t="n">
        <f aca="false">AP198*$J$215</f>
        <v>4432.26370303195</v>
      </c>
      <c r="AR198" s="94" t="n">
        <f aca="false">0.15*AG198/$AN$215</f>
        <v>0.0018189495758058</v>
      </c>
      <c r="AS198" s="81" t="n">
        <f aca="false">AR198*$J$215</f>
        <v>20252.033604207</v>
      </c>
      <c r="AT198" s="94" t="n">
        <f aca="false">0.24*AI198/$AN$215</f>
        <v>0.00209729265278554</v>
      </c>
      <c r="AU198" s="81" t="n">
        <f aca="false">AT198*$J$215</f>
        <v>23351.0823208241</v>
      </c>
      <c r="AV198" s="94" t="n">
        <f aca="false">0.25*AK198/$AN$215</f>
        <v>0.00378733700295494</v>
      </c>
      <c r="AW198" s="81" t="n">
        <f aca="false">AV198*$J$215</f>
        <v>42167.8958419291</v>
      </c>
      <c r="AX198" s="94" t="n">
        <f aca="false">0.35*AM198/$AN$215</f>
        <v>0.00599596856547246</v>
      </c>
      <c r="AY198" s="81" t="n">
        <f aca="false">AX198*$J$215</f>
        <v>66758.6163425794</v>
      </c>
    </row>
    <row r="199" customFormat="false" ht="13.8" hidden="false" customHeight="false" outlineLevel="0" collapsed="false">
      <c r="A199" s="89" t="s">
        <v>124</v>
      </c>
      <c r="B199" s="81" t="n">
        <f aca="true">INDIRECT(ADDRESS(ROW()-35*INT((ROW()-15)/35)+138,2+INT((ROW()-15)/35), 1, 1, "Variables_Simulación"))</f>
        <v>0</v>
      </c>
      <c r="C199" s="81" t="n">
        <f aca="true">INDIRECT(ADDRESS(ROW()-35*INT((ROW()-15)/35)+108,2+INT((ROW()-15)/35), 1, 1, "Variables_Simulación"))</f>
        <v>0</v>
      </c>
      <c r="D199" s="81" t="n">
        <f aca="true">INDIRECT(ADDRESS(ROW()-35*INT((ROW()-15)/35)+78,2+INT((ROW()-15)/35), 1, 1, "Variables_Simulación"))</f>
        <v>0</v>
      </c>
      <c r="E199" s="81" t="n">
        <f aca="true">INDIRECT(ADDRESS(ROW()-35*INT((ROW()-15)/35)+48,2+INT((ROW()-15)/35), 1, 1, "Variables_Simulación"))</f>
        <v>0</v>
      </c>
      <c r="F199" s="81" t="n">
        <f aca="true">INDIRECT(ADDRESS(ROW()-35*INT((ROW()-15)/35)+18,2+INT((ROW()-15)/35), 1, 1, "Variables_Simulación"))</f>
        <v>0</v>
      </c>
      <c r="G199" s="81" t="n">
        <f aca="true">INDIRECT(ADDRESS(ROW()-35*INT((ROW()-15)/35)-12,2+INT((ROW()-15)/35), 1, 1, "Variables_Simulación"))</f>
        <v>0</v>
      </c>
      <c r="H199" s="81" t="n">
        <f aca="true">INDIRECT(ADDRESS(ROW()-35*INT((ROW()-15)/35)+168,2+INT((ROW()-15)/35), 1, 1, "Variables_Simulación"))</f>
        <v>0</v>
      </c>
      <c r="I199" s="163" t="n">
        <f aca="false">AP199+AR199+AT199+AV199+AX199</f>
        <v>0.018467909732396</v>
      </c>
      <c r="J199" s="81" t="n">
        <f aca="false">ROUND(AQ199+AS199+AU199+AW199+AY199,0)</f>
        <v>205620</v>
      </c>
      <c r="K199" s="94" t="n">
        <f aca="false">I199-Tabla_Ministerio!J199</f>
        <v>0</v>
      </c>
      <c r="L199" s="81" t="n">
        <f aca="false">J199-Tabla_Ministerio!K199</f>
        <v>0</v>
      </c>
      <c r="M199" s="94" t="n">
        <f aca="false">Q234/Q$250</f>
        <v>0.0183006387689663</v>
      </c>
      <c r="N199" s="81" t="n">
        <f aca="false">ROUND(N$215*M199,0)</f>
        <v>3871398</v>
      </c>
      <c r="O199" s="82" t="n">
        <f aca="false">Tabla_Ministerio!L199/Tabla_Ministerio!L215-M199</f>
        <v>-1.59809891285556E-006</v>
      </c>
      <c r="P199" s="81" t="n">
        <f aca="false">N199-Tabla_Ministerio!L199</f>
        <v>338</v>
      </c>
      <c r="Q199" s="83" t="n">
        <f aca="false">N199+J199</f>
        <v>4077018</v>
      </c>
      <c r="R199" s="81" t="n">
        <f aca="false">Q199-Tabla_Ministerio!M199</f>
        <v>338</v>
      </c>
      <c r="T199" s="83" t="n">
        <f aca="false">B199+Tabla_Ministerio!B199</f>
        <v>6442</v>
      </c>
      <c r="U199" s="83" t="n">
        <f aca="false">C199+Tabla_Ministerio!C199</f>
        <v>58</v>
      </c>
      <c r="V199" s="83" t="n">
        <f aca="false">D199+Tabla_Ministerio!D199</f>
        <v>379.020137334597</v>
      </c>
      <c r="W199" s="83" t="n">
        <f aca="false">E199+Tabla_Ministerio!E199</f>
        <v>241.967637334597</v>
      </c>
      <c r="X199" s="83" t="n">
        <f aca="false">F199+Tabla_Ministerio!F199</f>
        <v>32</v>
      </c>
      <c r="Y199" s="83" t="n">
        <f aca="false">G199+Tabla_Ministerio!G199</f>
        <v>174</v>
      </c>
      <c r="Z199" s="83" t="n">
        <f aca="false">H199+Tabla_Ministerio!H199</f>
        <v>9</v>
      </c>
      <c r="AA199" s="83" t="n">
        <f aca="false">Y199+0.33*Z199</f>
        <v>176.97</v>
      </c>
      <c r="AD199" s="91" t="n">
        <f aca="false">IF(U199&gt;0,T199/U199,0)</f>
        <v>111.068965517241</v>
      </c>
      <c r="AE199" s="92" t="n">
        <f aca="false">EXP((((AD199-AD$215)/AD$216+2)/4-1.9)^3)</f>
        <v>0.00777838274679781</v>
      </c>
      <c r="AF199" s="93" t="n">
        <f aca="false">T199/V199</f>
        <v>16.9964584079949</v>
      </c>
      <c r="AG199" s="92" t="n">
        <f aca="false">EXP((((AF199-AF$215)/AF$216+2)/4-1.9)^3)</f>
        <v>0.0609181626064531</v>
      </c>
      <c r="AH199" s="92" t="n">
        <f aca="false">W199/V199</f>
        <v>0.638403117671263</v>
      </c>
      <c r="AI199" s="92" t="n">
        <f aca="false">EXP((((AH199-AH$215)/AH$216+2)/4-1.9)^3)</f>
        <v>0.0532534640712504</v>
      </c>
      <c r="AJ199" s="92" t="n">
        <f aca="false">X199/V199</f>
        <v>0.0844282317689906</v>
      </c>
      <c r="AK199" s="92" t="n">
        <f aca="false">EXP((((AJ199-AJ$215)/AJ$216+2)/4-1.9)^3)</f>
        <v>0.0293281934812751</v>
      </c>
      <c r="AL199" s="92" t="n">
        <f aca="false">AA199/V199</f>
        <v>0.466914505504946</v>
      </c>
      <c r="AM199" s="92" t="n">
        <f aca="false">EXP((((AL199-AL$215)/AL$216+2)/4-1.9)^3)</f>
        <v>0.0675467336173293</v>
      </c>
      <c r="AN199" s="92" t="n">
        <f aca="false">0.01*AE199+0.15*AG199+0.24*AI199+0.25*AK199+0.35*AM199</f>
        <v>0.0529697447319201</v>
      </c>
      <c r="AP199" s="94" t="n">
        <f aca="false">0.01*AE199/$AN$215</f>
        <v>2.71193435344843E-005</v>
      </c>
      <c r="AQ199" s="81" t="n">
        <f aca="false">AP199*$J$215</f>
        <v>301.944520007435</v>
      </c>
      <c r="AR199" s="94" t="n">
        <f aca="false">0.15*AG199/$AN$215</f>
        <v>0.00318586902893297</v>
      </c>
      <c r="AS199" s="81" t="n">
        <f aca="false">AR199*$J$215</f>
        <v>35471.2013410103</v>
      </c>
      <c r="AT199" s="94" t="n">
        <f aca="false">0.24*AI199/$AN$215</f>
        <v>0.00445603884579458</v>
      </c>
      <c r="AU199" s="81" t="n">
        <f aca="false">AT199*$J$215</f>
        <v>49613.1666578527</v>
      </c>
      <c r="AV199" s="94" t="n">
        <f aca="false">0.25*AK199/$AN$215</f>
        <v>0.0025563198037277</v>
      </c>
      <c r="AW199" s="81" t="n">
        <f aca="false">AV199*$J$215</f>
        <v>28461.8525201605</v>
      </c>
      <c r="AX199" s="94" t="n">
        <f aca="false">0.35*AM199/$AN$215</f>
        <v>0.00824256271040624</v>
      </c>
      <c r="AY199" s="81" t="n">
        <f aca="false">AX199*$J$215</f>
        <v>91772.0090849581</v>
      </c>
    </row>
    <row r="200" customFormat="false" ht="13.8" hidden="false" customHeight="false" outlineLevel="0" collapsed="false">
      <c r="A200" s="89" t="s">
        <v>125</v>
      </c>
      <c r="B200" s="81" t="n">
        <f aca="true">INDIRECT(ADDRESS(ROW()-35*INT((ROW()-15)/35)+138,2+INT((ROW()-15)/35), 1, 1, "Variables_Simulación"))</f>
        <v>0</v>
      </c>
      <c r="C200" s="81" t="n">
        <f aca="true">INDIRECT(ADDRESS(ROW()-35*INT((ROW()-15)/35)+108,2+INT((ROW()-15)/35), 1, 1, "Variables_Simulación"))</f>
        <v>0</v>
      </c>
      <c r="D200" s="81" t="n">
        <f aca="true">INDIRECT(ADDRESS(ROW()-35*INT((ROW()-15)/35)+78,2+INT((ROW()-15)/35), 1, 1, "Variables_Simulación"))</f>
        <v>0</v>
      </c>
      <c r="E200" s="81" t="n">
        <f aca="true">INDIRECT(ADDRESS(ROW()-35*INT((ROW()-15)/35)+48,2+INT((ROW()-15)/35), 1, 1, "Variables_Simulación"))</f>
        <v>0</v>
      </c>
      <c r="F200" s="81" t="n">
        <f aca="true">INDIRECT(ADDRESS(ROW()-35*INT((ROW()-15)/35)+18,2+INT((ROW()-15)/35), 1, 1, "Variables_Simulación"))</f>
        <v>0</v>
      </c>
      <c r="G200" s="81" t="n">
        <f aca="true">INDIRECT(ADDRESS(ROW()-35*INT((ROW()-15)/35)-12,2+INT((ROW()-15)/35), 1, 1, "Variables_Simulación"))</f>
        <v>0</v>
      </c>
      <c r="H200" s="81" t="n">
        <f aca="true">INDIRECT(ADDRESS(ROW()-35*INT((ROW()-15)/35)+168,2+INT((ROW()-15)/35), 1, 1, "Variables_Simulación"))</f>
        <v>0</v>
      </c>
      <c r="I200" s="163" t="n">
        <f aca="false">AP200+AR200+AT200+AV200+AX200</f>
        <v>0.0151001744093879</v>
      </c>
      <c r="J200" s="81" t="n">
        <f aca="false">ROUND(AQ200+AS200+AU200+AW200+AY200,0)</f>
        <v>168124</v>
      </c>
      <c r="K200" s="94" t="n">
        <f aca="false">I200-Tabla_Ministerio!J200</f>
        <v>8.84708972748172E-017</v>
      </c>
      <c r="L200" s="81" t="n">
        <f aca="false">J200-Tabla_Ministerio!K200</f>
        <v>0</v>
      </c>
      <c r="M200" s="94" t="n">
        <f aca="false">Q235/Q$250</f>
        <v>0.0202805172349985</v>
      </c>
      <c r="N200" s="81" t="n">
        <f aca="false">ROUND(N$215*M200,0)</f>
        <v>4290230</v>
      </c>
      <c r="O200" s="82" t="n">
        <f aca="false">Tabla_Ministerio!L200/Tabla_Ministerio!L215-M200</f>
        <v>8.68225857547644E-006</v>
      </c>
      <c r="P200" s="81" t="n">
        <f aca="false">N200-Tabla_Ministerio!L200</f>
        <v>-1837</v>
      </c>
      <c r="Q200" s="83" t="n">
        <f aca="false">N200+J200</f>
        <v>4458354</v>
      </c>
      <c r="R200" s="81" t="n">
        <f aca="false">Q200-Tabla_Ministerio!M200</f>
        <v>-1837</v>
      </c>
      <c r="T200" s="83" t="n">
        <f aca="false">B200+Tabla_Ministerio!B200</f>
        <v>6988</v>
      </c>
      <c r="U200" s="83" t="n">
        <f aca="false">C200+Tabla_Ministerio!C200</f>
        <v>41</v>
      </c>
      <c r="V200" s="83" t="n">
        <f aca="false">D200+Tabla_Ministerio!D200</f>
        <v>349.694373706004</v>
      </c>
      <c r="W200" s="83" t="n">
        <f aca="false">E200+Tabla_Ministerio!E200</f>
        <v>192.808668831169</v>
      </c>
      <c r="X200" s="83" t="n">
        <f aca="false">F200+Tabla_Ministerio!F200</f>
        <v>24</v>
      </c>
      <c r="Y200" s="83" t="n">
        <f aca="false">G200+Tabla_Ministerio!G200</f>
        <v>111</v>
      </c>
      <c r="Z200" s="83" t="n">
        <f aca="false">H200+Tabla_Ministerio!H200</f>
        <v>14</v>
      </c>
      <c r="AA200" s="83" t="n">
        <f aca="false">Y200+0.33*Z200</f>
        <v>115.62</v>
      </c>
      <c r="AD200" s="91" t="n">
        <f aca="false">IF(U200&gt;0,T200/U200,0)</f>
        <v>170.439024390244</v>
      </c>
      <c r="AE200" s="92" t="n">
        <f aca="false">EXP((((AD200-AD$215)/AD$216+2)/4-1.9)^3)</f>
        <v>0.0333315533886475</v>
      </c>
      <c r="AF200" s="93" t="n">
        <f aca="false">T200/V200</f>
        <v>19.9831639438242</v>
      </c>
      <c r="AG200" s="92" t="n">
        <f aca="false">EXP((((AF200-AF$215)/AF$216+2)/4-1.9)^3)</f>
        <v>0.149447453580032</v>
      </c>
      <c r="AH200" s="92" t="n">
        <f aca="false">W200/V200</f>
        <v>0.551363371357149</v>
      </c>
      <c r="AI200" s="92" t="n">
        <f aca="false">EXP((((AH200-AH$215)/AH$216+2)/4-1.9)^3)</f>
        <v>0.0148476894828431</v>
      </c>
      <c r="AJ200" s="92" t="n">
        <f aca="false">X200/V200</f>
        <v>0.0686313587080396</v>
      </c>
      <c r="AK200" s="92" t="n">
        <f aca="false">EXP((((AJ200-AJ$215)/AJ$216+2)/4-1.9)^3)</f>
        <v>0.0229354995190511</v>
      </c>
      <c r="AL200" s="92" t="n">
        <f aca="false">AA200/V200</f>
        <v>0.330631570575981</v>
      </c>
      <c r="AM200" s="92" t="n">
        <f aca="false">EXP((((AL200-AL$215)/AL$216+2)/4-1.9)^3)</f>
        <v>0.0321789618927971</v>
      </c>
      <c r="AN200" s="92" t="n">
        <f aca="false">0.01*AE200+0.15*AG200+0.24*AI200+0.25*AK200+0.35*AM200</f>
        <v>0.0433103905890154</v>
      </c>
      <c r="AP200" s="94" t="n">
        <f aca="false">0.01*AE200/$AN$215</f>
        <v>0.000116210512687469</v>
      </c>
      <c r="AQ200" s="81" t="n">
        <f aca="false">AP200*$J$215</f>
        <v>1293.87820278973</v>
      </c>
      <c r="AR200" s="94" t="n">
        <f aca="false">0.15*AG200/$AN$215</f>
        <v>0.00781573168726999</v>
      </c>
      <c r="AS200" s="81" t="n">
        <f aca="false">AR200*$J$215</f>
        <v>87019.707900334</v>
      </c>
      <c r="AT200" s="94" t="n">
        <f aca="false">0.24*AI200/$AN$215</f>
        <v>0.00124239581893346</v>
      </c>
      <c r="AU200" s="81" t="n">
        <f aca="false">AT200*$J$215</f>
        <v>13832.7319291522</v>
      </c>
      <c r="AV200" s="94" t="n">
        <f aca="false">0.25*AK200/$AN$215</f>
        <v>0.00199911636788575</v>
      </c>
      <c r="AW200" s="81" t="n">
        <f aca="false">AV200*$J$215</f>
        <v>22257.9957133815</v>
      </c>
      <c r="AX200" s="94" t="n">
        <f aca="false">0.35*AM200/$AN$215</f>
        <v>0.00392672002261122</v>
      </c>
      <c r="AY200" s="81" t="n">
        <f aca="false">AX200*$J$215</f>
        <v>43719.7748139915</v>
      </c>
    </row>
    <row r="201" customFormat="false" ht="13.8" hidden="false" customHeight="false" outlineLevel="0" collapsed="false">
      <c r="A201" s="89" t="s">
        <v>126</v>
      </c>
      <c r="B201" s="81" t="n">
        <f aca="true">INDIRECT(ADDRESS(ROW()-35*INT((ROW()-15)/35)+138,2+INT((ROW()-15)/35), 1, 1, "Variables_Simulación"))</f>
        <v>0</v>
      </c>
      <c r="C201" s="81" t="n">
        <f aca="true">INDIRECT(ADDRESS(ROW()-35*INT((ROW()-15)/35)+108,2+INT((ROW()-15)/35), 1, 1, "Variables_Simulación"))</f>
        <v>0</v>
      </c>
      <c r="D201" s="81" t="n">
        <f aca="true">INDIRECT(ADDRESS(ROW()-35*INT((ROW()-15)/35)+78,2+INT((ROW()-15)/35), 1, 1, "Variables_Simulación"))</f>
        <v>0</v>
      </c>
      <c r="E201" s="81" t="n">
        <f aca="true">INDIRECT(ADDRESS(ROW()-35*INT((ROW()-15)/35)+48,2+INT((ROW()-15)/35), 1, 1, "Variables_Simulación"))</f>
        <v>0</v>
      </c>
      <c r="F201" s="81" t="n">
        <f aca="true">INDIRECT(ADDRESS(ROW()-35*INT((ROW()-15)/35)+18,2+INT((ROW()-15)/35), 1, 1, "Variables_Simulación"))</f>
        <v>0</v>
      </c>
      <c r="G201" s="81" t="n">
        <f aca="true">INDIRECT(ADDRESS(ROW()-35*INT((ROW()-15)/35)-12,2+INT((ROW()-15)/35), 1, 1, "Variables_Simulación"))</f>
        <v>0</v>
      </c>
      <c r="H201" s="81" t="n">
        <f aca="true">INDIRECT(ADDRESS(ROW()-35*INT((ROW()-15)/35)+168,2+INT((ROW()-15)/35), 1, 1, "Variables_Simulación"))</f>
        <v>0</v>
      </c>
      <c r="I201" s="163" t="n">
        <f aca="false">AP201+AR201+AT201+AV201+AX201</f>
        <v>0.055015211053604</v>
      </c>
      <c r="J201" s="81" t="n">
        <f aca="false">ROUND(AQ201+AS201+AU201+AW201+AY201,0)</f>
        <v>612535</v>
      </c>
      <c r="K201" s="94" t="n">
        <f aca="false">I201-Tabla_Ministerio!J201</f>
        <v>-2.15105711021124E-016</v>
      </c>
      <c r="L201" s="81" t="n">
        <f aca="false">J201-Tabla_Ministerio!K201</f>
        <v>0</v>
      </c>
      <c r="M201" s="94" t="n">
        <f aca="false">Q236/Q$250</f>
        <v>0.0276371717744981</v>
      </c>
      <c r="N201" s="81" t="n">
        <f aca="false">ROUND(N$215*M201,0)</f>
        <v>5846490</v>
      </c>
      <c r="O201" s="82" t="n">
        <f aca="false">Tabla_Ministerio!L201/Tabla_Ministerio!L215-M201</f>
        <v>1.50013106793925E-005</v>
      </c>
      <c r="P201" s="81" t="n">
        <f aca="false">N201-Tabla_Ministerio!L201</f>
        <v>-3173</v>
      </c>
      <c r="Q201" s="83" t="n">
        <f aca="false">N201+J201</f>
        <v>6459025</v>
      </c>
      <c r="R201" s="81" t="n">
        <f aca="false">Q201-Tabla_Ministerio!M201</f>
        <v>-3173</v>
      </c>
      <c r="T201" s="83" t="n">
        <f aca="false">B201+Tabla_Ministerio!B201</f>
        <v>11149</v>
      </c>
      <c r="U201" s="83" t="n">
        <f aca="false">C201+Tabla_Ministerio!C201</f>
        <v>61</v>
      </c>
      <c r="V201" s="83" t="n">
        <f aca="false">D201+Tabla_Ministerio!D201</f>
        <v>494.311610045939</v>
      </c>
      <c r="W201" s="83" t="n">
        <f aca="false">E201+Tabla_Ministerio!E201</f>
        <v>416.186482956717</v>
      </c>
      <c r="X201" s="83" t="n">
        <f aca="false">F201+Tabla_Ministerio!F201</f>
        <v>68</v>
      </c>
      <c r="Y201" s="83" t="n">
        <f aca="false">G201+Tabla_Ministerio!G201</f>
        <v>169</v>
      </c>
      <c r="Z201" s="83" t="n">
        <f aca="false">H201+Tabla_Ministerio!H201</f>
        <v>30</v>
      </c>
      <c r="AA201" s="83" t="n">
        <f aca="false">Y201+0.33*Z201</f>
        <v>178.9</v>
      </c>
      <c r="AD201" s="91" t="n">
        <f aca="false">IF(U201&gt;0,T201/U201,0)</f>
        <v>182.770491803279</v>
      </c>
      <c r="AE201" s="92" t="n">
        <f aca="false">EXP((((AD201-AD$215)/AD$216+2)/4-1.9)^3)</f>
        <v>0.0432381849947308</v>
      </c>
      <c r="AF201" s="93" t="n">
        <f aca="false">T201/V201</f>
        <v>22.5545987053872</v>
      </c>
      <c r="AG201" s="92" t="n">
        <f aca="false">EXP((((AF201-AF$215)/AF$216+2)/4-1.9)^3)</f>
        <v>0.271930398488978</v>
      </c>
      <c r="AH201" s="92" t="n">
        <f aca="false">W201/V201</f>
        <v>0.841951664695957</v>
      </c>
      <c r="AI201" s="92" t="n">
        <f aca="false">EXP((((AH201-AH$215)/AH$216+2)/4-1.9)^3)</f>
        <v>0.364917867570381</v>
      </c>
      <c r="AJ201" s="92" t="n">
        <f aca="false">X201/V201</f>
        <v>0.137565047265793</v>
      </c>
      <c r="AK201" s="92" t="n">
        <f aca="false">EXP((((AJ201-AJ$215)/AJ$216+2)/4-1.9)^3)</f>
        <v>0.0619858946260416</v>
      </c>
      <c r="AL201" s="92" t="n">
        <f aca="false">AA201/V201</f>
        <v>0.361917455233094</v>
      </c>
      <c r="AM201" s="92" t="n">
        <f aca="false">EXP((((AL201-AL$215)/AL$216+2)/4-1.9)^3)</f>
        <v>0.0385605175703601</v>
      </c>
      <c r="AN201" s="92" t="n">
        <f aca="false">0.01*AE201+0.15*AG201+0.24*AI201+0.25*AK201+0.35*AM201</f>
        <v>0.157794884646322</v>
      </c>
      <c r="AP201" s="94" t="n">
        <f aca="false">0.01*AE201/$AN$215</f>
        <v>0.000150749999177197</v>
      </c>
      <c r="AQ201" s="81" t="n">
        <f aca="false">AP201*$J$215</f>
        <v>1678.43797858897</v>
      </c>
      <c r="AR201" s="94" t="n">
        <f aca="false">0.15*AG201/$AN$215</f>
        <v>0.0142212863537625</v>
      </c>
      <c r="AS201" s="81" t="n">
        <f aca="false">AR201*$J$215</f>
        <v>158338.621896024</v>
      </c>
      <c r="AT201" s="94" t="n">
        <f aca="false">0.24*AI201/$AN$215</f>
        <v>0.030534881096984</v>
      </c>
      <c r="AU201" s="81" t="n">
        <f aca="false">AT201*$J$215</f>
        <v>339972.831738689</v>
      </c>
      <c r="AV201" s="94" t="n">
        <f aca="false">0.25*AK201/$AN$215</f>
        <v>0.00540284794852763</v>
      </c>
      <c r="AW201" s="81" t="n">
        <f aca="false">AV201*$J$215</f>
        <v>60154.8606225269</v>
      </c>
      <c r="AX201" s="94" t="n">
        <f aca="false">0.35*AM201/$AN$215</f>
        <v>0.00470544565515264</v>
      </c>
      <c r="AY201" s="81" t="n">
        <f aca="false">AX201*$J$215</f>
        <v>52390.0413724801</v>
      </c>
    </row>
    <row r="202" customFormat="false" ht="13.8" hidden="false" customHeight="false" outlineLevel="0" collapsed="false">
      <c r="A202" s="89" t="s">
        <v>127</v>
      </c>
      <c r="B202" s="81" t="n">
        <f aca="true">INDIRECT(ADDRESS(ROW()-35*INT((ROW()-15)/35)+138,2+INT((ROW()-15)/35), 1, 1, "Variables_Simulación"))</f>
        <v>0</v>
      </c>
      <c r="C202" s="81" t="n">
        <f aca="true">INDIRECT(ADDRESS(ROW()-35*INT((ROW()-15)/35)+108,2+INT((ROW()-15)/35), 1, 1, "Variables_Simulación"))</f>
        <v>0</v>
      </c>
      <c r="D202" s="81" t="n">
        <f aca="true">INDIRECT(ADDRESS(ROW()-35*INT((ROW()-15)/35)+78,2+INT((ROW()-15)/35), 1, 1, "Variables_Simulación"))</f>
        <v>0</v>
      </c>
      <c r="E202" s="81" t="n">
        <f aca="true">INDIRECT(ADDRESS(ROW()-35*INT((ROW()-15)/35)+48,2+INT((ROW()-15)/35), 1, 1, "Variables_Simulación"))</f>
        <v>0</v>
      </c>
      <c r="F202" s="81" t="n">
        <f aca="true">INDIRECT(ADDRESS(ROW()-35*INT((ROW()-15)/35)+18,2+INT((ROW()-15)/35), 1, 1, "Variables_Simulación"))</f>
        <v>0</v>
      </c>
      <c r="G202" s="81" t="n">
        <f aca="true">INDIRECT(ADDRESS(ROW()-35*INT((ROW()-15)/35)-12,2+INT((ROW()-15)/35), 1, 1, "Variables_Simulación"))</f>
        <v>0</v>
      </c>
      <c r="H202" s="81" t="n">
        <f aca="true">INDIRECT(ADDRESS(ROW()-35*INT((ROW()-15)/35)+168,2+INT((ROW()-15)/35), 1, 1, "Variables_Simulación"))</f>
        <v>0</v>
      </c>
      <c r="I202" s="163" t="n">
        <f aca="false">AP202+AR202+AT202+AV202+AX202</f>
        <v>0.127692469357621</v>
      </c>
      <c r="J202" s="81" t="n">
        <f aca="false">ROUND(AQ202+AS202+AU202+AW202+AY202,0)</f>
        <v>1421717</v>
      </c>
      <c r="K202" s="94" t="n">
        <f aca="false">I202-Tabla_Ministerio!J202</f>
        <v>0</v>
      </c>
      <c r="L202" s="81" t="n">
        <f aca="false">J202-Tabla_Ministerio!K202</f>
        <v>0</v>
      </c>
      <c r="M202" s="94" t="n">
        <f aca="false">Q237/Q$250</f>
        <v>0.0466294208279496</v>
      </c>
      <c r="N202" s="81" t="n">
        <f aca="false">ROUND(N$215*M202,0)</f>
        <v>9864194</v>
      </c>
      <c r="O202" s="82" t="n">
        <f aca="false">Tabla_Ministerio!L202/Tabla_Ministerio!L215-M202</f>
        <v>-1.48396194200179E-006</v>
      </c>
      <c r="P202" s="81" t="n">
        <f aca="false">N202-Tabla_Ministerio!L202</f>
        <v>314</v>
      </c>
      <c r="Q202" s="83" t="n">
        <f aca="false">N202+J202</f>
        <v>11285911</v>
      </c>
      <c r="R202" s="81" t="n">
        <f aca="false">Q202-Tabla_Ministerio!M202</f>
        <v>314</v>
      </c>
      <c r="T202" s="83" t="n">
        <f aca="false">B202+Tabla_Ministerio!B202</f>
        <v>9143</v>
      </c>
      <c r="U202" s="83" t="n">
        <f aca="false">C202+Tabla_Ministerio!C202</f>
        <v>49</v>
      </c>
      <c r="V202" s="83" t="n">
        <f aca="false">D202+Tabla_Ministerio!D202</f>
        <v>388.672781507483</v>
      </c>
      <c r="W202" s="83" t="n">
        <f aca="false">E202+Tabla_Ministerio!E202</f>
        <v>276.063463325665</v>
      </c>
      <c r="X202" s="83" t="n">
        <f aca="false">F202+Tabla_Ministerio!F202</f>
        <v>130</v>
      </c>
      <c r="Y202" s="83" t="n">
        <f aca="false">G202+Tabla_Ministerio!G202</f>
        <v>408</v>
      </c>
      <c r="Z202" s="83" t="n">
        <f aca="false">H202+Tabla_Ministerio!H202</f>
        <v>50</v>
      </c>
      <c r="AA202" s="83" t="n">
        <f aca="false">Y202+0.33*Z202</f>
        <v>424.5</v>
      </c>
      <c r="AD202" s="91" t="n">
        <f aca="false">IF(U202&gt;0,T202/U202,0)</f>
        <v>186.591836734694</v>
      </c>
      <c r="AE202" s="92" t="n">
        <f aca="false">EXP((((AD202-AD$215)/AD$216+2)/4-1.9)^3)</f>
        <v>0.0467390664248652</v>
      </c>
      <c r="AF202" s="93" t="n">
        <f aca="false">T202/V202</f>
        <v>23.5236436277799</v>
      </c>
      <c r="AG202" s="92" t="n">
        <f aca="false">EXP((((AF202-AF$215)/AF$216+2)/4-1.9)^3)</f>
        <v>0.328163564768217</v>
      </c>
      <c r="AH202" s="92" t="n">
        <f aca="false">W202/V202</f>
        <v>0.710272178707605</v>
      </c>
      <c r="AI202" s="92" t="n">
        <f aca="false">EXP((((AH202-AH$215)/AH$216+2)/4-1.9)^3)</f>
        <v>0.122794809943508</v>
      </c>
      <c r="AJ202" s="92" t="n">
        <f aca="false">X202/V202</f>
        <v>0.334471581714031</v>
      </c>
      <c r="AK202" s="92" t="n">
        <f aca="false">EXP((((AJ202-AJ$215)/AJ$216+2)/4-1.9)^3)</f>
        <v>0.39535056701939</v>
      </c>
      <c r="AL202" s="92" t="n">
        <f aca="false">AA202/V202</f>
        <v>1.09217835721236</v>
      </c>
      <c r="AM202" s="92" t="n">
        <f aca="false">EXP((((AL202-AL$215)/AL$216+2)/4-1.9)^3)</f>
        <v>0.537850897081867</v>
      </c>
      <c r="AN202" s="92" t="n">
        <f aca="false">0.01*AE202+0.15*AG202+0.24*AI202+0.25*AK202+0.35*AM202</f>
        <v>0.366248135499424</v>
      </c>
      <c r="AP202" s="94" t="n">
        <f aca="false">0.01*AE202/$AN$215</f>
        <v>0.000162955827723805</v>
      </c>
      <c r="AQ202" s="81" t="n">
        <f aca="false">AP202*$J$215</f>
        <v>1814.33666054315</v>
      </c>
      <c r="AR202" s="94" t="n">
        <f aca="false">0.15*AG202/$AN$215</f>
        <v>0.0171621416780642</v>
      </c>
      <c r="AS202" s="81" t="n">
        <f aca="false">AR202*$J$215</f>
        <v>191081.860985808</v>
      </c>
      <c r="AT202" s="94" t="n">
        <f aca="false">0.24*AI202/$AN$215</f>
        <v>0.0102749830966515</v>
      </c>
      <c r="AU202" s="81" t="n">
        <f aca="false">AT202*$J$215</f>
        <v>114400.80897452</v>
      </c>
      <c r="AV202" s="94" t="n">
        <f aca="false">0.25*AK202/$AN$215</f>
        <v>0.0344597591574093</v>
      </c>
      <c r="AW202" s="81" t="n">
        <f aca="false">AV202*$J$215</f>
        <v>383672.098298585</v>
      </c>
      <c r="AX202" s="94" t="n">
        <f aca="false">0.35*AM202/$AN$215</f>
        <v>0.065632629597772</v>
      </c>
      <c r="AY202" s="81" t="n">
        <f aca="false">AX202*$J$215</f>
        <v>730748.250433337</v>
      </c>
    </row>
    <row r="203" customFormat="false" ht="13.8" hidden="false" customHeight="false" outlineLevel="0" collapsed="false">
      <c r="A203" s="89" t="s">
        <v>128</v>
      </c>
      <c r="B203" s="81" t="n">
        <f aca="true">INDIRECT(ADDRESS(ROW()-35*INT((ROW()-15)/35)+138,2+INT((ROW()-15)/35), 1, 1, "Variables_Simulación"))</f>
        <v>0</v>
      </c>
      <c r="C203" s="81" t="n">
        <f aca="true">INDIRECT(ADDRESS(ROW()-35*INT((ROW()-15)/35)+108,2+INT((ROW()-15)/35), 1, 1, "Variables_Simulación"))</f>
        <v>0</v>
      </c>
      <c r="D203" s="81" t="n">
        <f aca="true">INDIRECT(ADDRESS(ROW()-35*INT((ROW()-15)/35)+78,2+INT((ROW()-15)/35), 1, 1, "Variables_Simulación"))</f>
        <v>0</v>
      </c>
      <c r="E203" s="81" t="n">
        <f aca="true">INDIRECT(ADDRESS(ROW()-35*INT((ROW()-15)/35)+48,2+INT((ROW()-15)/35), 1, 1, "Variables_Simulación"))</f>
        <v>0</v>
      </c>
      <c r="F203" s="81" t="n">
        <f aca="true">INDIRECT(ADDRESS(ROW()-35*INT((ROW()-15)/35)+18,2+INT((ROW()-15)/35), 1, 1, "Variables_Simulación"))</f>
        <v>0</v>
      </c>
      <c r="G203" s="81" t="n">
        <f aca="true">INDIRECT(ADDRESS(ROW()-35*INT((ROW()-15)/35)-12,2+INT((ROW()-15)/35), 1, 1, "Variables_Simulación"))</f>
        <v>0</v>
      </c>
      <c r="H203" s="81" t="n">
        <f aca="true">INDIRECT(ADDRESS(ROW()-35*INT((ROW()-15)/35)+168,2+INT((ROW()-15)/35), 1, 1, "Variables_Simulación"))</f>
        <v>0</v>
      </c>
      <c r="I203" s="163" t="n">
        <f aca="false">AP203+AR203+AT203+AV203+AX203</f>
        <v>0.0120497950505915</v>
      </c>
      <c r="J203" s="81" t="n">
        <f aca="false">ROUND(AQ203+AS203+AU203+AW203+AY203,0)</f>
        <v>134161</v>
      </c>
      <c r="K203" s="94" t="n">
        <f aca="false">I203-Tabla_Ministerio!J203</f>
        <v>7.28583859910259E-017</v>
      </c>
      <c r="L203" s="81" t="n">
        <f aca="false">J203-Tabla_Ministerio!K203</f>
        <v>0</v>
      </c>
      <c r="M203" s="94" t="n">
        <f aca="false">Q238/Q$250</f>
        <v>0.00938430060612215</v>
      </c>
      <c r="N203" s="81" t="n">
        <f aca="false">ROUND(N$215*M203,0)</f>
        <v>1985196</v>
      </c>
      <c r="O203" s="82" t="n">
        <f aca="false">Tabla_Ministerio!L203/Tabla_Ministerio!L215-M203</f>
        <v>1.27658436041133E-005</v>
      </c>
      <c r="P203" s="81" t="n">
        <f aca="false">N203-Tabla_Ministerio!L203</f>
        <v>-2701</v>
      </c>
      <c r="Q203" s="83" t="n">
        <f aca="false">N203+J203</f>
        <v>2119357</v>
      </c>
      <c r="R203" s="81" t="n">
        <f aca="false">Q203-Tabla_Ministerio!M203</f>
        <v>-2701</v>
      </c>
      <c r="T203" s="83" t="n">
        <f aca="false">B203+Tabla_Ministerio!B203</f>
        <v>2783</v>
      </c>
      <c r="U203" s="83" t="n">
        <f aca="false">C203+Tabla_Ministerio!C203</f>
        <v>27</v>
      </c>
      <c r="V203" s="83" t="n">
        <f aca="false">D203+Tabla_Ministerio!D203</f>
        <v>260.478725330885</v>
      </c>
      <c r="W203" s="83" t="n">
        <f aca="false">E203+Tabla_Ministerio!E203</f>
        <v>120.081535160064</v>
      </c>
      <c r="X203" s="83" t="n">
        <f aca="false">F203+Tabla_Ministerio!F203</f>
        <v>24</v>
      </c>
      <c r="Y203" s="83" t="n">
        <f aca="false">G203+Tabla_Ministerio!G203</f>
        <v>114</v>
      </c>
      <c r="Z203" s="83" t="n">
        <f aca="false">H203+Tabla_Ministerio!H203</f>
        <v>32</v>
      </c>
      <c r="AA203" s="83" t="n">
        <f aca="false">Y203+0.33*Z203</f>
        <v>124.56</v>
      </c>
      <c r="AD203" s="91" t="n">
        <f aca="false">IF(U203&gt;0,T203/U203,0)</f>
        <v>103.074074074074</v>
      </c>
      <c r="AE203" s="92" t="n">
        <f aca="false">EXP((((AD203-AD$215)/AD$216+2)/4-1.9)^3)</f>
        <v>0.00622391609512031</v>
      </c>
      <c r="AF203" s="93" t="n">
        <f aca="false">T203/V203</f>
        <v>10.6841739050464</v>
      </c>
      <c r="AG203" s="92" t="n">
        <f aca="false">EXP((((AF203-AF$215)/AF$216+2)/4-1.9)^3)</f>
        <v>0.00393016185348549</v>
      </c>
      <c r="AH203" s="92" t="n">
        <f aca="false">W203/V203</f>
        <v>0.46100323551386</v>
      </c>
      <c r="AI203" s="92" t="n">
        <f aca="false">EXP((((AH203-AH$215)/AH$216+2)/4-1.9)^3)</f>
        <v>0.00279260187151958</v>
      </c>
      <c r="AJ203" s="92" t="n">
        <f aca="false">X203/V203</f>
        <v>0.092138043018726</v>
      </c>
      <c r="AK203" s="92" t="n">
        <f aca="false">EXP((((AJ203-AJ$215)/AJ$216+2)/4-1.9)^3)</f>
        <v>0.0329360145385088</v>
      </c>
      <c r="AL203" s="92" t="n">
        <f aca="false">AA203/V203</f>
        <v>0.478196443267188</v>
      </c>
      <c r="AM203" s="92" t="n">
        <f aca="false">EXP((((AL203-AL$215)/AL$216+2)/4-1.9)^3)</f>
        <v>0.0714436765096579</v>
      </c>
      <c r="AN203" s="92" t="n">
        <f aca="false">0.01*AE203+0.15*AG203+0.24*AI203+0.25*AK203+0.35*AM203</f>
        <v>0.0345612783011462</v>
      </c>
      <c r="AP203" s="94" t="n">
        <f aca="false">0.01*AE203/$AN$215</f>
        <v>2.16996931377362E-005</v>
      </c>
      <c r="AQ203" s="81" t="n">
        <f aca="false">AP203*$J$215</f>
        <v>241.602582321024</v>
      </c>
      <c r="AR203" s="94" t="n">
        <f aca="false">0.15*AG203/$AN$215</f>
        <v>0.000205537731145996</v>
      </c>
      <c r="AS203" s="81" t="n">
        <f aca="false">AR203*$J$215</f>
        <v>2288.44003894784</v>
      </c>
      <c r="AT203" s="94" t="n">
        <f aca="false">0.24*AI203/$AN$215</f>
        <v>0.000233673858355591</v>
      </c>
      <c r="AU203" s="81" t="n">
        <f aca="false">AT203*$J$215</f>
        <v>2601.7053440009</v>
      </c>
      <c r="AV203" s="94" t="n">
        <f aca="false">0.25*AK203/$AN$215</f>
        <v>0.00287078664679462</v>
      </c>
      <c r="AW203" s="81" t="n">
        <f aca="false">AV203*$J$215</f>
        <v>31963.1002501196</v>
      </c>
      <c r="AX203" s="94" t="n">
        <f aca="false">0.35*AM203/$AN$215</f>
        <v>0.00871809712115753</v>
      </c>
      <c r="AY203" s="81" t="n">
        <f aca="false">AX203*$J$215</f>
        <v>97066.5697449069</v>
      </c>
    </row>
    <row r="204" customFormat="false" ht="13.8" hidden="false" customHeight="false" outlineLevel="0" collapsed="false">
      <c r="A204" s="89" t="s">
        <v>129</v>
      </c>
      <c r="B204" s="81" t="n">
        <f aca="true">INDIRECT(ADDRESS(ROW()-35*INT((ROW()-15)/35)+138,2+INT((ROW()-15)/35), 1, 1, "Variables_Simulación"))</f>
        <v>0</v>
      </c>
      <c r="C204" s="81" t="n">
        <f aca="true">INDIRECT(ADDRESS(ROW()-35*INT((ROW()-15)/35)+108,2+INT((ROW()-15)/35), 1, 1, "Variables_Simulación"))</f>
        <v>0</v>
      </c>
      <c r="D204" s="81" t="n">
        <f aca="true">INDIRECT(ADDRESS(ROW()-35*INT((ROW()-15)/35)+78,2+INT((ROW()-15)/35), 1, 1, "Variables_Simulación"))</f>
        <v>0</v>
      </c>
      <c r="E204" s="81" t="n">
        <f aca="true">INDIRECT(ADDRESS(ROW()-35*INT((ROW()-15)/35)+48,2+INT((ROW()-15)/35), 1, 1, "Variables_Simulación"))</f>
        <v>0</v>
      </c>
      <c r="F204" s="81" t="n">
        <f aca="true">INDIRECT(ADDRESS(ROW()-35*INT((ROW()-15)/35)+18,2+INT((ROW()-15)/35), 1, 1, "Variables_Simulación"))</f>
        <v>0</v>
      </c>
      <c r="G204" s="81" t="n">
        <f aca="true">INDIRECT(ADDRESS(ROW()-35*INT((ROW()-15)/35)-12,2+INT((ROW()-15)/35), 1, 1, "Variables_Simulación"))</f>
        <v>0</v>
      </c>
      <c r="H204" s="81" t="n">
        <f aca="true">INDIRECT(ADDRESS(ROW()-35*INT((ROW()-15)/35)+168,2+INT((ROW()-15)/35), 1, 1, "Variables_Simulación"))</f>
        <v>0</v>
      </c>
      <c r="I204" s="163" t="n">
        <f aca="false">AP204+AR204+AT204+AV204+AX204</f>
        <v>0.0950134454742436</v>
      </c>
      <c r="J204" s="81" t="n">
        <f aca="false">ROUND(AQ204+AS204+AU204+AW204+AY204,0)</f>
        <v>1057872</v>
      </c>
      <c r="K204" s="94" t="n">
        <f aca="false">I204-Tabla_Ministerio!J204</f>
        <v>-5.27355936696949E-016</v>
      </c>
      <c r="L204" s="81" t="n">
        <f aca="false">J204-Tabla_Ministerio!K204</f>
        <v>0</v>
      </c>
      <c r="M204" s="94" t="n">
        <f aca="false">Q239/Q$250</f>
        <v>0.068423621028999</v>
      </c>
      <c r="N204" s="81" t="n">
        <f aca="false">ROUND(N$215*M204,0)</f>
        <v>14474635</v>
      </c>
      <c r="O204" s="82" t="n">
        <f aca="false">Tabla_Ministerio!L204/Tabla_Ministerio!L215-M204</f>
        <v>3.27387429982506E-006</v>
      </c>
      <c r="P204" s="81" t="n">
        <f aca="false">N204-Tabla_Ministerio!L204</f>
        <v>-693</v>
      </c>
      <c r="Q204" s="83" t="n">
        <f aca="false">N204+J204</f>
        <v>15532507</v>
      </c>
      <c r="R204" s="81" t="n">
        <f aca="false">Q204-Tabla_Ministerio!M204</f>
        <v>-693</v>
      </c>
      <c r="T204" s="83" t="n">
        <f aca="false">B204+Tabla_Ministerio!B204</f>
        <v>9069</v>
      </c>
      <c r="U204" s="83" t="n">
        <f aca="false">C204+Tabla_Ministerio!C204</f>
        <v>32</v>
      </c>
      <c r="V204" s="83" t="n">
        <f aca="false">D204+Tabla_Ministerio!D204</f>
        <v>449.37199890788</v>
      </c>
      <c r="W204" s="83" t="n">
        <f aca="false">E204+Tabla_Ministerio!E204</f>
        <v>413.712680726062</v>
      </c>
      <c r="X204" s="83" t="n">
        <f aca="false">F204+Tabla_Ministerio!F204</f>
        <v>117</v>
      </c>
      <c r="Y204" s="83" t="n">
        <f aca="false">G204+Tabla_Ministerio!G204</f>
        <v>284</v>
      </c>
      <c r="Z204" s="83" t="n">
        <f aca="false">H204+Tabla_Ministerio!H204</f>
        <v>39</v>
      </c>
      <c r="AA204" s="83" t="n">
        <f aca="false">Y204+0.33*Z204</f>
        <v>296.87</v>
      </c>
      <c r="AD204" s="91" t="n">
        <f aca="false">IF(U204&gt;0,T204/U204,0)</f>
        <v>283.40625</v>
      </c>
      <c r="AE204" s="92" t="n">
        <f aca="false">EXP((((AD204-AD$215)/AD$216+2)/4-1.9)^3)</f>
        <v>0.224482481379207</v>
      </c>
      <c r="AF204" s="93" t="n">
        <f aca="false">T204/V204</f>
        <v>20.1814977836639</v>
      </c>
      <c r="AG204" s="92" t="n">
        <f aca="false">EXP((((AF204-AF$215)/AF$216+2)/4-1.9)^3)</f>
        <v>0.157364924347524</v>
      </c>
      <c r="AH204" s="92" t="n">
        <f aca="false">W204/V204</f>
        <v>0.920646328056751</v>
      </c>
      <c r="AI204" s="92" t="n">
        <f aca="false">EXP((((AH204-AH$215)/AH$216+2)/4-1.9)^3)</f>
        <v>0.556400683676591</v>
      </c>
      <c r="AJ204" s="92" t="n">
        <f aca="false">X204/V204</f>
        <v>0.260363352154447</v>
      </c>
      <c r="AK204" s="92" t="n">
        <f aca="false">EXP((((AJ204-AJ$215)/AJ$216+2)/4-1.9)^3)</f>
        <v>0.229465361015577</v>
      </c>
      <c r="AL204" s="92" t="n">
        <f aca="false">AA204/V204</f>
        <v>0.660633062855475</v>
      </c>
      <c r="AM204" s="92" t="n">
        <f aca="false">EXP((((AL204-AL$215)/AL$216+2)/4-1.9)^3)</f>
        <v>0.159331254718193</v>
      </c>
      <c r="AN204" s="92" t="n">
        <f aca="false">0.01*AE204+0.15*AG204+0.24*AI204+0.25*AK204+0.35*AM204</f>
        <v>0.272518006953564</v>
      </c>
      <c r="AP204" s="94" t="n">
        <f aca="false">0.01*AE204/$AN$215</f>
        <v>0.000782658520179201</v>
      </c>
      <c r="AQ204" s="81" t="n">
        <f aca="false">AP204*$J$215</f>
        <v>8714.05500301806</v>
      </c>
      <c r="AR204" s="94" t="n">
        <f aca="false">0.15*AG204/$AN$215</f>
        <v>0.00822979579929168</v>
      </c>
      <c r="AS204" s="81" t="n">
        <f aca="false">AR204*$J$215</f>
        <v>91629.8633562622</v>
      </c>
      <c r="AT204" s="94" t="n">
        <f aca="false">0.24*AI204/$AN$215</f>
        <v>0.0465574043591291</v>
      </c>
      <c r="AU204" s="81" t="n">
        <f aca="false">AT204*$J$215</f>
        <v>518366.275869981</v>
      </c>
      <c r="AV204" s="94" t="n">
        <f aca="false">0.25*AK204/$AN$215</f>
        <v>0.0200007834443727</v>
      </c>
      <c r="AW204" s="81" t="n">
        <f aca="false">AV204*$J$215</f>
        <v>222687.062804619</v>
      </c>
      <c r="AX204" s="94" t="n">
        <f aca="false">0.35*AM204/$AN$215</f>
        <v>0.019442803351271</v>
      </c>
      <c r="AY204" s="81" t="n">
        <f aca="false">AX204*$J$215</f>
        <v>216474.558760373</v>
      </c>
    </row>
    <row r="205" customFormat="false" ht="13.8" hidden="false" customHeight="false" outlineLevel="0" collapsed="false">
      <c r="A205" s="89" t="s">
        <v>130</v>
      </c>
      <c r="B205" s="81" t="n">
        <f aca="true">INDIRECT(ADDRESS(ROW()-35*INT((ROW()-15)/35)+138,2+INT((ROW()-15)/35), 1, 1, "Variables_Simulación"))</f>
        <v>0</v>
      </c>
      <c r="C205" s="81" t="n">
        <f aca="true">INDIRECT(ADDRESS(ROW()-35*INT((ROW()-15)/35)+108,2+INT((ROW()-15)/35), 1, 1, "Variables_Simulación"))</f>
        <v>0</v>
      </c>
      <c r="D205" s="81" t="n">
        <f aca="true">INDIRECT(ADDRESS(ROW()-35*INT((ROW()-15)/35)+78,2+INT((ROW()-15)/35), 1, 1, "Variables_Simulación"))</f>
        <v>0</v>
      </c>
      <c r="E205" s="81" t="n">
        <f aca="true">INDIRECT(ADDRESS(ROW()-35*INT((ROW()-15)/35)+48,2+INT((ROW()-15)/35), 1, 1, "Variables_Simulación"))</f>
        <v>0</v>
      </c>
      <c r="F205" s="81" t="n">
        <f aca="true">INDIRECT(ADDRESS(ROW()-35*INT((ROW()-15)/35)+18,2+INT((ROW()-15)/35), 1, 1, "Variables_Simulación"))</f>
        <v>0</v>
      </c>
      <c r="G205" s="81" t="n">
        <f aca="true">INDIRECT(ADDRESS(ROW()-35*INT((ROW()-15)/35)-12,2+INT((ROW()-15)/35), 1, 1, "Variables_Simulación"))</f>
        <v>0</v>
      </c>
      <c r="H205" s="81" t="n">
        <f aca="true">INDIRECT(ADDRESS(ROW()-35*INT((ROW()-15)/35)+168,2+INT((ROW()-15)/35), 1, 1, "Variables_Simulación"))</f>
        <v>0</v>
      </c>
      <c r="I205" s="163" t="n">
        <f aca="false">AP205+AR205+AT205+AV205+AX205</f>
        <v>0.00341159969097477</v>
      </c>
      <c r="J205" s="81" t="n">
        <f aca="false">ROUND(AQ205+AS205+AU205+AW205+AY205,0)</f>
        <v>37984</v>
      </c>
      <c r="K205" s="94" t="n">
        <f aca="false">I205-Tabla_Ministerio!J205</f>
        <v>0</v>
      </c>
      <c r="L205" s="81" t="n">
        <f aca="false">J205-Tabla_Ministerio!K205</f>
        <v>-1</v>
      </c>
      <c r="M205" s="94" t="n">
        <f aca="false">Q240/Q$250</f>
        <v>0.00790887982580603</v>
      </c>
      <c r="N205" s="81" t="n">
        <f aca="false">ROUND(N$215*M205,0)</f>
        <v>1673079</v>
      </c>
      <c r="O205" s="82" t="n">
        <f aca="false">Tabla_Ministerio!L205/Tabla_Ministerio!L215-M205</f>
        <v>-1.42164907201443E-005</v>
      </c>
      <c r="P205" s="81" t="n">
        <f aca="false">N205-Tabla_Ministerio!L205</f>
        <v>3007</v>
      </c>
      <c r="Q205" s="83" t="n">
        <f aca="false">N205+J205</f>
        <v>1711063</v>
      </c>
      <c r="R205" s="81" t="n">
        <f aca="false">Q205-Tabla_Ministerio!M205</f>
        <v>3006</v>
      </c>
      <c r="T205" s="83" t="n">
        <f aca="false">B205+Tabla_Ministerio!B205</f>
        <v>3416</v>
      </c>
      <c r="U205" s="83" t="n">
        <f aca="false">C205+Tabla_Ministerio!C205</f>
        <v>30</v>
      </c>
      <c r="V205" s="83" t="n">
        <f aca="false">D205+Tabla_Ministerio!D205</f>
        <v>261.068181818182</v>
      </c>
      <c r="W205" s="83" t="n">
        <f aca="false">E205+Tabla_Ministerio!E205</f>
        <v>116.454545454545</v>
      </c>
      <c r="X205" s="83" t="n">
        <f aca="false">F205+Tabla_Ministerio!F205</f>
        <v>7</v>
      </c>
      <c r="Y205" s="83" t="n">
        <f aca="false">G205+Tabla_Ministerio!G205</f>
        <v>46</v>
      </c>
      <c r="Z205" s="83" t="n">
        <f aca="false">H205+Tabla_Ministerio!H205</f>
        <v>7</v>
      </c>
      <c r="AA205" s="83" t="n">
        <f aca="false">Y205+0.33*Z205</f>
        <v>48.31</v>
      </c>
      <c r="AD205" s="91" t="n">
        <f aca="false">IF(U205&gt;0,T205/U205,0)</f>
        <v>113.866666666667</v>
      </c>
      <c r="AE205" s="92" t="n">
        <f aca="false">EXP((((AD205-AD$215)/AD$216+2)/4-1.9)^3)</f>
        <v>0.00839635228138534</v>
      </c>
      <c r="AF205" s="93" t="n">
        <f aca="false">T205/V205</f>
        <v>13.084704448507</v>
      </c>
      <c r="AG205" s="92" t="n">
        <f aca="false">EXP((((AF205-AF$215)/AF$216+2)/4-1.9)^3)</f>
        <v>0.0129112637267664</v>
      </c>
      <c r="AH205" s="92" t="n">
        <f aca="false">W205/V205</f>
        <v>0.446069469835464</v>
      </c>
      <c r="AI205" s="92" t="n">
        <f aca="false">EXP((((AH205-AH$215)/AH$216+2)/4-1.9)^3)</f>
        <v>0.00204248909741162</v>
      </c>
      <c r="AJ205" s="92" t="n">
        <f aca="false">X205/V205</f>
        <v>0.0268129189518586</v>
      </c>
      <c r="AK205" s="92" t="n">
        <f aca="false">EXP((((AJ205-AJ$215)/AJ$216+2)/4-1.9)^3)</f>
        <v>0.0113280385807647</v>
      </c>
      <c r="AL205" s="92" t="n">
        <f aca="false">AA205/V205</f>
        <v>0.185047444937756</v>
      </c>
      <c r="AM205" s="92" t="n">
        <f aca="false">EXP((((AL205-AL$215)/AL$216+2)/4-1.9)^3)</f>
        <v>0.0126923029058894</v>
      </c>
      <c r="AN205" s="92" t="n">
        <f aca="false">0.01*AE205+0.15*AG205+0.24*AI205+0.25*AK205+0.35*AM205</f>
        <v>0.00978516612746004</v>
      </c>
      <c r="AP205" s="94" t="n">
        <f aca="false">0.01*AE205/$AN$215</f>
        <v>2.92738952771617E-005</v>
      </c>
      <c r="AQ205" s="81" t="n">
        <f aca="false">AP205*$J$215</f>
        <v>325.93312028261</v>
      </c>
      <c r="AR205" s="94" t="n">
        <f aca="false">0.15*AG205/$AN$215</f>
        <v>0.00067522711571628</v>
      </c>
      <c r="AS205" s="81" t="n">
        <f aca="false">AR205*$J$215</f>
        <v>7517.92266253446</v>
      </c>
      <c r="AT205" s="94" t="n">
        <f aca="false">0.24*AI205/$AN$215</f>
        <v>0.00017090739389274</v>
      </c>
      <c r="AU205" s="81" t="n">
        <f aca="false">AT205*$J$215</f>
        <v>1902.86873828808</v>
      </c>
      <c r="AV205" s="94" t="n">
        <f aca="false">0.25*AK205/$AN$215</f>
        <v>0.000987380602896278</v>
      </c>
      <c r="AW205" s="81" t="n">
        <f aca="false">AV205*$J$215</f>
        <v>10993.4136800571</v>
      </c>
      <c r="AX205" s="94" t="n">
        <f aca="false">0.35*AM205/$AN$215</f>
        <v>0.00154881068319231</v>
      </c>
      <c r="AY205" s="81" t="n">
        <f aca="false">AX205*$J$215</f>
        <v>17244.3295953764</v>
      </c>
    </row>
    <row r="206" customFormat="false" ht="13.8" hidden="false" customHeight="false" outlineLevel="0" collapsed="false">
      <c r="A206" s="89" t="s">
        <v>131</v>
      </c>
      <c r="B206" s="81" t="n">
        <f aca="true">INDIRECT(ADDRESS(ROW()-35*INT((ROW()-15)/35)+138,2+INT((ROW()-15)/35), 1, 1, "Variables_Simulación"))</f>
        <v>0</v>
      </c>
      <c r="C206" s="81" t="n">
        <f aca="true">INDIRECT(ADDRESS(ROW()-35*INT((ROW()-15)/35)+108,2+INT((ROW()-15)/35), 1, 1, "Variables_Simulación"))</f>
        <v>0</v>
      </c>
      <c r="D206" s="81" t="n">
        <f aca="true">INDIRECT(ADDRESS(ROW()-35*INT((ROW()-15)/35)+78,2+INT((ROW()-15)/35), 1, 1, "Variables_Simulación"))</f>
        <v>0</v>
      </c>
      <c r="E206" s="81" t="n">
        <f aca="true">INDIRECT(ADDRESS(ROW()-35*INT((ROW()-15)/35)+48,2+INT((ROW()-15)/35), 1, 1, "Variables_Simulación"))</f>
        <v>0</v>
      </c>
      <c r="F206" s="81" t="n">
        <f aca="true">INDIRECT(ADDRESS(ROW()-35*INT((ROW()-15)/35)+18,2+INT((ROW()-15)/35), 1, 1, "Variables_Simulación"))</f>
        <v>0</v>
      </c>
      <c r="G206" s="81" t="n">
        <f aca="true">INDIRECT(ADDRESS(ROW()-35*INT((ROW()-15)/35)-12,2+INT((ROW()-15)/35), 1, 1, "Variables_Simulación"))</f>
        <v>0</v>
      </c>
      <c r="H206" s="81" t="n">
        <f aca="true">INDIRECT(ADDRESS(ROW()-35*INT((ROW()-15)/35)+168,2+INT((ROW()-15)/35), 1, 1, "Variables_Simulación"))</f>
        <v>0</v>
      </c>
      <c r="I206" s="163" t="n">
        <f aca="false">AP206+AR206+AT206+AV206+AX206</f>
        <v>0.0619653455662682</v>
      </c>
      <c r="J206" s="81" t="n">
        <f aca="false">ROUND(AQ206+AS206+AU206+AW206+AY206,0)</f>
        <v>689917</v>
      </c>
      <c r="K206" s="94" t="n">
        <f aca="false">I206-Tabla_Ministerio!J206</f>
        <v>-6.86950496486816E-016</v>
      </c>
      <c r="L206" s="81" t="n">
        <f aca="false">J206-Tabla_Ministerio!K206</f>
        <v>0</v>
      </c>
      <c r="M206" s="94" t="n">
        <f aca="false">Q241/Q$250</f>
        <v>0.0441306114678885</v>
      </c>
      <c r="N206" s="81" t="n">
        <f aca="false">ROUND(N$215*M206,0)</f>
        <v>9335585</v>
      </c>
      <c r="O206" s="82" t="n">
        <f aca="false">Tabla_Ministerio!L206/Tabla_Ministerio!L215-M206</f>
        <v>3.38475497808424E-005</v>
      </c>
      <c r="P206" s="81" t="n">
        <f aca="false">N206-Tabla_Ministerio!L206</f>
        <v>-7160</v>
      </c>
      <c r="Q206" s="83" t="n">
        <f aca="false">N206+J206</f>
        <v>10025502</v>
      </c>
      <c r="R206" s="81" t="n">
        <f aca="false">Q206-Tabla_Ministerio!M206</f>
        <v>-7160</v>
      </c>
      <c r="T206" s="83" t="n">
        <f aca="false">B206+Tabla_Ministerio!B206</f>
        <v>8584</v>
      </c>
      <c r="U206" s="83" t="n">
        <f aca="false">C206+Tabla_Ministerio!C206</f>
        <v>76</v>
      </c>
      <c r="V206" s="83" t="n">
        <f aca="false">D206+Tabla_Ministerio!D206</f>
        <v>355.545454545455</v>
      </c>
      <c r="W206" s="83" t="n">
        <f aca="false">E206+Tabla_Ministerio!E206</f>
        <v>295.886363636364</v>
      </c>
      <c r="X206" s="83" t="n">
        <f aca="false">F206+Tabla_Ministerio!F206</f>
        <v>32</v>
      </c>
      <c r="Y206" s="83" t="n">
        <f aca="false">G206+Tabla_Ministerio!G206</f>
        <v>179</v>
      </c>
      <c r="Z206" s="83" t="n">
        <f aca="false">H206+Tabla_Ministerio!H206</f>
        <v>32</v>
      </c>
      <c r="AA206" s="83" t="n">
        <f aca="false">Y206+0.33*Z206</f>
        <v>189.56</v>
      </c>
      <c r="AD206" s="91" t="n">
        <f aca="false">IF(U206&gt;0,T206/U206,0)</f>
        <v>112.947368421053</v>
      </c>
      <c r="AE206" s="92" t="n">
        <f aca="false">EXP((((AD206-AD$215)/AD$216+2)/4-1.9)^3)</f>
        <v>0.0081887899802992</v>
      </c>
      <c r="AF206" s="93" t="n">
        <f aca="false">T206/V206</f>
        <v>24.1431858859626</v>
      </c>
      <c r="AG206" s="92" t="n">
        <f aca="false">EXP((((AF206-AF$215)/AF$216+2)/4-1.9)^3)</f>
        <v>0.366374028439977</v>
      </c>
      <c r="AH206" s="92" t="n">
        <f aca="false">W206/V206</f>
        <v>0.832204039887497</v>
      </c>
      <c r="AI206" s="92" t="n">
        <f aca="false">EXP((((AH206-AH$215)/AH$216+2)/4-1.9)^3)</f>
        <v>0.342569944935896</v>
      </c>
      <c r="AJ206" s="92" t="n">
        <f aca="false">X206/V206</f>
        <v>0.0900025568908206</v>
      </c>
      <c r="AK206" s="92" t="n">
        <f aca="false">EXP((((AJ206-AJ$215)/AJ$216+2)/4-1.9)^3)</f>
        <v>0.0319026963008276</v>
      </c>
      <c r="AL206" s="92" t="n">
        <f aca="false">AA206/V206</f>
        <v>0.533152646381999</v>
      </c>
      <c r="AM206" s="92" t="n">
        <f aca="false">EXP((((AL206-AL$215)/AL$216+2)/4-1.9)^3)</f>
        <v>0.0928538280254174</v>
      </c>
      <c r="AN206" s="92" t="n">
        <f aca="false">0.01*AE206+0.15*AG206+0.24*AI206+0.25*AK206+0.35*AM206</f>
        <v>0.177729292834518</v>
      </c>
      <c r="AP206" s="94" t="n">
        <f aca="false">0.01*AE206/$AN$215</f>
        <v>2.85502289918686E-005</v>
      </c>
      <c r="AQ206" s="81" t="n">
        <f aca="false">AP206*$J$215</f>
        <v>317.875879926459</v>
      </c>
      <c r="AR206" s="94" t="n">
        <f aca="false">0.15*AG206/$AN$215</f>
        <v>0.0191604542926363</v>
      </c>
      <c r="AS206" s="81" t="n">
        <f aca="false">AR206*$J$215</f>
        <v>213330.907776506</v>
      </c>
      <c r="AT206" s="94" t="n">
        <f aca="false">0.24*AI206/$AN$215</f>
        <v>0.0286648954891212</v>
      </c>
      <c r="AU206" s="81" t="n">
        <f aca="false">AT206*$J$215</f>
        <v>319152.56718955</v>
      </c>
      <c r="AV206" s="94" t="n">
        <f aca="false">0.25*AK206/$AN$215</f>
        <v>0.00278072000575776</v>
      </c>
      <c r="AW206" s="81" t="n">
        <f aca="false">AV206*$J$215</f>
        <v>30960.3057443464</v>
      </c>
      <c r="AX206" s="94" t="n">
        <f aca="false">0.35*AM206/$AN$215</f>
        <v>0.0113307255497611</v>
      </c>
      <c r="AY206" s="81" t="n">
        <f aca="false">AX206*$J$215</f>
        <v>126155.35782082</v>
      </c>
    </row>
    <row r="207" customFormat="false" ht="13.8" hidden="false" customHeight="false" outlineLevel="0" collapsed="false">
      <c r="A207" s="89" t="s">
        <v>132</v>
      </c>
      <c r="B207" s="81" t="n">
        <f aca="true">INDIRECT(ADDRESS(ROW()-35*INT((ROW()-15)/35)+138,2+INT((ROW()-15)/35), 1, 1, "Variables_Simulación"))</f>
        <v>0</v>
      </c>
      <c r="C207" s="81" t="n">
        <f aca="true">INDIRECT(ADDRESS(ROW()-35*INT((ROW()-15)/35)+108,2+INT((ROW()-15)/35), 1, 1, "Variables_Simulación"))</f>
        <v>0</v>
      </c>
      <c r="D207" s="81" t="n">
        <f aca="true">INDIRECT(ADDRESS(ROW()-35*INT((ROW()-15)/35)+78,2+INT((ROW()-15)/35), 1, 1, "Variables_Simulación"))</f>
        <v>0</v>
      </c>
      <c r="E207" s="81" t="n">
        <f aca="true">INDIRECT(ADDRESS(ROW()-35*INT((ROW()-15)/35)+48,2+INT((ROW()-15)/35), 1, 1, "Variables_Simulación"))</f>
        <v>0</v>
      </c>
      <c r="F207" s="81" t="n">
        <f aca="true">INDIRECT(ADDRESS(ROW()-35*INT((ROW()-15)/35)+18,2+INT((ROW()-15)/35), 1, 1, "Variables_Simulación"))</f>
        <v>0</v>
      </c>
      <c r="G207" s="81" t="n">
        <f aca="true">INDIRECT(ADDRESS(ROW()-35*INT((ROW()-15)/35)-12,2+INT((ROW()-15)/35), 1, 1, "Variables_Simulación"))</f>
        <v>0</v>
      </c>
      <c r="H207" s="81" t="n">
        <f aca="true">INDIRECT(ADDRESS(ROW()-35*INT((ROW()-15)/35)+168,2+INT((ROW()-15)/35), 1, 1, "Variables_Simulación"))</f>
        <v>0</v>
      </c>
      <c r="I207" s="163" t="n">
        <f aca="false">AP207+AR207+AT207+AV207+AX207</f>
        <v>0.00293410131000227</v>
      </c>
      <c r="J207" s="81" t="n">
        <f aca="false">ROUND(AQ207+AS207+AU207+AW207+AY207,0)</f>
        <v>32668</v>
      </c>
      <c r="K207" s="94" t="n">
        <f aca="false">I207-Tabla_Ministerio!J207</f>
        <v>1.77809156287623E-017</v>
      </c>
      <c r="L207" s="81" t="n">
        <f aca="false">J207-Tabla_Ministerio!K207</f>
        <v>-1</v>
      </c>
      <c r="M207" s="94" t="n">
        <f aca="false">Q242/Q$250</f>
        <v>0.0116268199290463</v>
      </c>
      <c r="N207" s="81" t="n">
        <f aca="false">ROUND(N$215*M207,0)</f>
        <v>2459589</v>
      </c>
      <c r="O207" s="82" t="n">
        <f aca="false">Tabla_Ministerio!L207/Tabla_Ministerio!L215-M207</f>
        <v>5.32789647211471E-006</v>
      </c>
      <c r="P207" s="81" t="n">
        <f aca="false">N207-Tabla_Ministerio!L207</f>
        <v>-1127</v>
      </c>
      <c r="Q207" s="83" t="n">
        <f aca="false">N207+J207</f>
        <v>2492257</v>
      </c>
      <c r="R207" s="81" t="n">
        <f aca="false">Q207-Tabla_Ministerio!M207</f>
        <v>-1128</v>
      </c>
      <c r="T207" s="83" t="n">
        <f aca="false">B207+Tabla_Ministerio!B207</f>
        <v>4395</v>
      </c>
      <c r="U207" s="83" t="n">
        <f aca="false">C207+Tabla_Ministerio!C207</f>
        <v>41</v>
      </c>
      <c r="V207" s="83" t="n">
        <f aca="false">D207+Tabla_Ministerio!D207</f>
        <v>422.79666563415</v>
      </c>
      <c r="W207" s="83" t="n">
        <f aca="false">E207+Tabla_Ministerio!E207</f>
        <v>204.982160938066</v>
      </c>
      <c r="X207" s="83" t="n">
        <f aca="false">F207+Tabla_Ministerio!F207</f>
        <v>15</v>
      </c>
      <c r="Y207" s="83" t="n">
        <f aca="false">G207+Tabla_Ministerio!G207</f>
        <v>56</v>
      </c>
      <c r="Z207" s="83" t="n">
        <f aca="false">H207+Tabla_Ministerio!H207</f>
        <v>22</v>
      </c>
      <c r="AA207" s="83" t="n">
        <f aca="false">Y207+0.33*Z207</f>
        <v>63.26</v>
      </c>
      <c r="AD207" s="91" t="n">
        <f aca="false">IF(U207&gt;0,T207/U207,0)</f>
        <v>107.19512195122</v>
      </c>
      <c r="AE207" s="92" t="n">
        <f aca="false">EXP((((AD207-AD$215)/AD$216+2)/4-1.9)^3)</f>
        <v>0.00698771594183447</v>
      </c>
      <c r="AF207" s="93" t="n">
        <f aca="false">T207/V207</f>
        <v>10.3950677884556</v>
      </c>
      <c r="AG207" s="92" t="n">
        <f aca="false">EXP((((AF207-AF$215)/AF$216+2)/4-1.9)^3)</f>
        <v>0.00336120679155637</v>
      </c>
      <c r="AH207" s="92" t="n">
        <f aca="false">W207/V207</f>
        <v>0.48482445014228</v>
      </c>
      <c r="AI207" s="92" t="n">
        <f aca="false">EXP((((AH207-AH$215)/AH$216+2)/4-1.9)^3)</f>
        <v>0.00449892350110288</v>
      </c>
      <c r="AJ207" s="92" t="n">
        <f aca="false">X207/V207</f>
        <v>0.0354780470595755</v>
      </c>
      <c r="AK207" s="92" t="n">
        <f aca="false">EXP((((AJ207-AJ$215)/AJ$216+2)/4-1.9)^3)</f>
        <v>0.0131984189949872</v>
      </c>
      <c r="AL207" s="92" t="n">
        <f aca="false">AA207/V207</f>
        <v>0.149622750465917</v>
      </c>
      <c r="AM207" s="92" t="n">
        <f aca="false">EXP((((AL207-AL$215)/AL$216+2)/4-1.9)^3)</f>
        <v>0.00989199565555312</v>
      </c>
      <c r="AN207" s="92" t="n">
        <f aca="false">0.01*AE207+0.15*AG207+0.24*AI207+0.25*AK207+0.35*AM207</f>
        <v>0.00841560304660688</v>
      </c>
      <c r="AP207" s="94" t="n">
        <f aca="false">0.01*AE207/$AN$215</f>
        <v>2.43626824902665E-005</v>
      </c>
      <c r="AQ207" s="81" t="n">
        <f aca="false">AP207*$J$215</f>
        <v>271.25208474398</v>
      </c>
      <c r="AR207" s="94" t="n">
        <f aca="false">0.15*AG207/$AN$215</f>
        <v>0.000175782790532232</v>
      </c>
      <c r="AS207" s="81" t="n">
        <f aca="false">AR207*$J$215</f>
        <v>1957.15099981426</v>
      </c>
      <c r="AT207" s="94" t="n">
        <f aca="false">0.24*AI207/$AN$215</f>
        <v>0.000376452090672454</v>
      </c>
      <c r="AU207" s="81" t="n">
        <f aca="false">AT207*$J$215</f>
        <v>4191.38633202357</v>
      </c>
      <c r="AV207" s="94" t="n">
        <f aca="false">0.25*AK207/$AN$215</f>
        <v>0.00115040770841623</v>
      </c>
      <c r="AW207" s="81" t="n">
        <f aca="false">AV207*$J$215</f>
        <v>12808.5439416665</v>
      </c>
      <c r="AX207" s="94" t="n">
        <f aca="false">0.35*AM207/$AN$215</f>
        <v>0.00120709603789109</v>
      </c>
      <c r="AY207" s="81" t="n">
        <f aca="false">AX207*$J$215</f>
        <v>13439.7070969082</v>
      </c>
    </row>
    <row r="208" customFormat="false" ht="13.8" hidden="false" customHeight="false" outlineLevel="0" collapsed="false">
      <c r="A208" s="89" t="s">
        <v>133</v>
      </c>
      <c r="B208" s="81" t="n">
        <f aca="true">INDIRECT(ADDRESS(ROW()-35*INT((ROW()-15)/35)+138,2+INT((ROW()-15)/35), 1, 1, "Variables_Simulación"))</f>
        <v>0</v>
      </c>
      <c r="C208" s="81" t="n">
        <f aca="true">INDIRECT(ADDRESS(ROW()-35*INT((ROW()-15)/35)+108,2+INT((ROW()-15)/35), 1, 1, "Variables_Simulación"))</f>
        <v>0</v>
      </c>
      <c r="D208" s="81" t="n">
        <f aca="true">INDIRECT(ADDRESS(ROW()-35*INT((ROW()-15)/35)+78,2+INT((ROW()-15)/35), 1, 1, "Variables_Simulación"))</f>
        <v>0</v>
      </c>
      <c r="E208" s="81" t="n">
        <f aca="true">INDIRECT(ADDRESS(ROW()-35*INT((ROW()-15)/35)+48,2+INT((ROW()-15)/35), 1, 1, "Variables_Simulación"))</f>
        <v>0</v>
      </c>
      <c r="F208" s="81" t="n">
        <f aca="true">INDIRECT(ADDRESS(ROW()-35*INT((ROW()-15)/35)+18,2+INT((ROW()-15)/35), 1, 1, "Variables_Simulación"))</f>
        <v>0</v>
      </c>
      <c r="G208" s="81" t="n">
        <f aca="true">INDIRECT(ADDRESS(ROW()-35*INT((ROW()-15)/35)-12,2+INT((ROW()-15)/35), 1, 1, "Variables_Simulación"))</f>
        <v>0</v>
      </c>
      <c r="H208" s="81" t="n">
        <f aca="true">INDIRECT(ADDRESS(ROW()-35*INT((ROW()-15)/35)+168,2+INT((ROW()-15)/35), 1, 1, "Variables_Simulación"))</f>
        <v>0</v>
      </c>
      <c r="I208" s="163" t="n">
        <f aca="false">AP208+AR208+AT208+AV208+AX208</f>
        <v>0.0113054026487475</v>
      </c>
      <c r="J208" s="81" t="n">
        <f aca="false">ROUND(AQ208+AS208+AU208+AW208+AY208,0)</f>
        <v>125873</v>
      </c>
      <c r="K208" s="94" t="n">
        <f aca="false">I208-Tabla_Ministerio!J208</f>
        <v>8.67361737988404E-017</v>
      </c>
      <c r="L208" s="81" t="n">
        <f aca="false">J208-Tabla_Ministerio!K208</f>
        <v>0</v>
      </c>
      <c r="M208" s="94" t="n">
        <f aca="false">Q243/Q$250</f>
        <v>0.0203844616061099</v>
      </c>
      <c r="N208" s="81" t="n">
        <f aca="false">ROUND(N$215*M208,0)</f>
        <v>4312219</v>
      </c>
      <c r="O208" s="82" t="n">
        <f aca="false">Tabla_Ministerio!L208/Tabla_Ministerio!L215-M208</f>
        <v>-7.04423500768117E-006</v>
      </c>
      <c r="P208" s="81" t="n">
        <f aca="false">N208-Tabla_Ministerio!L208</f>
        <v>1490</v>
      </c>
      <c r="Q208" s="83" t="n">
        <f aca="false">N208+J208</f>
        <v>4438092</v>
      </c>
      <c r="R208" s="81" t="n">
        <f aca="false">Q208-Tabla_Ministerio!M208</f>
        <v>1490</v>
      </c>
      <c r="T208" s="83" t="n">
        <f aca="false">B208+Tabla_Ministerio!B208</f>
        <v>4684</v>
      </c>
      <c r="U208" s="83" t="n">
        <f aca="false">C208+Tabla_Ministerio!C208</f>
        <v>25</v>
      </c>
      <c r="V208" s="83" t="n">
        <f aca="false">D208+Tabla_Ministerio!D208</f>
        <v>302.294940036645</v>
      </c>
      <c r="W208" s="83" t="n">
        <f aca="false">E208+Tabla_Ministerio!E208</f>
        <v>206.4416445821</v>
      </c>
      <c r="X208" s="83" t="n">
        <f aca="false">F208+Tabla_Ministerio!F208</f>
        <v>5</v>
      </c>
      <c r="Y208" s="83" t="n">
        <f aca="false">G208+Tabla_Ministerio!G208</f>
        <v>28</v>
      </c>
      <c r="Z208" s="83" t="n">
        <f aca="false">H208+Tabla_Ministerio!H208</f>
        <v>5</v>
      </c>
      <c r="AA208" s="83" t="n">
        <f aca="false">Y208+0.33*Z208</f>
        <v>29.65</v>
      </c>
      <c r="AD208" s="91" t="n">
        <f aca="false">IF(U208&gt;0,T208/U208,0)</f>
        <v>187.36</v>
      </c>
      <c r="AE208" s="92" t="n">
        <f aca="false">EXP((((AD208-AD$215)/AD$216+2)/4-1.9)^3)</f>
        <v>0.0474688645791085</v>
      </c>
      <c r="AF208" s="93" t="n">
        <f aca="false">T208/V208</f>
        <v>15.4948012012116</v>
      </c>
      <c r="AG208" s="92" t="n">
        <f aca="false">EXP((((AF208-AF$215)/AF$216+2)/4-1.9)^3)</f>
        <v>0.0354249941771114</v>
      </c>
      <c r="AH208" s="92" t="n">
        <f aca="false">W208/V208</f>
        <v>0.682914654664992</v>
      </c>
      <c r="AI208" s="92" t="n">
        <f aca="false">EXP((((AH208-AH$215)/AH$216+2)/4-1.9)^3)</f>
        <v>0.091319471869226</v>
      </c>
      <c r="AJ208" s="92" t="n">
        <f aca="false">X208/V208</f>
        <v>0.0165401379176042</v>
      </c>
      <c r="AK208" s="92" t="n">
        <f aca="false">EXP((((AJ208-AJ$215)/AJ$216+2)/4-1.9)^3)</f>
        <v>0.00940745889633888</v>
      </c>
      <c r="AL208" s="92" t="n">
        <f aca="false">AA208/V208</f>
        <v>0.0980830178513929</v>
      </c>
      <c r="AM208" s="92" t="n">
        <f aca="false">EXP((((AL208-AL$215)/AL$216+2)/4-1.9)^3)</f>
        <v>0.00676923657479685</v>
      </c>
      <c r="AN208" s="92" t="n">
        <f aca="false">0.01*AE208+0.15*AG208+0.24*AI208+0.25*AK208+0.35*AM208</f>
        <v>0.0324262085462357</v>
      </c>
      <c r="AP208" s="94" t="n">
        <f aca="false">0.01*AE208/$AN$215</f>
        <v>0.000165500270122696</v>
      </c>
      <c r="AQ208" s="81" t="n">
        <f aca="false">AP208*$J$215</f>
        <v>1842.66627102368</v>
      </c>
      <c r="AR208" s="94" t="n">
        <f aca="false">0.15*AG208/$AN$215</f>
        <v>0.00185263945874551</v>
      </c>
      <c r="AS208" s="81" t="n">
        <f aca="false">AR208*$J$215</f>
        <v>20627.1339645974</v>
      </c>
      <c r="AT208" s="94" t="n">
        <f aca="false">0.24*AI208/$AN$215</f>
        <v>0.00764125153402743</v>
      </c>
      <c r="AU208" s="81" t="n">
        <f aca="false">AT208*$J$215</f>
        <v>85077.0603559841</v>
      </c>
      <c r="AV208" s="94" t="n">
        <f aca="false">0.25*AK208/$AN$215</f>
        <v>0.000819978001536965</v>
      </c>
      <c r="AW208" s="81" t="n">
        <f aca="false">AV208*$J$215</f>
        <v>9129.56701093844</v>
      </c>
      <c r="AX208" s="94" t="n">
        <f aca="false">0.35*AM208/$AN$215</f>
        <v>0.000826033384314887</v>
      </c>
      <c r="AY208" s="81" t="n">
        <f aca="false">AX208*$J$215</f>
        <v>9196.98714019105</v>
      </c>
    </row>
    <row r="209" customFormat="false" ht="13.8" hidden="false" customHeight="false" outlineLevel="0" collapsed="false">
      <c r="A209" s="89" t="s">
        <v>134</v>
      </c>
      <c r="B209" s="81" t="n">
        <f aca="true">INDIRECT(ADDRESS(ROW()-35*INT((ROW()-15)/35)+138,2+INT((ROW()-15)/35), 1, 1, "Variables_Simulación"))</f>
        <v>0</v>
      </c>
      <c r="C209" s="81" t="n">
        <f aca="true">INDIRECT(ADDRESS(ROW()-35*INT((ROW()-15)/35)+108,2+INT((ROW()-15)/35), 1, 1, "Variables_Simulación"))</f>
        <v>0</v>
      </c>
      <c r="D209" s="81" t="n">
        <f aca="true">INDIRECT(ADDRESS(ROW()-35*INT((ROW()-15)/35)+78,2+INT((ROW()-15)/35), 1, 1, "Variables_Simulación"))</f>
        <v>0</v>
      </c>
      <c r="E209" s="81" t="n">
        <f aca="true">INDIRECT(ADDRESS(ROW()-35*INT((ROW()-15)/35)+48,2+INT((ROW()-15)/35), 1, 1, "Variables_Simulación"))</f>
        <v>0</v>
      </c>
      <c r="F209" s="81" t="n">
        <f aca="true">INDIRECT(ADDRESS(ROW()-35*INT((ROW()-15)/35)+18,2+INT((ROW()-15)/35), 1, 1, "Variables_Simulación"))</f>
        <v>0</v>
      </c>
      <c r="G209" s="81" t="n">
        <f aca="true">INDIRECT(ADDRESS(ROW()-35*INT((ROW()-15)/35)-12,2+INT((ROW()-15)/35), 1, 1, "Variables_Simulación"))</f>
        <v>0</v>
      </c>
      <c r="H209" s="81" t="n">
        <f aca="true">INDIRECT(ADDRESS(ROW()-35*INT((ROW()-15)/35)+168,2+INT((ROW()-15)/35), 1, 1, "Variables_Simulación"))</f>
        <v>0</v>
      </c>
      <c r="I209" s="163" t="n">
        <f aca="false">AP209+AR209+AT209+AV209+AX209</f>
        <v>0.0150494383602694</v>
      </c>
      <c r="J209" s="81" t="n">
        <f aca="false">ROUND(AQ209+AS209+AU209+AW209+AY209,0)</f>
        <v>167559</v>
      </c>
      <c r="K209" s="94" t="n">
        <f aca="false">I209-Tabla_Ministerio!J209</f>
        <v>-1.78676518025611E-016</v>
      </c>
      <c r="L209" s="81" t="n">
        <f aca="false">J209-Tabla_Ministerio!K209</f>
        <v>0</v>
      </c>
      <c r="M209" s="94" t="n">
        <f aca="false">Q244/Q$250</f>
        <v>0.0130958806385953</v>
      </c>
      <c r="N209" s="81" t="n">
        <f aca="false">ROUND(N$215*M209,0)</f>
        <v>2770361</v>
      </c>
      <c r="O209" s="82" t="n">
        <f aca="false">Tabla_Ministerio!L209/Tabla_Ministerio!L215-M209</f>
        <v>-3.14124739899009E-006</v>
      </c>
      <c r="P209" s="81" t="n">
        <f aca="false">N209-Tabla_Ministerio!L209</f>
        <v>665</v>
      </c>
      <c r="Q209" s="83" t="n">
        <f aca="false">N209+J209</f>
        <v>2937920</v>
      </c>
      <c r="R209" s="81" t="n">
        <f aca="false">Q209-Tabla_Ministerio!M209</f>
        <v>665</v>
      </c>
      <c r="T209" s="83" t="n">
        <f aca="false">B209+Tabla_Ministerio!B209</f>
        <v>7044</v>
      </c>
      <c r="U209" s="83" t="n">
        <f aca="false">C209+Tabla_Ministerio!C209</f>
        <v>53</v>
      </c>
      <c r="V209" s="83" t="n">
        <f aca="false">D209+Tabla_Ministerio!D209</f>
        <v>444.58230254965</v>
      </c>
      <c r="W209" s="83" t="n">
        <f aca="false">E209+Tabla_Ministerio!E209</f>
        <v>315.377708678927</v>
      </c>
      <c r="X209" s="83" t="n">
        <f aca="false">F209+Tabla_Ministerio!F209</f>
        <v>20</v>
      </c>
      <c r="Y209" s="83" t="n">
        <f aca="false">G209+Tabla_Ministerio!G209</f>
        <v>69</v>
      </c>
      <c r="Z209" s="83" t="n">
        <f aca="false">H209+Tabla_Ministerio!H209</f>
        <v>14</v>
      </c>
      <c r="AA209" s="83" t="n">
        <f aca="false">Y209+0.33*Z209</f>
        <v>73.62</v>
      </c>
      <c r="AD209" s="91" t="n">
        <f aca="false">IF(U209&gt;0,T209/U209,0)</f>
        <v>132.905660377359</v>
      </c>
      <c r="AE209" s="92" t="n">
        <f aca="false">EXP((((AD209-AD$215)/AD$216+2)/4-1.9)^3)</f>
        <v>0.0138301260490912</v>
      </c>
      <c r="AF209" s="93" t="n">
        <f aca="false">T209/V209</f>
        <v>15.8440854698964</v>
      </c>
      <c r="AG209" s="92" t="n">
        <f aca="false">EXP((((AF209-AF$215)/AF$216+2)/4-1.9)^3)</f>
        <v>0.0404170422453493</v>
      </c>
      <c r="AH209" s="92" t="n">
        <f aca="false">W209/V209</f>
        <v>0.709379808575953</v>
      </c>
      <c r="AI209" s="92" t="n">
        <f aca="false">EXP((((AH209-AH$215)/AH$216+2)/4-1.9)^3)</f>
        <v>0.121664002349306</v>
      </c>
      <c r="AJ209" s="92" t="n">
        <f aca="false">X209/V209</f>
        <v>0.0449860461950494</v>
      </c>
      <c r="AK209" s="92" t="n">
        <f aca="false">EXP((((AJ209-AJ$215)/AJ$216+2)/4-1.9)^3)</f>
        <v>0.0155449374494555</v>
      </c>
      <c r="AL209" s="92" t="n">
        <f aca="false">AA209/V209</f>
        <v>0.165593636043977</v>
      </c>
      <c r="AM209" s="92" t="n">
        <f aca="false">EXP((((AL209-AL$215)/AL$216+2)/4-1.9)^3)</f>
        <v>0.0110811905516467</v>
      </c>
      <c r="AN209" s="92" t="n">
        <f aca="false">0.01*AE209+0.15*AG209+0.24*AI209+0.25*AK209+0.35*AM209</f>
        <v>0.043164869216567</v>
      </c>
      <c r="AP209" s="94" t="n">
        <f aca="false">0.01*AE209/$AN$215</f>
        <v>4.82187559624693E-005</v>
      </c>
      <c r="AQ209" s="81" t="n">
        <f aca="false">AP209*$J$215</f>
        <v>536.863626729388</v>
      </c>
      <c r="AR209" s="94" t="n">
        <f aca="false">0.15*AG209/$AN$215</f>
        <v>0.00211371120896043</v>
      </c>
      <c r="AS209" s="81" t="n">
        <f aca="false">AR209*$J$215</f>
        <v>23533.885162535</v>
      </c>
      <c r="AT209" s="94" t="n">
        <f aca="false">0.24*AI209/$AN$215</f>
        <v>0.0101803615982238</v>
      </c>
      <c r="AU209" s="81" t="n">
        <f aca="false">AT209*$J$215</f>
        <v>113347.301064612</v>
      </c>
      <c r="AV209" s="94" t="n">
        <f aca="false">0.25*AK209/$AN$215</f>
        <v>0.00135493621436733</v>
      </c>
      <c r="AW209" s="81" t="n">
        <f aca="false">AV209*$J$215</f>
        <v>15085.7473510601</v>
      </c>
      <c r="AX209" s="94" t="n">
        <f aca="false">0.35*AM209/$AN$215</f>
        <v>0.00135221058275535</v>
      </c>
      <c r="AY209" s="81" t="n">
        <f aca="false">AX209*$J$215</f>
        <v>15055.4003949197</v>
      </c>
    </row>
    <row r="210" customFormat="false" ht="13.8" hidden="false" customHeight="false" outlineLevel="0" collapsed="false">
      <c r="A210" s="89" t="s">
        <v>135</v>
      </c>
      <c r="B210" s="81" t="n">
        <f aca="true">INDIRECT(ADDRESS(ROW()-35*INT((ROW()-15)/35)+138,2+INT((ROW()-15)/35), 1, 1, "Variables_Simulación"))</f>
        <v>0</v>
      </c>
      <c r="C210" s="81" t="n">
        <f aca="true">INDIRECT(ADDRESS(ROW()-35*INT((ROW()-15)/35)+108,2+INT((ROW()-15)/35), 1, 1, "Variables_Simulación"))</f>
        <v>0</v>
      </c>
      <c r="D210" s="81" t="n">
        <f aca="true">INDIRECT(ADDRESS(ROW()-35*INT((ROW()-15)/35)+78,2+INT((ROW()-15)/35), 1, 1, "Variables_Simulación"))</f>
        <v>0</v>
      </c>
      <c r="E210" s="81" t="n">
        <f aca="true">INDIRECT(ADDRESS(ROW()-35*INT((ROW()-15)/35)+48,2+INT((ROW()-15)/35), 1, 1, "Variables_Simulación"))</f>
        <v>0</v>
      </c>
      <c r="F210" s="81" t="n">
        <f aca="true">INDIRECT(ADDRESS(ROW()-35*INT((ROW()-15)/35)+18,2+INT((ROW()-15)/35), 1, 1, "Variables_Simulación"))</f>
        <v>0</v>
      </c>
      <c r="G210" s="81" t="n">
        <f aca="true">INDIRECT(ADDRESS(ROW()-35*INT((ROW()-15)/35)-12,2+INT((ROW()-15)/35), 1, 1, "Variables_Simulación"))</f>
        <v>0</v>
      </c>
      <c r="H210" s="81" t="n">
        <f aca="true">INDIRECT(ADDRESS(ROW()-35*INT((ROW()-15)/35)+168,2+INT((ROW()-15)/35), 1, 1, "Variables_Simulación"))</f>
        <v>0</v>
      </c>
      <c r="I210" s="163" t="n">
        <f aca="false">AP210+AR210+AT210+AV210+AX210</f>
        <v>0.0251218937050133</v>
      </c>
      <c r="J210" s="81" t="n">
        <f aca="false">ROUND(AQ210+AS210+AU210+AW210+AY210,0)</f>
        <v>279705</v>
      </c>
      <c r="K210" s="94" t="n">
        <f aca="false">I210-Tabla_Ministerio!J210</f>
        <v>0</v>
      </c>
      <c r="L210" s="81" t="n">
        <f aca="false">J210-Tabla_Ministerio!K210</f>
        <v>0</v>
      </c>
      <c r="M210" s="94" t="n">
        <f aca="false">Q245/Q$250</f>
        <v>0.0189658004100724</v>
      </c>
      <c r="N210" s="81" t="n">
        <f aca="false">ROUND(N$215*M210,0)</f>
        <v>4012109</v>
      </c>
      <c r="O210" s="82" t="n">
        <f aca="false">Tabla_Ministerio!L210/Tabla_Ministerio!L215-M210</f>
        <v>-3.54206682123479E-006</v>
      </c>
      <c r="P210" s="81" t="n">
        <f aca="false">N210-Tabla_Ministerio!L210</f>
        <v>749</v>
      </c>
      <c r="Q210" s="83" t="n">
        <f aca="false">N210+J210</f>
        <v>4291814</v>
      </c>
      <c r="R210" s="81" t="n">
        <f aca="false">Q210-Tabla_Ministerio!M210</f>
        <v>749</v>
      </c>
      <c r="T210" s="83" t="n">
        <f aca="false">B210+Tabla_Ministerio!B210</f>
        <v>7277</v>
      </c>
      <c r="U210" s="83" t="n">
        <f aca="false">C210+Tabla_Ministerio!C210</f>
        <v>35</v>
      </c>
      <c r="V210" s="83" t="n">
        <f aca="false">D210+Tabla_Ministerio!D210</f>
        <v>296.146906911842</v>
      </c>
      <c r="W210" s="83" t="n">
        <f aca="false">E210+Tabla_Ministerio!E210</f>
        <v>177.250355257509</v>
      </c>
      <c r="X210" s="83" t="n">
        <f aca="false">F210+Tabla_Ministerio!F210</f>
        <v>7</v>
      </c>
      <c r="Y210" s="83" t="n">
        <f aca="false">G210+Tabla_Ministerio!G210</f>
        <v>26</v>
      </c>
      <c r="Z210" s="83" t="n">
        <f aca="false">H210+Tabla_Ministerio!H210</f>
        <v>2</v>
      </c>
      <c r="AA210" s="83" t="n">
        <f aca="false">Y210+0.33*Z210</f>
        <v>26.66</v>
      </c>
      <c r="AD210" s="91" t="n">
        <f aca="false">IF(U210&gt;0,T210/U210,0)</f>
        <v>207.914285714286</v>
      </c>
      <c r="AE210" s="92" t="n">
        <f aca="false">EXP((((AD210-AD$215)/AD$216+2)/4-1.9)^3)</f>
        <v>0.0704917877459118</v>
      </c>
      <c r="AF210" s="93" t="n">
        <f aca="false">T210/V210</f>
        <v>24.5722640694885</v>
      </c>
      <c r="AG210" s="92" t="n">
        <f aca="false">EXP((((AF210-AF$215)/AF$216+2)/4-1.9)^3)</f>
        <v>0.393672640142177</v>
      </c>
      <c r="AH210" s="92" t="n">
        <f aca="false">W210/V210</f>
        <v>0.598521717163413</v>
      </c>
      <c r="AI210" s="92" t="n">
        <f aca="false">EXP((((AH210-AH$215)/AH$216+2)/4-1.9)^3)</f>
        <v>0.0308117997823204</v>
      </c>
      <c r="AJ210" s="92" t="n">
        <f aca="false">X210/V210</f>
        <v>0.0236369174778644</v>
      </c>
      <c r="AK210" s="92" t="n">
        <f aca="false">EXP((((AJ210-AJ$215)/AJ$216+2)/4-1.9)^3)</f>
        <v>0.0107014733431094</v>
      </c>
      <c r="AL210" s="92" t="n">
        <f aca="false">AA210/V210</f>
        <v>0.090022888565695</v>
      </c>
      <c r="AM210" s="92" t="n">
        <f aca="false">EXP((((AL210-AL$215)/AL$216+2)/4-1.9)^3)</f>
        <v>0.00636776679754384</v>
      </c>
      <c r="AN210" s="92" t="n">
        <f aca="false">0.01*AE210+0.15*AG210+0.24*AI210+0.25*AK210+0.35*AM210</f>
        <v>0.0720547325614603</v>
      </c>
      <c r="AP210" s="94" t="n">
        <f aca="false">0.01*AE210/$AN$215</f>
        <v>0.000245769727521873</v>
      </c>
      <c r="AQ210" s="81" t="n">
        <f aca="false">AP210*$J$215</f>
        <v>2736.37974734115</v>
      </c>
      <c r="AR210" s="94" t="n">
        <f aca="false">0.15*AG210/$AN$215</f>
        <v>0.0205881040744715</v>
      </c>
      <c r="AS210" s="81" t="n">
        <f aca="false">AR210*$J$215</f>
        <v>229226.241952528</v>
      </c>
      <c r="AT210" s="94" t="n">
        <f aca="false">0.24*AI210/$AN$215</f>
        <v>0.0025782093077582</v>
      </c>
      <c r="AU210" s="81" t="n">
        <f aca="false">AT210*$J$215</f>
        <v>28705.5684412072</v>
      </c>
      <c r="AV210" s="94" t="n">
        <f aca="false">0.25*AK210/$AN$215</f>
        <v>0.000932767586026759</v>
      </c>
      <c r="AW210" s="81" t="n">
        <f aca="false">AV210*$J$215</f>
        <v>10385.3568831123</v>
      </c>
      <c r="AX210" s="94" t="n">
        <f aca="false">0.35*AM210/$AN$215</f>
        <v>0.000777043009234902</v>
      </c>
      <c r="AY210" s="81" t="n">
        <f aca="false">AX210*$J$215</f>
        <v>8651.53237025164</v>
      </c>
    </row>
    <row r="211" customFormat="false" ht="13.8" hidden="false" customHeight="false" outlineLevel="0" collapsed="false">
      <c r="A211" s="89" t="s">
        <v>136</v>
      </c>
      <c r="B211" s="81" t="n">
        <f aca="true">INDIRECT(ADDRESS(ROW()-35*INT((ROW()-15)/35)+138,2+INT((ROW()-15)/35), 1, 1, "Variables_Simulación"))</f>
        <v>0</v>
      </c>
      <c r="C211" s="81" t="n">
        <f aca="true">INDIRECT(ADDRESS(ROW()-35*INT((ROW()-15)/35)+108,2+INT((ROW()-15)/35), 1, 1, "Variables_Simulación"))</f>
        <v>0</v>
      </c>
      <c r="D211" s="81" t="n">
        <f aca="true">INDIRECT(ADDRESS(ROW()-35*INT((ROW()-15)/35)+78,2+INT((ROW()-15)/35), 1, 1, "Variables_Simulación"))</f>
        <v>0</v>
      </c>
      <c r="E211" s="81" t="n">
        <f aca="true">INDIRECT(ADDRESS(ROW()-35*INT((ROW()-15)/35)+48,2+INT((ROW()-15)/35), 1, 1, "Variables_Simulación"))</f>
        <v>0</v>
      </c>
      <c r="F211" s="81" t="n">
        <f aca="true">INDIRECT(ADDRESS(ROW()-35*INT((ROW()-15)/35)+18,2+INT((ROW()-15)/35), 1, 1, "Variables_Simulación"))</f>
        <v>0</v>
      </c>
      <c r="G211" s="81" t="n">
        <f aca="true">INDIRECT(ADDRESS(ROW()-35*INT((ROW()-15)/35)-12,2+INT((ROW()-15)/35), 1, 1, "Variables_Simulación"))</f>
        <v>0</v>
      </c>
      <c r="H211" s="81" t="n">
        <f aca="true">INDIRECT(ADDRESS(ROW()-35*INT((ROW()-15)/35)+168,2+INT((ROW()-15)/35), 1, 1, "Variables_Simulación"))</f>
        <v>0</v>
      </c>
      <c r="I211" s="163" t="n">
        <f aca="false">AP211+AR211+AT211+AV211+AX211</f>
        <v>0.00503807109193123</v>
      </c>
      <c r="J211" s="81" t="n">
        <f aca="false">ROUND(AQ211+AS211+AU211+AW211+AY211,0)</f>
        <v>56093</v>
      </c>
      <c r="K211" s="94" t="n">
        <f aca="false">I211-Tabla_Ministerio!J211</f>
        <v>6.50521303491303E-017</v>
      </c>
      <c r="L211" s="81" t="n">
        <f aca="false">J211-Tabla_Ministerio!K211</f>
        <v>-1</v>
      </c>
      <c r="M211" s="94" t="n">
        <f aca="false">Q246/Q$250</f>
        <v>0.0125510191578607</v>
      </c>
      <c r="N211" s="81" t="n">
        <f aca="false">ROUND(N$215*M211,0)</f>
        <v>2655098</v>
      </c>
      <c r="O211" s="82" t="n">
        <f aca="false">Tabla_Ministerio!L211/Tabla_Ministerio!L215-M211</f>
        <v>-9.05297234700224E-006</v>
      </c>
      <c r="P211" s="81" t="n">
        <f aca="false">N211-Tabla_Ministerio!L211</f>
        <v>1915</v>
      </c>
      <c r="Q211" s="83" t="n">
        <f aca="false">N211+J211</f>
        <v>2711191</v>
      </c>
      <c r="R211" s="81" t="n">
        <f aca="false">Q211-Tabla_Ministerio!M211</f>
        <v>1914</v>
      </c>
      <c r="T211" s="83" t="n">
        <f aca="false">B211+Tabla_Ministerio!B211</f>
        <v>3907</v>
      </c>
      <c r="U211" s="83" t="n">
        <f aca="false">C211+Tabla_Ministerio!C211</f>
        <v>42</v>
      </c>
      <c r="V211" s="83" t="n">
        <f aca="false">D211+Tabla_Ministerio!D211</f>
        <v>404.367285225451</v>
      </c>
      <c r="W211" s="83" t="n">
        <f aca="false">E211+Tabla_Ministerio!E211</f>
        <v>226.815415390747</v>
      </c>
      <c r="X211" s="83" t="n">
        <f aca="false">F211+Tabla_Ministerio!F211</f>
        <v>21</v>
      </c>
      <c r="Y211" s="83" t="n">
        <f aca="false">G211+Tabla_Ministerio!G211</f>
        <v>84</v>
      </c>
      <c r="Z211" s="83" t="n">
        <f aca="false">H211+Tabla_Ministerio!H211</f>
        <v>12</v>
      </c>
      <c r="AA211" s="83" t="n">
        <f aca="false">Y211+0.33*Z211</f>
        <v>87.96</v>
      </c>
      <c r="AD211" s="91" t="n">
        <f aca="false">IF(U211&gt;0,T211/U211,0)</f>
        <v>93.0238095238095</v>
      </c>
      <c r="AE211" s="92" t="n">
        <f aca="false">EXP((((AD211-AD$215)/AD$216+2)/4-1.9)^3)</f>
        <v>0.00465799858536579</v>
      </c>
      <c r="AF211" s="93" t="n">
        <f aca="false">T211/V211</f>
        <v>9.66200813654272</v>
      </c>
      <c r="AG211" s="92" t="n">
        <f aca="false">EXP((((AF211-AF$215)/AF$216+2)/4-1.9)^3)</f>
        <v>0.00223144183680034</v>
      </c>
      <c r="AH211" s="92" t="n">
        <f aca="false">W211/V211</f>
        <v>0.560914356027314</v>
      </c>
      <c r="AI211" s="92" t="n">
        <f aca="false">EXP((((AH211-AH$215)/AH$216+2)/4-1.9)^3)</f>
        <v>0.0173437043202201</v>
      </c>
      <c r="AJ211" s="92" t="n">
        <f aca="false">X211/V211</f>
        <v>0.0519329846090088</v>
      </c>
      <c r="AK211" s="92" t="n">
        <f aca="false">EXP((((AJ211-AJ$215)/AJ$216+2)/4-1.9)^3)</f>
        <v>0.0174729019034412</v>
      </c>
      <c r="AL211" s="92" t="n">
        <f aca="false">AA211/V211</f>
        <v>0.217525015533734</v>
      </c>
      <c r="AM211" s="92" t="n">
        <f aca="false">EXP((((AL211-AL$215)/AL$216+2)/4-1.9)^3)</f>
        <v>0.0158234520083655</v>
      </c>
      <c r="AN211" s="92" t="n">
        <f aca="false">0.01*AE211+0.15*AG211+0.24*AI211+0.25*AK211+0.35*AM211</f>
        <v>0.0144502189770147</v>
      </c>
      <c r="AP211" s="94" t="n">
        <f aca="false">0.01*AE211/$AN$215</f>
        <v>1.62401193065076E-005</v>
      </c>
      <c r="AQ211" s="81" t="n">
        <f aca="false">AP211*$J$215</f>
        <v>180.816140428753</v>
      </c>
      <c r="AR211" s="94" t="n">
        <f aca="false">0.15*AG211/$AN$215</f>
        <v>0.000116698881475694</v>
      </c>
      <c r="AS211" s="81" t="n">
        <f aca="false">AR211*$J$215</f>
        <v>1299.31566034321</v>
      </c>
      <c r="AT211" s="94" t="n">
        <f aca="false">0.24*AI211/$AN$215</f>
        <v>0.00145125244955847</v>
      </c>
      <c r="AU211" s="81" t="n">
        <f aca="false">AT211*$J$215</f>
        <v>16158.1243194306</v>
      </c>
      <c r="AV211" s="94" t="n">
        <f aca="false">0.25*AK211/$AN$215</f>
        <v>0.00152298249099031</v>
      </c>
      <c r="AW211" s="81" t="n">
        <f aca="false">AV211*$J$215</f>
        <v>16956.7606471393</v>
      </c>
      <c r="AX211" s="94" t="n">
        <f aca="false">0.35*AM211/$AN$215</f>
        <v>0.00193089715060026</v>
      </c>
      <c r="AY211" s="81" t="n">
        <f aca="false">AX211*$J$215</f>
        <v>21498.4486103198</v>
      </c>
    </row>
    <row r="212" customFormat="false" ht="13.8" hidden="false" customHeight="false" outlineLevel="0" collapsed="false">
      <c r="A212" s="89" t="s">
        <v>137</v>
      </c>
      <c r="B212" s="81" t="n">
        <f aca="true">INDIRECT(ADDRESS(ROW()-35*INT((ROW()-15)/35)+138,2+INT((ROW()-15)/35), 1, 1, "Variables_Simulación"))</f>
        <v>0</v>
      </c>
      <c r="C212" s="81" t="n">
        <f aca="true">INDIRECT(ADDRESS(ROW()-35*INT((ROW()-15)/35)+108,2+INT((ROW()-15)/35), 1, 1, "Variables_Simulación"))</f>
        <v>0</v>
      </c>
      <c r="D212" s="81" t="n">
        <f aca="true">INDIRECT(ADDRESS(ROW()-35*INT((ROW()-15)/35)+78,2+INT((ROW()-15)/35), 1, 1, "Variables_Simulación"))</f>
        <v>0</v>
      </c>
      <c r="E212" s="81" t="n">
        <f aca="true">INDIRECT(ADDRESS(ROW()-35*INT((ROW()-15)/35)+48,2+INT((ROW()-15)/35), 1, 1, "Variables_Simulación"))</f>
        <v>0</v>
      </c>
      <c r="F212" s="81" t="n">
        <f aca="true">INDIRECT(ADDRESS(ROW()-35*INT((ROW()-15)/35)+18,2+INT((ROW()-15)/35), 1, 1, "Variables_Simulación"))</f>
        <v>0</v>
      </c>
      <c r="G212" s="81" t="n">
        <f aca="true">INDIRECT(ADDRESS(ROW()-35*INT((ROW()-15)/35)-12,2+INT((ROW()-15)/35), 1, 1, "Variables_Simulación"))</f>
        <v>0</v>
      </c>
      <c r="H212" s="81" t="n">
        <f aca="true">INDIRECT(ADDRESS(ROW()-35*INT((ROW()-15)/35)+168,2+INT((ROW()-15)/35), 1, 1, "Variables_Simulación"))</f>
        <v>0</v>
      </c>
      <c r="I212" s="163" t="n">
        <f aca="false">AP212+AR212+AT212+AV212+AX212</f>
        <v>0.015095049550238</v>
      </c>
      <c r="J212" s="81" t="n">
        <f aca="false">ROUND(AQ212+AS212+AU212+AW212+AY212,0)</f>
        <v>168067</v>
      </c>
      <c r="K212" s="94" t="n">
        <f aca="false">I212-Tabla_Ministerio!J212</f>
        <v>-1.23165366794353E-016</v>
      </c>
      <c r="L212" s="81" t="n">
        <f aca="false">J212-Tabla_Ministerio!K212</f>
        <v>0</v>
      </c>
      <c r="M212" s="94" t="n">
        <f aca="false">Q247/Q$250</f>
        <v>0.0106985826334831</v>
      </c>
      <c r="N212" s="81" t="n">
        <f aca="false">ROUND(N$215*M212,0)</f>
        <v>2263225</v>
      </c>
      <c r="O212" s="82" t="n">
        <f aca="false">Tabla_Ministerio!L212/Tabla_Ministerio!L215-M212</f>
        <v>1.2879138307503E-005</v>
      </c>
      <c r="P212" s="81" t="n">
        <f aca="false">N212-Tabla_Ministerio!L212</f>
        <v>-2725</v>
      </c>
      <c r="Q212" s="83" t="n">
        <f aca="false">N212+J212</f>
        <v>2431292</v>
      </c>
      <c r="R212" s="81" t="n">
        <f aca="false">Q212-Tabla_Ministerio!M212</f>
        <v>-2725</v>
      </c>
      <c r="T212" s="83" t="n">
        <f aca="false">B212+Tabla_Ministerio!B212</f>
        <v>6553</v>
      </c>
      <c r="U212" s="83" t="n">
        <f aca="false">C212+Tabla_Ministerio!C212</f>
        <v>26</v>
      </c>
      <c r="V212" s="83" t="n">
        <f aca="false">D212+Tabla_Ministerio!D212</f>
        <v>392.43923237613</v>
      </c>
      <c r="W212" s="83" t="n">
        <f aca="false">E212+Tabla_Ministerio!E212</f>
        <v>274.554845024351</v>
      </c>
      <c r="X212" s="83" t="n">
        <f aca="false">F212+Tabla_Ministerio!F212</f>
        <v>15</v>
      </c>
      <c r="Y212" s="83" t="n">
        <f aca="false">G212+Tabla_Ministerio!G212</f>
        <v>61</v>
      </c>
      <c r="Z212" s="83" t="n">
        <f aca="false">H212+Tabla_Ministerio!H212</f>
        <v>8</v>
      </c>
      <c r="AA212" s="83" t="n">
        <f aca="false">Y212+0.33*Z212</f>
        <v>63.64</v>
      </c>
      <c r="AD212" s="91" t="n">
        <f aca="false">IF(U212&gt;0,T212/U212,0)</f>
        <v>252.038461538462</v>
      </c>
      <c r="AE212" s="92" t="n">
        <f aca="false">EXP((((AD212-AD$215)/AD$216+2)/4-1.9)^3)</f>
        <v>0.146308677868589</v>
      </c>
      <c r="AF212" s="93" t="n">
        <f aca="false">T212/V212</f>
        <v>16.6981266381628</v>
      </c>
      <c r="AG212" s="92" t="n">
        <f aca="false">EXP((((AF212-AF$215)/AF$216+2)/4-1.9)^3)</f>
        <v>0.0549757307483036</v>
      </c>
      <c r="AH212" s="92" t="n">
        <f aca="false">W212/V212</f>
        <v>0.699611105041624</v>
      </c>
      <c r="AI212" s="92" t="n">
        <f aca="false">EXP((((AH212-AH$215)/AH$216+2)/4-1.9)^3)</f>
        <v>0.109749627206465</v>
      </c>
      <c r="AJ212" s="92" t="n">
        <f aca="false">X212/V212</f>
        <v>0.0382224781889885</v>
      </c>
      <c r="AK212" s="92" t="n">
        <f aca="false">EXP((((AJ212-AJ$215)/AJ$216+2)/4-1.9)^3)</f>
        <v>0.0138427596120457</v>
      </c>
      <c r="AL212" s="92" t="n">
        <f aca="false">AA212/V212</f>
        <v>0.162165234129815</v>
      </c>
      <c r="AM212" s="92" t="n">
        <f aca="false">EXP((((AL212-AL$215)/AL$216+2)/4-1.9)^3)</f>
        <v>0.0108161274875193</v>
      </c>
      <c r="AN212" s="92" t="n">
        <f aca="false">0.01*AE212+0.15*AG212+0.24*AI212+0.25*AK212+0.35*AM212</f>
        <v>0.0432956914441261</v>
      </c>
      <c r="AP212" s="94" t="n">
        <f aca="false">0.01*AE212/$AN$215</f>
        <v>0.000510105432755662</v>
      </c>
      <c r="AQ212" s="81" t="n">
        <f aca="false">AP212*$J$215</f>
        <v>5679.47154955063</v>
      </c>
      <c r="AR212" s="94" t="n">
        <f aca="false">0.15*AG212/$AN$215</f>
        <v>0.0028750945603114</v>
      </c>
      <c r="AS212" s="81" t="n">
        <f aca="false">AR212*$J$215</f>
        <v>32011.0642016586</v>
      </c>
      <c r="AT212" s="94" t="n">
        <f aca="false">0.24*AI212/$AN$215</f>
        <v>0.00918341389940678</v>
      </c>
      <c r="AU212" s="81" t="n">
        <f aca="false">AT212*$J$215</f>
        <v>102247.368132641</v>
      </c>
      <c r="AV212" s="94" t="n">
        <f aca="false">0.25*AK212/$AN$215</f>
        <v>0.00120657007248357</v>
      </c>
      <c r="AW212" s="81" t="n">
        <f aca="false">AV212*$J$215</f>
        <v>13433.8510417161</v>
      </c>
      <c r="AX212" s="94" t="n">
        <f aca="false">0.35*AM212/$AN$215</f>
        <v>0.00131986558528056</v>
      </c>
      <c r="AY212" s="81" t="n">
        <f aca="false">AX212*$J$215</f>
        <v>14695.2738776702</v>
      </c>
    </row>
    <row r="213" customFormat="false" ht="13.8" hidden="false" customHeight="false" outlineLevel="0" collapsed="false">
      <c r="A213" s="89" t="s">
        <v>138</v>
      </c>
      <c r="B213" s="81" t="n">
        <f aca="true">INDIRECT(ADDRESS(ROW()-35*INT((ROW()-15)/35)+138,2+INT((ROW()-15)/35), 1, 1, "Variables_Simulación"))</f>
        <v>0</v>
      </c>
      <c r="C213" s="81" t="n">
        <f aca="true">INDIRECT(ADDRESS(ROW()-35*INT((ROW()-15)/35)+108,2+INT((ROW()-15)/35), 1, 1, "Variables_Simulación"))</f>
        <v>0</v>
      </c>
      <c r="D213" s="81" t="n">
        <f aca="true">INDIRECT(ADDRESS(ROW()-35*INT((ROW()-15)/35)+78,2+INT((ROW()-15)/35), 1, 1, "Variables_Simulación"))</f>
        <v>0</v>
      </c>
      <c r="E213" s="81" t="n">
        <f aca="true">INDIRECT(ADDRESS(ROW()-35*INT((ROW()-15)/35)+48,2+INT((ROW()-15)/35), 1, 1, "Variables_Simulación"))</f>
        <v>0</v>
      </c>
      <c r="F213" s="81" t="n">
        <f aca="true">INDIRECT(ADDRESS(ROW()-35*INT((ROW()-15)/35)+18,2+INT((ROW()-15)/35), 1, 1, "Variables_Simulación"))</f>
        <v>0</v>
      </c>
      <c r="G213" s="81" t="n">
        <f aca="true">INDIRECT(ADDRESS(ROW()-35*INT((ROW()-15)/35)-12,2+INT((ROW()-15)/35), 1, 1, "Variables_Simulación"))</f>
        <v>0</v>
      </c>
      <c r="H213" s="81" t="n">
        <f aca="true">INDIRECT(ADDRESS(ROW()-35*INT((ROW()-15)/35)+168,2+INT((ROW()-15)/35), 1, 1, "Variables_Simulación"))</f>
        <v>0</v>
      </c>
      <c r="I213" s="163" t="n">
        <f aca="false">AP213+AR213+AT213+AV213+AX213</f>
        <v>0.0170289559632353</v>
      </c>
      <c r="J213" s="81" t="n">
        <f aca="false">ROUND(AQ213+AS213+AU213+AW213+AY213,0)</f>
        <v>189599</v>
      </c>
      <c r="K213" s="94" t="n">
        <f aca="false">I213-Tabla_Ministerio!J213</f>
        <v>6.2450045135165E-017</v>
      </c>
      <c r="L213" s="81" t="n">
        <f aca="false">J213-Tabla_Ministerio!K213</f>
        <v>0</v>
      </c>
      <c r="M213" s="94" t="n">
        <f aca="false">Q248/Q$250</f>
        <v>0.0081000427382879</v>
      </c>
      <c r="N213" s="81" t="n">
        <f aca="false">ROUND(N$215*M213,0)</f>
        <v>1713519</v>
      </c>
      <c r="O213" s="82" t="n">
        <f aca="false">Tabla_Ministerio!L213/Tabla_Ministerio!L215-M213</f>
        <v>-1.45495083387487E-005</v>
      </c>
      <c r="P213" s="81" t="n">
        <f aca="false">N213-Tabla_Ministerio!L213</f>
        <v>3078</v>
      </c>
      <c r="Q213" s="83" t="n">
        <f aca="false">N213+J213</f>
        <v>1903118</v>
      </c>
      <c r="R213" s="81" t="n">
        <f aca="false">Q213-Tabla_Ministerio!M213</f>
        <v>3078</v>
      </c>
      <c r="T213" s="83" t="n">
        <f aca="false">B213+Tabla_Ministerio!B213</f>
        <v>8646</v>
      </c>
      <c r="U213" s="83" t="n">
        <f aca="false">C213+Tabla_Ministerio!C213</f>
        <v>53</v>
      </c>
      <c r="V213" s="83" t="n">
        <f aca="false">D213+Tabla_Ministerio!D213</f>
        <v>461.585002292913</v>
      </c>
      <c r="W213" s="83" t="n">
        <f aca="false">E213+Tabla_Ministerio!E213</f>
        <v>313.327410264182</v>
      </c>
      <c r="X213" s="83" t="n">
        <f aca="false">F213+Tabla_Ministerio!F213</f>
        <v>34</v>
      </c>
      <c r="Y213" s="83" t="n">
        <f aca="false">G213+Tabla_Ministerio!G213</f>
        <v>97</v>
      </c>
      <c r="Z213" s="83" t="n">
        <f aca="false">H213+Tabla_Ministerio!H213</f>
        <v>13</v>
      </c>
      <c r="AA213" s="83" t="n">
        <f aca="false">Y213+0.33*Z213</f>
        <v>101.29</v>
      </c>
      <c r="AD213" s="91" t="n">
        <f aca="false">IF(U213&gt;0,T213/U213,0)</f>
        <v>163.132075471698</v>
      </c>
      <c r="AE213" s="92" t="n">
        <f aca="false">EXP((((AD213-AD$215)/AD$216+2)/4-1.9)^3)</f>
        <v>0.0283814498130451</v>
      </c>
      <c r="AF213" s="93" t="n">
        <f aca="false">T213/V213</f>
        <v>18.7311111865663</v>
      </c>
      <c r="AG213" s="92" t="n">
        <f aca="false">EXP((((AF213-AF$215)/AF$216+2)/4-1.9)^3)</f>
        <v>0.105502085362091</v>
      </c>
      <c r="AH213" s="92" t="n">
        <f aca="false">W213/V213</f>
        <v>0.678807605766512</v>
      </c>
      <c r="AI213" s="92" t="n">
        <f aca="false">EXP((((AH213-AH$215)/AH$216+2)/4-1.9)^3)</f>
        <v>0.0871501284071609</v>
      </c>
      <c r="AJ213" s="92" t="n">
        <f aca="false">X213/V213</f>
        <v>0.0736592389941306</v>
      </c>
      <c r="AK213" s="92" t="n">
        <f aca="false">EXP((((AJ213-AJ$215)/AJ$216+2)/4-1.9)^3)</f>
        <v>0.0248321504995121</v>
      </c>
      <c r="AL213" s="92" t="n">
        <f aca="false">AA213/V213</f>
        <v>0.219439538756338</v>
      </c>
      <c r="AM213" s="92" t="n">
        <f aca="false">EXP((((AL213-AL$215)/AL$216+2)/4-1.9)^3)</f>
        <v>0.0160266716641137</v>
      </c>
      <c r="AN213" s="92" t="n">
        <f aca="false">0.01*AE213+0.15*AG213+0.24*AI213+0.25*AK213+0.35*AM213</f>
        <v>0.0488425308274806</v>
      </c>
      <c r="AP213" s="94" t="n">
        <f aca="false">0.01*AE213/$AN$215</f>
        <v>9.89519688785639E-005</v>
      </c>
      <c r="AQ213" s="81" t="n">
        <f aca="false">AP213*$J$215</f>
        <v>1101.72300848051</v>
      </c>
      <c r="AR213" s="94" t="n">
        <f aca="false">0.15*AG213/$AN$215</f>
        <v>0.00551749776851156</v>
      </c>
      <c r="AS213" s="81" t="n">
        <f aca="false">AR213*$J$215</f>
        <v>61431.3622022929</v>
      </c>
      <c r="AT213" s="94" t="n">
        <f aca="false">0.24*AI213/$AN$215</f>
        <v>0.00729237739499369</v>
      </c>
      <c r="AU213" s="81" t="n">
        <f aca="false">AT213*$J$215</f>
        <v>81192.724648536</v>
      </c>
      <c r="AV213" s="94" t="n">
        <f aca="false">0.25*AK213/$AN$215</f>
        <v>0.0021644332826561</v>
      </c>
      <c r="AW213" s="81" t="n">
        <f aca="false">AV213*$J$215</f>
        <v>24098.6205211305</v>
      </c>
      <c r="AX213" s="94" t="n">
        <f aca="false">0.35*AM213/$AN$215</f>
        <v>0.00195569554819535</v>
      </c>
      <c r="AY213" s="81" t="n">
        <f aca="false">AX213*$J$215</f>
        <v>21774.5519108765</v>
      </c>
    </row>
    <row r="214" customFormat="false" ht="13.8" hidden="false" customHeight="false" outlineLevel="0" collapsed="false">
      <c r="A214" s="95" t="s">
        <v>139</v>
      </c>
      <c r="B214" s="97" t="n">
        <f aca="true">INDIRECT(ADDRESS(ROW()-35*INT((ROW()-15)/35)+138,2+INT((ROW()-15)/35), 1, 1, "Variables_Simulación"))</f>
        <v>0</v>
      </c>
      <c r="C214" s="97" t="n">
        <f aca="true">INDIRECT(ADDRESS(ROW()-35*INT((ROW()-15)/35)+108,2+INT((ROW()-15)/35), 1, 1, "Variables_Simulación"))</f>
        <v>0</v>
      </c>
      <c r="D214" s="97" t="n">
        <f aca="true">INDIRECT(ADDRESS(ROW()-35*INT((ROW()-15)/35)+78,2+INT((ROW()-15)/35), 1, 1, "Variables_Simulación"))</f>
        <v>0</v>
      </c>
      <c r="E214" s="97" t="n">
        <f aca="true">INDIRECT(ADDRESS(ROW()-35*INT((ROW()-15)/35)+48,2+INT((ROW()-15)/35), 1, 1, "Variables_Simulación"))</f>
        <v>0</v>
      </c>
      <c r="F214" s="97" t="n">
        <f aca="true">INDIRECT(ADDRESS(ROW()-35*INT((ROW()-15)/35)+18,2+INT((ROW()-15)/35), 1, 1, "Variables_Simulación"))</f>
        <v>0</v>
      </c>
      <c r="G214" s="97" t="n">
        <f aca="true">INDIRECT(ADDRESS(ROW()-35*INT((ROW()-15)/35)-12,2+INT((ROW()-15)/35), 1, 1, "Variables_Simulación"))</f>
        <v>0</v>
      </c>
      <c r="H214" s="97" t="n">
        <f aca="true">INDIRECT(ADDRESS(ROW()-35*INT((ROW()-15)/35)+168,2+INT((ROW()-15)/35), 1, 1, "Variables_Simulación"))</f>
        <v>0</v>
      </c>
      <c r="I214" s="164" t="n">
        <f aca="false">AP214+AR214+AT214+AV214+AX214</f>
        <v>0.00558145097181923</v>
      </c>
      <c r="J214" s="97" t="n">
        <f aca="false">ROUND(AQ214+AS214+AU214+AW214+AY214,0)</f>
        <v>62143</v>
      </c>
      <c r="K214" s="94" t="n">
        <f aca="false">I214-Tabla_Ministerio!J214</f>
        <v>0</v>
      </c>
      <c r="L214" s="81" t="n">
        <f aca="false">J214-Tabla_Ministerio!K214</f>
        <v>0</v>
      </c>
      <c r="M214" s="94" t="n">
        <f aca="false">Q249/Q$250</f>
        <v>0.00721785698058448</v>
      </c>
      <c r="N214" s="81" t="n">
        <f aca="false">ROUND(N$215*M214,0)</f>
        <v>1526897</v>
      </c>
      <c r="O214" s="82" t="n">
        <f aca="false">Tabla_Ministerio!L214/Tabla_Ministerio!L215-M214</f>
        <v>9.27753007099602E-006</v>
      </c>
      <c r="P214" s="81" t="n">
        <f aca="false">N214-Tabla_Ministerio!L214</f>
        <v>-1963</v>
      </c>
      <c r="Q214" s="83" t="n">
        <f aca="false">N214+J214</f>
        <v>1589040</v>
      </c>
      <c r="R214" s="81" t="n">
        <f aca="false">Q214-Tabla_Ministerio!M214</f>
        <v>-1963</v>
      </c>
      <c r="T214" s="99" t="n">
        <f aca="false">B214+Tabla_Ministerio!B214</f>
        <v>8631</v>
      </c>
      <c r="U214" s="99" t="n">
        <f aca="false">C214+Tabla_Ministerio!C214</f>
        <v>33</v>
      </c>
      <c r="V214" s="99" t="n">
        <f aca="false">D214+Tabla_Ministerio!D214</f>
        <v>573.67824250946</v>
      </c>
      <c r="W214" s="99" t="n">
        <f aca="false">E214+Tabla_Ministerio!E214</f>
        <v>305.427086998304</v>
      </c>
      <c r="X214" s="99" t="n">
        <f aca="false">F214+Tabla_Ministerio!F214</f>
        <v>24</v>
      </c>
      <c r="Y214" s="99" t="n">
        <f aca="false">G214+Tabla_Ministerio!G214</f>
        <v>85</v>
      </c>
      <c r="Z214" s="99" t="n">
        <f aca="false">H214+Tabla_Ministerio!H214</f>
        <v>12</v>
      </c>
      <c r="AA214" s="99" t="n">
        <f aca="false">Y214+0.33*Z214</f>
        <v>88.96</v>
      </c>
      <c r="AD214" s="91" t="n">
        <f aca="false">IF(U214&gt;0,T214/U214,0)</f>
        <v>261.545454545455</v>
      </c>
      <c r="AE214" s="92" t="n">
        <f aca="false">EXP((((AD214-AD$215)/AD$216+2)/4-1.9)^3)</f>
        <v>0.167852946968926</v>
      </c>
      <c r="AF214" s="93" t="n">
        <f aca="false">T214/V214</f>
        <v>15.0450188981286</v>
      </c>
      <c r="AG214" s="92" t="n">
        <f aca="false">EXP((((AF214-AF$215)/AF$216+2)/4-1.9)^3)</f>
        <v>0.0297371532409421</v>
      </c>
      <c r="AH214" s="92" t="n">
        <f aca="false">W214/V214</f>
        <v>0.532401378274804</v>
      </c>
      <c r="AI214" s="92" t="n">
        <f aca="false">EXP((((AH214-AH$215)/AH$216+2)/4-1.9)^3)</f>
        <v>0.0107799318331277</v>
      </c>
      <c r="AJ214" s="92" t="n">
        <f aca="false">X214/V214</f>
        <v>0.0418352975964645</v>
      </c>
      <c r="AK214" s="92" t="n">
        <f aca="false">EXP((((AJ214-AJ$215)/AJ$216+2)/4-1.9)^3)</f>
        <v>0.0147312984196064</v>
      </c>
      <c r="AL214" s="92" t="n">
        <f aca="false">AA214/V214</f>
        <v>0.155069503090895</v>
      </c>
      <c r="AM214" s="92" t="n">
        <f aca="false">EXP((((AL214-AL$215)/AL$216+2)/4-1.9)^3)</f>
        <v>0.0102846656551435</v>
      </c>
      <c r="AN214" s="92" t="n">
        <f aca="false">0.01*AE214+0.15*AG214+0.24*AI214+0.25*AK214+0.35*AM214</f>
        <v>0.0160087436799831</v>
      </c>
      <c r="AP214" s="94" t="n">
        <f aca="false">0.01*AE214/$AN$215</f>
        <v>0.000585219560454243</v>
      </c>
      <c r="AQ214" s="81" t="n">
        <f aca="false">AP214*$J$215</f>
        <v>6515.78601287402</v>
      </c>
      <c r="AR214" s="94" t="n">
        <f aca="false">0.15*AG214/$AN$215</f>
        <v>0.00155517946480079</v>
      </c>
      <c r="AS214" s="81" t="n">
        <f aca="false">AR214*$J$215</f>
        <v>17315.2390811964</v>
      </c>
      <c r="AT214" s="94" t="n">
        <f aca="false">0.24*AI214/$AN$215</f>
        <v>0.000902021978122688</v>
      </c>
      <c r="AU214" s="81" t="n">
        <f aca="false">AT214*$J$215</f>
        <v>10043.0378365938</v>
      </c>
      <c r="AV214" s="94" t="n">
        <f aca="false">0.25*AK214/$AN$215</f>
        <v>0.00128401737081779</v>
      </c>
      <c r="AW214" s="81" t="n">
        <f aca="false">AV214*$J$215</f>
        <v>14296.1428332435</v>
      </c>
      <c r="AX214" s="94" t="n">
        <f aca="false">0.35*AM214/$AN$215</f>
        <v>0.00125501259762372</v>
      </c>
      <c r="AY214" s="81" t="n">
        <f aca="false">AX214*$J$215</f>
        <v>13973.2060958969</v>
      </c>
    </row>
    <row r="215" customFormat="false" ht="13.8" hidden="false" customHeight="false" outlineLevel="0" collapsed="false">
      <c r="A215" s="104" t="s">
        <v>71</v>
      </c>
      <c r="B215" s="108"/>
      <c r="C215" s="108"/>
      <c r="D215" s="108"/>
      <c r="E215" s="108"/>
      <c r="F215" s="108"/>
      <c r="G215" s="108"/>
      <c r="H215" s="108"/>
      <c r="I215" s="108" t="n">
        <f aca="false">SUM(I188:I214)</f>
        <v>1</v>
      </c>
      <c r="J215" s="108" t="n">
        <f aca="false">Tabla_Ministerio!K215</f>
        <v>11133917</v>
      </c>
      <c r="K215" s="107" t="n">
        <f aca="false">I215-Tabla_Ministerio!J215</f>
        <v>0</v>
      </c>
      <c r="L215" s="108" t="n">
        <f aca="false">SUM(L190:L214)</f>
        <v>-3</v>
      </c>
      <c r="M215" s="105" t="n">
        <f aca="false">SUM(M190:M214)</f>
        <v>0.999999972246964</v>
      </c>
      <c r="N215" s="108" t="n">
        <f aca="false">Tabla_Ministerio!L215</f>
        <v>211544423</v>
      </c>
      <c r="O215" s="105" t="n">
        <f aca="false">SUM(O190:O214)</f>
        <v>2.77530360654615E-008</v>
      </c>
      <c r="P215" s="108" t="n">
        <f aca="false">SUM(P188:P214)</f>
        <v>-8</v>
      </c>
      <c r="Q215" s="111" t="n">
        <f aca="false">Tabla_Ministerio!M215</f>
        <v>222678340</v>
      </c>
      <c r="R215" s="108" t="n">
        <f aca="false">SUM(R190:R214)</f>
        <v>-11</v>
      </c>
      <c r="T215" s="111"/>
      <c r="U215" s="111"/>
      <c r="V215" s="111"/>
      <c r="W215" s="111"/>
      <c r="X215" s="111"/>
      <c r="Y215" s="111"/>
      <c r="Z215" s="111"/>
      <c r="AA215" s="111"/>
      <c r="AC215" s="112" t="s">
        <v>295</v>
      </c>
      <c r="AD215" s="112" t="n">
        <f aca="false">AVERAGE(AD190:AD214)</f>
        <v>202.972411967296</v>
      </c>
      <c r="AE215" s="111"/>
      <c r="AF215" s="112" t="n">
        <f aca="false">AVERAGE(AF190:AF214)</f>
        <v>17.1570186832754</v>
      </c>
      <c r="AG215" s="111"/>
      <c r="AH215" s="114" t="n">
        <f aca="false">AVERAGE(AH190:AH214)</f>
        <v>0.653303532790717</v>
      </c>
      <c r="AI215" s="111"/>
      <c r="AJ215" s="114" t="n">
        <f aca="false">AVERAGE(AJ190:AJ214)</f>
        <v>0.140416370677496</v>
      </c>
      <c r="AK215" s="111"/>
      <c r="AL215" s="114" t="n">
        <f aca="false">AVERAGE(AL190:AL214)</f>
        <v>0.457173302432142</v>
      </c>
      <c r="AM215" s="111"/>
      <c r="AN215" s="114" t="n">
        <f aca="false">SUM(AN190:AN214)</f>
        <v>2.86820465875473</v>
      </c>
      <c r="AP215" s="116" t="n">
        <f aca="false">SUM(AP188:AP214)</f>
        <v>0.00983759507517721</v>
      </c>
      <c r="AQ215" s="108" t="n">
        <f aca="false">SUM(AQ188:AQ214)</f>
        <v>109530.967046632</v>
      </c>
      <c r="AR215" s="116" t="n">
        <f aca="false">SUM(AR188:AR214)</f>
        <v>0.148026505081094</v>
      </c>
      <c r="AS215" s="108" t="n">
        <f aca="false">SUM(AS188:AS214)</f>
        <v>1648114.82137297</v>
      </c>
      <c r="AT215" s="116" t="n">
        <f aca="false">SUM(AT188:AT214)</f>
        <v>0.236598956606007</v>
      </c>
      <c r="AU215" s="108" t="n">
        <f aca="false">SUM(AU188:AU214)</f>
        <v>2634273.14513788</v>
      </c>
      <c r="AV215" s="116" t="n">
        <f aca="false">SUM(AV188:AV214)</f>
        <v>0.254783371806668</v>
      </c>
      <c r="AW215" s="108" t="n">
        <f aca="false">SUM(AW188:AW214)</f>
        <v>2836736.91467558</v>
      </c>
      <c r="AX215" s="116" t="n">
        <f aca="false">SUM(AX188:AX214)</f>
        <v>0.350753571431054</v>
      </c>
      <c r="AY215" s="108" t="n">
        <f aca="false">SUM(AY188:AY214)</f>
        <v>3905261.15176693</v>
      </c>
    </row>
    <row r="216" customFormat="false" ht="13.8" hidden="false" customHeight="false" outlineLevel="0" collapsed="false">
      <c r="A216" s="57" t="s">
        <v>72</v>
      </c>
      <c r="B216" s="125"/>
      <c r="C216" s="125"/>
      <c r="D216" s="125"/>
      <c r="E216" s="125"/>
      <c r="F216" s="125"/>
      <c r="G216" s="125"/>
      <c r="H216" s="125"/>
      <c r="I216" s="123"/>
      <c r="J216" s="125"/>
      <c r="T216" s="123"/>
      <c r="U216" s="123"/>
      <c r="V216" s="123"/>
      <c r="W216" s="123"/>
      <c r="X216" s="123"/>
      <c r="Y216" s="123"/>
      <c r="Z216" s="123"/>
      <c r="AA216" s="123"/>
      <c r="AC216" s="112" t="s">
        <v>296</v>
      </c>
      <c r="AD216" s="112" t="n">
        <f aca="false">_xlfn.STDEV.P(AD190:AD214)</f>
        <v>78.2963797025188</v>
      </c>
      <c r="AE216" s="111"/>
      <c r="AF216" s="112" t="n">
        <f aca="false">_xlfn.STDEV.P(AF190:AF214)</f>
        <v>4.38130548656311</v>
      </c>
      <c r="AG216" s="111"/>
      <c r="AH216" s="114" t="n">
        <f aca="false">_xlfn.STDEV.P(AH190:AH214)</f>
        <v>0.118702495158907</v>
      </c>
      <c r="AI216" s="111"/>
      <c r="AJ216" s="114" t="n">
        <f aca="false">_xlfn.STDEV.P(AJ190:AJ214)</f>
        <v>0.114255945183397</v>
      </c>
      <c r="AK216" s="111"/>
      <c r="AL216" s="114" t="n">
        <f aca="false">_xlfn.STDEV.P(AL190:AL214)</f>
        <v>0.290105865884308</v>
      </c>
      <c r="AM216" s="111"/>
      <c r="AN216" s="114"/>
    </row>
    <row r="217" customFormat="false" ht="13.8" hidden="false" customHeight="false" outlineLevel="0" collapsed="false">
      <c r="A217" s="57" t="s">
        <v>82</v>
      </c>
      <c r="B217" s="125"/>
      <c r="C217" s="125"/>
      <c r="D217" s="125"/>
      <c r="E217" s="125"/>
      <c r="F217" s="125"/>
      <c r="G217" s="125"/>
      <c r="H217" s="125"/>
      <c r="I217" s="165"/>
      <c r="J217" s="125"/>
      <c r="T217" s="123"/>
      <c r="U217" s="123"/>
      <c r="V217" s="123"/>
      <c r="W217" s="123"/>
      <c r="X217" s="123"/>
      <c r="Y217" s="123"/>
      <c r="Z217" s="123"/>
      <c r="AA217" s="123"/>
    </row>
    <row r="218" customFormat="false" ht="13.8" hidden="false" customHeight="false" outlineLevel="0" collapsed="false">
      <c r="A218" s="126"/>
      <c r="I218" s="48"/>
      <c r="T218" s="48"/>
      <c r="U218" s="48"/>
      <c r="V218" s="48"/>
      <c r="W218" s="48"/>
      <c r="X218" s="48"/>
      <c r="Y218" s="48"/>
      <c r="Z218" s="48"/>
      <c r="AA218" s="48"/>
    </row>
    <row r="219" customFormat="false" ht="13.8" hidden="false" customHeight="false" outlineLevel="0" collapsed="false">
      <c r="A219" s="126"/>
      <c r="I219" s="48"/>
      <c r="T219" s="48"/>
      <c r="U219" s="48"/>
      <c r="V219" s="48"/>
      <c r="W219" s="48"/>
      <c r="X219" s="48"/>
      <c r="Y219" s="48"/>
      <c r="Z219" s="48"/>
      <c r="AA219" s="48"/>
    </row>
    <row r="220" customFormat="false" ht="13.8" hidden="false" customHeight="false" outlineLevel="0" collapsed="false">
      <c r="A220" s="126"/>
      <c r="I220" s="48"/>
      <c r="T220" s="48"/>
      <c r="U220" s="48"/>
      <c r="V220" s="48"/>
      <c r="W220" s="48"/>
      <c r="X220" s="48"/>
      <c r="Y220" s="48"/>
      <c r="Z220" s="48"/>
      <c r="AA220" s="48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T221" s="16"/>
      <c r="U221" s="16"/>
      <c r="V221" s="16"/>
      <c r="W221" s="16"/>
      <c r="X221" s="16"/>
      <c r="Y221" s="16"/>
      <c r="Z221" s="16"/>
      <c r="AA221" s="16"/>
    </row>
    <row r="222" customFormat="false" ht="15.75" hidden="false" customHeight="true" outlineLevel="0" collapsed="false">
      <c r="A222" s="16" t="s">
        <v>140</v>
      </c>
      <c r="B222" s="16"/>
      <c r="C222" s="16"/>
      <c r="D222" s="16"/>
      <c r="E222" s="16"/>
      <c r="F222" s="16"/>
      <c r="G222" s="16"/>
      <c r="H222" s="16"/>
      <c r="I222" s="16"/>
      <c r="J222" s="16"/>
      <c r="T222" s="16"/>
      <c r="U222" s="16"/>
      <c r="V222" s="16"/>
      <c r="W222" s="16"/>
      <c r="X222" s="16"/>
      <c r="Y222" s="16"/>
      <c r="Z222" s="16"/>
      <c r="AA222" s="16"/>
    </row>
    <row r="223" customFormat="false" ht="15.8" hidden="false" customHeight="true" outlineLevel="0" collapsed="false">
      <c r="A223" s="66" t="s">
        <v>30</v>
      </c>
      <c r="B223" s="158" t="s">
        <v>309</v>
      </c>
      <c r="C223" s="158"/>
      <c r="D223" s="158"/>
      <c r="E223" s="158"/>
      <c r="F223" s="158"/>
      <c r="G223" s="158"/>
      <c r="H223" s="158"/>
      <c r="I223" s="66" t="s">
        <v>32</v>
      </c>
      <c r="J223" s="69" t="s">
        <v>33</v>
      </c>
      <c r="K223" s="157" t="s">
        <v>276</v>
      </c>
      <c r="L223" s="69" t="s">
        <v>277</v>
      </c>
      <c r="M223" s="157" t="s">
        <v>278</v>
      </c>
      <c r="N223" s="69" t="s">
        <v>34</v>
      </c>
      <c r="O223" s="69" t="s">
        <v>279</v>
      </c>
      <c r="P223" s="69" t="s">
        <v>280</v>
      </c>
      <c r="Q223" s="66" t="s">
        <v>281</v>
      </c>
      <c r="R223" s="69" t="s">
        <v>282</v>
      </c>
      <c r="T223" s="72" t="s">
        <v>309</v>
      </c>
      <c r="U223" s="72"/>
      <c r="V223" s="72"/>
      <c r="W223" s="72"/>
      <c r="X223" s="72"/>
      <c r="Y223" s="72"/>
      <c r="Z223" s="72"/>
      <c r="AA223" s="72"/>
      <c r="AD223" s="73" t="s">
        <v>284</v>
      </c>
      <c r="AE223" s="73"/>
      <c r="AF223" s="73" t="s">
        <v>285</v>
      </c>
      <c r="AG223" s="73"/>
      <c r="AH223" s="73" t="s">
        <v>286</v>
      </c>
      <c r="AI223" s="73"/>
      <c r="AJ223" s="73" t="s">
        <v>287</v>
      </c>
      <c r="AK223" s="73"/>
      <c r="AL223" s="73" t="s">
        <v>288</v>
      </c>
      <c r="AM223" s="73"/>
      <c r="AN223" s="74" t="s">
        <v>289</v>
      </c>
      <c r="AP223" s="73" t="s">
        <v>284</v>
      </c>
      <c r="AQ223" s="73"/>
      <c r="AR223" s="73" t="s">
        <v>285</v>
      </c>
      <c r="AS223" s="73"/>
      <c r="AT223" s="73" t="s">
        <v>286</v>
      </c>
      <c r="AU223" s="73"/>
      <c r="AV223" s="73" t="s">
        <v>287</v>
      </c>
      <c r="AW223" s="73"/>
      <c r="AX223" s="74" t="s">
        <v>288</v>
      </c>
      <c r="AY223" s="74"/>
    </row>
    <row r="224" customFormat="false" ht="37.3" hidden="false" customHeight="false" outlineLevel="0" collapsed="false">
      <c r="A224" s="66"/>
      <c r="B224" s="137" t="s">
        <v>141</v>
      </c>
      <c r="C224" s="137" t="s">
        <v>142</v>
      </c>
      <c r="D224" s="137" t="s">
        <v>143</v>
      </c>
      <c r="E224" s="137" t="s">
        <v>144</v>
      </c>
      <c r="F224" s="137" t="s">
        <v>145</v>
      </c>
      <c r="G224" s="137" t="s">
        <v>146</v>
      </c>
      <c r="H224" s="137" t="s">
        <v>147</v>
      </c>
      <c r="I224" s="66"/>
      <c r="J224" s="69"/>
      <c r="K224" s="157"/>
      <c r="L224" s="69"/>
      <c r="M224" s="157"/>
      <c r="N224" s="69"/>
      <c r="O224" s="69"/>
      <c r="P224" s="69"/>
      <c r="Q224" s="66"/>
      <c r="R224" s="69"/>
      <c r="T224" s="73" t="s">
        <v>141</v>
      </c>
      <c r="U224" s="73" t="s">
        <v>142</v>
      </c>
      <c r="V224" s="73" t="s">
        <v>143</v>
      </c>
      <c r="W224" s="73" t="s">
        <v>144</v>
      </c>
      <c r="X224" s="73" t="s">
        <v>145</v>
      </c>
      <c r="Y224" s="73" t="s">
        <v>146</v>
      </c>
      <c r="Z224" s="73" t="s">
        <v>147</v>
      </c>
      <c r="AA224" s="66" t="s">
        <v>43</v>
      </c>
      <c r="AD224" s="73" t="s">
        <v>290</v>
      </c>
      <c r="AE224" s="73" t="s">
        <v>291</v>
      </c>
      <c r="AF224" s="73" t="s">
        <v>290</v>
      </c>
      <c r="AG224" s="73" t="s">
        <v>291</v>
      </c>
      <c r="AH224" s="73" t="s">
        <v>290</v>
      </c>
      <c r="AI224" s="73" t="s">
        <v>291</v>
      </c>
      <c r="AJ224" s="73" t="s">
        <v>290</v>
      </c>
      <c r="AK224" s="73" t="s">
        <v>291</v>
      </c>
      <c r="AL224" s="73" t="s">
        <v>290</v>
      </c>
      <c r="AM224" s="73" t="s">
        <v>291</v>
      </c>
      <c r="AN224" s="75" t="s">
        <v>292</v>
      </c>
      <c r="AP224" s="73" t="s">
        <v>293</v>
      </c>
      <c r="AQ224" s="73" t="s">
        <v>294</v>
      </c>
      <c r="AR224" s="73" t="s">
        <v>293</v>
      </c>
      <c r="AS224" s="73" t="s">
        <v>294</v>
      </c>
      <c r="AT224" s="73" t="s">
        <v>293</v>
      </c>
      <c r="AU224" s="73" t="s">
        <v>294</v>
      </c>
      <c r="AV224" s="73" t="s">
        <v>293</v>
      </c>
      <c r="AW224" s="73" t="s">
        <v>294</v>
      </c>
      <c r="AX224" s="73" t="s">
        <v>293</v>
      </c>
      <c r="AY224" s="75" t="s">
        <v>294</v>
      </c>
    </row>
    <row r="225" customFormat="false" ht="13.8" hidden="false" customHeight="false" outlineLevel="0" collapsed="false">
      <c r="A225" s="76" t="s">
        <v>115</v>
      </c>
      <c r="B225" s="79" t="n">
        <f aca="true">INDIRECT(ADDRESS(ROW()-35*INT((ROW()-15)/35)+138,2+INT((ROW()-15)/35), 1, 1, "Variables_Simulación"))</f>
        <v>0</v>
      </c>
      <c r="C225" s="79" t="n">
        <f aca="true">INDIRECT(ADDRESS(ROW()-35*INT((ROW()-15)/35)+108,2+INT((ROW()-15)/35), 1, 1, "Variables_Simulación"))</f>
        <v>0</v>
      </c>
      <c r="D225" s="79" t="n">
        <f aca="true">INDIRECT(ADDRESS(ROW()-35*INT((ROW()-15)/35)+78,2+INT((ROW()-15)/35), 1, 1, "Variables_Simulación"))</f>
        <v>0</v>
      </c>
      <c r="E225" s="79" t="n">
        <f aca="true">INDIRECT(ADDRESS(ROW()-35*INT((ROW()-15)/35)+48,2+INT((ROW()-15)/35), 1, 1, "Variables_Simulación"))</f>
        <v>0</v>
      </c>
      <c r="F225" s="79" t="n">
        <f aca="true">INDIRECT(ADDRESS(ROW()-35*INT((ROW()-15)/35)+18,2+INT((ROW()-15)/35), 1, 1, "Variables_Simulación"))</f>
        <v>0</v>
      </c>
      <c r="G225" s="79" t="n">
        <f aca="true">INDIRECT(ADDRESS(ROW()-35*INT((ROW()-15)/35)-12,2+INT((ROW()-15)/35), 1, 1, "Variables_Simulación"))</f>
        <v>0</v>
      </c>
      <c r="H225" s="79" t="n">
        <f aca="true">INDIRECT(ADDRESS(ROW()-35*INT((ROW()-15)/35)+168,2+INT((ROW()-15)/35), 1, 1, "Variables_Simulación"))</f>
        <v>0</v>
      </c>
      <c r="I225" s="88" t="n">
        <f aca="false">AP225+AR225+AT225+AV225+AX225</f>
        <v>0.119144356940126</v>
      </c>
      <c r="J225" s="79" t="n">
        <f aca="false">ROUND(AQ225+AS225+AU225+AW225+AY225,0)</f>
        <v>1287906</v>
      </c>
      <c r="K225" s="88" t="n">
        <f aca="false">I225-Tabla_Ministerio!J225</f>
        <v>0</v>
      </c>
      <c r="L225" s="79" t="n">
        <f aca="false">J225-Tabla_Ministerio!K225</f>
        <v>0</v>
      </c>
      <c r="M225" s="94" t="n">
        <f aca="false">Q260/Q$285</f>
        <v>0.186800320661809</v>
      </c>
      <c r="N225" s="81" t="n">
        <f aca="false">ROUND((N$250*M225),0)</f>
        <v>38365598</v>
      </c>
      <c r="O225" s="82" t="n">
        <f aca="false">Tabla_Ministerio!L225/Tabla_Ministerio!L250-M225</f>
        <v>-1.87998318137983E-006</v>
      </c>
      <c r="P225" s="81" t="n">
        <f aca="false">N225-Tabla_Ministerio!L225</f>
        <v>386</v>
      </c>
      <c r="Q225" s="83" t="n">
        <f aca="false">N225+J225</f>
        <v>39653504</v>
      </c>
      <c r="R225" s="81" t="n">
        <f aca="false">Q225-Tabla_Ministerio!M225</f>
        <v>386</v>
      </c>
      <c r="T225" s="84" t="n">
        <f aca="false">B225+Tabla_Ministerio!B225</f>
        <v>28403</v>
      </c>
      <c r="U225" s="84" t="n">
        <f aca="false">C225+Tabla_Ministerio!C225</f>
        <v>68</v>
      </c>
      <c r="V225" s="84" t="n">
        <f aca="false">D225+Tabla_Ministerio!D225</f>
        <v>2129.06454545455</v>
      </c>
      <c r="W225" s="84" t="n">
        <f aca="false">E225+Tabla_Ministerio!E225</f>
        <v>1442.12659090909</v>
      </c>
      <c r="X225" s="84" t="n">
        <f aca="false">F225+Tabla_Ministerio!F225</f>
        <v>954.5</v>
      </c>
      <c r="Y225" s="84" t="n">
        <f aca="false">G225+Tabla_Ministerio!G225</f>
        <v>2030</v>
      </c>
      <c r="Z225" s="84" t="n">
        <f aca="false">H225+Tabla_Ministerio!H225</f>
        <v>311</v>
      </c>
      <c r="AA225" s="84" t="n">
        <f aca="false">Y225+0.33*Z225</f>
        <v>2132.63</v>
      </c>
      <c r="AD225" s="85" t="n">
        <f aca="false">IF(U225&gt;0,T225/U225,0)</f>
        <v>417.691176470588</v>
      </c>
      <c r="AE225" s="86" t="n">
        <f aca="false">EXP((((AD225-AD$250)/AD$251+2)/4-1.9)^3)</f>
        <v>0.700525673730991</v>
      </c>
      <c r="AF225" s="87" t="n">
        <f aca="false">T225/V225</f>
        <v>13.3406007162343</v>
      </c>
      <c r="AG225" s="86" t="n">
        <f aca="false">EXP((((AF225-AF$250)/AF$251+2)/4-1.9)^3)</f>
        <v>0.012729495041012</v>
      </c>
      <c r="AH225" s="86" t="n">
        <f aca="false">W225/V225</f>
        <v>0.677352217427114</v>
      </c>
      <c r="AI225" s="86" t="n">
        <f aca="false">EXP((((AH225-AH$250)/AH$251+2)/4-1.9)^3)</f>
        <v>0.0946251833702846</v>
      </c>
      <c r="AJ225" s="86" t="n">
        <f aca="false">X225/V225</f>
        <v>0.448318958689069</v>
      </c>
      <c r="AK225" s="86" t="n">
        <f aca="false">EXP((((AJ225-AJ$250)/AJ$251+2)/4-1.9)^3)</f>
        <v>0.560570718436358</v>
      </c>
      <c r="AL225" s="86" t="n">
        <f aca="false">AA225/V225</f>
        <v>1.00167465779892</v>
      </c>
      <c r="AM225" s="86" t="n">
        <f aca="false">EXP((((AL225-AL$250)/AL$251+2)/4-1.9)^3)</f>
        <v>0.476177970686474</v>
      </c>
      <c r="AN225" s="86" t="n">
        <f aca="false">0.01*AE225+0.15*AG225+0.24*AI225+0.25*AK225+0.35*AM225</f>
        <v>0.338429694351685</v>
      </c>
      <c r="AP225" s="88" t="n">
        <f aca="false">0.01*AE225/$AN$250</f>
        <v>0.00246620442324409</v>
      </c>
      <c r="AQ225" s="79" t="n">
        <f aca="false">AP225*$J$250</f>
        <v>26658.7523872232</v>
      </c>
      <c r="AR225" s="88" t="n">
        <f aca="false">0.15*AG225/$AN$250</f>
        <v>0.000672213842112438</v>
      </c>
      <c r="AS225" s="79" t="n">
        <f aca="false">AR225*$J$250</f>
        <v>7266.38156968619</v>
      </c>
      <c r="AT225" s="88" t="n">
        <f aca="false">0.24*AI225/$AN$250</f>
        <v>0.00799508327631208</v>
      </c>
      <c r="AU225" s="79" t="n">
        <f aca="false">AT225*$J$250</f>
        <v>86423.8760459548</v>
      </c>
      <c r="AV225" s="88" t="n">
        <f aca="false">0.25*AK225/$AN$250</f>
        <v>0.0493373061541693</v>
      </c>
      <c r="AW225" s="79" t="n">
        <f aca="false">AV225*$J$250</f>
        <v>533317.926048681</v>
      </c>
      <c r="AX225" s="88" t="n">
        <f aca="false">0.35*AM225/$AN$250</f>
        <v>0.0586735492442879</v>
      </c>
      <c r="AY225" s="79" t="n">
        <f aca="false">AX225*$J$250</f>
        <v>634239.240770433</v>
      </c>
    </row>
    <row r="226" customFormat="false" ht="13.8" hidden="false" customHeight="false" outlineLevel="0" collapsed="false">
      <c r="A226" s="89" t="s">
        <v>116</v>
      </c>
      <c r="B226" s="81" t="n">
        <f aca="true">INDIRECT(ADDRESS(ROW()-35*INT((ROW()-15)/35)+138,2+INT((ROW()-15)/35), 1, 1, "Variables_Simulación"))</f>
        <v>0</v>
      </c>
      <c r="C226" s="81" t="n">
        <f aca="true">INDIRECT(ADDRESS(ROW()-35*INT((ROW()-15)/35)+108,2+INT((ROW()-15)/35), 1, 1, "Variables_Simulación"))</f>
        <v>0</v>
      </c>
      <c r="D226" s="81" t="n">
        <f aca="true">INDIRECT(ADDRESS(ROW()-35*INT((ROW()-15)/35)+78,2+INT((ROW()-15)/35), 1, 1, "Variables_Simulación"))</f>
        <v>0</v>
      </c>
      <c r="E226" s="81" t="n">
        <f aca="true">INDIRECT(ADDRESS(ROW()-35*INT((ROW()-15)/35)+48,2+INT((ROW()-15)/35), 1, 1, "Variables_Simulación"))</f>
        <v>0</v>
      </c>
      <c r="F226" s="81" t="n">
        <f aca="true">INDIRECT(ADDRESS(ROW()-35*INT((ROW()-15)/35)+18,2+INT((ROW()-15)/35), 1, 1, "Variables_Simulación"))</f>
        <v>0</v>
      </c>
      <c r="G226" s="81" t="n">
        <f aca="true">INDIRECT(ADDRESS(ROW()-35*INT((ROW()-15)/35)-12,2+INT((ROW()-15)/35), 1, 1, "Variables_Simulación"))</f>
        <v>0</v>
      </c>
      <c r="H226" s="81" t="n">
        <f aca="true">INDIRECT(ADDRESS(ROW()-35*INT((ROW()-15)/35)+168,2+INT((ROW()-15)/35), 1, 1, "Variables_Simulación"))</f>
        <v>0</v>
      </c>
      <c r="I226" s="94" t="n">
        <f aca="false">AP226+AR226+AT226+AV226+AX226</f>
        <v>0.089006924907431</v>
      </c>
      <c r="J226" s="81" t="n">
        <f aca="false">ROUND(AQ226+AS226+AU226+AW226+AY226,0)</f>
        <v>962132</v>
      </c>
      <c r="K226" s="94" t="n">
        <f aca="false">I226-Tabla_Ministerio!J226</f>
        <v>0</v>
      </c>
      <c r="L226" s="81" t="n">
        <f aca="false">J226-Tabla_Ministerio!K226</f>
        <v>0</v>
      </c>
      <c r="M226" s="94" t="n">
        <f aca="false">Q261/Q$285</f>
        <v>0.120028976272237</v>
      </c>
      <c r="N226" s="81" t="n">
        <f aca="false">ROUND((N$250*M226),0)</f>
        <v>24651903</v>
      </c>
      <c r="O226" s="82" t="n">
        <f aca="false">Tabla_Ministerio!L226/Tabla_Ministerio!L250-M226</f>
        <v>2.8705800830392E-006</v>
      </c>
      <c r="P226" s="81" t="n">
        <f aca="false">N226-Tabla_Ministerio!L226</f>
        <v>-590</v>
      </c>
      <c r="Q226" s="83" t="n">
        <f aca="false">N226+J226</f>
        <v>25614035</v>
      </c>
      <c r="R226" s="81" t="n">
        <f aca="false">Q226-Tabla_Ministerio!M226</f>
        <v>-590</v>
      </c>
      <c r="T226" s="83" t="n">
        <f aca="false">B226+Tabla_Ministerio!B226</f>
        <v>24599</v>
      </c>
      <c r="U226" s="83" t="n">
        <f aca="false">C226+Tabla_Ministerio!C226</f>
        <v>78</v>
      </c>
      <c r="V226" s="83" t="n">
        <f aca="false">D226+Tabla_Ministerio!D226</f>
        <v>2076.39090909091</v>
      </c>
      <c r="W226" s="83" t="n">
        <f aca="false">E226+Tabla_Ministerio!E226</f>
        <v>1401.62363636364</v>
      </c>
      <c r="X226" s="83" t="n">
        <f aca="false">F226+Tabla_Ministerio!F226</f>
        <v>778.5</v>
      </c>
      <c r="Y226" s="83" t="n">
        <f aca="false">G226+Tabla_Ministerio!G226</f>
        <v>1790</v>
      </c>
      <c r="Z226" s="83" t="n">
        <f aca="false">H226+Tabla_Ministerio!H226</f>
        <v>184</v>
      </c>
      <c r="AA226" s="83" t="n">
        <f aca="false">Y226+0.33*Z226</f>
        <v>1850.72</v>
      </c>
      <c r="AD226" s="91" t="n">
        <f aca="false">IF(U226&gt;0,T226/U226,0)</f>
        <v>315.371794871795</v>
      </c>
      <c r="AE226" s="92" t="n">
        <f aca="false">EXP((((AD226-AD$250)/AD$251+2)/4-1.9)^3)</f>
        <v>0.321533065703405</v>
      </c>
      <c r="AF226" s="93" t="n">
        <f aca="false">T226/V226</f>
        <v>11.8469985070249</v>
      </c>
      <c r="AG226" s="92" t="n">
        <f aca="false">EXP((((AF226-AF$250)/AF$251+2)/4-1.9)^3)</f>
        <v>0.00623484506616676</v>
      </c>
      <c r="AH226" s="92" t="n">
        <f aca="false">W226/V226</f>
        <v>0.675028786837302</v>
      </c>
      <c r="AI226" s="92" t="n">
        <f aca="false">EXP((((AH226-AH$250)/AH$251+2)/4-1.9)^3)</f>
        <v>0.0923700256190034</v>
      </c>
      <c r="AJ226" s="92" t="n">
        <f aca="false">X226/V226</f>
        <v>0.374929401102437</v>
      </c>
      <c r="AK226" s="92" t="n">
        <f aca="false">EXP((((AJ226-AJ$250)/AJ$251+2)/4-1.9)^3)</f>
        <v>0.393231510524292</v>
      </c>
      <c r="AL226" s="92" t="n">
        <f aca="false">AA226/V226</f>
        <v>0.891315788321519</v>
      </c>
      <c r="AM226" s="92" t="n">
        <f aca="false">EXP((((AL226-AL$250)/AL$251+2)/4-1.9)^3)</f>
        <v>0.366277256893164</v>
      </c>
      <c r="AN226" s="92" t="n">
        <f aca="false">0.01*AE226+0.15*AG226+0.24*AI226+0.25*AK226+0.35*AM226</f>
        <v>0.2528242811092</v>
      </c>
      <c r="AP226" s="94" t="n">
        <f aca="false">0.01*AE226/$AN$250</f>
        <v>0.00113195889685762</v>
      </c>
      <c r="AQ226" s="81" t="n">
        <f aca="false">AP226*$J$250</f>
        <v>12236.0545863212</v>
      </c>
      <c r="AR226" s="94" t="n">
        <f aca="false">0.15*AG226/$AN$250</f>
        <v>0.000329247086659812</v>
      </c>
      <c r="AS226" s="81" t="n">
        <f aca="false">AR226*$J$250</f>
        <v>3559.03852687633</v>
      </c>
      <c r="AT226" s="94" t="n">
        <f aca="false">0.24*AI226/$AN$250</f>
        <v>0.00780454019485608</v>
      </c>
      <c r="AU226" s="81" t="n">
        <f aca="false">AT226*$J$250</f>
        <v>84364.1762174417</v>
      </c>
      <c r="AV226" s="94" t="n">
        <f aca="false">0.25*AK226/$AN$250</f>
        <v>0.0346093414909721</v>
      </c>
      <c r="AW226" s="81" t="n">
        <f aca="false">AV226*$J$250</f>
        <v>374114.106842373</v>
      </c>
      <c r="AX226" s="94" t="n">
        <f aca="false">0.35*AM226/$AN$250</f>
        <v>0.0451318372380854</v>
      </c>
      <c r="AY226" s="81" t="n">
        <f aca="false">AX226*$J$250</f>
        <v>487858.371500251</v>
      </c>
    </row>
    <row r="227" customFormat="false" ht="13.8" hidden="false" customHeight="false" outlineLevel="0" collapsed="false">
      <c r="A227" s="89" t="s">
        <v>117</v>
      </c>
      <c r="B227" s="81" t="n">
        <f aca="true">INDIRECT(ADDRESS(ROW()-35*INT((ROW()-15)/35)+138,2+INT((ROW()-15)/35), 1, 1, "Variables_Simulación"))</f>
        <v>0</v>
      </c>
      <c r="C227" s="81" t="n">
        <f aca="true">INDIRECT(ADDRESS(ROW()-35*INT((ROW()-15)/35)+108,2+INT((ROW()-15)/35), 1, 1, "Variables_Simulación"))</f>
        <v>0</v>
      </c>
      <c r="D227" s="81" t="n">
        <f aca="true">INDIRECT(ADDRESS(ROW()-35*INT((ROW()-15)/35)+78,2+INT((ROW()-15)/35), 1, 1, "Variables_Simulación"))</f>
        <v>0</v>
      </c>
      <c r="E227" s="81" t="n">
        <f aca="true">INDIRECT(ADDRESS(ROW()-35*INT((ROW()-15)/35)+48,2+INT((ROW()-15)/35), 1, 1, "Variables_Simulación"))</f>
        <v>0</v>
      </c>
      <c r="F227" s="81" t="n">
        <f aca="true">INDIRECT(ADDRESS(ROW()-35*INT((ROW()-15)/35)+18,2+INT((ROW()-15)/35), 1, 1, "Variables_Simulación"))</f>
        <v>0</v>
      </c>
      <c r="G227" s="81" t="n">
        <f aca="true">INDIRECT(ADDRESS(ROW()-35*INT((ROW()-15)/35)-12,2+INT((ROW()-15)/35), 1, 1, "Variables_Simulación"))</f>
        <v>0</v>
      </c>
      <c r="H227" s="81" t="n">
        <f aca="true">INDIRECT(ADDRESS(ROW()-35*INT((ROW()-15)/35)+168,2+INT((ROW()-15)/35), 1, 1, "Variables_Simulación"))</f>
        <v>0</v>
      </c>
      <c r="I227" s="94" t="n">
        <f aca="false">AP227+AR227+AT227+AV227+AX227</f>
        <v>0.0628006449633176</v>
      </c>
      <c r="J227" s="81" t="n">
        <f aca="false">ROUND(AQ227+AS227+AU227+AW227+AY227,0)</f>
        <v>678852</v>
      </c>
      <c r="K227" s="94" t="n">
        <f aca="false">I227-Tabla_Ministerio!J227</f>
        <v>4.30211422042248E-016</v>
      </c>
      <c r="L227" s="81" t="n">
        <f aca="false">J227-Tabla_Ministerio!K227</f>
        <v>0</v>
      </c>
      <c r="M227" s="94" t="n">
        <f aca="false">Q262/Q$285</f>
        <v>0.0731728750668476</v>
      </c>
      <c r="N227" s="81" t="n">
        <f aca="false">ROUND((N$250*M227),0)</f>
        <v>15028460</v>
      </c>
      <c r="O227" s="82" t="n">
        <f aca="false">Tabla_Ministerio!L227/Tabla_Ministerio!L250-M227</f>
        <v>-1.98645696511818E-005</v>
      </c>
      <c r="P227" s="81" t="n">
        <f aca="false">N227-Tabla_Ministerio!L227</f>
        <v>4080</v>
      </c>
      <c r="Q227" s="83" t="n">
        <f aca="false">N227+J227</f>
        <v>15707312</v>
      </c>
      <c r="R227" s="81" t="n">
        <f aca="false">Q227-Tabla_Ministerio!M227</f>
        <v>4080</v>
      </c>
      <c r="T227" s="83" t="n">
        <f aca="false">B227+Tabla_Ministerio!B227</f>
        <v>24293</v>
      </c>
      <c r="U227" s="83" t="n">
        <f aca="false">C227+Tabla_Ministerio!C227</f>
        <v>92</v>
      </c>
      <c r="V227" s="83" t="n">
        <f aca="false">D227+Tabla_Ministerio!D227</f>
        <v>1395.3725</v>
      </c>
      <c r="W227" s="83" t="n">
        <f aca="false">E227+Tabla_Ministerio!E227</f>
        <v>1066.67363636364</v>
      </c>
      <c r="X227" s="83" t="n">
        <f aca="false">F227+Tabla_Ministerio!F227</f>
        <v>408</v>
      </c>
      <c r="Y227" s="83" t="n">
        <f aca="false">G227+Tabla_Ministerio!G227</f>
        <v>886</v>
      </c>
      <c r="Z227" s="83" t="n">
        <f aca="false">H227+Tabla_Ministerio!H227</f>
        <v>83</v>
      </c>
      <c r="AA227" s="83" t="n">
        <f aca="false">Y227+0.33*Z227</f>
        <v>913.39</v>
      </c>
      <c r="AD227" s="91" t="n">
        <f aca="false">IF(U227&gt;0,T227/U227,0)</f>
        <v>264.054347826087</v>
      </c>
      <c r="AE227" s="92" t="n">
        <f aca="false">EXP((((AD227-AD$250)/AD$251+2)/4-1.9)^3)</f>
        <v>0.169554916964835</v>
      </c>
      <c r="AF227" s="93" t="n">
        <f aca="false">T227/V227</f>
        <v>17.4096880940394</v>
      </c>
      <c r="AG227" s="92" t="n">
        <f aca="false">EXP((((AF227-AF$250)/AF$251+2)/4-1.9)^3)</f>
        <v>0.0629764529551531</v>
      </c>
      <c r="AH227" s="92" t="n">
        <f aca="false">W227/V227</f>
        <v>0.764436475825373</v>
      </c>
      <c r="AI227" s="92" t="n">
        <f aca="false">EXP((((AH227-AH$250)/AH$251+2)/4-1.9)^3)</f>
        <v>0.208730059652462</v>
      </c>
      <c r="AJ227" s="92" t="n">
        <f aca="false">X227/V227</f>
        <v>0.292395041467422</v>
      </c>
      <c r="AK227" s="92" t="n">
        <f aca="false">EXP((((AJ227-AJ$250)/AJ$251+2)/4-1.9)^3)</f>
        <v>0.228087888961154</v>
      </c>
      <c r="AL227" s="92" t="n">
        <f aca="false">AA227/V227</f>
        <v>0.654585065994923</v>
      </c>
      <c r="AM227" s="92" t="n">
        <f aca="false">EXP((((AL227-AL$250)/AL$251+2)/4-1.9)^3)</f>
        <v>0.171788876008731</v>
      </c>
      <c r="AN227" s="92" t="n">
        <f aca="false">0.01*AE227+0.15*AG227+0.24*AI227+0.25*AK227+0.35*AM227</f>
        <v>0.178385310272856</v>
      </c>
      <c r="AP227" s="94" t="n">
        <f aca="false">0.01*AE227/$AN$250</f>
        <v>0.000596919002232083</v>
      </c>
      <c r="AQ227" s="81" t="n">
        <f aca="false">AP227*$J$250</f>
        <v>6452.47236025999</v>
      </c>
      <c r="AR227" s="94" t="n">
        <f aca="false">0.15*AG227/$AN$250</f>
        <v>0.0033256341486607</v>
      </c>
      <c r="AS227" s="81" t="n">
        <f aca="false">AR227*$J$250</f>
        <v>35948.8680111189</v>
      </c>
      <c r="AT227" s="94" t="n">
        <f aca="false">0.24*AI227/$AN$250</f>
        <v>0.0176360472947319</v>
      </c>
      <c r="AU227" s="81" t="n">
        <f aca="false">AT227*$J$250</f>
        <v>190639.110646459</v>
      </c>
      <c r="AV227" s="94" t="n">
        <f aca="false">0.25*AK227/$AN$250</f>
        <v>0.0200746161681868</v>
      </c>
      <c r="AW227" s="81" t="n">
        <f aca="false">AV227*$J$250</f>
        <v>216999.133020885</v>
      </c>
      <c r="AX227" s="94" t="n">
        <f aca="false">0.35*AM227/$AN$250</f>
        <v>0.0211674283495061</v>
      </c>
      <c r="AY227" s="81" t="n">
        <f aca="false">AX227*$J$250</f>
        <v>228812.026174814</v>
      </c>
    </row>
    <row r="228" customFormat="false" ht="13.8" hidden="false" customHeight="false" outlineLevel="0" collapsed="false">
      <c r="A228" s="89" t="s">
        <v>118</v>
      </c>
      <c r="B228" s="81" t="n">
        <f aca="true">INDIRECT(ADDRESS(ROW()-35*INT((ROW()-15)/35)+138,2+INT((ROW()-15)/35), 1, 1, "Variables_Simulación"))</f>
        <v>0</v>
      </c>
      <c r="C228" s="81" t="n">
        <f aca="true">INDIRECT(ADDRESS(ROW()-35*INT((ROW()-15)/35)+108,2+INT((ROW()-15)/35), 1, 1, "Variables_Simulación"))</f>
        <v>0</v>
      </c>
      <c r="D228" s="81" t="n">
        <f aca="true">INDIRECT(ADDRESS(ROW()-35*INT((ROW()-15)/35)+78,2+INT((ROW()-15)/35), 1, 1, "Variables_Simulación"))</f>
        <v>0</v>
      </c>
      <c r="E228" s="81" t="n">
        <f aca="true">INDIRECT(ADDRESS(ROW()-35*INT((ROW()-15)/35)+48,2+INT((ROW()-15)/35), 1, 1, "Variables_Simulación"))</f>
        <v>0</v>
      </c>
      <c r="F228" s="81" t="n">
        <f aca="true">INDIRECT(ADDRESS(ROW()-35*INT((ROW()-15)/35)+18,2+INT((ROW()-15)/35), 1, 1, "Variables_Simulación"))</f>
        <v>0</v>
      </c>
      <c r="G228" s="81" t="n">
        <f aca="true">INDIRECT(ADDRESS(ROW()-35*INT((ROW()-15)/35)-12,2+INT((ROW()-15)/35), 1, 1, "Variables_Simulación"))</f>
        <v>0</v>
      </c>
      <c r="H228" s="81" t="n">
        <f aca="true">INDIRECT(ADDRESS(ROW()-35*INT((ROW()-15)/35)+168,2+INT((ROW()-15)/35), 1, 1, "Variables_Simulación"))</f>
        <v>0</v>
      </c>
      <c r="I228" s="94" t="n">
        <f aca="false">AP228+AR228+AT228+AV228+AX228</f>
        <v>0.0765878907393622</v>
      </c>
      <c r="J228" s="81" t="n">
        <f aca="false">ROUND(AQ228+AS228+AU228+AW228+AY228,0)</f>
        <v>827887</v>
      </c>
      <c r="K228" s="94" t="n">
        <f aca="false">I228-Tabla_Ministerio!J228</f>
        <v>0</v>
      </c>
      <c r="L228" s="81" t="n">
        <f aca="false">J228-Tabla_Ministerio!K228</f>
        <v>0</v>
      </c>
      <c r="M228" s="94" t="n">
        <f aca="false">Q263/Q$285</f>
        <v>0.0582070168630725</v>
      </c>
      <c r="N228" s="81" t="n">
        <f aca="false">ROUND((N$250*M228),0)</f>
        <v>11954728</v>
      </c>
      <c r="O228" s="82" t="n">
        <f aca="false">Tabla_Ministerio!L228/Tabla_Ministerio!L250-M228</f>
        <v>-7.19125438695956E-006</v>
      </c>
      <c r="P228" s="81" t="n">
        <f aca="false">N228-Tabla_Ministerio!L228</f>
        <v>1477</v>
      </c>
      <c r="Q228" s="83" t="n">
        <f aca="false">N228+J228</f>
        <v>12782615</v>
      </c>
      <c r="R228" s="81" t="n">
        <f aca="false">Q228-Tabla_Ministerio!M228</f>
        <v>1477</v>
      </c>
      <c r="T228" s="83" t="n">
        <f aca="false">B228+Tabla_Ministerio!B228</f>
        <v>13502</v>
      </c>
      <c r="U228" s="83" t="n">
        <f aca="false">C228+Tabla_Ministerio!C228</f>
        <v>50</v>
      </c>
      <c r="V228" s="83" t="n">
        <f aca="false">D228+Tabla_Ministerio!D228</f>
        <v>640.391590909091</v>
      </c>
      <c r="W228" s="83" t="n">
        <f aca="false">E228+Tabla_Ministerio!E228</f>
        <v>484.172045454546</v>
      </c>
      <c r="X228" s="83" t="n">
        <f aca="false">F228+Tabla_Ministerio!F228</f>
        <v>207</v>
      </c>
      <c r="Y228" s="83" t="n">
        <f aca="false">G228+Tabla_Ministerio!G228</f>
        <v>430</v>
      </c>
      <c r="Z228" s="83" t="n">
        <f aca="false">H228+Tabla_Ministerio!H228</f>
        <v>50</v>
      </c>
      <c r="AA228" s="83" t="n">
        <f aca="false">Y228+0.33*Z228</f>
        <v>446.5</v>
      </c>
      <c r="AD228" s="91" t="n">
        <f aca="false">IF(U228&gt;0,T228/U228,0)</f>
        <v>270.04</v>
      </c>
      <c r="AE228" s="92" t="n">
        <f aca="false">EXP((((AD228-AD$250)/AD$251+2)/4-1.9)^3)</f>
        <v>0.184527172310292</v>
      </c>
      <c r="AF228" s="93" t="n">
        <f aca="false">T228/V228</f>
        <v>21.083974542565</v>
      </c>
      <c r="AG228" s="92" t="n">
        <f aca="false">EXP((((AF228-AF$250)/AF$251+2)/4-1.9)^3)</f>
        <v>0.181226540034278</v>
      </c>
      <c r="AH228" s="92" t="n">
        <f aca="false">W228/V228</f>
        <v>0.756056219862635</v>
      </c>
      <c r="AI228" s="92" t="n">
        <f aca="false">EXP((((AH228-AH$250)/AH$251+2)/4-1.9)^3)</f>
        <v>0.195211999616588</v>
      </c>
      <c r="AJ228" s="92" t="n">
        <f aca="false">X228/V228</f>
        <v>0.323239722286399</v>
      </c>
      <c r="AK228" s="92" t="n">
        <f aca="false">EXP((((AJ228-AJ$250)/AJ$251+2)/4-1.9)^3)</f>
        <v>0.285107480125587</v>
      </c>
      <c r="AL228" s="92" t="n">
        <f aca="false">AA228/V228</f>
        <v>0.697229642516315</v>
      </c>
      <c r="AM228" s="92" t="n">
        <f aca="false">EXP((((AL228-AL$250)/AL$251+2)/4-1.9)^3)</f>
        <v>0.201117132605952</v>
      </c>
      <c r="AN228" s="92" t="n">
        <f aca="false">0.01*AE228+0.15*AG228+0.24*AI228+0.25*AK228+0.35*AM228</f>
        <v>0.217547999079706</v>
      </c>
      <c r="AP228" s="94" t="n">
        <f aca="false">0.01*AE228/$AN$250</f>
        <v>0.000649628908154939</v>
      </c>
      <c r="AQ228" s="81" t="n">
        <f aca="false">AP228*$J$250</f>
        <v>7022.24683520106</v>
      </c>
      <c r="AR228" s="94" t="n">
        <f aca="false">0.15*AG228/$AN$250</f>
        <v>0.00957013521563069</v>
      </c>
      <c r="AS228" s="81" t="n">
        <f aca="false">AR228*$J$250</f>
        <v>103449.601590668</v>
      </c>
      <c r="AT228" s="94" t="n">
        <f aca="false">0.24*AI228/$AN$250</f>
        <v>0.0164938776114451</v>
      </c>
      <c r="AU228" s="81" t="n">
        <f aca="false">AT228*$J$250</f>
        <v>178292.68125725</v>
      </c>
      <c r="AV228" s="94" t="n">
        <f aca="false">0.25*AK228/$AN$250</f>
        <v>0.0250930606454729</v>
      </c>
      <c r="AW228" s="81" t="n">
        <f aca="false">AV228*$J$250</f>
        <v>271246.650959002</v>
      </c>
      <c r="AX228" s="94" t="n">
        <f aca="false">0.35*AM228/$AN$250</f>
        <v>0.0247811883586585</v>
      </c>
      <c r="AY228" s="81" t="n">
        <f aca="false">AX228*$J$250</f>
        <v>267875.427555029</v>
      </c>
    </row>
    <row r="229" customFormat="false" ht="13.8" hidden="false" customHeight="false" outlineLevel="0" collapsed="false">
      <c r="A229" s="89" t="s">
        <v>119</v>
      </c>
      <c r="B229" s="81" t="n">
        <f aca="true">INDIRECT(ADDRESS(ROW()-35*INT((ROW()-15)/35)+138,2+INT((ROW()-15)/35), 1, 1, "Variables_Simulación"))</f>
        <v>0</v>
      </c>
      <c r="C229" s="81" t="n">
        <f aca="true">INDIRECT(ADDRESS(ROW()-35*INT((ROW()-15)/35)+108,2+INT((ROW()-15)/35), 1, 1, "Variables_Simulación"))</f>
        <v>0</v>
      </c>
      <c r="D229" s="81" t="n">
        <f aca="true">INDIRECT(ADDRESS(ROW()-35*INT((ROW()-15)/35)+78,2+INT((ROW()-15)/35), 1, 1, "Variables_Simulación"))</f>
        <v>0</v>
      </c>
      <c r="E229" s="81" t="n">
        <f aca="true">INDIRECT(ADDRESS(ROW()-35*INT((ROW()-15)/35)+48,2+INT((ROW()-15)/35), 1, 1, "Variables_Simulación"))</f>
        <v>0</v>
      </c>
      <c r="F229" s="81" t="n">
        <f aca="true">INDIRECT(ADDRESS(ROW()-35*INT((ROW()-15)/35)+18,2+INT((ROW()-15)/35), 1, 1, "Variables_Simulación"))</f>
        <v>0</v>
      </c>
      <c r="G229" s="81" t="n">
        <f aca="true">INDIRECT(ADDRESS(ROW()-35*INT((ROW()-15)/35)-12,2+INT((ROW()-15)/35), 1, 1, "Variables_Simulación"))</f>
        <v>0</v>
      </c>
      <c r="H229" s="81" t="n">
        <f aca="true">INDIRECT(ADDRESS(ROW()-35*INT((ROW()-15)/35)+168,2+INT((ROW()-15)/35), 1, 1, "Variables_Simulación"))</f>
        <v>0</v>
      </c>
      <c r="I229" s="94" t="n">
        <f aca="false">AP229+AR229+AT229+AV229+AX229</f>
        <v>0.0618169026371795</v>
      </c>
      <c r="J229" s="81" t="n">
        <f aca="false">ROUND(AQ229+AS229+AU229+AW229+AY229,0)</f>
        <v>668218</v>
      </c>
      <c r="K229" s="94" t="n">
        <f aca="false">I229-Tabla_Ministerio!J229</f>
        <v>0</v>
      </c>
      <c r="L229" s="81" t="n">
        <f aca="false">J229-Tabla_Ministerio!K229</f>
        <v>0</v>
      </c>
      <c r="M229" s="94" t="n">
        <f aca="false">Q264/Q$285</f>
        <v>0.0560843058608413</v>
      </c>
      <c r="N229" s="81" t="n">
        <f aca="false">ROUND((N$250*M229),0)</f>
        <v>11518759</v>
      </c>
      <c r="O229" s="82" t="n">
        <f aca="false">Tabla_Ministerio!L229/Tabla_Ministerio!L250-M229</f>
        <v>3.38224235967022E-006</v>
      </c>
      <c r="P229" s="81" t="n">
        <f aca="false">N229-Tabla_Ministerio!L229</f>
        <v>-695</v>
      </c>
      <c r="Q229" s="83" t="n">
        <f aca="false">N229+J229</f>
        <v>12186977</v>
      </c>
      <c r="R229" s="81" t="n">
        <f aca="false">Q229-Tabla_Ministerio!M229</f>
        <v>-695</v>
      </c>
      <c r="T229" s="83" t="n">
        <f aca="false">B229+Tabla_Ministerio!B229</f>
        <v>14917</v>
      </c>
      <c r="U229" s="83" t="n">
        <f aca="false">C229+Tabla_Ministerio!C229</f>
        <v>63</v>
      </c>
      <c r="V229" s="83" t="n">
        <f aca="false">D229+Tabla_Ministerio!D229</f>
        <v>611.120227272727</v>
      </c>
      <c r="W229" s="83" t="n">
        <f aca="false">E229+Tabla_Ministerio!E229</f>
        <v>370.942272727273</v>
      </c>
      <c r="X229" s="83" t="n">
        <f aca="false">F229+Tabla_Ministerio!F229</f>
        <v>151</v>
      </c>
      <c r="Y229" s="83" t="n">
        <f aca="false">G229+Tabla_Ministerio!G229</f>
        <v>427</v>
      </c>
      <c r="Z229" s="83" t="n">
        <f aca="false">H229+Tabla_Ministerio!H229</f>
        <v>2</v>
      </c>
      <c r="AA229" s="83" t="n">
        <f aca="false">Y229+0.33*Z229</f>
        <v>427.66</v>
      </c>
      <c r="AD229" s="91" t="n">
        <f aca="false">IF(U229&gt;0,T229/U229,0)</f>
        <v>236.777777777778</v>
      </c>
      <c r="AE229" s="92" t="n">
        <f aca="false">EXP((((AD229-AD$250)/AD$251+2)/4-1.9)^3)</f>
        <v>0.111242152451103</v>
      </c>
      <c r="AF229" s="93" t="n">
        <f aca="false">T229/V229</f>
        <v>24.409272241848</v>
      </c>
      <c r="AG229" s="92" t="n">
        <f aca="false">EXP((((AF229-AF$250)/AF$251+2)/4-1.9)^3)</f>
        <v>0.360266200084387</v>
      </c>
      <c r="AH229" s="92" t="n">
        <f aca="false">W229/V229</f>
        <v>0.606987391634365</v>
      </c>
      <c r="AI229" s="92" t="n">
        <f aca="false">EXP((((AH229-AH$250)/AH$251+2)/4-1.9)^3)</f>
        <v>0.0422833500265663</v>
      </c>
      <c r="AJ229" s="92" t="n">
        <f aca="false">X229/V229</f>
        <v>0.247087223202993</v>
      </c>
      <c r="AK229" s="92" t="n">
        <f aca="false">EXP((((AJ229-AJ$250)/AJ$251+2)/4-1.9)^3)</f>
        <v>0.15700294399376</v>
      </c>
      <c r="AL229" s="92" t="n">
        <f aca="false">AA229/V229</f>
        <v>0.699796833609218</v>
      </c>
      <c r="AM229" s="92" t="n">
        <f aca="false">EXP((((AL229-AL$250)/AL$251+2)/4-1.9)^3)</f>
        <v>0.202971135507588</v>
      </c>
      <c r="AN229" s="92" t="n">
        <f aca="false">0.01*AE229+0.15*AG229+0.24*AI229+0.25*AK229+0.35*AM229</f>
        <v>0.175590988969641</v>
      </c>
      <c r="AP229" s="94" t="n">
        <f aca="false">0.01*AE229/$AN$250</f>
        <v>0.000391628599370156</v>
      </c>
      <c r="AQ229" s="81" t="n">
        <f aca="false">AP229*$J$250</f>
        <v>4233.35947335243</v>
      </c>
      <c r="AR229" s="94" t="n">
        <f aca="false">0.15*AG229/$AN$250</f>
        <v>0.0190247865890775</v>
      </c>
      <c r="AS229" s="81" t="n">
        <f aca="false">AR229*$J$250</f>
        <v>205650.865807317</v>
      </c>
      <c r="AT229" s="94" t="n">
        <f aca="false">0.24*AI229/$AN$250</f>
        <v>0.00357261029910999</v>
      </c>
      <c r="AU229" s="81" t="n">
        <f aca="false">AT229*$J$250</f>
        <v>38618.5883223477</v>
      </c>
      <c r="AV229" s="94" t="n">
        <f aca="false">0.25*AK229/$AN$250</f>
        <v>0.0138182428374654</v>
      </c>
      <c r="AW229" s="81" t="n">
        <f aca="false">AV229*$J$250</f>
        <v>149370.064686665</v>
      </c>
      <c r="AX229" s="94" t="n">
        <f aca="false">0.35*AM229/$AN$250</f>
        <v>0.0250096343121565</v>
      </c>
      <c r="AY229" s="81" t="n">
        <f aca="false">AX229*$J$250</f>
        <v>270344.843330447</v>
      </c>
    </row>
    <row r="230" customFormat="false" ht="13.8" hidden="false" customHeight="false" outlineLevel="0" collapsed="false">
      <c r="A230" s="89" t="s">
        <v>120</v>
      </c>
      <c r="B230" s="81" t="n">
        <f aca="true">INDIRECT(ADDRESS(ROW()-35*INT((ROW()-15)/35)+138,2+INT((ROW()-15)/35), 1, 1, "Variables_Simulación"))</f>
        <v>0</v>
      </c>
      <c r="C230" s="81" t="n">
        <f aca="true">INDIRECT(ADDRESS(ROW()-35*INT((ROW()-15)/35)+108,2+INT((ROW()-15)/35), 1, 1, "Variables_Simulación"))</f>
        <v>0</v>
      </c>
      <c r="D230" s="81" t="n">
        <f aca="true">INDIRECT(ADDRESS(ROW()-35*INT((ROW()-15)/35)+78,2+INT((ROW()-15)/35), 1, 1, "Variables_Simulación"))</f>
        <v>0</v>
      </c>
      <c r="E230" s="81" t="n">
        <f aca="true">INDIRECT(ADDRESS(ROW()-35*INT((ROW()-15)/35)+48,2+INT((ROW()-15)/35), 1, 1, "Variables_Simulación"))</f>
        <v>0</v>
      </c>
      <c r="F230" s="81" t="n">
        <f aca="true">INDIRECT(ADDRESS(ROW()-35*INT((ROW()-15)/35)+18,2+INT((ROW()-15)/35), 1, 1, "Variables_Simulación"))</f>
        <v>0</v>
      </c>
      <c r="G230" s="81" t="n">
        <f aca="true">INDIRECT(ADDRESS(ROW()-35*INT((ROW()-15)/35)-12,2+INT((ROW()-15)/35), 1, 1, "Variables_Simulación"))</f>
        <v>0</v>
      </c>
      <c r="H230" s="81" t="n">
        <f aca="true">INDIRECT(ADDRESS(ROW()-35*INT((ROW()-15)/35)+168,2+INT((ROW()-15)/35), 1, 1, "Variables_Simulación"))</f>
        <v>0</v>
      </c>
      <c r="I230" s="94" t="n">
        <f aca="false">AP230+AR230+AT230+AV230+AX230</f>
        <v>0.0331858591792027</v>
      </c>
      <c r="J230" s="81" t="n">
        <f aca="false">ROUND(AQ230+AS230+AU230+AW230+AY230,0)</f>
        <v>358727</v>
      </c>
      <c r="K230" s="94" t="n">
        <f aca="false">I230-Tabla_Ministerio!J230</f>
        <v>0</v>
      </c>
      <c r="L230" s="81" t="n">
        <f aca="false">J230-Tabla_Ministerio!K230</f>
        <v>0</v>
      </c>
      <c r="M230" s="94" t="n">
        <f aca="false">Q265/Q$285</f>
        <v>0.0590523341834103</v>
      </c>
      <c r="N230" s="81" t="n">
        <f aca="false">ROUND((N$250*M230),0)</f>
        <v>12128342</v>
      </c>
      <c r="O230" s="82" t="n">
        <f aca="false">Tabla_Ministerio!L230/Tabla_Ministerio!L250-M230</f>
        <v>-1.21709877679912E-005</v>
      </c>
      <c r="P230" s="81" t="n">
        <f aca="false">N230-Tabla_Ministerio!L230</f>
        <v>2500</v>
      </c>
      <c r="Q230" s="83" t="n">
        <f aca="false">N230+J230</f>
        <v>12487069</v>
      </c>
      <c r="R230" s="81" t="n">
        <f aca="false">Q230-Tabla_Ministerio!M230</f>
        <v>2500</v>
      </c>
      <c r="T230" s="83" t="n">
        <f aca="false">B230+Tabla_Ministerio!B230</f>
        <v>18532</v>
      </c>
      <c r="U230" s="83" t="n">
        <f aca="false">C230+Tabla_Ministerio!C230</f>
        <v>66</v>
      </c>
      <c r="V230" s="83" t="n">
        <f aca="false">D230+Tabla_Ministerio!D230</f>
        <v>998.484772727273</v>
      </c>
      <c r="W230" s="83" t="n">
        <f aca="false">E230+Tabla_Ministerio!E230</f>
        <v>663.723181818182</v>
      </c>
      <c r="X230" s="83" t="n">
        <f aca="false">F230+Tabla_Ministerio!F230</f>
        <v>230</v>
      </c>
      <c r="Y230" s="83" t="n">
        <f aca="false">G230+Tabla_Ministerio!G230</f>
        <v>437</v>
      </c>
      <c r="Z230" s="83" t="n">
        <f aca="false">H230+Tabla_Ministerio!H230</f>
        <v>49</v>
      </c>
      <c r="AA230" s="83" t="n">
        <f aca="false">Y230+0.33*Z230</f>
        <v>453.17</v>
      </c>
      <c r="AD230" s="91" t="n">
        <f aca="false">IF(U230&gt;0,T230/U230,0)</f>
        <v>280.787878787879</v>
      </c>
      <c r="AE230" s="92" t="n">
        <f aca="false">EXP((((AD230-AD$250)/AD$251+2)/4-1.9)^3)</f>
        <v>0.213344713592538</v>
      </c>
      <c r="AF230" s="93" t="n">
        <f aca="false">T230/V230</f>
        <v>18.5601228042582</v>
      </c>
      <c r="AG230" s="92" t="n">
        <f aca="false">EXP((((AF230-AF$250)/AF$251+2)/4-1.9)^3)</f>
        <v>0.0909597109549568</v>
      </c>
      <c r="AH230" s="92" t="n">
        <f aca="false">W230/V230</f>
        <v>0.664730399448437</v>
      </c>
      <c r="AI230" s="92" t="n">
        <f aca="false">EXP((((AH230-AH$250)/AH$251+2)/4-1.9)^3)</f>
        <v>0.0828396175366531</v>
      </c>
      <c r="AJ230" s="92" t="n">
        <f aca="false">X230/V230</f>
        <v>0.230349031134221</v>
      </c>
      <c r="AK230" s="92" t="n">
        <f aca="false">EXP((((AJ230-AJ$250)/AJ$251+2)/4-1.9)^3)</f>
        <v>0.134802427264126</v>
      </c>
      <c r="AL230" s="92" t="n">
        <f aca="false">AA230/V230</f>
        <v>0.453857697561282</v>
      </c>
      <c r="AM230" s="92" t="n">
        <f aca="false">EXP((((AL230-AL$250)/AL$251+2)/4-1.9)^3)</f>
        <v>0.0711570158477832</v>
      </c>
      <c r="AN230" s="92" t="n">
        <f aca="false">0.01*AE230+0.15*AG230+0.24*AI230+0.25*AK230+0.35*AM230</f>
        <v>0.0942644743507212</v>
      </c>
      <c r="AP230" s="94" t="n">
        <f aca="false">0.01*AE230/$AN$250</f>
        <v>0.000751081218102091</v>
      </c>
      <c r="AQ230" s="81" t="n">
        <f aca="false">AP230*$J$250</f>
        <v>8118.90856547047</v>
      </c>
      <c r="AR230" s="94" t="n">
        <f aca="false">0.15*AG230/$AN$250</f>
        <v>0.00480336231574566</v>
      </c>
      <c r="AS230" s="81" t="n">
        <f aca="false">AR230*$J$250</f>
        <v>51922.5597824291</v>
      </c>
      <c r="AT230" s="94" t="n">
        <f aca="false">0.24*AI230/$AN$250</f>
        <v>0.00699929571805059</v>
      </c>
      <c r="AU230" s="81" t="n">
        <f aca="false">AT230*$J$250</f>
        <v>75659.7829741197</v>
      </c>
      <c r="AV230" s="94" t="n">
        <f aca="false">0.25*AK230/$AN$250</f>
        <v>0.0118643168569469</v>
      </c>
      <c r="AW230" s="81" t="n">
        <f aca="false">AV230*$J$250</f>
        <v>128248.851697725</v>
      </c>
      <c r="AX230" s="94" t="n">
        <f aca="false">0.35*AM230/$AN$250</f>
        <v>0.00876780307035752</v>
      </c>
      <c r="AY230" s="81" t="n">
        <f aca="false">AX230*$J$250</f>
        <v>94776.6895678226</v>
      </c>
    </row>
    <row r="231" customFormat="false" ht="13.8" hidden="false" customHeight="false" outlineLevel="0" collapsed="false">
      <c r="A231" s="89" t="s">
        <v>121</v>
      </c>
      <c r="B231" s="81" t="n">
        <f aca="true">INDIRECT(ADDRESS(ROW()-35*INT((ROW()-15)/35)+138,2+INT((ROW()-15)/35), 1, 1, "Variables_Simulación"))</f>
        <v>0</v>
      </c>
      <c r="C231" s="81" t="n">
        <f aca="true">INDIRECT(ADDRESS(ROW()-35*INT((ROW()-15)/35)+108,2+INT((ROW()-15)/35), 1, 1, "Variables_Simulación"))</f>
        <v>0</v>
      </c>
      <c r="D231" s="81" t="n">
        <f aca="true">INDIRECT(ADDRESS(ROW()-35*INT((ROW()-15)/35)+78,2+INT((ROW()-15)/35), 1, 1, "Variables_Simulación"))</f>
        <v>0</v>
      </c>
      <c r="E231" s="81" t="n">
        <f aca="true">INDIRECT(ADDRESS(ROW()-35*INT((ROW()-15)/35)+48,2+INT((ROW()-15)/35), 1, 1, "Variables_Simulación"))</f>
        <v>0</v>
      </c>
      <c r="F231" s="81" t="n">
        <f aca="true">INDIRECT(ADDRESS(ROW()-35*INT((ROW()-15)/35)+18,2+INT((ROW()-15)/35), 1, 1, "Variables_Simulación"))</f>
        <v>0</v>
      </c>
      <c r="G231" s="81" t="n">
        <f aca="true">INDIRECT(ADDRESS(ROW()-35*INT((ROW()-15)/35)-12,2+INT((ROW()-15)/35), 1, 1, "Variables_Simulación"))</f>
        <v>0</v>
      </c>
      <c r="H231" s="81" t="n">
        <f aca="true">INDIRECT(ADDRESS(ROW()-35*INT((ROW()-15)/35)+168,2+INT((ROW()-15)/35), 1, 1, "Variables_Simulación"))</f>
        <v>0</v>
      </c>
      <c r="I231" s="94" t="n">
        <f aca="false">AP231+AR231+AT231+AV231+AX231</f>
        <v>0.024316038475512</v>
      </c>
      <c r="J231" s="81" t="n">
        <f aca="false">ROUND(AQ231+AS231+AU231+AW231+AY231,0)</f>
        <v>262847</v>
      </c>
      <c r="K231" s="94" t="n">
        <f aca="false">I231-Tabla_Ministerio!J231</f>
        <v>0</v>
      </c>
      <c r="L231" s="81" t="n">
        <f aca="false">J231-Tabla_Ministerio!K231</f>
        <v>0</v>
      </c>
      <c r="M231" s="94" t="n">
        <f aca="false">Q266/Q$285</f>
        <v>0.0451491902416443</v>
      </c>
      <c r="N231" s="81" t="n">
        <f aca="false">ROUND((N$250*M231),0)</f>
        <v>9272873</v>
      </c>
      <c r="O231" s="82" t="n">
        <f aca="false">Tabla_Ministerio!L231/Tabla_Ministerio!L250-M231</f>
        <v>2.16081875417662E-006</v>
      </c>
      <c r="P231" s="81" t="n">
        <f aca="false">N231-Tabla_Ministerio!L231</f>
        <v>-444</v>
      </c>
      <c r="Q231" s="83" t="n">
        <f aca="false">N231+J231</f>
        <v>9535720</v>
      </c>
      <c r="R231" s="81" t="n">
        <f aca="false">Q231-Tabla_Ministerio!M231</f>
        <v>-444</v>
      </c>
      <c r="T231" s="83" t="n">
        <f aca="false">B231+Tabla_Ministerio!B231</f>
        <v>11204</v>
      </c>
      <c r="U231" s="83" t="n">
        <f aca="false">C231+Tabla_Ministerio!C231</f>
        <v>60</v>
      </c>
      <c r="V231" s="83" t="n">
        <f aca="false">D231+Tabla_Ministerio!D231</f>
        <v>934.659318181818</v>
      </c>
      <c r="W231" s="83" t="n">
        <f aca="false">E231+Tabla_Ministerio!E231</f>
        <v>569.430227272727</v>
      </c>
      <c r="X231" s="83" t="n">
        <f aca="false">F231+Tabla_Ministerio!F231</f>
        <v>184</v>
      </c>
      <c r="Y231" s="83" t="n">
        <f aca="false">G231+Tabla_Ministerio!G231</f>
        <v>469</v>
      </c>
      <c r="Z231" s="83" t="n">
        <f aca="false">H231+Tabla_Ministerio!H231</f>
        <v>29</v>
      </c>
      <c r="AA231" s="83" t="n">
        <f aca="false">Y231+0.33*Z231</f>
        <v>478.57</v>
      </c>
      <c r="AD231" s="91" t="n">
        <f aca="false">IF(U231&gt;0,T231/U231,0)</f>
        <v>186.733333333333</v>
      </c>
      <c r="AE231" s="92" t="n">
        <f aca="false">EXP((((AD231-AD$250)/AD$251+2)/4-1.9)^3)</f>
        <v>0.0435659020876801</v>
      </c>
      <c r="AF231" s="93" t="n">
        <f aca="false">T231/V231</f>
        <v>11.9872554438285</v>
      </c>
      <c r="AG231" s="92" t="n">
        <f aca="false">EXP((((AF231-AF$250)/AF$251+2)/4-1.9)^3)</f>
        <v>0.00668767720979041</v>
      </c>
      <c r="AH231" s="92" t="n">
        <f aca="false">W231/V231</f>
        <v>0.609238271309843</v>
      </c>
      <c r="AI231" s="92" t="n">
        <f aca="false">EXP((((AH231-AH$250)/AH$251+2)/4-1.9)^3)</f>
        <v>0.0434946611714102</v>
      </c>
      <c r="AJ231" s="92" t="n">
        <f aca="false">X231/V231</f>
        <v>0.196863174015034</v>
      </c>
      <c r="AK231" s="92" t="n">
        <f aca="false">EXP((((AJ231-AJ$250)/AJ$251+2)/4-1.9)^3)</f>
        <v>0.0969455675144389</v>
      </c>
      <c r="AL231" s="92" t="n">
        <f aca="false">AA231/V231</f>
        <v>0.512026136893341</v>
      </c>
      <c r="AM231" s="92" t="n">
        <f aca="false">EXP((((AL231-AL$250)/AL$251+2)/4-1.9)^3)</f>
        <v>0.0941594755065674</v>
      </c>
      <c r="AN231" s="92" t="n">
        <f aca="false">0.01*AE231+0.15*AG231+0.24*AI231+0.25*AK231+0.35*AM231</f>
        <v>0.0690697375893921</v>
      </c>
      <c r="AP231" s="94" t="n">
        <f aca="false">0.01*AE231/$AN$250</f>
        <v>0.000153373993930899</v>
      </c>
      <c r="AQ231" s="81" t="n">
        <f aca="false">AP231*$J$250</f>
        <v>1657.91581926727</v>
      </c>
      <c r="AR231" s="94" t="n">
        <f aca="false">0.15*AG231/$AN$250</f>
        <v>0.000353160056822144</v>
      </c>
      <c r="AS231" s="81" t="n">
        <f aca="false">AR231*$J$250</f>
        <v>3817.52883870624</v>
      </c>
      <c r="AT231" s="94" t="n">
        <f aca="false">0.24*AI231/$AN$250</f>
        <v>0.00367495655759654</v>
      </c>
      <c r="AU231" s="81" t="n">
        <f aca="false">AT231*$J$250</f>
        <v>39724.9133037792</v>
      </c>
      <c r="AV231" s="94" t="n">
        <f aca="false">0.25*AK231/$AN$250</f>
        <v>0.00853243486939745</v>
      </c>
      <c r="AW231" s="81" t="n">
        <f aca="false">AV231*$J$250</f>
        <v>92232.4468724151</v>
      </c>
      <c r="AX231" s="94" t="n">
        <f aca="false">0.35*AM231/$AN$250</f>
        <v>0.011602112997765</v>
      </c>
      <c r="AY231" s="81" t="n">
        <f aca="false">AX231*$J$250</f>
        <v>125414.525519804</v>
      </c>
    </row>
    <row r="232" customFormat="false" ht="13.8" hidden="false" customHeight="false" outlineLevel="0" collapsed="false">
      <c r="A232" s="89" t="s">
        <v>122</v>
      </c>
      <c r="B232" s="81" t="n">
        <f aca="true">INDIRECT(ADDRESS(ROW()-35*INT((ROW()-15)/35)+138,2+INT((ROW()-15)/35), 1, 1, "Variables_Simulación"))</f>
        <v>0</v>
      </c>
      <c r="C232" s="81" t="n">
        <f aca="true">INDIRECT(ADDRESS(ROW()-35*INT((ROW()-15)/35)+108,2+INT((ROW()-15)/35), 1, 1, "Variables_Simulación"))</f>
        <v>0</v>
      </c>
      <c r="D232" s="81" t="n">
        <f aca="true">INDIRECT(ADDRESS(ROW()-35*INT((ROW()-15)/35)+78,2+INT((ROW()-15)/35), 1, 1, "Variables_Simulación"))</f>
        <v>0</v>
      </c>
      <c r="E232" s="81" t="n">
        <f aca="true">INDIRECT(ADDRESS(ROW()-35*INT((ROW()-15)/35)+48,2+INT((ROW()-15)/35), 1, 1, "Variables_Simulación"))</f>
        <v>0</v>
      </c>
      <c r="F232" s="81" t="n">
        <f aca="true">INDIRECT(ADDRESS(ROW()-35*INT((ROW()-15)/35)+18,2+INT((ROW()-15)/35), 1, 1, "Variables_Simulación"))</f>
        <v>0</v>
      </c>
      <c r="G232" s="81" t="n">
        <f aca="true">INDIRECT(ADDRESS(ROW()-35*INT((ROW()-15)/35)-12,2+INT((ROW()-15)/35), 1, 1, "Variables_Simulación"))</f>
        <v>0</v>
      </c>
      <c r="H232" s="81" t="n">
        <f aca="true">INDIRECT(ADDRESS(ROW()-35*INT((ROW()-15)/35)+168,2+INT((ROW()-15)/35), 1, 1, "Variables_Simulación"))</f>
        <v>0</v>
      </c>
      <c r="I232" s="94" t="n">
        <f aca="false">AP232+AR232+AT232+AV232+AX232</f>
        <v>0.0256079405957612</v>
      </c>
      <c r="J232" s="81" t="n">
        <f aca="false">ROUND(AQ232+AS232+AU232+AW232+AY232,0)</f>
        <v>276812</v>
      </c>
      <c r="K232" s="94" t="n">
        <f aca="false">I232-Tabla_Ministerio!J232</f>
        <v>-1.14491749414469E-016</v>
      </c>
      <c r="L232" s="81" t="n">
        <f aca="false">J232-Tabla_Ministerio!K232</f>
        <v>0</v>
      </c>
      <c r="M232" s="94" t="n">
        <f aca="false">Q267/Q$285</f>
        <v>0.0445774399820309</v>
      </c>
      <c r="N232" s="81" t="n">
        <f aca="false">ROUND((N$250*M232),0)</f>
        <v>9155445</v>
      </c>
      <c r="O232" s="82" t="n">
        <f aca="false">Tabla_Ministerio!L232/Tabla_Ministerio!L250-M232</f>
        <v>-1.17558856380234E-005</v>
      </c>
      <c r="P232" s="81" t="n">
        <f aca="false">N232-Tabla_Ministerio!L232</f>
        <v>2414</v>
      </c>
      <c r="Q232" s="83" t="n">
        <f aca="false">N232+J232</f>
        <v>9432257</v>
      </c>
      <c r="R232" s="81" t="n">
        <f aca="false">Q232-Tabla_Ministerio!M232</f>
        <v>2414</v>
      </c>
      <c r="T232" s="83" t="n">
        <f aca="false">B232+Tabla_Ministerio!B232</f>
        <v>9889</v>
      </c>
      <c r="U232" s="83" t="n">
        <f aca="false">C232+Tabla_Ministerio!C232</f>
        <v>49</v>
      </c>
      <c r="V232" s="83" t="n">
        <f aca="false">D232+Tabla_Ministerio!D232</f>
        <v>550.667954545455</v>
      </c>
      <c r="W232" s="83" t="n">
        <f aca="false">E232+Tabla_Ministerio!E232</f>
        <v>346.824090909091</v>
      </c>
      <c r="X232" s="83" t="n">
        <f aca="false">F232+Tabla_Ministerio!F232</f>
        <v>66</v>
      </c>
      <c r="Y232" s="83" t="n">
        <f aca="false">G232+Tabla_Ministerio!G232</f>
        <v>286</v>
      </c>
      <c r="Z232" s="83" t="n">
        <f aca="false">H232+Tabla_Ministerio!H232</f>
        <v>35</v>
      </c>
      <c r="AA232" s="83" t="n">
        <f aca="false">Y232+0.33*Z232</f>
        <v>297.55</v>
      </c>
      <c r="AD232" s="91" t="n">
        <f aca="false">IF(U232&gt;0,T232/U232,0)</f>
        <v>201.816326530612</v>
      </c>
      <c r="AE232" s="92" t="n">
        <f aca="false">EXP((((AD232-AD$250)/AD$251+2)/4-1.9)^3)</f>
        <v>0.0591648177920341</v>
      </c>
      <c r="AF232" s="93" t="n">
        <f aca="false">T232/V232</f>
        <v>17.9581904455704</v>
      </c>
      <c r="AG232" s="92" t="n">
        <f aca="false">EXP((((AF232-AF$250)/AF$251+2)/4-1.9)^3)</f>
        <v>0.0753702885515656</v>
      </c>
      <c r="AH232" s="92" t="n">
        <f aca="false">W232/V232</f>
        <v>0.62982435793885</v>
      </c>
      <c r="AI232" s="92" t="n">
        <f aca="false">EXP((((AH232-AH$250)/AH$251+2)/4-1.9)^3)</f>
        <v>0.0558796000610462</v>
      </c>
      <c r="AJ232" s="92" t="n">
        <f aca="false">X232/V232</f>
        <v>0.119854441238512</v>
      </c>
      <c r="AK232" s="92" t="n">
        <f aca="false">EXP((((AJ232-AJ$250)/AJ$251+2)/4-1.9)^3)</f>
        <v>0.0397679290013048</v>
      </c>
      <c r="AL232" s="92" t="n">
        <f aca="false">AA232/V232</f>
        <v>0.540343772583626</v>
      </c>
      <c r="AM232" s="92" t="n">
        <f aca="false">EXP((((AL232-AL$250)/AL$251+2)/4-1.9)^3)</f>
        <v>0.107111741274683</v>
      </c>
      <c r="AN232" s="92" t="n">
        <f aca="false">0.01*AE232+0.15*AG232+0.24*AI232+0.25*AK232+0.35*AM232</f>
        <v>0.0727393871717717</v>
      </c>
      <c r="AP232" s="94" t="n">
        <f aca="false">0.01*AE232/$AN$250</f>
        <v>0.000208290061036617</v>
      </c>
      <c r="AQ232" s="81" t="n">
        <f aca="false">AP232*$J$250</f>
        <v>2251.53807590312</v>
      </c>
      <c r="AR232" s="94" t="n">
        <f aca="false">0.15*AG232/$AN$250</f>
        <v>0.00398012262742066</v>
      </c>
      <c r="AS232" s="81" t="n">
        <f aca="false">AR232*$J$250</f>
        <v>43023.6449968</v>
      </c>
      <c r="AT232" s="94" t="n">
        <f aca="false">0.24*AI232/$AN$250</f>
        <v>0.00472138642190866</v>
      </c>
      <c r="AU232" s="81" t="n">
        <f aca="false">AT232*$J$250</f>
        <v>51036.4308650836</v>
      </c>
      <c r="AV232" s="94" t="n">
        <f aca="false">0.25*AK232/$AN$250</f>
        <v>0.00350008022846344</v>
      </c>
      <c r="AW232" s="81" t="n">
        <f aca="false">AV232*$J$250</f>
        <v>37834.5652398448</v>
      </c>
      <c r="AX232" s="94" t="n">
        <f aca="false">0.35*AM232/$AN$250</f>
        <v>0.0131980612569318</v>
      </c>
      <c r="AY232" s="81" t="n">
        <f aca="false">AX232*$J$250</f>
        <v>142666.132508645</v>
      </c>
    </row>
    <row r="233" customFormat="false" ht="13.8" hidden="false" customHeight="false" outlineLevel="0" collapsed="false">
      <c r="A233" s="89" t="s">
        <v>123</v>
      </c>
      <c r="B233" s="81" t="n">
        <f aca="true">INDIRECT(ADDRESS(ROW()-35*INT((ROW()-15)/35)+138,2+INT((ROW()-15)/35), 1, 1, "Variables_Simulación"))</f>
        <v>0</v>
      </c>
      <c r="C233" s="81" t="n">
        <f aca="true">INDIRECT(ADDRESS(ROW()-35*INT((ROW()-15)/35)+108,2+INT((ROW()-15)/35), 1, 1, "Variables_Simulación"))</f>
        <v>0</v>
      </c>
      <c r="D233" s="81" t="n">
        <f aca="true">INDIRECT(ADDRESS(ROW()-35*INT((ROW()-15)/35)+78,2+INT((ROW()-15)/35), 1, 1, "Variables_Simulación"))</f>
        <v>0</v>
      </c>
      <c r="E233" s="81" t="n">
        <f aca="true">INDIRECT(ADDRESS(ROW()-35*INT((ROW()-15)/35)+48,2+INT((ROW()-15)/35), 1, 1, "Variables_Simulación"))</f>
        <v>0</v>
      </c>
      <c r="F233" s="81" t="n">
        <f aca="true">INDIRECT(ADDRESS(ROW()-35*INT((ROW()-15)/35)+18,2+INT((ROW()-15)/35), 1, 1, "Variables_Simulación"))</f>
        <v>0</v>
      </c>
      <c r="G233" s="81" t="n">
        <f aca="true">INDIRECT(ADDRESS(ROW()-35*INT((ROW()-15)/35)-12,2+INT((ROW()-15)/35), 1, 1, "Variables_Simulación"))</f>
        <v>0</v>
      </c>
      <c r="H233" s="81" t="n">
        <f aca="true">INDIRECT(ADDRESS(ROW()-35*INT((ROW()-15)/35)+168,2+INT((ROW()-15)/35), 1, 1, "Variables_Simulación"))</f>
        <v>0</v>
      </c>
      <c r="I233" s="94" t="n">
        <f aca="false">AP233+AR233+AT233+AV233+AX233</f>
        <v>0.0155454600215982</v>
      </c>
      <c r="J233" s="81" t="n">
        <f aca="false">ROUND(AQ233+AS233+AU233+AW233+AY233,0)</f>
        <v>168041</v>
      </c>
      <c r="K233" s="94" t="n">
        <f aca="false">I233-Tabla_Ministerio!J233</f>
        <v>0</v>
      </c>
      <c r="L233" s="81" t="n">
        <f aca="false">J233-Tabla_Ministerio!K233</f>
        <v>0</v>
      </c>
      <c r="M233" s="94" t="n">
        <f aca="false">Q268/Q$285</f>
        <v>0.0193104313432548</v>
      </c>
      <c r="N233" s="81" t="n">
        <f aca="false">ROUND((N$250*M233),0)</f>
        <v>3966033</v>
      </c>
      <c r="O233" s="82" t="n">
        <f aca="false">Tabla_Ministerio!L233/Tabla_Ministerio!L250-M233</f>
        <v>-4.40185253790248E-006</v>
      </c>
      <c r="P233" s="81" t="n">
        <f aca="false">N233-Tabla_Ministerio!L233</f>
        <v>904</v>
      </c>
      <c r="Q233" s="83" t="n">
        <f aca="false">N233+J233</f>
        <v>4134074</v>
      </c>
      <c r="R233" s="81" t="n">
        <f aca="false">Q233-Tabla_Ministerio!M233</f>
        <v>904</v>
      </c>
      <c r="T233" s="83" t="n">
        <f aca="false">B233+Tabla_Ministerio!B233</f>
        <v>14362</v>
      </c>
      <c r="U233" s="83" t="n">
        <f aca="false">C233+Tabla_Ministerio!C233</f>
        <v>60</v>
      </c>
      <c r="V233" s="83" t="n">
        <f aca="false">D233+Tabla_Ministerio!D233</f>
        <v>873.374090909091</v>
      </c>
      <c r="W233" s="83" t="n">
        <f aca="false">E233+Tabla_Ministerio!E233</f>
        <v>488.888863636364</v>
      </c>
      <c r="X233" s="83" t="n">
        <f aca="false">F233+Tabla_Ministerio!F233</f>
        <v>116</v>
      </c>
      <c r="Y233" s="83" t="n">
        <f aca="false">G233+Tabla_Ministerio!G233</f>
        <v>337</v>
      </c>
      <c r="Z233" s="83" t="n">
        <f aca="false">H233+Tabla_Ministerio!H233</f>
        <v>45</v>
      </c>
      <c r="AA233" s="83" t="n">
        <f aca="false">Y233+0.33*Z233</f>
        <v>351.85</v>
      </c>
      <c r="AD233" s="91" t="n">
        <f aca="false">IF(U233&gt;0,T233/U233,0)</f>
        <v>239.366666666667</v>
      </c>
      <c r="AE233" s="92" t="n">
        <f aca="false">EXP((((AD233-AD$250)/AD$251+2)/4-1.9)^3)</f>
        <v>0.116083083881907</v>
      </c>
      <c r="AF233" s="93" t="n">
        <f aca="false">T233/V233</f>
        <v>16.4442707305991</v>
      </c>
      <c r="AG233" s="92" t="n">
        <f aca="false">EXP((((AF233-AF$250)/AF$251+2)/4-1.9)^3)</f>
        <v>0.0450009355821127</v>
      </c>
      <c r="AH233" s="92" t="n">
        <f aca="false">W233/V233</f>
        <v>0.559770284835771</v>
      </c>
      <c r="AI233" s="92" t="n">
        <f aca="false">EXP((((AH233-AH$250)/AH$251+2)/4-1.9)^3)</f>
        <v>0.022468963973524</v>
      </c>
      <c r="AJ233" s="92" t="n">
        <f aca="false">X233/V233</f>
        <v>0.13281822898966</v>
      </c>
      <c r="AK233" s="92" t="n">
        <f aca="false">EXP((((AJ233-AJ$250)/AJ$251+2)/4-1.9)^3)</f>
        <v>0.0468359791941348</v>
      </c>
      <c r="AL233" s="92" t="n">
        <f aca="false">AA233/V233</f>
        <v>0.402862878189758</v>
      </c>
      <c r="AM233" s="92" t="n">
        <f aca="false">EXP((((AL233-AL$250)/AL$251+2)/4-1.9)^3)</f>
        <v>0.0546982320968645</v>
      </c>
      <c r="AN233" s="92" t="n">
        <f aca="false">0.01*AE233+0.15*AG233+0.24*AI233+0.25*AK233+0.35*AM233</f>
        <v>0.044156898562218</v>
      </c>
      <c r="AP233" s="94" t="n">
        <f aca="false">0.01*AE233/$AN$250</f>
        <v>0.000408671124655042</v>
      </c>
      <c r="AQ233" s="81" t="n">
        <f aca="false">AP233*$J$250</f>
        <v>4417.58283186264</v>
      </c>
      <c r="AR233" s="94" t="n">
        <f aca="false">0.15*AG233/$AN$250</f>
        <v>0.0023763905566439</v>
      </c>
      <c r="AS233" s="81" t="n">
        <f aca="false">AR233*$J$250</f>
        <v>25687.8979000335</v>
      </c>
      <c r="AT233" s="94" t="n">
        <f aca="false">0.24*AI233/$AN$250</f>
        <v>0.00189845062067477</v>
      </c>
      <c r="AU233" s="81" t="n">
        <f aca="false">AT233*$J$250</f>
        <v>20521.5449858633</v>
      </c>
      <c r="AV233" s="94" t="n">
        <f aca="false">0.25*AK233/$AN$250</f>
        <v>0.00412215795176907</v>
      </c>
      <c r="AW233" s="81" t="n">
        <f aca="false">AV233*$J$250</f>
        <v>44558.9940158656</v>
      </c>
      <c r="AX233" s="94" t="n">
        <f aca="false">0.35*AM233/$AN$250</f>
        <v>0.00673978976785544</v>
      </c>
      <c r="AY233" s="81" t="n">
        <f aca="false">AX233*$J$250</f>
        <v>72854.6201887237</v>
      </c>
    </row>
    <row r="234" customFormat="false" ht="13.8" hidden="false" customHeight="false" outlineLevel="0" collapsed="false">
      <c r="A234" s="89" t="s">
        <v>124</v>
      </c>
      <c r="B234" s="81" t="n">
        <f aca="true">INDIRECT(ADDRESS(ROW()-35*INT((ROW()-15)/35)+138,2+INT((ROW()-15)/35), 1, 1, "Variables_Simulación"))</f>
        <v>0</v>
      </c>
      <c r="C234" s="81" t="n">
        <f aca="true">INDIRECT(ADDRESS(ROW()-35*INT((ROW()-15)/35)+108,2+INT((ROW()-15)/35), 1, 1, "Variables_Simulación"))</f>
        <v>0</v>
      </c>
      <c r="D234" s="81" t="n">
        <f aca="true">INDIRECT(ADDRESS(ROW()-35*INT((ROW()-15)/35)+78,2+INT((ROW()-15)/35), 1, 1, "Variables_Simulación"))</f>
        <v>0</v>
      </c>
      <c r="E234" s="81" t="n">
        <f aca="true">INDIRECT(ADDRESS(ROW()-35*INT((ROW()-15)/35)+48,2+INT((ROW()-15)/35), 1, 1, "Variables_Simulación"))</f>
        <v>0</v>
      </c>
      <c r="F234" s="81" t="n">
        <f aca="true">INDIRECT(ADDRESS(ROW()-35*INT((ROW()-15)/35)+18,2+INT((ROW()-15)/35), 1, 1, "Variables_Simulación"))</f>
        <v>0</v>
      </c>
      <c r="G234" s="81" t="n">
        <f aca="true">INDIRECT(ADDRESS(ROW()-35*INT((ROW()-15)/35)-12,2+INT((ROW()-15)/35), 1, 1, "Variables_Simulación"))</f>
        <v>0</v>
      </c>
      <c r="H234" s="81" t="n">
        <f aca="true">INDIRECT(ADDRESS(ROW()-35*INT((ROW()-15)/35)+168,2+INT((ROW()-15)/35), 1, 1, "Variables_Simulación"))</f>
        <v>0</v>
      </c>
      <c r="I234" s="94" t="n">
        <f aca="false">AP234+AR234+AT234+AV234+AX234</f>
        <v>0.0147746348821813</v>
      </c>
      <c r="J234" s="81" t="n">
        <f aca="false">ROUND(AQ234+AS234+AU234+AW234+AY234,0)</f>
        <v>159708</v>
      </c>
      <c r="K234" s="94" t="n">
        <f aca="false">I234-Tabla_Ministerio!J234</f>
        <v>0</v>
      </c>
      <c r="L234" s="81" t="n">
        <f aca="false">J234-Tabla_Ministerio!K234</f>
        <v>0</v>
      </c>
      <c r="M234" s="94" t="n">
        <f aca="false">Q269/Q$285</f>
        <v>0.0184862204288798</v>
      </c>
      <c r="N234" s="81" t="n">
        <f aca="false">ROUND((N$250*M234),0)</f>
        <v>3796754</v>
      </c>
      <c r="O234" s="82" t="n">
        <f aca="false">Tabla_Ministerio!L234/Tabla_Ministerio!L250-M234</f>
        <v>-1.68080537112786E-006</v>
      </c>
      <c r="P234" s="81" t="n">
        <f aca="false">N234-Tabla_Ministerio!L234</f>
        <v>345</v>
      </c>
      <c r="Q234" s="83" t="n">
        <f aca="false">N234+J234</f>
        <v>3956462</v>
      </c>
      <c r="R234" s="81" t="n">
        <f aca="false">Q234-Tabla_Ministerio!M234</f>
        <v>345</v>
      </c>
      <c r="T234" s="83" t="n">
        <f aca="false">B234+Tabla_Ministerio!B234</f>
        <v>6206</v>
      </c>
      <c r="U234" s="83" t="n">
        <f aca="false">C234+Tabla_Ministerio!C234</f>
        <v>58</v>
      </c>
      <c r="V234" s="83" t="n">
        <f aca="false">D234+Tabla_Ministerio!D234</f>
        <v>390.69</v>
      </c>
      <c r="W234" s="83" t="n">
        <f aca="false">E234+Tabla_Ministerio!E234</f>
        <v>235.713636363636</v>
      </c>
      <c r="X234" s="83" t="n">
        <f aca="false">F234+Tabla_Ministerio!F234</f>
        <v>47</v>
      </c>
      <c r="Y234" s="83" t="n">
        <f aca="false">G234+Tabla_Ministerio!G234</f>
        <v>146</v>
      </c>
      <c r="Z234" s="83" t="n">
        <f aca="false">H234+Tabla_Ministerio!H234</f>
        <v>5</v>
      </c>
      <c r="AA234" s="83" t="n">
        <f aca="false">Y234+0.33*Z234</f>
        <v>147.65</v>
      </c>
      <c r="AD234" s="91" t="n">
        <f aca="false">IF(U234&gt;0,T234/U234,0)</f>
        <v>107</v>
      </c>
      <c r="AE234" s="92" t="n">
        <f aca="false">EXP((((AD234-AD$250)/AD$251+2)/4-1.9)^3)</f>
        <v>0.00595962855760596</v>
      </c>
      <c r="AF234" s="93" t="n">
        <f aca="false">T234/V234</f>
        <v>15.8847167831273</v>
      </c>
      <c r="AG234" s="92" t="n">
        <f aca="false">EXP((((AF234-AF$250)/AF$251+2)/4-1.9)^3)</f>
        <v>0.0365971168424196</v>
      </c>
      <c r="AH234" s="92" t="n">
        <f aca="false">W234/V234</f>
        <v>0.603326515558719</v>
      </c>
      <c r="AI234" s="92" t="n">
        <f aca="false">EXP((((AH234-AH$250)/AH$251+2)/4-1.9)^3)</f>
        <v>0.0403702853050372</v>
      </c>
      <c r="AJ234" s="92" t="n">
        <f aca="false">X234/V234</f>
        <v>0.120299982082981</v>
      </c>
      <c r="AK234" s="92" t="n">
        <f aca="false">EXP((((AJ234-AJ$250)/AJ$251+2)/4-1.9)^3)</f>
        <v>0.0399959244426806</v>
      </c>
      <c r="AL234" s="92" t="n">
        <f aca="false">AA234/V234</f>
        <v>0.377921113926643</v>
      </c>
      <c r="AM234" s="92" t="n">
        <f aca="false">EXP((((AL234-AL$250)/AL$251+2)/4-1.9)^3)</f>
        <v>0.0478010154210776</v>
      </c>
      <c r="AN234" s="92" t="n">
        <f aca="false">0.01*AE234+0.15*AG234+0.24*AI234+0.25*AK234+0.35*AM234</f>
        <v>0.0419673687931953</v>
      </c>
      <c r="AP234" s="94" t="n">
        <f aca="false">0.01*AE234/$AN$250</f>
        <v>2.09809045703922E-005</v>
      </c>
      <c r="AQ234" s="81" t="n">
        <f aca="false">AP234*$J$250</f>
        <v>226.79577350944</v>
      </c>
      <c r="AR234" s="94" t="n">
        <f aca="false">0.15*AG234/$AN$250</f>
        <v>0.00193260521675217</v>
      </c>
      <c r="AS234" s="81" t="n">
        <f aca="false">AR234*$J$250</f>
        <v>20890.7434639504</v>
      </c>
      <c r="AT234" s="94" t="n">
        <f aca="false">0.24*AI234/$AN$250</f>
        <v>0.0034109713863298</v>
      </c>
      <c r="AU234" s="81" t="n">
        <f aca="false">AT234*$J$250</f>
        <v>36871.3318048694</v>
      </c>
      <c r="AV234" s="94" t="n">
        <f aca="false">0.25*AK234/$AN$250</f>
        <v>0.00352014670807603</v>
      </c>
      <c r="AW234" s="81" t="n">
        <f aca="false">AV234*$J$250</f>
        <v>38051.4764197264</v>
      </c>
      <c r="AX234" s="94" t="n">
        <f aca="false">0.35*AM234/$AN$250</f>
        <v>0.00588993066645288</v>
      </c>
      <c r="AY234" s="81" t="n">
        <f aca="false">AX234*$J$250</f>
        <v>63667.9594501477</v>
      </c>
    </row>
    <row r="235" customFormat="false" ht="13.8" hidden="false" customHeight="false" outlineLevel="0" collapsed="false">
      <c r="A235" s="89" t="s">
        <v>125</v>
      </c>
      <c r="B235" s="81" t="n">
        <f aca="true">INDIRECT(ADDRESS(ROW()-35*INT((ROW()-15)/35)+138,2+INT((ROW()-15)/35), 1, 1, "Variables_Simulación"))</f>
        <v>0</v>
      </c>
      <c r="C235" s="81" t="n">
        <f aca="true">INDIRECT(ADDRESS(ROW()-35*INT((ROW()-15)/35)+108,2+INT((ROW()-15)/35), 1, 1, "Variables_Simulación"))</f>
        <v>0</v>
      </c>
      <c r="D235" s="81" t="n">
        <f aca="true">INDIRECT(ADDRESS(ROW()-35*INT((ROW()-15)/35)+78,2+INT((ROW()-15)/35), 1, 1, "Variables_Simulación"))</f>
        <v>0</v>
      </c>
      <c r="E235" s="81" t="n">
        <f aca="true">INDIRECT(ADDRESS(ROW()-35*INT((ROW()-15)/35)+48,2+INT((ROW()-15)/35), 1, 1, "Variables_Simulación"))</f>
        <v>0</v>
      </c>
      <c r="F235" s="81" t="n">
        <f aca="true">INDIRECT(ADDRESS(ROW()-35*INT((ROW()-15)/35)+18,2+INT((ROW()-15)/35), 1, 1, "Variables_Simulación"))</f>
        <v>0</v>
      </c>
      <c r="G235" s="81" t="n">
        <f aca="true">INDIRECT(ADDRESS(ROW()-35*INT((ROW()-15)/35)-12,2+INT((ROW()-15)/35), 1, 1, "Variables_Simulación"))</f>
        <v>0</v>
      </c>
      <c r="H235" s="81" t="n">
        <f aca="true">INDIRECT(ADDRESS(ROW()-35*INT((ROW()-15)/35)+168,2+INT((ROW()-15)/35), 1, 1, "Variables_Simulación"))</f>
        <v>0</v>
      </c>
      <c r="I235" s="94" t="n">
        <f aca="false">AP235+AR235+AT235+AV235+AX235</f>
        <v>0.0142734092375885</v>
      </c>
      <c r="J235" s="81" t="n">
        <f aca="false">ROUND(AQ235+AS235+AU235+AW235+AY235,0)</f>
        <v>154290</v>
      </c>
      <c r="K235" s="94" t="n">
        <f aca="false">I235-Tabla_Ministerio!J235</f>
        <v>0</v>
      </c>
      <c r="L235" s="81" t="n">
        <f aca="false">J235-Tabla_Ministerio!K235</f>
        <v>0</v>
      </c>
      <c r="M235" s="94" t="n">
        <f aca="false">Q270/Q$285</f>
        <v>0.0205966833779693</v>
      </c>
      <c r="N235" s="81" t="n">
        <f aca="false">ROUND((N$250*M235),0)</f>
        <v>4230207</v>
      </c>
      <c r="O235" s="82" t="n">
        <f aca="false">Tabla_Ministerio!L235/Tabla_Ministerio!L250-M235</f>
        <v>9.13764606079448E-006</v>
      </c>
      <c r="P235" s="81" t="n">
        <f aca="false">N235-Tabla_Ministerio!L235</f>
        <v>-1877</v>
      </c>
      <c r="Q235" s="83" t="n">
        <f aca="false">N235+J235</f>
        <v>4384497</v>
      </c>
      <c r="R235" s="81" t="n">
        <f aca="false">Q235-Tabla_Ministerio!M235</f>
        <v>-1877</v>
      </c>
      <c r="T235" s="83" t="n">
        <f aca="false">B235+Tabla_Ministerio!B235</f>
        <v>6880</v>
      </c>
      <c r="U235" s="83" t="n">
        <f aca="false">C235+Tabla_Ministerio!C235</f>
        <v>41</v>
      </c>
      <c r="V235" s="83" t="n">
        <f aca="false">D235+Tabla_Ministerio!D235</f>
        <v>337.745909090909</v>
      </c>
      <c r="W235" s="83" t="n">
        <f aca="false">E235+Tabla_Ministerio!E235</f>
        <v>165.698409090909</v>
      </c>
      <c r="X235" s="83" t="n">
        <f aca="false">F235+Tabla_Ministerio!F235</f>
        <v>22</v>
      </c>
      <c r="Y235" s="83" t="n">
        <f aca="false">G235+Tabla_Ministerio!G235</f>
        <v>101</v>
      </c>
      <c r="Z235" s="83" t="n">
        <f aca="false">H235+Tabla_Ministerio!H235</f>
        <v>6</v>
      </c>
      <c r="AA235" s="83" t="n">
        <f aca="false">Y235+0.33*Z235</f>
        <v>102.98</v>
      </c>
      <c r="AD235" s="91" t="n">
        <f aca="false">IF(U235&gt;0,T235/U235,0)</f>
        <v>167.804878048781</v>
      </c>
      <c r="AE235" s="92" t="n">
        <f aca="false">EXP((((AD235-AD$250)/AD$251+2)/4-1.9)^3)</f>
        <v>0.028787277768908</v>
      </c>
      <c r="AF235" s="93" t="n">
        <f aca="false">T235/V235</f>
        <v>20.3703429555031</v>
      </c>
      <c r="AG235" s="92" t="n">
        <f aca="false">EXP((((AF235-AF$250)/AF$251+2)/4-1.9)^3)</f>
        <v>0.151482855558952</v>
      </c>
      <c r="AH235" s="92" t="n">
        <f aca="false">W235/V235</f>
        <v>0.49060078784347</v>
      </c>
      <c r="AI235" s="92" t="n">
        <f aca="false">EXP((((AH235-AH$250)/AH$251+2)/4-1.9)^3)</f>
        <v>0.00770471070774011</v>
      </c>
      <c r="AJ235" s="92" t="n">
        <f aca="false">X235/V235</f>
        <v>0.0651377245670158</v>
      </c>
      <c r="AK235" s="92" t="n">
        <f aca="false">EXP((((AJ235-AJ$250)/AJ$251+2)/4-1.9)^3)</f>
        <v>0.018696260374781</v>
      </c>
      <c r="AL235" s="92" t="n">
        <f aca="false">AA235/V235</f>
        <v>0.304903767086877</v>
      </c>
      <c r="AM235" s="92" t="n">
        <f aca="false">EXP((((AL235-AL$250)/AL$251+2)/4-1.9)^3)</f>
        <v>0.0314575427145094</v>
      </c>
      <c r="AN235" s="92" t="n">
        <f aca="false">0.01*AE235+0.15*AG235+0.24*AI235+0.25*AK235+0.35*AM235</f>
        <v>0.040543636725163</v>
      </c>
      <c r="AP235" s="94" t="n">
        <f aca="false">0.01*AE235/$AN$250</f>
        <v>0.000101345767084762</v>
      </c>
      <c r="AQ235" s="81" t="n">
        <f aca="false">AP235*$J$250</f>
        <v>1095.51004156093</v>
      </c>
      <c r="AR235" s="94" t="n">
        <f aca="false">0.15*AG235/$AN$250</f>
        <v>0.00799944318461754</v>
      </c>
      <c r="AS235" s="81" t="n">
        <f aca="false">AR235*$J$250</f>
        <v>86471.005032851</v>
      </c>
      <c r="AT235" s="94" t="n">
        <f aca="false">0.24*AI235/$AN$250</f>
        <v>0.000650987417242036</v>
      </c>
      <c r="AU235" s="81" t="n">
        <f aca="false">AT235*$J$250</f>
        <v>7036.9318130672</v>
      </c>
      <c r="AV235" s="94" t="n">
        <f aca="false">0.25*AK235/$AN$250</f>
        <v>0.00164550714425759</v>
      </c>
      <c r="AW235" s="81" t="n">
        <f aca="false">AV235*$J$250</f>
        <v>17787.3201007669</v>
      </c>
      <c r="AX235" s="94" t="n">
        <f aca="false">0.35*AM235/$AN$250</f>
        <v>0.00387612572438662</v>
      </c>
      <c r="AY235" s="81" t="n">
        <f aca="false">AX235*$J$250</f>
        <v>41899.4771618499</v>
      </c>
    </row>
    <row r="236" customFormat="false" ht="13.8" hidden="false" customHeight="false" outlineLevel="0" collapsed="false">
      <c r="A236" s="89" t="s">
        <v>126</v>
      </c>
      <c r="B236" s="81" t="n">
        <f aca="true">INDIRECT(ADDRESS(ROW()-35*INT((ROW()-15)/35)+138,2+INT((ROW()-15)/35), 1, 1, "Variables_Simulación"))</f>
        <v>0</v>
      </c>
      <c r="C236" s="81" t="n">
        <f aca="true">INDIRECT(ADDRESS(ROW()-35*INT((ROW()-15)/35)+108,2+INT((ROW()-15)/35), 1, 1, "Variables_Simulación"))</f>
        <v>0</v>
      </c>
      <c r="D236" s="81" t="n">
        <f aca="true">INDIRECT(ADDRESS(ROW()-35*INT((ROW()-15)/35)+78,2+INT((ROW()-15)/35), 1, 1, "Variables_Simulación"))</f>
        <v>0</v>
      </c>
      <c r="E236" s="81" t="n">
        <f aca="true">INDIRECT(ADDRESS(ROW()-35*INT((ROW()-15)/35)+48,2+INT((ROW()-15)/35), 1, 1, "Variables_Simulación"))</f>
        <v>0</v>
      </c>
      <c r="F236" s="81" t="n">
        <f aca="true">INDIRECT(ADDRESS(ROW()-35*INT((ROW()-15)/35)+18,2+INT((ROW()-15)/35), 1, 1, "Variables_Simulación"))</f>
        <v>0</v>
      </c>
      <c r="G236" s="81" t="n">
        <f aca="true">INDIRECT(ADDRESS(ROW()-35*INT((ROW()-15)/35)-12,2+INT((ROW()-15)/35), 1, 1, "Variables_Simulación"))</f>
        <v>0</v>
      </c>
      <c r="H236" s="81" t="n">
        <f aca="true">INDIRECT(ADDRESS(ROW()-35*INT((ROW()-15)/35)+168,2+INT((ROW()-15)/35), 1, 1, "Variables_Simulación"))</f>
        <v>0</v>
      </c>
      <c r="I236" s="94" t="n">
        <f aca="false">AP236+AR236+AT236+AV236+AX236</f>
        <v>0.0527624368280379</v>
      </c>
      <c r="J236" s="81" t="n">
        <f aca="false">ROUND(AQ236+AS236+AU236+AW236+AY236,0)</f>
        <v>570342</v>
      </c>
      <c r="K236" s="94" t="n">
        <f aca="false">I236-Tabla_Ministerio!J236</f>
        <v>0</v>
      </c>
      <c r="L236" s="81" t="n">
        <f aca="false">J236-Tabla_Ministerio!K236</f>
        <v>0</v>
      </c>
      <c r="M236" s="94" t="n">
        <f aca="false">Q271/Q$285</f>
        <v>0.0263147909347833</v>
      </c>
      <c r="N236" s="81" t="n">
        <f aca="false">ROUND((N$250*M236),0)</f>
        <v>5404609</v>
      </c>
      <c r="O236" s="82" t="n">
        <f aca="false">Tabla_Ministerio!L236/Tabla_Ministerio!L250-M236</f>
        <v>1.57900358314436E-005</v>
      </c>
      <c r="P236" s="81" t="n">
        <f aca="false">N236-Tabla_Ministerio!L236</f>
        <v>-3243</v>
      </c>
      <c r="Q236" s="83" t="n">
        <f aca="false">N236+J236</f>
        <v>5974951</v>
      </c>
      <c r="R236" s="81" t="n">
        <f aca="false">Q236-Tabla_Ministerio!M236</f>
        <v>-3243</v>
      </c>
      <c r="T236" s="83" t="n">
        <f aca="false">B236+Tabla_Ministerio!B236</f>
        <v>11155</v>
      </c>
      <c r="U236" s="83" t="n">
        <f aca="false">C236+Tabla_Ministerio!C236</f>
        <v>44</v>
      </c>
      <c r="V236" s="83" t="n">
        <f aca="false">D236+Tabla_Ministerio!D236</f>
        <v>494.530227272727</v>
      </c>
      <c r="W236" s="83" t="n">
        <f aca="false">E236+Tabla_Ministerio!E236</f>
        <v>413.317045454545</v>
      </c>
      <c r="X236" s="83" t="n">
        <f aca="false">F236+Tabla_Ministerio!F236</f>
        <v>77</v>
      </c>
      <c r="Y236" s="83" t="n">
        <f aca="false">G236+Tabla_Ministerio!G236</f>
        <v>156</v>
      </c>
      <c r="Z236" s="83" t="n">
        <f aca="false">H236+Tabla_Ministerio!H236</f>
        <v>20</v>
      </c>
      <c r="AA236" s="83" t="n">
        <f aca="false">Y236+0.33*Z236</f>
        <v>162.6</v>
      </c>
      <c r="AD236" s="91" t="n">
        <f aca="false">IF(U236&gt;0,T236/U236,0)</f>
        <v>253.522727272727</v>
      </c>
      <c r="AE236" s="92" t="n">
        <f aca="false">EXP((((AD236-AD$250)/AD$251+2)/4-1.9)^3)</f>
        <v>0.14511363630981</v>
      </c>
      <c r="AF236" s="93" t="n">
        <f aca="false">T236/V236</f>
        <v>22.5567607090843</v>
      </c>
      <c r="AG236" s="92" t="n">
        <f aca="false">EXP((((AF236-AF$250)/AF$251+2)/4-1.9)^3)</f>
        <v>0.252926723422119</v>
      </c>
      <c r="AH236" s="92" t="n">
        <f aca="false">W236/V236</f>
        <v>0.835777112622493</v>
      </c>
      <c r="AI236" s="92" t="n">
        <f aca="false">EXP((((AH236-AH$250)/AH$251+2)/4-1.9)^3)</f>
        <v>0.343286716140632</v>
      </c>
      <c r="AJ236" s="92" t="n">
        <f aca="false">X236/V236</f>
        <v>0.155703323585791</v>
      </c>
      <c r="AK236" s="92" t="n">
        <f aca="false">EXP((((AJ236-AJ$250)/AJ$251+2)/4-1.9)^3)</f>
        <v>0.0616679051715365</v>
      </c>
      <c r="AL236" s="92" t="n">
        <f aca="false">AA236/V236</f>
        <v>0.328796888507137</v>
      </c>
      <c r="AM236" s="92" t="n">
        <f aca="false">EXP((((AL236-AL$250)/AL$251+2)/4-1.9)^3)</f>
        <v>0.0362166700375549</v>
      </c>
      <c r="AN236" s="92" t="n">
        <f aca="false">0.01*AE236+0.15*AG236+0.24*AI236+0.25*AK236+0.35*AM236</f>
        <v>0.149871767556196</v>
      </c>
      <c r="AP236" s="94" t="n">
        <f aca="false">0.01*AE236/$AN$250</f>
        <v>0.000510873341492572</v>
      </c>
      <c r="AQ236" s="81" t="n">
        <f aca="false">AP236*$J$250</f>
        <v>5522.35077665167</v>
      </c>
      <c r="AR236" s="94" t="n">
        <f aca="false">0.15*AG236/$AN$250</f>
        <v>0.0133564484668652</v>
      </c>
      <c r="AS236" s="81" t="n">
        <f aca="false">AR236*$J$250</f>
        <v>144378.239327983</v>
      </c>
      <c r="AT236" s="94" t="n">
        <f aca="false">0.24*AI236/$AN$250</f>
        <v>0.0290050257810962</v>
      </c>
      <c r="AU236" s="81" t="n">
        <f aca="false">AT236*$J$250</f>
        <v>313533.53882406</v>
      </c>
      <c r="AV236" s="94" t="n">
        <f aca="false">0.25*AK236/$AN$250</f>
        <v>0.00542755484235982</v>
      </c>
      <c r="AW236" s="81" t="n">
        <f aca="false">AV236*$J$250</f>
        <v>58669.8487955083</v>
      </c>
      <c r="AX236" s="94" t="n">
        <f aca="false">0.35*AM236/$AN$250</f>
        <v>0.00446253439622415</v>
      </c>
      <c r="AY236" s="81" t="n">
        <f aca="false">AX236*$J$250</f>
        <v>48238.3367603877</v>
      </c>
    </row>
    <row r="237" customFormat="false" ht="13.8" hidden="false" customHeight="false" outlineLevel="0" collapsed="false">
      <c r="A237" s="89" t="s">
        <v>127</v>
      </c>
      <c r="B237" s="81" t="n">
        <f aca="true">INDIRECT(ADDRESS(ROW()-35*INT((ROW()-15)/35)+138,2+INT((ROW()-15)/35), 1, 1, "Variables_Simulación"))</f>
        <v>0</v>
      </c>
      <c r="C237" s="81" t="n">
        <f aca="true">INDIRECT(ADDRESS(ROW()-35*INT((ROW()-15)/35)+108,2+INT((ROW()-15)/35), 1, 1, "Variables_Simulación"))</f>
        <v>0</v>
      </c>
      <c r="D237" s="81" t="n">
        <f aca="true">INDIRECT(ADDRESS(ROW()-35*INT((ROW()-15)/35)+78,2+INT((ROW()-15)/35), 1, 1, "Variables_Simulación"))</f>
        <v>0</v>
      </c>
      <c r="E237" s="81" t="n">
        <f aca="true">INDIRECT(ADDRESS(ROW()-35*INT((ROW()-15)/35)+48,2+INT((ROW()-15)/35), 1, 1, "Variables_Simulación"))</f>
        <v>0</v>
      </c>
      <c r="F237" s="81" t="n">
        <f aca="true">INDIRECT(ADDRESS(ROW()-35*INT((ROW()-15)/35)+18,2+INT((ROW()-15)/35), 1, 1, "Variables_Simulación"))</f>
        <v>0</v>
      </c>
      <c r="G237" s="81" t="n">
        <f aca="true">INDIRECT(ADDRESS(ROW()-35*INT((ROW()-15)/35)-12,2+INT((ROW()-15)/35), 1, 1, "Variables_Simulación"))</f>
        <v>0</v>
      </c>
      <c r="H237" s="81" t="n">
        <f aca="true">INDIRECT(ADDRESS(ROW()-35*INT((ROW()-15)/35)+168,2+INT((ROW()-15)/35), 1, 1, "Variables_Simulación"))</f>
        <v>0</v>
      </c>
      <c r="I237" s="94" t="n">
        <f aca="false">AP237+AR237+AT237+AV237+AX237</f>
        <v>0.140679798877666</v>
      </c>
      <c r="J237" s="81" t="n">
        <f aca="false">ROUND(AQ237+AS237+AU237+AW237+AY237,0)</f>
        <v>1520696</v>
      </c>
      <c r="K237" s="94" t="n">
        <f aca="false">I237-Tabla_Ministerio!J237</f>
        <v>8.04911692853239E-016</v>
      </c>
      <c r="L237" s="81" t="n">
        <f aca="false">J237-Tabla_Ministerio!K237</f>
        <v>0</v>
      </c>
      <c r="M237" s="94" t="n">
        <f aca="false">Q272/Q$285</f>
        <v>0.0416794046499362</v>
      </c>
      <c r="N237" s="81" t="n">
        <f aca="false">ROUND((N$250*M237),0)</f>
        <v>8560238</v>
      </c>
      <c r="O237" s="82" t="n">
        <f aca="false">Tabla_Ministerio!L237/Tabla_Ministerio!L250-M237</f>
        <v>-1.56515465385421E-006</v>
      </c>
      <c r="P237" s="81" t="n">
        <f aca="false">N237-Tabla_Ministerio!L237</f>
        <v>321</v>
      </c>
      <c r="Q237" s="83" t="n">
        <f aca="false">N237+J237</f>
        <v>10080934</v>
      </c>
      <c r="R237" s="81" t="n">
        <f aca="false">Q237-Tabla_Ministerio!M237</f>
        <v>321</v>
      </c>
      <c r="T237" s="83" t="n">
        <f aca="false">B237+Tabla_Ministerio!B237</f>
        <v>8998</v>
      </c>
      <c r="U237" s="83" t="n">
        <f aca="false">C237+Tabla_Ministerio!C237</f>
        <v>50</v>
      </c>
      <c r="V237" s="83" t="n">
        <f aca="false">D237+Tabla_Ministerio!D237</f>
        <v>370.591136363636</v>
      </c>
      <c r="W237" s="83" t="n">
        <f aca="false">E237+Tabla_Ministerio!E237</f>
        <v>271.260227272727</v>
      </c>
      <c r="X237" s="83" t="n">
        <f aca="false">F237+Tabla_Ministerio!F237</f>
        <v>145</v>
      </c>
      <c r="Y237" s="83" t="n">
        <f aca="false">G237+Tabla_Ministerio!G237</f>
        <v>390</v>
      </c>
      <c r="Z237" s="83" t="n">
        <f aca="false">H237+Tabla_Ministerio!H237</f>
        <v>50</v>
      </c>
      <c r="AA237" s="83" t="n">
        <f aca="false">Y237+0.33*Z237</f>
        <v>406.5</v>
      </c>
      <c r="AD237" s="91" t="n">
        <f aca="false">IF(U237&gt;0,T237/U237,0)</f>
        <v>179.96</v>
      </c>
      <c r="AE237" s="92" t="n">
        <f aca="false">EXP((((AD237-AD$250)/AD$251+2)/4-1.9)^3)</f>
        <v>0.0377105551520355</v>
      </c>
      <c r="AF237" s="93" t="n">
        <f aca="false">T237/V237</f>
        <v>24.2801273886132</v>
      </c>
      <c r="AG237" s="92" t="n">
        <f aca="false">EXP((((AF237-AF$250)/AF$251+2)/4-1.9)^3)</f>
        <v>0.35227835070128</v>
      </c>
      <c r="AH237" s="92" t="n">
        <f aca="false">W237/V237</f>
        <v>0.731966311807732</v>
      </c>
      <c r="AI237" s="92" t="n">
        <f aca="false">EXP((((AH237-AH$250)/AH$251+2)/4-1.9)^3)</f>
        <v>0.159341457907997</v>
      </c>
      <c r="AJ237" s="92" t="n">
        <f aca="false">X237/V237</f>
        <v>0.39126677832284</v>
      </c>
      <c r="AK237" s="92" t="n">
        <f aca="false">EXP((((AJ237-AJ$250)/AJ$251+2)/4-1.9)^3)</f>
        <v>0.429749251514143</v>
      </c>
      <c r="AL237" s="92" t="n">
        <f aca="false">AA237/V237</f>
        <v>1.09689617509127</v>
      </c>
      <c r="AM237" s="92" t="n">
        <f aca="false">EXP((((AL237-AL$250)/AL$251+2)/4-1.9)^3)</f>
        <v>0.573437208791309</v>
      </c>
      <c r="AN237" s="92" t="n">
        <f aca="false">0.01*AE237+0.15*AG237+0.24*AI237+0.25*AK237+0.35*AM237</f>
        <v>0.399601144010125</v>
      </c>
      <c r="AP237" s="94" t="n">
        <f aca="false">0.01*AE237/$AN$250</f>
        <v>0.000132760213374641</v>
      </c>
      <c r="AQ237" s="81" t="n">
        <f aca="false">AP237*$J$250</f>
        <v>1435.08851978049</v>
      </c>
      <c r="AR237" s="94" t="n">
        <f aca="false">0.15*AG237/$AN$250</f>
        <v>0.018602967584731</v>
      </c>
      <c r="AS237" s="81" t="n">
        <f aca="false">AR237*$J$250</f>
        <v>201091.159287001</v>
      </c>
      <c r="AT237" s="94" t="n">
        <f aca="false">0.24*AI237/$AN$250</f>
        <v>0.0134630991451635</v>
      </c>
      <c r="AU237" s="81" t="n">
        <f aca="false">AT237*$J$250</f>
        <v>145531.093486335</v>
      </c>
      <c r="AV237" s="94" t="n">
        <f aca="false">0.25*AK237/$AN$250</f>
        <v>0.0378233641076019</v>
      </c>
      <c r="AW237" s="81" t="n">
        <f aca="false">AV237*$J$250</f>
        <v>408856.495711729</v>
      </c>
      <c r="AX237" s="94" t="n">
        <f aca="false">0.35*AM237/$AN$250</f>
        <v>0.0706576078267948</v>
      </c>
      <c r="AY237" s="81" t="n">
        <f aca="false">AX237*$J$250</f>
        <v>763782.45597754</v>
      </c>
    </row>
    <row r="238" customFormat="false" ht="13.8" hidden="false" customHeight="false" outlineLevel="0" collapsed="false">
      <c r="A238" s="89" t="s">
        <v>128</v>
      </c>
      <c r="B238" s="81" t="n">
        <f aca="true">INDIRECT(ADDRESS(ROW()-35*INT((ROW()-15)/35)+138,2+INT((ROW()-15)/35), 1, 1, "Variables_Simulación"))</f>
        <v>0</v>
      </c>
      <c r="C238" s="81" t="n">
        <f aca="true">INDIRECT(ADDRESS(ROW()-35*INT((ROW()-15)/35)+108,2+INT((ROW()-15)/35), 1, 1, "Variables_Simulación"))</f>
        <v>0</v>
      </c>
      <c r="D238" s="81" t="n">
        <f aca="true">INDIRECT(ADDRESS(ROW()-35*INT((ROW()-15)/35)+78,2+INT((ROW()-15)/35), 1, 1, "Variables_Simulación"))</f>
        <v>0</v>
      </c>
      <c r="E238" s="81" t="n">
        <f aca="true">INDIRECT(ADDRESS(ROW()-35*INT((ROW()-15)/35)+48,2+INT((ROW()-15)/35), 1, 1, "Variables_Simulación"))</f>
        <v>0</v>
      </c>
      <c r="F238" s="81" t="n">
        <f aca="true">INDIRECT(ADDRESS(ROW()-35*INT((ROW()-15)/35)+18,2+INT((ROW()-15)/35), 1, 1, "Variables_Simulación"))</f>
        <v>0</v>
      </c>
      <c r="G238" s="81" t="n">
        <f aca="true">INDIRECT(ADDRESS(ROW()-35*INT((ROW()-15)/35)-12,2+INT((ROW()-15)/35), 1, 1, "Variables_Simulación"))</f>
        <v>0</v>
      </c>
      <c r="H238" s="81" t="n">
        <f aca="true">INDIRECT(ADDRESS(ROW()-35*INT((ROW()-15)/35)+168,2+INT((ROW()-15)/35), 1, 1, "Variables_Simulación"))</f>
        <v>0</v>
      </c>
      <c r="I238" s="94" t="n">
        <f aca="false">AP238+AR238+AT238+AV238+AX238</f>
        <v>0.00583094595209575</v>
      </c>
      <c r="J238" s="81" t="n">
        <f aca="false">ROUND(AQ238+AS238+AU238+AW238+AY238,0)</f>
        <v>63030</v>
      </c>
      <c r="K238" s="94" t="n">
        <f aca="false">I238-Tabla_Ministerio!J238</f>
        <v>0</v>
      </c>
      <c r="L238" s="81" t="n">
        <f aca="false">J238-Tabla_Ministerio!K238</f>
        <v>0</v>
      </c>
      <c r="M238" s="94" t="n">
        <f aca="false">Q273/Q$285</f>
        <v>0.00957132298932832</v>
      </c>
      <c r="N238" s="81" t="n">
        <f aca="false">ROUND((N$250*M238),0)</f>
        <v>1965786</v>
      </c>
      <c r="O238" s="82" t="n">
        <f aca="false">Tabla_Ministerio!L238/Tabla_Ministerio!L250-M238</f>
        <v>1.3441197628113E-005</v>
      </c>
      <c r="P238" s="81" t="n">
        <f aca="false">N238-Tabla_Ministerio!L238</f>
        <v>-2761</v>
      </c>
      <c r="Q238" s="83" t="n">
        <f aca="false">N238+J238</f>
        <v>2028816</v>
      </c>
      <c r="R238" s="81" t="n">
        <f aca="false">Q238-Tabla_Ministerio!M238</f>
        <v>-2761</v>
      </c>
      <c r="T238" s="83" t="n">
        <f aca="false">B238+Tabla_Ministerio!B238</f>
        <v>2737</v>
      </c>
      <c r="U238" s="83" t="n">
        <f aca="false">C238+Tabla_Ministerio!C238</f>
        <v>27</v>
      </c>
      <c r="V238" s="83" t="n">
        <f aca="false">D238+Tabla_Ministerio!D238</f>
        <v>262.665681818182</v>
      </c>
      <c r="W238" s="83" t="n">
        <f aca="false">E238+Tabla_Ministerio!E238</f>
        <v>114.018409090909</v>
      </c>
      <c r="X238" s="83" t="n">
        <f aca="false">F238+Tabla_Ministerio!F238</f>
        <v>18</v>
      </c>
      <c r="Y238" s="83" t="n">
        <f aca="false">G238+Tabla_Ministerio!G238</f>
        <v>73</v>
      </c>
      <c r="Z238" s="83" t="n">
        <f aca="false">H238+Tabla_Ministerio!H238</f>
        <v>15</v>
      </c>
      <c r="AA238" s="83" t="n">
        <f aca="false">Y238+0.33*Z238</f>
        <v>77.95</v>
      </c>
      <c r="AD238" s="91" t="n">
        <f aca="false">IF(U238&gt;0,T238/U238,0)</f>
        <v>101.37037037037</v>
      </c>
      <c r="AE238" s="92" t="n">
        <f aca="false">EXP((((AD238-AD$250)/AD$251+2)/4-1.9)^3)</f>
        <v>0.00504936971019866</v>
      </c>
      <c r="AF238" s="93" t="n">
        <f aca="false">T238/V238</f>
        <v>10.4200898307475</v>
      </c>
      <c r="AG238" s="92" t="n">
        <f aca="false">EXP((((AF238-AF$250)/AF$251+2)/4-1.9)^3)</f>
        <v>0.0029426461349793</v>
      </c>
      <c r="AH238" s="92" t="n">
        <f aca="false">W238/V238</f>
        <v>0.434081865212346</v>
      </c>
      <c r="AI238" s="92" t="n">
        <f aca="false">EXP((((AH238-AH$250)/AH$251+2)/4-1.9)^3)</f>
        <v>0.00280405647113302</v>
      </c>
      <c r="AJ238" s="92" t="n">
        <f aca="false">X238/V238</f>
        <v>0.0685281757228554</v>
      </c>
      <c r="AK238" s="92" t="n">
        <f aca="false">EXP((((AJ238-AJ$250)/AJ$251+2)/4-1.9)^3)</f>
        <v>0.0196522918698574</v>
      </c>
      <c r="AL238" s="92" t="n">
        <f aca="false">AA238/V238</f>
        <v>0.296765072088699</v>
      </c>
      <c r="AM238" s="92" t="n">
        <f aca="false">EXP((((AL238-AL$250)/AL$251+2)/4-1.9)^3)</f>
        <v>0.02995677744246</v>
      </c>
      <c r="AN238" s="92" t="n">
        <f aca="false">0.01*AE238+0.15*AG238+0.24*AI238+0.25*AK238+0.35*AM238</f>
        <v>0.0165628092427462</v>
      </c>
      <c r="AP238" s="94" t="n">
        <f aca="false">0.01*AE238/$AN$250</f>
        <v>1.77763333748545E-005</v>
      </c>
      <c r="AQ238" s="81" t="n">
        <f aca="false">AP238*$J$250</f>
        <v>192.155550986162</v>
      </c>
      <c r="AR238" s="94" t="n">
        <f aca="false">0.15*AG238/$AN$250</f>
        <v>0.00015539402450755</v>
      </c>
      <c r="AS238" s="81" t="n">
        <f aca="false">AR238*$J$250</f>
        <v>1679.75159834949</v>
      </c>
      <c r="AT238" s="94" t="n">
        <f aca="false">0.24*AI238/$AN$250</f>
        <v>0.000236920703344502</v>
      </c>
      <c r="AU238" s="81" t="n">
        <f aca="false">AT238*$J$250</f>
        <v>2561.02466865242</v>
      </c>
      <c r="AV238" s="94" t="n">
        <f aca="false">0.25*AK238/$AN$250</f>
        <v>0.00172964999548817</v>
      </c>
      <c r="AW238" s="81" t="n">
        <f aca="false">AV238*$J$250</f>
        <v>18696.8730214288</v>
      </c>
      <c r="AX238" s="94" t="n">
        <f aca="false">0.35*AM238/$AN$250</f>
        <v>0.00369120489538068</v>
      </c>
      <c r="AY238" s="81" t="n">
        <f aca="false">AX238*$J$250</f>
        <v>39900.5517908441</v>
      </c>
    </row>
    <row r="239" customFormat="false" ht="13.8" hidden="false" customHeight="false" outlineLevel="0" collapsed="false">
      <c r="A239" s="89" t="s">
        <v>129</v>
      </c>
      <c r="B239" s="81" t="n">
        <f aca="true">INDIRECT(ADDRESS(ROW()-35*INT((ROW()-15)/35)+138,2+INT((ROW()-15)/35), 1, 1, "Variables_Simulación"))</f>
        <v>0</v>
      </c>
      <c r="C239" s="81" t="n">
        <f aca="true">INDIRECT(ADDRESS(ROW()-35*INT((ROW()-15)/35)+108,2+INT((ROW()-15)/35), 1, 1, "Variables_Simulación"))</f>
        <v>0</v>
      </c>
      <c r="D239" s="81" t="n">
        <f aca="true">INDIRECT(ADDRESS(ROW()-35*INT((ROW()-15)/35)+78,2+INT((ROW()-15)/35), 1, 1, "Variables_Simulación"))</f>
        <v>0</v>
      </c>
      <c r="E239" s="81" t="n">
        <f aca="true">INDIRECT(ADDRESS(ROW()-35*INT((ROW()-15)/35)+48,2+INT((ROW()-15)/35), 1, 1, "Variables_Simulación"))</f>
        <v>0</v>
      </c>
      <c r="F239" s="81" t="n">
        <f aca="true">INDIRECT(ADDRESS(ROW()-35*INT((ROW()-15)/35)+18,2+INT((ROW()-15)/35), 1, 1, "Variables_Simulación"))</f>
        <v>0</v>
      </c>
      <c r="G239" s="81" t="n">
        <f aca="true">INDIRECT(ADDRESS(ROW()-35*INT((ROW()-15)/35)-12,2+INT((ROW()-15)/35), 1, 1, "Variables_Simulación"))</f>
        <v>0</v>
      </c>
      <c r="H239" s="81" t="n">
        <f aca="true">INDIRECT(ADDRESS(ROW()-35*INT((ROW()-15)/35)+168,2+INT((ROW()-15)/35), 1, 1, "Variables_Simulación"))</f>
        <v>0</v>
      </c>
      <c r="I239" s="94" t="n">
        <f aca="false">AP239+AR239+AT239+AV239+AX239</f>
        <v>0.0970166956016839</v>
      </c>
      <c r="J239" s="81" t="n">
        <f aca="false">ROUND(AQ239+AS239+AU239+AW239+AY239,0)</f>
        <v>1048714</v>
      </c>
      <c r="K239" s="94" t="n">
        <f aca="false">I239-Tabla_Ministerio!J239</f>
        <v>0</v>
      </c>
      <c r="L239" s="81" t="n">
        <f aca="false">J239-Tabla_Ministerio!K239</f>
        <v>0</v>
      </c>
      <c r="M239" s="94" t="n">
        <f aca="false">Q274/Q$285</f>
        <v>0.0669187243343931</v>
      </c>
      <c r="N239" s="81" t="n">
        <f aca="false">ROUND((N$250*M239),0)</f>
        <v>13743964</v>
      </c>
      <c r="O239" s="82" t="n">
        <f aca="false">Tabla_Ministerio!L239/Tabla_Ministerio!L250-M239</f>
        <v>3.44716929098765E-006</v>
      </c>
      <c r="P239" s="81" t="n">
        <f aca="false">N239-Tabla_Ministerio!L239</f>
        <v>-708</v>
      </c>
      <c r="Q239" s="83" t="n">
        <f aca="false">N239+J239</f>
        <v>14792678</v>
      </c>
      <c r="R239" s="81" t="n">
        <f aca="false">Q239-Tabla_Ministerio!M239</f>
        <v>-708</v>
      </c>
      <c r="T239" s="83" t="n">
        <f aca="false">B239+Tabla_Ministerio!B239</f>
        <v>8848</v>
      </c>
      <c r="U239" s="83" t="n">
        <f aca="false">C239+Tabla_Ministerio!C239</f>
        <v>32</v>
      </c>
      <c r="V239" s="83" t="n">
        <f aca="false">D239+Tabla_Ministerio!D239</f>
        <v>426.389772727273</v>
      </c>
      <c r="W239" s="83" t="n">
        <f aca="false">E239+Tabla_Ministerio!E239</f>
        <v>394.798863636364</v>
      </c>
      <c r="X239" s="83" t="n">
        <f aca="false">F239+Tabla_Ministerio!F239</f>
        <v>126</v>
      </c>
      <c r="Y239" s="83" t="n">
        <f aca="false">G239+Tabla_Ministerio!G239</f>
        <v>262</v>
      </c>
      <c r="Z239" s="83" t="n">
        <f aca="false">H239+Tabla_Ministerio!H239</f>
        <v>48</v>
      </c>
      <c r="AA239" s="83" t="n">
        <f aca="false">Y239+0.33*Z239</f>
        <v>277.84</v>
      </c>
      <c r="AD239" s="91" t="n">
        <f aca="false">IF(U239&gt;0,T239/U239,0)</f>
        <v>276.5</v>
      </c>
      <c r="AE239" s="92" t="n">
        <f aca="false">EXP((((AD239-AD$250)/AD$251+2)/4-1.9)^3)</f>
        <v>0.201553843916944</v>
      </c>
      <c r="AF239" s="93" t="n">
        <f aca="false">T239/V239</f>
        <v>20.7509667584343</v>
      </c>
      <c r="AG239" s="92" t="n">
        <f aca="false">EXP((((AF239-AF$250)/AF$251+2)/4-1.9)^3)</f>
        <v>0.166930034272071</v>
      </c>
      <c r="AH239" s="92" t="n">
        <f aca="false">W239/V239</f>
        <v>0.925910725088814</v>
      </c>
      <c r="AI239" s="92" t="n">
        <f aca="false">EXP((((AH239-AH$250)/AH$251+2)/4-1.9)^3)</f>
        <v>0.544543481770239</v>
      </c>
      <c r="AJ239" s="92" t="n">
        <f aca="false">X239/V239</f>
        <v>0.295504273458716</v>
      </c>
      <c r="AK239" s="92" t="n">
        <f aca="false">EXP((((AJ239-AJ$250)/AJ$251+2)/4-1.9)^3)</f>
        <v>0.233535595447558</v>
      </c>
      <c r="AL239" s="92" t="n">
        <f aca="false">AA239/V239</f>
        <v>0.651610375696585</v>
      </c>
      <c r="AM239" s="92" t="n">
        <f aca="false">EXP((((AL239-AL$250)/AL$251+2)/4-1.9)^3)</f>
        <v>0.169847619086585</v>
      </c>
      <c r="AN239" s="92" t="n">
        <f aca="false">0.01*AE239+0.15*AG239+0.24*AI239+0.25*AK239+0.35*AM239</f>
        <v>0.275576044747031</v>
      </c>
      <c r="AP239" s="94" t="n">
        <f aca="false">0.01*AE239/$AN$250</f>
        <v>0.000709571397636882</v>
      </c>
      <c r="AQ239" s="81" t="n">
        <f aca="false">AP239*$J$250</f>
        <v>7670.20284789477</v>
      </c>
      <c r="AR239" s="94" t="n">
        <f aca="false">0.15*AG239/$AN$250</f>
        <v>0.00881517132772839</v>
      </c>
      <c r="AS239" s="81" t="n">
        <f aca="false">AR239*$J$250</f>
        <v>95288.72280901</v>
      </c>
      <c r="AT239" s="94" t="n">
        <f aca="false">0.24*AI239/$AN$250</f>
        <v>0.0460096385471649</v>
      </c>
      <c r="AU239" s="81" t="n">
        <f aca="false">AT239*$J$250</f>
        <v>497347.077109313</v>
      </c>
      <c r="AV239" s="94" t="n">
        <f aca="false">0.25*AK239/$AN$250</f>
        <v>0.0205540831719352</v>
      </c>
      <c r="AW239" s="81" t="n">
        <f aca="false">AV239*$J$250</f>
        <v>222181.99296968</v>
      </c>
      <c r="AX239" s="94" t="n">
        <f aca="false">0.35*AM239/$AN$250</f>
        <v>0.0209282311572185</v>
      </c>
      <c r="AY239" s="81" t="n">
        <f aca="false">AX239*$J$250</f>
        <v>226226.393507542</v>
      </c>
    </row>
    <row r="240" customFormat="false" ht="13.8" hidden="false" customHeight="false" outlineLevel="0" collapsed="false">
      <c r="A240" s="89" t="s">
        <v>130</v>
      </c>
      <c r="B240" s="81" t="n">
        <f aca="true">INDIRECT(ADDRESS(ROW()-35*INT((ROW()-15)/35)+138,2+INT((ROW()-15)/35), 1, 1, "Variables_Simulación"))</f>
        <v>0</v>
      </c>
      <c r="C240" s="81" t="n">
        <f aca="true">INDIRECT(ADDRESS(ROW()-35*INT((ROW()-15)/35)+108,2+INT((ROW()-15)/35), 1, 1, "Variables_Simulación"))</f>
        <v>0</v>
      </c>
      <c r="D240" s="81" t="n">
        <f aca="true">INDIRECT(ADDRESS(ROW()-35*INT((ROW()-15)/35)+78,2+INT((ROW()-15)/35), 1, 1, "Variables_Simulación"))</f>
        <v>0</v>
      </c>
      <c r="E240" s="81" t="n">
        <f aca="true">INDIRECT(ADDRESS(ROW()-35*INT((ROW()-15)/35)+48,2+INT((ROW()-15)/35), 1, 1, "Variables_Simulación"))</f>
        <v>0</v>
      </c>
      <c r="F240" s="81" t="n">
        <f aca="true">INDIRECT(ADDRESS(ROW()-35*INT((ROW()-15)/35)+18,2+INT((ROW()-15)/35), 1, 1, "Variables_Simulación"))</f>
        <v>0</v>
      </c>
      <c r="G240" s="81" t="n">
        <f aca="true">INDIRECT(ADDRESS(ROW()-35*INT((ROW()-15)/35)-12,2+INT((ROW()-15)/35), 1, 1, "Variables_Simulación"))</f>
        <v>0</v>
      </c>
      <c r="H240" s="81" t="n">
        <f aca="true">INDIRECT(ADDRESS(ROW()-35*INT((ROW()-15)/35)+168,2+INT((ROW()-15)/35), 1, 1, "Variables_Simulación"))</f>
        <v>0</v>
      </c>
      <c r="I240" s="94" t="n">
        <f aca="false">AP240+AR240+AT240+AV240+AX240</f>
        <v>0.0038058207148541</v>
      </c>
      <c r="J240" s="81" t="n">
        <f aca="false">ROUND(AQ240+AS240+AU240+AW240+AY240,0)</f>
        <v>41140</v>
      </c>
      <c r="K240" s="94" t="n">
        <f aca="false">I240-Tabla_Ministerio!J240</f>
        <v>0</v>
      </c>
      <c r="L240" s="81" t="n">
        <f aca="false">J240-Tabla_Ministerio!K240</f>
        <v>-1</v>
      </c>
      <c r="M240" s="94" t="n">
        <f aca="false">Q275/Q$285</f>
        <v>0.00812482839342047</v>
      </c>
      <c r="N240" s="81" t="n">
        <f aca="false">ROUND((N$250*M240),0)</f>
        <v>1668701</v>
      </c>
      <c r="O240" s="82" t="n">
        <f aca="false">Tabla_Ministerio!L240/Tabla_Ministerio!L250-M240</f>
        <v>-1.49676593726271E-005</v>
      </c>
      <c r="P240" s="81" t="n">
        <f aca="false">N240-Tabla_Ministerio!L240</f>
        <v>3074</v>
      </c>
      <c r="Q240" s="83" t="n">
        <f aca="false">N240+J240</f>
        <v>1709841</v>
      </c>
      <c r="R240" s="81" t="n">
        <f aca="false">Q240-Tabla_Ministerio!M240</f>
        <v>3073</v>
      </c>
      <c r="T240" s="83" t="n">
        <f aca="false">B240+Tabla_Ministerio!B240</f>
        <v>3958</v>
      </c>
      <c r="U240" s="83" t="n">
        <f aca="false">C240+Tabla_Ministerio!C240</f>
        <v>30</v>
      </c>
      <c r="V240" s="83" t="n">
        <f aca="false">D240+Tabla_Ministerio!D240</f>
        <v>247.090909090909</v>
      </c>
      <c r="W240" s="83" t="n">
        <f aca="false">E240+Tabla_Ministerio!E240</f>
        <v>78.6590909090909</v>
      </c>
      <c r="X240" s="83" t="n">
        <f aca="false">F240+Tabla_Ministerio!F240</f>
        <v>3</v>
      </c>
      <c r="Y240" s="83" t="n">
        <f aca="false">G240+Tabla_Ministerio!G240</f>
        <v>25</v>
      </c>
      <c r="Z240" s="83" t="n">
        <f aca="false">H240+Tabla_Ministerio!H240</f>
        <v>1</v>
      </c>
      <c r="AA240" s="83" t="n">
        <f aca="false">Y240+0.33*Z240</f>
        <v>25.33</v>
      </c>
      <c r="AD240" s="91" t="n">
        <f aca="false">IF(U240&gt;0,T240/U240,0)</f>
        <v>131.933333333333</v>
      </c>
      <c r="AE240" s="92" t="n">
        <f aca="false">EXP((((AD240-AD$250)/AD$251+2)/4-1.9)^3)</f>
        <v>0.0119117039953333</v>
      </c>
      <c r="AF240" s="93" t="n">
        <f aca="false">T240/V240</f>
        <v>16.018395879323</v>
      </c>
      <c r="AG240" s="92" t="n">
        <f aca="false">EXP((((AF240-AF$250)/AF$251+2)/4-1.9)^3)</f>
        <v>0.0384809747174362</v>
      </c>
      <c r="AH240" s="92" t="n">
        <f aca="false">W240/V240</f>
        <v>0.318340691685063</v>
      </c>
      <c r="AI240" s="92" t="n">
        <f aca="false">EXP((((AH240-AH$250)/AH$251+2)/4-1.9)^3)</f>
        <v>0.000233022227556825</v>
      </c>
      <c r="AJ240" s="92" t="n">
        <f aca="false">X240/V240</f>
        <v>0.0121412803532009</v>
      </c>
      <c r="AK240" s="92" t="n">
        <f aca="false">EXP((((AJ240-AJ$250)/AJ$251+2)/4-1.9)^3)</f>
        <v>0.00810971997586933</v>
      </c>
      <c r="AL240" s="92" t="n">
        <f aca="false">AA240/V240</f>
        <v>0.102512877115526</v>
      </c>
      <c r="AM240" s="92" t="n">
        <f aca="false">EXP((((AL240-AL$250)/AL$251+2)/4-1.9)^3)</f>
        <v>0.00810234259070244</v>
      </c>
      <c r="AN240" s="92" t="n">
        <f aca="false">0.01*AE240+0.15*AG240+0.24*AI240+0.25*AK240+0.35*AM240</f>
        <v>0.0108104384828956</v>
      </c>
      <c r="AP240" s="94" t="n">
        <f aca="false">0.01*AE240/$AN$250</f>
        <v>4.19352183413998E-005</v>
      </c>
      <c r="AQ240" s="81" t="n">
        <f aca="false">AP240*$J$250</f>
        <v>453.304110369309</v>
      </c>
      <c r="AR240" s="94" t="n">
        <f aca="false">0.15*AG240/$AN$250</f>
        <v>0.00203208719432306</v>
      </c>
      <c r="AS240" s="81" t="n">
        <f aca="false">AR240*$J$250</f>
        <v>21966.106634196</v>
      </c>
      <c r="AT240" s="94" t="n">
        <f aca="false">0.24*AI240/$AN$250</f>
        <v>1.96885442985954E-005</v>
      </c>
      <c r="AU240" s="81" t="n">
        <f aca="false">AT240*$J$250</f>
        <v>212.825839729337</v>
      </c>
      <c r="AV240" s="94" t="n">
        <f aca="false">0.25*AK240/$AN$250</f>
        <v>0.000713757825935164</v>
      </c>
      <c r="AW240" s="81" t="n">
        <f aca="false">AV240*$J$250</f>
        <v>7715.45658044787</v>
      </c>
      <c r="AX240" s="94" t="n">
        <f aca="false">0.35*AM240/$AN$250</f>
        <v>0.000998351931955877</v>
      </c>
      <c r="AY240" s="81" t="n">
        <f aca="false">AX240*$J$250</f>
        <v>10791.8129975243</v>
      </c>
    </row>
    <row r="241" customFormat="false" ht="13.8" hidden="false" customHeight="false" outlineLevel="0" collapsed="false">
      <c r="A241" s="89" t="s">
        <v>131</v>
      </c>
      <c r="B241" s="81" t="n">
        <f aca="true">INDIRECT(ADDRESS(ROW()-35*INT((ROW()-15)/35)+138,2+INT((ROW()-15)/35), 1, 1, "Variables_Simulación"))</f>
        <v>0</v>
      </c>
      <c r="C241" s="81" t="n">
        <f aca="true">INDIRECT(ADDRESS(ROW()-35*INT((ROW()-15)/35)+108,2+INT((ROW()-15)/35), 1, 1, "Variables_Simulación"))</f>
        <v>0</v>
      </c>
      <c r="D241" s="81" t="n">
        <f aca="true">INDIRECT(ADDRESS(ROW()-35*INT((ROW()-15)/35)+78,2+INT((ROW()-15)/35), 1, 1, "Variables_Simulación"))</f>
        <v>0</v>
      </c>
      <c r="E241" s="81" t="n">
        <f aca="true">INDIRECT(ADDRESS(ROW()-35*INT((ROW()-15)/35)+48,2+INT((ROW()-15)/35), 1, 1, "Variables_Simulación"))</f>
        <v>0</v>
      </c>
      <c r="F241" s="81" t="n">
        <f aca="true">INDIRECT(ADDRESS(ROW()-35*INT((ROW()-15)/35)+18,2+INT((ROW()-15)/35), 1, 1, "Variables_Simulación"))</f>
        <v>0</v>
      </c>
      <c r="G241" s="81" t="n">
        <f aca="true">INDIRECT(ADDRESS(ROW()-35*INT((ROW()-15)/35)-12,2+INT((ROW()-15)/35), 1, 1, "Variables_Simulación"))</f>
        <v>0</v>
      </c>
      <c r="H241" s="81" t="n">
        <f aca="true">INDIRECT(ADDRESS(ROW()-35*INT((ROW()-15)/35)+168,2+INT((ROW()-15)/35), 1, 1, "Variables_Simulación"))</f>
        <v>0</v>
      </c>
      <c r="I241" s="94" t="n">
        <f aca="false">AP241+AR241+AT241+AV241+AX241</f>
        <v>0.0631853271827477</v>
      </c>
      <c r="J241" s="81" t="n">
        <f aca="false">ROUND(AQ241+AS241+AU241+AW241+AY241,0)</f>
        <v>683010</v>
      </c>
      <c r="K241" s="94" t="n">
        <f aca="false">I241-Tabla_Ministerio!J241</f>
        <v>0</v>
      </c>
      <c r="L241" s="81" t="n">
        <f aca="false">J241-Tabla_Ministerio!K241</f>
        <v>0</v>
      </c>
      <c r="M241" s="94" t="n">
        <f aca="false">Q276/Q$285</f>
        <v>0.0431277333329864</v>
      </c>
      <c r="N241" s="81" t="n">
        <f aca="false">ROUND((N$250*M241),0)</f>
        <v>8857700</v>
      </c>
      <c r="O241" s="82" t="n">
        <f aca="false">Tabla_Ministerio!L241/Tabla_Ministerio!L250-M241</f>
        <v>3.56288032105911E-005</v>
      </c>
      <c r="P241" s="81" t="n">
        <f aca="false">N241-Tabla_Ministerio!L241</f>
        <v>-7318</v>
      </c>
      <c r="Q241" s="83" t="n">
        <f aca="false">N241+J241</f>
        <v>9540710</v>
      </c>
      <c r="R241" s="81" t="n">
        <f aca="false">Q241-Tabla_Ministerio!M241</f>
        <v>-7318</v>
      </c>
      <c r="T241" s="83" t="n">
        <f aca="false">B241+Tabla_Ministerio!B241</f>
        <v>8611</v>
      </c>
      <c r="U241" s="83" t="n">
        <f aca="false">C241+Tabla_Ministerio!C241</f>
        <v>76</v>
      </c>
      <c r="V241" s="83" t="n">
        <f aca="false">D241+Tabla_Ministerio!D241</f>
        <v>358.795454545455</v>
      </c>
      <c r="W241" s="83" t="n">
        <f aca="false">E241+Tabla_Ministerio!E241</f>
        <v>294.568181818182</v>
      </c>
      <c r="X241" s="83" t="n">
        <f aca="false">F241+Tabla_Ministerio!F241</f>
        <v>32</v>
      </c>
      <c r="Y241" s="83" t="n">
        <f aca="false">G241+Tabla_Ministerio!G241</f>
        <v>198</v>
      </c>
      <c r="Z241" s="83" t="n">
        <f aca="false">H241+Tabla_Ministerio!H241</f>
        <v>47</v>
      </c>
      <c r="AA241" s="83" t="n">
        <f aca="false">Y241+0.33*Z241</f>
        <v>213.51</v>
      </c>
      <c r="AD241" s="91" t="n">
        <f aca="false">IF(U241&gt;0,T241/U241,0)</f>
        <v>113.302631578947</v>
      </c>
      <c r="AE241" s="92" t="n">
        <f aca="false">EXP((((AD241-AD$250)/AD$251+2)/4-1.9)^3)</f>
        <v>0.00714502665388525</v>
      </c>
      <c r="AF241" s="93" t="n">
        <f aca="false">T241/V241</f>
        <v>23.9997466269715</v>
      </c>
      <c r="AG241" s="92" t="n">
        <f aca="false">EXP((((AF241-AF$250)/AF$251+2)/4-1.9)^3)</f>
        <v>0.335163382115195</v>
      </c>
      <c r="AH241" s="92" t="n">
        <f aca="false">W241/V241</f>
        <v>0.820991955406346</v>
      </c>
      <c r="AI241" s="92" t="n">
        <f aca="false">EXP((((AH241-AH$250)/AH$251+2)/4-1.9)^3)</f>
        <v>0.312845380242835</v>
      </c>
      <c r="AJ241" s="92" t="n">
        <f aca="false">X241/V241</f>
        <v>0.089187306011275</v>
      </c>
      <c r="AK241" s="92" t="n">
        <f aca="false">EXP((((AJ241-AJ$250)/AJ$251+2)/4-1.9)^3)</f>
        <v>0.0263928592046308</v>
      </c>
      <c r="AL241" s="92" t="n">
        <f aca="false">AA241/V241</f>
        <v>0.595074428327104</v>
      </c>
      <c r="AM241" s="92" t="n">
        <f aca="false">EXP((((AL241-AL$250)/AL$251+2)/4-1.9)^3)</f>
        <v>0.135574105580674</v>
      </c>
      <c r="AN241" s="92" t="n">
        <f aca="false">0.01*AE241+0.15*AG241+0.24*AI241+0.25*AK241+0.35*AM241</f>
        <v>0.179478000596492</v>
      </c>
      <c r="AP241" s="94" t="n">
        <f aca="false">0.01*AE241/$AN$250</f>
        <v>2.51541049797062E-005</v>
      </c>
      <c r="AQ241" s="81" t="n">
        <f aca="false">AP241*$J$250</f>
        <v>271.906517503571</v>
      </c>
      <c r="AR241" s="94" t="n">
        <f aca="false">0.15*AG241/$AN$250</f>
        <v>0.017699167492597</v>
      </c>
      <c r="AS241" s="81" t="n">
        <f aca="false">AR241*$J$250</f>
        <v>191321.416504666</v>
      </c>
      <c r="AT241" s="94" t="n">
        <f aca="false">0.24*AI241/$AN$250</f>
        <v>0.0264329724769279</v>
      </c>
      <c r="AU241" s="81" t="n">
        <f aca="false">AT241*$J$250</f>
        <v>285730.599409829</v>
      </c>
      <c r="AV241" s="94" t="n">
        <f aca="false">0.25*AK241/$AN$250</f>
        <v>0.00232290508946837</v>
      </c>
      <c r="AW241" s="81" t="n">
        <f aca="false">AV241*$J$250</f>
        <v>25109.7398964597</v>
      </c>
      <c r="AX241" s="94" t="n">
        <f aca="false">0.35*AM241/$AN$250</f>
        <v>0.0167051280187748</v>
      </c>
      <c r="AY241" s="81" t="n">
        <f aca="false">AX241*$J$250</f>
        <v>180576.219575333</v>
      </c>
    </row>
    <row r="242" customFormat="false" ht="13.8" hidden="false" customHeight="false" outlineLevel="0" collapsed="false">
      <c r="A242" s="89" t="s">
        <v>132</v>
      </c>
      <c r="B242" s="81" t="n">
        <f aca="true">INDIRECT(ADDRESS(ROW()-35*INT((ROW()-15)/35)+138,2+INT((ROW()-15)/35), 1, 1, "Variables_Simulación"))</f>
        <v>0</v>
      </c>
      <c r="C242" s="81" t="n">
        <f aca="true">INDIRECT(ADDRESS(ROW()-35*INT((ROW()-15)/35)+108,2+INT((ROW()-15)/35), 1, 1, "Variables_Simulación"))</f>
        <v>0</v>
      </c>
      <c r="D242" s="81" t="n">
        <f aca="true">INDIRECT(ADDRESS(ROW()-35*INT((ROW()-15)/35)+78,2+INT((ROW()-15)/35), 1, 1, "Variables_Simulación"))</f>
        <v>0</v>
      </c>
      <c r="E242" s="81" t="n">
        <f aca="true">INDIRECT(ADDRESS(ROW()-35*INT((ROW()-15)/35)+48,2+INT((ROW()-15)/35), 1, 1, "Variables_Simulación"))</f>
        <v>0</v>
      </c>
      <c r="F242" s="81" t="n">
        <f aca="true">INDIRECT(ADDRESS(ROW()-35*INT((ROW()-15)/35)+18,2+INT((ROW()-15)/35), 1, 1, "Variables_Simulación"))</f>
        <v>0</v>
      </c>
      <c r="G242" s="81" t="n">
        <f aca="true">INDIRECT(ADDRESS(ROW()-35*INT((ROW()-15)/35)-12,2+INT((ROW()-15)/35), 1, 1, "Variables_Simulación"))</f>
        <v>0</v>
      </c>
      <c r="H242" s="81" t="n">
        <f aca="true">INDIRECT(ADDRESS(ROW()-35*INT((ROW()-15)/35)+168,2+INT((ROW()-15)/35), 1, 1, "Variables_Simulación"))</f>
        <v>0</v>
      </c>
      <c r="I242" s="94" t="n">
        <f aca="false">AP242+AR242+AT242+AV242+AX242</f>
        <v>0.00425659168436581</v>
      </c>
      <c r="J242" s="81" t="n">
        <f aca="false">ROUND(AQ242+AS242+AU242+AW242+AY242,0)</f>
        <v>46012</v>
      </c>
      <c r="K242" s="94" t="n">
        <f aca="false">I242-Tabla_Ministerio!J242</f>
        <v>0</v>
      </c>
      <c r="L242" s="81" t="n">
        <f aca="false">J242-Tabla_Ministerio!K242</f>
        <v>0</v>
      </c>
      <c r="M242" s="94" t="n">
        <f aca="false">Q277/Q$285</f>
        <v>0.0120147255687818</v>
      </c>
      <c r="N242" s="81" t="n">
        <f aca="false">ROUND((N$250*M242),0)</f>
        <v>2467620</v>
      </c>
      <c r="O242" s="82" t="n">
        <f aca="false">Tabla_Ministerio!L242/Tabla_Ministerio!L250-M242</f>
        <v>5.61097962720018E-006</v>
      </c>
      <c r="P242" s="81" t="n">
        <f aca="false">N242-Tabla_Ministerio!L242</f>
        <v>-1152</v>
      </c>
      <c r="Q242" s="83" t="n">
        <f aca="false">N242+J242</f>
        <v>2513632</v>
      </c>
      <c r="R242" s="81" t="n">
        <f aca="false">Q242-Tabla_Ministerio!M242</f>
        <v>-1152</v>
      </c>
      <c r="T242" s="83" t="n">
        <f aca="false">B242+Tabla_Ministerio!B242</f>
        <v>4097</v>
      </c>
      <c r="U242" s="83" t="n">
        <f aca="false">C242+Tabla_Ministerio!C242</f>
        <v>37</v>
      </c>
      <c r="V242" s="83" t="n">
        <f aca="false">D242+Tabla_Ministerio!D242</f>
        <v>364.879318181818</v>
      </c>
      <c r="W242" s="83" t="n">
        <f aca="false">E242+Tabla_Ministerio!E242</f>
        <v>188.754772727273</v>
      </c>
      <c r="X242" s="83" t="n">
        <f aca="false">F242+Tabla_Ministerio!F242</f>
        <v>20</v>
      </c>
      <c r="Y242" s="83" t="n">
        <f aca="false">G242+Tabla_Ministerio!G242</f>
        <v>52</v>
      </c>
      <c r="Z242" s="83" t="n">
        <f aca="false">H242+Tabla_Ministerio!H242</f>
        <v>26</v>
      </c>
      <c r="AA242" s="83" t="n">
        <f aca="false">Y242+0.33*Z242</f>
        <v>60.58</v>
      </c>
      <c r="AD242" s="91" t="n">
        <f aca="false">IF(U242&gt;0,T242/U242,0)</f>
        <v>110.72972972973</v>
      </c>
      <c r="AE242" s="92" t="n">
        <f aca="false">EXP((((AD242-AD$250)/AD$251+2)/4-1.9)^3)</f>
        <v>0.00663850836801027</v>
      </c>
      <c r="AF242" s="93" t="n">
        <f aca="false">T242/V242</f>
        <v>11.2283700276991</v>
      </c>
      <c r="AG242" s="92" t="n">
        <f aca="false">EXP((((AF242-AF$250)/AF$251+2)/4-1.9)^3)</f>
        <v>0.00454075957778941</v>
      </c>
      <c r="AH242" s="92" t="n">
        <f aca="false">W242/V242</f>
        <v>0.517307403630965</v>
      </c>
      <c r="AI242" s="92" t="n">
        <f aca="false">EXP((((AH242-AH$250)/AH$251+2)/4-1.9)^3)</f>
        <v>0.0118951231261025</v>
      </c>
      <c r="AJ242" s="92" t="n">
        <f aca="false">X242/V242</f>
        <v>0.0548126435328244</v>
      </c>
      <c r="AK242" s="92" t="n">
        <f aca="false">EXP((((AJ242-AJ$250)/AJ$251+2)/4-1.9)^3)</f>
        <v>0.0160202812953409</v>
      </c>
      <c r="AL242" s="92" t="n">
        <f aca="false">AA242/V242</f>
        <v>0.166027497260925</v>
      </c>
      <c r="AM242" s="92" t="n">
        <f aca="false">EXP((((AL242-AL$250)/AL$251+2)/4-1.9)^3)</f>
        <v>0.0128098716829755</v>
      </c>
      <c r="AN242" s="92" t="n">
        <f aca="false">0.01*AE242+0.15*AG242+0.24*AI242+0.25*AK242+0.35*AM242</f>
        <v>0.0120908539834898</v>
      </c>
      <c r="AP242" s="94" t="n">
        <f aca="false">0.01*AE242/$AN$250</f>
        <v>2.33709046147206E-005</v>
      </c>
      <c r="AQ242" s="81" t="n">
        <f aca="false">AP242*$J$250</f>
        <v>252.630784908613</v>
      </c>
      <c r="AR242" s="94" t="n">
        <f aca="false">0.15*AG242/$AN$250</f>
        <v>0.000239786529792465</v>
      </c>
      <c r="AS242" s="81" t="n">
        <f aca="false">AR242*$J$250</f>
        <v>2592.00318646747</v>
      </c>
      <c r="AT242" s="94" t="n">
        <f aca="false">0.24*AI242/$AN$250</f>
        <v>0.00100504428723824</v>
      </c>
      <c r="AU242" s="81" t="n">
        <f aca="false">AT242*$J$250</f>
        <v>10864.1548685705</v>
      </c>
      <c r="AV242" s="94" t="n">
        <f aca="false">0.25*AK242/$AN$250</f>
        <v>0.00140998717369481</v>
      </c>
      <c r="AW242" s="81" t="n">
        <f aca="false">AV242*$J$250</f>
        <v>15241.4368324123</v>
      </c>
      <c r="AX242" s="94" t="n">
        <f aca="false">0.35*AM242/$AN$250</f>
        <v>0.00157840278902558</v>
      </c>
      <c r="AY242" s="81" t="n">
        <f aca="false">AX242*$J$250</f>
        <v>17061.946983529</v>
      </c>
    </row>
    <row r="243" customFormat="false" ht="13.8" hidden="false" customHeight="false" outlineLevel="0" collapsed="false">
      <c r="A243" s="89" t="s">
        <v>133</v>
      </c>
      <c r="B243" s="81" t="n">
        <f aca="true">INDIRECT(ADDRESS(ROW()-35*INT((ROW()-15)/35)+138,2+INT((ROW()-15)/35), 1, 1, "Variables_Simulación"))</f>
        <v>0</v>
      </c>
      <c r="C243" s="81" t="n">
        <f aca="true">INDIRECT(ADDRESS(ROW()-35*INT((ROW()-15)/35)+108,2+INT((ROW()-15)/35), 1, 1, "Variables_Simulación"))</f>
        <v>0</v>
      </c>
      <c r="D243" s="81" t="n">
        <f aca="true">INDIRECT(ADDRESS(ROW()-35*INT((ROW()-15)/35)+78,2+INT((ROW()-15)/35), 1, 1, "Variables_Simulación"))</f>
        <v>0</v>
      </c>
      <c r="E243" s="81" t="n">
        <f aca="true">INDIRECT(ADDRESS(ROW()-35*INT((ROW()-15)/35)+48,2+INT((ROW()-15)/35), 1, 1, "Variables_Simulación"))</f>
        <v>0</v>
      </c>
      <c r="F243" s="81" t="n">
        <f aca="true">INDIRECT(ADDRESS(ROW()-35*INT((ROW()-15)/35)+18,2+INT((ROW()-15)/35), 1, 1, "Variables_Simulación"))</f>
        <v>0</v>
      </c>
      <c r="G243" s="81" t="n">
        <f aca="true">INDIRECT(ADDRESS(ROW()-35*INT((ROW()-15)/35)-12,2+INT((ROW()-15)/35), 1, 1, "Variables_Simulación"))</f>
        <v>0</v>
      </c>
      <c r="H243" s="81" t="n">
        <f aca="true">INDIRECT(ADDRESS(ROW()-35*INT((ROW()-15)/35)+168,2+INT((ROW()-15)/35), 1, 1, "Variables_Simulación"))</f>
        <v>0</v>
      </c>
      <c r="I243" s="94" t="n">
        <f aca="false">AP243+AR243+AT243+AV243+AX243</f>
        <v>0.0069185774941589</v>
      </c>
      <c r="J243" s="81" t="n">
        <f aca="false">ROUND(AQ243+AS243+AU243+AW243+AY243,0)</f>
        <v>74787</v>
      </c>
      <c r="K243" s="94" t="n">
        <f aca="false">I243-Tabla_Ministerio!J243</f>
        <v>0</v>
      </c>
      <c r="L243" s="81" t="n">
        <f aca="false">J243-Tabla_Ministerio!K243</f>
        <v>0</v>
      </c>
      <c r="M243" s="94" t="n">
        <f aca="false">Q278/Q$285</f>
        <v>0.0210931928532692</v>
      </c>
      <c r="N243" s="81" t="n">
        <f aca="false">ROUND((N$250*M243),0)</f>
        <v>4332182</v>
      </c>
      <c r="O243" s="82" t="n">
        <f aca="false">Tabla_Ministerio!L243/Tabla_Ministerio!L250-M243</f>
        <v>-7.4147188783881E-006</v>
      </c>
      <c r="P243" s="81" t="n">
        <f aca="false">N243-Tabla_Ministerio!L243</f>
        <v>1523</v>
      </c>
      <c r="Q243" s="83" t="n">
        <f aca="false">N243+J243</f>
        <v>4406969</v>
      </c>
      <c r="R243" s="81" t="n">
        <f aca="false">Q243-Tabla_Ministerio!M243</f>
        <v>1523</v>
      </c>
      <c r="T243" s="83" t="n">
        <f aca="false">B243+Tabla_Ministerio!B243</f>
        <v>4525</v>
      </c>
      <c r="U243" s="83" t="n">
        <f aca="false">C243+Tabla_Ministerio!C243</f>
        <v>25</v>
      </c>
      <c r="V243" s="83" t="n">
        <f aca="false">D243+Tabla_Ministerio!D243</f>
        <v>318.5775</v>
      </c>
      <c r="W243" s="83" t="n">
        <f aca="false">E243+Tabla_Ministerio!E243</f>
        <v>194.603409090909</v>
      </c>
      <c r="X243" s="83" t="n">
        <f aca="false">F243+Tabla_Ministerio!F243</f>
        <v>7</v>
      </c>
      <c r="Y243" s="83" t="n">
        <f aca="false">G243+Tabla_Ministerio!G243</f>
        <v>39</v>
      </c>
      <c r="Z243" s="83" t="n">
        <f aca="false">H243+Tabla_Ministerio!H243</f>
        <v>6</v>
      </c>
      <c r="AA243" s="83" t="n">
        <f aca="false">Y243+0.33*Z243</f>
        <v>40.98</v>
      </c>
      <c r="AD243" s="91" t="n">
        <f aca="false">IF(U243&gt;0,T243/U243,0)</f>
        <v>181</v>
      </c>
      <c r="AE243" s="92" t="n">
        <f aca="false">EXP((((AD243-AD$250)/AD$251+2)/4-1.9)^3)</f>
        <v>0.0385664887700275</v>
      </c>
      <c r="AF243" s="93" t="n">
        <f aca="false">T243/V243</f>
        <v>14.203765174879</v>
      </c>
      <c r="AG243" s="92" t="n">
        <f aca="false">EXP((((AF243-AF$250)/AF$251+2)/4-1.9)^3)</f>
        <v>0.018618527708437</v>
      </c>
      <c r="AH243" s="92" t="n">
        <f aca="false">W243/V243</f>
        <v>0.610851077338823</v>
      </c>
      <c r="AI243" s="92" t="n">
        <f aca="false">EXP((((AH243-AH$250)/AH$251+2)/4-1.9)^3)</f>
        <v>0.0443792718153151</v>
      </c>
      <c r="AJ243" s="92" t="n">
        <f aca="false">X243/V243</f>
        <v>0.0219726754086525</v>
      </c>
      <c r="AK243" s="92" t="n">
        <f aca="false">EXP((((AJ243-AJ$250)/AJ$251+2)/4-1.9)^3)</f>
        <v>0.00954556037409185</v>
      </c>
      <c r="AL243" s="92" t="n">
        <f aca="false">AA243/V243</f>
        <v>0.128634319749512</v>
      </c>
      <c r="AM243" s="92" t="n">
        <f aca="false">EXP((((AL243-AL$250)/AL$251+2)/4-1.9)^3)</f>
        <v>0.00981819605739064</v>
      </c>
      <c r="AN243" s="92" t="n">
        <f aca="false">0.01*AE243+0.15*AG243+0.24*AI243+0.25*AK243+0.35*AM243</f>
        <v>0.0196522279932511</v>
      </c>
      <c r="AP243" s="94" t="n">
        <f aca="false">0.01*AE243/$AN$250</f>
        <v>0.000135773532306197</v>
      </c>
      <c r="AQ243" s="81" t="n">
        <f aca="false">AP243*$J$250</f>
        <v>1467.66137647598</v>
      </c>
      <c r="AR243" s="94" t="n">
        <f aca="false">0.15*AG243/$AN$250</f>
        <v>0.000983199412470201</v>
      </c>
      <c r="AS243" s="81" t="n">
        <f aca="false">AR243*$J$250</f>
        <v>10628.0198986214</v>
      </c>
      <c r="AT243" s="94" t="n">
        <f aca="false">0.24*AI243/$AN$250</f>
        <v>0.0037496991949498</v>
      </c>
      <c r="AU243" s="81" t="n">
        <f aca="false">AT243*$J$250</f>
        <v>40532.8534093069</v>
      </c>
      <c r="AV243" s="94" t="n">
        <f aca="false">0.25*AK243/$AN$250</f>
        <v>0.000840129923131445</v>
      </c>
      <c r="AW243" s="81" t="n">
        <f aca="false">AV243*$J$250</f>
        <v>9081.49194071952</v>
      </c>
      <c r="AX243" s="94" t="n">
        <f aca="false">0.35*AM243/$AN$250</f>
        <v>0.00120977543130125</v>
      </c>
      <c r="AY243" s="81" t="n">
        <f aca="false">AX243*$J$250</f>
        <v>13077.2223759061</v>
      </c>
    </row>
    <row r="244" customFormat="false" ht="13.8" hidden="false" customHeight="false" outlineLevel="0" collapsed="false">
      <c r="A244" s="89" t="s">
        <v>134</v>
      </c>
      <c r="B244" s="81" t="n">
        <f aca="true">INDIRECT(ADDRESS(ROW()-35*INT((ROW()-15)/35)+138,2+INT((ROW()-15)/35), 1, 1, "Variables_Simulación"))</f>
        <v>0</v>
      </c>
      <c r="C244" s="81" t="n">
        <f aca="true">INDIRECT(ADDRESS(ROW()-35*INT((ROW()-15)/35)+108,2+INT((ROW()-15)/35), 1, 1, "Variables_Simulación"))</f>
        <v>0</v>
      </c>
      <c r="D244" s="81" t="n">
        <f aca="true">INDIRECT(ADDRESS(ROW()-35*INT((ROW()-15)/35)+78,2+INT((ROW()-15)/35), 1, 1, "Variables_Simulación"))</f>
        <v>0</v>
      </c>
      <c r="E244" s="81" t="n">
        <f aca="true">INDIRECT(ADDRESS(ROW()-35*INT((ROW()-15)/35)+48,2+INT((ROW()-15)/35), 1, 1, "Variables_Simulación"))</f>
        <v>0</v>
      </c>
      <c r="F244" s="81" t="n">
        <f aca="true">INDIRECT(ADDRESS(ROW()-35*INT((ROW()-15)/35)+18,2+INT((ROW()-15)/35), 1, 1, "Variables_Simulación"))</f>
        <v>0</v>
      </c>
      <c r="G244" s="81" t="n">
        <f aca="true">INDIRECT(ADDRESS(ROW()-35*INT((ROW()-15)/35)-12,2+INT((ROW()-15)/35), 1, 1, "Variables_Simulación"))</f>
        <v>0</v>
      </c>
      <c r="H244" s="81" t="n">
        <f aca="true">INDIRECT(ADDRESS(ROW()-35*INT((ROW()-15)/35)+168,2+INT((ROW()-15)/35), 1, 1, "Variables_Simulación"))</f>
        <v>0</v>
      </c>
      <c r="I244" s="94" t="n">
        <f aca="false">AP244+AR244+AT244+AV244+AX244</f>
        <v>0.0213037882124265</v>
      </c>
      <c r="J244" s="81" t="n">
        <f aca="false">ROUND(AQ244+AS244+AU244+AW244+AY244,0)</f>
        <v>230286</v>
      </c>
      <c r="K244" s="94" t="n">
        <f aca="false">I244-Tabla_Ministerio!J244</f>
        <v>0</v>
      </c>
      <c r="L244" s="81" t="n">
        <f aca="false">J244-Tabla_Ministerio!K244</f>
        <v>0</v>
      </c>
      <c r="M244" s="94" t="n">
        <f aca="false">Q279/Q$285</f>
        <v>0.0126638867891178</v>
      </c>
      <c r="N244" s="81" t="n">
        <f aca="false">ROUND((N$250*M244),0)</f>
        <v>2600946</v>
      </c>
      <c r="O244" s="82" t="n">
        <f aca="false">Tabla_Ministerio!L244/Tabla_Ministerio!L250-M244</f>
        <v>-3.30717475017714E-006</v>
      </c>
      <c r="P244" s="81" t="n">
        <f aca="false">N244-Tabla_Ministerio!L244</f>
        <v>679</v>
      </c>
      <c r="Q244" s="83" t="n">
        <f aca="false">N244+J244</f>
        <v>2831232</v>
      </c>
      <c r="R244" s="81" t="n">
        <f aca="false">Q244-Tabla_Ministerio!M244</f>
        <v>679</v>
      </c>
      <c r="T244" s="83" t="n">
        <f aca="false">B244+Tabla_Ministerio!B244</f>
        <v>6688</v>
      </c>
      <c r="U244" s="83" t="n">
        <f aca="false">C244+Tabla_Ministerio!C244</f>
        <v>45</v>
      </c>
      <c r="V244" s="83" t="n">
        <f aca="false">D244+Tabla_Ministerio!D244</f>
        <v>384.155</v>
      </c>
      <c r="W244" s="83" t="n">
        <f aca="false">E244+Tabla_Ministerio!E244</f>
        <v>287.383409090909</v>
      </c>
      <c r="X244" s="83" t="n">
        <f aca="false">F244+Tabla_Ministerio!F244</f>
        <v>15</v>
      </c>
      <c r="Y244" s="83" t="n">
        <f aca="false">G244+Tabla_Ministerio!G244</f>
        <v>50</v>
      </c>
      <c r="Z244" s="83" t="n">
        <f aca="false">H244+Tabla_Ministerio!H244</f>
        <v>17</v>
      </c>
      <c r="AA244" s="83" t="n">
        <f aca="false">Y244+0.33*Z244</f>
        <v>55.61</v>
      </c>
      <c r="AD244" s="91" t="n">
        <f aca="false">IF(U244&gt;0,T244/U244,0)</f>
        <v>148.622222222222</v>
      </c>
      <c r="AE244" s="92" t="n">
        <f aca="false">EXP((((AD244-AD$250)/AD$251+2)/4-1.9)^3)</f>
        <v>0.0182526199210777</v>
      </c>
      <c r="AF244" s="93" t="n">
        <f aca="false">T244/V244</f>
        <v>17.4096393382879</v>
      </c>
      <c r="AG244" s="92" t="n">
        <f aca="false">EXP((((AF244-AF$250)/AF$251+2)/4-1.9)^3)</f>
        <v>0.0629754246823478</v>
      </c>
      <c r="AH244" s="92" t="n">
        <f aca="false">W244/V244</f>
        <v>0.74809233015556</v>
      </c>
      <c r="AI244" s="92" t="n">
        <f aca="false">EXP((((AH244-AH$250)/AH$251+2)/4-1.9)^3)</f>
        <v>0.182858822420984</v>
      </c>
      <c r="AJ244" s="92" t="n">
        <f aca="false">X244/V244</f>
        <v>0.039046738946519</v>
      </c>
      <c r="AK244" s="92" t="n">
        <f aca="false">EXP((((AJ244-AJ$250)/AJ$251+2)/4-1.9)^3)</f>
        <v>0.0125580214213377</v>
      </c>
      <c r="AL244" s="92" t="n">
        <f aca="false">AA244/V244</f>
        <v>0.144759276854395</v>
      </c>
      <c r="AM244" s="92" t="n">
        <f aca="false">EXP((((AL244-AL$250)/AL$251+2)/4-1.9)^3)</f>
        <v>0.0110256409304653</v>
      </c>
      <c r="AN244" s="92" t="n">
        <f aca="false">0.01*AE244+0.15*AG244+0.24*AI244+0.25*AK244+0.35*AM244</f>
        <v>0.0605134369635965</v>
      </c>
      <c r="AP244" s="94" t="n">
        <f aca="false">0.01*AE244/$AN$250</f>
        <v>6.42584471535603E-005</v>
      </c>
      <c r="AQ244" s="81" t="n">
        <f aca="false">AP244*$J$250</f>
        <v>694.609909587645</v>
      </c>
      <c r="AR244" s="94" t="n">
        <f aca="false">0.15*AG244/$AN$250</f>
        <v>0.00332557984806112</v>
      </c>
      <c r="AS244" s="81" t="n">
        <f aca="false">AR244*$J$250</f>
        <v>35948.2810418372</v>
      </c>
      <c r="AT244" s="94" t="n">
        <f aca="false">0.24*AI244/$AN$250</f>
        <v>0.0154501313603081</v>
      </c>
      <c r="AU244" s="81" t="n">
        <f aca="false">AT244*$J$250</f>
        <v>167010.172556064</v>
      </c>
      <c r="AV244" s="94" t="n">
        <f aca="false">0.25*AK244/$AN$250</f>
        <v>0.00110526455838327</v>
      </c>
      <c r="AW244" s="81" t="n">
        <f aca="false">AV244*$J$250</f>
        <v>11947.4987177074</v>
      </c>
      <c r="AX244" s="94" t="n">
        <f aca="false">0.35*AM244/$AN$250</f>
        <v>0.00135855399852051</v>
      </c>
      <c r="AY244" s="81" t="n">
        <f aca="false">AX244*$J$250</f>
        <v>14685.4633419193</v>
      </c>
    </row>
    <row r="245" customFormat="false" ht="13.8" hidden="false" customHeight="false" outlineLevel="0" collapsed="false">
      <c r="A245" s="89" t="s">
        <v>135</v>
      </c>
      <c r="B245" s="81" t="n">
        <f aca="true">INDIRECT(ADDRESS(ROW()-35*INT((ROW()-15)/35)+138,2+INT((ROW()-15)/35), 1, 1, "Variables_Simulación"))</f>
        <v>0</v>
      </c>
      <c r="C245" s="81" t="n">
        <f aca="true">INDIRECT(ADDRESS(ROW()-35*INT((ROW()-15)/35)+108,2+INT((ROW()-15)/35), 1, 1, "Variables_Simulación"))</f>
        <v>0</v>
      </c>
      <c r="D245" s="81" t="n">
        <f aca="true">INDIRECT(ADDRESS(ROW()-35*INT((ROW()-15)/35)+78,2+INT((ROW()-15)/35), 1, 1, "Variables_Simulación"))</f>
        <v>0</v>
      </c>
      <c r="E245" s="81" t="n">
        <f aca="true">INDIRECT(ADDRESS(ROW()-35*INT((ROW()-15)/35)+48,2+INT((ROW()-15)/35), 1, 1, "Variables_Simulación"))</f>
        <v>0</v>
      </c>
      <c r="F245" s="81" t="n">
        <f aca="true">INDIRECT(ADDRESS(ROW()-35*INT((ROW()-15)/35)+18,2+INT((ROW()-15)/35), 1, 1, "Variables_Simulación"))</f>
        <v>0</v>
      </c>
      <c r="G245" s="81" t="n">
        <f aca="true">INDIRECT(ADDRESS(ROW()-35*INT((ROW()-15)/35)-12,2+INT((ROW()-15)/35), 1, 1, "Variables_Simulación"))</f>
        <v>0</v>
      </c>
      <c r="H245" s="81" t="n">
        <f aca="true">INDIRECT(ADDRESS(ROW()-35*INT((ROW()-15)/35)+168,2+INT((ROW()-15)/35), 1, 1, "Variables_Simulación"))</f>
        <v>0</v>
      </c>
      <c r="I245" s="94" t="n">
        <f aca="false">AP245+AR245+AT245+AV245+AX245</f>
        <v>0.017341824889445</v>
      </c>
      <c r="J245" s="81" t="n">
        <f aca="false">ROUND(AQ245+AS245+AU245+AW245+AY245,0)</f>
        <v>187459</v>
      </c>
      <c r="K245" s="94" t="n">
        <f aca="false">I245-Tabla_Ministerio!J245</f>
        <v>0</v>
      </c>
      <c r="L245" s="81" t="n">
        <f aca="false">J245-Tabla_Ministerio!K245</f>
        <v>0</v>
      </c>
      <c r="M245" s="94" t="n">
        <f aca="false">Q280/Q$285</f>
        <v>0.0190512729095309</v>
      </c>
      <c r="N245" s="81" t="n">
        <f aca="false">ROUND((N$250*M245),0)</f>
        <v>3912806</v>
      </c>
      <c r="O245" s="82" t="n">
        <f aca="false">Tabla_Ministerio!L245/Tabla_Ministerio!L250-M245</f>
        <v>-3.73130146105738E-006</v>
      </c>
      <c r="P245" s="81" t="n">
        <f aca="false">N245-Tabla_Ministerio!L245</f>
        <v>766</v>
      </c>
      <c r="Q245" s="83" t="n">
        <f aca="false">N245+J245</f>
        <v>4100265</v>
      </c>
      <c r="R245" s="81" t="n">
        <f aca="false">Q245-Tabla_Ministerio!M245</f>
        <v>766</v>
      </c>
      <c r="T245" s="83" t="n">
        <f aca="false">B245+Tabla_Ministerio!B245</f>
        <v>6649</v>
      </c>
      <c r="U245" s="83" t="n">
        <f aca="false">C245+Tabla_Ministerio!C245</f>
        <v>36</v>
      </c>
      <c r="V245" s="83" t="n">
        <f aca="false">D245+Tabla_Ministerio!D245</f>
        <v>295.811363636364</v>
      </c>
      <c r="W245" s="83" t="n">
        <f aca="false">E245+Tabla_Ministerio!E245</f>
        <v>173.150681818182</v>
      </c>
      <c r="X245" s="83" t="n">
        <f aca="false">F245+Tabla_Ministerio!F245</f>
        <v>3</v>
      </c>
      <c r="Y245" s="83" t="n">
        <f aca="false">G245+Tabla_Ministerio!G245</f>
        <v>15</v>
      </c>
      <c r="Z245" s="83" t="n">
        <f aca="false">H245+Tabla_Ministerio!H245</f>
        <v>0</v>
      </c>
      <c r="AA245" s="83" t="n">
        <f aca="false">Y245+0.33*Z245</f>
        <v>15</v>
      </c>
      <c r="AD245" s="91" t="n">
        <f aca="false">IF(U245&gt;0,T245/U245,0)</f>
        <v>184.694444444444</v>
      </c>
      <c r="AE245" s="92" t="n">
        <f aca="false">EXP((((AD245-AD$250)/AD$251+2)/4-1.9)^3)</f>
        <v>0.0417326148488348</v>
      </c>
      <c r="AF245" s="93" t="n">
        <f aca="false">T245/V245</f>
        <v>22.4771621964243</v>
      </c>
      <c r="AG245" s="92" t="n">
        <f aca="false">EXP((((AF245-AF$250)/AF$251+2)/4-1.9)^3)</f>
        <v>0.248713725337305</v>
      </c>
      <c r="AH245" s="92" t="n">
        <f aca="false">W245/V245</f>
        <v>0.585341549052298</v>
      </c>
      <c r="AI245" s="92" t="n">
        <f aca="false">EXP((((AH245-AH$250)/AH$251+2)/4-1.9)^3)</f>
        <v>0.0319466074518598</v>
      </c>
      <c r="AJ245" s="92" t="n">
        <f aca="false">X245/V245</f>
        <v>0.0101415982236837</v>
      </c>
      <c r="AK245" s="92" t="n">
        <f aca="false">EXP((((AJ245-AJ$250)/AJ$251+2)/4-1.9)^3)</f>
        <v>0.00784163683552078</v>
      </c>
      <c r="AL245" s="92" t="n">
        <f aca="false">AA245/V245</f>
        <v>0.0507079911184185</v>
      </c>
      <c r="AM245" s="92" t="n">
        <f aca="false">EXP((((AL245-AL$250)/AL$251+2)/4-1.9)^3)</f>
        <v>0.00544998646096686</v>
      </c>
      <c r="AN245" s="92" t="n">
        <f aca="false">0.01*AE245+0.15*AG245+0.24*AI245+0.25*AK245+0.35*AM245</f>
        <v>0.0492594752077491</v>
      </c>
      <c r="AP245" s="94" t="n">
        <f aca="false">0.01*AE245/$AN$250</f>
        <v>0.000146919896290998</v>
      </c>
      <c r="AQ245" s="81" t="n">
        <f aca="false">AP245*$J$250</f>
        <v>1588.14942470427</v>
      </c>
      <c r="AR245" s="94" t="n">
        <f aca="false">0.15*AG245/$AN$250</f>
        <v>0.0131339702287041</v>
      </c>
      <c r="AS245" s="81" t="n">
        <f aca="false">AR245*$J$250</f>
        <v>141973.332335366</v>
      </c>
      <c r="AT245" s="94" t="n">
        <f aca="false">0.24*AI245/$AN$250</f>
        <v>0.00269923690370866</v>
      </c>
      <c r="AU245" s="81" t="n">
        <f aca="false">AT245*$J$250</f>
        <v>29177.7468129625</v>
      </c>
      <c r="AV245" s="94" t="n">
        <f aca="false">0.25*AK245/$AN$250</f>
        <v>0.00069016312229627</v>
      </c>
      <c r="AW245" s="81" t="n">
        <f aca="false">AV245*$J$250</f>
        <v>7460.40661134119</v>
      </c>
      <c r="AX245" s="94" t="n">
        <f aca="false">0.35*AM245/$AN$250</f>
        <v>0.000671534738445061</v>
      </c>
      <c r="AY245" s="81" t="n">
        <f aca="false">AX245*$J$250</f>
        <v>7259.0407116684</v>
      </c>
    </row>
    <row r="246" customFormat="false" ht="13.8" hidden="false" customHeight="false" outlineLevel="0" collapsed="false">
      <c r="A246" s="89" t="s">
        <v>136</v>
      </c>
      <c r="B246" s="81" t="n">
        <f aca="true">INDIRECT(ADDRESS(ROW()-35*INT((ROW()-15)/35)+138,2+INT((ROW()-15)/35), 1, 1, "Variables_Simulación"))</f>
        <v>0</v>
      </c>
      <c r="C246" s="81" t="n">
        <f aca="true">INDIRECT(ADDRESS(ROW()-35*INT((ROW()-15)/35)+108,2+INT((ROW()-15)/35), 1, 1, "Variables_Simulación"))</f>
        <v>0</v>
      </c>
      <c r="D246" s="81" t="n">
        <f aca="true">INDIRECT(ADDRESS(ROW()-35*INT((ROW()-15)/35)+78,2+INT((ROW()-15)/35), 1, 1, "Variables_Simulación"))</f>
        <v>0</v>
      </c>
      <c r="E246" s="81" t="n">
        <f aca="true">INDIRECT(ADDRESS(ROW()-35*INT((ROW()-15)/35)+48,2+INT((ROW()-15)/35), 1, 1, "Variables_Simulación"))</f>
        <v>0</v>
      </c>
      <c r="F246" s="81" t="n">
        <f aca="true">INDIRECT(ADDRESS(ROW()-35*INT((ROW()-15)/35)+18,2+INT((ROW()-15)/35), 1, 1, "Variables_Simulación"))</f>
        <v>0</v>
      </c>
      <c r="G246" s="81" t="n">
        <f aca="true">INDIRECT(ADDRESS(ROW()-35*INT((ROW()-15)/35)-12,2+INT((ROW()-15)/35), 1, 1, "Variables_Simulación"))</f>
        <v>0</v>
      </c>
      <c r="H246" s="81" t="n">
        <f aca="true">INDIRECT(ADDRESS(ROW()-35*INT((ROW()-15)/35)+168,2+INT((ROW()-15)/35), 1, 1, "Variables_Simulación"))</f>
        <v>0</v>
      </c>
      <c r="I246" s="94" t="n">
        <f aca="false">AP246+AR246+AT246+AV246+AX246</f>
        <v>0.00624285914112893</v>
      </c>
      <c r="J246" s="81" t="n">
        <f aca="false">ROUND(AQ246+AS246+AU246+AW246+AY246,0)</f>
        <v>67483</v>
      </c>
      <c r="K246" s="94" t="n">
        <f aca="false">I246-Tabla_Ministerio!J246</f>
        <v>-2.42861286636753E-017</v>
      </c>
      <c r="L246" s="81" t="n">
        <f aca="false">J246-Tabla_Ministerio!K246</f>
        <v>0</v>
      </c>
      <c r="M246" s="94" t="n">
        <f aca="false">Q281/Q$285</f>
        <v>0.0128830265937018</v>
      </c>
      <c r="N246" s="81" t="n">
        <f aca="false">ROUND((N$250*M246),0)</f>
        <v>2645954</v>
      </c>
      <c r="O246" s="82" t="n">
        <f aca="false">Tabla_Ministerio!L246/Tabla_Ministerio!L250-M246</f>
        <v>-9.5276343067708E-006</v>
      </c>
      <c r="P246" s="81" t="n">
        <f aca="false">N246-Tabla_Ministerio!L246</f>
        <v>1957</v>
      </c>
      <c r="Q246" s="83" t="n">
        <f aca="false">N246+J246</f>
        <v>2713437</v>
      </c>
      <c r="R246" s="81" t="n">
        <f aca="false">Q246-Tabla_Ministerio!M246</f>
        <v>1957</v>
      </c>
      <c r="T246" s="83" t="n">
        <f aca="false">B246+Tabla_Ministerio!B246</f>
        <v>3171</v>
      </c>
      <c r="U246" s="83" t="n">
        <f aca="false">C246+Tabla_Ministerio!C246</f>
        <v>28</v>
      </c>
      <c r="V246" s="83" t="n">
        <f aca="false">D246+Tabla_Ministerio!D246</f>
        <v>363.6175</v>
      </c>
      <c r="W246" s="83" t="n">
        <f aca="false">E246+Tabla_Ministerio!E246</f>
        <v>206.119318181818</v>
      </c>
      <c r="X246" s="83" t="n">
        <f aca="false">F246+Tabla_Ministerio!F246</f>
        <v>32</v>
      </c>
      <c r="Y246" s="83" t="n">
        <f aca="false">G246+Tabla_Ministerio!G246</f>
        <v>61</v>
      </c>
      <c r="Z246" s="83" t="n">
        <f aca="false">H246+Tabla_Ministerio!H246</f>
        <v>17</v>
      </c>
      <c r="AA246" s="83" t="n">
        <f aca="false">Y246+0.33*Z246</f>
        <v>66.61</v>
      </c>
      <c r="AD246" s="91" t="n">
        <f aca="false">IF(U246&gt;0,T246/U246,0)</f>
        <v>113.25</v>
      </c>
      <c r="AE246" s="92" t="n">
        <f aca="false">EXP((((AD246-AD$250)/AD$251+2)/4-1.9)^3)</f>
        <v>0.00713433944751394</v>
      </c>
      <c r="AF246" s="93" t="n">
        <f aca="false">T246/V246</f>
        <v>8.7207023864363</v>
      </c>
      <c r="AG246" s="92" t="n">
        <f aca="false">EXP((((AF246-AF$250)/AF$251+2)/4-1.9)^3)</f>
        <v>0.00109715337554221</v>
      </c>
      <c r="AH246" s="92" t="n">
        <f aca="false">W246/V246</f>
        <v>0.566857530734406</v>
      </c>
      <c r="AI246" s="92" t="n">
        <f aca="false">EXP((((AH246-AH$250)/AH$251+2)/4-1.9)^3)</f>
        <v>0.0248278736866177</v>
      </c>
      <c r="AJ246" s="92" t="n">
        <f aca="false">X246/V246</f>
        <v>0.0880045652368217</v>
      </c>
      <c r="AK246" s="92" t="n">
        <f aca="false">EXP((((AJ246-AJ$250)/AJ$251+2)/4-1.9)^3)</f>
        <v>0.0259617076222808</v>
      </c>
      <c r="AL246" s="92" t="n">
        <f aca="false">AA246/V246</f>
        <v>0.183187002825772</v>
      </c>
      <c r="AM246" s="92" t="n">
        <f aca="false">EXP((((AL246-AL$250)/AL$251+2)/4-1.9)^3)</f>
        <v>0.0144223319380179</v>
      </c>
      <c r="AN246" s="92" t="n">
        <f aca="false">0.01*AE246+0.15*AG246+0.24*AI246+0.25*AK246+0.35*AM246</f>
        <v>0.0177328491694712</v>
      </c>
      <c r="AP246" s="94" t="n">
        <f aca="false">0.01*AE246/$AN$250</f>
        <v>2.5116480611873E-005</v>
      </c>
      <c r="AQ246" s="81" t="n">
        <f aca="false">AP246*$J$250</f>
        <v>271.49981208356</v>
      </c>
      <c r="AR246" s="94" t="n">
        <f aca="false">0.15*AG246/$AN$250</f>
        <v>5.79380158901593E-005</v>
      </c>
      <c r="AS246" s="81" t="n">
        <f aca="false">AR246*$J$250</f>
        <v>626.288398830711</v>
      </c>
      <c r="AT246" s="94" t="n">
        <f aca="false">0.24*AI246/$AN$250</f>
        <v>0.00209775992635594</v>
      </c>
      <c r="AU246" s="81" t="n">
        <f aca="false">AT246*$J$250</f>
        <v>22676.0044372151</v>
      </c>
      <c r="AV246" s="94" t="n">
        <f aca="false">0.25*AK246/$AN$250</f>
        <v>0.00228495830252846</v>
      </c>
      <c r="AW246" s="81" t="n">
        <f aca="false">AV246*$J$250</f>
        <v>24699.5492458441</v>
      </c>
      <c r="AX246" s="94" t="n">
        <f aca="false">0.35*AM246/$AN$250</f>
        <v>0.00177708641574249</v>
      </c>
      <c r="AY246" s="81" t="n">
        <f aca="false">AX246*$J$250</f>
        <v>19209.6430780297</v>
      </c>
    </row>
    <row r="247" customFormat="false" ht="13.8" hidden="false" customHeight="false" outlineLevel="0" collapsed="false">
      <c r="A247" s="89" t="s">
        <v>137</v>
      </c>
      <c r="B247" s="81" t="n">
        <f aca="true">INDIRECT(ADDRESS(ROW()-35*INT((ROW()-15)/35)+138,2+INT((ROW()-15)/35), 1, 1, "Variables_Simulación"))</f>
        <v>0</v>
      </c>
      <c r="C247" s="81" t="n">
        <f aca="true">INDIRECT(ADDRESS(ROW()-35*INT((ROW()-15)/35)+108,2+INT((ROW()-15)/35), 1, 1, "Variables_Simulación"))</f>
        <v>0</v>
      </c>
      <c r="D247" s="81" t="n">
        <f aca="true">INDIRECT(ADDRESS(ROW()-35*INT((ROW()-15)/35)+78,2+INT((ROW()-15)/35), 1, 1, "Variables_Simulación"))</f>
        <v>0</v>
      </c>
      <c r="E247" s="81" t="n">
        <f aca="true">INDIRECT(ADDRESS(ROW()-35*INT((ROW()-15)/35)+48,2+INT((ROW()-15)/35), 1, 1, "Variables_Simulación"))</f>
        <v>0</v>
      </c>
      <c r="F247" s="81" t="n">
        <f aca="true">INDIRECT(ADDRESS(ROW()-35*INT((ROW()-15)/35)+18,2+INT((ROW()-15)/35), 1, 1, "Variables_Simulación"))</f>
        <v>0</v>
      </c>
      <c r="G247" s="81" t="n">
        <f aca="true">INDIRECT(ADDRESS(ROW()-35*INT((ROW()-15)/35)-12,2+INT((ROW()-15)/35), 1, 1, "Variables_Simulación"))</f>
        <v>0</v>
      </c>
      <c r="H247" s="81" t="n">
        <f aca="true">INDIRECT(ADDRESS(ROW()-35*INT((ROW()-15)/35)+168,2+INT((ROW()-15)/35), 1, 1, "Variables_Simulación"))</f>
        <v>0</v>
      </c>
      <c r="I247" s="94" t="n">
        <f aca="false">AP247+AR247+AT247+AV247+AX247</f>
        <v>0.0150092060276555</v>
      </c>
      <c r="J247" s="81" t="n">
        <f aca="false">ROUND(AQ247+AS247+AU247+AW247+AY247,0)</f>
        <v>162244</v>
      </c>
      <c r="K247" s="94" t="n">
        <f aca="false">I247-Tabla_Ministerio!J247</f>
        <v>-9.54097911787244E-017</v>
      </c>
      <c r="L247" s="81" t="n">
        <f aca="false">J247-Tabla_Ministerio!K247</f>
        <v>0</v>
      </c>
      <c r="M247" s="94" t="n">
        <f aca="false">Q282/Q$285</f>
        <v>0.0104717061354138</v>
      </c>
      <c r="N247" s="81" t="n">
        <f aca="false">ROUND((N$250*M247),0)</f>
        <v>2150710</v>
      </c>
      <c r="O247" s="82" t="n">
        <f aca="false">Tabla_Ministerio!L247/Tabla_Ministerio!L250-M247</f>
        <v>1.35564303393333E-005</v>
      </c>
      <c r="P247" s="81" t="n">
        <f aca="false">N247-Tabla_Ministerio!L247</f>
        <v>-2784</v>
      </c>
      <c r="Q247" s="83" t="n">
        <f aca="false">N247+J247</f>
        <v>2312954</v>
      </c>
      <c r="R247" s="81" t="n">
        <f aca="false">Q247-Tabla_Ministerio!M247</f>
        <v>-2784</v>
      </c>
      <c r="T247" s="83" t="n">
        <f aca="false">B247+Tabla_Ministerio!B247</f>
        <v>6622</v>
      </c>
      <c r="U247" s="83" t="n">
        <f aca="false">C247+Tabla_Ministerio!C247</f>
        <v>26</v>
      </c>
      <c r="V247" s="83" t="n">
        <f aca="false">D247+Tabla_Ministerio!D247</f>
        <v>378.357954545455</v>
      </c>
      <c r="W247" s="83" t="n">
        <f aca="false">E247+Tabla_Ministerio!E247</f>
        <v>258.4925</v>
      </c>
      <c r="X247" s="83" t="n">
        <f aca="false">F247+Tabla_Ministerio!F247</f>
        <v>19</v>
      </c>
      <c r="Y247" s="83" t="n">
        <f aca="false">G247+Tabla_Ministerio!G247</f>
        <v>47</v>
      </c>
      <c r="Z247" s="83" t="n">
        <f aca="false">H247+Tabla_Ministerio!H247</f>
        <v>11</v>
      </c>
      <c r="AA247" s="83" t="n">
        <f aca="false">Y247+0.33*Z247</f>
        <v>50.63</v>
      </c>
      <c r="AD247" s="91" t="n">
        <f aca="false">IF(U247&gt;0,T247/U247,0)</f>
        <v>254.692307692308</v>
      </c>
      <c r="AE247" s="92" t="n">
        <f aca="false">EXP((((AD247-AD$250)/AD$251+2)/4-1.9)^3)</f>
        <v>0.14770779904019</v>
      </c>
      <c r="AF247" s="93" t="n">
        <f aca="false">T247/V247</f>
        <v>17.5019447072427</v>
      </c>
      <c r="AG247" s="92" t="n">
        <f aca="false">EXP((((AF247-AF$250)/AF$251+2)/4-1.9)^3)</f>
        <v>0.0649450883281794</v>
      </c>
      <c r="AH247" s="92" t="n">
        <f aca="false">W247/V247</f>
        <v>0.683195627036686</v>
      </c>
      <c r="AI247" s="92" t="n">
        <f aca="false">EXP((((AH247-AH$250)/AH$251+2)/4-1.9)^3)</f>
        <v>0.100470795801594</v>
      </c>
      <c r="AJ247" s="92" t="n">
        <f aca="false">X247/V247</f>
        <v>0.05021699629079</v>
      </c>
      <c r="AK247" s="92" t="n">
        <f aca="false">EXP((((AJ247-AJ$250)/AJ$251+2)/4-1.9)^3)</f>
        <v>0.0149369237612773</v>
      </c>
      <c r="AL247" s="92" t="n">
        <f aca="false">AA247/V247</f>
        <v>0.133815080115931</v>
      </c>
      <c r="AM247" s="92" t="n">
        <f aca="false">EXP((((AL247-AL$250)/AL$251+2)/4-1.9)^3)</f>
        <v>0.0101931578625097</v>
      </c>
      <c r="AN247" s="92" t="n">
        <f aca="false">0.01*AE247+0.15*AG247+0.24*AI247+0.25*AK247+0.35*AM247</f>
        <v>0.042633668424209</v>
      </c>
      <c r="AP247" s="94" t="n">
        <f aca="false">0.01*AE247/$AN$250</f>
        <v>0.000520006105415706</v>
      </c>
      <c r="AQ247" s="81" t="n">
        <f aca="false">AP247*$J$250</f>
        <v>5621.07255727257</v>
      </c>
      <c r="AR247" s="94" t="n">
        <f aca="false">0.15*AG247/$AN$250</f>
        <v>0.00342959302083568</v>
      </c>
      <c r="AS247" s="81" t="n">
        <f aca="false">AR247*$J$250</f>
        <v>37072.6247466299</v>
      </c>
      <c r="AT247" s="94" t="n">
        <f aca="false">0.24*AI247/$AN$250</f>
        <v>0.00848899152065834</v>
      </c>
      <c r="AU247" s="81" t="n">
        <f aca="false">AT247*$J$250</f>
        <v>91762.840433471</v>
      </c>
      <c r="AV247" s="94" t="n">
        <f aca="false">0.25*AK247/$AN$250</f>
        <v>0.00131463802224142</v>
      </c>
      <c r="AW247" s="81" t="n">
        <f aca="false">AV247*$J$250</f>
        <v>14210.7479750855</v>
      </c>
      <c r="AX247" s="94" t="n">
        <f aca="false">0.35*AM247/$AN$250</f>
        <v>0.00125597735850436</v>
      </c>
      <c r="AY247" s="81" t="n">
        <f aca="false">AX247*$J$250</f>
        <v>13576.6480218548</v>
      </c>
    </row>
    <row r="248" customFormat="false" ht="13.8" hidden="false" customHeight="false" outlineLevel="0" collapsed="false">
      <c r="A248" s="89" t="s">
        <v>138</v>
      </c>
      <c r="B248" s="81" t="n">
        <f aca="true">INDIRECT(ADDRESS(ROW()-35*INT((ROW()-15)/35)+138,2+INT((ROW()-15)/35), 1, 1, "Variables_Simulación"))</f>
        <v>0</v>
      </c>
      <c r="C248" s="81" t="n">
        <f aca="true">INDIRECT(ADDRESS(ROW()-35*INT((ROW()-15)/35)+108,2+INT((ROW()-15)/35), 1, 1, "Variables_Simulación"))</f>
        <v>0</v>
      </c>
      <c r="D248" s="81" t="n">
        <f aca="true">INDIRECT(ADDRESS(ROW()-35*INT((ROW()-15)/35)+78,2+INT((ROW()-15)/35), 1, 1, "Variables_Simulación"))</f>
        <v>0</v>
      </c>
      <c r="E248" s="81" t="n">
        <f aca="true">INDIRECT(ADDRESS(ROW()-35*INT((ROW()-15)/35)+48,2+INT((ROW()-15)/35), 1, 1, "Variables_Simulación"))</f>
        <v>0</v>
      </c>
      <c r="F248" s="81" t="n">
        <f aca="true">INDIRECT(ADDRESS(ROW()-35*INT((ROW()-15)/35)+18,2+INT((ROW()-15)/35), 1, 1, "Variables_Simulación"))</f>
        <v>0</v>
      </c>
      <c r="G248" s="81" t="n">
        <f aca="true">INDIRECT(ADDRESS(ROW()-35*INT((ROW()-15)/35)-12,2+INT((ROW()-15)/35), 1, 1, "Variables_Simulación"))</f>
        <v>0</v>
      </c>
      <c r="H248" s="81" t="n">
        <f aca="true">INDIRECT(ADDRESS(ROW()-35*INT((ROW()-15)/35)+168,2+INT((ROW()-15)/35), 1, 1, "Variables_Simulación"))</f>
        <v>0</v>
      </c>
      <c r="I248" s="94" t="n">
        <f aca="false">AP248+AR248+AT248+AV248+AX248</f>
        <v>0.0167276249288388</v>
      </c>
      <c r="J248" s="81" t="n">
        <f aca="false">ROUND(AQ248+AS248+AU248+AW248+AY248,0)</f>
        <v>180819</v>
      </c>
      <c r="K248" s="94" t="n">
        <f aca="false">I248-Tabla_Ministerio!J248</f>
        <v>0</v>
      </c>
      <c r="L248" s="81" t="n">
        <f aca="false">J248-Tabla_Ministerio!K248</f>
        <v>0</v>
      </c>
      <c r="M248" s="94" t="n">
        <f aca="false">Q283/Q$285</f>
        <v>0.00764596360463402</v>
      </c>
      <c r="N248" s="81" t="n">
        <f aca="false">ROUND((N$250*M248),0)</f>
        <v>1570350</v>
      </c>
      <c r="O248" s="82" t="n">
        <f aca="false">Tabla_Ministerio!L248/Tabla_Ministerio!L250-M248</f>
        <v>-1.53198999854288E-005</v>
      </c>
      <c r="P248" s="81" t="n">
        <f aca="false">N248-Tabla_Ministerio!L248</f>
        <v>3146</v>
      </c>
      <c r="Q248" s="83" t="n">
        <f aca="false">N248+J248</f>
        <v>1751169</v>
      </c>
      <c r="R248" s="81" t="n">
        <f aca="false">Q248-Tabla_Ministerio!M248</f>
        <v>3146</v>
      </c>
      <c r="T248" s="83" t="n">
        <f aca="false">B248+Tabla_Ministerio!B248</f>
        <v>8100</v>
      </c>
      <c r="U248" s="83" t="n">
        <f aca="false">C248+Tabla_Ministerio!C248</f>
        <v>52</v>
      </c>
      <c r="V248" s="83" t="n">
        <f aca="false">D248+Tabla_Ministerio!D248</f>
        <v>427.685</v>
      </c>
      <c r="W248" s="83" t="n">
        <f aca="false">E248+Tabla_Ministerio!E248</f>
        <v>276.100681818182</v>
      </c>
      <c r="X248" s="83" t="n">
        <f aca="false">F248+Tabla_Ministerio!F248</f>
        <v>43</v>
      </c>
      <c r="Y248" s="83" t="n">
        <f aca="false">G248+Tabla_Ministerio!G248</f>
        <v>107</v>
      </c>
      <c r="Z248" s="83" t="n">
        <f aca="false">H248+Tabla_Ministerio!H248</f>
        <v>9</v>
      </c>
      <c r="AA248" s="83" t="n">
        <f aca="false">Y248+0.33*Z248</f>
        <v>109.97</v>
      </c>
      <c r="AD248" s="91" t="n">
        <f aca="false">IF(U248&gt;0,T248/U248,0)</f>
        <v>155.769230769231</v>
      </c>
      <c r="AE248" s="92" t="n">
        <f aca="false">EXP((((AD248-AD$250)/AD$251+2)/4-1.9)^3)</f>
        <v>0.0217227368814185</v>
      </c>
      <c r="AF248" s="93" t="n">
        <f aca="false">T248/V248</f>
        <v>18.9391725218327</v>
      </c>
      <c r="AG248" s="92" t="n">
        <f aca="false">EXP((((AF248-AF$250)/AF$251+2)/4-1.9)^3)</f>
        <v>0.101900557788374</v>
      </c>
      <c r="AH248" s="92" t="n">
        <f aca="false">W248/V248</f>
        <v>0.64557017856175</v>
      </c>
      <c r="AI248" s="92" t="n">
        <f aca="false">EXP((((AH248-AH$250)/AH$251+2)/4-1.9)^3)</f>
        <v>0.0670586598484997</v>
      </c>
      <c r="AJ248" s="92" t="n">
        <f aca="false">X248/V248</f>
        <v>0.100541286227013</v>
      </c>
      <c r="AK248" s="92" t="n">
        <f aca="false">EXP((((AJ248-AJ$250)/AJ$251+2)/4-1.9)^3)</f>
        <v>0.0308363956282823</v>
      </c>
      <c r="AL248" s="92" t="n">
        <f aca="false">AA248/V248</f>
        <v>0.257128494101968</v>
      </c>
      <c r="AM248" s="92" t="n">
        <f aca="false">EXP((((AL248-AL$250)/AL$251+2)/4-1.9)^3)</f>
        <v>0.0234552889900708</v>
      </c>
      <c r="AN248" s="92" t="n">
        <f aca="false">0.01*AE248+0.15*AG248+0.24*AI248+0.25*AK248+0.35*AM248</f>
        <v>0.0475148394543055</v>
      </c>
      <c r="AP248" s="94" t="n">
        <f aca="false">0.01*AE248/$AN$250</f>
        <v>7.6475012680969E-005</v>
      </c>
      <c r="AQ248" s="81" t="n">
        <f aca="false">AP248*$J$250</f>
        <v>826.666438376558</v>
      </c>
      <c r="AR248" s="94" t="n">
        <f aca="false">0.15*AG248/$AN$250</f>
        <v>0.00538112197252385</v>
      </c>
      <c r="AS248" s="81" t="n">
        <f aca="false">AR248*$J$250</f>
        <v>58167.9267456091</v>
      </c>
      <c r="AT248" s="94" t="n">
        <f aca="false">0.24*AI248/$AN$250</f>
        <v>0.00566592899258789</v>
      </c>
      <c r="AU248" s="81" t="n">
        <f aca="false">AT248*$J$250</f>
        <v>61246.5846842898</v>
      </c>
      <c r="AV248" s="94" t="n">
        <f aca="false">0.25*AK248/$AN$250</f>
        <v>0.00271399243978952</v>
      </c>
      <c r="AW248" s="81" t="n">
        <f aca="false">AV248*$J$250</f>
        <v>29337.2486689371</v>
      </c>
      <c r="AX248" s="94" t="n">
        <f aca="false">0.35*AM248/$AN$250</f>
        <v>0.00289010651125658</v>
      </c>
      <c r="AY248" s="81" t="n">
        <f aca="false">AX248*$J$250</f>
        <v>31240.9762670614</v>
      </c>
    </row>
    <row r="249" customFormat="false" ht="13.8" hidden="false" customHeight="false" outlineLevel="0" collapsed="false">
      <c r="A249" s="95" t="s">
        <v>139</v>
      </c>
      <c r="B249" s="97" t="n">
        <f aca="true">INDIRECT(ADDRESS(ROW()-35*INT((ROW()-15)/35)+138,2+INT((ROW()-15)/35), 1, 1, "Variables_Simulación"))</f>
        <v>0</v>
      </c>
      <c r="C249" s="97" t="n">
        <f aca="true">INDIRECT(ADDRESS(ROW()-35*INT((ROW()-15)/35)+108,2+INT((ROW()-15)/35), 1, 1, "Variables_Simulación"))</f>
        <v>0</v>
      </c>
      <c r="D249" s="97" t="n">
        <f aca="true">INDIRECT(ADDRESS(ROW()-35*INT((ROW()-15)/35)+78,2+INT((ROW()-15)/35), 1, 1, "Variables_Simulación"))</f>
        <v>0</v>
      </c>
      <c r="E249" s="97" t="n">
        <f aca="true">INDIRECT(ADDRESS(ROW()-35*INT((ROW()-15)/35)+48,2+INT((ROW()-15)/35), 1, 1, "Variables_Simulación"))</f>
        <v>0</v>
      </c>
      <c r="F249" s="97" t="n">
        <f aca="true">INDIRECT(ADDRESS(ROW()-35*INT((ROW()-15)/35)+18,2+INT((ROW()-15)/35), 1, 1, "Variables_Simulación"))</f>
        <v>0</v>
      </c>
      <c r="G249" s="97" t="n">
        <f aca="true">INDIRECT(ADDRESS(ROW()-35*INT((ROW()-15)/35)-12,2+INT((ROW()-15)/35), 1, 1, "Variables_Simulación"))</f>
        <v>0</v>
      </c>
      <c r="H249" s="97" t="n">
        <f aca="true">INDIRECT(ADDRESS(ROW()-35*INT((ROW()-15)/35)+168,2+INT((ROW()-15)/35), 1, 1, "Variables_Simulación"))</f>
        <v>0</v>
      </c>
      <c r="I249" s="103" t="n">
        <f aca="false">AP249+AR249+AT249+AV249+AX249</f>
        <v>0.0118584398856352</v>
      </c>
      <c r="J249" s="97" t="n">
        <f aca="false">ROUND(AQ249+AS249+AU249+AW249+AY249,0)</f>
        <v>128185</v>
      </c>
      <c r="K249" s="94" t="n">
        <f aca="false">I249-Tabla_Ministerio!J249</f>
        <v>0</v>
      </c>
      <c r="L249" s="81" t="n">
        <f aca="false">J249-Tabla_Ministerio!K249</f>
        <v>0</v>
      </c>
      <c r="M249" s="94" t="n">
        <f aca="false">Q284/Q$285</f>
        <v>0.00697361702615551</v>
      </c>
      <c r="N249" s="81" t="n">
        <f aca="false">ROUND((N$250*M249),0)</f>
        <v>1432262</v>
      </c>
      <c r="O249" s="82" t="n">
        <f aca="false">Tabla_Ministerio!L249/Tabla_Ministerio!L250-M249</f>
        <v>9.76258130798349E-006</v>
      </c>
      <c r="P249" s="81" t="n">
        <f aca="false">N249-Tabla_Ministerio!L249</f>
        <v>-2005</v>
      </c>
      <c r="Q249" s="83" t="n">
        <f aca="false">N249+J249</f>
        <v>1560447</v>
      </c>
      <c r="R249" s="81" t="n">
        <f aca="false">Q249-Tabla_Ministerio!M249</f>
        <v>-2005</v>
      </c>
      <c r="T249" s="99" t="n">
        <f aca="false">B249+Tabla_Ministerio!B249</f>
        <v>8323</v>
      </c>
      <c r="U249" s="99" t="n">
        <f aca="false">C249+Tabla_Ministerio!C249</f>
        <v>32</v>
      </c>
      <c r="V249" s="99" t="n">
        <f aca="false">D249+Tabla_Ministerio!D249</f>
        <v>437.795681818182</v>
      </c>
      <c r="W249" s="99" t="n">
        <f aca="false">E249+Tabla_Ministerio!E249</f>
        <v>256.476590909091</v>
      </c>
      <c r="X249" s="99" t="n">
        <f aca="false">F249+Tabla_Ministerio!F249</f>
        <v>24</v>
      </c>
      <c r="Y249" s="99" t="n">
        <f aca="false">G249+Tabla_Ministerio!G249</f>
        <v>73</v>
      </c>
      <c r="Z249" s="99" t="n">
        <f aca="false">H249+Tabla_Ministerio!H249</f>
        <v>10</v>
      </c>
      <c r="AA249" s="99" t="n">
        <f aca="false">Y249+0.33*Z249</f>
        <v>76.3</v>
      </c>
      <c r="AD249" s="91" t="n">
        <f aca="false">IF(U249&gt;0,T249/U249,0)</f>
        <v>260.09375</v>
      </c>
      <c r="AE249" s="92" t="n">
        <f aca="false">EXP((((AD249-AD$250)/AD$251+2)/4-1.9)^3)</f>
        <v>0.160077916146644</v>
      </c>
      <c r="AF249" s="93" t="n">
        <f aca="false">T249/V249</f>
        <v>19.0111514244139</v>
      </c>
      <c r="AG249" s="92" t="n">
        <f aca="false">EXP((((AF249-AF$250)/AF$251+2)/4-1.9)^3)</f>
        <v>0.104079179881055</v>
      </c>
      <c r="AH249" s="92" t="n">
        <f aca="false">W249/V249</f>
        <v>0.585836273770299</v>
      </c>
      <c r="AI249" s="92" t="n">
        <f aca="false">EXP((((AH249-AH$250)/AH$251+2)/4-1.9)^3)</f>
        <v>0.0321576688524555</v>
      </c>
      <c r="AJ249" s="92" t="n">
        <f aca="false">X249/V249</f>
        <v>0.054820093017654</v>
      </c>
      <c r="AK249" s="92" t="n">
        <f aca="false">EXP((((AJ249-AJ$250)/AJ$251+2)/4-1.9)^3)</f>
        <v>0.0160220895170868</v>
      </c>
      <c r="AL249" s="92" t="n">
        <f aca="false">AA249/V249</f>
        <v>0.174282212385292</v>
      </c>
      <c r="AM249" s="92" t="n">
        <f aca="false">EXP((((AL249-AL$250)/AL$251+2)/4-1.9)^3)</f>
        <v>0.0135654120691761</v>
      </c>
      <c r="AN249" s="92" t="n">
        <f aca="false">0.01*AE249+0.15*AG249+0.24*AI249+0.25*AK249+0.35*AM249</f>
        <v>0.0336839132716973</v>
      </c>
      <c r="AP249" s="94" t="n">
        <f aca="false">0.01*AE249/$AN$250</f>
        <v>0.000563555169594186</v>
      </c>
      <c r="AQ249" s="81" t="n">
        <f aca="false">AP249*$J$250</f>
        <v>6091.82174079006</v>
      </c>
      <c r="AR249" s="94" t="n">
        <f aca="false">0.15*AG249/$AN$250</f>
        <v>0.00549616973543305</v>
      </c>
      <c r="AS249" s="81" t="n">
        <f aca="false">AR249*$J$250</f>
        <v>59411.5502648897</v>
      </c>
      <c r="AT249" s="94" t="n">
        <f aca="false">0.24*AI249/$AN$250</f>
        <v>0.00271706993096499</v>
      </c>
      <c r="AU249" s="81" t="n">
        <f aca="false">AT249*$J$250</f>
        <v>29370.5152037173</v>
      </c>
      <c r="AV249" s="94" t="n">
        <f aca="false">0.25*AK249/$AN$250</f>
        <v>0.00141014632005571</v>
      </c>
      <c r="AW249" s="81" t="n">
        <f aca="false">AV249*$J$250</f>
        <v>15243.1571453712</v>
      </c>
      <c r="AX249" s="94" t="n">
        <f aca="false">0.35*AM249/$AN$250</f>
        <v>0.00167149872958722</v>
      </c>
      <c r="AY249" s="81" t="n">
        <f aca="false">AX249*$J$250</f>
        <v>18068.2794693104</v>
      </c>
    </row>
    <row r="250" customFormat="false" ht="13.8" hidden="false" customHeight="false" outlineLevel="0" collapsed="false">
      <c r="A250" s="104" t="s">
        <v>71</v>
      </c>
      <c r="B250" s="108"/>
      <c r="C250" s="108"/>
      <c r="D250" s="108"/>
      <c r="E250" s="108"/>
      <c r="F250" s="108"/>
      <c r="G250" s="108"/>
      <c r="H250" s="108"/>
      <c r="I250" s="108" t="n">
        <f aca="false">SUM(I223:I249)</f>
        <v>1</v>
      </c>
      <c r="J250" s="108" t="n">
        <f aca="false">Tabla_Ministerio!K250</f>
        <v>10809628</v>
      </c>
      <c r="K250" s="107" t="n">
        <f aca="false">I250-Tabla_Ministerio!J250</f>
        <v>0</v>
      </c>
      <c r="L250" s="108" t="n">
        <f aca="false">SUM(L225:L249)</f>
        <v>-1</v>
      </c>
      <c r="M250" s="105" t="n">
        <f aca="false">SUM(M225:M249)</f>
        <v>0.99999999039745</v>
      </c>
      <c r="N250" s="108" t="n">
        <f aca="false">Tabla_Ministerio!L250</f>
        <v>205382935</v>
      </c>
      <c r="O250" s="105" t="n">
        <f aca="false">SUM(O225:O249)</f>
        <v>9.60255046311698E-009</v>
      </c>
      <c r="P250" s="108" t="n">
        <f aca="false">SUM(P225:P249)</f>
        <v>-5</v>
      </c>
      <c r="Q250" s="111" t="n">
        <f aca="false">Tabla_Ministerio!M250</f>
        <v>216192563</v>
      </c>
      <c r="R250" s="108" t="n">
        <f aca="false">SUM(R225:R249)</f>
        <v>-6</v>
      </c>
      <c r="T250" s="111"/>
      <c r="U250" s="111"/>
      <c r="V250" s="111"/>
      <c r="W250" s="111"/>
      <c r="X250" s="111"/>
      <c r="Y250" s="111"/>
      <c r="Z250" s="111"/>
      <c r="AA250" s="111"/>
      <c r="AC250" s="112" t="s">
        <v>295</v>
      </c>
      <c r="AD250" s="112" t="n">
        <f aca="false">AVERAGE(AD225:AD249)</f>
        <v>206.115397109073</v>
      </c>
      <c r="AE250" s="111"/>
      <c r="AF250" s="112" t="n">
        <f aca="false">AVERAGE(AF225:AF249)</f>
        <v>17.4725371293995</v>
      </c>
      <c r="AG250" s="111"/>
      <c r="AH250" s="114" t="n">
        <f aca="false">AVERAGE(AH225:AH249)</f>
        <v>0.641898893625018</v>
      </c>
      <c r="AI250" s="111"/>
      <c r="AJ250" s="114" t="n">
        <f aca="false">AVERAGE(AJ225:AJ249)</f>
        <v>0.159327226524575</v>
      </c>
      <c r="AK250" s="111"/>
      <c r="AL250" s="114" t="n">
        <f aca="false">AVERAGE(AL225:AL249)</f>
        <v>0.433868601828838</v>
      </c>
      <c r="AM250" s="111"/>
      <c r="AN250" s="114" t="n">
        <f aca="false">SUM(AN225:AN249)</f>
        <v>2.84050124607881</v>
      </c>
      <c r="AP250" s="116" t="n">
        <f aca="false">SUM(AP223:AP249)</f>
        <v>0.00987362905710696</v>
      </c>
      <c r="AQ250" s="108" t="n">
        <f aca="false">SUM(AQ223:AQ249)</f>
        <v>106730.257117317</v>
      </c>
      <c r="AR250" s="116" t="n">
        <f aca="false">SUM(AR223:AR249)</f>
        <v>0.147075695694606</v>
      </c>
      <c r="AS250" s="108" t="n">
        <f aca="false">SUM(AS223:AS249)</f>
        <v>1589833.55829989</v>
      </c>
      <c r="AT250" s="116" t="n">
        <f aca="false">SUM(AT223:AT249)</f>
        <v>0.231899414113025</v>
      </c>
      <c r="AU250" s="108" t="n">
        <f aca="false">SUM(AU223:AU249)</f>
        <v>2506746.39997975</v>
      </c>
      <c r="AV250" s="116" t="n">
        <f aca="false">SUM(AV223:AV249)</f>
        <v>0.256457805950087</v>
      </c>
      <c r="AW250" s="108" t="n">
        <f aca="false">SUM(AW223:AW249)</f>
        <v>2772213.48001662</v>
      </c>
      <c r="AX250" s="116" t="n">
        <f aca="false">SUM(AX223:AX249)</f>
        <v>0.354693455185175</v>
      </c>
      <c r="AY250" s="108" t="n">
        <f aca="false">SUM(AY223:AY249)</f>
        <v>3834104.30458642</v>
      </c>
    </row>
    <row r="251" s="54" customFormat="true" ht="13.8" hidden="false" customHeight="false" outlineLevel="0" collapsed="false">
      <c r="A251" s="57" t="s">
        <v>72</v>
      </c>
      <c r="B251" s="125"/>
      <c r="C251" s="125"/>
      <c r="D251" s="125"/>
      <c r="E251" s="125"/>
      <c r="F251" s="125"/>
      <c r="G251" s="125"/>
      <c r="H251" s="125"/>
      <c r="I251" s="123"/>
      <c r="J251" s="125"/>
      <c r="K251" s="166"/>
      <c r="L251" s="125"/>
      <c r="M251" s="166"/>
      <c r="N251" s="125"/>
      <c r="O251" s="125"/>
      <c r="P251" s="125"/>
      <c r="R251" s="125"/>
      <c r="T251" s="123"/>
      <c r="U251" s="123"/>
      <c r="V251" s="123"/>
      <c r="W251" s="123"/>
      <c r="X251" s="123"/>
      <c r="Y251" s="123"/>
      <c r="Z251" s="123"/>
      <c r="AA251" s="123"/>
      <c r="AC251" s="112" t="s">
        <v>296</v>
      </c>
      <c r="AD251" s="112" t="n">
        <f aca="false">_xlfn.STDEV.P(AD225:AD249)</f>
        <v>76.5119465364527</v>
      </c>
      <c r="AE251" s="111"/>
      <c r="AF251" s="112" t="n">
        <f aca="false">_xlfn.STDEV.P(AF225:AF249)</f>
        <v>4.41181313175147</v>
      </c>
      <c r="AG251" s="111"/>
      <c r="AH251" s="114" t="n">
        <f aca="false">_xlfn.STDEV.P(AH225:AH249)</f>
        <v>0.12841342930389</v>
      </c>
      <c r="AI251" s="111"/>
      <c r="AJ251" s="114" t="n">
        <f aca="false">_xlfn.STDEV.P(AJ225:AJ249)</f>
        <v>0.127506738808283</v>
      </c>
      <c r="AK251" s="111"/>
      <c r="AL251" s="114" t="n">
        <f aca="false">_xlfn.STDEV.P(AL225:AL249)</f>
        <v>0.286946673511762</v>
      </c>
      <c r="AM251" s="111"/>
      <c r="AN251" s="114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MJ251" s="151"/>
    </row>
    <row r="252" s="54" customFormat="true" ht="13.8" hidden="false" customHeight="false" outlineLevel="0" collapsed="false">
      <c r="A252" s="57" t="s">
        <v>82</v>
      </c>
      <c r="B252" s="125"/>
      <c r="C252" s="125"/>
      <c r="D252" s="125"/>
      <c r="E252" s="125"/>
      <c r="F252" s="125"/>
      <c r="G252" s="125"/>
      <c r="H252" s="125"/>
      <c r="I252" s="165"/>
      <c r="J252" s="125"/>
      <c r="K252" s="166"/>
      <c r="L252" s="125"/>
      <c r="M252" s="166"/>
      <c r="N252" s="125"/>
      <c r="O252" s="125"/>
      <c r="P252" s="125"/>
      <c r="R252" s="125"/>
      <c r="T252" s="123"/>
      <c r="U252" s="123"/>
      <c r="V252" s="123"/>
      <c r="W252" s="123"/>
      <c r="X252" s="123"/>
      <c r="Y252" s="123"/>
      <c r="Z252" s="123"/>
      <c r="AA252" s="123"/>
      <c r="AMJ252" s="151"/>
    </row>
    <row r="253" customFormat="false" ht="13.8" hidden="false" customHeight="false" outlineLevel="0" collapsed="false">
      <c r="A253" s="126"/>
      <c r="I253" s="48"/>
      <c r="T253" s="48"/>
      <c r="U253" s="48"/>
      <c r="V253" s="48"/>
      <c r="W253" s="48"/>
      <c r="X253" s="48"/>
      <c r="Y253" s="48"/>
      <c r="Z253" s="48"/>
      <c r="AA253" s="48"/>
    </row>
    <row r="254" customFormat="false" ht="13.8" hidden="false" customHeight="false" outlineLevel="0" collapsed="false">
      <c r="A254" s="126"/>
      <c r="I254" s="48"/>
      <c r="T254" s="48"/>
      <c r="U254" s="48"/>
      <c r="V254" s="48"/>
      <c r="W254" s="48"/>
      <c r="X254" s="48"/>
      <c r="Y254" s="48"/>
      <c r="Z254" s="48"/>
      <c r="AA254" s="48"/>
    </row>
    <row r="255" customFormat="false" ht="13.8" hidden="false" customHeight="false" outlineLevel="0" collapsed="false">
      <c r="A255" s="126"/>
      <c r="I255" s="48"/>
      <c r="T255" s="48"/>
      <c r="U255" s="48"/>
      <c r="V255" s="48"/>
      <c r="W255" s="48"/>
      <c r="X255" s="48"/>
      <c r="Y255" s="48"/>
      <c r="Z255" s="48"/>
      <c r="AA255" s="48"/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T256" s="16"/>
      <c r="U256" s="16"/>
      <c r="V256" s="16"/>
      <c r="W256" s="16"/>
      <c r="X256" s="16"/>
      <c r="Y256" s="16"/>
      <c r="Z256" s="16"/>
      <c r="AA256" s="16"/>
    </row>
    <row r="257" customFormat="false" ht="12.75" hidden="false" customHeight="true" outlineLevel="0" collapsed="false">
      <c r="A257" s="16" t="s">
        <v>148</v>
      </c>
      <c r="B257" s="16"/>
      <c r="C257" s="16"/>
      <c r="D257" s="16"/>
      <c r="E257" s="16"/>
      <c r="F257" s="16"/>
      <c r="G257" s="16"/>
      <c r="H257" s="16"/>
      <c r="I257" s="16"/>
      <c r="J257" s="16"/>
      <c r="T257" s="16"/>
      <c r="U257" s="16"/>
      <c r="V257" s="16"/>
      <c r="W257" s="16"/>
      <c r="X257" s="16"/>
      <c r="Y257" s="16"/>
      <c r="Z257" s="16"/>
      <c r="AA257" s="16"/>
    </row>
    <row r="258" customFormat="false" ht="15.8" hidden="false" customHeight="true" outlineLevel="0" collapsed="false">
      <c r="A258" s="66" t="s">
        <v>30</v>
      </c>
      <c r="B258" s="136" t="s">
        <v>309</v>
      </c>
      <c r="C258" s="136"/>
      <c r="D258" s="136"/>
      <c r="E258" s="136"/>
      <c r="F258" s="136"/>
      <c r="G258" s="136"/>
      <c r="H258" s="136"/>
      <c r="I258" s="66" t="s">
        <v>32</v>
      </c>
      <c r="J258" s="69" t="s">
        <v>33</v>
      </c>
      <c r="K258" s="157" t="s">
        <v>276</v>
      </c>
      <c r="L258" s="69" t="s">
        <v>277</v>
      </c>
      <c r="M258" s="157" t="s">
        <v>278</v>
      </c>
      <c r="N258" s="69" t="s">
        <v>34</v>
      </c>
      <c r="O258" s="69" t="s">
        <v>279</v>
      </c>
      <c r="P258" s="69" t="s">
        <v>280</v>
      </c>
      <c r="Q258" s="66" t="s">
        <v>281</v>
      </c>
      <c r="R258" s="69" t="s">
        <v>282</v>
      </c>
      <c r="T258" s="72" t="s">
        <v>309</v>
      </c>
      <c r="U258" s="72"/>
      <c r="V258" s="72"/>
      <c r="W258" s="72"/>
      <c r="X258" s="72"/>
      <c r="Y258" s="72"/>
      <c r="Z258" s="72"/>
      <c r="AA258" s="72"/>
      <c r="AD258" s="73" t="s">
        <v>284</v>
      </c>
      <c r="AE258" s="73"/>
      <c r="AF258" s="73" t="s">
        <v>285</v>
      </c>
      <c r="AG258" s="73"/>
      <c r="AH258" s="73" t="s">
        <v>286</v>
      </c>
      <c r="AI258" s="73"/>
      <c r="AJ258" s="73" t="s">
        <v>287</v>
      </c>
      <c r="AK258" s="73"/>
      <c r="AL258" s="73" t="s">
        <v>288</v>
      </c>
      <c r="AM258" s="73"/>
      <c r="AN258" s="74" t="s">
        <v>289</v>
      </c>
      <c r="AP258" s="73" t="s">
        <v>284</v>
      </c>
      <c r="AQ258" s="73"/>
      <c r="AR258" s="73" t="s">
        <v>285</v>
      </c>
      <c r="AS258" s="73"/>
      <c r="AT258" s="73" t="s">
        <v>286</v>
      </c>
      <c r="AU258" s="73"/>
      <c r="AV258" s="73" t="s">
        <v>287</v>
      </c>
      <c r="AW258" s="73"/>
      <c r="AX258" s="74" t="s">
        <v>288</v>
      </c>
      <c r="AY258" s="74"/>
    </row>
    <row r="259" customFormat="false" ht="37.3" hidden="false" customHeight="false" outlineLevel="0" collapsed="false">
      <c r="A259" s="66"/>
      <c r="B259" s="137" t="s">
        <v>149</v>
      </c>
      <c r="C259" s="137" t="s">
        <v>150</v>
      </c>
      <c r="D259" s="137" t="s">
        <v>151</v>
      </c>
      <c r="E259" s="137" t="s">
        <v>152</v>
      </c>
      <c r="F259" s="137" t="s">
        <v>153</v>
      </c>
      <c r="G259" s="137" t="s">
        <v>154</v>
      </c>
      <c r="H259" s="137" t="s">
        <v>155</v>
      </c>
      <c r="I259" s="66"/>
      <c r="J259" s="69"/>
      <c r="K259" s="157"/>
      <c r="L259" s="69"/>
      <c r="M259" s="157"/>
      <c r="N259" s="69"/>
      <c r="O259" s="69"/>
      <c r="P259" s="69"/>
      <c r="Q259" s="66"/>
      <c r="R259" s="69"/>
      <c r="T259" s="73" t="s">
        <v>149</v>
      </c>
      <c r="U259" s="73" t="s">
        <v>150</v>
      </c>
      <c r="V259" s="73" t="s">
        <v>151</v>
      </c>
      <c r="W259" s="73" t="s">
        <v>152</v>
      </c>
      <c r="X259" s="73" t="s">
        <v>153</v>
      </c>
      <c r="Y259" s="73" t="s">
        <v>154</v>
      </c>
      <c r="Z259" s="73" t="s">
        <v>155</v>
      </c>
      <c r="AA259" s="66" t="s">
        <v>43</v>
      </c>
      <c r="AD259" s="73" t="s">
        <v>290</v>
      </c>
      <c r="AE259" s="73" t="s">
        <v>291</v>
      </c>
      <c r="AF259" s="73" t="s">
        <v>290</v>
      </c>
      <c r="AG259" s="73" t="s">
        <v>291</v>
      </c>
      <c r="AH259" s="73" t="s">
        <v>290</v>
      </c>
      <c r="AI259" s="73" t="s">
        <v>291</v>
      </c>
      <c r="AJ259" s="73" t="s">
        <v>290</v>
      </c>
      <c r="AK259" s="73" t="s">
        <v>291</v>
      </c>
      <c r="AL259" s="73" t="s">
        <v>290</v>
      </c>
      <c r="AM259" s="73" t="s">
        <v>291</v>
      </c>
      <c r="AN259" s="75" t="s">
        <v>292</v>
      </c>
      <c r="AP259" s="73" t="s">
        <v>293</v>
      </c>
      <c r="AQ259" s="73" t="s">
        <v>294</v>
      </c>
      <c r="AR259" s="73" t="s">
        <v>293</v>
      </c>
      <c r="AS259" s="73" t="s">
        <v>294</v>
      </c>
      <c r="AT259" s="73" t="s">
        <v>293</v>
      </c>
      <c r="AU259" s="73" t="s">
        <v>294</v>
      </c>
      <c r="AV259" s="73" t="s">
        <v>293</v>
      </c>
      <c r="AW259" s="73" t="s">
        <v>294</v>
      </c>
      <c r="AX259" s="73" t="s">
        <v>293</v>
      </c>
      <c r="AY259" s="75" t="s">
        <v>294</v>
      </c>
    </row>
    <row r="260" customFormat="false" ht="13.8" hidden="false" customHeight="false" outlineLevel="0" collapsed="false">
      <c r="A260" s="76" t="s">
        <v>115</v>
      </c>
      <c r="B260" s="79" t="n">
        <f aca="true">INDIRECT(ADDRESS(ROW()-35*INT((ROW()-15)/35)+138,2+INT((ROW()-15)/35), 1, 1, "Variables_Simulación"))</f>
        <v>0</v>
      </c>
      <c r="C260" s="79" t="n">
        <f aca="true">INDIRECT(ADDRESS(ROW()-35*INT((ROW()-15)/35)+108,2+INT((ROW()-15)/35), 1, 1, "Variables_Simulación"))</f>
        <v>0</v>
      </c>
      <c r="D260" s="79" t="n">
        <f aca="true">INDIRECT(ADDRESS(ROW()-35*INT((ROW()-15)/35)+78,2+INT((ROW()-15)/35), 1, 1, "Variables_Simulación"))</f>
        <v>0</v>
      </c>
      <c r="E260" s="79" t="n">
        <f aca="true">INDIRECT(ADDRESS(ROW()-35*INT((ROW()-15)/35)+48,2+INT((ROW()-15)/35), 1, 1, "Variables_Simulación"))</f>
        <v>0</v>
      </c>
      <c r="F260" s="79" t="n">
        <f aca="true">INDIRECT(ADDRESS(ROW()-35*INT((ROW()-15)/35)+18,2+INT((ROW()-15)/35), 1, 1, "Variables_Simulación"))</f>
        <v>0</v>
      </c>
      <c r="G260" s="79" t="n">
        <f aca="true">INDIRECT(ADDRESS(ROW()-35*INT((ROW()-15)/35)-12,2+INT((ROW()-15)/35), 1, 1, "Variables_Simulación"))</f>
        <v>0</v>
      </c>
      <c r="H260" s="79" t="n">
        <f aca="true">INDIRECT(ADDRESS(ROW()-35*INT((ROW()-15)/35)+168,2+INT((ROW()-15)/35), 1, 1, "Variables_Simulación"))</f>
        <v>0</v>
      </c>
      <c r="I260" s="88" t="n">
        <f aca="false">AP260+AR260+AT260+AV260+AX260</f>
        <v>0.129260026110301</v>
      </c>
      <c r="J260" s="79" t="n">
        <f aca="false">ROUND(AQ260+AS260+AU260+AW260+AY260,0)</f>
        <v>1346101</v>
      </c>
      <c r="K260" s="88" t="n">
        <f aca="false">I260-Tabla_Ministerio!J260</f>
        <v>0</v>
      </c>
      <c r="L260" s="79" t="n">
        <f aca="false">J260-Tabla_Ministerio!K260</f>
        <v>0</v>
      </c>
      <c r="M260" s="94" t="n">
        <f aca="false">Q295/Q$320</f>
        <v>0.189828758531172</v>
      </c>
      <c r="N260" s="81" t="n">
        <f aca="false">ROUND((N$285*M260),0)</f>
        <v>37560296</v>
      </c>
      <c r="O260" s="82" t="n">
        <f aca="false">Tabla_Ministerio!L260/Tabla_Ministerio!L285-M260</f>
        <v>-1.9825277093044E-006</v>
      </c>
      <c r="P260" s="81" t="n">
        <f aca="false">N260-Tabla_Ministerio!L260</f>
        <v>392</v>
      </c>
      <c r="Q260" s="83" t="n">
        <f aca="false">N260+J260</f>
        <v>38906397</v>
      </c>
      <c r="R260" s="81" t="n">
        <f aca="false">Q260-Tabla_Ministerio!M260</f>
        <v>392</v>
      </c>
      <c r="T260" s="84" t="n">
        <f aca="false">B260+Tabla_Ministerio!B260</f>
        <v>27618</v>
      </c>
      <c r="U260" s="84" t="n">
        <f aca="false">C260+Tabla_Ministerio!C260</f>
        <v>69</v>
      </c>
      <c r="V260" s="84" t="n">
        <f aca="false">D260+Tabla_Ministerio!D260</f>
        <v>2057.64318181818</v>
      </c>
      <c r="W260" s="84" t="n">
        <f aca="false">E260+Tabla_Ministerio!E260</f>
        <v>1376.31045454545</v>
      </c>
      <c r="X260" s="84" t="n">
        <f aca="false">F260+Tabla_Ministerio!F260</f>
        <v>937</v>
      </c>
      <c r="Y260" s="84" t="n">
        <f aca="false">G260+Tabla_Ministerio!G260</f>
        <v>1878</v>
      </c>
      <c r="Z260" s="84" t="n">
        <f aca="false">H260+Tabla_Ministerio!H260</f>
        <v>226</v>
      </c>
      <c r="AA260" s="84" t="n">
        <f aca="false">Y260+0.33*Z260</f>
        <v>1952.58</v>
      </c>
      <c r="AD260" s="85" t="n">
        <f aca="false">IF(U260&gt;0,T260/U260,0)</f>
        <v>400.260869565217</v>
      </c>
      <c r="AE260" s="86" t="n">
        <f aca="false">EXP((((AD260-AD$285)/AD$286+2)/4-1.9)^3)</f>
        <v>0.514383189177013</v>
      </c>
      <c r="AF260" s="87" t="n">
        <f aca="false">T260/V260</f>
        <v>13.422152219607</v>
      </c>
      <c r="AG260" s="86" t="n">
        <f aca="false">EXP((((AF260-AF$285)/AF$286+2)/4-1.9)^3)</f>
        <v>0.0104741152533134</v>
      </c>
      <c r="AH260" s="86" t="n">
        <f aca="false">W260/V260</f>
        <v>0.668877124424124</v>
      </c>
      <c r="AI260" s="86" t="n">
        <f aca="false">EXP((((AH260-AH$285)/AH$286+2)/4-1.9)^3)</f>
        <v>0.0999522664043321</v>
      </c>
      <c r="AJ260" s="86" t="n">
        <f aca="false">X260/V260</f>
        <v>0.455375357729442</v>
      </c>
      <c r="AK260" s="86" t="n">
        <f aca="false">EXP((((AJ260-AJ$285)/AJ$286+2)/4-1.9)^3)</f>
        <v>0.636850830883795</v>
      </c>
      <c r="AL260" s="86" t="n">
        <f aca="false">AA260/V260</f>
        <v>0.948940038415531</v>
      </c>
      <c r="AM260" s="86" t="n">
        <f aca="false">EXP((((AL260-AL$285)/AL$286+2)/4-1.9)^3)</f>
        <v>0.506524921362667</v>
      </c>
      <c r="AN260" s="86" t="n">
        <f aca="false">0.01*AE260+0.15*AG260+0.24*AI260+0.25*AK260+0.35*AM260</f>
        <v>0.367199923314689</v>
      </c>
      <c r="AP260" s="88" t="n">
        <f aca="false">0.01*AE260/$AN$285</f>
        <v>0.00181070801604551</v>
      </c>
      <c r="AQ260" s="79" t="n">
        <f aca="false">AP260*$J$285</f>
        <v>18856.5322082964</v>
      </c>
      <c r="AR260" s="88" t="n">
        <f aca="false">0.15*AG260/$AN$285</f>
        <v>0.000553057472985358</v>
      </c>
      <c r="AS260" s="79" t="n">
        <f aca="false">AR260*$J$285</f>
        <v>5759.48521792222</v>
      </c>
      <c r="AT260" s="88" t="n">
        <f aca="false">0.24*AI260/$AN$285</f>
        <v>0.00844433677343802</v>
      </c>
      <c r="AU260" s="79" t="n">
        <f aca="false">AT260*$J$285</f>
        <v>87938.4787249062</v>
      </c>
      <c r="AV260" s="88" t="n">
        <f aca="false">0.25*AK260/$AN$285</f>
        <v>0.0560453242237327</v>
      </c>
      <c r="AW260" s="79" t="n">
        <f aca="false">AV260*$J$285</f>
        <v>583650.40193353</v>
      </c>
      <c r="AX260" s="88" t="n">
        <f aca="false">0.35*AM260/$AN$285</f>
        <v>0.0624065996240993</v>
      </c>
      <c r="AY260" s="79" t="n">
        <f aca="false">AX260*$J$285</f>
        <v>649896.087825408</v>
      </c>
    </row>
    <row r="261" customFormat="false" ht="13.8" hidden="false" customHeight="false" outlineLevel="0" collapsed="false">
      <c r="A261" s="89" t="s">
        <v>116</v>
      </c>
      <c r="B261" s="81" t="n">
        <f aca="true">INDIRECT(ADDRESS(ROW()-35*INT((ROW()-15)/35)+138,2+INT((ROW()-15)/35), 1, 1, "Variables_Simulación"))</f>
        <v>0</v>
      </c>
      <c r="C261" s="81" t="n">
        <f aca="true">INDIRECT(ADDRESS(ROW()-35*INT((ROW()-15)/35)+108,2+INT((ROW()-15)/35), 1, 1, "Variables_Simulación"))</f>
        <v>0</v>
      </c>
      <c r="D261" s="81" t="n">
        <f aca="true">INDIRECT(ADDRESS(ROW()-35*INT((ROW()-15)/35)+78,2+INT((ROW()-15)/35), 1, 1, "Variables_Simulación"))</f>
        <v>0</v>
      </c>
      <c r="E261" s="81" t="n">
        <f aca="true">INDIRECT(ADDRESS(ROW()-35*INT((ROW()-15)/35)+48,2+INT((ROW()-15)/35), 1, 1, "Variables_Simulación"))</f>
        <v>0</v>
      </c>
      <c r="F261" s="81" t="n">
        <f aca="true">INDIRECT(ADDRESS(ROW()-35*INT((ROW()-15)/35)+18,2+INT((ROW()-15)/35), 1, 1, "Variables_Simulación"))</f>
        <v>0</v>
      </c>
      <c r="G261" s="81" t="n">
        <f aca="true">INDIRECT(ADDRESS(ROW()-35*INT((ROW()-15)/35)-12,2+INT((ROW()-15)/35), 1, 1, "Variables_Simulación"))</f>
        <v>0</v>
      </c>
      <c r="H261" s="81" t="n">
        <f aca="true">INDIRECT(ADDRESS(ROW()-35*INT((ROW()-15)/35)+168,2+INT((ROW()-15)/35), 1, 1, "Variables_Simulación"))</f>
        <v>0</v>
      </c>
      <c r="I261" s="94" t="n">
        <f aca="false">AP261+AR261+AT261+AV261+AX261</f>
        <v>0.100445497003692</v>
      </c>
      <c r="J261" s="81" t="n">
        <f aca="false">ROUND(AQ261+AS261+AU261+AW261+AY261,0)</f>
        <v>1046029</v>
      </c>
      <c r="K261" s="94" t="n">
        <f aca="false">I261-Tabla_Ministerio!J261</f>
        <v>-1.1518563880486E-015</v>
      </c>
      <c r="L261" s="81" t="n">
        <f aca="false">J261-Tabla_Ministerio!K261</f>
        <v>0</v>
      </c>
      <c r="M261" s="94" t="n">
        <f aca="false">Q296/Q$320</f>
        <v>0.121059687107978</v>
      </c>
      <c r="N261" s="81" t="n">
        <f aca="false">ROUND((N$285*M261),0)</f>
        <v>23953366</v>
      </c>
      <c r="O261" s="82" t="n">
        <f aca="false">Tabla_Ministerio!L261/Tabla_Ministerio!L285-M261</f>
        <v>3.02270680212213E-006</v>
      </c>
      <c r="P261" s="81" t="n">
        <f aca="false">N261-Tabla_Ministerio!L261</f>
        <v>-598</v>
      </c>
      <c r="Q261" s="83" t="n">
        <f aca="false">N261+J261</f>
        <v>24999395</v>
      </c>
      <c r="R261" s="81" t="n">
        <f aca="false">Q261-Tabla_Ministerio!M261</f>
        <v>-598</v>
      </c>
      <c r="T261" s="83" t="n">
        <f aca="false">B261+Tabla_Ministerio!B261</f>
        <v>23273</v>
      </c>
      <c r="U261" s="83" t="n">
        <f aca="false">C261+Tabla_Ministerio!C261</f>
        <v>48</v>
      </c>
      <c r="V261" s="83" t="n">
        <f aca="false">D261+Tabla_Ministerio!D261</f>
        <v>2011.50272727273</v>
      </c>
      <c r="W261" s="83" t="n">
        <f aca="false">E261+Tabla_Ministerio!E261</f>
        <v>1364.53386363636</v>
      </c>
      <c r="X261" s="83" t="n">
        <f aca="false">F261+Tabla_Ministerio!F261</f>
        <v>734</v>
      </c>
      <c r="Y261" s="83" t="n">
        <f aca="false">G261+Tabla_Ministerio!G261</f>
        <v>1693</v>
      </c>
      <c r="Z261" s="83" t="n">
        <f aca="false">H261+Tabla_Ministerio!H261</f>
        <v>154</v>
      </c>
      <c r="AA261" s="83" t="n">
        <f aca="false">Y261+0.33*Z261</f>
        <v>1743.82</v>
      </c>
      <c r="AD261" s="91" t="n">
        <f aca="false">IF(U261&gt;0,T261/U261,0)</f>
        <v>484.854166666667</v>
      </c>
      <c r="AE261" s="92" t="n">
        <f aca="false">EXP((((AD261-AD$285)/AD$286+2)/4-1.9)^3)</f>
        <v>0.774265727968242</v>
      </c>
      <c r="AF261" s="93" t="n">
        <f aca="false">T261/V261</f>
        <v>11.5699569702072</v>
      </c>
      <c r="AG261" s="92" t="n">
        <f aca="false">EXP((((AF261-AF$285)/AF$286+2)/4-1.9)^3)</f>
        <v>0.0041895626798506</v>
      </c>
      <c r="AH261" s="92" t="n">
        <f aca="false">W261/V261</f>
        <v>0.678365405691717</v>
      </c>
      <c r="AI261" s="92" t="n">
        <f aca="false">EXP((((AH261-AH$285)/AH$286+2)/4-1.9)^3)</f>
        <v>0.10987808184795</v>
      </c>
      <c r="AJ261" s="92" t="n">
        <f aca="false">X261/V261</f>
        <v>0.364901319818335</v>
      </c>
      <c r="AK261" s="92" t="n">
        <f aca="false">EXP((((AJ261-AJ$285)/AJ$286+2)/4-1.9)^3)</f>
        <v>0.418720370301963</v>
      </c>
      <c r="AL261" s="92" t="n">
        <f aca="false">AA261/V261</f>
        <v>0.866924004803282</v>
      </c>
      <c r="AM261" s="92" t="n">
        <f aca="false">EXP((((AL261-AL$285)/AL$286+2)/4-1.9)^3)</f>
        <v>0.416920347986195</v>
      </c>
      <c r="AN261" s="92" t="n">
        <f aca="false">0.01*AE261+0.15*AG261+0.24*AI261+0.25*AK261+0.35*AM261</f>
        <v>0.285344045695827</v>
      </c>
      <c r="AP261" s="94" t="n">
        <f aca="false">0.01*AE261/$AN$285</f>
        <v>0.00272553456193716</v>
      </c>
      <c r="AQ261" s="81" t="n">
        <f aca="false">AP261*$J$285</f>
        <v>28383.4443745574</v>
      </c>
      <c r="AR261" s="94" t="n">
        <f aca="false">0.15*AG261/$AN$285</f>
        <v>0.000221218584347632</v>
      </c>
      <c r="AS261" s="81" t="n">
        <f aca="false">AR261*$J$285</f>
        <v>2303.7482155378</v>
      </c>
      <c r="AT261" s="94" t="n">
        <f aca="false">0.24*AI261/$AN$285</f>
        <v>0.00928290633641165</v>
      </c>
      <c r="AU261" s="81" t="n">
        <f aca="false">AT261*$J$285</f>
        <v>96671.2582967573</v>
      </c>
      <c r="AV261" s="94" t="n">
        <f aca="false">0.25*AK261/$AN$285</f>
        <v>0.0368490041539052</v>
      </c>
      <c r="AW261" s="81" t="n">
        <f aca="false">AV261*$J$285</f>
        <v>383741.844358353</v>
      </c>
      <c r="AX261" s="94" t="n">
        <f aca="false">0.35*AM261/$AN$285</f>
        <v>0.0513668333670902</v>
      </c>
      <c r="AY261" s="81" t="n">
        <f aca="false">AX261*$J$285</f>
        <v>534929.066001541</v>
      </c>
    </row>
    <row r="262" customFormat="false" ht="13.8" hidden="false" customHeight="false" outlineLevel="0" collapsed="false">
      <c r="A262" s="89" t="s">
        <v>117</v>
      </c>
      <c r="B262" s="81" t="n">
        <f aca="true">INDIRECT(ADDRESS(ROW()-35*INT((ROW()-15)/35)+138,2+INT((ROW()-15)/35), 1, 1, "Variables_Simulación"))</f>
        <v>0</v>
      </c>
      <c r="C262" s="81" t="n">
        <f aca="true">INDIRECT(ADDRESS(ROW()-35*INT((ROW()-15)/35)+108,2+INT((ROW()-15)/35), 1, 1, "Variables_Simulación"))</f>
        <v>0</v>
      </c>
      <c r="D262" s="81" t="n">
        <f aca="true">INDIRECT(ADDRESS(ROW()-35*INT((ROW()-15)/35)+78,2+INT((ROW()-15)/35), 1, 1, "Variables_Simulación"))</f>
        <v>0</v>
      </c>
      <c r="E262" s="81" t="n">
        <f aca="true">INDIRECT(ADDRESS(ROW()-35*INT((ROW()-15)/35)+48,2+INT((ROW()-15)/35), 1, 1, "Variables_Simulación"))</f>
        <v>0</v>
      </c>
      <c r="F262" s="81" t="n">
        <f aca="true">INDIRECT(ADDRESS(ROW()-35*INT((ROW()-15)/35)+18,2+INT((ROW()-15)/35), 1, 1, "Variables_Simulación"))</f>
        <v>0</v>
      </c>
      <c r="G262" s="81" t="n">
        <f aca="true">INDIRECT(ADDRESS(ROW()-35*INT((ROW()-15)/35)-12,2+INT((ROW()-15)/35), 1, 1, "Variables_Simulación"))</f>
        <v>0</v>
      </c>
      <c r="H262" s="81" t="n">
        <f aca="true">INDIRECT(ADDRESS(ROW()-35*INT((ROW()-15)/35)+168,2+INT((ROW()-15)/35), 1, 1, "Variables_Simulación"))</f>
        <v>0</v>
      </c>
      <c r="I262" s="94" t="n">
        <f aca="false">AP262+AR262+AT262+AV262+AX262</f>
        <v>0.06731282767107</v>
      </c>
      <c r="J262" s="81" t="n">
        <f aca="false">ROUND(AQ262+AS262+AU262+AW262+AY262,0)</f>
        <v>700989</v>
      </c>
      <c r="K262" s="94" t="n">
        <f aca="false">I262-Tabla_Ministerio!J262</f>
        <v>7.35522753814166E-016</v>
      </c>
      <c r="L262" s="81" t="n">
        <f aca="false">J262-Tabla_Ministerio!K262</f>
        <v>0</v>
      </c>
      <c r="M262" s="94" t="n">
        <f aca="false">Q297/Q$320</f>
        <v>0.0734812971082166</v>
      </c>
      <c r="N262" s="81" t="n">
        <f aca="false">ROUND((N$285*M262),0)</f>
        <v>14539311</v>
      </c>
      <c r="O262" s="82" t="n">
        <f aca="false">Tabla_Ministerio!L262/Tabla_Ministerio!L285-M262</f>
        <v>-2.09064994078773E-005</v>
      </c>
      <c r="P262" s="81" t="n">
        <f aca="false">N262-Tabla_Ministerio!L262</f>
        <v>4137</v>
      </c>
      <c r="Q262" s="83" t="n">
        <f aca="false">N262+J262</f>
        <v>15240300</v>
      </c>
      <c r="R262" s="81" t="n">
        <f aca="false">Q262-Tabla_Ministerio!M262</f>
        <v>4137</v>
      </c>
      <c r="T262" s="83" t="n">
        <f aca="false">B262+Tabla_Ministerio!B262</f>
        <v>24450</v>
      </c>
      <c r="U262" s="83" t="n">
        <f aca="false">C262+Tabla_Ministerio!C262</f>
        <v>92</v>
      </c>
      <c r="V262" s="83" t="n">
        <f aca="false">D262+Tabla_Ministerio!D262</f>
        <v>1373.07886363636</v>
      </c>
      <c r="W262" s="83" t="n">
        <f aca="false">E262+Tabla_Ministerio!E262</f>
        <v>1028.72090909091</v>
      </c>
      <c r="X262" s="83" t="n">
        <f aca="false">F262+Tabla_Ministerio!F262</f>
        <v>408</v>
      </c>
      <c r="Y262" s="83" t="n">
        <f aca="false">G262+Tabla_Ministerio!G262</f>
        <v>829</v>
      </c>
      <c r="Z262" s="83" t="n">
        <f aca="false">H262+Tabla_Ministerio!H262</f>
        <v>50</v>
      </c>
      <c r="AA262" s="83" t="n">
        <f aca="false">Y262+0.33*Z262</f>
        <v>845.5</v>
      </c>
      <c r="AD262" s="91" t="n">
        <f aca="false">IF(U262&gt;0,T262/U262,0)</f>
        <v>265.760869565217</v>
      </c>
      <c r="AE262" s="92" t="n">
        <f aca="false">EXP((((AD262-AD$285)/AD$286+2)/4-1.9)^3)</f>
        <v>0.141127633575639</v>
      </c>
      <c r="AF262" s="93" t="n">
        <f aca="false">T262/V262</f>
        <v>17.806697523002</v>
      </c>
      <c r="AG262" s="92" t="n">
        <f aca="false">EXP((((AF262-AF$285)/AF$286+2)/4-1.9)^3)</f>
        <v>0.0602425673743835</v>
      </c>
      <c r="AH262" s="92" t="n">
        <f aca="false">W262/V262</f>
        <v>0.749207446370941</v>
      </c>
      <c r="AI262" s="92" t="n">
        <f aca="false">EXP((((AH262-AH$285)/AH$286+2)/4-1.9)^3)</f>
        <v>0.205539323592656</v>
      </c>
      <c r="AJ262" s="92" t="n">
        <f aca="false">X262/V262</f>
        <v>0.297142437193653</v>
      </c>
      <c r="AK262" s="92" t="n">
        <f aca="false">EXP((((AJ262-AJ$285)/AJ$286+2)/4-1.9)^3)</f>
        <v>0.268524964702587</v>
      </c>
      <c r="AL262" s="92" t="n">
        <f aca="false">AA262/V262</f>
        <v>0.615769437860867</v>
      </c>
      <c r="AM262" s="92" t="n">
        <f aca="false">EXP((((AL262-AL$285)/AL$286+2)/4-1.9)^3)</f>
        <v>0.183751201377079</v>
      </c>
      <c r="AN262" s="92" t="n">
        <f aca="false">0.01*AE262+0.15*AG262+0.24*AI262+0.25*AK262+0.35*AM262</f>
        <v>0.191221260761776</v>
      </c>
      <c r="AP262" s="94" t="n">
        <f aca="false">0.01*AE262/$AN$285</f>
        <v>0.00049679099701877</v>
      </c>
      <c r="AQ262" s="81" t="n">
        <f aca="false">AP262*$J$285</f>
        <v>5173.53176385377</v>
      </c>
      <c r="AR262" s="94" t="n">
        <f aca="false">0.15*AG262/$AN$285</f>
        <v>0.00318094667401019</v>
      </c>
      <c r="AS262" s="81" t="n">
        <f aca="false">AR262*$J$285</f>
        <v>33126.0605684747</v>
      </c>
      <c r="AT262" s="94" t="n">
        <f aca="false">0.24*AI262/$AN$285</f>
        <v>0.0173647214919562</v>
      </c>
      <c r="AU262" s="81" t="n">
        <f aca="false">AT262*$J$285</f>
        <v>180834.473145083</v>
      </c>
      <c r="AV262" s="94" t="n">
        <f aca="false">0.25*AK262/$AN$285</f>
        <v>0.0236312303903847</v>
      </c>
      <c r="AW262" s="81" t="n">
        <f aca="false">AV262*$J$285</f>
        <v>246093.270162427</v>
      </c>
      <c r="AX262" s="94" t="n">
        <f aca="false">0.35*AM262/$AN$285</f>
        <v>0.0226391381177001</v>
      </c>
      <c r="AY262" s="81" t="n">
        <f aca="false">AX262*$J$285</f>
        <v>235761.720443917</v>
      </c>
    </row>
    <row r="263" customFormat="false" ht="13.8" hidden="false" customHeight="false" outlineLevel="0" collapsed="false">
      <c r="A263" s="89" t="s">
        <v>118</v>
      </c>
      <c r="B263" s="81" t="n">
        <f aca="true">INDIRECT(ADDRESS(ROW()-35*INT((ROW()-15)/35)+138,2+INT((ROW()-15)/35), 1, 1, "Variables_Simulación"))</f>
        <v>0</v>
      </c>
      <c r="C263" s="81" t="n">
        <f aca="true">INDIRECT(ADDRESS(ROW()-35*INT((ROW()-15)/35)+108,2+INT((ROW()-15)/35), 1, 1, "Variables_Simulación"))</f>
        <v>0</v>
      </c>
      <c r="D263" s="81" t="n">
        <f aca="true">INDIRECT(ADDRESS(ROW()-35*INT((ROW()-15)/35)+78,2+INT((ROW()-15)/35), 1, 1, "Variables_Simulación"))</f>
        <v>0</v>
      </c>
      <c r="E263" s="81" t="n">
        <f aca="true">INDIRECT(ADDRESS(ROW()-35*INT((ROW()-15)/35)+48,2+INT((ROW()-15)/35), 1, 1, "Variables_Simulación"))</f>
        <v>0</v>
      </c>
      <c r="F263" s="81" t="n">
        <f aca="true">INDIRECT(ADDRESS(ROW()-35*INT((ROW()-15)/35)+18,2+INT((ROW()-15)/35), 1, 1, "Variables_Simulación"))</f>
        <v>0</v>
      </c>
      <c r="G263" s="81" t="n">
        <f aca="true">INDIRECT(ADDRESS(ROW()-35*INT((ROW()-15)/35)-12,2+INT((ROW()-15)/35), 1, 1, "Variables_Simulación"))</f>
        <v>0</v>
      </c>
      <c r="H263" s="81" t="n">
        <f aca="true">INDIRECT(ADDRESS(ROW()-35*INT((ROW()-15)/35)+168,2+INT((ROW()-15)/35), 1, 1, "Variables_Simulación"))</f>
        <v>0</v>
      </c>
      <c r="I263" s="94" t="n">
        <f aca="false">AP263+AR263+AT263+AV263+AX263</f>
        <v>0.0761166856006748</v>
      </c>
      <c r="J263" s="81" t="n">
        <f aca="false">ROUND(AQ263+AS263+AU263+AW263+AY263,0)</f>
        <v>792672</v>
      </c>
      <c r="K263" s="94" t="n">
        <f aca="false">I263-Tabla_Ministerio!J263</f>
        <v>0</v>
      </c>
      <c r="L263" s="81" t="n">
        <f aca="false">J263-Tabla_Ministerio!K263</f>
        <v>0</v>
      </c>
      <c r="M263" s="94" t="n">
        <f aca="false">Q298/Q$320</f>
        <v>0.0572643984236873</v>
      </c>
      <c r="N263" s="81" t="n">
        <f aca="false">ROUND((N$285*M263),0)</f>
        <v>11330569</v>
      </c>
      <c r="O263" s="82" t="n">
        <f aca="false">Tabla_Ministerio!L263/Tabla_Ministerio!L285-M263</f>
        <v>-7.56882571157497E-006</v>
      </c>
      <c r="P263" s="81" t="n">
        <f aca="false">N263-Tabla_Ministerio!L263</f>
        <v>1498</v>
      </c>
      <c r="Q263" s="83" t="n">
        <f aca="false">N263+J263</f>
        <v>12123241</v>
      </c>
      <c r="R263" s="81" t="n">
        <f aca="false">Q263-Tabla_Ministerio!M263</f>
        <v>1498</v>
      </c>
      <c r="T263" s="83" t="n">
        <f aca="false">B263+Tabla_Ministerio!B263</f>
        <v>13417</v>
      </c>
      <c r="U263" s="83" t="n">
        <f aca="false">C263+Tabla_Ministerio!C263</f>
        <v>51</v>
      </c>
      <c r="V263" s="83" t="n">
        <f aca="false">D263+Tabla_Ministerio!D263</f>
        <v>603.412272727273</v>
      </c>
      <c r="W263" s="83" t="n">
        <f aca="false">E263+Tabla_Ministerio!E263</f>
        <v>458.718181818182</v>
      </c>
      <c r="X263" s="83" t="n">
        <f aca="false">F263+Tabla_Ministerio!F263</f>
        <v>184</v>
      </c>
      <c r="Y263" s="83" t="n">
        <f aca="false">G263+Tabla_Ministerio!G263</f>
        <v>342</v>
      </c>
      <c r="Z263" s="83" t="n">
        <f aca="false">H263+Tabla_Ministerio!H263</f>
        <v>49</v>
      </c>
      <c r="AA263" s="83" t="n">
        <f aca="false">Y263+0.33*Z263</f>
        <v>358.17</v>
      </c>
      <c r="AD263" s="91" t="n">
        <f aca="false">IF(U263&gt;0,T263/U263,0)</f>
        <v>263.078431372549</v>
      </c>
      <c r="AE263" s="92" t="n">
        <f aca="false">EXP((((AD263-AD$285)/AD$286+2)/4-1.9)^3)</f>
        <v>0.136186433403352</v>
      </c>
      <c r="AF263" s="93" t="n">
        <f aca="false">T263/V263</f>
        <v>22.2352123190311</v>
      </c>
      <c r="AG263" s="92" t="n">
        <f aca="false">EXP((((AF263-AF$285)/AF$286+2)/4-1.9)^3)</f>
        <v>0.208716603040045</v>
      </c>
      <c r="AH263" s="92" t="n">
        <f aca="false">W263/V263</f>
        <v>0.760206914163164</v>
      </c>
      <c r="AI263" s="92" t="n">
        <f aca="false">EXP((((AH263-AH$285)/AH$286+2)/4-1.9)^3)</f>
        <v>0.223791786495571</v>
      </c>
      <c r="AJ263" s="92" t="n">
        <f aca="false">X263/V263</f>
        <v>0.304932478698794</v>
      </c>
      <c r="AK263" s="92" t="n">
        <f aca="false">EXP((((AJ263-AJ$285)/AJ$286+2)/4-1.9)^3)</f>
        <v>0.284382865429998</v>
      </c>
      <c r="AL263" s="92" t="n">
        <f aca="false">AA263/V263</f>
        <v>0.593574271171451</v>
      </c>
      <c r="AM263" s="92" t="n">
        <f aca="false">EXP((((AL263-AL$285)/AL$286+2)/4-1.9)^3)</f>
        <v>0.167874362984132</v>
      </c>
      <c r="AN263" s="92" t="n">
        <f aca="false">0.01*AE263+0.15*AG263+0.24*AI263+0.25*AK263+0.35*AM263</f>
        <v>0.216231126950923</v>
      </c>
      <c r="AP263" s="94" t="n">
        <f aca="false">0.01*AE263/$AN$285</f>
        <v>0.000479397211706384</v>
      </c>
      <c r="AQ263" s="81" t="n">
        <f aca="false">AP263*$J$285</f>
        <v>4992.39462298912</v>
      </c>
      <c r="AR263" s="94" t="n">
        <f aca="false">0.15*AG263/$AN$285</f>
        <v>0.0110207186245062</v>
      </c>
      <c r="AS263" s="81" t="n">
        <f aca="false">AR263*$J$285</f>
        <v>114768.661683745</v>
      </c>
      <c r="AT263" s="94" t="n">
        <f aca="false">0.24*AI263/$AN$285</f>
        <v>0.0189067569979187</v>
      </c>
      <c r="AU263" s="81" t="n">
        <f aca="false">AT263*$J$285</f>
        <v>196893.076700626</v>
      </c>
      <c r="AV263" s="94" t="n">
        <f aca="false">0.25*AK263/$AN$285</f>
        <v>0.0250267866881477</v>
      </c>
      <c r="AW263" s="81" t="n">
        <f aca="false">AV263*$J$285</f>
        <v>260626.453891701</v>
      </c>
      <c r="AX263" s="94" t="n">
        <f aca="false">0.35*AM263/$AN$285</f>
        <v>0.0206830260783958</v>
      </c>
      <c r="AY263" s="81" t="n">
        <f aca="false">AX263*$J$285</f>
        <v>215390.965277806</v>
      </c>
    </row>
    <row r="264" customFormat="false" ht="13.8" hidden="false" customHeight="false" outlineLevel="0" collapsed="false">
      <c r="A264" s="89" t="s">
        <v>119</v>
      </c>
      <c r="B264" s="81" t="n">
        <f aca="true">INDIRECT(ADDRESS(ROW()-35*INT((ROW()-15)/35)+138,2+INT((ROW()-15)/35), 1, 1, "Variables_Simulación"))</f>
        <v>0</v>
      </c>
      <c r="C264" s="81" t="n">
        <f aca="true">INDIRECT(ADDRESS(ROW()-35*INT((ROW()-15)/35)+108,2+INT((ROW()-15)/35), 1, 1, "Variables_Simulación"))</f>
        <v>0</v>
      </c>
      <c r="D264" s="81" t="n">
        <f aca="true">INDIRECT(ADDRESS(ROW()-35*INT((ROW()-15)/35)+78,2+INT((ROW()-15)/35), 1, 1, "Variables_Simulación"))</f>
        <v>0</v>
      </c>
      <c r="E264" s="81" t="n">
        <f aca="true">INDIRECT(ADDRESS(ROW()-35*INT((ROW()-15)/35)+48,2+INT((ROW()-15)/35), 1, 1, "Variables_Simulación"))</f>
        <v>0</v>
      </c>
      <c r="F264" s="81" t="n">
        <f aca="true">INDIRECT(ADDRESS(ROW()-35*INT((ROW()-15)/35)+18,2+INT((ROW()-15)/35), 1, 1, "Variables_Simulación"))</f>
        <v>0</v>
      </c>
      <c r="G264" s="81" t="n">
        <f aca="true">INDIRECT(ADDRESS(ROW()-35*INT((ROW()-15)/35)-12,2+INT((ROW()-15)/35), 1, 1, "Variables_Simulación"))</f>
        <v>0</v>
      </c>
      <c r="H264" s="81" t="n">
        <f aca="true">INDIRECT(ADDRESS(ROW()-35*INT((ROW()-15)/35)+168,2+INT((ROW()-15)/35), 1, 1, "Variables_Simulación"))</f>
        <v>0</v>
      </c>
      <c r="I264" s="94" t="n">
        <f aca="false">AP264+AR264+AT264+AV264+AX264</f>
        <v>0.047452957960178</v>
      </c>
      <c r="J264" s="81" t="n">
        <f aca="false">ROUND(AQ264+AS264+AU264+AW264+AY264,0)</f>
        <v>494170</v>
      </c>
      <c r="K264" s="94" t="n">
        <f aca="false">I264-Tabla_Ministerio!J264</f>
        <v>-1.87350135405495E-016</v>
      </c>
      <c r="L264" s="81" t="n">
        <f aca="false">J264-Tabla_Ministerio!K264</f>
        <v>0</v>
      </c>
      <c r="M264" s="94" t="n">
        <f aca="false">Q299/Q$320</f>
        <v>0.0565385907042512</v>
      </c>
      <c r="N264" s="81" t="n">
        <f aca="false">ROUND((N$285*M264),0)</f>
        <v>11186957</v>
      </c>
      <c r="O264" s="82" t="n">
        <f aca="false">Tabla_Ministerio!L264/Tabla_Ministerio!L285-M264</f>
        <v>3.55643887453572E-006</v>
      </c>
      <c r="P264" s="81" t="n">
        <f aca="false">N264-Tabla_Ministerio!L264</f>
        <v>-704</v>
      </c>
      <c r="Q264" s="83" t="n">
        <f aca="false">N264+J264</f>
        <v>11681127</v>
      </c>
      <c r="R264" s="81" t="n">
        <f aca="false">Q264-Tabla_Ministerio!M264</f>
        <v>-704</v>
      </c>
      <c r="T264" s="83" t="n">
        <f aca="false">B264+Tabla_Ministerio!B264</f>
        <v>15303</v>
      </c>
      <c r="U264" s="83" t="n">
        <f aca="false">C264+Tabla_Ministerio!C264</f>
        <v>65</v>
      </c>
      <c r="V264" s="83" t="n">
        <f aca="false">D264+Tabla_Ministerio!D264</f>
        <v>635.724090909091</v>
      </c>
      <c r="W264" s="83" t="n">
        <f aca="false">E264+Tabla_Ministerio!E264</f>
        <v>359.082272727273</v>
      </c>
      <c r="X264" s="83" t="n">
        <f aca="false">F264+Tabla_Ministerio!F264</f>
        <v>143</v>
      </c>
      <c r="Y264" s="83" t="n">
        <f aca="false">G264+Tabla_Ministerio!G264</f>
        <v>336</v>
      </c>
      <c r="Z264" s="83" t="n">
        <f aca="false">H264+Tabla_Ministerio!H264</f>
        <v>4</v>
      </c>
      <c r="AA264" s="83" t="n">
        <f aca="false">Y264+0.33*Z264</f>
        <v>337.32</v>
      </c>
      <c r="AD264" s="91" t="n">
        <f aca="false">IF(U264&gt;0,T264/U264,0)</f>
        <v>235.430769230769</v>
      </c>
      <c r="AE264" s="92" t="n">
        <f aca="false">EXP((((AD264-AD$285)/AD$286+2)/4-1.9)^3)</f>
        <v>0.0919434483390772</v>
      </c>
      <c r="AF264" s="93" t="n">
        <f aca="false">T264/V264</f>
        <v>24.0717635509401</v>
      </c>
      <c r="AG264" s="92" t="n">
        <f aca="false">EXP((((AF264-AF$285)/AF$286+2)/4-1.9)^3)</f>
        <v>0.306012013553237</v>
      </c>
      <c r="AH264" s="92" t="n">
        <f aca="false">W264/V264</f>
        <v>0.564839806863041</v>
      </c>
      <c r="AI264" s="92" t="n">
        <f aca="false">EXP((((AH264-AH$285)/AH$286+2)/4-1.9)^3)</f>
        <v>0.0294726293673915</v>
      </c>
      <c r="AJ264" s="92" t="n">
        <f aca="false">X264/V264</f>
        <v>0.224940350766806</v>
      </c>
      <c r="AK264" s="92" t="n">
        <f aca="false">EXP((((AJ264-AJ$285)/AJ$286+2)/4-1.9)^3)</f>
        <v>0.144891857473278</v>
      </c>
      <c r="AL264" s="92" t="n">
        <f aca="false">AA264/V264</f>
        <v>0.530607546298315</v>
      </c>
      <c r="AM264" s="92" t="n">
        <f aca="false">EXP((((AL264-AL$285)/AL$286+2)/4-1.9)^3)</f>
        <v>0.127674319768044</v>
      </c>
      <c r="AN264" s="92" t="n">
        <f aca="false">0.01*AE264+0.15*AG264+0.24*AI264+0.25*AK264+0.35*AM264</f>
        <v>0.134803643851685</v>
      </c>
      <c r="AP264" s="94" t="n">
        <f aca="false">0.01*AE264/$AN$285</f>
        <v>0.000323655092999438</v>
      </c>
      <c r="AQ264" s="81" t="n">
        <f aca="false">AP264*$J$285</f>
        <v>3370.51177298685</v>
      </c>
      <c r="AR264" s="94" t="n">
        <f aca="false">0.15*AG264/$AN$285</f>
        <v>0.0161581409814424</v>
      </c>
      <c r="AS264" s="81" t="n">
        <f aca="false">AR264*$J$285</f>
        <v>168269.264366643</v>
      </c>
      <c r="AT264" s="94" t="n">
        <f aca="false">0.24*AI264/$AN$285</f>
        <v>0.0024899566255977</v>
      </c>
      <c r="AU264" s="81" t="n">
        <f aca="false">AT264*$J$285</f>
        <v>25930.1593033119</v>
      </c>
      <c r="AV264" s="94" t="n">
        <f aca="false">0.25*AK264/$AN$285</f>
        <v>0.0127510411161738</v>
      </c>
      <c r="AW264" s="81" t="n">
        <f aca="false">AV264*$J$285</f>
        <v>132788.067079723</v>
      </c>
      <c r="AX264" s="94" t="n">
        <f aca="false">0.35*AM264/$AN$285</f>
        <v>0.0157301641439646</v>
      </c>
      <c r="AY264" s="81" t="n">
        <f aca="false">AX264*$J$285</f>
        <v>163812.356378833</v>
      </c>
    </row>
    <row r="265" customFormat="false" ht="13.8" hidden="false" customHeight="false" outlineLevel="0" collapsed="false">
      <c r="A265" s="89" t="s">
        <v>120</v>
      </c>
      <c r="B265" s="81" t="n">
        <f aca="true">INDIRECT(ADDRESS(ROW()-35*INT((ROW()-15)/35)+138,2+INT((ROW()-15)/35), 1, 1, "Variables_Simulación"))</f>
        <v>0</v>
      </c>
      <c r="C265" s="81" t="n">
        <f aca="true">INDIRECT(ADDRESS(ROW()-35*INT((ROW()-15)/35)+108,2+INT((ROW()-15)/35), 1, 1, "Variables_Simulación"))</f>
        <v>0</v>
      </c>
      <c r="D265" s="81" t="n">
        <f aca="true">INDIRECT(ADDRESS(ROW()-35*INT((ROW()-15)/35)+78,2+INT((ROW()-15)/35), 1, 1, "Variables_Simulación"))</f>
        <v>0</v>
      </c>
      <c r="E265" s="81" t="n">
        <f aca="true">INDIRECT(ADDRESS(ROW()-35*INT((ROW()-15)/35)+48,2+INT((ROW()-15)/35), 1, 1, "Variables_Simulación"))</f>
        <v>0</v>
      </c>
      <c r="F265" s="81" t="n">
        <f aca="true">INDIRECT(ADDRESS(ROW()-35*INT((ROW()-15)/35)+18,2+INT((ROW()-15)/35), 1, 1, "Variables_Simulación"))</f>
        <v>0</v>
      </c>
      <c r="G265" s="81" t="n">
        <f aca="true">INDIRECT(ADDRESS(ROW()-35*INT((ROW()-15)/35)-12,2+INT((ROW()-15)/35), 1, 1, "Variables_Simulación"))</f>
        <v>0</v>
      </c>
      <c r="H265" s="81" t="n">
        <f aca="true">INDIRECT(ADDRESS(ROW()-35*INT((ROW()-15)/35)+168,2+INT((ROW()-15)/35), 1, 1, "Variables_Simulación"))</f>
        <v>0</v>
      </c>
      <c r="I265" s="94" t="n">
        <f aca="false">AP265+AR265+AT265+AV265+AX265</f>
        <v>0.0303396302474881</v>
      </c>
      <c r="J265" s="81" t="n">
        <f aca="false">ROUND(AQ265+AS265+AU265+AW265+AY265,0)</f>
        <v>315954</v>
      </c>
      <c r="K265" s="94" t="n">
        <f aca="false">I265-Tabla_Ministerio!J265</f>
        <v>0</v>
      </c>
      <c r="L265" s="81" t="n">
        <f aca="false">J265-Tabla_Ministerio!K265</f>
        <v>0</v>
      </c>
      <c r="M265" s="94" t="n">
        <f aca="false">Q300/Q$320</f>
        <v>0.0605635299731442</v>
      </c>
      <c r="N265" s="81" t="n">
        <f aca="false">ROUND((N$285*M265),0)</f>
        <v>11983348</v>
      </c>
      <c r="O265" s="82" t="n">
        <f aca="false">Tabla_Ministerio!L265/Tabla_Ministerio!L285-M265</f>
        <v>-1.28132915899123E-005</v>
      </c>
      <c r="P265" s="81" t="n">
        <f aca="false">N265-Tabla_Ministerio!L265</f>
        <v>2535</v>
      </c>
      <c r="Q265" s="83" t="n">
        <f aca="false">N265+J265</f>
        <v>12299302</v>
      </c>
      <c r="R265" s="81" t="n">
        <f aca="false">Q265-Tabla_Ministerio!M265</f>
        <v>2535</v>
      </c>
      <c r="T265" s="83" t="n">
        <f aca="false">B265+Tabla_Ministerio!B265</f>
        <v>18215</v>
      </c>
      <c r="U265" s="83" t="n">
        <f aca="false">C265+Tabla_Ministerio!C265</f>
        <v>65</v>
      </c>
      <c r="V265" s="83" t="n">
        <f aca="false">D265+Tabla_Ministerio!D265</f>
        <v>980.007045454545</v>
      </c>
      <c r="W265" s="83" t="n">
        <f aca="false">E265+Tabla_Ministerio!E265</f>
        <v>625.271363636364</v>
      </c>
      <c r="X265" s="83" t="n">
        <f aca="false">F265+Tabla_Ministerio!F265</f>
        <v>206</v>
      </c>
      <c r="Y265" s="83" t="n">
        <f aca="false">G265+Tabla_Ministerio!G265</f>
        <v>386</v>
      </c>
      <c r="Z265" s="83" t="n">
        <f aca="false">H265+Tabla_Ministerio!H265</f>
        <v>41</v>
      </c>
      <c r="AA265" s="83" t="n">
        <f aca="false">Y265+0.33*Z265</f>
        <v>399.53</v>
      </c>
      <c r="AD265" s="91" t="n">
        <f aca="false">IF(U265&gt;0,T265/U265,0)</f>
        <v>280.230769230769</v>
      </c>
      <c r="AE265" s="92" t="n">
        <f aca="false">EXP((((AD265-AD$285)/AD$286+2)/4-1.9)^3)</f>
        <v>0.169798645887918</v>
      </c>
      <c r="AF265" s="93" t="n">
        <f aca="false">T265/V265</f>
        <v>18.5866010703541</v>
      </c>
      <c r="AG265" s="92" t="n">
        <f aca="false">EXP((((AF265-AF$285)/AF$286+2)/4-1.9)^3)</f>
        <v>0.0776970392621685</v>
      </c>
      <c r="AH265" s="92" t="n">
        <f aca="false">W265/V265</f>
        <v>0.638027416778776</v>
      </c>
      <c r="AI265" s="92" t="n">
        <f aca="false">EXP((((AH265-AH$285)/AH$286+2)/4-1.9)^3)</f>
        <v>0.0721124670982163</v>
      </c>
      <c r="AJ265" s="92" t="n">
        <f aca="false">X265/V265</f>
        <v>0.210202570436066</v>
      </c>
      <c r="AK265" s="92" t="n">
        <f aca="false">EXP((((AJ265-AJ$285)/AJ$286+2)/4-1.9)^3)</f>
        <v>0.125220796314824</v>
      </c>
      <c r="AL265" s="92" t="n">
        <f aca="false">AA265/V265</f>
        <v>0.407680742554959</v>
      </c>
      <c r="AM265" s="92" t="n">
        <f aca="false">EXP((((AL265-AL$285)/AL$286+2)/4-1.9)^3)</f>
        <v>0.0692103665639452</v>
      </c>
      <c r="AN265" s="92" t="n">
        <f aca="false">0.01*AE265+0.15*AG265+0.24*AI265+0.25*AK265+0.35*AM265</f>
        <v>0.0861883618278632</v>
      </c>
      <c r="AP265" s="94" t="n">
        <f aca="false">0.01*AE265/$AN$285</f>
        <v>0.000597717374307742</v>
      </c>
      <c r="AQ265" s="81" t="n">
        <f aca="false">AP265*$J$285</f>
        <v>6224.56896430339</v>
      </c>
      <c r="AR265" s="94" t="n">
        <f aca="false">0.15*AG265/$AN$285</f>
        <v>0.00410258309685732</v>
      </c>
      <c r="AS265" s="81" t="n">
        <f aca="false">AR265*$J$285</f>
        <v>42723.8901123624</v>
      </c>
      <c r="AT265" s="94" t="n">
        <f aca="false">0.24*AI265/$AN$285</f>
        <v>0.00609232766446219</v>
      </c>
      <c r="AU265" s="81" t="n">
        <f aca="false">AT265*$J$285</f>
        <v>63444.8910649428</v>
      </c>
      <c r="AV265" s="94" t="n">
        <f aca="false">0.25*AK265/$AN$285</f>
        <v>0.0110199120244202</v>
      </c>
      <c r="AW265" s="81" t="n">
        <f aca="false">AV265*$J$285</f>
        <v>114760.261831109</v>
      </c>
      <c r="AX265" s="94" t="n">
        <f aca="false">0.35*AM265/$AN$285</f>
        <v>0.00852709008744069</v>
      </c>
      <c r="AY265" s="81" t="n">
        <f aca="false">AX265*$J$285</f>
        <v>88800.2634615986</v>
      </c>
    </row>
    <row r="266" customFormat="false" ht="13.8" hidden="false" customHeight="false" outlineLevel="0" collapsed="false">
      <c r="A266" s="89" t="s">
        <v>121</v>
      </c>
      <c r="B266" s="81" t="n">
        <f aca="true">INDIRECT(ADDRESS(ROW()-35*INT((ROW()-15)/35)+138,2+INT((ROW()-15)/35), 1, 1, "Variables_Simulación"))</f>
        <v>0</v>
      </c>
      <c r="C266" s="81" t="n">
        <f aca="true">INDIRECT(ADDRESS(ROW()-35*INT((ROW()-15)/35)+108,2+INT((ROW()-15)/35), 1, 1, "Variables_Simulación"))</f>
        <v>0</v>
      </c>
      <c r="D266" s="81" t="n">
        <f aca="true">INDIRECT(ADDRESS(ROW()-35*INT((ROW()-15)/35)+78,2+INT((ROW()-15)/35), 1, 1, "Variables_Simulación"))</f>
        <v>0</v>
      </c>
      <c r="E266" s="81" t="n">
        <f aca="true">INDIRECT(ADDRESS(ROW()-35*INT((ROW()-15)/35)+48,2+INT((ROW()-15)/35), 1, 1, "Variables_Simulación"))</f>
        <v>0</v>
      </c>
      <c r="F266" s="81" t="n">
        <f aca="true">INDIRECT(ADDRESS(ROW()-35*INT((ROW()-15)/35)+18,2+INT((ROW()-15)/35), 1, 1, "Variables_Simulación"))</f>
        <v>0</v>
      </c>
      <c r="G266" s="81" t="n">
        <f aca="true">INDIRECT(ADDRESS(ROW()-35*INT((ROW()-15)/35)-12,2+INT((ROW()-15)/35), 1, 1, "Variables_Simulación"))</f>
        <v>0</v>
      </c>
      <c r="H266" s="81" t="n">
        <f aca="true">INDIRECT(ADDRESS(ROW()-35*INT((ROW()-15)/35)+168,2+INT((ROW()-15)/35), 1, 1, "Variables_Simulación"))</f>
        <v>0</v>
      </c>
      <c r="I266" s="94" t="n">
        <f aca="false">AP266+AR266+AT266+AV266+AX266</f>
        <v>0.0251454481165735</v>
      </c>
      <c r="J266" s="81" t="n">
        <f aca="false">ROUND(AQ266+AS266+AU266+AW266+AY266,0)</f>
        <v>261862</v>
      </c>
      <c r="K266" s="94" t="n">
        <f aca="false">I266-Tabla_Ministerio!J266</f>
        <v>0</v>
      </c>
      <c r="L266" s="81" t="n">
        <f aca="false">J266-Tabla_Ministerio!K266</f>
        <v>0</v>
      </c>
      <c r="M266" s="94" t="n">
        <f aca="false">Q301/Q$320</f>
        <v>0.0462020206263385</v>
      </c>
      <c r="N266" s="81" t="n">
        <f aca="false">ROUND((N$285*M266),0)</f>
        <v>9141721</v>
      </c>
      <c r="O266" s="82" t="n">
        <f aca="false">Tabla_Ministerio!L266/Tabla_Ministerio!L285-M266</f>
        <v>2.27336233503406E-006</v>
      </c>
      <c r="P266" s="81" t="n">
        <f aca="false">N266-Tabla_Ministerio!L266</f>
        <v>-450</v>
      </c>
      <c r="Q266" s="83" t="n">
        <f aca="false">N266+J266</f>
        <v>9403583</v>
      </c>
      <c r="R266" s="81" t="n">
        <f aca="false">Q266-Tabla_Ministerio!M266</f>
        <v>-450</v>
      </c>
      <c r="T266" s="83" t="n">
        <f aca="false">B266+Tabla_Ministerio!B266</f>
        <v>12165</v>
      </c>
      <c r="U266" s="83" t="n">
        <f aca="false">C266+Tabla_Ministerio!C266</f>
        <v>59</v>
      </c>
      <c r="V266" s="83" t="n">
        <f aca="false">D266+Tabla_Ministerio!D266</f>
        <v>896.880681818182</v>
      </c>
      <c r="W266" s="83" t="n">
        <f aca="false">E266+Tabla_Ministerio!E266</f>
        <v>522.280454545455</v>
      </c>
      <c r="X266" s="83" t="n">
        <f aca="false">F266+Tabla_Ministerio!F266</f>
        <v>184</v>
      </c>
      <c r="Y266" s="83" t="n">
        <f aca="false">G266+Tabla_Ministerio!G266</f>
        <v>392</v>
      </c>
      <c r="Z266" s="83" t="n">
        <f aca="false">H266+Tabla_Ministerio!H266</f>
        <v>40</v>
      </c>
      <c r="AA266" s="83" t="n">
        <f aca="false">Y266+0.33*Z266</f>
        <v>405.2</v>
      </c>
      <c r="AD266" s="91" t="n">
        <f aca="false">IF(U266&gt;0,T266/U266,0)</f>
        <v>206.186440677966</v>
      </c>
      <c r="AE266" s="92" t="n">
        <f aca="false">EXP((((AD266-AD$285)/AD$286+2)/4-1.9)^3)</f>
        <v>0.0575588882498404</v>
      </c>
      <c r="AF266" s="93" t="n">
        <f aca="false">T266/V266</f>
        <v>13.5636771385674</v>
      </c>
      <c r="AG266" s="92" t="n">
        <f aca="false">EXP((((AF266-AF$285)/AF$286+2)/4-1.9)^3)</f>
        <v>0.011182805650941</v>
      </c>
      <c r="AH266" s="92" t="n">
        <f aca="false">W266/V266</f>
        <v>0.582329918720819</v>
      </c>
      <c r="AI266" s="92" t="n">
        <f aca="false">EXP((((AH266-AH$285)/AH$286+2)/4-1.9)^3)</f>
        <v>0.0370877043382778</v>
      </c>
      <c r="AJ266" s="92" t="n">
        <f aca="false">X266/V266</f>
        <v>0.205155494738709</v>
      </c>
      <c r="AK266" s="92" t="n">
        <f aca="false">EXP((((AJ266-AJ$285)/AJ$286+2)/4-1.9)^3)</f>
        <v>0.118922461035625</v>
      </c>
      <c r="AL266" s="92" t="n">
        <f aca="false">AA266/V266</f>
        <v>0.451788078631114</v>
      </c>
      <c r="AM266" s="92" t="n">
        <f aca="false">EXP((((AL266-AL$285)/AL$286+2)/4-1.9)^3)</f>
        <v>0.0872803826139858</v>
      </c>
      <c r="AN266" s="92" t="n">
        <f aca="false">0.01*AE266+0.15*AG266+0.24*AI266+0.25*AK266+0.35*AM266</f>
        <v>0.0714328079451274</v>
      </c>
      <c r="AP266" s="94" t="n">
        <f aca="false">0.01*AE266/$AN$285</f>
        <v>0.000202616147925449</v>
      </c>
      <c r="AQ266" s="81" t="n">
        <f aca="false">AP266*$J$285</f>
        <v>2110.02430288083</v>
      </c>
      <c r="AR266" s="94" t="n">
        <f aca="false">0.15*AG266/$AN$285</f>
        <v>0.000590477962540969</v>
      </c>
      <c r="AS266" s="81" t="n">
        <f aca="false">AR266*$J$285</f>
        <v>6149.1784541054</v>
      </c>
      <c r="AT266" s="94" t="n">
        <f aca="false">0.24*AI266/$AN$285</f>
        <v>0.00313330629561935</v>
      </c>
      <c r="AU266" s="81" t="n">
        <f aca="false">AT266*$J$285</f>
        <v>32629.9384319504</v>
      </c>
      <c r="AV266" s="94" t="n">
        <f aca="false">0.25*AK266/$AN$285</f>
        <v>0.0104656342788724</v>
      </c>
      <c r="AW266" s="81" t="n">
        <f aca="false">AV266*$J$285</f>
        <v>108988.068816749</v>
      </c>
      <c r="AX266" s="94" t="n">
        <f aca="false">0.35*AM266/$AN$285</f>
        <v>0.0107534134316153</v>
      </c>
      <c r="AY266" s="81" t="n">
        <f aca="false">AX266*$J$285</f>
        <v>111984.972135499</v>
      </c>
    </row>
    <row r="267" customFormat="false" ht="13.8" hidden="false" customHeight="false" outlineLevel="0" collapsed="false">
      <c r="A267" s="89" t="s">
        <v>122</v>
      </c>
      <c r="B267" s="81" t="n">
        <f aca="true">INDIRECT(ADDRESS(ROW()-35*INT((ROW()-15)/35)+138,2+INT((ROW()-15)/35), 1, 1, "Variables_Simulación"))</f>
        <v>0</v>
      </c>
      <c r="C267" s="81" t="n">
        <f aca="true">INDIRECT(ADDRESS(ROW()-35*INT((ROW()-15)/35)+108,2+INT((ROW()-15)/35), 1, 1, "Variables_Simulación"))</f>
        <v>0</v>
      </c>
      <c r="D267" s="81" t="n">
        <f aca="true">INDIRECT(ADDRESS(ROW()-35*INT((ROW()-15)/35)+78,2+INT((ROW()-15)/35), 1, 1, "Variables_Simulación"))</f>
        <v>0</v>
      </c>
      <c r="E267" s="81" t="n">
        <f aca="true">INDIRECT(ADDRESS(ROW()-35*INT((ROW()-15)/35)+48,2+INT((ROW()-15)/35), 1, 1, "Variables_Simulación"))</f>
        <v>0</v>
      </c>
      <c r="F267" s="81" t="n">
        <f aca="true">INDIRECT(ADDRESS(ROW()-35*INT((ROW()-15)/35)+18,2+INT((ROW()-15)/35), 1, 1, "Variables_Simulación"))</f>
        <v>0</v>
      </c>
      <c r="G267" s="81" t="n">
        <f aca="true">INDIRECT(ADDRESS(ROW()-35*INT((ROW()-15)/35)-12,2+INT((ROW()-15)/35), 1, 1, "Variables_Simulación"))</f>
        <v>0</v>
      </c>
      <c r="H267" s="81" t="n">
        <f aca="true">INDIRECT(ADDRESS(ROW()-35*INT((ROW()-15)/35)+168,2+INT((ROW()-15)/35), 1, 1, "Variables_Simulación"))</f>
        <v>0</v>
      </c>
      <c r="I267" s="94" t="n">
        <f aca="false">AP267+AR267+AT267+AV267+AX267</f>
        <v>0.0234788938795746</v>
      </c>
      <c r="J267" s="81" t="n">
        <f aca="false">ROUND(AQ267+AS267+AU267+AW267+AY267,0)</f>
        <v>244507</v>
      </c>
      <c r="K267" s="94" t="n">
        <f aca="false">I267-Tabla_Ministerio!J267</f>
        <v>0</v>
      </c>
      <c r="L267" s="81" t="n">
        <f aca="false">J267-Tabla_Ministerio!K267</f>
        <v>0</v>
      </c>
      <c r="M267" s="94" t="n">
        <f aca="false">Q302/Q$320</f>
        <v>0.0456878892243965</v>
      </c>
      <c r="N267" s="81" t="n">
        <f aca="false">ROUND((N$285*M267),0)</f>
        <v>9039993</v>
      </c>
      <c r="O267" s="82" t="n">
        <f aca="false">Tabla_Ministerio!L267/Tabla_Ministerio!L285-M267</f>
        <v>-1.23723131654069E-005</v>
      </c>
      <c r="P267" s="81" t="n">
        <f aca="false">N267-Tabla_Ministerio!L267</f>
        <v>2448</v>
      </c>
      <c r="Q267" s="83" t="n">
        <f aca="false">N267+J267</f>
        <v>9284500</v>
      </c>
      <c r="R267" s="81" t="n">
        <f aca="false">Q267-Tabla_Ministerio!M267</f>
        <v>2448</v>
      </c>
      <c r="T267" s="83" t="n">
        <f aca="false">B267+Tabla_Ministerio!B267</f>
        <v>9557</v>
      </c>
      <c r="U267" s="83" t="n">
        <f aca="false">C267+Tabla_Ministerio!C267</f>
        <v>51</v>
      </c>
      <c r="V267" s="83" t="n">
        <f aca="false">D267+Tabla_Ministerio!D267</f>
        <v>558.524318181818</v>
      </c>
      <c r="W267" s="83" t="n">
        <f aca="false">E267+Tabla_Ministerio!E267</f>
        <v>340.024545454545</v>
      </c>
      <c r="X267" s="83" t="n">
        <f aca="false">F267+Tabla_Ministerio!F267</f>
        <v>58</v>
      </c>
      <c r="Y267" s="83" t="n">
        <f aca="false">G267+Tabla_Ministerio!G267</f>
        <v>268</v>
      </c>
      <c r="Z267" s="83" t="n">
        <f aca="false">H267+Tabla_Ministerio!H267</f>
        <v>28</v>
      </c>
      <c r="AA267" s="83" t="n">
        <f aca="false">Y267+0.33*Z267</f>
        <v>277.24</v>
      </c>
      <c r="AD267" s="91" t="n">
        <f aca="false">IF(U267&gt;0,T267/U267,0)</f>
        <v>187.392156862745</v>
      </c>
      <c r="AE267" s="92" t="n">
        <f aca="false">EXP((((AD267-AD$285)/AD$286+2)/4-1.9)^3)</f>
        <v>0.0413312943844293</v>
      </c>
      <c r="AF267" s="93" t="n">
        <f aca="false">T267/V267</f>
        <v>17.1111618400273</v>
      </c>
      <c r="AG267" s="92" t="n">
        <f aca="false">EXP((((AF267-AF$285)/AF$286+2)/4-1.9)^3)</f>
        <v>0.0473555513795666</v>
      </c>
      <c r="AH267" s="92" t="n">
        <f aca="false">W267/V267</f>
        <v>0.608790941388976</v>
      </c>
      <c r="AI267" s="92" t="n">
        <f aca="false">EXP((((AH267-AH$285)/AH$286+2)/4-1.9)^3)</f>
        <v>0.0515033077697483</v>
      </c>
      <c r="AJ267" s="92" t="n">
        <f aca="false">X267/V267</f>
        <v>0.103845075517588</v>
      </c>
      <c r="AK267" s="92" t="n">
        <f aca="false">EXP((((AJ267-AJ$285)/AJ$286+2)/4-1.9)^3)</f>
        <v>0.0349534835659922</v>
      </c>
      <c r="AL267" s="92" t="n">
        <f aca="false">AA267/V267</f>
        <v>0.496379460974069</v>
      </c>
      <c r="AM267" s="92" t="n">
        <f aca="false">EXP((((AL267-AL$285)/AL$286+2)/4-1.9)^3)</f>
        <v>0.108807644335116</v>
      </c>
      <c r="AN267" s="92" t="n">
        <f aca="false">0.01*AE267+0.15*AG267+0.24*AI267+0.25*AK267+0.35*AM267</f>
        <v>0.0666984859243075</v>
      </c>
      <c r="AP267" s="94" t="n">
        <f aca="false">0.01*AE267/$AN$285</f>
        <v>0.000145492519254297</v>
      </c>
      <c r="AQ267" s="81" t="n">
        <f aca="false">AP267*$J$285</f>
        <v>1515.14454626232</v>
      </c>
      <c r="AR267" s="94" t="n">
        <f aca="false">0.15*AG267/$AN$285</f>
        <v>0.00250048246982257</v>
      </c>
      <c r="AS267" s="81" t="n">
        <f aca="false">AR267*$J$285</f>
        <v>26039.7743924853</v>
      </c>
      <c r="AT267" s="94" t="n">
        <f aca="false">0.24*AI267/$AN$285</f>
        <v>0.00435118973685355</v>
      </c>
      <c r="AU267" s="81" t="n">
        <f aca="false">AT267*$J$285</f>
        <v>45312.8548006192</v>
      </c>
      <c r="AV267" s="94" t="n">
        <f aca="false">0.25*AK267/$AN$285</f>
        <v>0.00307604108247195</v>
      </c>
      <c r="AW267" s="81" t="n">
        <f aca="false">AV267*$J$285</f>
        <v>32033.5842287546</v>
      </c>
      <c r="AX267" s="94" t="n">
        <f aca="false">0.35*AM267/$AN$285</f>
        <v>0.0134056880711723</v>
      </c>
      <c r="AY267" s="81" t="n">
        <f aca="false">AX267*$J$285</f>
        <v>139605.495004381</v>
      </c>
    </row>
    <row r="268" customFormat="false" ht="13.8" hidden="false" customHeight="false" outlineLevel="0" collapsed="false">
      <c r="A268" s="89" t="s">
        <v>123</v>
      </c>
      <c r="B268" s="81" t="n">
        <f aca="true">INDIRECT(ADDRESS(ROW()-35*INT((ROW()-15)/35)+138,2+INT((ROW()-15)/35), 1, 1, "Variables_Simulación"))</f>
        <v>0</v>
      </c>
      <c r="C268" s="81" t="n">
        <f aca="true">INDIRECT(ADDRESS(ROW()-35*INT((ROW()-15)/35)+108,2+INT((ROW()-15)/35), 1, 1, "Variables_Simulación"))</f>
        <v>0</v>
      </c>
      <c r="D268" s="81" t="n">
        <f aca="true">INDIRECT(ADDRESS(ROW()-35*INT((ROW()-15)/35)+78,2+INT((ROW()-15)/35), 1, 1, "Variables_Simulación"))</f>
        <v>0</v>
      </c>
      <c r="E268" s="81" t="n">
        <f aca="true">INDIRECT(ADDRESS(ROW()-35*INT((ROW()-15)/35)+48,2+INT((ROW()-15)/35), 1, 1, "Variables_Simulación"))</f>
        <v>0</v>
      </c>
      <c r="F268" s="81" t="n">
        <f aca="true">INDIRECT(ADDRESS(ROW()-35*INT((ROW()-15)/35)+18,2+INT((ROW()-15)/35), 1, 1, "Variables_Simulación"))</f>
        <v>0</v>
      </c>
      <c r="G268" s="81" t="n">
        <f aca="true">INDIRECT(ADDRESS(ROW()-35*INT((ROW()-15)/35)-12,2+INT((ROW()-15)/35), 1, 1, "Variables_Simulación"))</f>
        <v>0</v>
      </c>
      <c r="H268" s="81" t="n">
        <f aca="true">INDIRECT(ADDRESS(ROW()-35*INT((ROW()-15)/35)+168,2+INT((ROW()-15)/35), 1, 1, "Variables_Simulación"))</f>
        <v>0</v>
      </c>
      <c r="I268" s="94" t="n">
        <f aca="false">AP268+AR268+AT268+AV268+AX268</f>
        <v>0.0157503946900847</v>
      </c>
      <c r="J268" s="81" t="n">
        <f aca="false">ROUND(AQ268+AS268+AU268+AW268+AY268,0)</f>
        <v>164023</v>
      </c>
      <c r="K268" s="94" t="n">
        <f aca="false">I268-Tabla_Ministerio!J268</f>
        <v>-1.00613961606655E-016</v>
      </c>
      <c r="L268" s="81" t="n">
        <f aca="false">J268-Tabla_Ministerio!K268</f>
        <v>0</v>
      </c>
      <c r="M268" s="94" t="n">
        <f aca="false">Q303/Q$320</f>
        <v>0.01949780017606</v>
      </c>
      <c r="N268" s="81" t="n">
        <f aca="false">ROUND((N$285*M268),0)</f>
        <v>3857915</v>
      </c>
      <c r="O268" s="82" t="n">
        <f aca="false">Tabla_Ministerio!L268/Tabla_Ministerio!L285-M268</f>
        <v>-4.63279757565577E-006</v>
      </c>
      <c r="P268" s="81" t="n">
        <f aca="false">N268-Tabla_Ministerio!L268</f>
        <v>917</v>
      </c>
      <c r="Q268" s="83" t="n">
        <f aca="false">N268+J268</f>
        <v>4021938</v>
      </c>
      <c r="R268" s="81" t="n">
        <f aca="false">Q268-Tabla_Ministerio!M268</f>
        <v>917</v>
      </c>
      <c r="T268" s="83" t="n">
        <f aca="false">B268+Tabla_Ministerio!B268</f>
        <v>15060</v>
      </c>
      <c r="U268" s="83" t="n">
        <f aca="false">C268+Tabla_Ministerio!C268</f>
        <v>61</v>
      </c>
      <c r="V268" s="83" t="n">
        <f aca="false">D268+Tabla_Ministerio!D268</f>
        <v>871.540681818182</v>
      </c>
      <c r="W268" s="83" t="n">
        <f aca="false">E268+Tabla_Ministerio!E268</f>
        <v>484.164545454545</v>
      </c>
      <c r="X268" s="83" t="n">
        <f aca="false">F268+Tabla_Ministerio!F268</f>
        <v>114</v>
      </c>
      <c r="Y268" s="83" t="n">
        <f aca="false">G268+Tabla_Ministerio!G268</f>
        <v>293</v>
      </c>
      <c r="Z268" s="83" t="n">
        <f aca="false">H268+Tabla_Ministerio!H268</f>
        <v>32</v>
      </c>
      <c r="AA268" s="83" t="n">
        <f aca="false">Y268+0.33*Z268</f>
        <v>303.56</v>
      </c>
      <c r="AD268" s="91" t="n">
        <f aca="false">IF(U268&gt;0,T268/U268,0)</f>
        <v>246.885245901639</v>
      </c>
      <c r="AE268" s="92" t="n">
        <f aca="false">EXP((((AD268-AD$285)/AD$286+2)/4-1.9)^3)</f>
        <v>0.108815523797819</v>
      </c>
      <c r="AF268" s="93" t="n">
        <f aca="false">T268/V268</f>
        <v>17.2797441521402</v>
      </c>
      <c r="AG268" s="92" t="n">
        <f aca="false">EXP((((AF268-AF$285)/AF$286+2)/4-1.9)^3)</f>
        <v>0.0502613790053112</v>
      </c>
      <c r="AH268" s="92" t="n">
        <f aca="false">W268/V268</f>
        <v>0.555527189441686</v>
      </c>
      <c r="AI268" s="92" t="n">
        <f aca="false">EXP((((AH268-AH$285)/AH$286+2)/4-1.9)^3)</f>
        <v>0.0259674782430912</v>
      </c>
      <c r="AJ268" s="92" t="n">
        <f aca="false">X268/V268</f>
        <v>0.130802844179547</v>
      </c>
      <c r="AK268" s="92" t="n">
        <f aca="false">EXP((((AJ268-AJ$285)/AJ$286+2)/4-1.9)^3)</f>
        <v>0.0502158707419584</v>
      </c>
      <c r="AL268" s="92" t="n">
        <f aca="false">AA268/V268</f>
        <v>0.348302731395994</v>
      </c>
      <c r="AM268" s="92" t="n">
        <f aca="false">EXP((((AL268-AL$285)/AL$286+2)/4-1.9)^3)</f>
        <v>0.0495141657001281</v>
      </c>
      <c r="AN268" s="92" t="n">
        <f aca="false">0.01*AE268+0.15*AG268+0.24*AI268+0.25*AK268+0.35*AM268</f>
        <v>0.0447434825476512</v>
      </c>
      <c r="AP268" s="94" t="n">
        <f aca="false">0.01*AE268/$AN$285</f>
        <v>0.000383047396098122</v>
      </c>
      <c r="AQ268" s="81" t="n">
        <f aca="false">AP268*$J$285</f>
        <v>3989.01727822623</v>
      </c>
      <c r="AR268" s="94" t="n">
        <f aca="false">0.15*AG268/$AN$285</f>
        <v>0.00265391687881639</v>
      </c>
      <c r="AS268" s="81" t="n">
        <f aca="false">AR268*$J$285</f>
        <v>27637.624984306</v>
      </c>
      <c r="AT268" s="94" t="n">
        <f aca="false">0.24*AI268/$AN$285</f>
        <v>0.00219382850764536</v>
      </c>
      <c r="AU268" s="81" t="n">
        <f aca="false">AT268*$J$285</f>
        <v>22846.310695768</v>
      </c>
      <c r="AV268" s="94" t="n">
        <f aca="false">0.25*AK268/$AN$285</f>
        <v>0.00441918989570046</v>
      </c>
      <c r="AW268" s="81" t="n">
        <f aca="false">AV268*$J$285</f>
        <v>46021.001654835</v>
      </c>
      <c r="AX268" s="94" t="n">
        <f aca="false">0.35*AM268/$AN$285</f>
        <v>0.00610041201182436</v>
      </c>
      <c r="AY268" s="81" t="n">
        <f aca="false">AX268*$J$285</f>
        <v>63529.0806499377</v>
      </c>
    </row>
    <row r="269" customFormat="false" ht="13.8" hidden="false" customHeight="false" outlineLevel="0" collapsed="false">
      <c r="A269" s="89" t="s">
        <v>124</v>
      </c>
      <c r="B269" s="81" t="n">
        <f aca="true">INDIRECT(ADDRESS(ROW()-35*INT((ROW()-15)/35)+138,2+INT((ROW()-15)/35), 1, 1, "Variables_Simulación"))</f>
        <v>0</v>
      </c>
      <c r="C269" s="81" t="n">
        <f aca="true">INDIRECT(ADDRESS(ROW()-35*INT((ROW()-15)/35)+108,2+INT((ROW()-15)/35), 1, 1, "Variables_Simulación"))</f>
        <v>0</v>
      </c>
      <c r="D269" s="81" t="n">
        <f aca="true">INDIRECT(ADDRESS(ROW()-35*INT((ROW()-15)/35)+78,2+INT((ROW()-15)/35), 1, 1, "Variables_Simulación"))</f>
        <v>0</v>
      </c>
      <c r="E269" s="81" t="n">
        <f aca="true">INDIRECT(ADDRESS(ROW()-35*INT((ROW()-15)/35)+48,2+INT((ROW()-15)/35), 1, 1, "Variables_Simulación"))</f>
        <v>0</v>
      </c>
      <c r="F269" s="81" t="n">
        <f aca="true">INDIRECT(ADDRESS(ROW()-35*INT((ROW()-15)/35)+18,2+INT((ROW()-15)/35), 1, 1, "Variables_Simulación"))</f>
        <v>0</v>
      </c>
      <c r="G269" s="81" t="n">
        <f aca="true">INDIRECT(ADDRESS(ROW()-35*INT((ROW()-15)/35)-12,2+INT((ROW()-15)/35), 1, 1, "Variables_Simulación"))</f>
        <v>0</v>
      </c>
      <c r="H269" s="81" t="n">
        <f aca="true">INDIRECT(ADDRESS(ROW()-35*INT((ROW()-15)/35)+168,2+INT((ROW()-15)/35), 1, 1, "Variables_Simulación"))</f>
        <v>0</v>
      </c>
      <c r="I269" s="94" t="n">
        <f aca="false">AP269+AR269+AT269+AV269+AX269</f>
        <v>0.0133672170127874</v>
      </c>
      <c r="J269" s="81" t="n">
        <f aca="false">ROUND(AQ269+AS269+AU269+AW269+AY269,0)</f>
        <v>139205</v>
      </c>
      <c r="K269" s="94" t="n">
        <f aca="false">I269-Tabla_Ministerio!J269</f>
        <v>0</v>
      </c>
      <c r="L269" s="81" t="n">
        <f aca="false">J269-Tabla_Ministerio!K269</f>
        <v>0</v>
      </c>
      <c r="M269" s="94" t="n">
        <f aca="false">Q304/Q$320</f>
        <v>0.0187556403694892</v>
      </c>
      <c r="N269" s="81" t="n">
        <f aca="false">ROUND((N$285*M269),0)</f>
        <v>3711068</v>
      </c>
      <c r="O269" s="82" t="n">
        <f aca="false">Tabla_Ministerio!L269/Tabla_Ministerio!L285-M269</f>
        <v>-1.76829894241171E-006</v>
      </c>
      <c r="P269" s="81" t="n">
        <f aca="false">N269-Tabla_Ministerio!L269</f>
        <v>350</v>
      </c>
      <c r="Q269" s="83" t="n">
        <f aca="false">N269+J269</f>
        <v>3850273</v>
      </c>
      <c r="R269" s="81" t="n">
        <f aca="false">Q269-Tabla_Ministerio!M269</f>
        <v>350</v>
      </c>
      <c r="T269" s="83" t="n">
        <f aca="false">B269+Tabla_Ministerio!B269</f>
        <v>5955</v>
      </c>
      <c r="U269" s="83" t="n">
        <f aca="false">C269+Tabla_Ministerio!C269</f>
        <v>53</v>
      </c>
      <c r="V269" s="83" t="n">
        <f aca="false">D269+Tabla_Ministerio!D269</f>
        <v>382.730909090909</v>
      </c>
      <c r="W269" s="83" t="n">
        <f aca="false">E269+Tabla_Ministerio!E269</f>
        <v>229.057272727273</v>
      </c>
      <c r="X269" s="83" t="n">
        <f aca="false">F269+Tabla_Ministerio!F269</f>
        <v>42</v>
      </c>
      <c r="Y269" s="83" t="n">
        <f aca="false">G269+Tabla_Ministerio!G269</f>
        <v>116</v>
      </c>
      <c r="Z269" s="83" t="n">
        <f aca="false">H269+Tabla_Ministerio!H269</f>
        <v>5</v>
      </c>
      <c r="AA269" s="83" t="n">
        <f aca="false">Y269+0.33*Z269</f>
        <v>117.65</v>
      </c>
      <c r="AD269" s="91" t="n">
        <f aca="false">IF(U269&gt;0,T269/U269,0)</f>
        <v>112.358490566038</v>
      </c>
      <c r="AE269" s="92" t="n">
        <f aca="false">EXP((((AD269-AD$285)/AD$286+2)/4-1.9)^3)</f>
        <v>0.00853966108489276</v>
      </c>
      <c r="AF269" s="93" t="n">
        <f aca="false">T269/V269</f>
        <v>15.5592345915953</v>
      </c>
      <c r="AG269" s="92" t="n">
        <f aca="false">EXP((((AF269-AF$285)/AF$286+2)/4-1.9)^3)</f>
        <v>0.026361318974983</v>
      </c>
      <c r="AH269" s="92" t="n">
        <f aca="false">W269/V269</f>
        <v>0.598481249584328</v>
      </c>
      <c r="AI269" s="92" t="n">
        <f aca="false">EXP((((AH269-AH$285)/AH$286+2)/4-1.9)^3)</f>
        <v>0.0454421343059311</v>
      </c>
      <c r="AJ269" s="92" t="n">
        <f aca="false">X269/V269</f>
        <v>0.109737674701428</v>
      </c>
      <c r="AK269" s="92" t="n">
        <f aca="false">EXP((((AJ269-AJ$285)/AJ$286+2)/4-1.9)^3)</f>
        <v>0.0379238808596583</v>
      </c>
      <c r="AL269" s="92" t="n">
        <f aca="false">AA269/V269</f>
        <v>0.307396129252929</v>
      </c>
      <c r="AM269" s="92" t="n">
        <f aca="false">EXP((((AL269-AL$285)/AL$286+2)/4-1.9)^3)</f>
        <v>0.0387048874634363</v>
      </c>
      <c r="AN269" s="92" t="n">
        <f aca="false">0.01*AE269+0.15*AG269+0.24*AI269+0.25*AK269+0.35*AM269</f>
        <v>0.0379733875176371</v>
      </c>
      <c r="AP269" s="94" t="n">
        <f aca="false">0.01*AE269/$AN$285</f>
        <v>3.00609217137655E-005</v>
      </c>
      <c r="AQ269" s="81" t="n">
        <f aca="false">AP269*$J$285</f>
        <v>313.051432634983</v>
      </c>
      <c r="AR269" s="94" t="n">
        <f aca="false">0.15*AG269/$AN$285</f>
        <v>0.00139193851740871</v>
      </c>
      <c r="AS269" s="81" t="n">
        <f aca="false">AR269*$J$285</f>
        <v>14495.5085264426</v>
      </c>
      <c r="AT269" s="94" t="n">
        <f aca="false">0.24*AI269/$AN$285</f>
        <v>0.00383911940756605</v>
      </c>
      <c r="AU269" s="81" t="n">
        <f aca="false">AT269*$J$285</f>
        <v>39980.2055984521</v>
      </c>
      <c r="AV269" s="94" t="n">
        <f aca="false">0.25*AK269/$AN$285</f>
        <v>0.00333744747675392</v>
      </c>
      <c r="AW269" s="81" t="n">
        <f aca="false">AV269*$J$285</f>
        <v>34755.8442781677</v>
      </c>
      <c r="AX269" s="94" t="n">
        <f aca="false">0.35*AM269/$AN$285</f>
        <v>0.00476865068934497</v>
      </c>
      <c r="AY269" s="81" t="n">
        <f aca="false">AX269*$J$285</f>
        <v>49660.2514137696</v>
      </c>
    </row>
    <row r="270" customFormat="false" ht="13.8" hidden="false" customHeight="false" outlineLevel="0" collapsed="false">
      <c r="A270" s="89" t="s">
        <v>125</v>
      </c>
      <c r="B270" s="81" t="n">
        <f aca="true">INDIRECT(ADDRESS(ROW()-35*INT((ROW()-15)/35)+138,2+INT((ROW()-15)/35), 1, 1, "Variables_Simulación"))</f>
        <v>0</v>
      </c>
      <c r="C270" s="81" t="n">
        <f aca="true">INDIRECT(ADDRESS(ROW()-35*INT((ROW()-15)/35)+108,2+INT((ROW()-15)/35), 1, 1, "Variables_Simulación"))</f>
        <v>0</v>
      </c>
      <c r="D270" s="81" t="n">
        <f aca="true">INDIRECT(ADDRESS(ROW()-35*INT((ROW()-15)/35)+78,2+INT((ROW()-15)/35), 1, 1, "Variables_Simulación"))</f>
        <v>0</v>
      </c>
      <c r="E270" s="81" t="n">
        <f aca="true">INDIRECT(ADDRESS(ROW()-35*INT((ROW()-15)/35)+48,2+INT((ROW()-15)/35), 1, 1, "Variables_Simulación"))</f>
        <v>0</v>
      </c>
      <c r="F270" s="81" t="n">
        <f aca="true">INDIRECT(ADDRESS(ROW()-35*INT((ROW()-15)/35)+18,2+INT((ROW()-15)/35), 1, 1, "Variables_Simulación"))</f>
        <v>0</v>
      </c>
      <c r="G270" s="81" t="n">
        <f aca="true">INDIRECT(ADDRESS(ROW()-35*INT((ROW()-15)/35)-12,2+INT((ROW()-15)/35), 1, 1, "Variables_Simulación"))</f>
        <v>0</v>
      </c>
      <c r="H270" s="81" t="n">
        <f aca="true">INDIRECT(ADDRESS(ROW()-35*INT((ROW()-15)/35)+168,2+INT((ROW()-15)/35), 1, 1, "Variables_Simulación"))</f>
        <v>0</v>
      </c>
      <c r="I270" s="94" t="n">
        <f aca="false">AP270+AR270+AT270+AV270+AX270</f>
        <v>0.0180562227087745</v>
      </c>
      <c r="J270" s="81" t="n">
        <f aca="false">ROUND(AQ270+AS270+AU270+AW270+AY270,0)</f>
        <v>188036</v>
      </c>
      <c r="K270" s="94" t="n">
        <f aca="false">I270-Tabla_Ministerio!J270</f>
        <v>-1.21430643318377E-016</v>
      </c>
      <c r="L270" s="81" t="n">
        <f aca="false">J270-Tabla_Ministerio!K270</f>
        <v>0</v>
      </c>
      <c r="M270" s="94" t="n">
        <f aca="false">Q305/Q$320</f>
        <v>0.0207303902735282</v>
      </c>
      <c r="N270" s="81" t="n">
        <f aca="false">ROUND((N$285*M270),0)</f>
        <v>4101800</v>
      </c>
      <c r="O270" s="82" t="n">
        <f aca="false">Tabla_Ministerio!L270/Tabla_Ministerio!L285-M270</f>
        <v>9.61774581443101E-006</v>
      </c>
      <c r="P270" s="81" t="n">
        <f aca="false">N270-Tabla_Ministerio!L270</f>
        <v>-1903</v>
      </c>
      <c r="Q270" s="83" t="n">
        <f aca="false">N270+J270</f>
        <v>4289836</v>
      </c>
      <c r="R270" s="81" t="n">
        <f aca="false">Q270-Tabla_Ministerio!M270</f>
        <v>-1903</v>
      </c>
      <c r="T270" s="83" t="n">
        <f aca="false">B270+Tabla_Ministerio!B270</f>
        <v>7054</v>
      </c>
      <c r="U270" s="83" t="n">
        <f aca="false">C270+Tabla_Ministerio!C270</f>
        <v>40</v>
      </c>
      <c r="V270" s="83" t="n">
        <f aca="false">D270+Tabla_Ministerio!D270</f>
        <v>325.824090909091</v>
      </c>
      <c r="W270" s="83" t="n">
        <f aca="false">E270+Tabla_Ministerio!E270</f>
        <v>165.454545454545</v>
      </c>
      <c r="X270" s="83" t="n">
        <f aca="false">F270+Tabla_Ministerio!F270</f>
        <v>27</v>
      </c>
      <c r="Y270" s="83" t="n">
        <f aca="false">G270+Tabla_Ministerio!G270</f>
        <v>96</v>
      </c>
      <c r="Z270" s="83" t="n">
        <f aca="false">H270+Tabla_Ministerio!H270</f>
        <v>19</v>
      </c>
      <c r="AA270" s="83" t="n">
        <f aca="false">Y270+0.33*Z270</f>
        <v>102.27</v>
      </c>
      <c r="AD270" s="91" t="n">
        <f aca="false">IF(U270&gt;0,T270/U270,0)</f>
        <v>176.35</v>
      </c>
      <c r="AE270" s="92" t="n">
        <f aca="false">EXP((((AD270-AD$285)/AD$286+2)/4-1.9)^3)</f>
        <v>0.0336357302955699</v>
      </c>
      <c r="AF270" s="93" t="n">
        <f aca="false">T270/V270</f>
        <v>21.6497189643603</v>
      </c>
      <c r="AG270" s="92" t="n">
        <f aca="false">EXP((((AF270-AF$285)/AF$286+2)/4-1.9)^3)</f>
        <v>0.181928450007688</v>
      </c>
      <c r="AH270" s="92" t="n">
        <f aca="false">W270/V270</f>
        <v>0.507803290397913</v>
      </c>
      <c r="AI270" s="92" t="n">
        <f aca="false">EXP((((AH270-AH$285)/AH$286+2)/4-1.9)^3)</f>
        <v>0.012938263200761</v>
      </c>
      <c r="AJ270" s="92" t="n">
        <f aca="false">X270/V270</f>
        <v>0.0828668006858134</v>
      </c>
      <c r="AK270" s="92" t="n">
        <f aca="false">EXP((((AJ270-AJ$285)/AJ$286+2)/4-1.9)^3)</f>
        <v>0.0258589857387789</v>
      </c>
      <c r="AL270" s="92" t="n">
        <f aca="false">AA270/V270</f>
        <v>0.313881026153264</v>
      </c>
      <c r="AM270" s="92" t="n">
        <f aca="false">EXP((((AL270-AL$285)/AL$286+2)/4-1.9)^3)</f>
        <v>0.0402808269505578</v>
      </c>
      <c r="AN270" s="92" t="n">
        <f aca="false">0.01*AE270+0.15*AG270+0.24*AI270+0.25*AK270+0.35*AM270</f>
        <v>0.0512938438396816</v>
      </c>
      <c r="AP270" s="94" t="n">
        <f aca="false">0.01*AE270/$AN$285</f>
        <v>0.000118402948916696</v>
      </c>
      <c r="AQ270" s="81" t="n">
        <f aca="false">AP270*$J$285</f>
        <v>1233.03646972359</v>
      </c>
      <c r="AR270" s="94" t="n">
        <f aca="false">0.15*AG270/$AN$285</f>
        <v>0.009606242283191</v>
      </c>
      <c r="AS270" s="81" t="n">
        <f aca="false">AR270*$J$285</f>
        <v>100038.446512923</v>
      </c>
      <c r="AT270" s="94" t="n">
        <f aca="false">0.24*AI270/$AN$285</f>
        <v>0.00109307228000856</v>
      </c>
      <c r="AU270" s="81" t="n">
        <f aca="false">AT270*$J$285</f>
        <v>11383.1454167812</v>
      </c>
      <c r="AV270" s="94" t="n">
        <f aca="false">0.25*AK270/$AN$285</f>
        <v>0.00227569027085275</v>
      </c>
      <c r="AW270" s="81" t="n">
        <f aca="false">AV270*$J$285</f>
        <v>23698.8109116335</v>
      </c>
      <c r="AX270" s="94" t="n">
        <f aca="false">0.35*AM270/$AN$285</f>
        <v>0.00496281492580547</v>
      </c>
      <c r="AY270" s="81" t="n">
        <f aca="false">AX270*$J$285</f>
        <v>51682.2583558456</v>
      </c>
    </row>
    <row r="271" customFormat="false" ht="13.8" hidden="false" customHeight="false" outlineLevel="0" collapsed="false">
      <c r="A271" s="89" t="s">
        <v>126</v>
      </c>
      <c r="B271" s="81" t="n">
        <f aca="true">INDIRECT(ADDRESS(ROW()-35*INT((ROW()-15)/35)+138,2+INT((ROW()-15)/35), 1, 1, "Variables_Simulación"))</f>
        <v>0</v>
      </c>
      <c r="C271" s="81" t="n">
        <f aca="true">INDIRECT(ADDRESS(ROW()-35*INT((ROW()-15)/35)+108,2+INT((ROW()-15)/35), 1, 1, "Variables_Simulación"))</f>
        <v>0</v>
      </c>
      <c r="D271" s="81" t="n">
        <f aca="true">INDIRECT(ADDRESS(ROW()-35*INT((ROW()-15)/35)+78,2+INT((ROW()-15)/35), 1, 1, "Variables_Simulación"))</f>
        <v>0</v>
      </c>
      <c r="E271" s="81" t="n">
        <f aca="true">INDIRECT(ADDRESS(ROW()-35*INT((ROW()-15)/35)+48,2+INT((ROW()-15)/35), 1, 1, "Variables_Simulación"))</f>
        <v>0</v>
      </c>
      <c r="F271" s="81" t="n">
        <f aca="true">INDIRECT(ADDRESS(ROW()-35*INT((ROW()-15)/35)+18,2+INT((ROW()-15)/35), 1, 1, "Variables_Simulación"))</f>
        <v>0</v>
      </c>
      <c r="G271" s="81" t="n">
        <f aca="true">INDIRECT(ADDRESS(ROW()-35*INT((ROW()-15)/35)-12,2+INT((ROW()-15)/35), 1, 1, "Variables_Simulación"))</f>
        <v>0</v>
      </c>
      <c r="H271" s="81" t="n">
        <f aca="true">INDIRECT(ADDRESS(ROW()-35*INT((ROW()-15)/35)+168,2+INT((ROW()-15)/35), 1, 1, "Variables_Simulación"))</f>
        <v>0</v>
      </c>
      <c r="I271" s="94" t="n">
        <f aca="false">AP271+AR271+AT271+AV271+AX271</f>
        <v>0.0489183196733156</v>
      </c>
      <c r="J271" s="81" t="n">
        <f aca="false">ROUND(AQ271+AS271+AU271+AW271+AY271,0)</f>
        <v>509430</v>
      </c>
      <c r="K271" s="94" t="n">
        <f aca="false">I271-Tabla_Ministerio!J271</f>
        <v>0</v>
      </c>
      <c r="L271" s="81" t="n">
        <f aca="false">J271-Tabla_Ministerio!K271</f>
        <v>0</v>
      </c>
      <c r="M271" s="94" t="n">
        <f aca="false">Q306/Q$320</f>
        <v>0.0251251320184203</v>
      </c>
      <c r="N271" s="81" t="n">
        <f aca="false">ROUND((N$285*M271),0)</f>
        <v>4971362</v>
      </c>
      <c r="O271" s="82" t="n">
        <f aca="false">Tabla_Ministerio!L271/Tabla_Ministerio!L285-M271</f>
        <v>1.66244959841078E-005</v>
      </c>
      <c r="P271" s="81" t="n">
        <f aca="false">N271-Tabla_Ministerio!L271</f>
        <v>-3289</v>
      </c>
      <c r="Q271" s="83" t="n">
        <f aca="false">N271+J271</f>
        <v>5480792</v>
      </c>
      <c r="R271" s="81" t="n">
        <f aca="false">Q271-Tabla_Ministerio!M271</f>
        <v>-3289</v>
      </c>
      <c r="T271" s="83" t="n">
        <f aca="false">B271+Tabla_Ministerio!B271</f>
        <v>11114</v>
      </c>
      <c r="U271" s="83" t="n">
        <f aca="false">C271+Tabla_Ministerio!C271</f>
        <v>46</v>
      </c>
      <c r="V271" s="83" t="n">
        <f aca="false">D271+Tabla_Ministerio!D271</f>
        <v>474.556136363636</v>
      </c>
      <c r="W271" s="83" t="n">
        <f aca="false">E271+Tabla_Ministerio!E271</f>
        <v>383.178636363636</v>
      </c>
      <c r="X271" s="83" t="n">
        <f aca="false">F271+Tabla_Ministerio!F271</f>
        <v>57</v>
      </c>
      <c r="Y271" s="83" t="n">
        <f aca="false">G271+Tabla_Ministerio!G271</f>
        <v>130</v>
      </c>
      <c r="Z271" s="83" t="n">
        <f aca="false">H271+Tabla_Ministerio!H271</f>
        <v>18</v>
      </c>
      <c r="AA271" s="83" t="n">
        <f aca="false">Y271+0.33*Z271</f>
        <v>135.94</v>
      </c>
      <c r="AD271" s="91" t="n">
        <f aca="false">IF(U271&gt;0,T271/U271,0)</f>
        <v>241.608695652174</v>
      </c>
      <c r="AE271" s="92" t="n">
        <f aca="false">EXP((((AD271-AD$285)/AD$286+2)/4-1.9)^3)</f>
        <v>0.100792501698272</v>
      </c>
      <c r="AF271" s="93" t="n">
        <f aca="false">T271/V271</f>
        <v>23.4197793440473</v>
      </c>
      <c r="AG271" s="92" t="n">
        <f aca="false">EXP((((AF271-AF$285)/AF$286+2)/4-1.9)^3)</f>
        <v>0.269323212013716</v>
      </c>
      <c r="AH271" s="92" t="n">
        <f aca="false">W271/V271</f>
        <v>0.80744638410917</v>
      </c>
      <c r="AI271" s="92" t="n">
        <f aca="false">EXP((((AH271-AH$285)/AH$286+2)/4-1.9)^3)</f>
        <v>0.311534546772567</v>
      </c>
      <c r="AJ271" s="92" t="n">
        <f aca="false">X271/V271</f>
        <v>0.120112238852861</v>
      </c>
      <c r="AK271" s="92" t="n">
        <f aca="false">EXP((((AJ271-AJ$285)/AJ$286+2)/4-1.9)^3)</f>
        <v>0.0436388635662809</v>
      </c>
      <c r="AL271" s="92" t="n">
        <f aca="false">AA271/V271</f>
        <v>0.286457153502771</v>
      </c>
      <c r="AM271" s="92" t="n">
        <f aca="false">EXP((((AL271-AL$285)/AL$286+2)/4-1.9)^3)</f>
        <v>0.0339485921818502</v>
      </c>
      <c r="AN271" s="92" t="n">
        <f aca="false">0.01*AE271+0.15*AG271+0.24*AI271+0.25*AK271+0.35*AM271</f>
        <v>0.138966421199674</v>
      </c>
      <c r="AP271" s="94" t="n">
        <f aca="false">0.01*AE271/$AN$285</f>
        <v>0.000354805123150199</v>
      </c>
      <c r="AQ271" s="81" t="n">
        <f aca="false">AP271*$J$285</f>
        <v>3694.90507197386</v>
      </c>
      <c r="AR271" s="94" t="n">
        <f aca="false">0.15*AG271/$AN$285</f>
        <v>0.0142208875356308</v>
      </c>
      <c r="AS271" s="81" t="n">
        <f aca="false">AR271*$J$285</f>
        <v>148094.900707306</v>
      </c>
      <c r="AT271" s="94" t="n">
        <f aca="false">0.24*AI271/$AN$285</f>
        <v>0.0263195895815516</v>
      </c>
      <c r="AU271" s="81" t="n">
        <f aca="false">AT271*$J$285</f>
        <v>274089.573943321</v>
      </c>
      <c r="AV271" s="94" t="n">
        <f aca="false">0.25*AK271/$AN$285</f>
        <v>0.00384038795071262</v>
      </c>
      <c r="AW271" s="81" t="n">
        <f aca="false">AV271*$J$285</f>
        <v>39993.4160799262</v>
      </c>
      <c r="AX271" s="94" t="n">
        <f aca="false">0.35*AM271/$AN$285</f>
        <v>0.00418264948227028</v>
      </c>
      <c r="AY271" s="81" t="n">
        <f aca="false">AX271*$J$285</f>
        <v>43557.6934434145</v>
      </c>
    </row>
    <row r="272" customFormat="false" ht="13.8" hidden="false" customHeight="false" outlineLevel="0" collapsed="false">
      <c r="A272" s="89" t="s">
        <v>127</v>
      </c>
      <c r="B272" s="81" t="n">
        <f aca="true">INDIRECT(ADDRESS(ROW()-35*INT((ROW()-15)/35)+138,2+INT((ROW()-15)/35), 1, 1, "Variables_Simulación"))</f>
        <v>0</v>
      </c>
      <c r="C272" s="81" t="n">
        <f aca="true">INDIRECT(ADDRESS(ROW()-35*INT((ROW()-15)/35)+108,2+INT((ROW()-15)/35), 1, 1, "Variables_Simulación"))</f>
        <v>0</v>
      </c>
      <c r="D272" s="81" t="n">
        <f aca="true">INDIRECT(ADDRESS(ROW()-35*INT((ROW()-15)/35)+78,2+INT((ROW()-15)/35), 1, 1, "Variables_Simulación"))</f>
        <v>0</v>
      </c>
      <c r="E272" s="81" t="n">
        <f aca="true">INDIRECT(ADDRESS(ROW()-35*INT((ROW()-15)/35)+48,2+INT((ROW()-15)/35), 1, 1, "Variables_Simulación"))</f>
        <v>0</v>
      </c>
      <c r="F272" s="81" t="n">
        <f aca="true">INDIRECT(ADDRESS(ROW()-35*INT((ROW()-15)/35)+18,2+INT((ROW()-15)/35), 1, 1, "Variables_Simulación"))</f>
        <v>0</v>
      </c>
      <c r="G272" s="81" t="n">
        <f aca="true">INDIRECT(ADDRESS(ROW()-35*INT((ROW()-15)/35)-12,2+INT((ROW()-15)/35), 1, 1, "Variables_Simulación"))</f>
        <v>0</v>
      </c>
      <c r="H272" s="81" t="n">
        <f aca="true">INDIRECT(ADDRESS(ROW()-35*INT((ROW()-15)/35)+168,2+INT((ROW()-15)/35), 1, 1, "Variables_Simulación"))</f>
        <v>0</v>
      </c>
      <c r="I272" s="94" t="n">
        <f aca="false">AP272+AR272+AT272+AV272+AX272</f>
        <v>0.129167913305213</v>
      </c>
      <c r="J272" s="81" t="n">
        <f aca="false">ROUND(AQ272+AS272+AU272+AW272+AY272,0)</f>
        <v>1345142</v>
      </c>
      <c r="K272" s="94" t="n">
        <f aca="false">I272-Tabla_Ministerio!J272</f>
        <v>0</v>
      </c>
      <c r="L272" s="81" t="n">
        <f aca="false">J272-Tabla_Ministerio!K272</f>
        <v>0</v>
      </c>
      <c r="M272" s="94" t="n">
        <f aca="false">Q307/Q$320</f>
        <v>0.0370747466829883</v>
      </c>
      <c r="N272" s="81" t="n">
        <f aca="false">ROUND((N$285*M272),0)</f>
        <v>7335761</v>
      </c>
      <c r="O272" s="82" t="n">
        <f aca="false">Tabla_Ministerio!L272/Tabla_Ministerio!L285-M272</f>
        <v>-1.6493547053964E-006</v>
      </c>
      <c r="P272" s="81" t="n">
        <f aca="false">N272-Tabla_Ministerio!L272</f>
        <v>326</v>
      </c>
      <c r="Q272" s="83" t="n">
        <f aca="false">N272+J272</f>
        <v>8680903</v>
      </c>
      <c r="R272" s="81" t="n">
        <f aca="false">Q272-Tabla_Ministerio!M272</f>
        <v>326</v>
      </c>
      <c r="T272" s="83" t="n">
        <f aca="false">B272+Tabla_Ministerio!B272</f>
        <v>8867</v>
      </c>
      <c r="U272" s="83" t="n">
        <f aca="false">C272+Tabla_Ministerio!C272</f>
        <v>50</v>
      </c>
      <c r="V272" s="83" t="n">
        <f aca="false">D272+Tabla_Ministerio!D272</f>
        <v>345.488181818182</v>
      </c>
      <c r="W272" s="83" t="n">
        <f aca="false">E272+Tabla_Ministerio!E272</f>
        <v>244.833636363636</v>
      </c>
      <c r="X272" s="83" t="n">
        <f aca="false">F272+Tabla_Ministerio!F272</f>
        <v>113</v>
      </c>
      <c r="Y272" s="83" t="n">
        <f aca="false">G272+Tabla_Ministerio!G272</f>
        <v>322</v>
      </c>
      <c r="Z272" s="83" t="n">
        <f aca="false">H272+Tabla_Ministerio!H272</f>
        <v>47</v>
      </c>
      <c r="AA272" s="83" t="n">
        <f aca="false">Y272+0.33*Z272</f>
        <v>337.51</v>
      </c>
      <c r="AD272" s="91" t="n">
        <f aca="false">IF(U272&gt;0,T272/U272,0)</f>
        <v>177.34</v>
      </c>
      <c r="AE272" s="92" t="n">
        <f aca="false">EXP((((AD272-AD$285)/AD$286+2)/4-1.9)^3)</f>
        <v>0.0342748932260001</v>
      </c>
      <c r="AF272" s="93" t="n">
        <f aca="false">T272/V272</f>
        <v>25.6651326055094</v>
      </c>
      <c r="AG272" s="92" t="n">
        <f aca="false">EXP((((AF272-AF$285)/AF$286+2)/4-1.9)^3)</f>
        <v>0.403540012227311</v>
      </c>
      <c r="AH272" s="92" t="n">
        <f aca="false">W272/V272</f>
        <v>0.708659946268388</v>
      </c>
      <c r="AI272" s="92" t="n">
        <f aca="false">EXP((((AH272-AH$285)/AH$286+2)/4-1.9)^3)</f>
        <v>0.146091839717069</v>
      </c>
      <c r="AJ272" s="92" t="n">
        <f aca="false">X272/V272</f>
        <v>0.327073416535758</v>
      </c>
      <c r="AK272" s="92" t="n">
        <f aca="false">EXP((((AJ272-AJ$285)/AJ$286+2)/4-1.9)^3)</f>
        <v>0.331701632339196</v>
      </c>
      <c r="AL272" s="92" t="n">
        <f aca="false">AA272/V272</f>
        <v>0.976907511637024</v>
      </c>
      <c r="AM272" s="92" t="n">
        <f aca="false">EXP((((AL272-AL$285)/AL$286+2)/4-1.9)^3)</f>
        <v>0.537363000773308</v>
      </c>
      <c r="AN272" s="92" t="n">
        <f aca="false">0.01*AE272+0.15*AG272+0.24*AI272+0.25*AK272+0.35*AM272</f>
        <v>0.36693825065391</v>
      </c>
      <c r="AP272" s="94" t="n">
        <f aca="false">0.01*AE272/$AN$285</f>
        <v>0.000120652900832001</v>
      </c>
      <c r="AQ272" s="81" t="n">
        <f aca="false">AP272*$J$285</f>
        <v>1256.46724397437</v>
      </c>
      <c r="AR272" s="94" t="n">
        <f aca="false">0.15*AG272/$AN$285</f>
        <v>0.0213078445303832</v>
      </c>
      <c r="AS272" s="81" t="n">
        <f aca="false">AR272*$J$285</f>
        <v>221897.762154957</v>
      </c>
      <c r="AT272" s="94" t="n">
        <f aca="false">0.24*AI272/$AN$285</f>
        <v>0.0123423784052243</v>
      </c>
      <c r="AU272" s="81" t="n">
        <f aca="false">AT272*$J$285</f>
        <v>128532.294474166</v>
      </c>
      <c r="AV272" s="94" t="n">
        <f aca="false">0.25*AK272/$AN$285</f>
        <v>0.0291910202962171</v>
      </c>
      <c r="AW272" s="81" t="n">
        <f aca="false">AV272*$J$285</f>
        <v>303992.366262776</v>
      </c>
      <c r="AX272" s="94" t="n">
        <f aca="false">0.35*AM272/$AN$285</f>
        <v>0.0662060171725561</v>
      </c>
      <c r="AY272" s="81" t="n">
        <f aca="false">AX272*$J$285</f>
        <v>689462.842233282</v>
      </c>
    </row>
    <row r="273" customFormat="false" ht="13.8" hidden="false" customHeight="false" outlineLevel="0" collapsed="false">
      <c r="A273" s="89" t="s">
        <v>128</v>
      </c>
      <c r="B273" s="81" t="n">
        <f aca="true">INDIRECT(ADDRESS(ROW()-35*INT((ROW()-15)/35)+138,2+INT((ROW()-15)/35), 1, 1, "Variables_Simulación"))</f>
        <v>0</v>
      </c>
      <c r="C273" s="81" t="n">
        <f aca="true">INDIRECT(ADDRESS(ROW()-35*INT((ROW()-15)/35)+108,2+INT((ROW()-15)/35), 1, 1, "Variables_Simulación"))</f>
        <v>0</v>
      </c>
      <c r="D273" s="81" t="n">
        <f aca="true">INDIRECT(ADDRESS(ROW()-35*INT((ROW()-15)/35)+78,2+INT((ROW()-15)/35), 1, 1, "Variables_Simulación"))</f>
        <v>0</v>
      </c>
      <c r="E273" s="81" t="n">
        <f aca="true">INDIRECT(ADDRESS(ROW()-35*INT((ROW()-15)/35)+48,2+INT((ROW()-15)/35), 1, 1, "Variables_Simulación"))</f>
        <v>0</v>
      </c>
      <c r="F273" s="81" t="n">
        <f aca="true">INDIRECT(ADDRESS(ROW()-35*INT((ROW()-15)/35)+18,2+INT((ROW()-15)/35), 1, 1, "Variables_Simulación"))</f>
        <v>0</v>
      </c>
      <c r="G273" s="81" t="n">
        <f aca="true">INDIRECT(ADDRESS(ROW()-35*INT((ROW()-15)/35)-12,2+INT((ROW()-15)/35), 1, 1, "Variables_Simulación"))</f>
        <v>0</v>
      </c>
      <c r="H273" s="81" t="n">
        <f aca="true">INDIRECT(ADDRESS(ROW()-35*INT((ROW()-15)/35)+168,2+INT((ROW()-15)/35), 1, 1, "Variables_Simulación"))</f>
        <v>0</v>
      </c>
      <c r="I273" s="94" t="n">
        <f aca="false">AP273+AR273+AT273+AV273+AX273</f>
        <v>0.0058159834284263</v>
      </c>
      <c r="J273" s="81" t="n">
        <f aca="false">ROUND(AQ273+AS273+AU273+AW273+AY273,0)</f>
        <v>60567</v>
      </c>
      <c r="K273" s="94" t="n">
        <f aca="false">I273-Tabla_Ministerio!J273</f>
        <v>0</v>
      </c>
      <c r="L273" s="81" t="n">
        <f aca="false">J273-Tabla_Ministerio!K273</f>
        <v>0</v>
      </c>
      <c r="M273" s="94" t="n">
        <f aca="false">Q308/Q$320</f>
        <v>0.00976897503596123</v>
      </c>
      <c r="N273" s="81" t="n">
        <f aca="false">ROUND((N$285*M273),0)</f>
        <v>1932929</v>
      </c>
      <c r="O273" s="82" t="n">
        <f aca="false">Tabla_Ministerio!L273/Tabla_Ministerio!L285-M273</f>
        <v>1.4143830892932E-005</v>
      </c>
      <c r="P273" s="81" t="n">
        <f aca="false">N273-Tabla_Ministerio!L273</f>
        <v>-2799</v>
      </c>
      <c r="Q273" s="83" t="n">
        <f aca="false">N273+J273</f>
        <v>1993496</v>
      </c>
      <c r="R273" s="81" t="n">
        <f aca="false">Q273-Tabla_Ministerio!M273</f>
        <v>-2799</v>
      </c>
      <c r="T273" s="83" t="n">
        <f aca="false">B273+Tabla_Ministerio!B273</f>
        <v>2714</v>
      </c>
      <c r="U273" s="83" t="n">
        <f aca="false">C273+Tabla_Ministerio!C273</f>
        <v>22</v>
      </c>
      <c r="V273" s="83" t="n">
        <f aca="false">D273+Tabla_Ministerio!D273</f>
        <v>237.204545454545</v>
      </c>
      <c r="W273" s="83" t="n">
        <f aca="false">E273+Tabla_Ministerio!E273</f>
        <v>107.181818181818</v>
      </c>
      <c r="X273" s="83" t="n">
        <f aca="false">F273+Tabla_Ministerio!F273</f>
        <v>13</v>
      </c>
      <c r="Y273" s="83" t="n">
        <f aca="false">G273+Tabla_Ministerio!G273</f>
        <v>62</v>
      </c>
      <c r="Z273" s="83" t="n">
        <f aca="false">H273+Tabla_Ministerio!H273</f>
        <v>3</v>
      </c>
      <c r="AA273" s="83" t="n">
        <f aca="false">Y273+0.33*Z273</f>
        <v>62.99</v>
      </c>
      <c r="AD273" s="91" t="n">
        <f aca="false">IF(U273&gt;0,T273/U273,0)</f>
        <v>123.363636363636</v>
      </c>
      <c r="AE273" s="92" t="n">
        <f aca="false">EXP((((AD273-AD$285)/AD$286+2)/4-1.9)^3)</f>
        <v>0.0110539993206859</v>
      </c>
      <c r="AF273" s="93" t="n">
        <f aca="false">T273/V273</f>
        <v>11.4416019929099</v>
      </c>
      <c r="AG273" s="92" t="n">
        <f aca="false">EXP((((AF273-AF$285)/AF$286+2)/4-1.9)^3)</f>
        <v>0.00391535648708391</v>
      </c>
      <c r="AH273" s="92" t="n">
        <f aca="false">W273/V273</f>
        <v>0.451853981029031</v>
      </c>
      <c r="AI273" s="92" t="n">
        <f aca="false">EXP((((AH273-AH$285)/AH$286+2)/4-1.9)^3)</f>
        <v>0.00513915192937987</v>
      </c>
      <c r="AJ273" s="92" t="n">
        <f aca="false">X273/V273</f>
        <v>0.0548050205997893</v>
      </c>
      <c r="AK273" s="92" t="n">
        <f aca="false">EXP((((AJ273-AJ$285)/AJ$286+2)/4-1.9)^3)</f>
        <v>0.0168111310701249</v>
      </c>
      <c r="AL273" s="92" t="n">
        <f aca="false">AA273/V273</f>
        <v>0.265551403660056</v>
      </c>
      <c r="AM273" s="92" t="n">
        <f aca="false">EXP((((AL273-AL$285)/AL$286+2)/4-1.9)^3)</f>
        <v>0.0296798139680663</v>
      </c>
      <c r="AN273" s="92" t="n">
        <f aca="false">0.01*AE273+0.15*AG273+0.24*AI273+0.25*AK273+0.35*AM273</f>
        <v>0.016521957585675</v>
      </c>
      <c r="AP273" s="94" t="n">
        <f aca="false">0.01*AE273/$AN$285</f>
        <v>3.89117793902858E-005</v>
      </c>
      <c r="AQ273" s="81" t="n">
        <f aca="false">AP273*$J$285</f>
        <v>405.223379392497</v>
      </c>
      <c r="AR273" s="94" t="n">
        <f aca="false">0.15*AG273/$AN$285</f>
        <v>0.0002067398641521</v>
      </c>
      <c r="AS273" s="81" t="n">
        <f aca="false">AR273*$J$285</f>
        <v>2152.96827129355</v>
      </c>
      <c r="AT273" s="94" t="n">
        <f aca="false">0.24*AI273/$AN$285</f>
        <v>0.000434174543336483</v>
      </c>
      <c r="AU273" s="81" t="n">
        <f aca="false">AT273*$J$285</f>
        <v>4521.4502768518</v>
      </c>
      <c r="AV273" s="94" t="n">
        <f aca="false">0.25*AK273/$AN$285</f>
        <v>0.00147944423670656</v>
      </c>
      <c r="AW273" s="81" t="n">
        <f aca="false">AV273*$J$285</f>
        <v>15406.7843366384</v>
      </c>
      <c r="AX273" s="94" t="n">
        <f aca="false">0.35*AM273/$AN$285</f>
        <v>0.00365671300484087</v>
      </c>
      <c r="AY273" s="81" t="n">
        <f aca="false">AX273*$J$285</f>
        <v>38080.6435611123</v>
      </c>
    </row>
    <row r="274" customFormat="false" ht="13.8" hidden="false" customHeight="false" outlineLevel="0" collapsed="false">
      <c r="A274" s="89" t="s">
        <v>129</v>
      </c>
      <c r="B274" s="81" t="n">
        <f aca="true">INDIRECT(ADDRESS(ROW()-35*INT((ROW()-15)/35)+138,2+INT((ROW()-15)/35), 1, 1, "Variables_Simulación"))</f>
        <v>0</v>
      </c>
      <c r="C274" s="81" t="n">
        <f aca="true">INDIRECT(ADDRESS(ROW()-35*INT((ROW()-15)/35)+108,2+INT((ROW()-15)/35), 1, 1, "Variables_Simulación"))</f>
        <v>0</v>
      </c>
      <c r="D274" s="81" t="n">
        <f aca="true">INDIRECT(ADDRESS(ROW()-35*INT((ROW()-15)/35)+78,2+INT((ROW()-15)/35), 1, 1, "Variables_Simulación"))</f>
        <v>0</v>
      </c>
      <c r="E274" s="81" t="n">
        <f aca="true">INDIRECT(ADDRESS(ROW()-35*INT((ROW()-15)/35)+48,2+INT((ROW()-15)/35), 1, 1, "Variables_Simulación"))</f>
        <v>0</v>
      </c>
      <c r="F274" s="81" t="n">
        <f aca="true">INDIRECT(ADDRESS(ROW()-35*INT((ROW()-15)/35)+18,2+INT((ROW()-15)/35), 1, 1, "Variables_Simulación"))</f>
        <v>0</v>
      </c>
      <c r="G274" s="81" t="n">
        <f aca="true">INDIRECT(ADDRESS(ROW()-35*INT((ROW()-15)/35)-12,2+INT((ROW()-15)/35), 1, 1, "Variables_Simulación"))</f>
        <v>0</v>
      </c>
      <c r="H274" s="81" t="n">
        <f aca="true">INDIRECT(ADDRESS(ROW()-35*INT((ROW()-15)/35)+168,2+INT((ROW()-15)/35), 1, 1, "Variables_Simulación"))</f>
        <v>0</v>
      </c>
      <c r="I274" s="94" t="n">
        <f aca="false">AP274+AR274+AT274+AV274+AX274</f>
        <v>0.09255737606738</v>
      </c>
      <c r="J274" s="81" t="n">
        <f aca="false">ROUND(AQ274+AS274+AU274+AW274+AY274,0)</f>
        <v>963883</v>
      </c>
      <c r="K274" s="94" t="n">
        <f aca="false">I274-Tabla_Ministerio!J274</f>
        <v>7.07767178198537E-016</v>
      </c>
      <c r="L274" s="81" t="n">
        <f aca="false">J274-Tabla_Ministerio!K274</f>
        <v>0</v>
      </c>
      <c r="M274" s="94" t="n">
        <f aca="false">Q309/Q$320</f>
        <v>0.06556932473448</v>
      </c>
      <c r="N274" s="81" t="n">
        <f aca="false">ROUND((N$285*M274),0)</f>
        <v>12973815</v>
      </c>
      <c r="O274" s="82" t="n">
        <f aca="false">Tabla_Ministerio!L274/Tabla_Ministerio!L285-M274</f>
        <v>3.62693069298758E-006</v>
      </c>
      <c r="P274" s="81" t="n">
        <f aca="false">N274-Tabla_Ministerio!L274</f>
        <v>-718</v>
      </c>
      <c r="Q274" s="83" t="n">
        <f aca="false">N274+J274</f>
        <v>13937698</v>
      </c>
      <c r="R274" s="81" t="n">
        <f aca="false">Q274-Tabla_Ministerio!M274</f>
        <v>-718</v>
      </c>
      <c r="T274" s="83" t="n">
        <f aca="false">B274+Tabla_Ministerio!B274</f>
        <v>8205</v>
      </c>
      <c r="U274" s="83" t="n">
        <f aca="false">C274+Tabla_Ministerio!C274</f>
        <v>28</v>
      </c>
      <c r="V274" s="83" t="n">
        <f aca="false">D274+Tabla_Ministerio!D274</f>
        <v>413.710227272727</v>
      </c>
      <c r="W274" s="83" t="n">
        <f aca="false">E274+Tabla_Ministerio!E274</f>
        <v>378.232954545455</v>
      </c>
      <c r="X274" s="83" t="n">
        <f aca="false">F274+Tabla_Ministerio!F274</f>
        <v>101</v>
      </c>
      <c r="Y274" s="83" t="n">
        <f aca="false">G274+Tabla_Ministerio!G274</f>
        <v>249</v>
      </c>
      <c r="Z274" s="83" t="n">
        <f aca="false">H274+Tabla_Ministerio!H274</f>
        <v>43</v>
      </c>
      <c r="AA274" s="83" t="n">
        <f aca="false">Y274+0.33*Z274</f>
        <v>263.19</v>
      </c>
      <c r="AD274" s="91" t="n">
        <f aca="false">IF(U274&gt;0,T274/U274,0)</f>
        <v>293.035714285714</v>
      </c>
      <c r="AE274" s="92" t="n">
        <f aca="false">EXP((((AD274-AD$285)/AD$286+2)/4-1.9)^3)</f>
        <v>0.19799381750951</v>
      </c>
      <c r="AF274" s="93" t="n">
        <f aca="false">T274/V274</f>
        <v>19.8327221787318</v>
      </c>
      <c r="AG274" s="92" t="n">
        <f aca="false">EXP((((AF274-AF$285)/AF$286+2)/4-1.9)^3)</f>
        <v>0.112920053329768</v>
      </c>
      <c r="AH274" s="92" t="n">
        <f aca="false">W274/V274</f>
        <v>0.914246082430337</v>
      </c>
      <c r="AI274" s="92" t="n">
        <f aca="false">EXP((((AH274-AH$285)/AH$286+2)/4-1.9)^3)</f>
        <v>0.545745302267668</v>
      </c>
      <c r="AJ274" s="92" t="n">
        <f aca="false">X274/V274</f>
        <v>0.244132229134907</v>
      </c>
      <c r="AK274" s="92" t="n">
        <f aca="false">EXP((((AJ274-AJ$285)/AJ$286+2)/4-1.9)^3)</f>
        <v>0.173388093290494</v>
      </c>
      <c r="AL274" s="92" t="n">
        <f aca="false">AA274/V274</f>
        <v>0.636169914713032</v>
      </c>
      <c r="AM274" s="92" t="n">
        <f aca="false">EXP((((AL274-AL$285)/AL$286+2)/4-1.9)^3)</f>
        <v>0.199119283538137</v>
      </c>
      <c r="AN274" s="92" t="n">
        <f aca="false">0.01*AE274+0.15*AG274+0.24*AI274+0.25*AK274+0.35*AM274</f>
        <v>0.262935591279772</v>
      </c>
      <c r="AP274" s="94" t="n">
        <f aca="false">0.01*AE274/$AN$285</f>
        <v>0.000696968719109034</v>
      </c>
      <c r="AQ274" s="81" t="n">
        <f aca="false">AP274*$J$285</f>
        <v>7258.16254392957</v>
      </c>
      <c r="AR274" s="94" t="n">
        <f aca="false">0.15*AG274/$AN$285</f>
        <v>0.00596243957924536</v>
      </c>
      <c r="AS274" s="81" t="n">
        <f aca="false">AR274*$J$285</f>
        <v>62092.2495343032</v>
      </c>
      <c r="AT274" s="94" t="n">
        <f aca="false">0.24*AI274/$AN$285</f>
        <v>0.0461065795769708</v>
      </c>
      <c r="AU274" s="81" t="n">
        <f aca="false">AT274*$J$285</f>
        <v>480149.309056616</v>
      </c>
      <c r="AV274" s="94" t="n">
        <f aca="false">0.25*AK274/$AN$285</f>
        <v>0.0152588195441543</v>
      </c>
      <c r="AW274" s="81" t="n">
        <f aca="false">AV274*$J$285</f>
        <v>158903.820850869</v>
      </c>
      <c r="AX274" s="94" t="n">
        <f aca="false">0.35*AM274/$AN$285</f>
        <v>0.0245325686479005</v>
      </c>
      <c r="AY274" s="81" t="n">
        <f aca="false">AX274*$J$285</f>
        <v>255479.716642371</v>
      </c>
    </row>
    <row r="275" customFormat="false" ht="13.8" hidden="false" customHeight="false" outlineLevel="0" collapsed="false">
      <c r="A275" s="89" t="s">
        <v>130</v>
      </c>
      <c r="B275" s="81" t="n">
        <f aca="true">INDIRECT(ADDRESS(ROW()-35*INT((ROW()-15)/35)+138,2+INT((ROW()-15)/35), 1, 1, "Variables_Simulación"))</f>
        <v>0</v>
      </c>
      <c r="C275" s="81" t="n">
        <f aca="true">INDIRECT(ADDRESS(ROW()-35*INT((ROW()-15)/35)+108,2+INT((ROW()-15)/35), 1, 1, "Variables_Simulación"))</f>
        <v>0</v>
      </c>
      <c r="D275" s="81" t="n">
        <f aca="true">INDIRECT(ADDRESS(ROW()-35*INT((ROW()-15)/35)+78,2+INT((ROW()-15)/35), 1, 1, "Variables_Simulación"))</f>
        <v>0</v>
      </c>
      <c r="E275" s="81" t="n">
        <f aca="true">INDIRECT(ADDRESS(ROW()-35*INT((ROW()-15)/35)+48,2+INT((ROW()-15)/35), 1, 1, "Variables_Simulación"))</f>
        <v>0</v>
      </c>
      <c r="F275" s="81" t="n">
        <f aca="true">INDIRECT(ADDRESS(ROW()-35*INT((ROW()-15)/35)+18,2+INT((ROW()-15)/35), 1, 1, "Variables_Simulación"))</f>
        <v>0</v>
      </c>
      <c r="G275" s="81" t="n">
        <f aca="true">INDIRECT(ADDRESS(ROW()-35*INT((ROW()-15)/35)-12,2+INT((ROW()-15)/35), 1, 1, "Variables_Simulación"))</f>
        <v>0</v>
      </c>
      <c r="H275" s="81" t="n">
        <f aca="true">INDIRECT(ADDRESS(ROW()-35*INT((ROW()-15)/35)+168,2+INT((ROW()-15)/35), 1, 1, "Variables_Simulación"))</f>
        <v>0</v>
      </c>
      <c r="I275" s="94" t="n">
        <f aca="false">AP275+AR275+AT275+AV275+AX275</f>
        <v>0.0022610162312436</v>
      </c>
      <c r="J275" s="81" t="n">
        <f aca="false">ROUND(AQ275+AS275+AU275+AW275+AY275,0)</f>
        <v>23546</v>
      </c>
      <c r="K275" s="94" t="n">
        <f aca="false">I275-Tabla_Ministerio!J275</f>
        <v>0</v>
      </c>
      <c r="L275" s="81" t="n">
        <f aca="false">J275-Tabla_Ministerio!K275</f>
        <v>-1</v>
      </c>
      <c r="M275" s="94" t="n">
        <f aca="false">Q310/Q$320</f>
        <v>0.00843344771023678</v>
      </c>
      <c r="N275" s="81" t="n">
        <f aca="false">ROUND((N$285*M275),0)</f>
        <v>1668677</v>
      </c>
      <c r="O275" s="82" t="n">
        <f aca="false">Tabla_Ministerio!L275/Tabla_Ministerio!L285-M275</f>
        <v>-1.57559287681276E-005</v>
      </c>
      <c r="P275" s="81" t="n">
        <f aca="false">N275-Tabla_Ministerio!L275</f>
        <v>3118</v>
      </c>
      <c r="Q275" s="83" t="n">
        <f aca="false">N275+J275</f>
        <v>1692223</v>
      </c>
      <c r="R275" s="81" t="n">
        <f aca="false">Q275-Tabla_Ministerio!M275</f>
        <v>3117</v>
      </c>
      <c r="T275" s="83" t="n">
        <f aca="false">B275+Tabla_Ministerio!B275</f>
        <v>3226</v>
      </c>
      <c r="U275" s="83" t="n">
        <f aca="false">C275+Tabla_Ministerio!C275</f>
        <v>26</v>
      </c>
      <c r="V275" s="83" t="n">
        <f aca="false">D275+Tabla_Ministerio!D275</f>
        <v>246.164318181818</v>
      </c>
      <c r="W275" s="83" t="n">
        <f aca="false">E275+Tabla_Ministerio!E275</f>
        <v>66.2097727272727</v>
      </c>
      <c r="X275" s="83" t="n">
        <f aca="false">F275+Tabla_Ministerio!F275</f>
        <v>1</v>
      </c>
      <c r="Y275" s="83" t="n">
        <f aca="false">G275+Tabla_Ministerio!G275</f>
        <v>23</v>
      </c>
      <c r="Z275" s="83" t="n">
        <f aca="false">H275+Tabla_Ministerio!H275</f>
        <v>5</v>
      </c>
      <c r="AA275" s="83" t="n">
        <f aca="false">Y275+0.33*Z275</f>
        <v>24.65</v>
      </c>
      <c r="AD275" s="91" t="n">
        <f aca="false">IF(U275&gt;0,T275/U275,0)</f>
        <v>124.076923076923</v>
      </c>
      <c r="AE275" s="92" t="n">
        <f aca="false">EXP((((AD275-AD$285)/AD$286+2)/4-1.9)^3)</f>
        <v>0.0112367464829688</v>
      </c>
      <c r="AF275" s="93" t="n">
        <f aca="false">T275/V275</f>
        <v>13.1050674761777</v>
      </c>
      <c r="AG275" s="92" t="n">
        <f aca="false">EXP((((AF275-AF$285)/AF$286+2)/4-1.9)^3)</f>
        <v>0.00902428624501539</v>
      </c>
      <c r="AH275" s="92" t="n">
        <f aca="false">W275/V275</f>
        <v>0.268965759198171</v>
      </c>
      <c r="AI275" s="92" t="n">
        <f aca="false">EXP((((AH275-AH$285)/AH$286+2)/4-1.9)^3)</f>
        <v>0.000102866664127157</v>
      </c>
      <c r="AJ275" s="92" t="n">
        <f aca="false">X275/V275</f>
        <v>0.00406232717798441</v>
      </c>
      <c r="AK275" s="92" t="n">
        <f aca="false">EXP((((AJ275-AJ$285)/AJ$286+2)/4-1.9)^3)</f>
        <v>0.00709861349599091</v>
      </c>
      <c r="AL275" s="92" t="n">
        <f aca="false">AA275/V275</f>
        <v>0.100136364937316</v>
      </c>
      <c r="AM275" s="92" t="n">
        <f aca="false">EXP((((AL275-AL$285)/AL$286+2)/4-1.9)^3)</f>
        <v>0.00902202534394062</v>
      </c>
      <c r="AN275" s="92" t="n">
        <f aca="false">0.01*AE275+0.15*AG275+0.24*AI275+0.25*AK275+0.35*AM275</f>
        <v>0.00642306064534946</v>
      </c>
      <c r="AP275" s="94" t="n">
        <f aca="false">0.01*AE275/$AN$285</f>
        <v>3.95550775357493E-005</v>
      </c>
      <c r="AQ275" s="81" t="n">
        <f aca="false">AP275*$J$285</f>
        <v>411.92262194954</v>
      </c>
      <c r="AR275" s="94" t="n">
        <f aca="false">0.15*AG275/$AN$285</f>
        <v>0.000476503153293628</v>
      </c>
      <c r="AS275" s="81" t="n">
        <f aca="false">AR275*$J$285</f>
        <v>4962.25618808451</v>
      </c>
      <c r="AT275" s="94" t="n">
        <f aca="false">0.24*AI275/$AN$285</f>
        <v>8.69055586129463E-006</v>
      </c>
      <c r="AU275" s="81" t="n">
        <f aca="false">AT275*$J$285</f>
        <v>90.5025796839361</v>
      </c>
      <c r="AV275" s="94" t="n">
        <f aca="false">0.25*AK275/$AN$285</f>
        <v>0.000624705308729305</v>
      </c>
      <c r="AW275" s="81" t="n">
        <f aca="false">AV275*$J$285</f>
        <v>6505.61861457611</v>
      </c>
      <c r="AX275" s="94" t="n">
        <f aca="false">0.35*AM275/$AN$285</f>
        <v>0.00111156213582362</v>
      </c>
      <c r="AY275" s="81" t="n">
        <f aca="false">AX275*$J$285</f>
        <v>11575.6969262536</v>
      </c>
    </row>
    <row r="276" customFormat="false" ht="13.8" hidden="false" customHeight="false" outlineLevel="0" collapsed="false">
      <c r="A276" s="89" t="s">
        <v>131</v>
      </c>
      <c r="B276" s="81" t="n">
        <f aca="true">INDIRECT(ADDRESS(ROW()-35*INT((ROW()-15)/35)+138,2+INT((ROW()-15)/35), 1, 1, "Variables_Simulación"))</f>
        <v>0</v>
      </c>
      <c r="C276" s="81" t="n">
        <f aca="true">INDIRECT(ADDRESS(ROW()-35*INT((ROW()-15)/35)+108,2+INT((ROW()-15)/35), 1, 1, "Variables_Simulación"))</f>
        <v>0</v>
      </c>
      <c r="D276" s="81" t="n">
        <f aca="true">INDIRECT(ADDRESS(ROW()-35*INT((ROW()-15)/35)+78,2+INT((ROW()-15)/35), 1, 1, "Variables_Simulación"))</f>
        <v>0</v>
      </c>
      <c r="E276" s="81" t="n">
        <f aca="true">INDIRECT(ADDRESS(ROW()-35*INT((ROW()-15)/35)+48,2+INT((ROW()-15)/35), 1, 1, "Variables_Simulación"))</f>
        <v>0</v>
      </c>
      <c r="F276" s="81" t="n">
        <f aca="true">INDIRECT(ADDRESS(ROW()-35*INT((ROW()-15)/35)+18,2+INT((ROW()-15)/35), 1, 1, "Variables_Simulación"))</f>
        <v>0</v>
      </c>
      <c r="G276" s="81" t="n">
        <f aca="true">INDIRECT(ADDRESS(ROW()-35*INT((ROW()-15)/35)-12,2+INT((ROW()-15)/35), 1, 1, "Variables_Simulación"))</f>
        <v>0</v>
      </c>
      <c r="H276" s="81" t="n">
        <f aca="true">INDIRECT(ADDRESS(ROW()-35*INT((ROW()-15)/35)+168,2+INT((ROW()-15)/35), 1, 1, "Variables_Simulación"))</f>
        <v>0</v>
      </c>
      <c r="I276" s="94" t="n">
        <f aca="false">AP276+AR276+AT276+AV276+AX276</f>
        <v>0.0700608664344738</v>
      </c>
      <c r="J276" s="81" t="n">
        <f aca="false">ROUND(AQ276+AS276+AU276+AW276+AY276,0)</f>
        <v>729607</v>
      </c>
      <c r="K276" s="94" t="n">
        <f aca="false">I276-Tabla_Ministerio!J276</f>
        <v>0</v>
      </c>
      <c r="L276" s="81" t="n">
        <f aca="false">J276-Tabla_Ministerio!K276</f>
        <v>0</v>
      </c>
      <c r="M276" s="94" t="n">
        <f aca="false">Q311/Q$320</f>
        <v>0.0417101994970408</v>
      </c>
      <c r="N276" s="81" t="n">
        <f aca="false">ROUND((N$285*M276),0)</f>
        <v>8252951</v>
      </c>
      <c r="O276" s="82" t="n">
        <f aca="false">Tabla_Ministerio!L276/Tabla_Ministerio!L285-M276</f>
        <v>3.75053253484844E-005</v>
      </c>
      <c r="P276" s="81" t="n">
        <f aca="false">N276-Tabla_Ministerio!L276</f>
        <v>-7421</v>
      </c>
      <c r="Q276" s="83" t="n">
        <f aca="false">N276+J276</f>
        <v>8982558</v>
      </c>
      <c r="R276" s="81" t="n">
        <f aca="false">Q276-Tabla_Ministerio!M276</f>
        <v>-7421</v>
      </c>
      <c r="T276" s="83" t="n">
        <f aca="false">B276+Tabla_Ministerio!B276</f>
        <v>8850</v>
      </c>
      <c r="U276" s="83" t="n">
        <f aca="false">C276+Tabla_Ministerio!C276</f>
        <v>65</v>
      </c>
      <c r="V276" s="83" t="n">
        <f aca="false">D276+Tabla_Ministerio!D276</f>
        <v>352.626590909091</v>
      </c>
      <c r="W276" s="83" t="n">
        <f aca="false">E276+Tabla_Ministerio!E276</f>
        <v>285.876590909091</v>
      </c>
      <c r="X276" s="83" t="n">
        <f aca="false">F276+Tabla_Ministerio!F276</f>
        <v>33</v>
      </c>
      <c r="Y276" s="83" t="n">
        <f aca="false">G276+Tabla_Ministerio!G276</f>
        <v>196</v>
      </c>
      <c r="Z276" s="83" t="n">
        <f aca="false">H276+Tabla_Ministerio!H276</f>
        <v>45</v>
      </c>
      <c r="AA276" s="83" t="n">
        <f aca="false">Y276+0.33*Z276</f>
        <v>210.85</v>
      </c>
      <c r="AD276" s="91" t="n">
        <f aca="false">IF(U276&gt;0,T276/U276,0)</f>
        <v>136.153846153846</v>
      </c>
      <c r="AE276" s="92" t="n">
        <f aca="false">EXP((((AD276-AD$285)/AD$286+2)/4-1.9)^3)</f>
        <v>0.0147435518220084</v>
      </c>
      <c r="AF276" s="93" t="n">
        <f aca="false">T276/V276</f>
        <v>25.097369932268</v>
      </c>
      <c r="AG276" s="92" t="n">
        <f aca="false">EXP((((AF276-AF$285)/AF$286+2)/4-1.9)^3)</f>
        <v>0.367709705203857</v>
      </c>
      <c r="AH276" s="92" t="n">
        <f aca="false">W276/V276</f>
        <v>0.810706277629504</v>
      </c>
      <c r="AI276" s="92" t="n">
        <f aca="false">EXP((((AH276-AH$285)/AH$286+2)/4-1.9)^3)</f>
        <v>0.318092067141015</v>
      </c>
      <c r="AJ276" s="92" t="n">
        <f aca="false">X276/V276</f>
        <v>0.0935834133067621</v>
      </c>
      <c r="AK276" s="92" t="n">
        <f aca="false">EXP((((AJ276-AJ$285)/AJ$286+2)/4-1.9)^3)</f>
        <v>0.0302278988820584</v>
      </c>
      <c r="AL276" s="92" t="n">
        <f aca="false">AA276/V276</f>
        <v>0.597941293810024</v>
      </c>
      <c r="AM276" s="92" t="n">
        <f aca="false">EXP((((AL276-AL$285)/AL$286+2)/4-1.9)^3)</f>
        <v>0.170928244293685</v>
      </c>
      <c r="AN276" s="92" t="n">
        <f aca="false">0.01*AE276+0.15*AG276+0.24*AI276+0.25*AK276+0.35*AM276</f>
        <v>0.199027847635947</v>
      </c>
      <c r="AP276" s="94" t="n">
        <f aca="false">0.01*AE276/$AN$285</f>
        <v>5.18995722076489E-005</v>
      </c>
      <c r="AQ276" s="81" t="n">
        <f aca="false">AP276*$J$285</f>
        <v>540.476955013235</v>
      </c>
      <c r="AR276" s="94" t="n">
        <f aca="false">0.15*AG276/$AN$285</f>
        <v>0.0194159215775197</v>
      </c>
      <c r="AS276" s="81" t="n">
        <f aca="false">AR276*$J$285</f>
        <v>202195.465716132</v>
      </c>
      <c r="AT276" s="94" t="n">
        <f aca="false">0.24*AI276/$AN$285</f>
        <v>0.0268735931312646</v>
      </c>
      <c r="AU276" s="81" t="n">
        <f aca="false">AT276*$J$285</f>
        <v>279858.911509676</v>
      </c>
      <c r="AV276" s="94" t="n">
        <f aca="false">0.25*AK276/$AN$285</f>
        <v>0.00266017144249639</v>
      </c>
      <c r="AW276" s="81" t="n">
        <f aca="false">AV276*$J$285</f>
        <v>27702.7593850132</v>
      </c>
      <c r="AX276" s="94" t="n">
        <f aca="false">0.35*AM276/$AN$285</f>
        <v>0.0210592807109855</v>
      </c>
      <c r="AY276" s="81" t="n">
        <f aca="false">AX276*$J$285</f>
        <v>219309.243396132</v>
      </c>
    </row>
    <row r="277" customFormat="false" ht="13.8" hidden="false" customHeight="false" outlineLevel="0" collapsed="false">
      <c r="A277" s="89" t="s">
        <v>132</v>
      </c>
      <c r="B277" s="81" t="n">
        <f aca="true">INDIRECT(ADDRESS(ROW()-35*INT((ROW()-15)/35)+138,2+INT((ROW()-15)/35), 1, 1, "Variables_Simulación"))</f>
        <v>0</v>
      </c>
      <c r="C277" s="81" t="n">
        <f aca="true">INDIRECT(ADDRESS(ROW()-35*INT((ROW()-15)/35)+108,2+INT((ROW()-15)/35), 1, 1, "Variables_Simulación"))</f>
        <v>0</v>
      </c>
      <c r="D277" s="81" t="n">
        <f aca="true">INDIRECT(ADDRESS(ROW()-35*INT((ROW()-15)/35)+78,2+INT((ROW()-15)/35), 1, 1, "Variables_Simulación"))</f>
        <v>0</v>
      </c>
      <c r="E277" s="81" t="n">
        <f aca="true">INDIRECT(ADDRESS(ROW()-35*INT((ROW()-15)/35)+48,2+INT((ROW()-15)/35), 1, 1, "Variables_Simulación"))</f>
        <v>0</v>
      </c>
      <c r="F277" s="81" t="n">
        <f aca="true">INDIRECT(ADDRESS(ROW()-35*INT((ROW()-15)/35)+18,2+INT((ROW()-15)/35), 1, 1, "Variables_Simulación"))</f>
        <v>0</v>
      </c>
      <c r="G277" s="81" t="n">
        <f aca="true">INDIRECT(ADDRESS(ROW()-35*INT((ROW()-15)/35)-12,2+INT((ROW()-15)/35), 1, 1, "Variables_Simulación"))</f>
        <v>0</v>
      </c>
      <c r="H277" s="81" t="n">
        <f aca="true">INDIRECT(ADDRESS(ROW()-35*INT((ROW()-15)/35)+168,2+INT((ROW()-15)/35), 1, 1, "Variables_Simulación"))</f>
        <v>0</v>
      </c>
      <c r="I277" s="94" t="n">
        <f aca="false">AP277+AR277+AT277+AV277+AX277</f>
        <v>0.00475155394121666</v>
      </c>
      <c r="J277" s="81" t="n">
        <f aca="false">ROUND(AQ277+AS277+AU277+AW277+AY277,0)</f>
        <v>49482</v>
      </c>
      <c r="K277" s="94" t="n">
        <f aca="false">I277-Tabla_Ministerio!J277</f>
        <v>-3.12250225675825E-017</v>
      </c>
      <c r="L277" s="81" t="n">
        <f aca="false">J277-Tabla_Ministerio!K277</f>
        <v>0</v>
      </c>
      <c r="M277" s="94" t="n">
        <f aca="false">Q312/Q$320</f>
        <v>0.0123969992184639</v>
      </c>
      <c r="N277" s="81" t="n">
        <f aca="false">ROUND((N$285*M277),0)</f>
        <v>2452921</v>
      </c>
      <c r="O277" s="82" t="n">
        <f aca="false">Tabla_Ministerio!L277/Tabla_Ministerio!L285-M277</f>
        <v>5.90768785670506E-006</v>
      </c>
      <c r="P277" s="81" t="n">
        <f aca="false">N277-Tabla_Ministerio!L277</f>
        <v>-1169</v>
      </c>
      <c r="Q277" s="83" t="n">
        <f aca="false">N277+J277</f>
        <v>2502403</v>
      </c>
      <c r="R277" s="81" t="n">
        <f aca="false">Q277-Tabla_Ministerio!M277</f>
        <v>-1169</v>
      </c>
      <c r="T277" s="83" t="n">
        <f aca="false">B277+Tabla_Ministerio!B277</f>
        <v>4197</v>
      </c>
      <c r="U277" s="83" t="n">
        <f aca="false">C277+Tabla_Ministerio!C277</f>
        <v>37</v>
      </c>
      <c r="V277" s="83" t="n">
        <f aca="false">D277+Tabla_Ministerio!D277</f>
        <v>337.105</v>
      </c>
      <c r="W277" s="83" t="n">
        <f aca="false">E277+Tabla_Ministerio!E277</f>
        <v>176.931590909091</v>
      </c>
      <c r="X277" s="83" t="n">
        <f aca="false">F277+Tabla_Ministerio!F277</f>
        <v>13</v>
      </c>
      <c r="Y277" s="83" t="n">
        <f aca="false">G277+Tabla_Ministerio!G277</f>
        <v>51</v>
      </c>
      <c r="Z277" s="83" t="n">
        <f aca="false">H277+Tabla_Ministerio!H277</f>
        <v>14</v>
      </c>
      <c r="AA277" s="83" t="n">
        <f aca="false">Y277+0.33*Z277</f>
        <v>55.62</v>
      </c>
      <c r="AD277" s="91" t="n">
        <f aca="false">IF(U277&gt;0,T277/U277,0)</f>
        <v>113.432432432432</v>
      </c>
      <c r="AE277" s="92" t="n">
        <f aca="false">EXP((((AD277-AD$285)/AD$286+2)/4-1.9)^3)</f>
        <v>0.00876115991552659</v>
      </c>
      <c r="AF277" s="93" t="n">
        <f aca="false">T277/V277</f>
        <v>12.4501268150873</v>
      </c>
      <c r="AG277" s="92" t="n">
        <f aca="false">EXP((((AF277-AF$285)/AF$286+2)/4-1.9)^3)</f>
        <v>0.00656649192830411</v>
      </c>
      <c r="AH277" s="92" t="n">
        <f aca="false">W277/V277</f>
        <v>0.52485602678421</v>
      </c>
      <c r="AI277" s="92" t="n">
        <f aca="false">EXP((((AH277-AH$285)/AH$286+2)/4-1.9)^3)</f>
        <v>0.0167509031417492</v>
      </c>
      <c r="AJ277" s="92" t="n">
        <f aca="false">X277/V277</f>
        <v>0.0385636522745139</v>
      </c>
      <c r="AK277" s="92" t="n">
        <f aca="false">EXP((((AJ277-AJ$285)/AJ$286+2)/4-1.9)^3)</f>
        <v>0.0129101401716997</v>
      </c>
      <c r="AL277" s="92" t="n">
        <f aca="false">AA277/V277</f>
        <v>0.164993103039112</v>
      </c>
      <c r="AM277" s="92" t="n">
        <f aca="false">EXP((((AL277-AL$285)/AL$286+2)/4-1.9)^3)</f>
        <v>0.0147937292681866</v>
      </c>
      <c r="AN277" s="92" t="n">
        <f aca="false">0.01*AE277+0.15*AG277+0.24*AI277+0.25*AK277+0.35*AM277</f>
        <v>0.0134981424292109</v>
      </c>
      <c r="AP277" s="94" t="n">
        <f aca="false">0.01*AE277/$AN$285</f>
        <v>3.08406316977078E-005</v>
      </c>
      <c r="AQ277" s="81" t="n">
        <f aca="false">AP277*$J$285</f>
        <v>321.17125443676</v>
      </c>
      <c r="AR277" s="94" t="n">
        <f aca="false">0.15*AG277/$AN$285</f>
        <v>0.000346725937648793</v>
      </c>
      <c r="AS277" s="81" t="n">
        <f aca="false">AR277*$J$285</f>
        <v>3610.76924208076</v>
      </c>
      <c r="AT277" s="94" t="n">
        <f aca="false">0.24*AI277/$AN$285</f>
        <v>0.00141517818931658</v>
      </c>
      <c r="AU277" s="81" t="n">
        <f aca="false">AT277*$J$285</f>
        <v>14737.524145724</v>
      </c>
      <c r="AV277" s="94" t="n">
        <f aca="false">0.25*AK277/$AN$285</f>
        <v>0.00113614202354518</v>
      </c>
      <c r="AW277" s="81" t="n">
        <f aca="false">AV277*$J$285</f>
        <v>11831.6694189972</v>
      </c>
      <c r="AX277" s="94" t="n">
        <f aca="false">0.35*AM277/$AN$285</f>
        <v>0.00182266715900839</v>
      </c>
      <c r="AY277" s="81" t="n">
        <f aca="false">AX277*$J$285</f>
        <v>18981.0735271975</v>
      </c>
    </row>
    <row r="278" customFormat="false" ht="13.8" hidden="false" customHeight="false" outlineLevel="0" collapsed="false">
      <c r="A278" s="89" t="s">
        <v>133</v>
      </c>
      <c r="B278" s="81" t="n">
        <f aca="true">INDIRECT(ADDRESS(ROW()-35*INT((ROW()-15)/35)+138,2+INT((ROW()-15)/35), 1, 1, "Variables_Simulación"))</f>
        <v>0</v>
      </c>
      <c r="C278" s="81" t="n">
        <f aca="true">INDIRECT(ADDRESS(ROW()-35*INT((ROW()-15)/35)+108,2+INT((ROW()-15)/35), 1, 1, "Variables_Simulación"))</f>
        <v>0</v>
      </c>
      <c r="D278" s="81" t="n">
        <f aca="true">INDIRECT(ADDRESS(ROW()-35*INT((ROW()-15)/35)+78,2+INT((ROW()-15)/35), 1, 1, "Variables_Simulación"))</f>
        <v>0</v>
      </c>
      <c r="E278" s="81" t="n">
        <f aca="true">INDIRECT(ADDRESS(ROW()-35*INT((ROW()-15)/35)+48,2+INT((ROW()-15)/35), 1, 1, "Variables_Simulación"))</f>
        <v>0</v>
      </c>
      <c r="F278" s="81" t="n">
        <f aca="true">INDIRECT(ADDRESS(ROW()-35*INT((ROW()-15)/35)+18,2+INT((ROW()-15)/35), 1, 1, "Variables_Simulación"))</f>
        <v>0</v>
      </c>
      <c r="G278" s="81" t="n">
        <f aca="true">INDIRECT(ADDRESS(ROW()-35*INT((ROW()-15)/35)-12,2+INT((ROW()-15)/35), 1, 1, "Variables_Simulación"))</f>
        <v>0</v>
      </c>
      <c r="H278" s="81" t="n">
        <f aca="true">INDIRECT(ADDRESS(ROW()-35*INT((ROW()-15)/35)+168,2+INT((ROW()-15)/35), 1, 1, "Variables_Simulación"))</f>
        <v>0</v>
      </c>
      <c r="I278" s="94" t="n">
        <f aca="false">AP278+AR278+AT278+AV278+AX278</f>
        <v>0.00598204672032748</v>
      </c>
      <c r="J278" s="81" t="n">
        <f aca="false">ROUND(AQ278+AS278+AU278+AW278+AY278,0)</f>
        <v>62296</v>
      </c>
      <c r="K278" s="94" t="n">
        <f aca="false">I278-Tabla_Ministerio!J278</f>
        <v>-6.67868538251071E-017</v>
      </c>
      <c r="L278" s="81" t="n">
        <f aca="false">J278-Tabla_Ministerio!K278</f>
        <v>0</v>
      </c>
      <c r="M278" s="94" t="n">
        <f aca="false">Q313/Q$320</f>
        <v>0.0218885180657151</v>
      </c>
      <c r="N278" s="81" t="n">
        <f aca="false">ROUND((N$285*M278),0)</f>
        <v>4330952</v>
      </c>
      <c r="O278" s="82" t="n">
        <f aca="false">Tabla_Ministerio!L278/Tabla_Ministerio!L285-M278</f>
        <v>-7.80285825345908E-006</v>
      </c>
      <c r="P278" s="81" t="n">
        <f aca="false">N278-Tabla_Ministerio!L278</f>
        <v>1544</v>
      </c>
      <c r="Q278" s="83" t="n">
        <f aca="false">N278+J278</f>
        <v>4393248</v>
      </c>
      <c r="R278" s="81" t="n">
        <f aca="false">Q278-Tabla_Ministerio!M278</f>
        <v>1544</v>
      </c>
      <c r="T278" s="83" t="n">
        <f aca="false">B278+Tabla_Ministerio!B278</f>
        <v>4659</v>
      </c>
      <c r="U278" s="83" t="n">
        <f aca="false">C278+Tabla_Ministerio!C278</f>
        <v>24</v>
      </c>
      <c r="V278" s="83" t="n">
        <f aca="false">D278+Tabla_Ministerio!D278</f>
        <v>306.164318181818</v>
      </c>
      <c r="W278" s="83" t="n">
        <f aca="false">E278+Tabla_Ministerio!E278</f>
        <v>174.784545454545</v>
      </c>
      <c r="X278" s="83" t="n">
        <f aca="false">F278+Tabla_Ministerio!F278</f>
        <v>10</v>
      </c>
      <c r="Y278" s="83" t="n">
        <f aca="false">G278+Tabla_Ministerio!G278</f>
        <v>20</v>
      </c>
      <c r="Z278" s="83" t="n">
        <f aca="false">H278+Tabla_Ministerio!H278</f>
        <v>5</v>
      </c>
      <c r="AA278" s="83" t="n">
        <f aca="false">Y278+0.33*Z278</f>
        <v>21.65</v>
      </c>
      <c r="AD278" s="91" t="n">
        <f aca="false">IF(U278&gt;0,T278/U278,0)</f>
        <v>194.125</v>
      </c>
      <c r="AE278" s="92" t="n">
        <f aca="false">EXP((((AD278-AD$285)/AD$286+2)/4-1.9)^3)</f>
        <v>0.0466678004677417</v>
      </c>
      <c r="AF278" s="93" t="n">
        <f aca="false">T278/V278</f>
        <v>15.2173186858216</v>
      </c>
      <c r="AG278" s="92" t="n">
        <f aca="false">EXP((((AF278-AF$285)/AF$286+2)/4-1.9)^3)</f>
        <v>0.0229539955823652</v>
      </c>
      <c r="AH278" s="92" t="n">
        <f aca="false">W278/V278</f>
        <v>0.570884767018304</v>
      </c>
      <c r="AI278" s="92" t="n">
        <f aca="false">EXP((((AH278-AH$285)/AH$286+2)/4-1.9)^3)</f>
        <v>0.0319465313088147</v>
      </c>
      <c r="AJ278" s="92" t="n">
        <f aca="false">X278/V278</f>
        <v>0.0326621993685803</v>
      </c>
      <c r="AK278" s="92" t="n">
        <f aca="false">EXP((((AJ278-AJ$285)/AJ$286+2)/4-1.9)^3)</f>
        <v>0.0116969671877576</v>
      </c>
      <c r="AL278" s="92" t="n">
        <f aca="false">AA278/V278</f>
        <v>0.0707136616329764</v>
      </c>
      <c r="AM278" s="92" t="n">
        <f aca="false">EXP((((AL278-AL$285)/AL$286+2)/4-1.9)^3)</f>
        <v>0.00712148861608443</v>
      </c>
      <c r="AN278" s="92" t="n">
        <f aca="false">0.01*AE278+0.15*AG278+0.24*AI278+0.25*AK278+0.35*AM278</f>
        <v>0.0169937076687167</v>
      </c>
      <c r="AP278" s="94" t="n">
        <f aca="false">0.01*AE278/$AN$285</f>
        <v>0.000164277842231491</v>
      </c>
      <c r="AQ278" s="81" t="n">
        <f aca="false">AP278*$J$285</f>
        <v>1710.77302121452</v>
      </c>
      <c r="AR278" s="94" t="n">
        <f aca="false">0.15*AG278/$AN$285</f>
        <v>0.00121202397383245</v>
      </c>
      <c r="AS278" s="81" t="n">
        <f aca="false">AR278*$J$285</f>
        <v>12621.8964610937</v>
      </c>
      <c r="AT278" s="94" t="n">
        <f aca="false">0.24*AI278/$AN$285</f>
        <v>0.00269896100228019</v>
      </c>
      <c r="AU278" s="81" t="n">
        <f aca="false">AT278*$J$285</f>
        <v>28106.7099816457</v>
      </c>
      <c r="AV278" s="94" t="n">
        <f aca="false">0.25*AK278/$AN$285</f>
        <v>0.00102937813170861</v>
      </c>
      <c r="AW278" s="81" t="n">
        <f aca="false">AV278*$J$285</f>
        <v>10719.8409258003</v>
      </c>
      <c r="AX278" s="94" t="n">
        <f aca="false">0.35*AM278/$AN$285</f>
        <v>0.000877405770274737</v>
      </c>
      <c r="AY278" s="81" t="n">
        <f aca="false">AX278*$J$285</f>
        <v>9137.21595106409</v>
      </c>
    </row>
    <row r="279" customFormat="false" ht="13.8" hidden="false" customHeight="false" outlineLevel="0" collapsed="false">
      <c r="A279" s="89" t="s">
        <v>134</v>
      </c>
      <c r="B279" s="81" t="n">
        <f aca="true">INDIRECT(ADDRESS(ROW()-35*INT((ROW()-15)/35)+138,2+INT((ROW()-15)/35), 1, 1, "Variables_Simulación"))</f>
        <v>0</v>
      </c>
      <c r="C279" s="81" t="n">
        <f aca="true">INDIRECT(ADDRESS(ROW()-35*INT((ROW()-15)/35)+108,2+INT((ROW()-15)/35), 1, 1, "Variables_Simulación"))</f>
        <v>0</v>
      </c>
      <c r="D279" s="81" t="n">
        <f aca="true">INDIRECT(ADDRESS(ROW()-35*INT((ROW()-15)/35)+78,2+INT((ROW()-15)/35), 1, 1, "Variables_Simulación"))</f>
        <v>0</v>
      </c>
      <c r="E279" s="81" t="n">
        <f aca="true">INDIRECT(ADDRESS(ROW()-35*INT((ROW()-15)/35)+48,2+INT((ROW()-15)/35), 1, 1, "Variables_Simulación"))</f>
        <v>0</v>
      </c>
      <c r="F279" s="81" t="n">
        <f aca="true">INDIRECT(ADDRESS(ROW()-35*INT((ROW()-15)/35)+18,2+INT((ROW()-15)/35), 1, 1, "Variables_Simulación"))</f>
        <v>0</v>
      </c>
      <c r="G279" s="81" t="n">
        <f aca="true">INDIRECT(ADDRESS(ROW()-35*INT((ROW()-15)/35)-12,2+INT((ROW()-15)/35), 1, 1, "Variables_Simulación"))</f>
        <v>0</v>
      </c>
      <c r="H279" s="81" t="n">
        <f aca="true">INDIRECT(ADDRESS(ROW()-35*INT((ROW()-15)/35)+168,2+INT((ROW()-15)/35), 1, 1, "Variables_Simulación"))</f>
        <v>0</v>
      </c>
      <c r="I279" s="94" t="n">
        <f aca="false">AP279+AR279+AT279+AV279+AX279</f>
        <v>0.0248362191454026</v>
      </c>
      <c r="J279" s="81" t="n">
        <f aca="false">ROUND(AQ279+AS279+AU279+AW279+AY279,0)</f>
        <v>258642</v>
      </c>
      <c r="K279" s="94" t="n">
        <f aca="false">I279-Tabla_Ministerio!J279</f>
        <v>0</v>
      </c>
      <c r="L279" s="81" t="n">
        <f aca="false">J279-Tabla_Ministerio!K279</f>
        <v>0</v>
      </c>
      <c r="M279" s="94" t="n">
        <f aca="false">Q314/Q$320</f>
        <v>0.0120232372268124</v>
      </c>
      <c r="N279" s="81" t="n">
        <f aca="false">ROUND((N$285*M279),0)</f>
        <v>2378967</v>
      </c>
      <c r="O279" s="82" t="n">
        <f aca="false">Tabla_Ministerio!L279/Tabla_Ministerio!L285-M279</f>
        <v>-3.48219282823164E-006</v>
      </c>
      <c r="P279" s="81" t="n">
        <f aca="false">N279-Tabla_Ministerio!L279</f>
        <v>689</v>
      </c>
      <c r="Q279" s="83" t="n">
        <f aca="false">N279+J279</f>
        <v>2637609</v>
      </c>
      <c r="R279" s="81" t="n">
        <f aca="false">Q279-Tabla_Ministerio!M279</f>
        <v>689</v>
      </c>
      <c r="T279" s="83" t="n">
        <f aca="false">B279+Tabla_Ministerio!B279</f>
        <v>7235</v>
      </c>
      <c r="U279" s="83" t="n">
        <f aca="false">C279+Tabla_Ministerio!C279</f>
        <v>50</v>
      </c>
      <c r="V279" s="83" t="n">
        <f aca="false">D279+Tabla_Ministerio!D279</f>
        <v>348.509090909091</v>
      </c>
      <c r="W279" s="83" t="n">
        <f aca="false">E279+Tabla_Ministerio!E279</f>
        <v>254.725681818182</v>
      </c>
      <c r="X279" s="83" t="n">
        <f aca="false">F279+Tabla_Ministerio!F279</f>
        <v>10</v>
      </c>
      <c r="Y279" s="83" t="n">
        <f aca="false">G279+Tabla_Ministerio!G279</f>
        <v>34</v>
      </c>
      <c r="Z279" s="83" t="n">
        <f aca="false">H279+Tabla_Ministerio!H279</f>
        <v>9</v>
      </c>
      <c r="AA279" s="83" t="n">
        <f aca="false">Y279+0.33*Z279</f>
        <v>36.97</v>
      </c>
      <c r="AD279" s="91" t="n">
        <f aca="false">IF(U279&gt;0,T279/U279,0)</f>
        <v>144.7</v>
      </c>
      <c r="AE279" s="92" t="n">
        <f aca="false">EXP((((AD279-AD$285)/AD$286+2)/4-1.9)^3)</f>
        <v>0.017747448350198</v>
      </c>
      <c r="AF279" s="93" t="n">
        <f aca="false">T279/V279</f>
        <v>20.7598601836394</v>
      </c>
      <c r="AG279" s="92" t="n">
        <f aca="false">EXP((((AF279-AF$285)/AF$286+2)/4-1.9)^3)</f>
        <v>0.14544945840659</v>
      </c>
      <c r="AH279" s="92" t="n">
        <f aca="false">W279/V279</f>
        <v>0.730901111227045</v>
      </c>
      <c r="AI279" s="92" t="n">
        <f aca="false">EXP((((AH279-AH$285)/AH$286+2)/4-1.9)^3)</f>
        <v>0.177150307971144</v>
      </c>
      <c r="AJ279" s="92" t="n">
        <f aca="false">X279/V279</f>
        <v>0.0286936560934891</v>
      </c>
      <c r="AK279" s="92" t="n">
        <f aca="false">EXP((((AJ279-AJ$285)/AJ$286+2)/4-1.9)^3)</f>
        <v>0.0109368263937509</v>
      </c>
      <c r="AL279" s="92" t="n">
        <f aca="false">AA279/V279</f>
        <v>0.106080446577629</v>
      </c>
      <c r="AM279" s="92" t="n">
        <f aca="false">EXP((((AL279-AL$285)/AL$286+2)/4-1.9)^3)</f>
        <v>0.0094548034685856</v>
      </c>
      <c r="AN279" s="92" t="n">
        <f aca="false">0.01*AE279+0.15*AG279+0.24*AI279+0.25*AK279+0.35*AM279</f>
        <v>0.0705543549700078</v>
      </c>
      <c r="AP279" s="94" t="n">
        <f aca="false">0.01*AE279/$AN$285</f>
        <v>6.2473750441713E-005</v>
      </c>
      <c r="AQ279" s="81" t="n">
        <f aca="false">AP279*$J$285</f>
        <v>650.595389724955</v>
      </c>
      <c r="AR279" s="94" t="n">
        <f aca="false">0.15*AG279/$AN$285</f>
        <v>0.00768006728663697</v>
      </c>
      <c r="AS279" s="81" t="n">
        <f aca="false">AR279*$J$285</f>
        <v>79979.4527163087</v>
      </c>
      <c r="AT279" s="94" t="n">
        <f aca="false">0.24*AI279/$AN$285</f>
        <v>0.0149663125593895</v>
      </c>
      <c r="AU279" s="81" t="n">
        <f aca="false">AT279*$J$285</f>
        <v>155857.682362227</v>
      </c>
      <c r="AV279" s="94" t="n">
        <f aca="false">0.25*AK279/$AN$285</f>
        <v>0.000962482816212725</v>
      </c>
      <c r="AW279" s="81" t="n">
        <f aca="false">AV279*$J$285</f>
        <v>10023.1997997577</v>
      </c>
      <c r="AX279" s="94" t="n">
        <f aca="false">0.35*AM279/$AN$285</f>
        <v>0.00116488273272166</v>
      </c>
      <c r="AY279" s="81" t="n">
        <f aca="false">AX279*$J$285</f>
        <v>12130.9722902901</v>
      </c>
    </row>
    <row r="280" customFormat="false" ht="13.8" hidden="false" customHeight="false" outlineLevel="0" collapsed="false">
      <c r="A280" s="89" t="s">
        <v>135</v>
      </c>
      <c r="B280" s="81" t="n">
        <f aca="true">INDIRECT(ADDRESS(ROW()-35*INT((ROW()-15)/35)+138,2+INT((ROW()-15)/35), 1, 1, "Variables_Simulación"))</f>
        <v>0</v>
      </c>
      <c r="C280" s="81" t="n">
        <f aca="true">INDIRECT(ADDRESS(ROW()-35*INT((ROW()-15)/35)+108,2+INT((ROW()-15)/35), 1, 1, "Variables_Simulación"))</f>
        <v>0</v>
      </c>
      <c r="D280" s="81" t="n">
        <f aca="true">INDIRECT(ADDRESS(ROW()-35*INT((ROW()-15)/35)+78,2+INT((ROW()-15)/35), 1, 1, "Variables_Simulación"))</f>
        <v>0</v>
      </c>
      <c r="E280" s="81" t="n">
        <f aca="true">INDIRECT(ADDRESS(ROW()-35*INT((ROW()-15)/35)+48,2+INT((ROW()-15)/35), 1, 1, "Variables_Simulación"))</f>
        <v>0</v>
      </c>
      <c r="F280" s="81" t="n">
        <f aca="true">INDIRECT(ADDRESS(ROW()-35*INT((ROW()-15)/35)+18,2+INT((ROW()-15)/35), 1, 1, "Variables_Simulación"))</f>
        <v>0</v>
      </c>
      <c r="G280" s="81" t="n">
        <f aca="true">INDIRECT(ADDRESS(ROW()-35*INT((ROW()-15)/35)-12,2+INT((ROW()-15)/35), 1, 1, "Variables_Simulación"))</f>
        <v>0</v>
      </c>
      <c r="H280" s="81" t="n">
        <f aca="true">INDIRECT(ADDRESS(ROW()-35*INT((ROW()-15)/35)+168,2+INT((ROW()-15)/35), 1, 1, "Variables_Simulación"))</f>
        <v>0</v>
      </c>
      <c r="I280" s="94" t="n">
        <f aca="false">AP280+AR280+AT280+AV280+AX280</f>
        <v>0.0198991347896011</v>
      </c>
      <c r="J280" s="81" t="n">
        <f aca="false">ROUND(AQ280+AS280+AU280+AW280+AY280,0)</f>
        <v>207228</v>
      </c>
      <c r="K280" s="94" t="n">
        <f aca="false">I280-Tabla_Ministerio!J280</f>
        <v>1.28369537222284E-016</v>
      </c>
      <c r="L280" s="81" t="n">
        <f aca="false">J280-Tabla_Ministerio!K280</f>
        <v>0</v>
      </c>
      <c r="M280" s="94" t="n">
        <f aca="false">Q315/Q$320</f>
        <v>0.0190066471972159</v>
      </c>
      <c r="N280" s="81" t="n">
        <f aca="false">ROUND((N$285*M280),0)</f>
        <v>3760733</v>
      </c>
      <c r="O280" s="82" t="n">
        <f aca="false">Tabla_Ministerio!L280/Tabla_Ministerio!L285-M280</f>
        <v>-3.927557813279E-006</v>
      </c>
      <c r="P280" s="81" t="n">
        <f aca="false">N280-Tabla_Ministerio!L280</f>
        <v>777</v>
      </c>
      <c r="Q280" s="83" t="n">
        <f aca="false">N280+J280</f>
        <v>3967961</v>
      </c>
      <c r="R280" s="81" t="n">
        <f aca="false">Q280-Tabla_Ministerio!M280</f>
        <v>777</v>
      </c>
      <c r="T280" s="83" t="n">
        <f aca="false">B280+Tabla_Ministerio!B280</f>
        <v>6627</v>
      </c>
      <c r="U280" s="83" t="n">
        <f aca="false">C280+Tabla_Ministerio!C280</f>
        <v>34</v>
      </c>
      <c r="V280" s="83" t="n">
        <f aca="false">D280+Tabla_Ministerio!D280</f>
        <v>279.466136363636</v>
      </c>
      <c r="W280" s="83" t="n">
        <f aca="false">E280+Tabla_Ministerio!E280</f>
        <v>163.288863636364</v>
      </c>
      <c r="X280" s="83" t="n">
        <f aca="false">F280+Tabla_Ministerio!F280</f>
        <v>5</v>
      </c>
      <c r="Y280" s="83" t="n">
        <f aca="false">G280+Tabla_Ministerio!G280</f>
        <v>9</v>
      </c>
      <c r="Z280" s="83" t="n">
        <f aca="false">H280+Tabla_Ministerio!H280</f>
        <v>1</v>
      </c>
      <c r="AA280" s="83" t="n">
        <f aca="false">Y280+0.33*Z280</f>
        <v>9.33</v>
      </c>
      <c r="AD280" s="91" t="n">
        <f aca="false">IF(U280&gt;0,T280/U280,0)</f>
        <v>194.911764705882</v>
      </c>
      <c r="AE280" s="92" t="n">
        <f aca="false">EXP((((AD280-AD$285)/AD$286+2)/4-1.9)^3)</f>
        <v>0.0473250567078803</v>
      </c>
      <c r="AF280" s="93" t="n">
        <f aca="false">T280/V280</f>
        <v>23.7130698059856</v>
      </c>
      <c r="AG280" s="92" t="n">
        <f aca="false">EXP((((AF280-AF$285)/AF$286+2)/4-1.9)^3)</f>
        <v>0.285557127462012</v>
      </c>
      <c r="AH280" s="92" t="n">
        <f aca="false">W280/V280</f>
        <v>0.584288550165862</v>
      </c>
      <c r="AI280" s="92" t="n">
        <f aca="false">EXP((((AH280-AH$285)/AH$286+2)/4-1.9)^3)</f>
        <v>0.0380302537781717</v>
      </c>
      <c r="AJ280" s="92" t="n">
        <f aca="false">X280/V280</f>
        <v>0.017891255323665</v>
      </c>
      <c r="AK280" s="92" t="n">
        <f aca="false">EXP((((AJ280-AJ$285)/AJ$286+2)/4-1.9)^3)</f>
        <v>0.00907762923020969</v>
      </c>
      <c r="AL280" s="92" t="n">
        <f aca="false">AA280/V280</f>
        <v>0.0333850824339589</v>
      </c>
      <c r="AM280" s="92" t="n">
        <f aca="false">EXP((((AL280-AL$285)/AL$286+2)/4-1.9)^3)</f>
        <v>0.00521620757129725</v>
      </c>
      <c r="AN280" s="92" t="n">
        <f aca="false">0.01*AE280+0.15*AG280+0.24*AI280+0.25*AK280+0.35*AM280</f>
        <v>0.0565291605506484</v>
      </c>
      <c r="AP280" s="94" t="n">
        <f aca="false">0.01*AE280/$AN$285</f>
        <v>0.000166591485382464</v>
      </c>
      <c r="AQ280" s="81" t="n">
        <f aca="false">AP280*$J$285</f>
        <v>1734.86706962444</v>
      </c>
      <c r="AR280" s="94" t="n">
        <f aca="false">0.15*AG280/$AN$285</f>
        <v>0.0150780757598727</v>
      </c>
      <c r="AS280" s="81" t="n">
        <f aca="false">AR280*$J$285</f>
        <v>157021.573155739</v>
      </c>
      <c r="AT280" s="94" t="n">
        <f aca="false">0.24*AI280/$AN$285</f>
        <v>0.00321293635487066</v>
      </c>
      <c r="AU280" s="81" t="n">
        <f aca="false">AT280*$J$285</f>
        <v>33459.1979059876</v>
      </c>
      <c r="AV280" s="94" t="n">
        <f aca="false">0.25*AK280/$AN$285</f>
        <v>0.000798866310159164</v>
      </c>
      <c r="AW280" s="81" t="n">
        <f aca="false">AV280*$J$285</f>
        <v>8319.31386736652</v>
      </c>
      <c r="AX280" s="94" t="n">
        <f aca="false">0.35*AM280/$AN$285</f>
        <v>0.000642664879316114</v>
      </c>
      <c r="AY280" s="81" t="n">
        <f aca="false">AX280*$J$285</f>
        <v>6692.64778671008</v>
      </c>
    </row>
    <row r="281" customFormat="false" ht="13.8" hidden="false" customHeight="false" outlineLevel="0" collapsed="false">
      <c r="A281" s="89" t="s">
        <v>136</v>
      </c>
      <c r="B281" s="81" t="n">
        <f aca="true">INDIRECT(ADDRESS(ROW()-35*INT((ROW()-15)/35)+138,2+INT((ROW()-15)/35), 1, 1, "Variables_Simulación"))</f>
        <v>0</v>
      </c>
      <c r="C281" s="81" t="n">
        <f aca="true">INDIRECT(ADDRESS(ROW()-35*INT((ROW()-15)/35)+108,2+INT((ROW()-15)/35), 1, 1, "Variables_Simulación"))</f>
        <v>0</v>
      </c>
      <c r="D281" s="81" t="n">
        <f aca="true">INDIRECT(ADDRESS(ROW()-35*INT((ROW()-15)/35)+78,2+INT((ROW()-15)/35), 1, 1, "Variables_Simulación"))</f>
        <v>0</v>
      </c>
      <c r="E281" s="81" t="n">
        <f aca="true">INDIRECT(ADDRESS(ROW()-35*INT((ROW()-15)/35)+48,2+INT((ROW()-15)/35), 1, 1, "Variables_Simulación"))</f>
        <v>0</v>
      </c>
      <c r="F281" s="81" t="n">
        <f aca="true">INDIRECT(ADDRESS(ROW()-35*INT((ROW()-15)/35)+18,2+INT((ROW()-15)/35), 1, 1, "Variables_Simulación"))</f>
        <v>0</v>
      </c>
      <c r="G281" s="81" t="n">
        <f aca="true">INDIRECT(ADDRESS(ROW()-35*INT((ROW()-15)/35)-12,2+INT((ROW()-15)/35), 1, 1, "Variables_Simulación"))</f>
        <v>0</v>
      </c>
      <c r="H281" s="81" t="n">
        <f aca="true">INDIRECT(ADDRESS(ROW()-35*INT((ROW()-15)/35)+168,2+INT((ROW()-15)/35), 1, 1, "Variables_Simulación"))</f>
        <v>0</v>
      </c>
      <c r="I281" s="94" t="n">
        <f aca="false">AP281+AR281+AT281+AV281+AX281</f>
        <v>0.00834836977959015</v>
      </c>
      <c r="J281" s="81" t="n">
        <f aca="false">ROUND(AQ281+AS281+AU281+AW281+AY281,0)</f>
        <v>86939</v>
      </c>
      <c r="K281" s="94" t="n">
        <f aca="false">I281-Tabla_Ministerio!J281</f>
        <v>0</v>
      </c>
      <c r="L281" s="81" t="n">
        <f aca="false">J281-Tabla_Ministerio!K281</f>
        <v>0</v>
      </c>
      <c r="M281" s="94" t="n">
        <f aca="false">Q316/Q$320</f>
        <v>0.0131216923698693</v>
      </c>
      <c r="N281" s="81" t="n">
        <f aca="false">ROUND((N$285*M281),0)</f>
        <v>2596312</v>
      </c>
      <c r="O281" s="82" t="n">
        <f aca="false">Tabla_Ministerio!L281/Tabla_Ministerio!L285-M281</f>
        <v>-1.00262661563762E-005</v>
      </c>
      <c r="P281" s="81" t="n">
        <f aca="false">N281-Tabla_Ministerio!L281</f>
        <v>1984</v>
      </c>
      <c r="Q281" s="83" t="n">
        <f aca="false">N281+J281</f>
        <v>2683251</v>
      </c>
      <c r="R281" s="81" t="n">
        <f aca="false">Q281-Tabla_Ministerio!M281</f>
        <v>1984</v>
      </c>
      <c r="T281" s="83" t="n">
        <f aca="false">B281+Tabla_Ministerio!B281</f>
        <v>3590</v>
      </c>
      <c r="U281" s="83" t="n">
        <f aca="false">C281+Tabla_Ministerio!C281</f>
        <v>37</v>
      </c>
      <c r="V281" s="83" t="n">
        <f aca="false">D281+Tabla_Ministerio!D281</f>
        <v>319.209318181818</v>
      </c>
      <c r="W281" s="83" t="n">
        <f aca="false">E281+Tabla_Ministerio!E281</f>
        <v>181.556590909091</v>
      </c>
      <c r="X281" s="83" t="n">
        <f aca="false">F281+Tabla_Ministerio!F281</f>
        <v>35</v>
      </c>
      <c r="Y281" s="83" t="n">
        <f aca="false">G281+Tabla_Ministerio!G281</f>
        <v>58</v>
      </c>
      <c r="Z281" s="83" t="n">
        <f aca="false">H281+Tabla_Ministerio!H281</f>
        <v>8</v>
      </c>
      <c r="AA281" s="83" t="n">
        <f aca="false">Y281+0.33*Z281</f>
        <v>60.64</v>
      </c>
      <c r="AD281" s="91" t="n">
        <f aca="false">IF(U281&gt;0,T281/U281,0)</f>
        <v>97.027027027027</v>
      </c>
      <c r="AE281" s="92" t="n">
        <f aca="false">EXP((((AD281-AD$285)/AD$286+2)/4-1.9)^3)</f>
        <v>0.00586519611542683</v>
      </c>
      <c r="AF281" s="93" t="n">
        <f aca="false">T281/V281</f>
        <v>11.2465388555956</v>
      </c>
      <c r="AG281" s="92" t="n">
        <f aca="false">EXP((((AF281-AF$285)/AF$286+2)/4-1.9)^3)</f>
        <v>0.00352885083721955</v>
      </c>
      <c r="AH281" s="92" t="n">
        <f aca="false">W281/V281</f>
        <v>0.568769708676482</v>
      </c>
      <c r="AI281" s="92" t="n">
        <f aca="false">EXP((((AH281-AH$285)/AH$286+2)/4-1.9)^3)</f>
        <v>0.0310625658374078</v>
      </c>
      <c r="AJ281" s="92" t="n">
        <f aca="false">X281/V281</f>
        <v>0.109645921990487</v>
      </c>
      <c r="AK281" s="92" t="n">
        <f aca="false">EXP((((AJ281-AJ$285)/AJ$286+2)/4-1.9)^3)</f>
        <v>0.0378761361149135</v>
      </c>
      <c r="AL281" s="92" t="n">
        <f aca="false">AA281/V281</f>
        <v>0.189969391700089</v>
      </c>
      <c r="AM281" s="92" t="n">
        <f aca="false">EXP((((AL281-AL$285)/AL$286+2)/4-1.9)^3)</f>
        <v>0.0177254083965612</v>
      </c>
      <c r="AN281" s="92" t="n">
        <f aca="false">0.01*AE281+0.15*AG281+0.24*AI281+0.25*AK281+0.35*AM281</f>
        <v>0.0237159223552399</v>
      </c>
      <c r="AP281" s="94" t="n">
        <f aca="false">0.01*AE281/$AN$285</f>
        <v>2.06463932829416E-005</v>
      </c>
      <c r="AQ281" s="81" t="n">
        <f aca="false">AP281*$J$285</f>
        <v>215.009475009226</v>
      </c>
      <c r="AR281" s="94" t="n">
        <f aca="false">0.15*AG281/$AN$285</f>
        <v>0.000186331473291504</v>
      </c>
      <c r="AS281" s="81" t="n">
        <f aca="false">AR281*$J$285</f>
        <v>1940.4373297104</v>
      </c>
      <c r="AT281" s="94" t="n">
        <f aca="false">0.24*AI281/$AN$285</f>
        <v>0.00262428033314504</v>
      </c>
      <c r="AU281" s="81" t="n">
        <f aca="false">AT281*$J$285</f>
        <v>27328.9929613391</v>
      </c>
      <c r="AV281" s="94" t="n">
        <f aca="false">0.25*AK281/$AN$285</f>
        <v>0.00333324575545682</v>
      </c>
      <c r="AW281" s="81" t="n">
        <f aca="false">AV281*$J$285</f>
        <v>34712.0879727518</v>
      </c>
      <c r="AX281" s="94" t="n">
        <f aca="false">0.35*AM281/$AN$285</f>
        <v>0.00218386582441385</v>
      </c>
      <c r="AY281" s="81" t="n">
        <f aca="false">AX281*$J$285</f>
        <v>22742.5603088634</v>
      </c>
    </row>
    <row r="282" customFormat="false" ht="13.8" hidden="false" customHeight="false" outlineLevel="0" collapsed="false">
      <c r="A282" s="89" t="s">
        <v>137</v>
      </c>
      <c r="B282" s="81" t="n">
        <f aca="true">INDIRECT(ADDRESS(ROW()-35*INT((ROW()-15)/35)+138,2+INT((ROW()-15)/35), 1, 1, "Variables_Simulación"))</f>
        <v>0</v>
      </c>
      <c r="C282" s="81" t="n">
        <f aca="true">INDIRECT(ADDRESS(ROW()-35*INT((ROW()-15)/35)+108,2+INT((ROW()-15)/35), 1, 1, "Variables_Simulación"))</f>
        <v>0</v>
      </c>
      <c r="D282" s="81" t="n">
        <f aca="true">INDIRECT(ADDRESS(ROW()-35*INT((ROW()-15)/35)+78,2+INT((ROW()-15)/35), 1, 1, "Variables_Simulación"))</f>
        <v>0</v>
      </c>
      <c r="E282" s="81" t="n">
        <f aca="true">INDIRECT(ADDRESS(ROW()-35*INT((ROW()-15)/35)+48,2+INT((ROW()-15)/35), 1, 1, "Variables_Simulación"))</f>
        <v>0</v>
      </c>
      <c r="F282" s="81" t="n">
        <f aca="true">INDIRECT(ADDRESS(ROW()-35*INT((ROW()-15)/35)+18,2+INT((ROW()-15)/35), 1, 1, "Variables_Simulación"))</f>
        <v>0</v>
      </c>
      <c r="G282" s="81" t="n">
        <f aca="true">INDIRECT(ADDRESS(ROW()-35*INT((ROW()-15)/35)-12,2+INT((ROW()-15)/35), 1, 1, "Variables_Simulación"))</f>
        <v>0</v>
      </c>
      <c r="H282" s="81" t="n">
        <f aca="true">INDIRECT(ADDRESS(ROW()-35*INT((ROW()-15)/35)+168,2+INT((ROW()-15)/35), 1, 1, "Variables_Simulación"))</f>
        <v>0</v>
      </c>
      <c r="I282" s="94" t="n">
        <f aca="false">AP282+AR282+AT282+AV282+AX282</f>
        <v>0.0164952803373926</v>
      </c>
      <c r="J282" s="81" t="n">
        <f aca="false">ROUND(AQ282+AS282+AU282+AW282+AY282,0)</f>
        <v>171780</v>
      </c>
      <c r="K282" s="94" t="n">
        <f aca="false">I282-Tabla_Ministerio!J282</f>
        <v>-5.89805981832114E-017</v>
      </c>
      <c r="L282" s="81" t="n">
        <f aca="false">J282-Tabla_Ministerio!K282</f>
        <v>0</v>
      </c>
      <c r="M282" s="94" t="n">
        <f aca="false">Q317/Q$320</f>
        <v>0.0101546766467904</v>
      </c>
      <c r="N282" s="81" t="n">
        <f aca="false">ROUND((N$285*M282),0)</f>
        <v>2009246</v>
      </c>
      <c r="O282" s="82" t="n">
        <f aca="false">Tabla_Ministerio!L282/Tabla_Ministerio!L285-M282</f>
        <v>1.42726985882941E-005</v>
      </c>
      <c r="P282" s="81" t="n">
        <f aca="false">N282-Tabla_Ministerio!L282</f>
        <v>-2824</v>
      </c>
      <c r="Q282" s="83" t="n">
        <f aca="false">N282+J282</f>
        <v>2181026</v>
      </c>
      <c r="R282" s="81" t="n">
        <f aca="false">Q282-Tabla_Ministerio!M282</f>
        <v>-2824</v>
      </c>
      <c r="T282" s="83" t="n">
        <f aca="false">B282+Tabla_Ministerio!B282</f>
        <v>6473</v>
      </c>
      <c r="U282" s="83" t="n">
        <f aca="false">C282+Tabla_Ministerio!C282</f>
        <v>26</v>
      </c>
      <c r="V282" s="83" t="n">
        <f aca="false">D282+Tabla_Ministerio!D282</f>
        <v>356.963181818182</v>
      </c>
      <c r="W282" s="83" t="n">
        <f aca="false">E282+Tabla_Ministerio!E282</f>
        <v>241.835909090909</v>
      </c>
      <c r="X282" s="83" t="n">
        <f aca="false">F282+Tabla_Ministerio!F282</f>
        <v>21</v>
      </c>
      <c r="Y282" s="83" t="n">
        <f aca="false">G282+Tabla_Ministerio!G282</f>
        <v>54</v>
      </c>
      <c r="Z282" s="83" t="n">
        <f aca="false">H282+Tabla_Ministerio!H282</f>
        <v>11</v>
      </c>
      <c r="AA282" s="83" t="n">
        <f aca="false">Y282+0.33*Z282</f>
        <v>57.63</v>
      </c>
      <c r="AD282" s="91" t="n">
        <f aca="false">IF(U282&gt;0,T282/U282,0)</f>
        <v>248.961538461538</v>
      </c>
      <c r="AE282" s="92" t="n">
        <f aca="false">EXP((((AD282-AD$285)/AD$286+2)/4-1.9)^3)</f>
        <v>0.112091796325811</v>
      </c>
      <c r="AF282" s="93" t="n">
        <f aca="false">T282/V282</f>
        <v>18.1335228104757</v>
      </c>
      <c r="AG282" s="92" t="n">
        <f aca="false">EXP((((AF282-AF$285)/AF$286+2)/4-1.9)^3)</f>
        <v>0.0671524305403897</v>
      </c>
      <c r="AH282" s="92" t="n">
        <f aca="false">W282/V282</f>
        <v>0.677481380177991</v>
      </c>
      <c r="AI282" s="92" t="n">
        <f aca="false">EXP((((AH282-AH$285)/AH$286+2)/4-1.9)^3)</f>
        <v>0.108925252248372</v>
      </c>
      <c r="AJ282" s="92" t="n">
        <f aca="false">X282/V282</f>
        <v>0.0588295966352526</v>
      </c>
      <c r="AK282" s="92" t="n">
        <f aca="false">EXP((((AJ282-AJ$285)/AJ$286+2)/4-1.9)^3)</f>
        <v>0.0179173904092265</v>
      </c>
      <c r="AL282" s="92" t="n">
        <f aca="false">AA282/V282</f>
        <v>0.161445221623315</v>
      </c>
      <c r="AM282" s="92" t="n">
        <f aca="false">EXP((((AL282-AL$285)/AL$286+2)/4-1.9)^3)</f>
        <v>0.0144124334856815</v>
      </c>
      <c r="AN282" s="92" t="n">
        <f aca="false">0.01*AE282+0.15*AG282+0.24*AI282+0.25*AK282+0.35*AM282</f>
        <v>0.046859542406221</v>
      </c>
      <c r="AP282" s="94" t="n">
        <f aca="false">0.01*AE282/$AN$285</f>
        <v>0.000394580379784225</v>
      </c>
      <c r="AQ282" s="81" t="n">
        <f aca="false">AP282*$J$285</f>
        <v>4109.12061703495</v>
      </c>
      <c r="AR282" s="94" t="n">
        <f aca="false">0.15*AG282/$AN$285</f>
        <v>0.0035458034059482</v>
      </c>
      <c r="AS282" s="81" t="n">
        <f aca="false">AR282*$J$285</f>
        <v>36925.6420892039</v>
      </c>
      <c r="AT282" s="94" t="n">
        <f aca="false">0.24*AI282/$AN$285</f>
        <v>0.00920240777128667</v>
      </c>
      <c r="AU282" s="81" t="n">
        <f aca="false">AT282*$J$285</f>
        <v>95832.9542894023</v>
      </c>
      <c r="AV282" s="94" t="n">
        <f aca="false">0.25*AK282/$AN$285</f>
        <v>0.00157679931630886</v>
      </c>
      <c r="AW282" s="81" t="n">
        <f aca="false">AV282*$J$285</f>
        <v>16420.6304001088</v>
      </c>
      <c r="AX282" s="94" t="n">
        <f aca="false">0.35*AM282/$AN$285</f>
        <v>0.0017756894640647</v>
      </c>
      <c r="AY282" s="81" t="n">
        <f aca="false">AX282*$J$285</f>
        <v>18491.8525098233</v>
      </c>
    </row>
    <row r="283" customFormat="false" ht="13.8" hidden="false" customHeight="false" outlineLevel="0" collapsed="false">
      <c r="A283" s="89" t="s">
        <v>138</v>
      </c>
      <c r="B283" s="81" t="n">
        <f aca="true">INDIRECT(ADDRESS(ROW()-35*INT((ROW()-15)/35)+138,2+INT((ROW()-15)/35), 1, 1, "Variables_Simulación"))</f>
        <v>0</v>
      </c>
      <c r="C283" s="81" t="n">
        <f aca="true">INDIRECT(ADDRESS(ROW()-35*INT((ROW()-15)/35)+108,2+INT((ROW()-15)/35), 1, 1, "Variables_Simulación"))</f>
        <v>0</v>
      </c>
      <c r="D283" s="81" t="n">
        <f aca="true">INDIRECT(ADDRESS(ROW()-35*INT((ROW()-15)/35)+78,2+INT((ROW()-15)/35), 1, 1, "Variables_Simulación"))</f>
        <v>0</v>
      </c>
      <c r="E283" s="81" t="n">
        <f aca="true">INDIRECT(ADDRESS(ROW()-35*INT((ROW()-15)/35)+48,2+INT((ROW()-15)/35), 1, 1, "Variables_Simulación"))</f>
        <v>0</v>
      </c>
      <c r="F283" s="81" t="n">
        <f aca="true">INDIRECT(ADDRESS(ROW()-35*INT((ROW()-15)/35)+18,2+INT((ROW()-15)/35), 1, 1, "Variables_Simulación"))</f>
        <v>0</v>
      </c>
      <c r="G283" s="81" t="n">
        <f aca="true">INDIRECT(ADDRESS(ROW()-35*INT((ROW()-15)/35)-12,2+INT((ROW()-15)/35), 1, 1, "Variables_Simulación"))</f>
        <v>0</v>
      </c>
      <c r="H283" s="81" t="n">
        <f aca="true">INDIRECT(ADDRESS(ROW()-35*INT((ROW()-15)/35)+168,2+INT((ROW()-15)/35), 1, 1, "Variables_Simulación"))</f>
        <v>0</v>
      </c>
      <c r="I283" s="94" t="n">
        <f aca="false">AP283+AR283+AT283+AV283+AX283</f>
        <v>0.0146104900180135</v>
      </c>
      <c r="J283" s="81" t="n">
        <f aca="false">ROUND(AQ283+AS283+AU283+AW283+AY283,0)</f>
        <v>152152</v>
      </c>
      <c r="K283" s="94" t="n">
        <f aca="false">I283-Tabla_Ministerio!J283</f>
        <v>0</v>
      </c>
      <c r="L283" s="81" t="n">
        <f aca="false">J283-Tabla_Ministerio!K283</f>
        <v>0</v>
      </c>
      <c r="M283" s="94" t="n">
        <f aca="false">Q318/Q$320</f>
        <v>0.00727941175684733</v>
      </c>
      <c r="N283" s="81" t="n">
        <f aca="false">ROUND((N$285*M283),0)</f>
        <v>1440334</v>
      </c>
      <c r="O283" s="82" t="n">
        <f aca="false">Tabla_Ministerio!L283/Tabla_Ministerio!L285-M283</f>
        <v>-1.61284868489611E-005</v>
      </c>
      <c r="P283" s="81" t="n">
        <f aca="false">N283-Tabla_Ministerio!L283</f>
        <v>3191</v>
      </c>
      <c r="Q283" s="83" t="n">
        <f aca="false">N283+J283</f>
        <v>1592486</v>
      </c>
      <c r="R283" s="81" t="n">
        <f aca="false">Q283-Tabla_Ministerio!M283</f>
        <v>3191</v>
      </c>
      <c r="T283" s="83" t="n">
        <f aca="false">B283+Tabla_Ministerio!B283</f>
        <v>7484</v>
      </c>
      <c r="U283" s="83" t="n">
        <f aca="false">C283+Tabla_Ministerio!C283</f>
        <v>51</v>
      </c>
      <c r="V283" s="83" t="n">
        <f aca="false">D283+Tabla_Ministerio!D283</f>
        <v>412.023863636364</v>
      </c>
      <c r="W283" s="83" t="n">
        <f aca="false">E283+Tabla_Ministerio!E283</f>
        <v>257.501363636364</v>
      </c>
      <c r="X283" s="83" t="n">
        <f aca="false">F283+Tabla_Ministerio!F283</f>
        <v>39</v>
      </c>
      <c r="Y283" s="83" t="n">
        <f aca="false">G283+Tabla_Ministerio!G283</f>
        <v>82</v>
      </c>
      <c r="Z283" s="83" t="n">
        <f aca="false">H283+Tabla_Ministerio!H283</f>
        <v>46</v>
      </c>
      <c r="AA283" s="83" t="n">
        <f aca="false">Y283+0.33*Z283</f>
        <v>97.18</v>
      </c>
      <c r="AD283" s="91" t="n">
        <f aca="false">IF(U283&gt;0,T283/U283,0)</f>
        <v>146.745098039216</v>
      </c>
      <c r="AE283" s="92" t="n">
        <f aca="false">EXP((((AD283-AD$285)/AD$286+2)/4-1.9)^3)</f>
        <v>0.0185374935389387</v>
      </c>
      <c r="AF283" s="93" t="n">
        <f aca="false">T283/V283</f>
        <v>18.1639964587223</v>
      </c>
      <c r="AG283" s="92" t="n">
        <f aca="false">EXP((((AF283-AF$285)/AF$286+2)/4-1.9)^3)</f>
        <v>0.0678259433564617</v>
      </c>
      <c r="AH283" s="92" t="n">
        <f aca="false">W283/V283</f>
        <v>0.624967110797312</v>
      </c>
      <c r="AI283" s="92" t="n">
        <f aca="false">EXP((((AH283-AH$285)/AH$286+2)/4-1.9)^3)</f>
        <v>0.0622531196749953</v>
      </c>
      <c r="AJ283" s="92" t="n">
        <f aca="false">X283/V283</f>
        <v>0.0946547116368479</v>
      </c>
      <c r="AK283" s="92" t="n">
        <f aca="false">EXP((((AJ283-AJ$285)/AJ$286+2)/4-1.9)^3)</f>
        <v>0.0306956735568216</v>
      </c>
      <c r="AL283" s="92" t="n">
        <f aca="false">AA283/V283</f>
        <v>0.23586012504792</v>
      </c>
      <c r="AM283" s="92" t="n">
        <f aca="false">EXP((((AL283-AL$285)/AL$286+2)/4-1.9)^3)</f>
        <v>0.0243752145135751</v>
      </c>
      <c r="AN283" s="92" t="n">
        <f aca="false">0.01*AE283+0.15*AG283+0.24*AI283+0.25*AK283+0.35*AM283</f>
        <v>0.0415052586298142</v>
      </c>
      <c r="AP283" s="94" t="n">
        <f aca="false">0.01*AE283/$AN$285</f>
        <v>6.52548311348433E-005</v>
      </c>
      <c r="AQ283" s="81" t="n">
        <f aca="false">AP283*$J$285</f>
        <v>679.557285955145</v>
      </c>
      <c r="AR283" s="94" t="n">
        <f aca="false">0.15*AG283/$AN$285</f>
        <v>0.00358136643796297</v>
      </c>
      <c r="AS283" s="81" t="n">
        <f aca="false">AR283*$J$285</f>
        <v>37295.9919483026</v>
      </c>
      <c r="AT283" s="94" t="n">
        <f aca="false">0.24*AI283/$AN$285</f>
        <v>0.0052593735654404</v>
      </c>
      <c r="AU283" s="81" t="n">
        <f aca="false">AT283*$J$285</f>
        <v>54770.5903731398</v>
      </c>
      <c r="AV283" s="94" t="n">
        <f aca="false">0.25*AK283/$AN$285</f>
        <v>0.00270133741424266</v>
      </c>
      <c r="AW283" s="81" t="n">
        <f aca="false">AV283*$J$285</f>
        <v>28131.4576981817</v>
      </c>
      <c r="AX283" s="94" t="n">
        <f aca="false">0.35*AM283/$AN$285</f>
        <v>0.00300315776923258</v>
      </c>
      <c r="AY283" s="81" t="n">
        <f aca="false">AX283*$J$285</f>
        <v>31274.5846930112</v>
      </c>
    </row>
    <row r="284" customFormat="false" ht="13.8" hidden="false" customHeight="false" outlineLevel="0" collapsed="false">
      <c r="A284" s="95" t="s">
        <v>139</v>
      </c>
      <c r="B284" s="97" t="n">
        <f aca="true">INDIRECT(ADDRESS(ROW()-35*INT((ROW()-15)/35)+138,2+INT((ROW()-15)/35), 1, 1, "Variables_Simulación"))</f>
        <v>0</v>
      </c>
      <c r="C284" s="97" t="n">
        <f aca="true">INDIRECT(ADDRESS(ROW()-35*INT((ROW()-15)/35)+108,2+INT((ROW()-15)/35), 1, 1, "Variables_Simulación"))</f>
        <v>0</v>
      </c>
      <c r="D284" s="97" t="n">
        <f aca="true">INDIRECT(ADDRESS(ROW()-35*INT((ROW()-15)/35)+78,2+INT((ROW()-15)/35), 1, 1, "Variables_Simulación"))</f>
        <v>0</v>
      </c>
      <c r="E284" s="97" t="n">
        <f aca="true">INDIRECT(ADDRESS(ROW()-35*INT((ROW()-15)/35)+48,2+INT((ROW()-15)/35), 1, 1, "Variables_Simulación"))</f>
        <v>0</v>
      </c>
      <c r="F284" s="97" t="n">
        <f aca="true">INDIRECT(ADDRESS(ROW()-35*INT((ROW()-15)/35)+18,2+INT((ROW()-15)/35), 1, 1, "Variables_Simulación"))</f>
        <v>0</v>
      </c>
      <c r="G284" s="97" t="n">
        <f aca="true">INDIRECT(ADDRESS(ROW()-35*INT((ROW()-15)/35)-12,2+INT((ROW()-15)/35), 1, 1, "Variables_Simulación"))</f>
        <v>0</v>
      </c>
      <c r="H284" s="97" t="n">
        <f aca="true">INDIRECT(ADDRESS(ROW()-35*INT((ROW()-15)/35)+168,2+INT((ROW()-15)/35), 1, 1, "Variables_Simulación"))</f>
        <v>0</v>
      </c>
      <c r="I284" s="103" t="n">
        <f aca="false">AP284+AR284+AT284+AV284+AX284</f>
        <v>0.00956962912720543</v>
      </c>
      <c r="J284" s="97" t="n">
        <f aca="false">ROUND(AQ284+AS284+AU284+AW284+AY284,0)</f>
        <v>99657</v>
      </c>
      <c r="K284" s="94" t="n">
        <f aca="false">I284-Tabla_Ministerio!J284</f>
        <v>-7.11236625150491E-017</v>
      </c>
      <c r="L284" s="81" t="n">
        <f aca="false">J284-Tabla_Ministerio!K284</f>
        <v>0</v>
      </c>
      <c r="M284" s="94" t="n">
        <f aca="false">Q319/Q$320</f>
        <v>0.00683698423154445</v>
      </c>
      <c r="N284" s="81" t="n">
        <f aca="false">ROUND((N$285*M284),0)</f>
        <v>1352794</v>
      </c>
      <c r="O284" s="82" t="n">
        <f aca="false">Tabla_Ministerio!L284/Tabla_Ministerio!L285-M284</f>
        <v>1.02710656380827E-005</v>
      </c>
      <c r="P284" s="81" t="n">
        <f aca="false">N284-Tabla_Ministerio!L284</f>
        <v>-2032</v>
      </c>
      <c r="Q284" s="83" t="n">
        <f aca="false">N284+J284</f>
        <v>1452451</v>
      </c>
      <c r="R284" s="81" t="n">
        <f aca="false">Q284-Tabla_Ministerio!M284</f>
        <v>-2032</v>
      </c>
      <c r="T284" s="99" t="n">
        <f aca="false">B284+Tabla_Ministerio!B284</f>
        <v>8358</v>
      </c>
      <c r="U284" s="99" t="n">
        <f aca="false">C284+Tabla_Ministerio!C284</f>
        <v>37</v>
      </c>
      <c r="V284" s="99" t="n">
        <f aca="false">D284+Tabla_Ministerio!D284</f>
        <v>440.848181818182</v>
      </c>
      <c r="W284" s="99" t="n">
        <f aca="false">E284+Tabla_Ministerio!E284</f>
        <v>237.601136363636</v>
      </c>
      <c r="X284" s="99" t="n">
        <f aca="false">F284+Tabla_Ministerio!F284</f>
        <v>21</v>
      </c>
      <c r="Y284" s="99" t="n">
        <f aca="false">G284+Tabla_Ministerio!G284</f>
        <v>63</v>
      </c>
      <c r="Z284" s="99" t="n">
        <f aca="false">H284+Tabla_Ministerio!H284</f>
        <v>9</v>
      </c>
      <c r="AA284" s="99" t="n">
        <f aca="false">Y284+0.33*Z284</f>
        <v>65.97</v>
      </c>
      <c r="AD284" s="91" t="n">
        <f aca="false">IF(U284&gt;0,T284/U284,0)</f>
        <v>225.891891891892</v>
      </c>
      <c r="AE284" s="92" t="n">
        <f aca="false">EXP((((AD284-AD$285)/AD$286+2)/4-1.9)^3)</f>
        <v>0.079402249952483</v>
      </c>
      <c r="AF284" s="93" t="n">
        <f aca="false">T284/V284</f>
        <v>18.9589077253971</v>
      </c>
      <c r="AG284" s="92" t="n">
        <f aca="false">EXP((((AF284-AF$285)/AF$286+2)/4-1.9)^3)</f>
        <v>0.0872397862504072</v>
      </c>
      <c r="AH284" s="92" t="n">
        <f aca="false">W284/V284</f>
        <v>0.53896363002724</v>
      </c>
      <c r="AI284" s="92" t="n">
        <f aca="false">EXP((((AH284-AH$285)/AH$286+2)/4-1.9)^3)</f>
        <v>0.0205778228559847</v>
      </c>
      <c r="AJ284" s="92" t="n">
        <f aca="false">X284/V284</f>
        <v>0.0476354465462239</v>
      </c>
      <c r="AK284" s="92" t="n">
        <f aca="false">EXP((((AJ284-AJ$285)/AJ$286+2)/4-1.9)^3)</f>
        <v>0.0149819647212302</v>
      </c>
      <c r="AL284" s="92" t="n">
        <f aca="false">AA284/V284</f>
        <v>0.149643352793066</v>
      </c>
      <c r="AM284" s="92" t="n">
        <f aca="false">EXP((((AL284-AL$285)/AL$286+2)/4-1.9)^3)</f>
        <v>0.0132031379990014</v>
      </c>
      <c r="AN284" s="92" t="n">
        <f aca="false">0.01*AE284+0.15*AG284+0.24*AI284+0.25*AK284+0.35*AM284</f>
        <v>0.0271852574024803</v>
      </c>
      <c r="AP284" s="94" t="n">
        <f aca="false">0.01*AE284/$AN$285</f>
        <v>0.0002795081439404</v>
      </c>
      <c r="AQ284" s="81" t="n">
        <f aca="false">AP284*$J$285</f>
        <v>2910.76986018093</v>
      </c>
      <c r="AR284" s="94" t="n">
        <f aca="false">0.15*AG284/$AN$285</f>
        <v>0.00460646217466146</v>
      </c>
      <c r="AS284" s="81" t="n">
        <f aca="false">AR284*$J$285</f>
        <v>47971.236440707</v>
      </c>
      <c r="AT284" s="94" t="n">
        <f aca="false">0.24*AI284/$AN$285</f>
        <v>0.00173849050663001</v>
      </c>
      <c r="AU284" s="81" t="n">
        <f aca="false">AT284*$J$285</f>
        <v>18104.4662869943</v>
      </c>
      <c r="AV284" s="94" t="n">
        <f aca="false">0.25*AK284/$AN$285</f>
        <v>0.00131847055792424</v>
      </c>
      <c r="AW284" s="81" t="n">
        <f aca="false">AV284*$J$285</f>
        <v>13730.4205431672</v>
      </c>
      <c r="AX284" s="94" t="n">
        <f aca="false">0.35*AM284/$AN$285</f>
        <v>0.00162669774404932</v>
      </c>
      <c r="AY284" s="81" t="n">
        <f aca="false">AX284*$J$285</f>
        <v>16940.2676367552</v>
      </c>
    </row>
    <row r="285" customFormat="false" ht="13.8" hidden="false" customHeight="false" outlineLevel="0" collapsed="false">
      <c r="A285" s="104" t="s">
        <v>71</v>
      </c>
      <c r="B285" s="108"/>
      <c r="C285" s="108"/>
      <c r="D285" s="108"/>
      <c r="E285" s="108"/>
      <c r="F285" s="108"/>
      <c r="G285" s="108"/>
      <c r="H285" s="108"/>
      <c r="I285" s="108" t="n">
        <f aca="false">SUM(I258:I284)</f>
        <v>1</v>
      </c>
      <c r="J285" s="108" t="n">
        <f aca="false">Tabla_Ministerio!K285</f>
        <v>10413900</v>
      </c>
      <c r="K285" s="107" t="n">
        <f aca="false">I285-Tabla_Ministerio!J285</f>
        <v>0</v>
      </c>
      <c r="L285" s="108" t="n">
        <f aca="false">SUM(L260:L284)</f>
        <v>-1</v>
      </c>
      <c r="M285" s="105" t="n">
        <f aca="false">SUM(M260:M284)</f>
        <v>0.999999994910648</v>
      </c>
      <c r="N285" s="108" t="n">
        <f aca="false">Tabla_Ministerio!L285</f>
        <v>197864099</v>
      </c>
      <c r="O285" s="105" t="n">
        <f aca="false">SUM(O260:O284)</f>
        <v>5.08935174212133E-009</v>
      </c>
      <c r="P285" s="108" t="n">
        <f aca="false">SUM(P260:P284)</f>
        <v>-1</v>
      </c>
      <c r="Q285" s="111" t="n">
        <f aca="false">Tabla_Ministerio!M285</f>
        <v>208277999</v>
      </c>
      <c r="R285" s="108" t="n">
        <f aca="false">SUM(R260:R284)</f>
        <v>-2</v>
      </c>
      <c r="T285" s="111"/>
      <c r="U285" s="111"/>
      <c r="V285" s="111"/>
      <c r="W285" s="111"/>
      <c r="X285" s="111"/>
      <c r="Y285" s="111"/>
      <c r="Z285" s="111"/>
      <c r="AA285" s="111"/>
      <c r="AC285" s="112" t="s">
        <v>295</v>
      </c>
      <c r="AD285" s="112" t="n">
        <f aca="false">AVERAGE(AD260:AD284)</f>
        <v>212.806471109194</v>
      </c>
      <c r="AE285" s="111"/>
      <c r="AF285" s="112" t="n">
        <f aca="false">AVERAGE(AF260:AF284)</f>
        <v>18.002437408408</v>
      </c>
      <c r="AG285" s="111"/>
      <c r="AH285" s="114" t="n">
        <f aca="false">AVERAGE(AH260:AH284)</f>
        <v>0.627817896774581</v>
      </c>
      <c r="AI285" s="111"/>
      <c r="AJ285" s="114" t="n">
        <f aca="false">AVERAGE(AJ260:AJ284)</f>
        <v>0.150489899597732</v>
      </c>
      <c r="AK285" s="111"/>
      <c r="AL285" s="114" t="n">
        <f aca="false">AVERAGE(AL260:AL284)</f>
        <v>0.394259899784803</v>
      </c>
      <c r="AM285" s="111"/>
      <c r="AN285" s="114" t="n">
        <f aca="false">SUM(AN260:AN284)</f>
        <v>2.84078484558983</v>
      </c>
      <c r="AP285" s="116" t="n">
        <f aca="false">SUM(AP258:AP284)</f>
        <v>0.00980038981804404</v>
      </c>
      <c r="AQ285" s="108" t="n">
        <f aca="false">SUM(AQ258:AQ284)</f>
        <v>102060.279526129</v>
      </c>
      <c r="AR285" s="116" t="n">
        <f aca="false">SUM(AR258:AR284)</f>
        <v>0.149806916236009</v>
      </c>
      <c r="AS285" s="108" t="n">
        <f aca="false">SUM(AS258:AS284)</f>
        <v>1560074.24499017</v>
      </c>
      <c r="AT285" s="116" t="n">
        <f aca="false">SUM(AT258:AT284)</f>
        <v>0.230394468194046</v>
      </c>
      <c r="AU285" s="108" t="n">
        <f aca="false">SUM(AU258:AU284)</f>
        <v>2399304.95232597</v>
      </c>
      <c r="AV285" s="116" t="n">
        <f aca="false">SUM(AV258:AV284)</f>
        <v>0.25480857270599</v>
      </c>
      <c r="AW285" s="108" t="n">
        <f aca="false">SUM(AW258:AW284)</f>
        <v>2653550.99530291</v>
      </c>
      <c r="AX285" s="116" t="n">
        <f aca="false">SUM(AX258:AX284)</f>
        <v>0.355189653045911</v>
      </c>
      <c r="AY285" s="108" t="n">
        <f aca="false">SUM(AY258:AY284)</f>
        <v>3698909.52785482</v>
      </c>
    </row>
    <row r="286" customFormat="false" ht="13.8" hidden="false" customHeight="false" outlineLevel="0" collapsed="false">
      <c r="A286" s="57" t="s">
        <v>72</v>
      </c>
      <c r="I286" s="48"/>
      <c r="T286" s="48"/>
      <c r="U286" s="48"/>
      <c r="V286" s="48"/>
      <c r="W286" s="48"/>
      <c r="X286" s="48"/>
      <c r="Y286" s="48"/>
      <c r="Z286" s="48"/>
      <c r="AA286" s="48"/>
      <c r="AC286" s="112" t="s">
        <v>296</v>
      </c>
      <c r="AD286" s="112" t="n">
        <f aca="false">_xlfn.STDEV.P(AD260:AD284)</f>
        <v>88.8845180179174</v>
      </c>
      <c r="AE286" s="111"/>
      <c r="AF286" s="112" t="n">
        <f aca="false">_xlfn.STDEV.P(AF260:AF284)</f>
        <v>4.43603857923166</v>
      </c>
      <c r="AG286" s="111"/>
      <c r="AH286" s="114" t="n">
        <f aca="false">_xlfn.STDEV.P(AH260:AH284)</f>
        <v>0.129266240408756</v>
      </c>
      <c r="AI286" s="111"/>
      <c r="AJ286" s="114" t="n">
        <f aca="false">_xlfn.STDEV.P(AJ260:AJ284)</f>
        <v>0.120413131216074</v>
      </c>
      <c r="AK286" s="111"/>
      <c r="AL286" s="114" t="n">
        <f aca="false">_xlfn.STDEV.P(AL260:AL284)</f>
        <v>0.266388453410543</v>
      </c>
      <c r="AM286" s="111"/>
      <c r="AN286" s="114"/>
    </row>
    <row r="287" customFormat="false" ht="13.8" hidden="false" customHeight="false" outlineLevel="0" collapsed="false">
      <c r="A287" s="57" t="s">
        <v>82</v>
      </c>
      <c r="I287" s="48"/>
      <c r="T287" s="48"/>
      <c r="U287" s="48"/>
      <c r="V287" s="48"/>
      <c r="W287" s="48"/>
      <c r="X287" s="48"/>
      <c r="Y287" s="48"/>
      <c r="Z287" s="48"/>
      <c r="AA287" s="48"/>
    </row>
    <row r="288" customFormat="false" ht="13.8" hidden="false" customHeight="false" outlineLevel="0" collapsed="false">
      <c r="I288" s="48"/>
      <c r="T288" s="48"/>
      <c r="U288" s="48"/>
      <c r="V288" s="48"/>
      <c r="W288" s="48"/>
      <c r="X288" s="48"/>
      <c r="Y288" s="48"/>
      <c r="Z288" s="48"/>
      <c r="AA288" s="48"/>
    </row>
    <row r="289" customFormat="false" ht="13.8" hidden="false" customHeight="false" outlineLevel="0" collapsed="false">
      <c r="I289" s="48"/>
      <c r="T289" s="48"/>
      <c r="U289" s="48"/>
      <c r="V289" s="48"/>
      <c r="W289" s="48"/>
      <c r="X289" s="48"/>
      <c r="Y289" s="48"/>
      <c r="Z289" s="48"/>
      <c r="AA289" s="48"/>
    </row>
    <row r="290" customFormat="false" ht="13.8" hidden="false" customHeight="false" outlineLevel="0" collapsed="false">
      <c r="I290" s="48"/>
      <c r="T290" s="48"/>
      <c r="U290" s="48"/>
      <c r="V290" s="48"/>
      <c r="W290" s="48"/>
      <c r="X290" s="48"/>
      <c r="Y290" s="48"/>
      <c r="Z290" s="48"/>
      <c r="AA290" s="48"/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T291" s="16"/>
      <c r="U291" s="16"/>
      <c r="V291" s="16"/>
      <c r="W291" s="16"/>
      <c r="X291" s="16"/>
      <c r="Y291" s="16"/>
      <c r="Z291" s="16"/>
      <c r="AA291" s="16"/>
    </row>
    <row r="292" customFormat="false" ht="12.75" hidden="false" customHeight="true" outlineLevel="0" collapsed="false">
      <c r="A292" s="16" t="s">
        <v>156</v>
      </c>
      <c r="B292" s="16"/>
      <c r="C292" s="16"/>
      <c r="D292" s="16"/>
      <c r="E292" s="16"/>
      <c r="F292" s="16"/>
      <c r="G292" s="16"/>
      <c r="H292" s="16"/>
      <c r="I292" s="16"/>
      <c r="J292" s="16"/>
      <c r="T292" s="16"/>
      <c r="U292" s="16"/>
      <c r="V292" s="16"/>
      <c r="W292" s="16"/>
      <c r="X292" s="16"/>
      <c r="Y292" s="16"/>
      <c r="Z292" s="16"/>
      <c r="AA292" s="16"/>
    </row>
    <row r="293" customFormat="false" ht="15.8" hidden="false" customHeight="true" outlineLevel="0" collapsed="false">
      <c r="A293" s="66" t="s">
        <v>30</v>
      </c>
      <c r="B293" s="136" t="s">
        <v>309</v>
      </c>
      <c r="C293" s="136"/>
      <c r="D293" s="136"/>
      <c r="E293" s="136"/>
      <c r="F293" s="136"/>
      <c r="G293" s="136"/>
      <c r="H293" s="136"/>
      <c r="I293" s="66" t="s">
        <v>32</v>
      </c>
      <c r="J293" s="69" t="s">
        <v>33</v>
      </c>
      <c r="K293" s="157" t="s">
        <v>276</v>
      </c>
      <c r="L293" s="69" t="s">
        <v>277</v>
      </c>
      <c r="M293" s="157" t="s">
        <v>278</v>
      </c>
      <c r="N293" s="69" t="s">
        <v>34</v>
      </c>
      <c r="O293" s="69" t="s">
        <v>279</v>
      </c>
      <c r="P293" s="69" t="s">
        <v>280</v>
      </c>
      <c r="Q293" s="66" t="s">
        <v>281</v>
      </c>
      <c r="R293" s="69" t="s">
        <v>282</v>
      </c>
      <c r="T293" s="72" t="s">
        <v>309</v>
      </c>
      <c r="U293" s="72"/>
      <c r="V293" s="72"/>
      <c r="W293" s="72"/>
      <c r="X293" s="72"/>
      <c r="Y293" s="72"/>
      <c r="Z293" s="72"/>
      <c r="AA293" s="72"/>
      <c r="AD293" s="73" t="s">
        <v>284</v>
      </c>
      <c r="AE293" s="73"/>
      <c r="AF293" s="73" t="s">
        <v>285</v>
      </c>
      <c r="AG293" s="73"/>
      <c r="AH293" s="73" t="s">
        <v>286</v>
      </c>
      <c r="AI293" s="73"/>
      <c r="AJ293" s="73" t="s">
        <v>287</v>
      </c>
      <c r="AK293" s="73"/>
      <c r="AL293" s="73" t="s">
        <v>288</v>
      </c>
      <c r="AM293" s="73"/>
      <c r="AN293" s="74" t="s">
        <v>289</v>
      </c>
      <c r="AP293" s="73" t="s">
        <v>284</v>
      </c>
      <c r="AQ293" s="73"/>
      <c r="AR293" s="73" t="s">
        <v>285</v>
      </c>
      <c r="AS293" s="73"/>
      <c r="AT293" s="73" t="s">
        <v>286</v>
      </c>
      <c r="AU293" s="73"/>
      <c r="AV293" s="73" t="s">
        <v>287</v>
      </c>
      <c r="AW293" s="73"/>
      <c r="AX293" s="74" t="s">
        <v>288</v>
      </c>
      <c r="AY293" s="74"/>
    </row>
    <row r="294" customFormat="false" ht="37.3" hidden="false" customHeight="false" outlineLevel="0" collapsed="false">
      <c r="A294" s="66"/>
      <c r="B294" s="137" t="s">
        <v>157</v>
      </c>
      <c r="C294" s="137" t="s">
        <v>158</v>
      </c>
      <c r="D294" s="137" t="s">
        <v>159</v>
      </c>
      <c r="E294" s="137" t="s">
        <v>160</v>
      </c>
      <c r="F294" s="137" t="s">
        <v>161</v>
      </c>
      <c r="G294" s="137" t="s">
        <v>162</v>
      </c>
      <c r="H294" s="137" t="s">
        <v>163</v>
      </c>
      <c r="I294" s="66"/>
      <c r="J294" s="69"/>
      <c r="K294" s="157"/>
      <c r="L294" s="69"/>
      <c r="M294" s="157"/>
      <c r="N294" s="69"/>
      <c r="O294" s="69"/>
      <c r="P294" s="69"/>
      <c r="Q294" s="66"/>
      <c r="R294" s="69"/>
      <c r="T294" s="73" t="s">
        <v>157</v>
      </c>
      <c r="U294" s="73" t="s">
        <v>158</v>
      </c>
      <c r="V294" s="73" t="s">
        <v>159</v>
      </c>
      <c r="W294" s="73" t="s">
        <v>160</v>
      </c>
      <c r="X294" s="73" t="s">
        <v>161</v>
      </c>
      <c r="Y294" s="73" t="s">
        <v>162</v>
      </c>
      <c r="Z294" s="73" t="s">
        <v>163</v>
      </c>
      <c r="AA294" s="66" t="s">
        <v>43</v>
      </c>
      <c r="AD294" s="73" t="s">
        <v>290</v>
      </c>
      <c r="AE294" s="73" t="s">
        <v>291</v>
      </c>
      <c r="AF294" s="73" t="s">
        <v>290</v>
      </c>
      <c r="AG294" s="73" t="s">
        <v>291</v>
      </c>
      <c r="AH294" s="73" t="s">
        <v>290</v>
      </c>
      <c r="AI294" s="73" t="s">
        <v>291</v>
      </c>
      <c r="AJ294" s="73" t="s">
        <v>290</v>
      </c>
      <c r="AK294" s="73" t="s">
        <v>291</v>
      </c>
      <c r="AL294" s="73" t="s">
        <v>290</v>
      </c>
      <c r="AM294" s="73" t="s">
        <v>291</v>
      </c>
      <c r="AN294" s="75" t="s">
        <v>292</v>
      </c>
      <c r="AP294" s="73" t="s">
        <v>293</v>
      </c>
      <c r="AQ294" s="73" t="s">
        <v>294</v>
      </c>
      <c r="AR294" s="73" t="s">
        <v>293</v>
      </c>
      <c r="AS294" s="73" t="s">
        <v>294</v>
      </c>
      <c r="AT294" s="73" t="s">
        <v>293</v>
      </c>
      <c r="AU294" s="73" t="s">
        <v>294</v>
      </c>
      <c r="AV294" s="73" t="s">
        <v>293</v>
      </c>
      <c r="AW294" s="73" t="s">
        <v>294</v>
      </c>
      <c r="AX294" s="73" t="s">
        <v>293</v>
      </c>
      <c r="AY294" s="75" t="s">
        <v>294</v>
      </c>
    </row>
    <row r="295" customFormat="false" ht="13.8" hidden="false" customHeight="false" outlineLevel="0" collapsed="false">
      <c r="A295" s="76" t="s">
        <v>115</v>
      </c>
      <c r="B295" s="79" t="n">
        <f aca="true">INDIRECT(ADDRESS(ROW()-35*INT((ROW()-15)/35)+138,2+INT((ROW()-15)/35), 1, 1, "Variables_Simulación"))</f>
        <v>0</v>
      </c>
      <c r="C295" s="79" t="n">
        <f aca="true">INDIRECT(ADDRESS(ROW()-35*INT((ROW()-15)/35)+108,2+INT((ROW()-15)/35), 1, 1, "Variables_Simulación"))</f>
        <v>0</v>
      </c>
      <c r="D295" s="79" t="n">
        <f aca="true">INDIRECT(ADDRESS(ROW()-35*INT((ROW()-15)/35)+78,2+INT((ROW()-15)/35), 1, 1, "Variables_Simulación"))</f>
        <v>0</v>
      </c>
      <c r="E295" s="79" t="n">
        <f aca="true">INDIRECT(ADDRESS(ROW()-35*INT((ROW()-15)/35)+48,2+INT((ROW()-15)/35), 1, 1, "Variables_Simulación"))</f>
        <v>0</v>
      </c>
      <c r="F295" s="79" t="n">
        <f aca="true">INDIRECT(ADDRESS(ROW()-35*INT((ROW()-15)/35)+18,2+INT((ROW()-15)/35), 1, 1, "Variables_Simulación"))</f>
        <v>0</v>
      </c>
      <c r="G295" s="79" t="n">
        <f aca="true">INDIRECT(ADDRESS(ROW()-35*INT((ROW()-15)/35)-12,2+INT((ROW()-15)/35), 1, 1, "Variables_Simulación"))</f>
        <v>0</v>
      </c>
      <c r="H295" s="79" t="n">
        <f aca="true">INDIRECT(ADDRESS(ROW()-35*INT((ROW()-15)/35)+168,2+INT((ROW()-15)/35), 1, 1, "Variables_Simulación"))</f>
        <v>0</v>
      </c>
      <c r="I295" s="88" t="n">
        <f aca="false">AP295+AR295+AT295+AV295+AX295</f>
        <v>0.120609278417016</v>
      </c>
      <c r="J295" s="79" t="n">
        <f aca="false">ROUND(AQ295+AS295+AU295+AW295+AY295,0)</f>
        <v>1184918</v>
      </c>
      <c r="K295" s="88" t="n">
        <f aca="false">I295-Tabla_Ministerio!J295</f>
        <v>0</v>
      </c>
      <c r="L295" s="79" t="n">
        <f aca="false">J295-Tabla_Ministerio!K295</f>
        <v>0</v>
      </c>
      <c r="M295" s="94" t="n">
        <f aca="false">Q330/Q$355</f>
        <v>0.193471885850076</v>
      </c>
      <c r="N295" s="81" t="n">
        <f aca="false">ROUND((N$320*M295),0)</f>
        <v>36114284</v>
      </c>
      <c r="O295" s="82" t="n">
        <f aca="false">Tabla_Ministerio!L295/Tabla_Ministerio!L320-M295</f>
        <v>-2.08663919826213E-006</v>
      </c>
      <c r="P295" s="81" t="n">
        <f aca="false">N295-Tabla_Ministerio!L295</f>
        <v>390</v>
      </c>
      <c r="Q295" s="83" t="n">
        <f aca="false">N295+J295</f>
        <v>37299202</v>
      </c>
      <c r="R295" s="81" t="n">
        <f aca="false">Q295-Tabla_Ministerio!M295</f>
        <v>390</v>
      </c>
      <c r="T295" s="84" t="n">
        <f aca="false">B295+Tabla_Ministerio!B295</f>
        <v>27171</v>
      </c>
      <c r="U295" s="84" t="n">
        <f aca="false">C295+Tabla_Ministerio!C295</f>
        <v>68</v>
      </c>
      <c r="V295" s="84" t="n">
        <f aca="false">D295+Tabla_Ministerio!D295</f>
        <v>1998.95646747913</v>
      </c>
      <c r="W295" s="84" t="n">
        <f aca="false">E295+Tabla_Ministerio!E295</f>
        <v>1303.11673434868</v>
      </c>
      <c r="X295" s="84" t="n">
        <f aca="false">F295+Tabla_Ministerio!F295</f>
        <v>892</v>
      </c>
      <c r="Y295" s="84" t="n">
        <f aca="false">G295+Tabla_Ministerio!G295</f>
        <v>1519</v>
      </c>
      <c r="Z295" s="84" t="n">
        <f aca="false">H295+Tabla_Ministerio!H295</f>
        <v>184</v>
      </c>
      <c r="AA295" s="84" t="n">
        <f aca="false">Y295+0.33*Z295</f>
        <v>1579.72</v>
      </c>
      <c r="AD295" s="85" t="n">
        <f aca="false">IF(U295&gt;0,T295/U295,0)</f>
        <v>399.573529411765</v>
      </c>
      <c r="AE295" s="86" t="n">
        <f aca="false">EXP((((AD295-AD$320)/AD$321+2)/4-1.9)^3)</f>
        <v>0.68916531226711</v>
      </c>
      <c r="AF295" s="87" t="n">
        <f aca="false">T295/V295</f>
        <v>13.5925921559788</v>
      </c>
      <c r="AG295" s="86" t="n">
        <f aca="false">EXP((((AF295-AF$320)/AF$321+2)/4-1.9)^3)</f>
        <v>0.00961209776132996</v>
      </c>
      <c r="AH295" s="86" t="n">
        <f aca="false">W295/V295</f>
        <v>0.651898505819905</v>
      </c>
      <c r="AI295" s="86" t="n">
        <f aca="false">EXP((((AH295-AH$320)/AH$321+2)/4-1.9)^3)</f>
        <v>0.0949961304858256</v>
      </c>
      <c r="AJ295" s="86" t="n">
        <f aca="false">X295/V295</f>
        <v>0.446232829234593</v>
      </c>
      <c r="AK295" s="86" t="n">
        <f aca="false">EXP((((AJ295-AJ$320)/AJ$321+2)/4-1.9)^3)</f>
        <v>0.622817541641328</v>
      </c>
      <c r="AL295" s="86" t="n">
        <f aca="false">AA295/V295</f>
        <v>0.790272337442232</v>
      </c>
      <c r="AM295" s="86" t="n">
        <f aca="false">EXP((((AL295-AL$320)/AL$321+2)/4-1.9)^3)</f>
        <v>0.451624383202493</v>
      </c>
      <c r="AN295" s="86" t="n">
        <f aca="false">0.01*AE295+0.15*AG295+0.24*AI295+0.25*AK295+0.35*AM295</f>
        <v>0.344905458634673</v>
      </c>
      <c r="AP295" s="88" t="n">
        <f aca="false">0.01*AE295/$AN$320</f>
        <v>0.00240992796552446</v>
      </c>
      <c r="AQ295" s="79" t="n">
        <f aca="false">AP295*$J$320</f>
        <v>23676.1782420493</v>
      </c>
      <c r="AR295" s="88" t="n">
        <f aca="false">0.15*AG295/$AN$320</f>
        <v>0.000504185195991246</v>
      </c>
      <c r="AS295" s="79" t="n">
        <f aca="false">AR295*$J$320</f>
        <v>4953.33418179307</v>
      </c>
      <c r="AT295" s="88" t="n">
        <f aca="false">0.24*AI295/$AN$320</f>
        <v>0.00797256022261331</v>
      </c>
      <c r="AU295" s="79" t="n">
        <f aca="false">AT295*$J$320</f>
        <v>78325.8917180898</v>
      </c>
      <c r="AV295" s="88" t="n">
        <f aca="false">0.25*AK295/$AN$320</f>
        <v>0.0544479453733333</v>
      </c>
      <c r="AW295" s="79" t="n">
        <f aca="false">AV295*$J$320</f>
        <v>534920.245755918</v>
      </c>
      <c r="AX295" s="88" t="n">
        <f aca="false">0.35*AM295/$AN$320</f>
        <v>0.055274659659554</v>
      </c>
      <c r="AY295" s="79" t="n">
        <f aca="false">AX295*$J$320</f>
        <v>543042.245697751</v>
      </c>
    </row>
    <row r="296" customFormat="false" ht="13.8" hidden="false" customHeight="false" outlineLevel="0" collapsed="false">
      <c r="A296" s="89" t="s">
        <v>116</v>
      </c>
      <c r="B296" s="81" t="n">
        <f aca="true">INDIRECT(ADDRESS(ROW()-35*INT((ROW()-15)/35)+138,2+INT((ROW()-15)/35), 1, 1, "Variables_Simulación"))</f>
        <v>0</v>
      </c>
      <c r="C296" s="81" t="n">
        <f aca="true">INDIRECT(ADDRESS(ROW()-35*INT((ROW()-15)/35)+108,2+INT((ROW()-15)/35), 1, 1, "Variables_Simulación"))</f>
        <v>0</v>
      </c>
      <c r="D296" s="81" t="n">
        <f aca="true">INDIRECT(ADDRESS(ROW()-35*INT((ROW()-15)/35)+78,2+INT((ROW()-15)/35), 1, 1, "Variables_Simulación"))</f>
        <v>0</v>
      </c>
      <c r="E296" s="81" t="n">
        <f aca="true">INDIRECT(ADDRESS(ROW()-35*INT((ROW()-15)/35)+48,2+INT((ROW()-15)/35), 1, 1, "Variables_Simulación"))</f>
        <v>0</v>
      </c>
      <c r="F296" s="81" t="n">
        <f aca="true">INDIRECT(ADDRESS(ROW()-35*INT((ROW()-15)/35)+18,2+INT((ROW()-15)/35), 1, 1, "Variables_Simulación"))</f>
        <v>0</v>
      </c>
      <c r="G296" s="81" t="n">
        <f aca="true">INDIRECT(ADDRESS(ROW()-35*INT((ROW()-15)/35)-12,2+INT((ROW()-15)/35), 1, 1, "Variables_Simulación"))</f>
        <v>0</v>
      </c>
      <c r="H296" s="81" t="n">
        <f aca="true">INDIRECT(ADDRESS(ROW()-35*INT((ROW()-15)/35)+168,2+INT((ROW()-15)/35), 1, 1, "Variables_Simulación"))</f>
        <v>0</v>
      </c>
      <c r="I296" s="94" t="n">
        <f aca="false">AP296+AR296+AT296+AV296+AX296</f>
        <v>0.0856143467199139</v>
      </c>
      <c r="J296" s="81" t="n">
        <f aca="false">ROUND(AQ296+AS296+AU296+AW296+AY296,0)</f>
        <v>841112</v>
      </c>
      <c r="K296" s="94" t="n">
        <f aca="false">I296-Tabla_Ministerio!J296</f>
        <v>0</v>
      </c>
      <c r="L296" s="81" t="n">
        <f aca="false">J296-Tabla_Ministerio!K296</f>
        <v>0</v>
      </c>
      <c r="M296" s="94" t="n">
        <f aca="false">Q331/Q$355</f>
        <v>0.122925236683399</v>
      </c>
      <c r="N296" s="81" t="n">
        <f aca="false">ROUND((N$320*M296),0)</f>
        <v>22945746</v>
      </c>
      <c r="O296" s="82" t="n">
        <f aca="false">Tabla_Ministerio!L296/Tabla_Ministerio!L320-M296</f>
        <v>3.17952185772963E-006</v>
      </c>
      <c r="P296" s="81" t="n">
        <f aca="false">N296-Tabla_Ministerio!L296</f>
        <v>-594</v>
      </c>
      <c r="Q296" s="83" t="n">
        <f aca="false">N296+J296</f>
        <v>23786858</v>
      </c>
      <c r="R296" s="81" t="n">
        <f aca="false">Q296-Tabla_Ministerio!M296</f>
        <v>-594</v>
      </c>
      <c r="T296" s="83" t="n">
        <f aca="false">B296+Tabla_Ministerio!B296</f>
        <v>22868</v>
      </c>
      <c r="U296" s="83" t="n">
        <f aca="false">C296+Tabla_Ministerio!C296</f>
        <v>74</v>
      </c>
      <c r="V296" s="83" t="n">
        <f aca="false">D296+Tabla_Ministerio!D296</f>
        <v>2073.25575252554</v>
      </c>
      <c r="W296" s="83" t="n">
        <f aca="false">E296+Tabla_Ministerio!E296</f>
        <v>1287.74863164683</v>
      </c>
      <c r="X296" s="83" t="n">
        <f aca="false">F296+Tabla_Ministerio!F296</f>
        <v>721</v>
      </c>
      <c r="Y296" s="83" t="n">
        <f aca="false">G296+Tabla_Ministerio!G296</f>
        <v>1450</v>
      </c>
      <c r="Z296" s="83" t="n">
        <f aca="false">H296+Tabla_Ministerio!H296</f>
        <v>149</v>
      </c>
      <c r="AA296" s="83" t="n">
        <f aca="false">Y296+0.33*Z296</f>
        <v>1499.17</v>
      </c>
      <c r="AD296" s="91" t="n">
        <f aca="false">IF(U296&gt;0,T296/U296,0)</f>
        <v>309.027027027027</v>
      </c>
      <c r="AE296" s="92" t="n">
        <f aca="false">EXP((((AD296-AD$320)/AD$321+2)/4-1.9)^3)</f>
        <v>0.333566158910067</v>
      </c>
      <c r="AF296" s="93" t="n">
        <f aca="false">T296/V296</f>
        <v>11.0299947182798</v>
      </c>
      <c r="AG296" s="92" t="n">
        <f aca="false">EXP((((AF296-AF$320)/AF$321+2)/4-1.9)^3)</f>
        <v>0.00264745416319074</v>
      </c>
      <c r="AH296" s="92" t="n">
        <f aca="false">W296/V296</f>
        <v>0.621123867655091</v>
      </c>
      <c r="AI296" s="92" t="n">
        <f aca="false">EXP((((AH296-AH$320)/AH$321+2)/4-1.9)^3)</f>
        <v>0.0661816273417268</v>
      </c>
      <c r="AJ296" s="92" t="n">
        <f aca="false">X296/V296</f>
        <v>0.347762208845538</v>
      </c>
      <c r="AK296" s="92" t="n">
        <f aca="false">EXP((((AJ296-AJ$320)/AJ$321+2)/4-1.9)^3)</f>
        <v>0.381297411198943</v>
      </c>
      <c r="AL296" s="92" t="n">
        <f aca="false">AA296/V296</f>
        <v>0.723099404486776</v>
      </c>
      <c r="AM296" s="92" t="n">
        <f aca="false">EXP((((AL296-AL$320)/AL$321+2)/4-1.9)^3)</f>
        <v>0.371114254366496</v>
      </c>
      <c r="AN296" s="92" t="n">
        <f aca="false">0.01*AE296+0.15*AG296+0.24*AI296+0.25*AK296+0.35*AM296</f>
        <v>0.244830712103603</v>
      </c>
      <c r="AP296" s="94" t="n">
        <f aca="false">0.01*AE296/$AN$320</f>
        <v>0.00116644062085118</v>
      </c>
      <c r="AQ296" s="81" t="n">
        <f aca="false">AP296*$J$320</f>
        <v>11459.6188944715</v>
      </c>
      <c r="AR296" s="94" t="n">
        <f aca="false">0.15*AG296/$AN$320</f>
        <v>0.000138867417840482</v>
      </c>
      <c r="AS296" s="81" t="n">
        <f aca="false">AR296*$J$320</f>
        <v>1364.29378132423</v>
      </c>
      <c r="AT296" s="94" t="n">
        <f aca="false">0.24*AI296/$AN$320</f>
        <v>0.00555430002163296</v>
      </c>
      <c r="AU296" s="81" t="n">
        <f aca="false">AT296*$J$320</f>
        <v>54567.8539787316</v>
      </c>
      <c r="AV296" s="94" t="n">
        <f aca="false">0.25*AK296/$AN$320</f>
        <v>0.0333337763115049</v>
      </c>
      <c r="AW296" s="81" t="n">
        <f aca="false">AV296*$J$320</f>
        <v>327485.485343143</v>
      </c>
      <c r="AX296" s="94" t="n">
        <f aca="false">0.35*AM296/$AN$320</f>
        <v>0.0454209623480843</v>
      </c>
      <c r="AY296" s="81" t="n">
        <f aca="false">AX296*$J$320</f>
        <v>446235.24680524</v>
      </c>
    </row>
    <row r="297" customFormat="false" ht="13.8" hidden="false" customHeight="false" outlineLevel="0" collapsed="false">
      <c r="A297" s="89" t="s">
        <v>117</v>
      </c>
      <c r="B297" s="81" t="n">
        <f aca="true">INDIRECT(ADDRESS(ROW()-35*INT((ROW()-15)/35)+138,2+INT((ROW()-15)/35), 1, 1, "Variables_Simulación"))</f>
        <v>0</v>
      </c>
      <c r="C297" s="81" t="n">
        <f aca="true">INDIRECT(ADDRESS(ROW()-35*INT((ROW()-15)/35)+108,2+INT((ROW()-15)/35), 1, 1, "Variables_Simulación"))</f>
        <v>0</v>
      </c>
      <c r="D297" s="81" t="n">
        <f aca="true">INDIRECT(ADDRESS(ROW()-35*INT((ROW()-15)/35)+78,2+INT((ROW()-15)/35), 1, 1, "Variables_Simulación"))</f>
        <v>0</v>
      </c>
      <c r="E297" s="81" t="n">
        <f aca="true">INDIRECT(ADDRESS(ROW()-35*INT((ROW()-15)/35)+48,2+INT((ROW()-15)/35), 1, 1, "Variables_Simulación"))</f>
        <v>0</v>
      </c>
      <c r="F297" s="81" t="n">
        <f aca="true">INDIRECT(ADDRESS(ROW()-35*INT((ROW()-15)/35)+18,2+INT((ROW()-15)/35), 1, 1, "Variables_Simulación"))</f>
        <v>0</v>
      </c>
      <c r="G297" s="81" t="n">
        <f aca="true">INDIRECT(ADDRESS(ROW()-35*INT((ROW()-15)/35)-12,2+INT((ROW()-15)/35), 1, 1, "Variables_Simulación"))</f>
        <v>0</v>
      </c>
      <c r="H297" s="81" t="n">
        <f aca="true">INDIRECT(ADDRESS(ROW()-35*INT((ROW()-15)/35)+168,2+INT((ROW()-15)/35), 1, 1, "Variables_Simulación"))</f>
        <v>0</v>
      </c>
      <c r="I297" s="94" t="n">
        <f aca="false">AP297+AR297+AT297+AV297+AX297</f>
        <v>0.070155615107444</v>
      </c>
      <c r="J297" s="81" t="n">
        <f aca="false">ROUND(AQ297+AS297+AU297+AW297+AY297,0)</f>
        <v>689239</v>
      </c>
      <c r="K297" s="94" t="n">
        <f aca="false">I297-Tabla_Ministerio!J297</f>
        <v>0</v>
      </c>
      <c r="L297" s="81" t="n">
        <f aca="false">J297-Tabla_Ministerio!K297</f>
        <v>0</v>
      </c>
      <c r="M297" s="94" t="n">
        <f aca="false">Q332/Q$355</f>
        <v>0.0736563362017889</v>
      </c>
      <c r="N297" s="81" t="n">
        <f aca="false">ROUND((N$320*M297),0)</f>
        <v>13749004</v>
      </c>
      <c r="O297" s="82" t="n">
        <f aca="false">Tabla_Ministerio!L297/Tabla_Ministerio!L320-M297</f>
        <v>-2.20094993183262E-005</v>
      </c>
      <c r="P297" s="81" t="n">
        <f aca="false">N297-Tabla_Ministerio!L297</f>
        <v>4108</v>
      </c>
      <c r="Q297" s="83" t="n">
        <f aca="false">N297+J297</f>
        <v>14438243</v>
      </c>
      <c r="R297" s="81" t="n">
        <f aca="false">Q297-Tabla_Ministerio!M297</f>
        <v>4108</v>
      </c>
      <c r="T297" s="83" t="n">
        <f aca="false">B297+Tabla_Ministerio!B297</f>
        <v>23380</v>
      </c>
      <c r="U297" s="83" t="n">
        <f aca="false">C297+Tabla_Ministerio!C297</f>
        <v>88</v>
      </c>
      <c r="V297" s="83" t="n">
        <f aca="false">D297+Tabla_Ministerio!D297</f>
        <v>1292.57532417322</v>
      </c>
      <c r="W297" s="83" t="n">
        <f aca="false">E297+Tabla_Ministerio!E297</f>
        <v>961.935172658068</v>
      </c>
      <c r="X297" s="83" t="n">
        <f aca="false">F297+Tabla_Ministerio!F297</f>
        <v>377</v>
      </c>
      <c r="Y297" s="83" t="n">
        <f aca="false">G297+Tabla_Ministerio!G297</f>
        <v>700</v>
      </c>
      <c r="Z297" s="83" t="n">
        <f aca="false">H297+Tabla_Ministerio!H297</f>
        <v>63</v>
      </c>
      <c r="AA297" s="83" t="n">
        <f aca="false">Y297+0.33*Z297</f>
        <v>720.79</v>
      </c>
      <c r="AD297" s="91" t="n">
        <f aca="false">IF(U297&gt;0,T297/U297,0)</f>
        <v>265.681818181818</v>
      </c>
      <c r="AE297" s="92" t="n">
        <f aca="false">EXP((((AD297-AD$320)/AD$321+2)/4-1.9)^3)</f>
        <v>0.192501164651435</v>
      </c>
      <c r="AF297" s="93" t="n">
        <f aca="false">T297/V297</f>
        <v>18.0879207290722</v>
      </c>
      <c r="AG297" s="92" t="n">
        <f aca="false">EXP((((AF297-AF$320)/AF$321+2)/4-1.9)^3)</f>
        <v>0.0572783671372046</v>
      </c>
      <c r="AH297" s="92" t="n">
        <f aca="false">W297/V297</f>
        <v>0.744200476883897</v>
      </c>
      <c r="AI297" s="92" t="n">
        <f aca="false">EXP((((AH297-AH$320)/AH$321+2)/4-1.9)^3)</f>
        <v>0.231132509618335</v>
      </c>
      <c r="AJ297" s="92" t="n">
        <f aca="false">X297/V297</f>
        <v>0.291665787633029</v>
      </c>
      <c r="AK297" s="92" t="n">
        <f aca="false">EXP((((AJ297-AJ$320)/AJ$321+2)/4-1.9)^3)</f>
        <v>0.257841097731924</v>
      </c>
      <c r="AL297" s="92" t="n">
        <f aca="false">AA297/V297</f>
        <v>0.557638681878013</v>
      </c>
      <c r="AM297" s="92" t="n">
        <f aca="false">EXP((((AL297-AL$320)/AL$321+2)/4-1.9)^3)</f>
        <v>0.200498995852078</v>
      </c>
      <c r="AN297" s="92" t="n">
        <f aca="false">0.01*AE297+0.15*AG297+0.24*AI297+0.25*AK297+0.35*AM297</f>
        <v>0.200623492006704</v>
      </c>
      <c r="AP297" s="94" t="n">
        <f aca="false">0.01*AE297/$AN$320</f>
        <v>0.0006731533520795</v>
      </c>
      <c r="AQ297" s="81" t="n">
        <f aca="false">AP297*$J$320</f>
        <v>6613.35067938381</v>
      </c>
      <c r="AR297" s="94" t="n">
        <f aca="false">0.15*AG297/$AN$320</f>
        <v>0.00300443310900474</v>
      </c>
      <c r="AS297" s="81" t="n">
        <f aca="false">AR297*$J$320</f>
        <v>29516.8547868319</v>
      </c>
      <c r="AT297" s="94" t="n">
        <f aca="false">0.24*AI297/$AN$320</f>
        <v>0.019397820131325</v>
      </c>
      <c r="AU297" s="81" t="n">
        <f aca="false">AT297*$J$320</f>
        <v>190572.603624074</v>
      </c>
      <c r="AV297" s="94" t="n">
        <f aca="false">0.25*AK297/$AN$320</f>
        <v>0.0225409804086618</v>
      </c>
      <c r="AW297" s="81" t="n">
        <f aca="false">AV297*$J$320</f>
        <v>221452.374320191</v>
      </c>
      <c r="AX297" s="94" t="n">
        <f aca="false">0.35*AM297/$AN$320</f>
        <v>0.024539228106373</v>
      </c>
      <c r="AY297" s="81" t="n">
        <f aca="false">AX297*$J$320</f>
        <v>241084.026942006</v>
      </c>
    </row>
    <row r="298" customFormat="false" ht="13.8" hidden="false" customHeight="false" outlineLevel="0" collapsed="false">
      <c r="A298" s="89" t="s">
        <v>118</v>
      </c>
      <c r="B298" s="81" t="n">
        <f aca="true">INDIRECT(ADDRESS(ROW()-35*INT((ROW()-15)/35)+138,2+INT((ROW()-15)/35), 1, 1, "Variables_Simulación"))</f>
        <v>0</v>
      </c>
      <c r="C298" s="81" t="n">
        <f aca="true">INDIRECT(ADDRESS(ROW()-35*INT((ROW()-15)/35)+108,2+INT((ROW()-15)/35), 1, 1, "Variables_Simulación"))</f>
        <v>0</v>
      </c>
      <c r="D298" s="81" t="n">
        <f aca="true">INDIRECT(ADDRESS(ROW()-35*INT((ROW()-15)/35)+78,2+INT((ROW()-15)/35), 1, 1, "Variables_Simulación"))</f>
        <v>0</v>
      </c>
      <c r="E298" s="81" t="n">
        <f aca="true">INDIRECT(ADDRESS(ROW()-35*INT((ROW()-15)/35)+48,2+INT((ROW()-15)/35), 1, 1, "Variables_Simulación"))</f>
        <v>0</v>
      </c>
      <c r="F298" s="81" t="n">
        <f aca="true">INDIRECT(ADDRESS(ROW()-35*INT((ROW()-15)/35)+18,2+INT((ROW()-15)/35), 1, 1, "Variables_Simulación"))</f>
        <v>0</v>
      </c>
      <c r="G298" s="81" t="n">
        <f aca="true">INDIRECT(ADDRESS(ROW()-35*INT((ROW()-15)/35)-12,2+INT((ROW()-15)/35), 1, 1, "Variables_Simulación"))</f>
        <v>0</v>
      </c>
      <c r="H298" s="81" t="n">
        <f aca="true">INDIRECT(ADDRESS(ROW()-35*INT((ROW()-15)/35)+168,2+INT((ROW()-15)/35), 1, 1, "Variables_Simulación"))</f>
        <v>0</v>
      </c>
      <c r="I298" s="94" t="n">
        <f aca="false">AP298+AR298+AT298+AV298+AX298</f>
        <v>0.0784638931816413</v>
      </c>
      <c r="J298" s="81" t="n">
        <f aca="false">ROUND(AQ298+AS298+AU298+AW298+AY298,0)</f>
        <v>770863</v>
      </c>
      <c r="K298" s="94" t="n">
        <f aca="false">I298-Tabla_Ministerio!J298</f>
        <v>0</v>
      </c>
      <c r="L298" s="81" t="n">
        <f aca="false">J298-Tabla_Ministerio!K298</f>
        <v>0</v>
      </c>
      <c r="M298" s="94" t="n">
        <f aca="false">Q333/Q$355</f>
        <v>0.0561486385191828</v>
      </c>
      <c r="N298" s="81" t="n">
        <f aca="false">ROUND((N$320*M298),0)</f>
        <v>10480943</v>
      </c>
      <c r="O298" s="82" t="n">
        <f aca="false">Tabla_Ministerio!L298/Tabla_Ministerio!L320-M298</f>
        <v>-7.96733708254005E-006</v>
      </c>
      <c r="P298" s="81" t="n">
        <f aca="false">N298-Tabla_Ministerio!L298</f>
        <v>1487</v>
      </c>
      <c r="Q298" s="83" t="n">
        <f aca="false">N298+J298</f>
        <v>11251806</v>
      </c>
      <c r="R298" s="81" t="n">
        <f aca="false">Q298-Tabla_Ministerio!M298</f>
        <v>1487</v>
      </c>
      <c r="T298" s="83" t="n">
        <f aca="false">B298+Tabla_Ministerio!B298</f>
        <v>13427</v>
      </c>
      <c r="U298" s="83" t="n">
        <f aca="false">C298+Tabla_Ministerio!C298</f>
        <v>54</v>
      </c>
      <c r="V298" s="83" t="n">
        <f aca="false">D298+Tabla_Ministerio!D298</f>
        <v>573.988878406606</v>
      </c>
      <c r="W298" s="83" t="n">
        <f aca="false">E298+Tabla_Ministerio!E298</f>
        <v>435.366807283963</v>
      </c>
      <c r="X298" s="83" t="n">
        <f aca="false">F298+Tabla_Ministerio!F298</f>
        <v>171</v>
      </c>
      <c r="Y298" s="83" t="n">
        <f aca="false">G298+Tabla_Ministerio!G298</f>
        <v>276</v>
      </c>
      <c r="Z298" s="83" t="n">
        <f aca="false">H298+Tabla_Ministerio!H298</f>
        <v>54</v>
      </c>
      <c r="AA298" s="83" t="n">
        <f aca="false">Y298+0.33*Z298</f>
        <v>293.82</v>
      </c>
      <c r="AD298" s="91" t="n">
        <f aca="false">IF(U298&gt;0,T298/U298,0)</f>
        <v>248.648148148148</v>
      </c>
      <c r="AE298" s="92" t="n">
        <f aca="false">EXP((((AD298-AD$320)/AD$321+2)/4-1.9)^3)</f>
        <v>0.148686274413279</v>
      </c>
      <c r="AF298" s="93" t="n">
        <f aca="false">T298/V298</f>
        <v>23.3924393052238</v>
      </c>
      <c r="AG298" s="92" t="n">
        <f aca="false">EXP((((AF298-AF$320)/AF$321+2)/4-1.9)^3)</f>
        <v>0.240288404970691</v>
      </c>
      <c r="AH298" s="92" t="n">
        <f aca="false">W298/V298</f>
        <v>0.75849345459888</v>
      </c>
      <c r="AI298" s="92" t="n">
        <f aca="false">EXP((((AH298-AH$320)/AH$321+2)/4-1.9)^3)</f>
        <v>0.258915084357143</v>
      </c>
      <c r="AJ298" s="92" t="n">
        <f aca="false">X298/V298</f>
        <v>0.297915179950344</v>
      </c>
      <c r="AK298" s="92" t="n">
        <f aca="false">EXP((((AJ298-AJ$320)/AJ$321+2)/4-1.9)^3)</f>
        <v>0.270529446570519</v>
      </c>
      <c r="AL298" s="92" t="n">
        <f aca="false">AA298/V298</f>
        <v>0.511891451304152</v>
      </c>
      <c r="AM298" s="92" t="n">
        <f aca="false">EXP((((AL298-AL$320)/AL$321+2)/4-1.9)^3)</f>
        <v>0.163087165127299</v>
      </c>
      <c r="AN298" s="92" t="n">
        <f aca="false">0.01*AE298+0.15*AG298+0.24*AI298+0.25*AK298+0.35*AM298</f>
        <v>0.224382613172635</v>
      </c>
      <c r="AP298" s="94" t="n">
        <f aca="false">0.01*AE298/$AN$320</f>
        <v>0.000519937966145522</v>
      </c>
      <c r="AQ298" s="81" t="n">
        <f aca="false">AP298*$J$320</f>
        <v>5108.09623249092</v>
      </c>
      <c r="AR298" s="94" t="n">
        <f aca="false">0.15*AG298/$AN$320</f>
        <v>0.0126038935061569</v>
      </c>
      <c r="AS298" s="81" t="n">
        <f aca="false">AR298*$J$320</f>
        <v>123826.119894267</v>
      </c>
      <c r="AT298" s="94" t="n">
        <f aca="false">0.24*AI298/$AN$320</f>
        <v>0.0217294756325714</v>
      </c>
      <c r="AU298" s="81" t="n">
        <f aca="false">AT298*$J$320</f>
        <v>213479.799206806</v>
      </c>
      <c r="AV298" s="94" t="n">
        <f aca="false">0.25*AK298/$AN$320</f>
        <v>0.0236502210421561</v>
      </c>
      <c r="AW298" s="81" t="n">
        <f aca="false">AV298*$J$320</f>
        <v>232350.035714074</v>
      </c>
      <c r="AX298" s="94" t="n">
        <f aca="false">0.35*AM298/$AN$320</f>
        <v>0.0199603650346113</v>
      </c>
      <c r="AY298" s="81" t="n">
        <f aca="false">AX298*$J$320</f>
        <v>196099.288898446</v>
      </c>
    </row>
    <row r="299" customFormat="false" ht="13.8" hidden="false" customHeight="false" outlineLevel="0" collapsed="false">
      <c r="A299" s="89" t="s">
        <v>119</v>
      </c>
      <c r="B299" s="81" t="n">
        <f aca="true">INDIRECT(ADDRESS(ROW()-35*INT((ROW()-15)/35)+138,2+INT((ROW()-15)/35), 1, 1, "Variables_Simulación"))</f>
        <v>0</v>
      </c>
      <c r="C299" s="81" t="n">
        <f aca="true">INDIRECT(ADDRESS(ROW()-35*INT((ROW()-15)/35)+108,2+INT((ROW()-15)/35), 1, 1, "Variables_Simulación"))</f>
        <v>0</v>
      </c>
      <c r="D299" s="81" t="n">
        <f aca="true">INDIRECT(ADDRESS(ROW()-35*INT((ROW()-15)/35)+78,2+INT((ROW()-15)/35), 1, 1, "Variables_Simulación"))</f>
        <v>0</v>
      </c>
      <c r="E299" s="81" t="n">
        <f aca="true">INDIRECT(ADDRESS(ROW()-35*INT((ROW()-15)/35)+48,2+INT((ROW()-15)/35), 1, 1, "Variables_Simulación"))</f>
        <v>0</v>
      </c>
      <c r="F299" s="81" t="n">
        <f aca="true">INDIRECT(ADDRESS(ROW()-35*INT((ROW()-15)/35)+18,2+INT((ROW()-15)/35), 1, 1, "Variables_Simulación"))</f>
        <v>0</v>
      </c>
      <c r="G299" s="81" t="n">
        <f aca="true">INDIRECT(ADDRESS(ROW()-35*INT((ROW()-15)/35)-12,2+INT((ROW()-15)/35), 1, 1, "Variables_Simulación"))</f>
        <v>0</v>
      </c>
      <c r="H299" s="81" t="n">
        <f aca="true">INDIRECT(ADDRESS(ROW()-35*INT((ROW()-15)/35)+168,2+INT((ROW()-15)/35), 1, 1, "Variables_Simulación"))</f>
        <v>0</v>
      </c>
      <c r="I299" s="94" t="n">
        <f aca="false">AP299+AR299+AT299+AV299+AX299</f>
        <v>0.0588203651940481</v>
      </c>
      <c r="J299" s="81" t="n">
        <f aca="false">ROUND(AQ299+AS299+AU299+AW299+AY299,0)</f>
        <v>577877</v>
      </c>
      <c r="K299" s="94" t="n">
        <f aca="false">I299-Tabla_Ministerio!J299</f>
        <v>0</v>
      </c>
      <c r="L299" s="81" t="n">
        <f aca="false">J299-Tabla_Ministerio!K299</f>
        <v>0</v>
      </c>
      <c r="M299" s="94" t="n">
        <f aca="false">Q334/Q$355</f>
        <v>0.0564184951954443</v>
      </c>
      <c r="N299" s="81" t="n">
        <f aca="false">ROUND((N$320*M299),0)</f>
        <v>10531316</v>
      </c>
      <c r="O299" s="82" t="n">
        <f aca="false">Tabla_Ministerio!L299/Tabla_Ministerio!L320-M299</f>
        <v>3.7457109489103E-006</v>
      </c>
      <c r="P299" s="81" t="n">
        <f aca="false">N299-Tabla_Ministerio!L299</f>
        <v>-699</v>
      </c>
      <c r="Q299" s="83" t="n">
        <f aca="false">N299+J299</f>
        <v>11109193</v>
      </c>
      <c r="R299" s="81" t="n">
        <f aca="false">Q299-Tabla_Ministerio!M299</f>
        <v>-699</v>
      </c>
      <c r="T299" s="83" t="n">
        <f aca="false">B299+Tabla_Ministerio!B299</f>
        <v>15003</v>
      </c>
      <c r="U299" s="83" t="n">
        <f aca="false">C299+Tabla_Ministerio!C299</f>
        <v>67</v>
      </c>
      <c r="V299" s="83" t="n">
        <f aca="false">D299+Tabla_Ministerio!D299</f>
        <v>586.394595730406</v>
      </c>
      <c r="W299" s="83" t="n">
        <f aca="false">E299+Tabla_Ministerio!E299</f>
        <v>319.531146239442</v>
      </c>
      <c r="X299" s="83" t="n">
        <f aca="false">F299+Tabla_Ministerio!F299</f>
        <v>131</v>
      </c>
      <c r="Y299" s="83" t="n">
        <f aca="false">G299+Tabla_Ministerio!G299</f>
        <v>329</v>
      </c>
      <c r="Z299" s="83" t="n">
        <f aca="false">H299+Tabla_Ministerio!H299</f>
        <v>4</v>
      </c>
      <c r="AA299" s="83" t="n">
        <f aca="false">Y299+0.33*Z299</f>
        <v>330.32</v>
      </c>
      <c r="AD299" s="91" t="n">
        <f aca="false">IF(U299&gt;0,T299/U299,0)</f>
        <v>223.925373134328</v>
      </c>
      <c r="AE299" s="92" t="n">
        <f aca="false">EXP((((AD299-AD$320)/AD$321+2)/4-1.9)^3)</f>
        <v>0.0976122130135612</v>
      </c>
      <c r="AF299" s="93" t="n">
        <f aca="false">T299/V299</f>
        <v>25.585160759049</v>
      </c>
      <c r="AG299" s="92" t="n">
        <f aca="false">EXP((((AF299-AF$320)/AF$321+2)/4-1.9)^3)</f>
        <v>0.363397853266447</v>
      </c>
      <c r="AH299" s="92" t="n">
        <f aca="false">W299/V299</f>
        <v>0.544908067990357</v>
      </c>
      <c r="AI299" s="92" t="n">
        <f aca="false">EXP((((AH299-AH$320)/AH$321+2)/4-1.9)^3)</f>
        <v>0.0231541719693257</v>
      </c>
      <c r="AJ299" s="92" t="n">
        <f aca="false">X299/V299</f>
        <v>0.223399057484198</v>
      </c>
      <c r="AK299" s="92" t="n">
        <f aca="false">EXP((((AJ299-AJ$320)/AJ$321+2)/4-1.9)^3)</f>
        <v>0.141018328273006</v>
      </c>
      <c r="AL299" s="92" t="n">
        <f aca="false">AA299/V299</f>
        <v>0.563306692123514</v>
      </c>
      <c r="AM299" s="92" t="n">
        <f aca="false">EXP((((AL299-AL$320)/AL$321+2)/4-1.9)^3)</f>
        <v>0.205459367056255</v>
      </c>
      <c r="AN299" s="92" t="n">
        <f aca="false">0.01*AE299+0.15*AG299+0.24*AI299+0.25*AK299+0.35*AM299</f>
        <v>0.168208161930682</v>
      </c>
      <c r="AP299" s="94" t="n">
        <f aca="false">0.01*AE299/$AN$320</f>
        <v>0.000341338134306645</v>
      </c>
      <c r="AQ299" s="81" t="n">
        <f aca="false">AP299*$J$320</f>
        <v>3353.45397217877</v>
      </c>
      <c r="AR299" s="94" t="n">
        <f aca="false">0.15*AG299/$AN$320</f>
        <v>0.0190613768629202</v>
      </c>
      <c r="AS299" s="81" t="n">
        <f aca="false">AR299*$J$320</f>
        <v>187267.238938886</v>
      </c>
      <c r="AT299" s="94" t="n">
        <f aca="false">0.24*AI299/$AN$320</f>
        <v>0.00194321631298169</v>
      </c>
      <c r="AU299" s="81" t="n">
        <f aca="false">AT299*$J$320</f>
        <v>19091.000414612</v>
      </c>
      <c r="AV299" s="94" t="n">
        <f aca="false">0.25*AK299/$AN$320</f>
        <v>0.0123281020862273</v>
      </c>
      <c r="AW299" s="81" t="n">
        <f aca="false">AV299*$J$320</f>
        <v>121116.625291402</v>
      </c>
      <c r="AX299" s="94" t="n">
        <f aca="false">0.35*AM299/$AN$320</f>
        <v>0.0251463317976123</v>
      </c>
      <c r="AY299" s="81" t="n">
        <f aca="false">AX299*$J$320</f>
        <v>247048.477087743</v>
      </c>
    </row>
    <row r="300" customFormat="false" ht="13.8" hidden="false" customHeight="false" outlineLevel="0" collapsed="false">
      <c r="A300" s="89" t="s">
        <v>120</v>
      </c>
      <c r="B300" s="81" t="n">
        <f aca="true">INDIRECT(ADDRESS(ROW()-35*INT((ROW()-15)/35)+138,2+INT((ROW()-15)/35), 1, 1, "Variables_Simulación"))</f>
        <v>0</v>
      </c>
      <c r="C300" s="81" t="n">
        <f aca="true">INDIRECT(ADDRESS(ROW()-35*INT((ROW()-15)/35)+108,2+INT((ROW()-15)/35), 1, 1, "Variables_Simulación"))</f>
        <v>0</v>
      </c>
      <c r="D300" s="81" t="n">
        <f aca="true">INDIRECT(ADDRESS(ROW()-35*INT((ROW()-15)/35)+78,2+INT((ROW()-15)/35), 1, 1, "Variables_Simulación"))</f>
        <v>0</v>
      </c>
      <c r="E300" s="81" t="n">
        <f aca="true">INDIRECT(ADDRESS(ROW()-35*INT((ROW()-15)/35)+48,2+INT((ROW()-15)/35), 1, 1, "Variables_Simulación"))</f>
        <v>0</v>
      </c>
      <c r="F300" s="81" t="n">
        <f aca="true">INDIRECT(ADDRESS(ROW()-35*INT((ROW()-15)/35)+18,2+INT((ROW()-15)/35), 1, 1, "Variables_Simulación"))</f>
        <v>0</v>
      </c>
      <c r="G300" s="81" t="n">
        <f aca="true">INDIRECT(ADDRESS(ROW()-35*INT((ROW()-15)/35)-12,2+INT((ROW()-15)/35), 1, 1, "Variables_Simulación"))</f>
        <v>0</v>
      </c>
      <c r="H300" s="81" t="n">
        <f aca="true">INDIRECT(ADDRESS(ROW()-35*INT((ROW()-15)/35)+168,2+INT((ROW()-15)/35), 1, 1, "Variables_Simulación"))</f>
        <v>0</v>
      </c>
      <c r="I300" s="94" t="n">
        <f aca="false">AP300+AR300+AT300+AV300+AX300</f>
        <v>0.0399869502757883</v>
      </c>
      <c r="J300" s="81" t="n">
        <f aca="false">ROUND(AQ300+AS300+AU300+AW300+AY300,0)</f>
        <v>392849</v>
      </c>
      <c r="K300" s="94" t="n">
        <f aca="false">I300-Tabla_Ministerio!J300</f>
        <v>0</v>
      </c>
      <c r="L300" s="81" t="n">
        <f aca="false">J300-Tabla_Ministerio!K300</f>
        <v>0</v>
      </c>
      <c r="M300" s="94" t="n">
        <f aca="false">Q335/Q$355</f>
        <v>0.061646508702831</v>
      </c>
      <c r="N300" s="81" t="n">
        <f aca="false">ROUND((N$320*M300),0)</f>
        <v>11507199</v>
      </c>
      <c r="O300" s="82" t="n">
        <f aca="false">Tabla_Ministerio!L300/Tabla_Ministerio!L320-M300</f>
        <v>-1.3489481608453E-005</v>
      </c>
      <c r="P300" s="81" t="n">
        <f aca="false">N300-Tabla_Ministerio!L300</f>
        <v>2518</v>
      </c>
      <c r="Q300" s="83" t="n">
        <f aca="false">N300+J300</f>
        <v>11900048</v>
      </c>
      <c r="R300" s="81" t="n">
        <f aca="false">Q300-Tabla_Ministerio!M300</f>
        <v>2518</v>
      </c>
      <c r="T300" s="83" t="n">
        <f aca="false">B300+Tabla_Ministerio!B300</f>
        <v>17507</v>
      </c>
      <c r="U300" s="83" t="n">
        <f aca="false">C300+Tabla_Ministerio!C300</f>
        <v>66</v>
      </c>
      <c r="V300" s="83" t="n">
        <f aca="false">D300+Tabla_Ministerio!D300</f>
        <v>886.865540256339</v>
      </c>
      <c r="W300" s="83" t="n">
        <f aca="false">E300+Tabla_Ministerio!E300</f>
        <v>599.918308392751</v>
      </c>
      <c r="X300" s="83" t="n">
        <f aca="false">F300+Tabla_Ministerio!F300</f>
        <v>195</v>
      </c>
      <c r="Y300" s="83" t="n">
        <f aca="false">G300+Tabla_Ministerio!G300</f>
        <v>355</v>
      </c>
      <c r="Z300" s="83" t="n">
        <f aca="false">H300+Tabla_Ministerio!H300</f>
        <v>32</v>
      </c>
      <c r="AA300" s="83" t="n">
        <f aca="false">Y300+0.33*Z300</f>
        <v>365.56</v>
      </c>
      <c r="AD300" s="91" t="n">
        <f aca="false">IF(U300&gt;0,T300/U300,0)</f>
        <v>265.257575757576</v>
      </c>
      <c r="AE300" s="92" t="n">
        <f aca="false">EXP((((AD300-AD$320)/AD$321+2)/4-1.9)^3)</f>
        <v>0.191324671246202</v>
      </c>
      <c r="AF300" s="93" t="n">
        <f aca="false">T300/V300</f>
        <v>19.7403092186216</v>
      </c>
      <c r="AG300" s="92" t="n">
        <f aca="false">EXP((((AF300-AF$320)/AF$321+2)/4-1.9)^3)</f>
        <v>0.0961906572138903</v>
      </c>
      <c r="AH300" s="92" t="n">
        <f aca="false">W300/V300</f>
        <v>0.676447873055651</v>
      </c>
      <c r="AI300" s="92" t="n">
        <f aca="false">EXP((((AH300-AH$320)/AH$321+2)/4-1.9)^3)</f>
        <v>0.123716801310976</v>
      </c>
      <c r="AJ300" s="92" t="n">
        <f aca="false">X300/V300</f>
        <v>0.219875495380774</v>
      </c>
      <c r="AK300" s="92" t="n">
        <f aca="false">EXP((((AJ300-AJ$320)/AJ$321+2)/4-1.9)^3)</f>
        <v>0.136134278391054</v>
      </c>
      <c r="AL300" s="92" t="n">
        <f aca="false">AA300/V300</f>
        <v>0.412193262007157</v>
      </c>
      <c r="AM300" s="92" t="n">
        <f aca="false">EXP((((AL300-AL$320)/AL$321+2)/4-1.9)^3)</f>
        <v>0.0979512509016118</v>
      </c>
      <c r="AN300" s="92" t="n">
        <f aca="false">0.01*AE300+0.15*AG300+0.24*AI300+0.25*AK300+0.35*AM300</f>
        <v>0.114350385022508</v>
      </c>
      <c r="AP300" s="94" t="n">
        <f aca="false">0.01*AE300/$AN$320</f>
        <v>0.000669039296557467</v>
      </c>
      <c r="AQ300" s="81" t="n">
        <f aca="false">AP300*$J$320</f>
        <v>6572.93241243526</v>
      </c>
      <c r="AR300" s="94" t="n">
        <f aca="false">0.15*AG300/$AN$320</f>
        <v>0.00504550687728355</v>
      </c>
      <c r="AS300" s="81" t="n">
        <f aca="false">AR300*$J$320</f>
        <v>49569.2493124183</v>
      </c>
      <c r="AT300" s="94" t="n">
        <f aca="false">0.24*AI300/$AN$320</f>
        <v>0.0103829455363765</v>
      </c>
      <c r="AU300" s="81" t="n">
        <f aca="false">AT300*$J$320</f>
        <v>102006.563147726</v>
      </c>
      <c r="AV300" s="94" t="n">
        <f aca="false">0.25*AK300/$AN$320</f>
        <v>0.0119011287539214</v>
      </c>
      <c r="AW300" s="81" t="n">
        <f aca="false">AV300*$J$320</f>
        <v>116921.853968403</v>
      </c>
      <c r="AX300" s="94" t="n">
        <f aca="false">0.35*AM300/$AN$320</f>
        <v>0.0119883298116493</v>
      </c>
      <c r="AY300" s="81" t="n">
        <f aca="false">AX300*$J$320</f>
        <v>117778.555004781</v>
      </c>
    </row>
    <row r="301" customFormat="false" ht="13.8" hidden="false" customHeight="false" outlineLevel="0" collapsed="false">
      <c r="A301" s="89" t="s">
        <v>121</v>
      </c>
      <c r="B301" s="81" t="n">
        <f aca="true">INDIRECT(ADDRESS(ROW()-35*INT((ROW()-15)/35)+138,2+INT((ROW()-15)/35), 1, 1, "Variables_Simulación"))</f>
        <v>0</v>
      </c>
      <c r="C301" s="81" t="n">
        <f aca="true">INDIRECT(ADDRESS(ROW()-35*INT((ROW()-15)/35)+108,2+INT((ROW()-15)/35), 1, 1, "Variables_Simulación"))</f>
        <v>0</v>
      </c>
      <c r="D301" s="81" t="n">
        <f aca="true">INDIRECT(ADDRESS(ROW()-35*INT((ROW()-15)/35)+78,2+INT((ROW()-15)/35), 1, 1, "Variables_Simulación"))</f>
        <v>0</v>
      </c>
      <c r="E301" s="81" t="n">
        <f aca="true">INDIRECT(ADDRESS(ROW()-35*INT((ROW()-15)/35)+48,2+INT((ROW()-15)/35), 1, 1, "Variables_Simulación"))</f>
        <v>0</v>
      </c>
      <c r="F301" s="81" t="n">
        <f aca="true">INDIRECT(ADDRESS(ROW()-35*INT((ROW()-15)/35)+18,2+INT((ROW()-15)/35), 1, 1, "Variables_Simulación"))</f>
        <v>0</v>
      </c>
      <c r="G301" s="81" t="n">
        <f aca="true">INDIRECT(ADDRESS(ROW()-35*INT((ROW()-15)/35)-12,2+INT((ROW()-15)/35), 1, 1, "Variables_Simulación"))</f>
        <v>0</v>
      </c>
      <c r="H301" s="81" t="n">
        <f aca="true">INDIRECT(ADDRESS(ROW()-35*INT((ROW()-15)/35)+168,2+INT((ROW()-15)/35), 1, 1, "Variables_Simulación"))</f>
        <v>0</v>
      </c>
      <c r="I301" s="94" t="n">
        <f aca="false">AP301+AR301+AT301+AV301+AX301</f>
        <v>0.0313635028940916</v>
      </c>
      <c r="J301" s="81" t="n">
        <f aca="false">ROUND(AQ301+AS301+AU301+AW301+AY301,0)</f>
        <v>308129</v>
      </c>
      <c r="K301" s="94" t="n">
        <f aca="false">I301-Tabla_Ministerio!J301</f>
        <v>0</v>
      </c>
      <c r="L301" s="81" t="n">
        <f aca="false">J301-Tabla_Ministerio!K301</f>
        <v>0</v>
      </c>
      <c r="M301" s="94" t="n">
        <f aca="false">Q336/Q$355</f>
        <v>0.0469829951489811</v>
      </c>
      <c r="N301" s="81" t="n">
        <f aca="false">ROUND((N$320*M301),0)</f>
        <v>8770045</v>
      </c>
      <c r="O301" s="82" t="n">
        <f aca="false">Tabla_Ministerio!L301/Tabla_Ministerio!L320-M301</f>
        <v>2.3929739558573E-006</v>
      </c>
      <c r="P301" s="81" t="n">
        <f aca="false">N301-Tabla_Ministerio!L301</f>
        <v>-447</v>
      </c>
      <c r="Q301" s="83" t="n">
        <f aca="false">N301+J301</f>
        <v>9078174</v>
      </c>
      <c r="R301" s="81" t="n">
        <f aca="false">Q301-Tabla_Ministerio!M301</f>
        <v>-447</v>
      </c>
      <c r="T301" s="83" t="n">
        <f aca="false">B301+Tabla_Ministerio!B301</f>
        <v>11777</v>
      </c>
      <c r="U301" s="83" t="n">
        <f aca="false">C301+Tabla_Ministerio!C301</f>
        <v>56</v>
      </c>
      <c r="V301" s="83" t="n">
        <f aca="false">D301+Tabla_Ministerio!D301</f>
        <v>837.571414141414</v>
      </c>
      <c r="W301" s="83" t="n">
        <f aca="false">E301+Tabla_Ministerio!E301</f>
        <v>472.986262626263</v>
      </c>
      <c r="X301" s="83" t="n">
        <f aca="false">F301+Tabla_Ministerio!F301</f>
        <v>192</v>
      </c>
      <c r="Y301" s="83" t="n">
        <f aca="false">G301+Tabla_Ministerio!G301</f>
        <v>364</v>
      </c>
      <c r="Z301" s="83" t="n">
        <f aca="false">H301+Tabla_Ministerio!H301</f>
        <v>43</v>
      </c>
      <c r="AA301" s="83" t="n">
        <f aca="false">Y301+0.33*Z301</f>
        <v>378.19</v>
      </c>
      <c r="AD301" s="91" t="n">
        <f aca="false">IF(U301&gt;0,T301/U301,0)</f>
        <v>210.303571428571</v>
      </c>
      <c r="AE301" s="92" t="n">
        <f aca="false">EXP((((AD301-AD$320)/AD$321+2)/4-1.9)^3)</f>
        <v>0.0755408788779745</v>
      </c>
      <c r="AF301" s="93" t="n">
        <f aca="false">T301/V301</f>
        <v>14.0608905714296</v>
      </c>
      <c r="AG301" s="92" t="n">
        <f aca="false">EXP((((AF301-AF$320)/AF$321+2)/4-1.9)^3)</f>
        <v>0.0118976968719393</v>
      </c>
      <c r="AH301" s="92" t="n">
        <f aca="false">W301/V301</f>
        <v>0.564711563265464</v>
      </c>
      <c r="AI301" s="92" t="n">
        <f aca="false">EXP((((AH301-AH$320)/AH$321+2)/4-1.9)^3)</f>
        <v>0.0311004725911587</v>
      </c>
      <c r="AJ301" s="92" t="n">
        <f aca="false">X301/V301</f>
        <v>0.229234184403031</v>
      </c>
      <c r="AK301" s="92" t="n">
        <f aca="false">EXP((((AJ301-AJ$320)/AJ$321+2)/4-1.9)^3)</f>
        <v>0.149357705950178</v>
      </c>
      <c r="AL301" s="92" t="n">
        <f aca="false">AA301/V301</f>
        <v>0.451531646871782</v>
      </c>
      <c r="AM301" s="92" t="n">
        <f aca="false">EXP((((AL301-AL$320)/AL$321+2)/4-1.9)^3)</f>
        <v>0.120989637992314</v>
      </c>
      <c r="AN301" s="92" t="n">
        <f aca="false">0.01*AE301+0.15*AG301+0.24*AI301+0.25*AK301+0.35*AM301</f>
        <v>0.0896899765263033</v>
      </c>
      <c r="AP301" s="94" t="n">
        <f aca="false">0.01*AE301/$AN$320</f>
        <v>0.000264157341218253</v>
      </c>
      <c r="AQ301" s="81" t="n">
        <f aca="false">AP301*$J$320</f>
        <v>2595.1963644142</v>
      </c>
      <c r="AR301" s="94" t="n">
        <f aca="false">0.15*AG301/$AN$320</f>
        <v>0.000624072161787208</v>
      </c>
      <c r="AS301" s="81" t="n">
        <f aca="false">AR301*$J$320</f>
        <v>6131.15576471574</v>
      </c>
      <c r="AT301" s="94" t="n">
        <f aca="false">0.24*AI301/$AN$320</f>
        <v>0.00261011042677937</v>
      </c>
      <c r="AU301" s="81" t="n">
        <f aca="false">AT301*$J$320</f>
        <v>25642.8576206057</v>
      </c>
      <c r="AV301" s="94" t="n">
        <f aca="false">0.25*AK301/$AN$320</f>
        <v>0.0130571470309436</v>
      </c>
      <c r="AW301" s="81" t="n">
        <f aca="false">AV301*$J$320</f>
        <v>128279.079233801</v>
      </c>
      <c r="AX301" s="94" t="n">
        <f aca="false">0.35*AM301/$AN$320</f>
        <v>0.0148080159333632</v>
      </c>
      <c r="AY301" s="81" t="n">
        <f aca="false">AX301*$J$320</f>
        <v>145480.375208275</v>
      </c>
    </row>
    <row r="302" customFormat="false" ht="13.8" hidden="false" customHeight="false" outlineLevel="0" collapsed="false">
      <c r="A302" s="89" t="s">
        <v>122</v>
      </c>
      <c r="B302" s="81" t="n">
        <f aca="true">INDIRECT(ADDRESS(ROW()-35*INT((ROW()-15)/35)+138,2+INT((ROW()-15)/35), 1, 1, "Variables_Simulación"))</f>
        <v>0</v>
      </c>
      <c r="C302" s="81" t="n">
        <f aca="true">INDIRECT(ADDRESS(ROW()-35*INT((ROW()-15)/35)+108,2+INT((ROW()-15)/35), 1, 1, "Variables_Simulación"))</f>
        <v>0</v>
      </c>
      <c r="D302" s="81" t="n">
        <f aca="true">INDIRECT(ADDRESS(ROW()-35*INT((ROW()-15)/35)+78,2+INT((ROW()-15)/35), 1, 1, "Variables_Simulación"))</f>
        <v>0</v>
      </c>
      <c r="E302" s="81" t="n">
        <f aca="true">INDIRECT(ADDRESS(ROW()-35*INT((ROW()-15)/35)+48,2+INT((ROW()-15)/35), 1, 1, "Variables_Simulación"))</f>
        <v>0</v>
      </c>
      <c r="F302" s="81" t="n">
        <f aca="true">INDIRECT(ADDRESS(ROW()-35*INT((ROW()-15)/35)+18,2+INT((ROW()-15)/35), 1, 1, "Variables_Simulación"))</f>
        <v>0</v>
      </c>
      <c r="G302" s="81" t="n">
        <f aca="true">INDIRECT(ADDRESS(ROW()-35*INT((ROW()-15)/35)-12,2+INT((ROW()-15)/35), 1, 1, "Variables_Simulación"))</f>
        <v>0</v>
      </c>
      <c r="H302" s="81" t="n">
        <f aca="true">INDIRECT(ADDRESS(ROW()-35*INT((ROW()-15)/35)+168,2+INT((ROW()-15)/35), 1, 1, "Variables_Simulación"))</f>
        <v>0</v>
      </c>
      <c r="I302" s="94" t="n">
        <f aca="false">AP302+AR302+AT302+AV302+AX302</f>
        <v>0.0339134429651071</v>
      </c>
      <c r="J302" s="81" t="n">
        <f aca="false">ROUND(AQ302+AS302+AU302+AW302+AY302,0)</f>
        <v>333180</v>
      </c>
      <c r="K302" s="94" t="n">
        <f aca="false">I302-Tabla_Ministerio!J302</f>
        <v>0</v>
      </c>
      <c r="L302" s="81" t="n">
        <f aca="false">J302-Tabla_Ministerio!K302</f>
        <v>0</v>
      </c>
      <c r="M302" s="94" t="n">
        <f aca="false">Q337/Q$355</f>
        <v>0.0463075993919848</v>
      </c>
      <c r="N302" s="81" t="n">
        <f aca="false">ROUND((N$320*M302),0)</f>
        <v>8643973</v>
      </c>
      <c r="O302" s="82" t="n">
        <f aca="false">Tabla_Ministerio!L302/Tabla_Ministerio!L320-M302</f>
        <v>-1.30238025353585E-005</v>
      </c>
      <c r="P302" s="81" t="n">
        <f aca="false">N302-Tabla_Ministerio!L302</f>
        <v>2431</v>
      </c>
      <c r="Q302" s="83" t="n">
        <f aca="false">N302+J302</f>
        <v>8977153</v>
      </c>
      <c r="R302" s="81" t="n">
        <f aca="false">Q302-Tabla_Ministerio!M302</f>
        <v>2431</v>
      </c>
      <c r="T302" s="83" t="n">
        <f aca="false">B302+Tabla_Ministerio!B302</f>
        <v>8875</v>
      </c>
      <c r="U302" s="83" t="n">
        <f aca="false">C302+Tabla_Ministerio!C302</f>
        <v>50</v>
      </c>
      <c r="V302" s="83" t="n">
        <f aca="false">D302+Tabla_Ministerio!D302</f>
        <v>501.41654149786</v>
      </c>
      <c r="W302" s="83" t="n">
        <f aca="false">E302+Tabla_Ministerio!E302</f>
        <v>323.136710614613</v>
      </c>
      <c r="X302" s="83" t="n">
        <f aca="false">F302+Tabla_Ministerio!F302</f>
        <v>60</v>
      </c>
      <c r="Y302" s="83" t="n">
        <f aca="false">G302+Tabla_Ministerio!G302</f>
        <v>249</v>
      </c>
      <c r="Z302" s="83" t="n">
        <f aca="false">H302+Tabla_Ministerio!H302</f>
        <v>27</v>
      </c>
      <c r="AA302" s="83" t="n">
        <f aca="false">Y302+0.33*Z302</f>
        <v>257.91</v>
      </c>
      <c r="AD302" s="91" t="n">
        <f aca="false">IF(U302&gt;0,T302/U302,0)</f>
        <v>177.5</v>
      </c>
      <c r="AE302" s="92" t="n">
        <f aca="false">EXP((((AD302-AD$320)/AD$321+2)/4-1.9)^3)</f>
        <v>0.0377748430238207</v>
      </c>
      <c r="AF302" s="93" t="n">
        <f aca="false">T302/V302</f>
        <v>17.6998548422198</v>
      </c>
      <c r="AG302" s="92" t="n">
        <f aca="false">EXP((((AF302-AF$320)/AF$321+2)/4-1.9)^3)</f>
        <v>0.0501989819562195</v>
      </c>
      <c r="AH302" s="92" t="n">
        <f aca="false">W302/V302</f>
        <v>0.6444476475573</v>
      </c>
      <c r="AI302" s="92" t="n">
        <f aca="false">EXP((((AH302-AH$320)/AH$321+2)/4-1.9)^3)</f>
        <v>0.087310703014609</v>
      </c>
      <c r="AJ302" s="92" t="n">
        <f aca="false">X302/V302</f>
        <v>0.119660990482613</v>
      </c>
      <c r="AK302" s="92" t="n">
        <f aca="false">EXP((((AJ302-AJ$320)/AJ$321+2)/4-1.9)^3)</f>
        <v>0.0414970285257042</v>
      </c>
      <c r="AL302" s="92" t="n">
        <f aca="false">AA302/V302</f>
        <v>0.514362767589511</v>
      </c>
      <c r="AM302" s="92" t="n">
        <f aca="false">EXP((((AL302-AL$320)/AL$321+2)/4-1.9)^3)</f>
        <v>0.164987427570374</v>
      </c>
      <c r="AN302" s="92" t="n">
        <f aca="false">0.01*AE302+0.15*AG302+0.24*AI302+0.25*AK302+0.35*AM302</f>
        <v>0.0969820212282343</v>
      </c>
      <c r="AP302" s="94" t="n">
        <f aca="false">0.01*AE302/$AN$320</f>
        <v>0.000132094069414101</v>
      </c>
      <c r="AQ302" s="81" t="n">
        <f aca="false">AP302*$J$320</f>
        <v>1297.74946675025</v>
      </c>
      <c r="AR302" s="94" t="n">
        <f aca="false">0.15*AG302/$AN$320</f>
        <v>0.00263309676873861</v>
      </c>
      <c r="AS302" s="81" t="n">
        <f aca="false">AR302*$J$320</f>
        <v>25868.6854200858</v>
      </c>
      <c r="AT302" s="94" t="n">
        <f aca="false">0.24*AI302/$AN$320</f>
        <v>0.00732755991536454</v>
      </c>
      <c r="AU302" s="81" t="n">
        <f aca="false">AT302*$J$320</f>
        <v>71989.1287695445</v>
      </c>
      <c r="AV302" s="94" t="n">
        <f aca="false">0.25*AK302/$AN$320</f>
        <v>0.00362775257801645</v>
      </c>
      <c r="AW302" s="81" t="n">
        <f aca="false">AV302*$J$320</f>
        <v>35640.6157710524</v>
      </c>
      <c r="AX302" s="94" t="n">
        <f aca="false">0.35*AM302/$AN$320</f>
        <v>0.0201929396335734</v>
      </c>
      <c r="AY302" s="81" t="n">
        <f aca="false">AX302*$J$320</f>
        <v>198384.202696026</v>
      </c>
    </row>
    <row r="303" customFormat="false" ht="13.8" hidden="false" customHeight="false" outlineLevel="0" collapsed="false">
      <c r="A303" s="89" t="s">
        <v>123</v>
      </c>
      <c r="B303" s="81" t="n">
        <f aca="true">INDIRECT(ADDRESS(ROW()-35*INT((ROW()-15)/35)+138,2+INT((ROW()-15)/35), 1, 1, "Variables_Simulación"))</f>
        <v>0</v>
      </c>
      <c r="C303" s="81" t="n">
        <f aca="true">INDIRECT(ADDRESS(ROW()-35*INT((ROW()-15)/35)+108,2+INT((ROW()-15)/35), 1, 1, "Variables_Simulación"))</f>
        <v>0</v>
      </c>
      <c r="D303" s="81" t="n">
        <f aca="true">INDIRECT(ADDRESS(ROW()-35*INT((ROW()-15)/35)+78,2+INT((ROW()-15)/35), 1, 1, "Variables_Simulación"))</f>
        <v>0</v>
      </c>
      <c r="E303" s="81" t="n">
        <f aca="true">INDIRECT(ADDRESS(ROW()-35*INT((ROW()-15)/35)+48,2+INT((ROW()-15)/35), 1, 1, "Variables_Simulación"))</f>
        <v>0</v>
      </c>
      <c r="F303" s="81" t="n">
        <f aca="true">INDIRECT(ADDRESS(ROW()-35*INT((ROW()-15)/35)+18,2+INT((ROW()-15)/35), 1, 1, "Variables_Simulación"))</f>
        <v>0</v>
      </c>
      <c r="G303" s="81" t="n">
        <f aca="true">INDIRECT(ADDRESS(ROW()-35*INT((ROW()-15)/35)-12,2+INT((ROW()-15)/35), 1, 1, "Variables_Simulación"))</f>
        <v>0</v>
      </c>
      <c r="H303" s="81" t="n">
        <f aca="true">INDIRECT(ADDRESS(ROW()-35*INT((ROW()-15)/35)+168,2+INT((ROW()-15)/35), 1, 1, "Variables_Simulación"))</f>
        <v>0</v>
      </c>
      <c r="I303" s="94" t="n">
        <f aca="false">AP303+AR303+AT303+AV303+AX303</f>
        <v>0.0146893397675054</v>
      </c>
      <c r="J303" s="81" t="n">
        <f aca="false">ROUND(AQ303+AS303+AU303+AW303+AY303,0)</f>
        <v>144314</v>
      </c>
      <c r="K303" s="94" t="n">
        <f aca="false">I303-Tabla_Ministerio!J303</f>
        <v>0</v>
      </c>
      <c r="L303" s="81" t="n">
        <f aca="false">J303-Tabla_Ministerio!K303</f>
        <v>0</v>
      </c>
      <c r="M303" s="94" t="n">
        <f aca="false">Q338/Q$355</f>
        <v>0.0197508799279962</v>
      </c>
      <c r="N303" s="81" t="n">
        <f aca="false">ROUND((N$320*M303),0)</f>
        <v>3686783</v>
      </c>
      <c r="O303" s="82" t="n">
        <f aca="false">Tabla_Ministerio!L303/Tabla_Ministerio!L320-M303</f>
        <v>-4.87554456437417E-006</v>
      </c>
      <c r="P303" s="81" t="n">
        <f aca="false">N303-Tabla_Ministerio!L303</f>
        <v>910</v>
      </c>
      <c r="Q303" s="83" t="n">
        <f aca="false">N303+J303</f>
        <v>3831097</v>
      </c>
      <c r="R303" s="81" t="n">
        <f aca="false">Q303-Tabla_Ministerio!M303</f>
        <v>910</v>
      </c>
      <c r="T303" s="83" t="n">
        <f aca="false">B303+Tabla_Ministerio!B303</f>
        <v>15229</v>
      </c>
      <c r="U303" s="83" t="n">
        <f aca="false">C303+Tabla_Ministerio!C303</f>
        <v>64</v>
      </c>
      <c r="V303" s="83" t="n">
        <f aca="false">D303+Tabla_Ministerio!D303</f>
        <v>821.410661400061</v>
      </c>
      <c r="W303" s="83" t="n">
        <f aca="false">E303+Tabla_Ministerio!E303</f>
        <v>425.502237693346</v>
      </c>
      <c r="X303" s="83" t="n">
        <f aca="false">F303+Tabla_Ministerio!F303</f>
        <v>104</v>
      </c>
      <c r="Y303" s="83" t="n">
        <f aca="false">G303+Tabla_Ministerio!G303</f>
        <v>227</v>
      </c>
      <c r="Z303" s="83" t="n">
        <f aca="false">H303+Tabla_Ministerio!H303</f>
        <v>22</v>
      </c>
      <c r="AA303" s="83" t="n">
        <f aca="false">Y303+0.33*Z303</f>
        <v>234.26</v>
      </c>
      <c r="AD303" s="91" t="n">
        <f aca="false">IF(U303&gt;0,T303/U303,0)</f>
        <v>237.953125</v>
      </c>
      <c r="AE303" s="92" t="n">
        <f aca="false">EXP((((AD303-AD$320)/AD$321+2)/4-1.9)^3)</f>
        <v>0.124790966531134</v>
      </c>
      <c r="AF303" s="93" t="n">
        <f aca="false">T303/V303</f>
        <v>18.5400564122735</v>
      </c>
      <c r="AG303" s="92" t="n">
        <f aca="false">EXP((((AF303-AF$320)/AF$321+2)/4-1.9)^3)</f>
        <v>0.0664647459756978</v>
      </c>
      <c r="AH303" s="92" t="n">
        <f aca="false">W303/V303</f>
        <v>0.518014018673796</v>
      </c>
      <c r="AI303" s="92" t="n">
        <f aca="false">EXP((((AH303-AH$320)/AH$321+2)/4-1.9)^3)</f>
        <v>0.0151100312367253</v>
      </c>
      <c r="AJ303" s="92" t="n">
        <f aca="false">X303/V303</f>
        <v>0.126611456226702</v>
      </c>
      <c r="AK303" s="92" t="n">
        <f aca="false">EXP((((AJ303-AJ$320)/AJ$321+2)/4-1.9)^3)</f>
        <v>0.045612473288057</v>
      </c>
      <c r="AL303" s="92" t="n">
        <f aca="false">AA303/V303</f>
        <v>0.285192305150646</v>
      </c>
      <c r="AM303" s="92" t="n">
        <f aca="false">EXP((((AL303-AL$320)/AL$321+2)/4-1.9)^3)</f>
        <v>0.0450281387594977</v>
      </c>
      <c r="AN303" s="92" t="n">
        <f aca="false">0.01*AE303+0.15*AG303+0.24*AI303+0.25*AK303+0.35*AM303</f>
        <v>0.0420069959463185</v>
      </c>
      <c r="AP303" s="94" t="n">
        <f aca="false">0.01*AE303/$AN$320</f>
        <v>0.000436378956884651</v>
      </c>
      <c r="AQ303" s="81" t="n">
        <f aca="false">AP303*$J$320</f>
        <v>4287.1762609021</v>
      </c>
      <c r="AR303" s="94" t="n">
        <f aca="false">0.15*AG303/$AN$320</f>
        <v>0.00348628798919217</v>
      </c>
      <c r="AS303" s="81" t="n">
        <f aca="false">AR303*$J$320</f>
        <v>34250.8062548112</v>
      </c>
      <c r="AT303" s="94" t="n">
        <f aca="false">0.24*AI303/$AN$320</f>
        <v>0.00126811095761775</v>
      </c>
      <c r="AU303" s="81" t="n">
        <f aca="false">AT303*$J$320</f>
        <v>12458.4724077923</v>
      </c>
      <c r="AV303" s="94" t="n">
        <f aca="false">0.25*AK303/$AN$320</f>
        <v>0.0039875329255915</v>
      </c>
      <c r="AW303" s="81" t="n">
        <f aca="false">AV303*$J$320</f>
        <v>39175.2540503006</v>
      </c>
      <c r="AX303" s="94" t="n">
        <f aca="false">0.35*AM303/$AN$320</f>
        <v>0.00551102893821936</v>
      </c>
      <c r="AY303" s="81" t="n">
        <f aca="false">AX303*$J$320</f>
        <v>54142.7400756262</v>
      </c>
    </row>
    <row r="304" customFormat="false" ht="13.8" hidden="false" customHeight="false" outlineLevel="0" collapsed="false">
      <c r="A304" s="89" t="s">
        <v>124</v>
      </c>
      <c r="B304" s="81" t="n">
        <f aca="true">INDIRECT(ADDRESS(ROW()-35*INT((ROW()-15)/35)+138,2+INT((ROW()-15)/35), 1, 1, "Variables_Simulación"))</f>
        <v>0</v>
      </c>
      <c r="C304" s="81" t="n">
        <f aca="true">INDIRECT(ADDRESS(ROW()-35*INT((ROW()-15)/35)+108,2+INT((ROW()-15)/35), 1, 1, "Variables_Simulación"))</f>
        <v>0</v>
      </c>
      <c r="D304" s="81" t="n">
        <f aca="true">INDIRECT(ADDRESS(ROW()-35*INT((ROW()-15)/35)+78,2+INT((ROW()-15)/35), 1, 1, "Variables_Simulación"))</f>
        <v>0</v>
      </c>
      <c r="E304" s="81" t="n">
        <f aca="true">INDIRECT(ADDRESS(ROW()-35*INT((ROW()-15)/35)+48,2+INT((ROW()-15)/35), 1, 1, "Variables_Simulación"))</f>
        <v>0</v>
      </c>
      <c r="F304" s="81" t="n">
        <f aca="true">INDIRECT(ADDRESS(ROW()-35*INT((ROW()-15)/35)+18,2+INT((ROW()-15)/35), 1, 1, "Variables_Simulación"))</f>
        <v>0</v>
      </c>
      <c r="G304" s="81" t="n">
        <f aca="true">INDIRECT(ADDRESS(ROW()-35*INT((ROW()-15)/35)-12,2+INT((ROW()-15)/35), 1, 1, "Variables_Simulación"))</f>
        <v>0</v>
      </c>
      <c r="H304" s="81" t="n">
        <f aca="true">INDIRECT(ADDRESS(ROW()-35*INT((ROW()-15)/35)+168,2+INT((ROW()-15)/35), 1, 1, "Variables_Simulación"))</f>
        <v>0</v>
      </c>
      <c r="I304" s="94" t="n">
        <f aca="false">AP304+AR304+AT304+AV304+AX304</f>
        <v>0.0114198325122511</v>
      </c>
      <c r="J304" s="81" t="n">
        <f aca="false">ROUND(AQ304+AS304+AU304+AW304+AY304,0)</f>
        <v>112193</v>
      </c>
      <c r="K304" s="94" t="n">
        <f aca="false">I304-Tabla_Ministerio!J304</f>
        <v>9.19403442267708E-017</v>
      </c>
      <c r="L304" s="81" t="n">
        <f aca="false">J304-Tabla_Ministerio!K304</f>
        <v>0</v>
      </c>
      <c r="M304" s="94" t="n">
        <f aca="false">Q339/Q$355</f>
        <v>0.0191417374306099</v>
      </c>
      <c r="N304" s="81" t="n">
        <f aca="false">ROUND((N$320*M304),0)</f>
        <v>3573078</v>
      </c>
      <c r="O304" s="82" t="n">
        <f aca="false">Tabla_Ministerio!L304/Tabla_Ministerio!L320-M304</f>
        <v>-1.85876771971114E-006</v>
      </c>
      <c r="P304" s="81" t="n">
        <f aca="false">N304-Tabla_Ministerio!L304</f>
        <v>347</v>
      </c>
      <c r="Q304" s="83" t="n">
        <f aca="false">N304+J304</f>
        <v>3685271</v>
      </c>
      <c r="R304" s="81" t="n">
        <f aca="false">Q304-Tabla_Ministerio!M304</f>
        <v>347</v>
      </c>
      <c r="T304" s="83" t="n">
        <f aca="false">B304+Tabla_Ministerio!B304</f>
        <v>5781</v>
      </c>
      <c r="U304" s="83" t="n">
        <f aca="false">C304+Tabla_Ministerio!C304</f>
        <v>52</v>
      </c>
      <c r="V304" s="83" t="n">
        <f aca="false">D304+Tabla_Ministerio!D304</f>
        <v>371.256438768524</v>
      </c>
      <c r="W304" s="83" t="n">
        <f aca="false">E304+Tabla_Ministerio!E304</f>
        <v>214.587942620824</v>
      </c>
      <c r="X304" s="83" t="n">
        <f aca="false">F304+Tabla_Ministerio!F304</f>
        <v>42</v>
      </c>
      <c r="Y304" s="83" t="n">
        <f aca="false">G304+Tabla_Ministerio!G304</f>
        <v>84</v>
      </c>
      <c r="Z304" s="83" t="n">
        <f aca="false">H304+Tabla_Ministerio!H304</f>
        <v>4</v>
      </c>
      <c r="AA304" s="83" t="n">
        <f aca="false">Y304+0.33*Z304</f>
        <v>85.32</v>
      </c>
      <c r="AD304" s="91" t="n">
        <f aca="false">IF(U304&gt;0,T304/U304,0)</f>
        <v>111.173076923077</v>
      </c>
      <c r="AE304" s="92" t="n">
        <f aca="false">EXP((((AD304-AD$320)/AD$321+2)/4-1.9)^3)</f>
        <v>0.00650737850363683</v>
      </c>
      <c r="AF304" s="93" t="n">
        <f aca="false">T304/V304</f>
        <v>15.5714471085697</v>
      </c>
      <c r="AG304" s="92" t="n">
        <f aca="false">EXP((((AF304-AF$320)/AF$321+2)/4-1.9)^3)</f>
        <v>0.0226410247816021</v>
      </c>
      <c r="AH304" s="92" t="n">
        <f aca="false">W304/V304</f>
        <v>0.578004635643823</v>
      </c>
      <c r="AI304" s="92" t="n">
        <f aca="false">EXP((((AH304-AH$320)/AH$321+2)/4-1.9)^3)</f>
        <v>0.0375760928368172</v>
      </c>
      <c r="AJ304" s="92" t="n">
        <f aca="false">X304/V304</f>
        <v>0.113129351074196</v>
      </c>
      <c r="AK304" s="92" t="n">
        <f aca="false">EXP((((AJ304-AJ$320)/AJ$321+2)/4-1.9)^3)</f>
        <v>0.0379025691222811</v>
      </c>
      <c r="AL304" s="92" t="n">
        <f aca="false">AA304/V304</f>
        <v>0.229814196039295</v>
      </c>
      <c r="AM304" s="92" t="n">
        <f aca="false">EXP((((AL304-AL$320)/AL$321+2)/4-1.9)^3)</f>
        <v>0.0305773664077974</v>
      </c>
      <c r="AN304" s="92" t="n">
        <f aca="false">0.01*AE304+0.15*AG304+0.24*AI304+0.25*AK304+0.35*AM304</f>
        <v>0.0326572103064121</v>
      </c>
      <c r="AP304" s="94" t="n">
        <f aca="false">0.01*AE304/$AN$320</f>
        <v>2.27555176661138E-005</v>
      </c>
      <c r="AQ304" s="81" t="n">
        <f aca="false">AP304*$J$320</f>
        <v>223.56008144657</v>
      </c>
      <c r="AR304" s="94" t="n">
        <f aca="false">0.15*AG304/$AN$320</f>
        <v>0.00118759398836735</v>
      </c>
      <c r="AS304" s="81" t="n">
        <f aca="false">AR304*$J$320</f>
        <v>11667.4387575118</v>
      </c>
      <c r="AT304" s="94" t="n">
        <f aca="false">0.24*AI304/$AN$320</f>
        <v>0.00315357753563166</v>
      </c>
      <c r="AU304" s="81" t="n">
        <f aca="false">AT304*$J$320</f>
        <v>30982.1143626959</v>
      </c>
      <c r="AV304" s="94" t="n">
        <f aca="false">0.25*AK304/$AN$320</f>
        <v>0.00331351780433219</v>
      </c>
      <c r="AW304" s="81" t="n">
        <f aca="false">AV304*$J$320</f>
        <v>32553.4369764865</v>
      </c>
      <c r="AX304" s="94" t="n">
        <f aca="false">0.35*AM304/$AN$320</f>
        <v>0.00374238766625378</v>
      </c>
      <c r="AY304" s="81" t="n">
        <f aca="false">AX304*$J$320</f>
        <v>36766.8406295243</v>
      </c>
    </row>
    <row r="305" customFormat="false" ht="13.8" hidden="false" customHeight="false" outlineLevel="0" collapsed="false">
      <c r="A305" s="89" t="s">
        <v>125</v>
      </c>
      <c r="B305" s="81" t="n">
        <f aca="true">INDIRECT(ADDRESS(ROW()-35*INT((ROW()-15)/35)+138,2+INT((ROW()-15)/35), 1, 1, "Variables_Simulación"))</f>
        <v>0</v>
      </c>
      <c r="C305" s="81" t="n">
        <f aca="true">INDIRECT(ADDRESS(ROW()-35*INT((ROW()-15)/35)+108,2+INT((ROW()-15)/35), 1, 1, "Variables_Simulación"))</f>
        <v>0</v>
      </c>
      <c r="D305" s="81" t="n">
        <f aca="true">INDIRECT(ADDRESS(ROW()-35*INT((ROW()-15)/35)+78,2+INT((ROW()-15)/35), 1, 1, "Variables_Simulación"))</f>
        <v>0</v>
      </c>
      <c r="E305" s="81" t="n">
        <f aca="true">INDIRECT(ADDRESS(ROW()-35*INT((ROW()-15)/35)+48,2+INT((ROW()-15)/35), 1, 1, "Variables_Simulación"))</f>
        <v>0</v>
      </c>
      <c r="F305" s="81" t="n">
        <f aca="true">INDIRECT(ADDRESS(ROW()-35*INT((ROW()-15)/35)+18,2+INT((ROW()-15)/35), 1, 1, "Variables_Simulación"))</f>
        <v>0</v>
      </c>
      <c r="G305" s="81" t="n">
        <f aca="true">INDIRECT(ADDRESS(ROW()-35*INT((ROW()-15)/35)-12,2+INT((ROW()-15)/35), 1, 1, "Variables_Simulación"))</f>
        <v>0</v>
      </c>
      <c r="H305" s="81" t="n">
        <f aca="true">INDIRECT(ADDRESS(ROW()-35*INT((ROW()-15)/35)+168,2+INT((ROW()-15)/35), 1, 1, "Variables_Simulación"))</f>
        <v>0</v>
      </c>
      <c r="I305" s="94" t="n">
        <f aca="false">AP305+AR305+AT305+AV305+AX305</f>
        <v>0.0206901404525664</v>
      </c>
      <c r="J305" s="81" t="n">
        <f aca="false">ROUND(AQ305+AS305+AU305+AW305+AY305,0)</f>
        <v>203269</v>
      </c>
      <c r="K305" s="94" t="n">
        <f aca="false">I305-Tabla_Ministerio!J305</f>
        <v>1.07552855510562E-016</v>
      </c>
      <c r="L305" s="81" t="n">
        <f aca="false">J305-Tabla_Ministerio!K305</f>
        <v>0</v>
      </c>
      <c r="M305" s="94" t="n">
        <f aca="false">Q340/Q$355</f>
        <v>0.02073250918212</v>
      </c>
      <c r="N305" s="81" t="n">
        <f aca="false">ROUND((N$320*M305),0)</f>
        <v>3870018</v>
      </c>
      <c r="O305" s="82" t="n">
        <f aca="false">Tabla_Ministerio!L305/Tabla_Ministerio!L320-M305</f>
        <v>1.01242022220345E-005</v>
      </c>
      <c r="P305" s="81" t="n">
        <f aca="false">N305-Tabla_Ministerio!L305</f>
        <v>-1890</v>
      </c>
      <c r="Q305" s="83" t="n">
        <f aca="false">N305+J305</f>
        <v>4073287</v>
      </c>
      <c r="R305" s="81" t="n">
        <f aca="false">Q305-Tabla_Ministerio!M305</f>
        <v>-1890</v>
      </c>
      <c r="T305" s="83" t="n">
        <f aca="false">B305+Tabla_Ministerio!B305</f>
        <v>7326</v>
      </c>
      <c r="U305" s="83" t="n">
        <f aca="false">C305+Tabla_Ministerio!C305</f>
        <v>37</v>
      </c>
      <c r="V305" s="83" t="n">
        <f aca="false">D305+Tabla_Ministerio!D305</f>
        <v>319.193548329561</v>
      </c>
      <c r="W305" s="83" t="n">
        <f aca="false">E305+Tabla_Ministerio!E305</f>
        <v>160.021326933936</v>
      </c>
      <c r="X305" s="83" t="n">
        <f aca="false">F305+Tabla_Ministerio!F305</f>
        <v>29</v>
      </c>
      <c r="Y305" s="83" t="n">
        <f aca="false">G305+Tabla_Ministerio!G305</f>
        <v>90</v>
      </c>
      <c r="Z305" s="83" t="n">
        <f aca="false">H305+Tabla_Ministerio!H305</f>
        <v>7</v>
      </c>
      <c r="AA305" s="83" t="n">
        <f aca="false">Y305+0.33*Z305</f>
        <v>92.31</v>
      </c>
      <c r="AD305" s="91" t="n">
        <f aca="false">IF(U305&gt;0,T305/U305,0)</f>
        <v>198</v>
      </c>
      <c r="AE305" s="92" t="n">
        <f aca="false">EXP((((AD305-AD$320)/AD$321+2)/4-1.9)^3)</f>
        <v>0.0590009662822607</v>
      </c>
      <c r="AF305" s="93" t="n">
        <f aca="false">T305/V305</f>
        <v>22.9515917171235</v>
      </c>
      <c r="AG305" s="92" t="n">
        <f aca="false">EXP((((AF305-AF$320)/AF$321+2)/4-1.9)^3)</f>
        <v>0.2185438823132</v>
      </c>
      <c r="AH305" s="92" t="n">
        <f aca="false">W305/V305</f>
        <v>0.501330079418514</v>
      </c>
      <c r="AI305" s="92" t="n">
        <f aca="false">EXP((((AH305-AH$320)/AH$321+2)/4-1.9)^3)</f>
        <v>0.0114160794913421</v>
      </c>
      <c r="AJ305" s="92" t="n">
        <f aca="false">X305/V305</f>
        <v>0.0908539666661999</v>
      </c>
      <c r="AK305" s="92" t="n">
        <f aca="false">EXP((((AJ305-AJ$320)/AJ$321+2)/4-1.9)^3)</f>
        <v>0.0274706982669748</v>
      </c>
      <c r="AL305" s="92" t="n">
        <f aca="false">AA305/V305</f>
        <v>0.289197574584721</v>
      </c>
      <c r="AM305" s="92" t="n">
        <f aca="false">EXP((((AL305-AL$320)/AL$321+2)/4-1.9)^3)</f>
        <v>0.0462523299665155</v>
      </c>
      <c r="AN305" s="92" t="n">
        <f aca="false">0.01*AE305+0.15*AG305+0.24*AI305+0.25*AK305+0.35*AM305</f>
        <v>0.0591674411427489</v>
      </c>
      <c r="AP305" s="94" t="n">
        <f aca="false">0.01*AE305/$AN$320</f>
        <v>0.000206319262019786</v>
      </c>
      <c r="AQ305" s="81" t="n">
        <f aca="false">AP305*$J$320</f>
        <v>2026.9699726421</v>
      </c>
      <c r="AR305" s="94" t="n">
        <f aca="false">0.15*AG305/$AN$320</f>
        <v>0.0114633239145836</v>
      </c>
      <c r="AS305" s="81" t="n">
        <f aca="false">AR305*$J$320</f>
        <v>112620.669219448</v>
      </c>
      <c r="AT305" s="94" t="n">
        <f aca="false">0.24*AI305/$AN$320</f>
        <v>0.000958095669638311</v>
      </c>
      <c r="AU305" s="81" t="n">
        <f aca="false">AT305*$J$320</f>
        <v>9412.7476720474</v>
      </c>
      <c r="AV305" s="94" t="n">
        <f aca="false">0.25*AK305/$AN$320</f>
        <v>0.00240154295376114</v>
      </c>
      <c r="AW305" s="81" t="n">
        <f aca="false">AV305*$J$320</f>
        <v>23593.8002473914</v>
      </c>
      <c r="AX305" s="94" t="n">
        <f aca="false">0.35*AM305/$AN$320</f>
        <v>0.00566085865256361</v>
      </c>
      <c r="AY305" s="81" t="n">
        <f aca="false">AX305*$J$320</f>
        <v>55614.7322154401</v>
      </c>
    </row>
    <row r="306" customFormat="false" ht="13.8" hidden="false" customHeight="false" outlineLevel="0" collapsed="false">
      <c r="A306" s="89" t="s">
        <v>126</v>
      </c>
      <c r="B306" s="81" t="n">
        <f aca="true">INDIRECT(ADDRESS(ROW()-35*INT((ROW()-15)/35)+138,2+INT((ROW()-15)/35), 1, 1, "Variables_Simulación"))</f>
        <v>0</v>
      </c>
      <c r="C306" s="81" t="n">
        <f aca="true">INDIRECT(ADDRESS(ROW()-35*INT((ROW()-15)/35)+108,2+INT((ROW()-15)/35), 1, 1, "Variables_Simulación"))</f>
        <v>0</v>
      </c>
      <c r="D306" s="81" t="n">
        <f aca="true">INDIRECT(ADDRESS(ROW()-35*INT((ROW()-15)/35)+78,2+INT((ROW()-15)/35), 1, 1, "Variables_Simulación"))</f>
        <v>0</v>
      </c>
      <c r="E306" s="81" t="n">
        <f aca="true">INDIRECT(ADDRESS(ROW()-35*INT((ROW()-15)/35)+48,2+INT((ROW()-15)/35), 1, 1, "Variables_Simulación"))</f>
        <v>0</v>
      </c>
      <c r="F306" s="81" t="n">
        <f aca="true">INDIRECT(ADDRESS(ROW()-35*INT((ROW()-15)/35)+18,2+INT((ROW()-15)/35), 1, 1, "Variables_Simulación"))</f>
        <v>0</v>
      </c>
      <c r="G306" s="81" t="n">
        <f aca="true">INDIRECT(ADDRESS(ROW()-35*INT((ROW()-15)/35)-12,2+INT((ROW()-15)/35), 1, 1, "Variables_Simulación"))</f>
        <v>0</v>
      </c>
      <c r="H306" s="81" t="n">
        <f aca="true">INDIRECT(ADDRESS(ROW()-35*INT((ROW()-15)/35)+168,2+INT((ROW()-15)/35), 1, 1, "Variables_Simulación"))</f>
        <v>0</v>
      </c>
      <c r="I306" s="94" t="n">
        <f aca="false">AP306+AR306+AT306+AV306+AX306</f>
        <v>0.0476073537448246</v>
      </c>
      <c r="J306" s="81" t="n">
        <f aca="false">ROUND(AQ306+AS306+AU306+AW306+AY306,0)</f>
        <v>467715</v>
      </c>
      <c r="K306" s="94" t="n">
        <f aca="false">I306-Tabla_Ministerio!J306</f>
        <v>-2.42861286636753E-016</v>
      </c>
      <c r="L306" s="81" t="n">
        <f aca="false">J306-Tabla_Ministerio!K306</f>
        <v>0</v>
      </c>
      <c r="M306" s="94" t="n">
        <f aca="false">Q341/Q$355</f>
        <v>0.0239418595695425</v>
      </c>
      <c r="N306" s="81" t="n">
        <f aca="false">ROUND((N$320*M306),0)</f>
        <v>4469089</v>
      </c>
      <c r="O306" s="82" t="n">
        <f aca="false">Tabla_Ministerio!L306/Tabla_Ministerio!L320-M306</f>
        <v>1.75012603797001E-005</v>
      </c>
      <c r="P306" s="81" t="n">
        <f aca="false">N306-Tabla_Ministerio!L306</f>
        <v>-3267</v>
      </c>
      <c r="Q306" s="83" t="n">
        <f aca="false">N306+J306</f>
        <v>4936804</v>
      </c>
      <c r="R306" s="81" t="n">
        <f aca="false">Q306-Tabla_Ministerio!M306</f>
        <v>-3267</v>
      </c>
      <c r="T306" s="83" t="n">
        <f aca="false">B306+Tabla_Ministerio!B306</f>
        <v>11086</v>
      </c>
      <c r="U306" s="83" t="n">
        <f aca="false">C306+Tabla_Ministerio!C306</f>
        <v>59</v>
      </c>
      <c r="V306" s="83" t="n">
        <f aca="false">D306+Tabla_Ministerio!D306</f>
        <v>455.782754432188</v>
      </c>
      <c r="W306" s="83" t="n">
        <f aca="false">E306+Tabla_Ministerio!E306</f>
        <v>354.560344076586</v>
      </c>
      <c r="X306" s="83" t="n">
        <f aca="false">F306+Tabla_Ministerio!F306</f>
        <v>46</v>
      </c>
      <c r="Y306" s="83" t="n">
        <f aca="false">G306+Tabla_Ministerio!G306</f>
        <v>111</v>
      </c>
      <c r="Z306" s="83" t="n">
        <f aca="false">H306+Tabla_Ministerio!H306</f>
        <v>10</v>
      </c>
      <c r="AA306" s="83" t="n">
        <f aca="false">Y306+0.33*Z306</f>
        <v>114.3</v>
      </c>
      <c r="AD306" s="91" t="n">
        <f aca="false">IF(U306&gt;0,T306/U306,0)</f>
        <v>187.898305084746</v>
      </c>
      <c r="AE306" s="92" t="n">
        <f aca="false">EXP((((AD306-AD$320)/AD$321+2)/4-1.9)^3)</f>
        <v>0.0476202119030662</v>
      </c>
      <c r="AF306" s="93" t="n">
        <f aca="false">T306/V306</f>
        <v>24.3229913641882</v>
      </c>
      <c r="AG306" s="92" t="n">
        <f aca="false">EXP((((AF306-AF$320)/AF$321+2)/4-1.9)^3)</f>
        <v>0.289726720837263</v>
      </c>
      <c r="AH306" s="92" t="n">
        <f aca="false">W306/V306</f>
        <v>0.777915225244306</v>
      </c>
      <c r="AI306" s="92" t="n">
        <f aca="false">EXP((((AH306-AH$320)/AH$321+2)/4-1.9)^3)</f>
        <v>0.299202887571974</v>
      </c>
      <c r="AJ306" s="92" t="n">
        <f aca="false">X306/V306</f>
        <v>0.100925275370075</v>
      </c>
      <c r="AK306" s="92" t="n">
        <f aca="false">EXP((((AJ306-AJ$320)/AJ$321+2)/4-1.9)^3)</f>
        <v>0.0318537017901181</v>
      </c>
      <c r="AL306" s="92" t="n">
        <f aca="false">AA306/V306</f>
        <v>0.250777369017383</v>
      </c>
      <c r="AM306" s="92" t="n">
        <f aca="false">EXP((((AL306-AL$320)/AL$321+2)/4-1.9)^3)</f>
        <v>0.0355287644979642</v>
      </c>
      <c r="AN306" s="92" t="n">
        <f aca="false">0.01*AE306+0.15*AG306+0.24*AI306+0.25*AK306+0.35*AM306</f>
        <v>0.136142396283711</v>
      </c>
      <c r="AP306" s="94" t="n">
        <f aca="false">0.01*AE306/$AN$320</f>
        <v>0.000166522136774232</v>
      </c>
      <c r="AQ306" s="81" t="n">
        <f aca="false">AP306*$J$320</f>
        <v>1635.98574227741</v>
      </c>
      <c r="AR306" s="94" t="n">
        <f aca="false">0.15*AG306/$AN$320</f>
        <v>0.0151970909115083</v>
      </c>
      <c r="AS306" s="81" t="n">
        <f aca="false">AR306*$J$320</f>
        <v>149302.816652113</v>
      </c>
      <c r="AT306" s="94" t="n">
        <f aca="false">0.24*AI306/$AN$320</f>
        <v>0.0251106337463218</v>
      </c>
      <c r="AU306" s="81" t="n">
        <f aca="false">AT306*$J$320</f>
        <v>246697.763938911</v>
      </c>
      <c r="AV306" s="94" t="n">
        <f aca="false">0.25*AK306/$AN$320</f>
        <v>0.0027847138191326</v>
      </c>
      <c r="AW306" s="81" t="n">
        <f aca="false">AV306*$J$320</f>
        <v>27358.2371249562</v>
      </c>
      <c r="AX306" s="94" t="n">
        <f aca="false">0.35*AM306/$AN$320</f>
        <v>0.00434839313108765</v>
      </c>
      <c r="AY306" s="81" t="n">
        <f aca="false">AX306*$J$320</f>
        <v>42720.501322424</v>
      </c>
    </row>
    <row r="307" customFormat="false" ht="13.8" hidden="false" customHeight="false" outlineLevel="0" collapsed="false">
      <c r="A307" s="89" t="s">
        <v>127</v>
      </c>
      <c r="B307" s="81" t="n">
        <f aca="true">INDIRECT(ADDRESS(ROW()-35*INT((ROW()-15)/35)+138,2+INT((ROW()-15)/35), 1, 1, "Variables_Simulación"))</f>
        <v>0</v>
      </c>
      <c r="C307" s="81" t="n">
        <f aca="true">INDIRECT(ADDRESS(ROW()-35*INT((ROW()-15)/35)+108,2+INT((ROW()-15)/35), 1, 1, "Variables_Simulación"))</f>
        <v>0</v>
      </c>
      <c r="D307" s="81" t="n">
        <f aca="true">INDIRECT(ADDRESS(ROW()-35*INT((ROW()-15)/35)+78,2+INT((ROW()-15)/35), 1, 1, "Variables_Simulación"))</f>
        <v>0</v>
      </c>
      <c r="E307" s="81" t="n">
        <f aca="true">INDIRECT(ADDRESS(ROW()-35*INT((ROW()-15)/35)+48,2+INT((ROW()-15)/35), 1, 1, "Variables_Simulación"))</f>
        <v>0</v>
      </c>
      <c r="F307" s="81" t="n">
        <f aca="true">INDIRECT(ADDRESS(ROW()-35*INT((ROW()-15)/35)+18,2+INT((ROW()-15)/35), 1, 1, "Variables_Simulación"))</f>
        <v>0</v>
      </c>
      <c r="G307" s="81" t="n">
        <f aca="true">INDIRECT(ADDRESS(ROW()-35*INT((ROW()-15)/35)-12,2+INT((ROW()-15)/35), 1, 1, "Variables_Simulación"))</f>
        <v>0</v>
      </c>
      <c r="H307" s="81" t="n">
        <f aca="true">INDIRECT(ADDRESS(ROW()-35*INT((ROW()-15)/35)+168,2+INT((ROW()-15)/35), 1, 1, "Variables_Simulación"))</f>
        <v>0</v>
      </c>
      <c r="I307" s="94" t="n">
        <f aca="false">AP307+AR307+AT307+AV307+AX307</f>
        <v>0.122332197161914</v>
      </c>
      <c r="J307" s="81" t="n">
        <f aca="false">ROUND(AQ307+AS307+AU307+AW307+AY307,0)</f>
        <v>1201845</v>
      </c>
      <c r="K307" s="94" t="n">
        <f aca="false">I307-Tabla_Ministerio!J307</f>
        <v>0</v>
      </c>
      <c r="L307" s="81" t="n">
        <f aca="false">J307-Tabla_Ministerio!K307</f>
        <v>0</v>
      </c>
      <c r="M307" s="94" t="n">
        <f aca="false">Q342/Q$355</f>
        <v>0.0325875108989419</v>
      </c>
      <c r="N307" s="81" t="n">
        <f aca="false">ROUND((N$320*M307),0)</f>
        <v>6082923</v>
      </c>
      <c r="O307" s="82" t="n">
        <f aca="false">Tabla_Ministerio!L307/Tabla_Ministerio!L320-M307</f>
        <v>-1.73637099201013E-006</v>
      </c>
      <c r="P307" s="81" t="n">
        <f aca="false">N307-Tabla_Ministerio!L307</f>
        <v>324</v>
      </c>
      <c r="Q307" s="83" t="n">
        <f aca="false">N307+J307</f>
        <v>7284768</v>
      </c>
      <c r="R307" s="81" t="n">
        <f aca="false">Q307-Tabla_Ministerio!M307</f>
        <v>324</v>
      </c>
      <c r="T307" s="83" t="n">
        <f aca="false">B307+Tabla_Ministerio!B307</f>
        <v>8534</v>
      </c>
      <c r="U307" s="83" t="n">
        <f aca="false">C307+Tabla_Ministerio!C307</f>
        <v>48</v>
      </c>
      <c r="V307" s="83" t="n">
        <f aca="false">D307+Tabla_Ministerio!D307</f>
        <v>328.860845295056</v>
      </c>
      <c r="W307" s="83" t="n">
        <f aca="false">E307+Tabla_Ministerio!E307</f>
        <v>220.039633173844</v>
      </c>
      <c r="X307" s="83" t="n">
        <f aca="false">F307+Tabla_Ministerio!F307</f>
        <v>107</v>
      </c>
      <c r="Y307" s="83" t="n">
        <f aca="false">G307+Tabla_Ministerio!G307</f>
        <v>265</v>
      </c>
      <c r="Z307" s="83" t="n">
        <f aca="false">H307+Tabla_Ministerio!H307</f>
        <v>39</v>
      </c>
      <c r="AA307" s="83" t="n">
        <f aca="false">Y307+0.33*Z307</f>
        <v>277.87</v>
      </c>
      <c r="AD307" s="91" t="n">
        <f aca="false">IF(U307&gt;0,T307/U307,0)</f>
        <v>177.791666666667</v>
      </c>
      <c r="AE307" s="92" t="n">
        <f aca="false">EXP((((AD307-AD$320)/AD$321+2)/4-1.9)^3)</f>
        <v>0.0380269416592624</v>
      </c>
      <c r="AF307" s="93" t="n">
        <f aca="false">T307/V307</f>
        <v>25.9501856852045</v>
      </c>
      <c r="AG307" s="92" t="n">
        <f aca="false">EXP((((AF307-AF$320)/AF$321+2)/4-1.9)^3)</f>
        <v>0.38584598991381</v>
      </c>
      <c r="AH307" s="92" t="n">
        <f aca="false">W307/V307</f>
        <v>0.669096477497718</v>
      </c>
      <c r="AI307" s="92" t="n">
        <f aca="false">EXP((((AH307-AH$320)/AH$321+2)/4-1.9)^3)</f>
        <v>0.114558327051344</v>
      </c>
      <c r="AJ307" s="92" t="n">
        <f aca="false">X307/V307</f>
        <v>0.325365581007368</v>
      </c>
      <c r="AK307" s="92" t="n">
        <f aca="false">EXP((((AJ307-AJ$320)/AJ$321+2)/4-1.9)^3)</f>
        <v>0.329628987131882</v>
      </c>
      <c r="AL307" s="92" t="n">
        <f aca="false">AA307/V307</f>
        <v>0.844947046677732</v>
      </c>
      <c r="AM307" s="92" t="n">
        <f aca="false">EXP((((AL307-AL$320)/AL$321+2)/4-1.9)^3)</f>
        <v>0.519068752592548</v>
      </c>
      <c r="AN307" s="92" t="n">
        <f aca="false">0.01*AE307+0.15*AG307+0.24*AI307+0.25*AK307+0.35*AM307</f>
        <v>0.349832476586349</v>
      </c>
      <c r="AP307" s="94" t="n">
        <f aca="false">0.01*AE307/$AN$320</f>
        <v>0.00013297562793251</v>
      </c>
      <c r="AQ307" s="81" t="n">
        <f aca="false">AP307*$J$320</f>
        <v>1306.41028023151</v>
      </c>
      <c r="AR307" s="94" t="n">
        <f aca="false">0.15*AG307/$AN$320</f>
        <v>0.0202388532532168</v>
      </c>
      <c r="AS307" s="81" t="n">
        <f aca="false">AR307*$J$320</f>
        <v>198835.278021914</v>
      </c>
      <c r="AT307" s="94" t="n">
        <f aca="false">0.24*AI307/$AN$320</f>
        <v>0.00961431962278664</v>
      </c>
      <c r="AU307" s="81" t="n">
        <f aca="false">AT307*$J$320</f>
        <v>94455.2485889723</v>
      </c>
      <c r="AV307" s="94" t="n">
        <f aca="false">0.25*AK307/$AN$320</f>
        <v>0.028816820151735</v>
      </c>
      <c r="AW307" s="81" t="n">
        <f aca="false">AV307*$J$320</f>
        <v>283108.947670591</v>
      </c>
      <c r="AX307" s="94" t="n">
        <f aca="false">0.35*AM307/$AN$320</f>
        <v>0.0635292285062432</v>
      </c>
      <c r="AY307" s="81" t="n">
        <f aca="false">AX307*$J$320</f>
        <v>624138.712530505</v>
      </c>
    </row>
    <row r="308" customFormat="false" ht="13.8" hidden="false" customHeight="false" outlineLevel="0" collapsed="false">
      <c r="A308" s="89" t="s">
        <v>128</v>
      </c>
      <c r="B308" s="81" t="n">
        <f aca="true">INDIRECT(ADDRESS(ROW()-35*INT((ROW()-15)/35)+138,2+INT((ROW()-15)/35), 1, 1, "Variables_Simulación"))</f>
        <v>0</v>
      </c>
      <c r="C308" s="81" t="n">
        <f aca="true">INDIRECT(ADDRESS(ROW()-35*INT((ROW()-15)/35)+108,2+INT((ROW()-15)/35), 1, 1, "Variables_Simulación"))</f>
        <v>0</v>
      </c>
      <c r="D308" s="81" t="n">
        <f aca="true">INDIRECT(ADDRESS(ROW()-35*INT((ROW()-15)/35)+78,2+INT((ROW()-15)/35), 1, 1, "Variables_Simulación"))</f>
        <v>0</v>
      </c>
      <c r="E308" s="81" t="n">
        <f aca="true">INDIRECT(ADDRESS(ROW()-35*INT((ROW()-15)/35)+48,2+INT((ROW()-15)/35), 1, 1, "Variables_Simulación"))</f>
        <v>0</v>
      </c>
      <c r="F308" s="81" t="n">
        <f aca="true">INDIRECT(ADDRESS(ROW()-35*INT((ROW()-15)/35)+18,2+INT((ROW()-15)/35), 1, 1, "Variables_Simulación"))</f>
        <v>0</v>
      </c>
      <c r="G308" s="81" t="n">
        <f aca="true">INDIRECT(ADDRESS(ROW()-35*INT((ROW()-15)/35)-12,2+INT((ROW()-15)/35), 1, 1, "Variables_Simulación"))</f>
        <v>0</v>
      </c>
      <c r="H308" s="81" t="n">
        <f aca="true">INDIRECT(ADDRESS(ROW()-35*INT((ROW()-15)/35)+168,2+INT((ROW()-15)/35), 1, 1, "Variables_Simulación"))</f>
        <v>0</v>
      </c>
      <c r="I308" s="94" t="n">
        <f aca="false">AP308+AR308+AT308+AV308+AX308</f>
        <v>0.0041657433600283</v>
      </c>
      <c r="J308" s="81" t="n">
        <f aca="false">ROUND(AQ308+AS308+AU308+AW308+AY308,0)</f>
        <v>40926</v>
      </c>
      <c r="K308" s="94" t="n">
        <f aca="false">I308-Tabla_Ministerio!J308</f>
        <v>1.56125112837913E-017</v>
      </c>
      <c r="L308" s="81" t="n">
        <f aca="false">J308-Tabla_Ministerio!K308</f>
        <v>-1</v>
      </c>
      <c r="M308" s="94" t="n">
        <f aca="false">Q343/Q$355</f>
        <v>0.010063884995922</v>
      </c>
      <c r="N308" s="81" t="n">
        <f aca="false">ROUND((N$320*M308),0)</f>
        <v>1878567</v>
      </c>
      <c r="O308" s="82" t="n">
        <f aca="false">Tabla_Ministerio!L308/Tabla_Ministerio!L320-M308</f>
        <v>1.48796866233751E-005</v>
      </c>
      <c r="P308" s="81" t="n">
        <f aca="false">N308-Tabla_Ministerio!L308</f>
        <v>-2778</v>
      </c>
      <c r="Q308" s="83" t="n">
        <f aca="false">N308+J308</f>
        <v>1919493</v>
      </c>
      <c r="R308" s="81" t="n">
        <f aca="false">Q308-Tabla_Ministerio!M308</f>
        <v>-2779</v>
      </c>
      <c r="T308" s="83" t="n">
        <f aca="false">B308+Tabla_Ministerio!B308</f>
        <v>2664</v>
      </c>
      <c r="U308" s="83" t="n">
        <f aca="false">C308+Tabla_Ministerio!C308</f>
        <v>24</v>
      </c>
      <c r="V308" s="83" t="n">
        <f aca="false">D308+Tabla_Ministerio!D308</f>
        <v>219.545317056994</v>
      </c>
      <c r="W308" s="83" t="n">
        <f aca="false">E308+Tabla_Ministerio!E308</f>
        <v>98.8333333333333</v>
      </c>
      <c r="X308" s="83" t="n">
        <f aca="false">F308+Tabla_Ministerio!F308</f>
        <v>12</v>
      </c>
      <c r="Y308" s="83" t="n">
        <f aca="false">G308+Tabla_Ministerio!G308</f>
        <v>29</v>
      </c>
      <c r="Z308" s="83" t="n">
        <f aca="false">H308+Tabla_Ministerio!H308</f>
        <v>17</v>
      </c>
      <c r="AA308" s="83" t="n">
        <f aca="false">Y308+0.33*Z308</f>
        <v>34.61</v>
      </c>
      <c r="AD308" s="91" t="n">
        <f aca="false">IF(U308&gt;0,T308/U308,0)</f>
        <v>111</v>
      </c>
      <c r="AE308" s="92" t="n">
        <f aca="false">EXP((((AD308-AD$320)/AD$321+2)/4-1.9)^3)</f>
        <v>0.00647322768508382</v>
      </c>
      <c r="AF308" s="93" t="n">
        <f aca="false">T308/V308</f>
        <v>12.1341690896027</v>
      </c>
      <c r="AG308" s="92" t="n">
        <f aca="false">EXP((((AF308-AF$320)/AF$321+2)/4-1.9)^3)</f>
        <v>0.00473522037584237</v>
      </c>
      <c r="AH308" s="92" t="n">
        <f aca="false">W308/V308</f>
        <v>0.450172814698098</v>
      </c>
      <c r="AI308" s="92" t="n">
        <f aca="false">EXP((((AH308-AH$320)/AH$321+2)/4-1.9)^3)</f>
        <v>0.00447317784219572</v>
      </c>
      <c r="AJ308" s="92" t="n">
        <f aca="false">X308/V308</f>
        <v>0.0546584193225347</v>
      </c>
      <c r="AK308" s="92" t="n">
        <f aca="false">EXP((((AJ308-AJ$320)/AJ$321+2)/4-1.9)^3)</f>
        <v>0.0155830314481535</v>
      </c>
      <c r="AL308" s="92" t="n">
        <f aca="false">AA308/V308</f>
        <v>0.157643991062744</v>
      </c>
      <c r="AM308" s="92" t="n">
        <f aca="false">EXP((((AL308-AL$320)/AL$321+2)/4-1.9)^3)</f>
        <v>0.017624027147878</v>
      </c>
      <c r="AN308" s="92" t="n">
        <f aca="false">0.01*AE308+0.15*AG308+0.24*AI308+0.25*AK308+0.35*AM308</f>
        <v>0.0119127453791498</v>
      </c>
      <c r="AP308" s="94" t="n">
        <f aca="false">0.01*AE308/$AN$320</f>
        <v>2.26360963731214E-005</v>
      </c>
      <c r="AQ308" s="81" t="n">
        <f aca="false">AP308*$J$320</f>
        <v>222.386834835371</v>
      </c>
      <c r="AR308" s="94" t="n">
        <f aca="false">0.15*AG308/$AN$320</f>
        <v>0.000248377416931879</v>
      </c>
      <c r="AS308" s="81" t="n">
        <f aca="false">AR308*$J$320</f>
        <v>2440.16753973773</v>
      </c>
      <c r="AT308" s="94" t="n">
        <f aca="false">0.24*AI308/$AN$320</f>
        <v>0.000375411919948529</v>
      </c>
      <c r="AU308" s="81" t="n">
        <f aca="false">AT308*$J$320</f>
        <v>3688.20963034761</v>
      </c>
      <c r="AV308" s="94" t="n">
        <f aca="false">0.25*AK308/$AN$320</f>
        <v>0.00136229953126242</v>
      </c>
      <c r="AW308" s="81" t="n">
        <f aca="false">AV308*$J$320</f>
        <v>13383.8218331186</v>
      </c>
      <c r="AX308" s="94" t="n">
        <f aca="false">0.35*AM308/$AN$320</f>
        <v>0.00215701839551235</v>
      </c>
      <c r="AY308" s="81" t="n">
        <f aca="false">AX308*$J$320</f>
        <v>21191.484863497</v>
      </c>
    </row>
    <row r="309" customFormat="false" ht="13.8" hidden="false" customHeight="false" outlineLevel="0" collapsed="false">
      <c r="A309" s="89" t="s">
        <v>129</v>
      </c>
      <c r="B309" s="81" t="n">
        <f aca="true">INDIRECT(ADDRESS(ROW()-35*INT((ROW()-15)/35)+138,2+INT((ROW()-15)/35), 1, 1, "Variables_Simulación"))</f>
        <v>0</v>
      </c>
      <c r="C309" s="81" t="n">
        <f aca="true">INDIRECT(ADDRESS(ROW()-35*INT((ROW()-15)/35)+108,2+INT((ROW()-15)/35), 1, 1, "Variables_Simulación"))</f>
        <v>0</v>
      </c>
      <c r="D309" s="81" t="n">
        <f aca="true">INDIRECT(ADDRESS(ROW()-35*INT((ROW()-15)/35)+78,2+INT((ROW()-15)/35), 1, 1, "Variables_Simulación"))</f>
        <v>0</v>
      </c>
      <c r="E309" s="81" t="n">
        <f aca="true">INDIRECT(ADDRESS(ROW()-35*INT((ROW()-15)/35)+48,2+INT((ROW()-15)/35), 1, 1, "Variables_Simulación"))</f>
        <v>0</v>
      </c>
      <c r="F309" s="81" t="n">
        <f aca="true">INDIRECT(ADDRESS(ROW()-35*INT((ROW()-15)/35)+18,2+INT((ROW()-15)/35), 1, 1, "Variables_Simulación"))</f>
        <v>0</v>
      </c>
      <c r="G309" s="81" t="n">
        <f aca="true">INDIRECT(ADDRESS(ROW()-35*INT((ROW()-15)/35)-12,2+INT((ROW()-15)/35), 1, 1, "Variables_Simulación"))</f>
        <v>0</v>
      </c>
      <c r="H309" s="81" t="n">
        <f aca="true">INDIRECT(ADDRESS(ROW()-35*INT((ROW()-15)/35)+168,2+INT((ROW()-15)/35), 1, 1, "Variables_Simulación"))</f>
        <v>0</v>
      </c>
      <c r="I309" s="94" t="n">
        <f aca="false">AP309+AR309+AT309+AV309+AX309</f>
        <v>0.102740811769439</v>
      </c>
      <c r="J309" s="81" t="n">
        <f aca="false">ROUND(AQ309+AS309+AU309+AW309+AY309,0)</f>
        <v>1009370</v>
      </c>
      <c r="K309" s="94" t="n">
        <f aca="false">I309-Tabla_Ministerio!J309</f>
        <v>0</v>
      </c>
      <c r="L309" s="81" t="n">
        <f aca="false">J309-Tabla_Ministerio!K309</f>
        <v>0</v>
      </c>
      <c r="M309" s="94" t="n">
        <f aca="false">Q344/Q$355</f>
        <v>0.0636129320880641</v>
      </c>
      <c r="N309" s="81" t="n">
        <f aca="false">ROUND((N$320*M309),0)</f>
        <v>11874260</v>
      </c>
      <c r="O309" s="82" t="n">
        <f aca="false">Tabla_Ministerio!L309/Tabla_Ministerio!L320-M309</f>
        <v>3.82001140729338E-006</v>
      </c>
      <c r="P309" s="81" t="n">
        <f aca="false">N309-Tabla_Ministerio!L309</f>
        <v>-713</v>
      </c>
      <c r="Q309" s="83" t="n">
        <f aca="false">N309+J309</f>
        <v>12883630</v>
      </c>
      <c r="R309" s="81" t="n">
        <f aca="false">Q309-Tabla_Ministerio!M309</f>
        <v>-713</v>
      </c>
      <c r="T309" s="83" t="n">
        <f aca="false">B309+Tabla_Ministerio!B309</f>
        <v>7672</v>
      </c>
      <c r="U309" s="83" t="n">
        <f aca="false">C309+Tabla_Ministerio!C309</f>
        <v>25</v>
      </c>
      <c r="V309" s="83" t="n">
        <f aca="false">D309+Tabla_Ministerio!D309</f>
        <v>373.095406414025</v>
      </c>
      <c r="W309" s="83" t="n">
        <f aca="false">E309+Tabla_Ministerio!E309</f>
        <v>342.481770050389</v>
      </c>
      <c r="X309" s="83" t="n">
        <f aca="false">F309+Tabla_Ministerio!F309</f>
        <v>101</v>
      </c>
      <c r="Y309" s="83" t="n">
        <f aca="false">G309+Tabla_Ministerio!G309</f>
        <v>188</v>
      </c>
      <c r="Z309" s="83" t="n">
        <f aca="false">H309+Tabla_Ministerio!H309</f>
        <v>44</v>
      </c>
      <c r="AA309" s="83" t="n">
        <f aca="false">Y309+0.33*Z309</f>
        <v>202.52</v>
      </c>
      <c r="AD309" s="91" t="n">
        <f aca="false">IF(U309&gt;0,T309/U309,0)</f>
        <v>306.88</v>
      </c>
      <c r="AE309" s="92" t="n">
        <f aca="false">EXP((((AD309-AD$320)/AD$321+2)/4-1.9)^3)</f>
        <v>0.325717853508004</v>
      </c>
      <c r="AF309" s="93" t="n">
        <f aca="false">T309/V309</f>
        <v>20.5631049541424</v>
      </c>
      <c r="AG309" s="92" t="n">
        <f aca="false">EXP((((AF309-AF$320)/AF$321+2)/4-1.9)^3)</f>
        <v>0.12142317892003</v>
      </c>
      <c r="AH309" s="92" t="n">
        <f aca="false">W309/V309</f>
        <v>0.91794689551963</v>
      </c>
      <c r="AI309" s="92" t="n">
        <f aca="false">EXP((((AH309-AH$320)/AH$321+2)/4-1.9)^3)</f>
        <v>0.63410398835672</v>
      </c>
      <c r="AJ309" s="92" t="n">
        <f aca="false">X309/V309</f>
        <v>0.27070823779567</v>
      </c>
      <c r="AK309" s="92" t="n">
        <f aca="false">EXP((((AJ309-AJ$320)/AJ$321+2)/4-1.9)^3)</f>
        <v>0.21760518854087</v>
      </c>
      <c r="AL309" s="92" t="n">
        <f aca="false">AA309/V309</f>
        <v>0.54281022097405</v>
      </c>
      <c r="AM309" s="92" t="n">
        <f aca="false">EXP((((AL309-AL$320)/AL$321+2)/4-1.9)^3)</f>
        <v>0.187857792636771</v>
      </c>
      <c r="AN309" s="92" t="n">
        <f aca="false">0.01*AE309+0.15*AG309+0.24*AI309+0.25*AK309+0.35*AM309</f>
        <v>0.293807137136785</v>
      </c>
      <c r="AP309" s="94" t="n">
        <f aca="false">0.01*AE309/$AN$320</f>
        <v>0.00113899604357234</v>
      </c>
      <c r="AQ309" s="81" t="n">
        <f aca="false">AP309*$J$320</f>
        <v>11189.9914563376</v>
      </c>
      <c r="AR309" s="94" t="n">
        <f aca="false">0.15*AG309/$AN$320</f>
        <v>0.00636903314778655</v>
      </c>
      <c r="AS309" s="81" t="n">
        <f aca="false">AR309*$J$320</f>
        <v>62572.1458042412</v>
      </c>
      <c r="AT309" s="94" t="n">
        <f aca="false">0.24*AI309/$AN$320</f>
        <v>0.0532172437837093</v>
      </c>
      <c r="AU309" s="81" t="n">
        <f aca="false">AT309*$J$320</f>
        <v>522829.299214962</v>
      </c>
      <c r="AV309" s="94" t="n">
        <f aca="false">0.25*AK309/$AN$320</f>
        <v>0.0190234773853726</v>
      </c>
      <c r="AW309" s="81" t="n">
        <f aca="false">AV309*$J$320</f>
        <v>186894.898023086</v>
      </c>
      <c r="AX309" s="94" t="n">
        <f aca="false">0.35*AM309/$AN$320</f>
        <v>0.022992061408998</v>
      </c>
      <c r="AY309" s="81" t="n">
        <f aca="false">AX309*$J$320</f>
        <v>225883.989836648</v>
      </c>
    </row>
    <row r="310" customFormat="false" ht="13.8" hidden="false" customHeight="false" outlineLevel="0" collapsed="false">
      <c r="A310" s="89" t="s">
        <v>130</v>
      </c>
      <c r="B310" s="81" t="n">
        <f aca="true">INDIRECT(ADDRESS(ROW()-35*INT((ROW()-15)/35)+138,2+INT((ROW()-15)/35), 1, 1, "Variables_Simulación"))</f>
        <v>0</v>
      </c>
      <c r="C310" s="81" t="n">
        <f aca="true">INDIRECT(ADDRESS(ROW()-35*INT((ROW()-15)/35)+108,2+INT((ROW()-15)/35), 1, 1, "Variables_Simulación"))</f>
        <v>0</v>
      </c>
      <c r="D310" s="81" t="n">
        <f aca="true">INDIRECT(ADDRESS(ROW()-35*INT((ROW()-15)/35)+78,2+INT((ROW()-15)/35), 1, 1, "Variables_Simulación"))</f>
        <v>0</v>
      </c>
      <c r="E310" s="81" t="n">
        <f aca="true">INDIRECT(ADDRESS(ROW()-35*INT((ROW()-15)/35)+48,2+INT((ROW()-15)/35), 1, 1, "Variables_Simulación"))</f>
        <v>0</v>
      </c>
      <c r="F310" s="81" t="n">
        <f aca="true">INDIRECT(ADDRESS(ROW()-35*INT((ROW()-15)/35)+18,2+INT((ROW()-15)/35), 1, 1, "Variables_Simulación"))</f>
        <v>0</v>
      </c>
      <c r="G310" s="81" t="n">
        <f aca="true">INDIRECT(ADDRESS(ROW()-35*INT((ROW()-15)/35)-12,2+INT((ROW()-15)/35), 1, 1, "Variables_Simulación"))</f>
        <v>0</v>
      </c>
      <c r="H310" s="81" t="n">
        <f aca="true">INDIRECT(ADDRESS(ROW()-35*INT((ROW()-15)/35)+168,2+INT((ROW()-15)/35), 1, 1, "Variables_Simulación"))</f>
        <v>0</v>
      </c>
      <c r="I310" s="94" t="n">
        <f aca="false">AP310+AR310+AT310+AV310+AX310</f>
        <v>0.0039640534505352</v>
      </c>
      <c r="J310" s="81" t="n">
        <f aca="false">ROUND(AQ310+AS310+AU310+AW310+AY310,0)</f>
        <v>38945</v>
      </c>
      <c r="K310" s="94" t="n">
        <f aca="false">I310-Tabla_Ministerio!J310</f>
        <v>2.34187669256869E-017</v>
      </c>
      <c r="L310" s="81" t="n">
        <f aca="false">J310-Tabla_Ministerio!K310</f>
        <v>-1</v>
      </c>
      <c r="M310" s="94" t="n">
        <f aca="false">Q345/Q$355</f>
        <v>0.00866867512145298</v>
      </c>
      <c r="N310" s="81" t="n">
        <f aca="false">ROUND((N$320*M310),0)</f>
        <v>1618132</v>
      </c>
      <c r="O310" s="82" t="n">
        <f aca="false">Tabla_Ministerio!L310/Tabla_Ministerio!L320-M310</f>
        <v>-1.65896618085793E-005</v>
      </c>
      <c r="P310" s="81" t="n">
        <f aca="false">N310-Tabla_Ministerio!L310</f>
        <v>3097</v>
      </c>
      <c r="Q310" s="83" t="n">
        <f aca="false">N310+J310</f>
        <v>1657077</v>
      </c>
      <c r="R310" s="81" t="n">
        <f aca="false">Q310-Tabla_Ministerio!M310</f>
        <v>3096</v>
      </c>
      <c r="T310" s="83" t="n">
        <f aca="false">B310+Tabla_Ministerio!B310</f>
        <v>2763</v>
      </c>
      <c r="U310" s="83" t="n">
        <f aca="false">C310+Tabla_Ministerio!C310</f>
        <v>24</v>
      </c>
      <c r="V310" s="83" t="n">
        <f aca="false">D310+Tabla_Ministerio!D310</f>
        <v>161.895067698259</v>
      </c>
      <c r="W310" s="83" t="n">
        <f aca="false">E310+Tabla_Ministerio!E310</f>
        <v>63.1450676982592</v>
      </c>
      <c r="X310" s="83" t="n">
        <f aca="false">F310+Tabla_Ministerio!F310</f>
        <v>1</v>
      </c>
      <c r="Y310" s="83" t="n">
        <f aca="false">G310+Tabla_Ministerio!G310</f>
        <v>12</v>
      </c>
      <c r="Z310" s="83" t="n">
        <f aca="false">H310+Tabla_Ministerio!H310</f>
        <v>4</v>
      </c>
      <c r="AA310" s="83" t="n">
        <f aca="false">Y310+0.33*Z310</f>
        <v>13.32</v>
      </c>
      <c r="AD310" s="91" t="n">
        <f aca="false">IF(U310&gt;0,T310/U310,0)</f>
        <v>115.125</v>
      </c>
      <c r="AE310" s="92" t="n">
        <f aca="false">EXP((((AD310-AD$320)/AD$321+2)/4-1.9)^3)</f>
        <v>0.00733082157591084</v>
      </c>
      <c r="AF310" s="93" t="n">
        <f aca="false">T310/V310</f>
        <v>17.0666101153229</v>
      </c>
      <c r="AG310" s="92" t="n">
        <f aca="false">EXP((((AF310-AF$320)/AF$321+2)/4-1.9)^3)</f>
        <v>0.0401292956052394</v>
      </c>
      <c r="AH310" s="92" t="n">
        <f aca="false">W310/V310</f>
        <v>0.390037007278995</v>
      </c>
      <c r="AI310" s="92" t="n">
        <f aca="false">EXP((((AH310-AH$320)/AH$321+2)/4-1.9)^3)</f>
        <v>0.00127070179801733</v>
      </c>
      <c r="AJ310" s="92" t="n">
        <f aca="false">X310/V310</f>
        <v>0.00617684043261779</v>
      </c>
      <c r="AK310" s="92" t="n">
        <f aca="false">EXP((((AJ310-AJ$320)/AJ$321+2)/4-1.9)^3)</f>
        <v>0.00666935771631194</v>
      </c>
      <c r="AL310" s="92" t="n">
        <f aca="false">AA310/V310</f>
        <v>0.0822755145624689</v>
      </c>
      <c r="AM310" s="92" t="n">
        <f aca="false">EXP((((AL310-AL$320)/AL$321+2)/4-1.9)^3)</f>
        <v>0.00934561092643823</v>
      </c>
      <c r="AN310" s="92" t="n">
        <f aca="false">0.01*AE310+0.15*AG310+0.24*AI310+0.25*AK310+0.35*AM310</f>
        <v>0.0113359742414005</v>
      </c>
      <c r="AP310" s="94" t="n">
        <f aca="false">0.01*AE310/$AN$320</f>
        <v>2.56349987609508E-005</v>
      </c>
      <c r="AQ310" s="81" t="n">
        <f aca="false">AP310*$J$320</f>
        <v>251.849353417043</v>
      </c>
      <c r="AR310" s="94" t="n">
        <f aca="false">0.15*AG310/$AN$320</f>
        <v>0.00210490959123567</v>
      </c>
      <c r="AS310" s="81" t="n">
        <f aca="false">AR310*$J$320</f>
        <v>20679.5453550618</v>
      </c>
      <c r="AT310" s="94" t="n">
        <f aca="false">0.24*AI310/$AN$320</f>
        <v>0.00010664378178212</v>
      </c>
      <c r="AU310" s="81" t="n">
        <f aca="false">AT310*$J$320</f>
        <v>1047.71479562884</v>
      </c>
      <c r="AV310" s="94" t="n">
        <f aca="false">0.25*AK310/$AN$320</f>
        <v>0.00058304848584707</v>
      </c>
      <c r="AW310" s="81" t="n">
        <f aca="false">AV310*$J$320</f>
        <v>5728.12136800448</v>
      </c>
      <c r="AX310" s="94" t="n">
        <f aca="false">0.35*AM310/$AN$320</f>
        <v>0.0011438165929094</v>
      </c>
      <c r="AY310" s="81" t="n">
        <f aca="false">AX310*$J$320</f>
        <v>11237.3506251432</v>
      </c>
    </row>
    <row r="311" customFormat="false" ht="13.8" hidden="false" customHeight="false" outlineLevel="0" collapsed="false">
      <c r="A311" s="89" t="s">
        <v>131</v>
      </c>
      <c r="B311" s="81" t="n">
        <f aca="true">INDIRECT(ADDRESS(ROW()-35*INT((ROW()-15)/35)+138,2+INT((ROW()-15)/35), 1, 1, "Variables_Simulación"))</f>
        <v>0</v>
      </c>
      <c r="C311" s="81" t="n">
        <f aca="true">INDIRECT(ADDRESS(ROW()-35*INT((ROW()-15)/35)+108,2+INT((ROW()-15)/35), 1, 1, "Variables_Simulación"))</f>
        <v>0</v>
      </c>
      <c r="D311" s="81" t="n">
        <f aca="true">INDIRECT(ADDRESS(ROW()-35*INT((ROW()-15)/35)+78,2+INT((ROW()-15)/35), 1, 1, "Variables_Simulación"))</f>
        <v>0</v>
      </c>
      <c r="E311" s="81" t="n">
        <f aca="true">INDIRECT(ADDRESS(ROW()-35*INT((ROW()-15)/35)+48,2+INT((ROW()-15)/35), 1, 1, "Variables_Simulación"))</f>
        <v>0</v>
      </c>
      <c r="F311" s="81" t="n">
        <f aca="true">INDIRECT(ADDRESS(ROW()-35*INT((ROW()-15)/35)+18,2+INT((ROW()-15)/35), 1, 1, "Variables_Simulación"))</f>
        <v>0</v>
      </c>
      <c r="G311" s="81" t="n">
        <f aca="true">INDIRECT(ADDRESS(ROW()-35*INT((ROW()-15)/35)-12,2+INT((ROW()-15)/35), 1, 1, "Variables_Simulación"))</f>
        <v>0</v>
      </c>
      <c r="H311" s="81" t="n">
        <f aca="true">INDIRECT(ADDRESS(ROW()-35*INT((ROW()-15)/35)+168,2+INT((ROW()-15)/35), 1, 1, "Variables_Simulación"))</f>
        <v>0</v>
      </c>
      <c r="I311" s="94" t="n">
        <f aca="false">AP311+AR311+AT311+AV311+AX311</f>
        <v>0.0600864931631849</v>
      </c>
      <c r="J311" s="81" t="n">
        <f aca="false">ROUND(AQ311+AS311+AU311+AW311+AY311,0)</f>
        <v>590316</v>
      </c>
      <c r="K311" s="94" t="n">
        <f aca="false">I311-Tabla_Ministerio!J311</f>
        <v>-3.7470027081099E-016</v>
      </c>
      <c r="L311" s="81" t="n">
        <f aca="false">J311-Tabla_Ministerio!K311</f>
        <v>0</v>
      </c>
      <c r="M311" s="94" t="n">
        <f aca="false">Q346/Q$355</f>
        <v>0.0407430246097477</v>
      </c>
      <c r="N311" s="81" t="n">
        <f aca="false">ROUND((N$320*M311),0)</f>
        <v>7605266</v>
      </c>
      <c r="O311" s="82" t="n">
        <f aca="false">Tabla_Ministerio!L311/Tabla_Ministerio!L320-M311</f>
        <v>3.94776846793995E-005</v>
      </c>
      <c r="P311" s="81" t="n">
        <f aca="false">N311-Tabla_Ministerio!L311</f>
        <v>-7369</v>
      </c>
      <c r="Q311" s="83" t="n">
        <f aca="false">N311+J311</f>
        <v>8195582</v>
      </c>
      <c r="R311" s="81" t="n">
        <f aca="false">Q311-Tabla_Ministerio!M311</f>
        <v>-7369</v>
      </c>
      <c r="T311" s="83" t="n">
        <f aca="false">B311+Tabla_Ministerio!B311</f>
        <v>7584</v>
      </c>
      <c r="U311" s="83" t="n">
        <f aca="false">C311+Tabla_Ministerio!C311</f>
        <v>54</v>
      </c>
      <c r="V311" s="83" t="n">
        <f aca="false">D311+Tabla_Ministerio!D311</f>
        <v>339.74025974026</v>
      </c>
      <c r="W311" s="83" t="n">
        <f aca="false">E311+Tabla_Ministerio!E311</f>
        <v>279.581168831169</v>
      </c>
      <c r="X311" s="83" t="n">
        <f aca="false">F311+Tabla_Ministerio!F311</f>
        <v>33</v>
      </c>
      <c r="Y311" s="83" t="n">
        <f aca="false">G311+Tabla_Ministerio!G311</f>
        <v>139</v>
      </c>
      <c r="Z311" s="83" t="n">
        <f aca="false">H311+Tabla_Ministerio!H311</f>
        <v>29</v>
      </c>
      <c r="AA311" s="83" t="n">
        <f aca="false">Y311+0.33*Z311</f>
        <v>148.57</v>
      </c>
      <c r="AD311" s="91" t="n">
        <f aca="false">IF(U311&gt;0,T311/U311,0)</f>
        <v>140.444444444444</v>
      </c>
      <c r="AE311" s="92" t="n">
        <f aca="false">EXP((((AD311-AD$320)/AD$321+2)/4-1.9)^3)</f>
        <v>0.0150467474185837</v>
      </c>
      <c r="AF311" s="93" t="n">
        <f aca="false">T311/V311</f>
        <v>22.3229357798165</v>
      </c>
      <c r="AG311" s="92" t="n">
        <f aca="false">EXP((((AF311-AF$320)/AF$321+2)/4-1.9)^3)</f>
        <v>0.189536918701655</v>
      </c>
      <c r="AH311" s="92" t="n">
        <f aca="false">W311/V311</f>
        <v>0.82292622324159</v>
      </c>
      <c r="AI311" s="92" t="n">
        <f aca="false">EXP((((AH311-AH$320)/AH$321+2)/4-1.9)^3)</f>
        <v>0.401749913498561</v>
      </c>
      <c r="AJ311" s="92" t="n">
        <f aca="false">X311/V311</f>
        <v>0.0971330275229357</v>
      </c>
      <c r="AK311" s="92" t="n">
        <f aca="false">EXP((((AJ311-AJ$320)/AJ$321+2)/4-1.9)^3)</f>
        <v>0.0301414075812732</v>
      </c>
      <c r="AL311" s="92" t="n">
        <f aca="false">AA311/V311</f>
        <v>0.437304663608562</v>
      </c>
      <c r="AM311" s="92" t="n">
        <f aca="false">EXP((((AL311-AL$320)/AL$321+2)/4-1.9)^3)</f>
        <v>0.112264463644693</v>
      </c>
      <c r="AN311" s="92" t="n">
        <f aca="false">0.01*AE311+0.15*AG311+0.24*AI311+0.25*AK311+0.35*AM311</f>
        <v>0.171828898690049</v>
      </c>
      <c r="AP311" s="94" t="n">
        <f aca="false">0.01*AE311/$AN$320</f>
        <v>5.26166606890587E-005</v>
      </c>
      <c r="AQ311" s="81" t="n">
        <f aca="false">AP311*$J$320</f>
        <v>516.928910240052</v>
      </c>
      <c r="AR311" s="94" t="n">
        <f aca="false">0.15*AG311/$AN$320</f>
        <v>0.0099418161233879</v>
      </c>
      <c r="AS311" s="81" t="n">
        <f aca="false">AR311*$J$320</f>
        <v>97672.7163443603</v>
      </c>
      <c r="AT311" s="94" t="n">
        <f aca="false">0.24*AI311/$AN$320</f>
        <v>0.0337169036614063</v>
      </c>
      <c r="AU311" s="81" t="n">
        <f aca="false">AT311*$J$320</f>
        <v>331249.494705844</v>
      </c>
      <c r="AV311" s="94" t="n">
        <f aca="false">0.25*AK311/$AN$320</f>
        <v>0.00263502166161795</v>
      </c>
      <c r="AW311" s="81" t="n">
        <f aca="false">AV311*$J$320</f>
        <v>25887.5964031358</v>
      </c>
      <c r="AX311" s="94" t="n">
        <f aca="false">0.35*AM311/$AN$320</f>
        <v>0.0137401350560837</v>
      </c>
      <c r="AY311" s="81" t="n">
        <f aca="false">AX311*$J$320</f>
        <v>134989.050009581</v>
      </c>
    </row>
    <row r="312" customFormat="false" ht="13.8" hidden="false" customHeight="false" outlineLevel="0" collapsed="false">
      <c r="A312" s="89" t="s">
        <v>132</v>
      </c>
      <c r="B312" s="81" t="n">
        <f aca="true">INDIRECT(ADDRESS(ROW()-35*INT((ROW()-15)/35)+138,2+INT((ROW()-15)/35), 1, 1, "Variables_Simulación"))</f>
        <v>0</v>
      </c>
      <c r="C312" s="81" t="n">
        <f aca="true">INDIRECT(ADDRESS(ROW()-35*INT((ROW()-15)/35)+108,2+INT((ROW()-15)/35), 1, 1, "Variables_Simulación"))</f>
        <v>0</v>
      </c>
      <c r="D312" s="81" t="n">
        <f aca="true">INDIRECT(ADDRESS(ROW()-35*INT((ROW()-15)/35)+78,2+INT((ROW()-15)/35), 1, 1, "Variables_Simulación"))</f>
        <v>0</v>
      </c>
      <c r="E312" s="81" t="n">
        <f aca="true">INDIRECT(ADDRESS(ROW()-35*INT((ROW()-15)/35)+48,2+INT((ROW()-15)/35), 1, 1, "Variables_Simulación"))</f>
        <v>0</v>
      </c>
      <c r="F312" s="81" t="n">
        <f aca="true">INDIRECT(ADDRESS(ROW()-35*INT((ROW()-15)/35)+18,2+INT((ROW()-15)/35), 1, 1, "Variables_Simulación"))</f>
        <v>0</v>
      </c>
      <c r="G312" s="81" t="n">
        <f aca="true">INDIRECT(ADDRESS(ROW()-35*INT((ROW()-15)/35)-12,2+INT((ROW()-15)/35), 1, 1, "Variables_Simulación"))</f>
        <v>0</v>
      </c>
      <c r="H312" s="81" t="n">
        <f aca="true">INDIRECT(ADDRESS(ROW()-35*INT((ROW()-15)/35)+168,2+INT((ROW()-15)/35), 1, 1, "Variables_Simulación"))</f>
        <v>0</v>
      </c>
      <c r="I312" s="94" t="n">
        <f aca="false">AP312+AR312+AT312+AV312+AX312</f>
        <v>0.00578244957039946</v>
      </c>
      <c r="J312" s="81" t="n">
        <f aca="false">ROUND(AQ312+AS312+AU312+AW312+AY312,0)</f>
        <v>56809</v>
      </c>
      <c r="K312" s="94" t="n">
        <f aca="false">I312-Tabla_Ministerio!J312</f>
        <v>3.20923843055709E-017</v>
      </c>
      <c r="L312" s="81" t="n">
        <f aca="false">J312-Tabla_Ministerio!K312</f>
        <v>0</v>
      </c>
      <c r="M312" s="94" t="n">
        <f aca="false">Q347/Q$355</f>
        <v>0.0127451357533252</v>
      </c>
      <c r="N312" s="81" t="n">
        <f aca="false">ROUND((N$320*M312),0)</f>
        <v>2379061</v>
      </c>
      <c r="O312" s="82" t="n">
        <f aca="false">Tabla_Ministerio!L312/Tabla_Ministerio!L320-M312</f>
        <v>6.21895844615632E-006</v>
      </c>
      <c r="P312" s="81" t="n">
        <f aca="false">N312-Tabla_Ministerio!L312</f>
        <v>-1161</v>
      </c>
      <c r="Q312" s="83" t="n">
        <f aca="false">N312+J312</f>
        <v>2435870</v>
      </c>
      <c r="R312" s="81" t="n">
        <f aca="false">Q312-Tabla_Ministerio!M312</f>
        <v>-1161</v>
      </c>
      <c r="T312" s="83" t="n">
        <f aca="false">B312+Tabla_Ministerio!B312</f>
        <v>3874</v>
      </c>
      <c r="U312" s="83" t="n">
        <f aca="false">C312+Tabla_Ministerio!C312</f>
        <v>37</v>
      </c>
      <c r="V312" s="83" t="n">
        <f aca="false">D312+Tabla_Ministerio!D312</f>
        <v>264.656171328671</v>
      </c>
      <c r="W312" s="83" t="n">
        <f aca="false">E312+Tabla_Ministerio!E312</f>
        <v>125.128199300699</v>
      </c>
      <c r="X312" s="83" t="n">
        <f aca="false">F312+Tabla_Ministerio!F312</f>
        <v>14</v>
      </c>
      <c r="Y312" s="83" t="n">
        <f aca="false">G312+Tabla_Ministerio!G312</f>
        <v>49</v>
      </c>
      <c r="Z312" s="83" t="n">
        <f aca="false">H312+Tabla_Ministerio!H312</f>
        <v>14</v>
      </c>
      <c r="AA312" s="83" t="n">
        <f aca="false">Y312+0.33*Z312</f>
        <v>53.62</v>
      </c>
      <c r="AD312" s="91" t="n">
        <f aca="false">IF(U312&gt;0,T312/U312,0)</f>
        <v>104.702702702703</v>
      </c>
      <c r="AE312" s="92" t="n">
        <f aca="false">EXP((((AD312-AD$320)/AD$321+2)/4-1.9)^3)</f>
        <v>0.00533198504823899</v>
      </c>
      <c r="AF312" s="93" t="n">
        <f aca="false">T312/V312</f>
        <v>14.6378600602854</v>
      </c>
      <c r="AG312" s="92" t="n">
        <f aca="false">EXP((((AF312-AF$320)/AF$321+2)/4-1.9)^3)</f>
        <v>0.0153337994557533</v>
      </c>
      <c r="AH312" s="92" t="n">
        <f aca="false">W312/V312</f>
        <v>0.472795320330184</v>
      </c>
      <c r="AI312" s="92" t="n">
        <f aca="false">EXP((((AH312-AH$320)/AH$321+2)/4-1.9)^3)</f>
        <v>0.00686941969495297</v>
      </c>
      <c r="AJ312" s="92" t="n">
        <f aca="false">X312/V312</f>
        <v>0.0528988231399059</v>
      </c>
      <c r="AK312" s="92" t="n">
        <f aca="false">EXP((((AJ312-AJ$320)/AJ$321+2)/4-1.9)^3)</f>
        <v>0.0151378594941605</v>
      </c>
      <c r="AL312" s="92" t="n">
        <f aca="false">AA312/V312</f>
        <v>0.20260249262584</v>
      </c>
      <c r="AM312" s="92" t="n">
        <f aca="false">EXP((((AL312-AL$320)/AL$321+2)/4-1.9)^3)</f>
        <v>0.0249986078991535</v>
      </c>
      <c r="AN312" s="92" t="n">
        <f aca="false">0.01*AE312+0.15*AG312+0.24*AI312+0.25*AK312+0.35*AM312</f>
        <v>0.0165360281338779</v>
      </c>
      <c r="AP312" s="94" t="n">
        <f aca="false">0.01*AE312/$AN$320</f>
        <v>1.86453085359715E-005</v>
      </c>
      <c r="AQ312" s="81" t="n">
        <f aca="false">AP312*$J$320</f>
        <v>183.179603121289</v>
      </c>
      <c r="AR312" s="94" t="n">
        <f aca="false">0.15*AG312/$AN$320</f>
        <v>0.00080430670555516</v>
      </c>
      <c r="AS312" s="81" t="n">
        <f aca="false">AR312*$J$320</f>
        <v>7901.85814448411</v>
      </c>
      <c r="AT312" s="94" t="n">
        <f aca="false">0.24*AI312/$AN$320</f>
        <v>0.000576516768970819</v>
      </c>
      <c r="AU312" s="81" t="n">
        <f aca="false">AT312*$J$320</f>
        <v>5663.95094664706</v>
      </c>
      <c r="AV312" s="94" t="n">
        <f aca="false">0.25*AK312/$AN$320</f>
        <v>0.00132338171567092</v>
      </c>
      <c r="AW312" s="81" t="n">
        <f aca="false">AV312*$J$320</f>
        <v>13001.4763224157</v>
      </c>
      <c r="AX312" s="94" t="n">
        <f aca="false">0.35*AM312/$AN$320</f>
        <v>0.0030595990716666</v>
      </c>
      <c r="AY312" s="81" t="n">
        <f aca="false">AX312*$J$320</f>
        <v>30058.8291460497</v>
      </c>
    </row>
    <row r="313" customFormat="false" ht="13.8" hidden="false" customHeight="false" outlineLevel="0" collapsed="false">
      <c r="A313" s="89" t="s">
        <v>133</v>
      </c>
      <c r="B313" s="81" t="n">
        <f aca="true">INDIRECT(ADDRESS(ROW()-35*INT((ROW()-15)/35)+138,2+INT((ROW()-15)/35), 1, 1, "Variables_Simulación"))</f>
        <v>0</v>
      </c>
      <c r="C313" s="81" t="n">
        <f aca="true">INDIRECT(ADDRESS(ROW()-35*INT((ROW()-15)/35)+108,2+INT((ROW()-15)/35), 1, 1, "Variables_Simulación"))</f>
        <v>0</v>
      </c>
      <c r="D313" s="81" t="n">
        <f aca="true">INDIRECT(ADDRESS(ROW()-35*INT((ROW()-15)/35)+78,2+INT((ROW()-15)/35), 1, 1, "Variables_Simulación"))</f>
        <v>0</v>
      </c>
      <c r="E313" s="81" t="n">
        <f aca="true">INDIRECT(ADDRESS(ROW()-35*INT((ROW()-15)/35)+48,2+INT((ROW()-15)/35), 1, 1, "Variables_Simulación"))</f>
        <v>0</v>
      </c>
      <c r="F313" s="81" t="n">
        <f aca="true">INDIRECT(ADDRESS(ROW()-35*INT((ROW()-15)/35)+18,2+INT((ROW()-15)/35), 1, 1, "Variables_Simulación"))</f>
        <v>0</v>
      </c>
      <c r="G313" s="81" t="n">
        <f aca="true">INDIRECT(ADDRESS(ROW()-35*INT((ROW()-15)/35)-12,2+INT((ROW()-15)/35), 1, 1, "Variables_Simulación"))</f>
        <v>0</v>
      </c>
      <c r="H313" s="81" t="n">
        <f aca="true">INDIRECT(ADDRESS(ROW()-35*INT((ROW()-15)/35)+168,2+INT((ROW()-15)/35), 1, 1, "Variables_Simulación"))</f>
        <v>0</v>
      </c>
      <c r="I313" s="94" t="n">
        <f aca="false">AP313+AR313+AT313+AV313+AX313</f>
        <v>0.00787440934745866</v>
      </c>
      <c r="J313" s="81" t="n">
        <f aca="false">ROUND(AQ313+AS313+AU313+AW313+AY313,0)</f>
        <v>77362</v>
      </c>
      <c r="K313" s="94" t="n">
        <f aca="false">I313-Tabla_Ministerio!J313</f>
        <v>3.81639164714898E-017</v>
      </c>
      <c r="L313" s="81" t="n">
        <f aca="false">J313-Tabla_Ministerio!K313</f>
        <v>0</v>
      </c>
      <c r="M313" s="94" t="n">
        <f aca="false">Q348/Q$355</f>
        <v>0.0226261018677469</v>
      </c>
      <c r="N313" s="81" t="n">
        <f aca="false">ROUND((N$320*M313),0)</f>
        <v>4223484</v>
      </c>
      <c r="O313" s="82" t="n">
        <f aca="false">Tabla_Ministerio!L313/Tabla_Ministerio!L320-M313</f>
        <v>-8.21379818116697E-006</v>
      </c>
      <c r="P313" s="81" t="n">
        <f aca="false">N313-Tabla_Ministerio!L313</f>
        <v>1533</v>
      </c>
      <c r="Q313" s="83" t="n">
        <f aca="false">N313+J313</f>
        <v>4300846</v>
      </c>
      <c r="R313" s="81" t="n">
        <f aca="false">Q313-Tabla_Ministerio!M313</f>
        <v>1533</v>
      </c>
      <c r="T313" s="83" t="n">
        <f aca="false">B313+Tabla_Ministerio!B313</f>
        <v>4510</v>
      </c>
      <c r="U313" s="83" t="n">
        <f aca="false">C313+Tabla_Ministerio!C313</f>
        <v>25</v>
      </c>
      <c r="V313" s="83" t="n">
        <f aca="false">D313+Tabla_Ministerio!D313</f>
        <v>315.608833113851</v>
      </c>
      <c r="W313" s="83" t="n">
        <f aca="false">E313+Tabla_Ministerio!E313</f>
        <v>194.039027919046</v>
      </c>
      <c r="X313" s="83" t="n">
        <f aca="false">F313+Tabla_Ministerio!F313</f>
        <v>13</v>
      </c>
      <c r="Y313" s="83" t="n">
        <f aca="false">G313+Tabla_Ministerio!G313</f>
        <v>14</v>
      </c>
      <c r="Z313" s="83" t="n">
        <f aca="false">H313+Tabla_Ministerio!H313</f>
        <v>1</v>
      </c>
      <c r="AA313" s="83" t="n">
        <f aca="false">Y313+0.33*Z313</f>
        <v>14.33</v>
      </c>
      <c r="AD313" s="91" t="n">
        <f aca="false">IF(U313&gt;0,T313/U313,0)</f>
        <v>180.4</v>
      </c>
      <c r="AE313" s="92" t="n">
        <f aca="false">EXP((((AD313-AD$320)/AD$321+2)/4-1.9)^3)</f>
        <v>0.0403414272108377</v>
      </c>
      <c r="AF313" s="93" t="n">
        <f aca="false">T313/V313</f>
        <v>14.2898408625119</v>
      </c>
      <c r="AG313" s="92" t="n">
        <f aca="false">EXP((((AF313-AF$320)/AF$321+2)/4-1.9)^3)</f>
        <v>0.0131736269771528</v>
      </c>
      <c r="AH313" s="92" t="n">
        <f aca="false">W313/V313</f>
        <v>0.614808609773762</v>
      </c>
      <c r="AI313" s="92" t="n">
        <f aca="false">EXP((((AH313-AH$320)/AH$321+2)/4-1.9)^3)</f>
        <v>0.0611867752893932</v>
      </c>
      <c r="AJ313" s="92" t="n">
        <f aca="false">X313/V313</f>
        <v>0.041190228650256</v>
      </c>
      <c r="AK313" s="92" t="n">
        <f aca="false">EXP((((AJ313-AJ$320)/AJ$321+2)/4-1.9)^3)</f>
        <v>0.0124398260029302</v>
      </c>
      <c r="AL313" s="92" t="n">
        <f aca="false">AA313/V313</f>
        <v>0.0454043058890898</v>
      </c>
      <c r="AM313" s="92" t="n">
        <f aca="false">EXP((((AL313-AL$320)/AL$321+2)/4-1.9)^3)</f>
        <v>0.00669756885221621</v>
      </c>
      <c r="AN313" s="92" t="n">
        <f aca="false">0.01*AE313+0.15*AG313+0.24*AI313+0.25*AK313+0.35*AM313</f>
        <v>0.0225183899871439</v>
      </c>
      <c r="AP313" s="94" t="n">
        <f aca="false">0.01*AE313/$AN$320</f>
        <v>0.000141069104718501</v>
      </c>
      <c r="AQ313" s="81" t="n">
        <f aca="false">AP313*$J$320</f>
        <v>1385.924108746</v>
      </c>
      <c r="AR313" s="94" t="n">
        <f aca="false">0.15*AG313/$AN$320</f>
        <v>0.000690998766794934</v>
      </c>
      <c r="AS313" s="81" t="n">
        <f aca="false">AR313*$J$320</f>
        <v>6788.67177845822</v>
      </c>
      <c r="AT313" s="94" t="n">
        <f aca="false">0.24*AI313/$AN$320</f>
        <v>0.0051351065388393</v>
      </c>
      <c r="AU313" s="81" t="n">
        <f aca="false">AT313*$J$320</f>
        <v>50449.5152737952</v>
      </c>
      <c r="AV313" s="94" t="n">
        <f aca="false">0.25*AK313/$AN$320</f>
        <v>0.00108751427404621</v>
      </c>
      <c r="AW313" s="81" t="n">
        <f aca="false">AV313*$J$320</f>
        <v>10684.2122094249</v>
      </c>
      <c r="AX313" s="94" t="n">
        <f aca="false">0.35*AM313/$AN$320</f>
        <v>0.000819720663059711</v>
      </c>
      <c r="AY313" s="81" t="n">
        <f aca="false">AX313*$J$320</f>
        <v>8053.29155266637</v>
      </c>
    </row>
    <row r="314" customFormat="false" ht="13.8" hidden="false" customHeight="false" outlineLevel="0" collapsed="false">
      <c r="A314" s="89" t="s">
        <v>134</v>
      </c>
      <c r="B314" s="81" t="n">
        <f aca="true">INDIRECT(ADDRESS(ROW()-35*INT((ROW()-15)/35)+138,2+INT((ROW()-15)/35), 1, 1, "Variables_Simulación"))</f>
        <v>0</v>
      </c>
      <c r="C314" s="81" t="n">
        <f aca="true">INDIRECT(ADDRESS(ROW()-35*INT((ROW()-15)/35)+108,2+INT((ROW()-15)/35), 1, 1, "Variables_Simulación"))</f>
        <v>0</v>
      </c>
      <c r="D314" s="81" t="n">
        <f aca="true">INDIRECT(ADDRESS(ROW()-35*INT((ROW()-15)/35)+78,2+INT((ROW()-15)/35), 1, 1, "Variables_Simulación"))</f>
        <v>0</v>
      </c>
      <c r="E314" s="81" t="n">
        <f aca="true">INDIRECT(ADDRESS(ROW()-35*INT((ROW()-15)/35)+48,2+INT((ROW()-15)/35), 1, 1, "Variables_Simulación"))</f>
        <v>0</v>
      </c>
      <c r="F314" s="81" t="n">
        <f aca="true">INDIRECT(ADDRESS(ROW()-35*INT((ROW()-15)/35)+18,2+INT((ROW()-15)/35), 1, 1, "Variables_Simulación"))</f>
        <v>0</v>
      </c>
      <c r="G314" s="81" t="n">
        <f aca="true">INDIRECT(ADDRESS(ROW()-35*INT((ROW()-15)/35)-12,2+INT((ROW()-15)/35), 1, 1, "Variables_Simulación"))</f>
        <v>0</v>
      </c>
      <c r="H314" s="81" t="n">
        <f aca="true">INDIRECT(ADDRESS(ROW()-35*INT((ROW()-15)/35)+168,2+INT((ROW()-15)/35), 1, 1, "Variables_Simulación"))</f>
        <v>0</v>
      </c>
      <c r="I314" s="94" t="n">
        <f aca="false">AP314+AR314+AT314+AV314+AX314</f>
        <v>0.0145732484061851</v>
      </c>
      <c r="J314" s="81" t="n">
        <f aca="false">ROUND(AQ314+AS314+AU314+AW314+AY314,0)</f>
        <v>143174</v>
      </c>
      <c r="K314" s="94" t="n">
        <f aca="false">I314-Tabla_Ministerio!J314</f>
        <v>6.07153216591883E-017</v>
      </c>
      <c r="L314" s="81" t="n">
        <f aca="false">J314-Tabla_Ministerio!K314</f>
        <v>0</v>
      </c>
      <c r="M314" s="94" t="n">
        <f aca="false">Q349/Q$355</f>
        <v>0.0118890282725176</v>
      </c>
      <c r="N314" s="81" t="n">
        <f aca="false">ROUND((N$320*M314),0)</f>
        <v>2219256</v>
      </c>
      <c r="O314" s="82" t="n">
        <f aca="false">Tabla_Ministerio!L314/Tabla_Ministerio!L320-M314</f>
        <v>-3.6669383210227E-006</v>
      </c>
      <c r="P314" s="81" t="n">
        <f aca="false">N314-Tabla_Ministerio!L314</f>
        <v>684</v>
      </c>
      <c r="Q314" s="83" t="n">
        <f aca="false">N314+J314</f>
        <v>2362430</v>
      </c>
      <c r="R314" s="81" t="n">
        <f aca="false">Q314-Tabla_Ministerio!M314</f>
        <v>684</v>
      </c>
      <c r="T314" s="83" t="n">
        <f aca="false">B314+Tabla_Ministerio!B314</f>
        <v>7195</v>
      </c>
      <c r="U314" s="83" t="n">
        <f aca="false">C314+Tabla_Ministerio!C314</f>
        <v>50</v>
      </c>
      <c r="V314" s="83" t="n">
        <f aca="false">D314+Tabla_Ministerio!D314</f>
        <v>351.946380213805</v>
      </c>
      <c r="W314" s="83" t="n">
        <f aca="false">E314+Tabla_Ministerio!E314</f>
        <v>224.235317768605</v>
      </c>
      <c r="X314" s="83" t="n">
        <f aca="false">F314+Tabla_Ministerio!F314</f>
        <v>9</v>
      </c>
      <c r="Y314" s="83" t="n">
        <f aca="false">G314+Tabla_Ministerio!G314</f>
        <v>13</v>
      </c>
      <c r="Z314" s="83" t="n">
        <f aca="false">H314+Tabla_Ministerio!H314</f>
        <v>5</v>
      </c>
      <c r="AA314" s="83" t="n">
        <f aca="false">Y314+0.33*Z314</f>
        <v>14.65</v>
      </c>
      <c r="AD314" s="91" t="n">
        <f aca="false">IF(U314&gt;0,T314/U314,0)</f>
        <v>143.9</v>
      </c>
      <c r="AE314" s="92" t="n">
        <f aca="false">EXP((((AD314-AD$320)/AD$321+2)/4-1.9)^3)</f>
        <v>0.0165021156515013</v>
      </c>
      <c r="AF314" s="93" t="n">
        <f aca="false">T314/V314</f>
        <v>20.4434550388871</v>
      </c>
      <c r="AG314" s="92" t="n">
        <f aca="false">EXP((((AF314-AF$320)/AF$321+2)/4-1.9)^3)</f>
        <v>0.117497072650325</v>
      </c>
      <c r="AH314" s="92" t="n">
        <f aca="false">W314/V314</f>
        <v>0.637129205967067</v>
      </c>
      <c r="AI314" s="92" t="n">
        <f aca="false">EXP((((AH314-AH$320)/AH$321+2)/4-1.9)^3)</f>
        <v>0.0802117646544173</v>
      </c>
      <c r="AJ314" s="92" t="n">
        <f aca="false">X314/V314</f>
        <v>0.0255720771855433</v>
      </c>
      <c r="AK314" s="92" t="n">
        <f aca="false">EXP((((AJ314-AJ$320)/AJ$321+2)/4-1.9)^3)</f>
        <v>0.00948442905072241</v>
      </c>
      <c r="AL314" s="92" t="n">
        <f aca="false">AA314/V314</f>
        <v>0.0416256589742455</v>
      </c>
      <c r="AM314" s="92" t="n">
        <f aca="false">EXP((((AL314-AL$320)/AL$321+2)/4-1.9)^3)</f>
        <v>0.00646713573680051</v>
      </c>
      <c r="AN314" s="92" t="n">
        <f aca="false">0.01*AE314+0.15*AG314+0.24*AI314+0.25*AK314+0.35*AM314</f>
        <v>0.0416750103416847</v>
      </c>
      <c r="AP314" s="94" t="n">
        <f aca="false">0.01*AE314/$AN$320</f>
        <v>5.77059078438613E-005</v>
      </c>
      <c r="AQ314" s="81" t="n">
        <f aca="false">AP314*$J$320</f>
        <v>566.927883022098</v>
      </c>
      <c r="AR314" s="94" t="n">
        <f aca="false">0.15*AG314/$AN$320</f>
        <v>0.00616309634728529</v>
      </c>
      <c r="AS314" s="81" t="n">
        <f aca="false">AR314*$J$320</f>
        <v>60548.9332995455</v>
      </c>
      <c r="AT314" s="94" t="n">
        <f aca="false">0.24*AI314/$AN$320</f>
        <v>0.00673178076832136</v>
      </c>
      <c r="AU314" s="81" t="n">
        <f aca="false">AT314*$J$320</f>
        <v>66135.9358608425</v>
      </c>
      <c r="AV314" s="94" t="n">
        <f aca="false">0.25*AK314/$AN$320</f>
        <v>0.000829147607965706</v>
      </c>
      <c r="AW314" s="81" t="n">
        <f aca="false">AV314*$J$320</f>
        <v>8145.90595071695</v>
      </c>
      <c r="AX314" s="94" t="n">
        <f aca="false">0.35*AM314/$AN$320</f>
        <v>0.000791517774768841</v>
      </c>
      <c r="AY314" s="81" t="n">
        <f aca="false">AX314*$J$320</f>
        <v>7776.21413804334</v>
      </c>
    </row>
    <row r="315" customFormat="false" ht="13.8" hidden="false" customHeight="false" outlineLevel="0" collapsed="false">
      <c r="A315" s="89" t="s">
        <v>135</v>
      </c>
      <c r="B315" s="81" t="n">
        <f aca="true">INDIRECT(ADDRESS(ROW()-35*INT((ROW()-15)/35)+138,2+INT((ROW()-15)/35), 1, 1, "Variables_Simulación"))</f>
        <v>0</v>
      </c>
      <c r="C315" s="81" t="n">
        <f aca="true">INDIRECT(ADDRESS(ROW()-35*INT((ROW()-15)/35)+108,2+INT((ROW()-15)/35), 1, 1, "Variables_Simulación"))</f>
        <v>0</v>
      </c>
      <c r="D315" s="81" t="n">
        <f aca="true">INDIRECT(ADDRESS(ROW()-35*INT((ROW()-15)/35)+78,2+INT((ROW()-15)/35), 1, 1, "Variables_Simulación"))</f>
        <v>0</v>
      </c>
      <c r="E315" s="81" t="n">
        <f aca="true">INDIRECT(ADDRESS(ROW()-35*INT((ROW()-15)/35)+48,2+INT((ROW()-15)/35), 1, 1, "Variables_Simulación"))</f>
        <v>0</v>
      </c>
      <c r="F315" s="81" t="n">
        <f aca="true">INDIRECT(ADDRESS(ROW()-35*INT((ROW()-15)/35)+18,2+INT((ROW()-15)/35), 1, 1, "Variables_Simulación"))</f>
        <v>0</v>
      </c>
      <c r="G315" s="81" t="n">
        <f aca="true">INDIRECT(ADDRESS(ROW()-35*INT((ROW()-15)/35)-12,2+INT((ROW()-15)/35), 1, 1, "Variables_Simulación"))</f>
        <v>0</v>
      </c>
      <c r="H315" s="81" t="n">
        <f aca="true">INDIRECT(ADDRESS(ROW()-35*INT((ROW()-15)/35)+168,2+INT((ROW()-15)/35), 1, 1, "Variables_Simulación"))</f>
        <v>0</v>
      </c>
      <c r="I315" s="94" t="n">
        <f aca="false">AP315+AR315+AT315+AV315+AX315</f>
        <v>0.0223459151810409</v>
      </c>
      <c r="J315" s="81" t="n">
        <f aca="false">ROUND(AQ315+AS315+AU315+AW315+AY315,0)</f>
        <v>219536</v>
      </c>
      <c r="K315" s="94" t="n">
        <f aca="false">I315-Tabla_Ministerio!J315</f>
        <v>1.17961196366423E-016</v>
      </c>
      <c r="L315" s="81" t="n">
        <f aca="false">J315-Tabla_Ministerio!K315</f>
        <v>0</v>
      </c>
      <c r="M315" s="94" t="n">
        <f aca="false">Q350/Q$355</f>
        <v>0.0188308969734182</v>
      </c>
      <c r="N315" s="81" t="n">
        <f aca="false">ROUND((N$320*M315),0)</f>
        <v>3515055</v>
      </c>
      <c r="O315" s="82" t="n">
        <f aca="false">Tabla_Ministerio!L315/Tabla_Ministerio!L320-M315</f>
        <v>-4.13665839378574E-006</v>
      </c>
      <c r="P315" s="81" t="n">
        <f aca="false">N315-Tabla_Ministerio!L315</f>
        <v>772</v>
      </c>
      <c r="Q315" s="83" t="n">
        <f aca="false">N315+J315</f>
        <v>3734591</v>
      </c>
      <c r="R315" s="81" t="n">
        <f aca="false">Q315-Tabla_Ministerio!M315</f>
        <v>772</v>
      </c>
      <c r="T315" s="83" t="n">
        <f aca="false">B315+Tabla_Ministerio!B315</f>
        <v>6583</v>
      </c>
      <c r="U315" s="83" t="n">
        <f aca="false">C315+Tabla_Ministerio!C315</f>
        <v>32</v>
      </c>
      <c r="V315" s="83" t="n">
        <f aca="false">D315+Tabla_Ministerio!D315</f>
        <v>261.978561938392</v>
      </c>
      <c r="W315" s="83" t="n">
        <f aca="false">E315+Tabla_Ministerio!E315</f>
        <v>150.129530899208</v>
      </c>
      <c r="X315" s="83" t="n">
        <f aca="false">F315+Tabla_Ministerio!F315</f>
        <v>4</v>
      </c>
      <c r="Y315" s="83" t="n">
        <f aca="false">G315+Tabla_Ministerio!G315</f>
        <v>13</v>
      </c>
      <c r="Z315" s="83" t="n">
        <f aca="false">H315+Tabla_Ministerio!H315</f>
        <v>0</v>
      </c>
      <c r="AA315" s="83" t="n">
        <f aca="false">Y315+0.33*Z315</f>
        <v>13</v>
      </c>
      <c r="AD315" s="91" t="n">
        <f aca="false">IF(U315&gt;0,T315/U315,0)</f>
        <v>205.71875</v>
      </c>
      <c r="AE315" s="92" t="n">
        <f aca="false">EXP((((AD315-AD$320)/AD$321+2)/4-1.9)^3)</f>
        <v>0.069016363063369</v>
      </c>
      <c r="AF315" s="93" t="n">
        <f aca="false">T315/V315</f>
        <v>25.1280102894377</v>
      </c>
      <c r="AG315" s="92" t="n">
        <f aca="false">EXP((((AF315-AF$320)/AF$321+2)/4-1.9)^3)</f>
        <v>0.335945705660372</v>
      </c>
      <c r="AH315" s="92" t="n">
        <f aca="false">W315/V315</f>
        <v>0.573060367185744</v>
      </c>
      <c r="AI315" s="92" t="n">
        <f aca="false">EXP((((AH315-AH$320)/AH$321+2)/4-1.9)^3)</f>
        <v>0.0350523093689246</v>
      </c>
      <c r="AJ315" s="92" t="n">
        <f aca="false">X315/V315</f>
        <v>0.0152684249062359</v>
      </c>
      <c r="AK315" s="92" t="n">
        <f aca="false">EXP((((AJ315-AJ$320)/AJ$321+2)/4-1.9)^3)</f>
        <v>0.00788305163538676</v>
      </c>
      <c r="AL315" s="92" t="n">
        <f aca="false">AA315/V315</f>
        <v>0.0496223809452666</v>
      </c>
      <c r="AM315" s="92" t="n">
        <f aca="false">EXP((((AL315-AL$320)/AL$321+2)/4-1.9)^3)</f>
        <v>0.00696317489072027</v>
      </c>
      <c r="AN315" s="92" t="n">
        <f aca="false">0.01*AE315+0.15*AG315+0.24*AI315+0.25*AK315+0.35*AM315</f>
        <v>0.0639024478488302</v>
      </c>
      <c r="AP315" s="94" t="n">
        <f aca="false">0.01*AE315/$AN$320</f>
        <v>0.000241341896442892</v>
      </c>
      <c r="AQ315" s="81" t="n">
        <f aca="false">AP315*$J$320</f>
        <v>2371.04753303803</v>
      </c>
      <c r="AR315" s="94" t="n">
        <f aca="false">0.15*AG315/$AN$320</f>
        <v>0.0176214241320156</v>
      </c>
      <c r="AS315" s="81" t="n">
        <f aca="false">AR315*$J$320</f>
        <v>173120.518370994</v>
      </c>
      <c r="AT315" s="94" t="n">
        <f aca="false">0.24*AI315/$AN$320</f>
        <v>0.0029417687431713</v>
      </c>
      <c r="AU315" s="81" t="n">
        <f aca="false">AT315*$J$320</f>
        <v>28901.2128605494</v>
      </c>
      <c r="AV315" s="94" t="n">
        <f aca="false">0.25*AK315/$AN$320</f>
        <v>0.000689152016636492</v>
      </c>
      <c r="AW315" s="81" t="n">
        <f aca="false">AV315*$J$320</f>
        <v>6770.52850341211</v>
      </c>
      <c r="AX315" s="94" t="n">
        <f aca="false">0.35*AM315/$AN$320</f>
        <v>0.000852228392774677</v>
      </c>
      <c r="AY315" s="81" t="n">
        <f aca="false">AX315*$J$320</f>
        <v>8372.66159774089</v>
      </c>
    </row>
    <row r="316" customFormat="false" ht="13.8" hidden="false" customHeight="false" outlineLevel="0" collapsed="false">
      <c r="A316" s="89" t="s">
        <v>136</v>
      </c>
      <c r="B316" s="81" t="n">
        <f aca="true">INDIRECT(ADDRESS(ROW()-35*INT((ROW()-15)/35)+138,2+INT((ROW()-15)/35), 1, 1, "Variables_Simulación"))</f>
        <v>0</v>
      </c>
      <c r="C316" s="81" t="n">
        <f aca="true">INDIRECT(ADDRESS(ROW()-35*INT((ROW()-15)/35)+108,2+INT((ROW()-15)/35), 1, 1, "Variables_Simulación"))</f>
        <v>0</v>
      </c>
      <c r="D316" s="81" t="n">
        <f aca="true">INDIRECT(ADDRESS(ROW()-35*INT((ROW()-15)/35)+78,2+INT((ROW()-15)/35), 1, 1, "Variables_Simulación"))</f>
        <v>0</v>
      </c>
      <c r="E316" s="81" t="n">
        <f aca="true">INDIRECT(ADDRESS(ROW()-35*INT((ROW()-15)/35)+48,2+INT((ROW()-15)/35), 1, 1, "Variables_Simulación"))</f>
        <v>0</v>
      </c>
      <c r="F316" s="81" t="n">
        <f aca="true">INDIRECT(ADDRESS(ROW()-35*INT((ROW()-15)/35)+18,2+INT((ROW()-15)/35), 1, 1, "Variables_Simulación"))</f>
        <v>0</v>
      </c>
      <c r="G316" s="81" t="n">
        <f aca="true">INDIRECT(ADDRESS(ROW()-35*INT((ROW()-15)/35)-12,2+INT((ROW()-15)/35), 1, 1, "Variables_Simulación"))</f>
        <v>0</v>
      </c>
      <c r="H316" s="81" t="n">
        <f aca="true">INDIRECT(ADDRESS(ROW()-35*INT((ROW()-15)/35)+168,2+INT((ROW()-15)/35), 1, 1, "Variables_Simulación"))</f>
        <v>0</v>
      </c>
      <c r="I316" s="94" t="n">
        <f aca="false">AP316+AR316+AT316+AV316+AX316</f>
        <v>0.00755704965534591</v>
      </c>
      <c r="J316" s="81" t="n">
        <f aca="false">ROUND(AQ316+AS316+AU316+AW316+AY316,0)</f>
        <v>74244</v>
      </c>
      <c r="K316" s="94" t="n">
        <f aca="false">I316-Tabla_Ministerio!J316</f>
        <v>0</v>
      </c>
      <c r="L316" s="81" t="n">
        <f aca="false">J316-Tabla_Ministerio!K316</f>
        <v>0</v>
      </c>
      <c r="M316" s="94" t="n">
        <f aca="false">Q351/Q$355</f>
        <v>0.013414565029187</v>
      </c>
      <c r="N316" s="81" t="n">
        <f aca="false">ROUND((N$320*M316),0)</f>
        <v>2504020</v>
      </c>
      <c r="O316" s="82" t="n">
        <f aca="false">Tabla_Ministerio!L316/Tabla_Ministerio!L320-M316</f>
        <v>-1.0551850337475E-005</v>
      </c>
      <c r="P316" s="81" t="n">
        <f aca="false">N316-Tabla_Ministerio!L316</f>
        <v>1970</v>
      </c>
      <c r="Q316" s="83" t="n">
        <f aca="false">N316+J316</f>
        <v>2578264</v>
      </c>
      <c r="R316" s="81" t="n">
        <f aca="false">Q316-Tabla_Ministerio!M316</f>
        <v>1970</v>
      </c>
      <c r="T316" s="83" t="n">
        <f aca="false">B316+Tabla_Ministerio!B316</f>
        <v>3527</v>
      </c>
      <c r="U316" s="83" t="n">
        <f aca="false">C316+Tabla_Ministerio!C316</f>
        <v>37</v>
      </c>
      <c r="V316" s="83" t="n">
        <f aca="false">D316+Tabla_Ministerio!D316</f>
        <v>337.825928641251</v>
      </c>
      <c r="W316" s="83" t="n">
        <f aca="false">E316+Tabla_Ministerio!E316</f>
        <v>189.945928641251</v>
      </c>
      <c r="X316" s="83" t="n">
        <f aca="false">F316+Tabla_Ministerio!F316</f>
        <v>38</v>
      </c>
      <c r="Y316" s="83" t="n">
        <f aca="false">G316+Tabla_Ministerio!G316</f>
        <v>39</v>
      </c>
      <c r="Z316" s="83" t="n">
        <f aca="false">H316+Tabla_Ministerio!H316</f>
        <v>9</v>
      </c>
      <c r="AA316" s="83" t="n">
        <f aca="false">Y316+0.33*Z316</f>
        <v>41.97</v>
      </c>
      <c r="AD316" s="91" t="n">
        <f aca="false">IF(U316&gt;0,T316/U316,0)</f>
        <v>95.3243243243243</v>
      </c>
      <c r="AE316" s="92" t="n">
        <f aca="false">EXP((((AD316-AD$320)/AD$321+2)/4-1.9)^3)</f>
        <v>0.00395805397309198</v>
      </c>
      <c r="AF316" s="93" t="n">
        <f aca="false">T316/V316</f>
        <v>10.4402880329101</v>
      </c>
      <c r="AG316" s="92" t="n">
        <f aca="false">EXP((((AF316-AF$320)/AF$321+2)/4-1.9)^3)</f>
        <v>0.00190886593316845</v>
      </c>
      <c r="AH316" s="92" t="n">
        <f aca="false">W316/V316</f>
        <v>0.562259769121988</v>
      </c>
      <c r="AI316" s="92" t="n">
        <f aca="false">EXP((((AH316-AH$320)/AH$321+2)/4-1.9)^3)</f>
        <v>0.0300109312386325</v>
      </c>
      <c r="AJ316" s="92" t="n">
        <f aca="false">X316/V316</f>
        <v>0.112483965197217</v>
      </c>
      <c r="AK316" s="92" t="n">
        <f aca="false">EXP((((AJ316-AJ$320)/AJ$321+2)/4-1.9)^3)</f>
        <v>0.0375613001733793</v>
      </c>
      <c r="AL316" s="92" t="n">
        <f aca="false">AA316/V316</f>
        <v>0.124235579455979</v>
      </c>
      <c r="AM316" s="92" t="n">
        <f aca="false">EXP((((AL316-AL$320)/AL$321+2)/4-1.9)^3)</f>
        <v>0.01340565674263</v>
      </c>
      <c r="AN316" s="92" t="n">
        <f aca="false">0.01*AE316+0.15*AG316+0.24*AI316+0.25*AK316+0.35*AM316</f>
        <v>0.0216108388302433</v>
      </c>
      <c r="AP316" s="94" t="n">
        <f aca="false">0.01*AE316/$AN$320</f>
        <v>1.38408372984282E-005</v>
      </c>
      <c r="AQ316" s="81" t="n">
        <f aca="false">AP316*$J$320</f>
        <v>135.978392543147</v>
      </c>
      <c r="AR316" s="94" t="n">
        <f aca="false">0.15*AG316/$AN$320</f>
        <v>0.000100126108632335</v>
      </c>
      <c r="AS316" s="81" t="n">
        <f aca="false">AR316*$J$320</f>
        <v>983.682345935208</v>
      </c>
      <c r="AT316" s="94" t="n">
        <f aca="false">0.24*AI316/$AN$320</f>
        <v>0.00251867055440122</v>
      </c>
      <c r="AU316" s="81" t="n">
        <f aca="false">AT316*$J$320</f>
        <v>24744.5126294582</v>
      </c>
      <c r="AV316" s="94" t="n">
        <f aca="false">0.25*AK316/$AN$320</f>
        <v>0.00328368339562487</v>
      </c>
      <c r="AW316" s="81" t="n">
        <f aca="false">AV316*$J$320</f>
        <v>32260.3307972124</v>
      </c>
      <c r="AX316" s="94" t="n">
        <f aca="false">0.35*AM316/$AN$320</f>
        <v>0.00164072875938906</v>
      </c>
      <c r="AY316" s="81" t="n">
        <f aca="false">AX316*$J$320</f>
        <v>16119.2314085197</v>
      </c>
    </row>
    <row r="317" customFormat="false" ht="13.8" hidden="false" customHeight="false" outlineLevel="0" collapsed="false">
      <c r="A317" s="89" t="s">
        <v>137</v>
      </c>
      <c r="B317" s="81" t="n">
        <f aca="true">INDIRECT(ADDRESS(ROW()-35*INT((ROW()-15)/35)+138,2+INT((ROW()-15)/35), 1, 1, "Variables_Simulación"))</f>
        <v>0</v>
      </c>
      <c r="C317" s="81" t="n">
        <f aca="true">INDIRECT(ADDRESS(ROW()-35*INT((ROW()-15)/35)+108,2+INT((ROW()-15)/35), 1, 1, "Variables_Simulación"))</f>
        <v>0</v>
      </c>
      <c r="D317" s="81" t="n">
        <f aca="true">INDIRECT(ADDRESS(ROW()-35*INT((ROW()-15)/35)+78,2+INT((ROW()-15)/35), 1, 1, "Variables_Simulación"))</f>
        <v>0</v>
      </c>
      <c r="E317" s="81" t="n">
        <f aca="true">INDIRECT(ADDRESS(ROW()-35*INT((ROW()-15)/35)+48,2+INT((ROW()-15)/35), 1, 1, "Variables_Simulación"))</f>
        <v>0</v>
      </c>
      <c r="F317" s="81" t="n">
        <f aca="true">INDIRECT(ADDRESS(ROW()-35*INT((ROW()-15)/35)+18,2+INT((ROW()-15)/35), 1, 1, "Variables_Simulación"))</f>
        <v>0</v>
      </c>
      <c r="G317" s="81" t="n">
        <f aca="true">INDIRECT(ADDRESS(ROW()-35*INT((ROW()-15)/35)-12,2+INT((ROW()-15)/35), 1, 1, "Variables_Simulación"))</f>
        <v>0</v>
      </c>
      <c r="H317" s="81" t="n">
        <f aca="true">INDIRECT(ADDRESS(ROW()-35*INT((ROW()-15)/35)+168,2+INT((ROW()-15)/35), 1, 1, "Variables_Simulación"))</f>
        <v>0</v>
      </c>
      <c r="I317" s="94" t="n">
        <f aca="false">AP317+AR317+AT317+AV317+AX317</f>
        <v>0.0122633330042577</v>
      </c>
      <c r="J317" s="81" t="n">
        <f aca="false">ROUND(AQ317+AS317+AU317+AW317+AY317,0)</f>
        <v>120480</v>
      </c>
      <c r="K317" s="94" t="n">
        <f aca="false">I317-Tabla_Ministerio!J317</f>
        <v>0</v>
      </c>
      <c r="L317" s="81" t="n">
        <f aca="false">J317-Tabla_Ministerio!K317</f>
        <v>0</v>
      </c>
      <c r="M317" s="94" t="n">
        <f aca="false">Q352/Q$355</f>
        <v>0.0100436958328208</v>
      </c>
      <c r="N317" s="81" t="n">
        <f aca="false">ROUND((N$320*M317),0)</f>
        <v>1874799</v>
      </c>
      <c r="O317" s="82" t="n">
        <f aca="false">Tabla_Ministerio!L317/Tabla_Ministerio!L320-M317</f>
        <v>1.50221610831901E-005</v>
      </c>
      <c r="P317" s="81" t="n">
        <f aca="false">N317-Tabla_Ministerio!L317</f>
        <v>-2804</v>
      </c>
      <c r="Q317" s="83" t="n">
        <f aca="false">N317+J317</f>
        <v>1995279</v>
      </c>
      <c r="R317" s="81" t="n">
        <f aca="false">Q317-Tabla_Ministerio!M317</f>
        <v>-2804</v>
      </c>
      <c r="T317" s="83" t="n">
        <f aca="false">B317+Tabla_Ministerio!B317</f>
        <v>5891</v>
      </c>
      <c r="U317" s="83" t="n">
        <f aca="false">C317+Tabla_Ministerio!C317</f>
        <v>25</v>
      </c>
      <c r="V317" s="83" t="n">
        <f aca="false">D317+Tabla_Ministerio!D317</f>
        <v>376.173874624485</v>
      </c>
      <c r="W317" s="83" t="n">
        <f aca="false">E317+Tabla_Ministerio!E317</f>
        <v>243.363268563879</v>
      </c>
      <c r="X317" s="83" t="n">
        <f aca="false">F317+Tabla_Ministerio!F317</f>
        <v>19</v>
      </c>
      <c r="Y317" s="83" t="n">
        <f aca="false">G317+Tabla_Ministerio!G317</f>
        <v>48</v>
      </c>
      <c r="Z317" s="83" t="n">
        <f aca="false">H317+Tabla_Ministerio!H317</f>
        <v>9</v>
      </c>
      <c r="AA317" s="83" t="n">
        <f aca="false">Y317+0.33*Z317</f>
        <v>50.97</v>
      </c>
      <c r="AD317" s="91" t="n">
        <f aca="false">IF(U317&gt;0,T317/U317,0)</f>
        <v>235.64</v>
      </c>
      <c r="AE317" s="92" t="n">
        <f aca="false">EXP((((AD317-AD$320)/AD$321+2)/4-1.9)^3)</f>
        <v>0.119987528721627</v>
      </c>
      <c r="AF317" s="93" t="n">
        <f aca="false">T317/V317</f>
        <v>15.6603113543722</v>
      </c>
      <c r="AG317" s="92" t="n">
        <f aca="false">EXP((((AF317-AF$320)/AF$321+2)/4-1.9)^3)</f>
        <v>0.0234657186386366</v>
      </c>
      <c r="AH317" s="92" t="n">
        <f aca="false">W317/V317</f>
        <v>0.646943567803096</v>
      </c>
      <c r="AI317" s="92" t="n">
        <f aca="false">EXP((((AH317-AH$320)/AH$321+2)/4-1.9)^3)</f>
        <v>0.0898331527870712</v>
      </c>
      <c r="AJ317" s="92" t="n">
        <f aca="false">X317/V317</f>
        <v>0.0505085580942236</v>
      </c>
      <c r="AK317" s="92" t="n">
        <f aca="false">EXP((((AJ317-AJ$320)/AJ$321+2)/4-1.9)^3)</f>
        <v>0.0145503017573569</v>
      </c>
      <c r="AL317" s="92" t="n">
        <f aca="false">AA317/V317</f>
        <v>0.135495852950662</v>
      </c>
      <c r="AM317" s="92" t="n">
        <f aca="false">EXP((((AL317-AL$320)/AL$321+2)/4-1.9)^3)</f>
        <v>0.0147202777538454</v>
      </c>
      <c r="AN317" s="92" t="n">
        <f aca="false">0.01*AE317+0.15*AG317+0.24*AI317+0.25*AK317+0.35*AM317</f>
        <v>0.0350693624050939</v>
      </c>
      <c r="AP317" s="94" t="n">
        <f aca="false">0.01*AE317/$AN$320</f>
        <v>0.000419581914285817</v>
      </c>
      <c r="AQ317" s="81" t="n">
        <f aca="false">AP317*$J$320</f>
        <v>4122.15482449467</v>
      </c>
      <c r="AR317" s="94" t="n">
        <f aca="false">0.15*AG317/$AN$320</f>
        <v>0.00123085181244135</v>
      </c>
      <c r="AS317" s="81" t="n">
        <f aca="false">AR317*$J$320</f>
        <v>12092.4223951104</v>
      </c>
      <c r="AT317" s="94" t="n">
        <f aca="false">0.24*AI317/$AN$320</f>
        <v>0.00753925677729591</v>
      </c>
      <c r="AU317" s="81" t="n">
        <f aca="false">AT317*$J$320</f>
        <v>74068.9306175964</v>
      </c>
      <c r="AV317" s="94" t="n">
        <f aca="false">0.25*AK317/$AN$320</f>
        <v>0.00127201625240401</v>
      </c>
      <c r="AW317" s="81" t="n">
        <f aca="false">AV317*$J$320</f>
        <v>12496.8397186706</v>
      </c>
      <c r="AX317" s="94" t="n">
        <f aca="false">0.35*AM317/$AN$320</f>
        <v>0.00180162624783058</v>
      </c>
      <c r="AY317" s="81" t="n">
        <f aca="false">AX317*$J$320</f>
        <v>17699.9581644791</v>
      </c>
    </row>
    <row r="318" customFormat="false" ht="13.8" hidden="false" customHeight="false" outlineLevel="0" collapsed="false">
      <c r="A318" s="89" t="s">
        <v>138</v>
      </c>
      <c r="B318" s="81" t="n">
        <f aca="true">INDIRECT(ADDRESS(ROW()-35*INT((ROW()-15)/35)+138,2+INT((ROW()-15)/35), 1, 1, "Variables_Simulación"))</f>
        <v>0</v>
      </c>
      <c r="C318" s="81" t="n">
        <f aca="true">INDIRECT(ADDRESS(ROW()-35*INT((ROW()-15)/35)+108,2+INT((ROW()-15)/35), 1, 1, "Variables_Simulación"))</f>
        <v>0</v>
      </c>
      <c r="D318" s="81" t="n">
        <f aca="true">INDIRECT(ADDRESS(ROW()-35*INT((ROW()-15)/35)+78,2+INT((ROW()-15)/35), 1, 1, "Variables_Simulación"))</f>
        <v>0</v>
      </c>
      <c r="E318" s="81" t="n">
        <f aca="true">INDIRECT(ADDRESS(ROW()-35*INT((ROW()-15)/35)+48,2+INT((ROW()-15)/35), 1, 1, "Variables_Simulación"))</f>
        <v>0</v>
      </c>
      <c r="F318" s="81" t="n">
        <f aca="true">INDIRECT(ADDRESS(ROW()-35*INT((ROW()-15)/35)+18,2+INT((ROW()-15)/35), 1, 1, "Variables_Simulación"))</f>
        <v>0</v>
      </c>
      <c r="G318" s="81" t="n">
        <f aca="true">INDIRECT(ADDRESS(ROW()-35*INT((ROW()-15)/35)-12,2+INT((ROW()-15)/35), 1, 1, "Variables_Simulación"))</f>
        <v>0</v>
      </c>
      <c r="H318" s="81" t="n">
        <f aca="true">INDIRECT(ADDRESS(ROW()-35*INT((ROW()-15)/35)+168,2+INT((ROW()-15)/35), 1, 1, "Variables_Simulación"))</f>
        <v>0</v>
      </c>
      <c r="I318" s="94" t="n">
        <f aca="false">AP318+AR318+AT318+AV318+AX318</f>
        <v>0.0149806569561187</v>
      </c>
      <c r="J318" s="81" t="n">
        <f aca="false">ROUND(AQ318+AS318+AU318+AW318+AY318,0)</f>
        <v>147176</v>
      </c>
      <c r="K318" s="94" t="n">
        <f aca="false">I318-Tabla_Ministerio!J318</f>
        <v>-9.19403442267708E-017</v>
      </c>
      <c r="L318" s="81" t="n">
        <f aca="false">J318-Tabla_Ministerio!K318</f>
        <v>0</v>
      </c>
      <c r="M318" s="94" t="n">
        <f aca="false">Q353/Q$355</f>
        <v>0.00687408529206974</v>
      </c>
      <c r="N318" s="81" t="n">
        <f aca="false">ROUND((N$320*M318),0)</f>
        <v>1283146</v>
      </c>
      <c r="O318" s="82" t="n">
        <f aca="false">Tabla_Ministerio!L318/Tabla_Ministerio!L320-M318</f>
        <v>-1.69766904733254E-005</v>
      </c>
      <c r="P318" s="81" t="n">
        <f aca="false">N318-Tabla_Ministerio!L318</f>
        <v>3169</v>
      </c>
      <c r="Q318" s="83" t="n">
        <f aca="false">N318+J318</f>
        <v>1430322</v>
      </c>
      <c r="R318" s="81" t="n">
        <f aca="false">Q318-Tabla_Ministerio!M318</f>
        <v>3169</v>
      </c>
      <c r="T318" s="83" t="n">
        <f aca="false">B318+Tabla_Ministerio!B318</f>
        <v>6921</v>
      </c>
      <c r="U318" s="83" t="n">
        <f aca="false">C318+Tabla_Ministerio!C318</f>
        <v>42</v>
      </c>
      <c r="V318" s="83" t="n">
        <f aca="false">D318+Tabla_Ministerio!D318</f>
        <v>360.980373699111</v>
      </c>
      <c r="W318" s="83" t="n">
        <f aca="false">E318+Tabla_Ministerio!E318</f>
        <v>220.712776233224</v>
      </c>
      <c r="X318" s="83" t="n">
        <f aca="false">F318+Tabla_Ministerio!F318</f>
        <v>42</v>
      </c>
      <c r="Y318" s="83" t="n">
        <f aca="false">G318+Tabla_Ministerio!G318</f>
        <v>55</v>
      </c>
      <c r="Z318" s="83" t="n">
        <f aca="false">H318+Tabla_Ministerio!H318</f>
        <v>11</v>
      </c>
      <c r="AA318" s="83" t="n">
        <f aca="false">Y318+0.33*Z318</f>
        <v>58.63</v>
      </c>
      <c r="AD318" s="91" t="n">
        <f aca="false">IF(U318&gt;0,T318/U318,0)</f>
        <v>164.785714285714</v>
      </c>
      <c r="AE318" s="92" t="n">
        <f aca="false">EXP((((AD318-AD$320)/AD$321+2)/4-1.9)^3)</f>
        <v>0.0280179040514277</v>
      </c>
      <c r="AF318" s="93" t="n">
        <f aca="false">T318/V318</f>
        <v>19.1727875094087</v>
      </c>
      <c r="AG318" s="92" t="n">
        <f aca="false">EXP((((AF318-AF$320)/AF$321+2)/4-1.9)^3)</f>
        <v>0.0811291488626771</v>
      </c>
      <c r="AH318" s="92" t="n">
        <f aca="false">W318/V318</f>
        <v>0.611425973028648</v>
      </c>
      <c r="AI318" s="92" t="n">
        <f aca="false">EXP((((AH318-AH$320)/AH$321+2)/4-1.9)^3)</f>
        <v>0.0586322168504914</v>
      </c>
      <c r="AJ318" s="92" t="n">
        <f aca="false">X318/V318</f>
        <v>0.116349815835163</v>
      </c>
      <c r="AK318" s="92" t="n">
        <f aca="false">EXP((((AJ318-AJ$320)/AJ$321+2)/4-1.9)^3)</f>
        <v>0.0396425546692703</v>
      </c>
      <c r="AL318" s="92" t="n">
        <f aca="false">AA318/V318</f>
        <v>0.162418802438467</v>
      </c>
      <c r="AM318" s="92" t="n">
        <f aca="false">EXP((((AL318-AL$320)/AL$321+2)/4-1.9)^3)</f>
        <v>0.0183090041938039</v>
      </c>
      <c r="AN318" s="92" t="n">
        <f aca="false">0.01*AE318+0.15*AG318+0.24*AI318+0.25*AK318+0.35*AM318</f>
        <v>0.0428400735491827</v>
      </c>
      <c r="AP318" s="94" t="n">
        <f aca="false">0.01*AE318/$AN$320</f>
        <v>9.79752307712588E-005</v>
      </c>
      <c r="AQ318" s="81" t="n">
        <f aca="false">AP318*$J$320</f>
        <v>962.551188347001</v>
      </c>
      <c r="AR318" s="94" t="n">
        <f aca="false">0.15*AG318/$AN$320</f>
        <v>0.00425548270893494</v>
      </c>
      <c r="AS318" s="81" t="n">
        <f aca="false">AR318*$J$320</f>
        <v>41807.7090120725</v>
      </c>
      <c r="AT318" s="94" t="n">
        <f aca="false">0.24*AI318/$AN$320</f>
        <v>0.0049207149537066</v>
      </c>
      <c r="AU318" s="81" t="n">
        <f aca="false">AT318*$J$320</f>
        <v>48343.2392955035</v>
      </c>
      <c r="AV318" s="94" t="n">
        <f aca="false">0.25*AK318/$AN$320</f>
        <v>0.00346563079357651</v>
      </c>
      <c r="AW318" s="81" t="n">
        <f aca="false">AV318*$J$320</f>
        <v>34047.86099986</v>
      </c>
      <c r="AX318" s="94" t="n">
        <f aca="false">0.35*AM318/$AN$320</f>
        <v>0.00224085326912941</v>
      </c>
      <c r="AY318" s="81" t="n">
        <f aca="false">AX318*$J$320</f>
        <v>22015.1150462461</v>
      </c>
    </row>
    <row r="319" customFormat="false" ht="13.8" hidden="false" customHeight="false" outlineLevel="0" collapsed="false">
      <c r="A319" s="95" t="s">
        <v>139</v>
      </c>
      <c r="B319" s="97" t="n">
        <f aca="true">INDIRECT(ADDRESS(ROW()-35*INT((ROW()-15)/35)+138,2+INT((ROW()-15)/35), 1, 1, "Variables_Simulación"))</f>
        <v>0</v>
      </c>
      <c r="C319" s="97" t="n">
        <f aca="true">INDIRECT(ADDRESS(ROW()-35*INT((ROW()-15)/35)+108,2+INT((ROW()-15)/35), 1, 1, "Variables_Simulación"))</f>
        <v>0</v>
      </c>
      <c r="D319" s="97" t="n">
        <f aca="true">INDIRECT(ADDRESS(ROW()-35*INT((ROW()-15)/35)+78,2+INT((ROW()-15)/35), 1, 1, "Variables_Simulación"))</f>
        <v>0</v>
      </c>
      <c r="E319" s="97" t="n">
        <f aca="true">INDIRECT(ADDRESS(ROW()-35*INT((ROW()-15)/35)+48,2+INT((ROW()-15)/35), 1, 1, "Variables_Simulación"))</f>
        <v>0</v>
      </c>
      <c r="F319" s="97" t="n">
        <f aca="true">INDIRECT(ADDRESS(ROW()-35*INT((ROW()-15)/35)+18,2+INT((ROW()-15)/35), 1, 1, "Variables_Simulación"))</f>
        <v>0</v>
      </c>
      <c r="G319" s="97" t="n">
        <f aca="true">INDIRECT(ADDRESS(ROW()-35*INT((ROW()-15)/35)-12,2+INT((ROW()-15)/35), 1, 1, "Variables_Simulación"))</f>
        <v>0</v>
      </c>
      <c r="H319" s="97" t="n">
        <f aca="true">INDIRECT(ADDRESS(ROW()-35*INT((ROW()-15)/35)+168,2+INT((ROW()-15)/35), 1, 1, "Variables_Simulación"))</f>
        <v>0</v>
      </c>
      <c r="I319" s="103" t="n">
        <f aca="false">AP319+AR319+AT319+AV319+AX319</f>
        <v>0.00799957774189427</v>
      </c>
      <c r="J319" s="97" t="n">
        <f aca="false">ROUND(AQ319+AS319+AU319+AW319+AY319,0)</f>
        <v>78591</v>
      </c>
      <c r="K319" s="94" t="n">
        <f aca="false">I319-Tabla_Ministerio!J319</f>
        <v>0</v>
      </c>
      <c r="L319" s="81" t="n">
        <f aca="false">J319-Tabla_Ministerio!K319</f>
        <v>0</v>
      </c>
      <c r="M319" s="94" t="n">
        <f aca="false">Q354/Q$355</f>
        <v>0.00677579797323149</v>
      </c>
      <c r="N319" s="81" t="n">
        <f aca="false">ROUND((N$320*M319),0)</f>
        <v>1264799</v>
      </c>
      <c r="O319" s="82" t="n">
        <f aca="false">Tabla_Ministerio!L319/Tabla_Ministerio!L320-M319</f>
        <v>1.08043565290889E-005</v>
      </c>
      <c r="P319" s="81" t="n">
        <f aca="false">N319-Tabla_Ministerio!L319</f>
        <v>-2017</v>
      </c>
      <c r="Q319" s="83" t="n">
        <f aca="false">N319+J319</f>
        <v>1343390</v>
      </c>
      <c r="R319" s="81" t="n">
        <f aca="false">Q319-Tabla_Ministerio!M319</f>
        <v>-2017</v>
      </c>
      <c r="T319" s="99" t="n">
        <f aca="false">B319+Tabla_Ministerio!B319</f>
        <v>8110</v>
      </c>
      <c r="U319" s="99" t="n">
        <f aca="false">C319+Tabla_Ministerio!C319</f>
        <v>34</v>
      </c>
      <c r="V319" s="99" t="n">
        <f aca="false">D319+Tabla_Ministerio!D319</f>
        <v>436.483244913171</v>
      </c>
      <c r="W319" s="99" t="n">
        <f aca="false">E319+Tabla_Ministerio!E319</f>
        <v>226.977041660159</v>
      </c>
      <c r="X319" s="99" t="n">
        <f aca="false">F319+Tabla_Ministerio!F319</f>
        <v>23</v>
      </c>
      <c r="Y319" s="99" t="n">
        <f aca="false">G319+Tabla_Ministerio!G319</f>
        <v>43</v>
      </c>
      <c r="Z319" s="99" t="n">
        <f aca="false">H319+Tabla_Ministerio!H319</f>
        <v>9</v>
      </c>
      <c r="AA319" s="99" t="n">
        <f aca="false">Y319+0.33*Z319</f>
        <v>45.97</v>
      </c>
      <c r="AD319" s="91" t="n">
        <f aca="false">IF(U319&gt;0,T319/U319,0)</f>
        <v>238.529411764706</v>
      </c>
      <c r="AE319" s="92" t="n">
        <f aca="false">EXP((((AD319-AD$320)/AD$321+2)/4-1.9)^3)</f>
        <v>0.126007738727446</v>
      </c>
      <c r="AF319" s="93" t="n">
        <f aca="false">T319/V319</f>
        <v>18.5803237455617</v>
      </c>
      <c r="AG319" s="92" t="n">
        <f aca="false">EXP((((AF319-AF$320)/AF$321+2)/4-1.9)^3)</f>
        <v>0.0673338648452606</v>
      </c>
      <c r="AH319" s="92" t="n">
        <f aca="false">W319/V319</f>
        <v>0.520013183336078</v>
      </c>
      <c r="AI319" s="92" t="n">
        <f aca="false">EXP((((AH319-AH$320)/AH$321+2)/4-1.9)^3)</f>
        <v>0.0156136007631235</v>
      </c>
      <c r="AJ319" s="92" t="n">
        <f aca="false">X319/V319</f>
        <v>0.0526938897839603</v>
      </c>
      <c r="AK319" s="92" t="n">
        <f aca="false">EXP((((AJ319-AJ$320)/AJ$321+2)/4-1.9)^3)</f>
        <v>0.015086714322451</v>
      </c>
      <c r="AL319" s="92" t="n">
        <f aca="false">AA319/V319</f>
        <v>0.105319048407333</v>
      </c>
      <c r="AM319" s="92" t="n">
        <f aca="false">EXP((((AL319-AL$320)/AL$321+2)/4-1.9)^3)</f>
        <v>0.011420666394871</v>
      </c>
      <c r="AN319" s="92" t="n">
        <f aca="false">0.01*AE319+0.15*AG319+0.24*AI319+0.25*AK319+0.35*AM319</f>
        <v>0.0228763331160308</v>
      </c>
      <c r="AP319" s="94" t="n">
        <f aca="false">0.01*AE319/$AN$320</f>
        <v>0.000440633862480405</v>
      </c>
      <c r="AQ319" s="81" t="n">
        <f aca="false">AP319*$J$320</f>
        <v>4328.97830010381</v>
      </c>
      <c r="AR319" s="94" t="n">
        <f aca="false">0.15*AG319/$AN$320</f>
        <v>0.00353187604691596</v>
      </c>
      <c r="AS319" s="81" t="n">
        <f aca="false">AR319*$J$320</f>
        <v>34698.6831191068</v>
      </c>
      <c r="AT319" s="94" t="n">
        <f aca="false">0.24*AI319/$AN$320</f>
        <v>0.0013103730829796</v>
      </c>
      <c r="AU319" s="81" t="n">
        <f aca="false">AT319*$J$320</f>
        <v>12873.6738691096</v>
      </c>
      <c r="AV319" s="94" t="n">
        <f aca="false">0.25*AK319/$AN$320</f>
        <v>0.00131891050327056</v>
      </c>
      <c r="AW319" s="81" t="n">
        <f aca="false">AV319*$J$320</f>
        <v>12957.5491912884</v>
      </c>
      <c r="AX319" s="94" t="n">
        <f aca="false">0.35*AM319/$AN$320</f>
        <v>0.00139778424624774</v>
      </c>
      <c r="AY319" s="81" t="n">
        <f aca="false">AX319*$J$320</f>
        <v>13732.4390735007</v>
      </c>
    </row>
    <row r="320" customFormat="false" ht="13.8" hidden="false" customHeight="false" outlineLevel="0" collapsed="false">
      <c r="A320" s="104" t="s">
        <v>71</v>
      </c>
      <c r="B320" s="108"/>
      <c r="C320" s="108"/>
      <c r="D320" s="108"/>
      <c r="E320" s="108"/>
      <c r="F320" s="108"/>
      <c r="G320" s="108"/>
      <c r="H320" s="108"/>
      <c r="I320" s="108" t="n">
        <f aca="false">SUM(I293:I319)</f>
        <v>1</v>
      </c>
      <c r="J320" s="108" t="n">
        <f aca="false">Tabla_Ministerio!K320</f>
        <v>9824434</v>
      </c>
      <c r="K320" s="107" t="n">
        <f aca="false">I320-Tabla_Ministerio!J320</f>
        <v>0</v>
      </c>
      <c r="L320" s="108" t="n">
        <f aca="false">SUM(L295:L319)</f>
        <v>-2</v>
      </c>
      <c r="M320" s="105" t="n">
        <f aca="false">SUM(M295:M319)</f>
        <v>1.0000000165124</v>
      </c>
      <c r="N320" s="108" t="n">
        <f aca="false">Tabla_Ministerio!L320</f>
        <v>186664245</v>
      </c>
      <c r="O320" s="105" t="n">
        <f aca="false">SUM(O295:O319)</f>
        <v>-1.65124016552123E-008</v>
      </c>
      <c r="P320" s="108" t="n">
        <f aca="false">SUM(P295:P319)</f>
        <v>1</v>
      </c>
      <c r="Q320" s="111" t="n">
        <f aca="false">Tabla_Ministerio!M320</f>
        <v>196488679</v>
      </c>
      <c r="R320" s="108" t="n">
        <f aca="false">SUM(R295:R319)</f>
        <v>-1</v>
      </c>
      <c r="T320" s="111"/>
      <c r="U320" s="111"/>
      <c r="V320" s="111"/>
      <c r="W320" s="111"/>
      <c r="X320" s="111"/>
      <c r="Y320" s="111"/>
      <c r="Z320" s="111"/>
      <c r="AA320" s="111"/>
      <c r="AC320" s="112" t="s">
        <v>295</v>
      </c>
      <c r="AD320" s="112" t="n">
        <f aca="false">AVERAGE(AD295:AD319)</f>
        <v>202.207342571425</v>
      </c>
      <c r="AE320" s="111"/>
      <c r="AF320" s="112" t="n">
        <f aca="false">AVERAGE(AF295:AF319)</f>
        <v>18.4386052567797</v>
      </c>
      <c r="AG320" s="111"/>
      <c r="AH320" s="114" t="n">
        <f aca="false">AVERAGE(AH295:AH319)</f>
        <v>0.618804433223583</v>
      </c>
      <c r="AI320" s="111"/>
      <c r="AJ320" s="114" t="n">
        <f aca="false">AVERAGE(AJ295:AJ319)</f>
        <v>0.153130946864997</v>
      </c>
      <c r="AK320" s="111"/>
      <c r="AL320" s="114" t="n">
        <f aca="false">AVERAGE(AL295:AL319)</f>
        <v>0.340439329882705</v>
      </c>
      <c r="AM320" s="111"/>
      <c r="AN320" s="114" t="n">
        <f aca="false">SUM(AN295:AN319)</f>
        <v>2.85969258055035</v>
      </c>
      <c r="AP320" s="116" t="n">
        <f aca="false">SUM(AP293:AP319)</f>
        <v>0.00981171810914703</v>
      </c>
      <c r="AQ320" s="108" t="n">
        <f aca="false">SUM(AQ293:AQ319)</f>
        <v>96394.5769899198</v>
      </c>
      <c r="AR320" s="116" t="n">
        <f aca="false">SUM(AR293:AR319)</f>
        <v>0.148250880864509</v>
      </c>
      <c r="AS320" s="108" t="n">
        <f aca="false">SUM(AS293:AS319)</f>
        <v>1456480.99449523</v>
      </c>
      <c r="AT320" s="116" t="n">
        <f aca="false">SUM(AT293:AT319)</f>
        <v>0.236113117066173</v>
      </c>
      <c r="AU320" s="108" t="n">
        <f aca="false">SUM(AU293:AU319)</f>
        <v>2319677.73515089</v>
      </c>
      <c r="AV320" s="116" t="n">
        <f aca="false">SUM(AV293:AV319)</f>
        <v>0.253064464862613</v>
      </c>
      <c r="AW320" s="108" t="n">
        <f aca="false">SUM(AW293:AW319)</f>
        <v>2486215.13278806</v>
      </c>
      <c r="AX320" s="116" t="n">
        <f aca="false">SUM(AX293:AX319)</f>
        <v>0.352759819097558</v>
      </c>
      <c r="AY320" s="108" t="n">
        <f aca="false">SUM(AY293:AY319)</f>
        <v>3465665.5605759</v>
      </c>
    </row>
    <row r="321" customFormat="false" ht="13.8" hidden="false" customHeight="false" outlineLevel="0" collapsed="false">
      <c r="A321" s="57" t="s">
        <v>72</v>
      </c>
      <c r="I321" s="48"/>
      <c r="T321" s="48"/>
      <c r="U321" s="48"/>
      <c r="V321" s="48"/>
      <c r="W321" s="48"/>
      <c r="X321" s="48"/>
      <c r="Y321" s="48"/>
      <c r="Z321" s="48"/>
      <c r="AA321" s="48"/>
      <c r="AC321" s="112" t="s">
        <v>296</v>
      </c>
      <c r="AD321" s="112" t="n">
        <f aca="false">_xlfn.STDEV.P(AD295:AD319)</f>
        <v>72.4942793501857</v>
      </c>
      <c r="AE321" s="111"/>
      <c r="AF321" s="112" t="n">
        <f aca="false">_xlfn.STDEV.P(AF295:AF319)</f>
        <v>4.5125017044351</v>
      </c>
      <c r="AG321" s="111"/>
      <c r="AH321" s="114" t="n">
        <f aca="false">_xlfn.STDEV.P(AH295:AH319)</f>
        <v>0.118602396550759</v>
      </c>
      <c r="AI321" s="111"/>
      <c r="AJ321" s="114" t="n">
        <f aca="false">_xlfn.STDEV.P(AJ295:AJ319)</f>
        <v>0.118076568175076</v>
      </c>
      <c r="AK321" s="111"/>
      <c r="AL321" s="114" t="n">
        <f aca="false">_xlfn.STDEV.P(AL295:AL319)</f>
        <v>0.237425311026185</v>
      </c>
      <c r="AM321" s="111"/>
      <c r="AN321" s="114"/>
    </row>
    <row r="322" customFormat="false" ht="13.8" hidden="false" customHeight="false" outlineLevel="0" collapsed="false">
      <c r="A322" s="57" t="s">
        <v>82</v>
      </c>
      <c r="I322" s="48"/>
      <c r="T322" s="48"/>
      <c r="U322" s="48"/>
      <c r="V322" s="48"/>
      <c r="W322" s="48"/>
      <c r="X322" s="48"/>
      <c r="Y322" s="48"/>
      <c r="Z322" s="48"/>
      <c r="AA322" s="48"/>
    </row>
    <row r="323" customFormat="false" ht="13.8" hidden="false" customHeight="false" outlineLevel="0" collapsed="false">
      <c r="A323" s="57"/>
      <c r="I323" s="48"/>
      <c r="T323" s="48"/>
      <c r="U323" s="48"/>
      <c r="V323" s="48"/>
      <c r="W323" s="48"/>
      <c r="X323" s="48"/>
      <c r="Y323" s="48"/>
      <c r="Z323" s="48"/>
      <c r="AA323" s="48"/>
    </row>
    <row r="324" customFormat="false" ht="13.8" hidden="false" customHeight="false" outlineLevel="0" collapsed="false">
      <c r="A324" s="57"/>
      <c r="I324" s="48"/>
      <c r="T324" s="48"/>
      <c r="U324" s="48"/>
      <c r="V324" s="48"/>
      <c r="W324" s="48"/>
      <c r="X324" s="48"/>
      <c r="Y324" s="48"/>
      <c r="Z324" s="48"/>
      <c r="AA324" s="48"/>
    </row>
    <row r="325" customFormat="false" ht="13.8" hidden="false" customHeight="false" outlineLevel="0" collapsed="false">
      <c r="A325" s="57"/>
      <c r="I325" s="48"/>
      <c r="T325" s="48"/>
      <c r="U325" s="48"/>
      <c r="V325" s="48"/>
      <c r="W325" s="48"/>
      <c r="X325" s="48"/>
      <c r="Y325" s="48"/>
      <c r="Z325" s="48"/>
      <c r="AA325" s="48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T326" s="16"/>
      <c r="U326" s="16"/>
      <c r="V326" s="16"/>
      <c r="W326" s="16"/>
      <c r="X326" s="16"/>
      <c r="Y326" s="16"/>
      <c r="Z326" s="16"/>
      <c r="AA326" s="16"/>
    </row>
    <row r="327" customFormat="false" ht="13.8" hidden="false" customHeight="false" outlineLevel="0" collapsed="false">
      <c r="A327" s="16" t="s">
        <v>164</v>
      </c>
      <c r="B327" s="16"/>
      <c r="C327" s="16"/>
      <c r="D327" s="16"/>
      <c r="E327" s="16"/>
      <c r="F327" s="16"/>
      <c r="G327" s="16"/>
      <c r="H327" s="16"/>
      <c r="I327" s="16"/>
      <c r="J327" s="16"/>
      <c r="T327" s="16"/>
      <c r="U327" s="16"/>
      <c r="V327" s="16"/>
      <c r="W327" s="16"/>
      <c r="X327" s="16"/>
      <c r="Y327" s="16"/>
      <c r="Z327" s="16"/>
      <c r="AA327" s="16"/>
    </row>
    <row r="328" customFormat="false" ht="15.8" hidden="false" customHeight="true" outlineLevel="0" collapsed="false">
      <c r="A328" s="66" t="s">
        <v>30</v>
      </c>
      <c r="B328" s="136" t="s">
        <v>309</v>
      </c>
      <c r="C328" s="136"/>
      <c r="D328" s="136"/>
      <c r="E328" s="136"/>
      <c r="F328" s="136"/>
      <c r="G328" s="136"/>
      <c r="H328" s="136"/>
      <c r="I328" s="66" t="s">
        <v>32</v>
      </c>
      <c r="J328" s="69" t="s">
        <v>33</v>
      </c>
      <c r="K328" s="157" t="s">
        <v>276</v>
      </c>
      <c r="L328" s="69" t="s">
        <v>277</v>
      </c>
      <c r="M328" s="157" t="s">
        <v>278</v>
      </c>
      <c r="N328" s="69" t="s">
        <v>34</v>
      </c>
      <c r="O328" s="69" t="s">
        <v>279</v>
      </c>
      <c r="P328" s="69" t="s">
        <v>280</v>
      </c>
      <c r="Q328" s="66" t="s">
        <v>281</v>
      </c>
      <c r="R328" s="69" t="s">
        <v>282</v>
      </c>
      <c r="T328" s="72" t="s">
        <v>309</v>
      </c>
      <c r="U328" s="72"/>
      <c r="V328" s="72"/>
      <c r="W328" s="72"/>
      <c r="X328" s="72"/>
      <c r="Y328" s="72"/>
      <c r="Z328" s="72"/>
      <c r="AA328" s="72"/>
      <c r="AD328" s="73" t="s">
        <v>284</v>
      </c>
      <c r="AE328" s="73"/>
      <c r="AF328" s="73" t="s">
        <v>285</v>
      </c>
      <c r="AG328" s="73"/>
      <c r="AH328" s="73" t="s">
        <v>286</v>
      </c>
      <c r="AI328" s="73"/>
      <c r="AJ328" s="73" t="s">
        <v>287</v>
      </c>
      <c r="AK328" s="73"/>
      <c r="AL328" s="73" t="s">
        <v>288</v>
      </c>
      <c r="AM328" s="73"/>
      <c r="AN328" s="74" t="s">
        <v>289</v>
      </c>
      <c r="AP328" s="73" t="s">
        <v>284</v>
      </c>
      <c r="AQ328" s="73"/>
      <c r="AR328" s="73" t="s">
        <v>285</v>
      </c>
      <c r="AS328" s="73"/>
      <c r="AT328" s="73" t="s">
        <v>286</v>
      </c>
      <c r="AU328" s="73"/>
      <c r="AV328" s="73" t="s">
        <v>287</v>
      </c>
      <c r="AW328" s="73"/>
      <c r="AX328" s="74" t="s">
        <v>288</v>
      </c>
      <c r="AY328" s="74"/>
    </row>
    <row r="329" customFormat="false" ht="37.3" hidden="false" customHeight="false" outlineLevel="0" collapsed="false">
      <c r="A329" s="66"/>
      <c r="B329" s="137" t="s">
        <v>165</v>
      </c>
      <c r="C329" s="137" t="s">
        <v>166</v>
      </c>
      <c r="D329" s="137" t="s">
        <v>167</v>
      </c>
      <c r="E329" s="137" t="s">
        <v>168</v>
      </c>
      <c r="F329" s="137" t="s">
        <v>169</v>
      </c>
      <c r="G329" s="137" t="s">
        <v>170</v>
      </c>
      <c r="H329" s="137" t="s">
        <v>171</v>
      </c>
      <c r="I329" s="66"/>
      <c r="J329" s="69"/>
      <c r="K329" s="157"/>
      <c r="L329" s="69"/>
      <c r="M329" s="157"/>
      <c r="N329" s="69"/>
      <c r="O329" s="69"/>
      <c r="P329" s="69"/>
      <c r="Q329" s="66"/>
      <c r="R329" s="69"/>
      <c r="T329" s="73" t="s">
        <v>165</v>
      </c>
      <c r="U329" s="73" t="s">
        <v>166</v>
      </c>
      <c r="V329" s="73" t="s">
        <v>167</v>
      </c>
      <c r="W329" s="73" t="s">
        <v>168</v>
      </c>
      <c r="X329" s="73" t="s">
        <v>169</v>
      </c>
      <c r="Y329" s="73" t="s">
        <v>170</v>
      </c>
      <c r="Z329" s="73" t="s">
        <v>171</v>
      </c>
      <c r="AA329" s="66" t="s">
        <v>43</v>
      </c>
      <c r="AD329" s="73" t="s">
        <v>290</v>
      </c>
      <c r="AE329" s="73" t="s">
        <v>291</v>
      </c>
      <c r="AF329" s="73" t="s">
        <v>290</v>
      </c>
      <c r="AG329" s="73" t="s">
        <v>291</v>
      </c>
      <c r="AH329" s="73" t="s">
        <v>290</v>
      </c>
      <c r="AI329" s="73" t="s">
        <v>291</v>
      </c>
      <c r="AJ329" s="73" t="s">
        <v>290</v>
      </c>
      <c r="AK329" s="73" t="s">
        <v>291</v>
      </c>
      <c r="AL329" s="73" t="s">
        <v>290</v>
      </c>
      <c r="AM329" s="73" t="s">
        <v>291</v>
      </c>
      <c r="AN329" s="75" t="s">
        <v>292</v>
      </c>
      <c r="AP329" s="73" t="s">
        <v>293</v>
      </c>
      <c r="AQ329" s="73" t="s">
        <v>294</v>
      </c>
      <c r="AR329" s="73" t="s">
        <v>293</v>
      </c>
      <c r="AS329" s="73" t="s">
        <v>294</v>
      </c>
      <c r="AT329" s="73" t="s">
        <v>293</v>
      </c>
      <c r="AU329" s="73" t="s">
        <v>294</v>
      </c>
      <c r="AV329" s="73" t="s">
        <v>293</v>
      </c>
      <c r="AW329" s="73" t="s">
        <v>294</v>
      </c>
      <c r="AX329" s="73" t="s">
        <v>293</v>
      </c>
      <c r="AY329" s="75" t="s">
        <v>294</v>
      </c>
    </row>
    <row r="330" customFormat="false" ht="13.8" hidden="false" customHeight="false" outlineLevel="0" collapsed="false">
      <c r="A330" s="76" t="s">
        <v>115</v>
      </c>
      <c r="B330" s="79" t="n">
        <f aca="true">INDIRECT(ADDRESS(ROW()-35*INT((ROW()-15)/35)+138,2+INT((ROW()-15)/35), 1, 1, "Variables_Simulación"))</f>
        <v>0</v>
      </c>
      <c r="C330" s="79" t="n">
        <f aca="true">INDIRECT(ADDRESS(ROW()-35*INT((ROW()-15)/35)+108,2+INT((ROW()-15)/35), 1, 1, "Variables_Simulación"))</f>
        <v>0</v>
      </c>
      <c r="D330" s="79" t="n">
        <f aca="true">INDIRECT(ADDRESS(ROW()-35*INT((ROW()-15)/35)+78,2+INT((ROW()-15)/35), 1, 1, "Variables_Simulación"))</f>
        <v>0</v>
      </c>
      <c r="E330" s="79" t="n">
        <f aca="true">INDIRECT(ADDRESS(ROW()-35*INT((ROW()-15)/35)+48,2+INT((ROW()-15)/35), 1, 1, "Variables_Simulación"))</f>
        <v>0</v>
      </c>
      <c r="F330" s="79" t="n">
        <f aca="true">INDIRECT(ADDRESS(ROW()-35*INT((ROW()-15)/35)+18,2+INT((ROW()-15)/35), 1, 1, "Variables_Simulación"))</f>
        <v>0</v>
      </c>
      <c r="G330" s="79" t="n">
        <f aca="true">INDIRECT(ADDRESS(ROW()-35*INT((ROW()-15)/35)-12,2+INT((ROW()-15)/35), 1, 1, "Variables_Simulación"))</f>
        <v>0</v>
      </c>
      <c r="H330" s="79" t="n">
        <f aca="true">INDIRECT(ADDRESS(ROW()-35*INT((ROW()-15)/35)+168,2+INT((ROW()-15)/35), 1, 1, "Variables_Simulación"))</f>
        <v>0</v>
      </c>
      <c r="I330" s="88" t="n">
        <f aca="false">AP330+AR330+AT330+AV330+AX330</f>
        <v>0.139974656313444</v>
      </c>
      <c r="J330" s="79" t="n">
        <f aca="false">ROUND(AQ330+AS330+AU330+AW330+AY330,0)</f>
        <v>1271541</v>
      </c>
      <c r="K330" s="88" t="n">
        <f aca="false">I330-Tabla_Ministerio!J330</f>
        <v>0</v>
      </c>
      <c r="L330" s="79" t="n">
        <f aca="false">J330-Tabla_Ministerio!K330</f>
        <v>1</v>
      </c>
      <c r="M330" s="94" t="n">
        <f aca="false">Q365/Q$390</f>
        <v>0.196287529293616</v>
      </c>
      <c r="N330" s="81" t="n">
        <f aca="false">ROUND((N$355*M330),0)</f>
        <v>33878746</v>
      </c>
      <c r="O330" s="82" t="n">
        <f aca="false">Tabla_Ministerio!L330/Tabla_Ministerio!L355-M330</f>
        <v>-2.1950861413822E-006</v>
      </c>
      <c r="P330" s="81" t="n">
        <f aca="false">N330-Tabla_Ministerio!L330</f>
        <v>379</v>
      </c>
      <c r="Q330" s="83" t="n">
        <f aca="false">N330+J330</f>
        <v>35150287</v>
      </c>
      <c r="R330" s="81" t="n">
        <f aca="false">Q330-Tabla_Ministerio!M330</f>
        <v>380</v>
      </c>
      <c r="T330" s="84" t="n">
        <f aca="false">B330+Tabla_Ministerio!B330</f>
        <v>26658</v>
      </c>
      <c r="U330" s="84" t="n">
        <f aca="false">C330+Tabla_Ministerio!C330</f>
        <v>68</v>
      </c>
      <c r="V330" s="84" t="n">
        <f aca="false">D330+Tabla_Ministerio!D330</f>
        <v>1775.77608022699</v>
      </c>
      <c r="W330" s="84" t="n">
        <f aca="false">E330+Tabla_Ministerio!E330</f>
        <v>1119.83258844264</v>
      </c>
      <c r="X330" s="84" t="n">
        <f aca="false">F330+Tabla_Ministerio!F330</f>
        <v>739</v>
      </c>
      <c r="Y330" s="84" t="n">
        <f aca="false">G330+Tabla_Ministerio!G330</f>
        <v>1618</v>
      </c>
      <c r="Z330" s="84" t="n">
        <f aca="false">H330+Tabla_Ministerio!H330</f>
        <v>184</v>
      </c>
      <c r="AA330" s="84" t="n">
        <f aca="false">Y330+0.33*Z330</f>
        <v>1678.72</v>
      </c>
      <c r="AD330" s="85" t="n">
        <f aca="false">IF(U330&gt;0,T330/U330,0)</f>
        <v>392.029411764706</v>
      </c>
      <c r="AE330" s="86" t="n">
        <f aca="false">EXP((((AD330-AD$355)/AD$356+2)/4-1.9)^3)</f>
        <v>0.6487477719512</v>
      </c>
      <c r="AF330" s="87" t="n">
        <f aca="false">T330/V330</f>
        <v>15.012027865919</v>
      </c>
      <c r="AG330" s="86" t="n">
        <f aca="false">EXP((((AF330-AF$355)/AF$356+2)/4-1.9)^3)</f>
        <v>0.00935578248358162</v>
      </c>
      <c r="AH330" s="86" t="n">
        <f aca="false">W330/V330</f>
        <v>0.630615876017148</v>
      </c>
      <c r="AI330" s="86" t="n">
        <f aca="false">EXP((((AH330-AH$355)/AH$356+2)/4-1.9)^3)</f>
        <v>0.0937379424613182</v>
      </c>
      <c r="AJ330" s="86" t="n">
        <f aca="false">X330/V330</f>
        <v>0.416156072957992</v>
      </c>
      <c r="AK330" s="86" t="n">
        <f aca="false">EXP((((AJ330-AJ$355)/AJ$356+2)/4-1.9)^3)</f>
        <v>0.730423400230202</v>
      </c>
      <c r="AL330" s="86" t="n">
        <f aca="false">AA330/V330</f>
        <v>0.945344415150257</v>
      </c>
      <c r="AM330" s="86" t="n">
        <f aca="false">EXP((((AL330-AL$355)/AL$356+2)/4-1.9)^3)</f>
        <v>0.526320613605977</v>
      </c>
      <c r="AN330" s="86" t="n">
        <f aca="false">0.01*AE330+0.15*AG330+0.24*AI330+0.25*AK330+0.35*AM330</f>
        <v>0.397206016102408</v>
      </c>
      <c r="AP330" s="88" t="n">
        <f aca="false">0.01*AE330/$AN$355</f>
        <v>0.00228617500067192</v>
      </c>
      <c r="AQ330" s="79" t="n">
        <f aca="false">AP330*$J$355</f>
        <v>20767.7988862788</v>
      </c>
      <c r="AR330" s="88" t="n">
        <f aca="false">0.15*AG330/$AN$355</f>
        <v>0.000494544034302229</v>
      </c>
      <c r="AS330" s="79" t="n">
        <f aca="false">AR330*$J$355</f>
        <v>4492.47806566823</v>
      </c>
      <c r="AT330" s="88" t="n">
        <f aca="false">0.24*AI330/$AN$355</f>
        <v>0.00792793809618604</v>
      </c>
      <c r="AU330" s="79" t="n">
        <f aca="false">AT330*$J$355</f>
        <v>72018.0318287398</v>
      </c>
      <c r="AV330" s="88" t="n">
        <f aca="false">0.25*AK330/$AN$355</f>
        <v>0.0643499596341458</v>
      </c>
      <c r="AW330" s="79" t="n">
        <f aca="false">AV330*$J$355</f>
        <v>584560.245663311</v>
      </c>
      <c r="AX330" s="88" t="n">
        <f aca="false">0.35*AM330/$AN$355</f>
        <v>0.0649160395481375</v>
      </c>
      <c r="AY330" s="79" t="n">
        <f aca="false">AX330*$J$355</f>
        <v>589702.561454485</v>
      </c>
    </row>
    <row r="331" customFormat="false" ht="13.8" hidden="false" customHeight="false" outlineLevel="0" collapsed="false">
      <c r="A331" s="89" t="s">
        <v>116</v>
      </c>
      <c r="B331" s="81" t="n">
        <f aca="true">INDIRECT(ADDRESS(ROW()-35*INT((ROW()-15)/35)+138,2+INT((ROW()-15)/35), 1, 1, "Variables_Simulación"))</f>
        <v>0</v>
      </c>
      <c r="C331" s="81" t="n">
        <f aca="true">INDIRECT(ADDRESS(ROW()-35*INT((ROW()-15)/35)+108,2+INT((ROW()-15)/35), 1, 1, "Variables_Simulación"))</f>
        <v>0</v>
      </c>
      <c r="D331" s="81" t="n">
        <f aca="true">INDIRECT(ADDRESS(ROW()-35*INT((ROW()-15)/35)+78,2+INT((ROW()-15)/35), 1, 1, "Variables_Simulación"))</f>
        <v>0</v>
      </c>
      <c r="E331" s="81" t="n">
        <f aca="true">INDIRECT(ADDRESS(ROW()-35*INT((ROW()-15)/35)+48,2+INT((ROW()-15)/35), 1, 1, "Variables_Simulación"))</f>
        <v>0</v>
      </c>
      <c r="F331" s="81" t="n">
        <f aca="true">INDIRECT(ADDRESS(ROW()-35*INT((ROW()-15)/35)+18,2+INT((ROW()-15)/35), 1, 1, "Variables_Simulación"))</f>
        <v>0</v>
      </c>
      <c r="G331" s="81" t="n">
        <f aca="true">INDIRECT(ADDRESS(ROW()-35*INT((ROW()-15)/35)-12,2+INT((ROW()-15)/35), 1, 1, "Variables_Simulación"))</f>
        <v>0</v>
      </c>
      <c r="H331" s="81" t="n">
        <f aca="true">INDIRECT(ADDRESS(ROW()-35*INT((ROW()-15)/35)+168,2+INT((ROW()-15)/35), 1, 1, "Variables_Simulación"))</f>
        <v>0</v>
      </c>
      <c r="I331" s="94" t="n">
        <f aca="false">AP331+AR331+AT331+AV331+AX331</f>
        <v>0.0902090671814146</v>
      </c>
      <c r="J331" s="81" t="n">
        <f aca="false">ROUND(AQ331+AS331+AU331+AW331+AY331,0)</f>
        <v>819466</v>
      </c>
      <c r="K331" s="94" t="n">
        <f aca="false">I331-Tabla_Ministerio!J331</f>
        <v>0</v>
      </c>
      <c r="L331" s="81" t="n">
        <f aca="false">J331-Tabla_Ministerio!K331</f>
        <v>0</v>
      </c>
      <c r="M331" s="94" t="n">
        <f aca="false">Q366/Q$390</f>
        <v>0.124647142661786</v>
      </c>
      <c r="N331" s="81" t="n">
        <f aca="false">ROUND((N$355*M331),0)</f>
        <v>21513791</v>
      </c>
      <c r="O331" s="82" t="n">
        <f aca="false">Tabla_Ministerio!L331/Tabla_Ministerio!L355-M331</f>
        <v>3.34918240309234E-006</v>
      </c>
      <c r="P331" s="81" t="n">
        <f aca="false">N331-Tabla_Ministerio!L331</f>
        <v>-578</v>
      </c>
      <c r="Q331" s="83" t="n">
        <f aca="false">N331+J331</f>
        <v>22333257</v>
      </c>
      <c r="R331" s="81" t="n">
        <f aca="false">Q331-Tabla_Ministerio!M331</f>
        <v>-578</v>
      </c>
      <c r="T331" s="83" t="n">
        <f aca="false">B331+Tabla_Ministerio!B331</f>
        <v>21566</v>
      </c>
      <c r="U331" s="83" t="n">
        <f aca="false">C331+Tabla_Ministerio!C331</f>
        <v>65</v>
      </c>
      <c r="V331" s="83" t="n">
        <f aca="false">D331+Tabla_Ministerio!D331</f>
        <v>1914.83930893964</v>
      </c>
      <c r="W331" s="83" t="n">
        <f aca="false">E331+Tabla_Ministerio!E331</f>
        <v>1187.45514216684</v>
      </c>
      <c r="X331" s="83" t="n">
        <f aca="false">F331+Tabla_Ministerio!F331</f>
        <v>578</v>
      </c>
      <c r="Y331" s="83" t="n">
        <f aca="false">G331+Tabla_Ministerio!G331</f>
        <v>1490</v>
      </c>
      <c r="Z331" s="83" t="n">
        <f aca="false">H331+Tabla_Ministerio!H331</f>
        <v>128</v>
      </c>
      <c r="AA331" s="83" t="n">
        <f aca="false">Y331+0.33*Z331</f>
        <v>1532.24</v>
      </c>
      <c r="AD331" s="91" t="n">
        <f aca="false">IF(U331&gt;0,T331/U331,0)</f>
        <v>331.784615384615</v>
      </c>
      <c r="AE331" s="92" t="n">
        <f aca="false">EXP((((AD331-AD$355)/AD$356+2)/4-1.9)^3)</f>
        <v>0.410219898365471</v>
      </c>
      <c r="AF331" s="93" t="n">
        <f aca="false">T331/V331</f>
        <v>11.2625638607463</v>
      </c>
      <c r="AG331" s="92" t="n">
        <f aca="false">EXP((((AF331-AF$355)/AF$356+2)/4-1.9)^3)</f>
        <v>0.00141154515349772</v>
      </c>
      <c r="AH331" s="92" t="n">
        <f aca="false">W331/V331</f>
        <v>0.620133050654994</v>
      </c>
      <c r="AI331" s="92" t="n">
        <f aca="false">EXP((((AH331-AH$355)/AH$356+2)/4-1.9)^3)</f>
        <v>0.0841949187625464</v>
      </c>
      <c r="AJ331" s="92" t="n">
        <f aca="false">X331/V331</f>
        <v>0.301853005263441</v>
      </c>
      <c r="AK331" s="92" t="n">
        <f aca="false">EXP((((AJ331-AJ$355)/AJ$356+2)/4-1.9)^3)</f>
        <v>0.409267893490864</v>
      </c>
      <c r="AL331" s="92" t="n">
        <f aca="false">AA331/V331</f>
        <v>0.800192471946114</v>
      </c>
      <c r="AM331" s="92" t="n">
        <f aca="false">EXP((((AL331-AL$355)/AL$356+2)/4-1.9)^3)</f>
        <v>0.368995836277867</v>
      </c>
      <c r="AN331" s="92" t="n">
        <f aca="false">0.01*AE331+0.15*AG331+0.24*AI331+0.25*AK331+0.35*AM331</f>
        <v>0.25598622732966</v>
      </c>
      <c r="AP331" s="94" t="n">
        <f aca="false">0.01*AE331/$AN$355</f>
        <v>0.00144560724054689</v>
      </c>
      <c r="AQ331" s="81" t="n">
        <f aca="false">AP331*$J$355</f>
        <v>13132.0132673144</v>
      </c>
      <c r="AR331" s="94" t="n">
        <f aca="false">0.15*AG331/$AN$355</f>
        <v>7.46138803499931E-005</v>
      </c>
      <c r="AS331" s="81" t="n">
        <f aca="false">AR331*$J$355</f>
        <v>677.798532823646</v>
      </c>
      <c r="AT331" s="94" t="n">
        <f aca="false">0.24*AI331/$AN$355</f>
        <v>0.00712083161243194</v>
      </c>
      <c r="AU331" s="81" t="n">
        <f aca="false">AT331*$J$355</f>
        <v>64686.2111546924</v>
      </c>
      <c r="AV331" s="94" t="n">
        <f aca="false">0.25*AK331/$AN$355</f>
        <v>0.0360563098298723</v>
      </c>
      <c r="AW331" s="81" t="n">
        <f aca="false">AV331*$J$355</f>
        <v>327538.439055656</v>
      </c>
      <c r="AX331" s="94" t="n">
        <f aca="false">0.35*AM331/$AN$355</f>
        <v>0.0455117046182135</v>
      </c>
      <c r="AY331" s="81" t="n">
        <f aca="false">AX331*$J$355</f>
        <v>413432.011199926</v>
      </c>
    </row>
    <row r="332" customFormat="false" ht="13.8" hidden="false" customHeight="false" outlineLevel="0" collapsed="false">
      <c r="A332" s="89" t="s">
        <v>117</v>
      </c>
      <c r="B332" s="81" t="n">
        <f aca="true">INDIRECT(ADDRESS(ROW()-35*INT((ROW()-15)/35)+138,2+INT((ROW()-15)/35), 1, 1, "Variables_Simulación"))</f>
        <v>0</v>
      </c>
      <c r="C332" s="81" t="n">
        <f aca="true">INDIRECT(ADDRESS(ROW()-35*INT((ROW()-15)/35)+108,2+INT((ROW()-15)/35), 1, 1, "Variables_Simulación"))</f>
        <v>0</v>
      </c>
      <c r="D332" s="81" t="n">
        <f aca="true">INDIRECT(ADDRESS(ROW()-35*INT((ROW()-15)/35)+78,2+INT((ROW()-15)/35), 1, 1, "Variables_Simulación"))</f>
        <v>0</v>
      </c>
      <c r="E332" s="81" t="n">
        <f aca="true">INDIRECT(ADDRESS(ROW()-35*INT((ROW()-15)/35)+48,2+INT((ROW()-15)/35), 1, 1, "Variables_Simulación"))</f>
        <v>0</v>
      </c>
      <c r="F332" s="81" t="n">
        <f aca="true">INDIRECT(ADDRESS(ROW()-35*INT((ROW()-15)/35)+18,2+INT((ROW()-15)/35), 1, 1, "Variables_Simulación"))</f>
        <v>0</v>
      </c>
      <c r="G332" s="81" t="n">
        <f aca="true">INDIRECT(ADDRESS(ROW()-35*INT((ROW()-15)/35)-12,2+INT((ROW()-15)/35), 1, 1, "Variables_Simulación"))</f>
        <v>0</v>
      </c>
      <c r="H332" s="81" t="n">
        <f aca="true">INDIRECT(ADDRESS(ROW()-35*INT((ROW()-15)/35)+168,2+INT((ROW()-15)/35), 1, 1, "Variables_Simulación"))</f>
        <v>0</v>
      </c>
      <c r="I332" s="94" t="n">
        <f aca="false">AP332+AR332+AT332+AV332+AX332</f>
        <v>0.0675617764007377</v>
      </c>
      <c r="J332" s="81" t="n">
        <f aca="false">ROUND(AQ332+AS332+AU332+AW332+AY332,0)</f>
        <v>613737</v>
      </c>
      <c r="K332" s="94" t="n">
        <f aca="false">I332-Tabla_Ministerio!J332</f>
        <v>0</v>
      </c>
      <c r="L332" s="81" t="n">
        <f aca="false">J332-Tabla_Ministerio!K332</f>
        <v>0</v>
      </c>
      <c r="M332" s="94" t="n">
        <f aca="false">Q367/Q$390</f>
        <v>0.0739771025071088</v>
      </c>
      <c r="N332" s="81" t="n">
        <f aca="false">ROUND((N$355*M332),0)</f>
        <v>12768266</v>
      </c>
      <c r="O332" s="82" t="n">
        <f aca="false">Tabla_Ministerio!L332/Tabla_Ministerio!L355-M332</f>
        <v>-2.31715514508457E-005</v>
      </c>
      <c r="P332" s="81" t="n">
        <f aca="false">N332-Tabla_Ministerio!L332</f>
        <v>3999</v>
      </c>
      <c r="Q332" s="83" t="n">
        <f aca="false">N332+J332</f>
        <v>13382003</v>
      </c>
      <c r="R332" s="81" t="n">
        <f aca="false">Q332-Tabla_Ministerio!M332</f>
        <v>3999</v>
      </c>
      <c r="T332" s="83" t="n">
        <f aca="false">B332+Tabla_Ministerio!B332</f>
        <v>23749</v>
      </c>
      <c r="U332" s="83" t="n">
        <f aca="false">C332+Tabla_Ministerio!C332</f>
        <v>98</v>
      </c>
      <c r="V332" s="83" t="n">
        <f aca="false">D332+Tabla_Ministerio!D332</f>
        <v>1278.84568721162</v>
      </c>
      <c r="W332" s="83" t="n">
        <f aca="false">E332+Tabla_Ministerio!E332</f>
        <v>929.410081151014</v>
      </c>
      <c r="X332" s="83" t="n">
        <f aca="false">F332+Tabla_Ministerio!F332</f>
        <v>294</v>
      </c>
      <c r="Y332" s="83" t="n">
        <f aca="false">G332+Tabla_Ministerio!G332</f>
        <v>792</v>
      </c>
      <c r="Z332" s="83" t="n">
        <f aca="false">H332+Tabla_Ministerio!H332</f>
        <v>69</v>
      </c>
      <c r="AA332" s="83" t="n">
        <f aca="false">Y332+0.33*Z332</f>
        <v>814.77</v>
      </c>
      <c r="AD332" s="91" t="n">
        <f aca="false">IF(U332&gt;0,T332/U332,0)</f>
        <v>242.336734693878</v>
      </c>
      <c r="AE332" s="92" t="n">
        <f aca="false">EXP((((AD332-AD$355)/AD$356+2)/4-1.9)^3)</f>
        <v>0.130186761655655</v>
      </c>
      <c r="AF332" s="93" t="n">
        <f aca="false">T332/V332</f>
        <v>18.5706533927342</v>
      </c>
      <c r="AG332" s="92" t="n">
        <f aca="false">EXP((((AF332-AF$355)/AF$356+2)/4-1.9)^3)</f>
        <v>0.0387481371007272</v>
      </c>
      <c r="AH332" s="92" t="n">
        <f aca="false">W332/V332</f>
        <v>0.726757020370056</v>
      </c>
      <c r="AI332" s="92" t="n">
        <f aca="false">EXP((((AH332-AH$355)/AH$356+2)/4-1.9)^3)</f>
        <v>0.217932381860868</v>
      </c>
      <c r="AJ332" s="92" t="n">
        <f aca="false">X332/V332</f>
        <v>0.229894820727772</v>
      </c>
      <c r="AK332" s="92" t="n">
        <f aca="false">EXP((((AJ332-AJ$355)/AJ$356+2)/4-1.9)^3)</f>
        <v>0.22596933782021</v>
      </c>
      <c r="AL332" s="92" t="n">
        <f aca="false">AA332/V332</f>
        <v>0.637113615933221</v>
      </c>
      <c r="AM332" s="92" t="n">
        <f aca="false">EXP((((AL332-AL$355)/AL$356+2)/4-1.9)^3)</f>
        <v>0.21659950484472</v>
      </c>
      <c r="AN332" s="92" t="n">
        <f aca="false">0.01*AE332+0.15*AG332+0.24*AI332+0.25*AK332+0.35*AM332</f>
        <v>0.191720020978979</v>
      </c>
      <c r="AP332" s="94" t="n">
        <f aca="false">0.01*AE332/$AN$355</f>
        <v>0.000458775710351079</v>
      </c>
      <c r="AQ332" s="81" t="n">
        <f aca="false">AP332*$J$355</f>
        <v>4167.55571366174</v>
      </c>
      <c r="AR332" s="94" t="n">
        <f aca="false">0.15*AG332/$AN$355</f>
        <v>0.00204821564386708</v>
      </c>
      <c r="AS332" s="81" t="n">
        <f aca="false">AR332*$J$355</f>
        <v>18606.1568143557</v>
      </c>
      <c r="AT332" s="94" t="n">
        <f aca="false">0.24*AI332/$AN$355</f>
        <v>0.0184317511904031</v>
      </c>
      <c r="AU332" s="81" t="n">
        <f aca="false">AT332*$J$355</f>
        <v>167435.520785468</v>
      </c>
      <c r="AV332" s="94" t="n">
        <f aca="false">0.25*AK332/$AN$355</f>
        <v>0.0199077928810911</v>
      </c>
      <c r="AW332" s="81" t="n">
        <f aca="false">AV332*$J$355</f>
        <v>180844.003063055</v>
      </c>
      <c r="AX332" s="94" t="n">
        <f aca="false">0.35*AM332/$AN$355</f>
        <v>0.0267152409750253</v>
      </c>
      <c r="AY332" s="81" t="n">
        <f aca="false">AX332*$J$355</f>
        <v>242683.412951649</v>
      </c>
    </row>
    <row r="333" customFormat="false" ht="13.8" hidden="false" customHeight="false" outlineLevel="0" collapsed="false">
      <c r="A333" s="89" t="s">
        <v>118</v>
      </c>
      <c r="B333" s="81" t="n">
        <f aca="true">INDIRECT(ADDRESS(ROW()-35*INT((ROW()-15)/35)+138,2+INT((ROW()-15)/35), 1, 1, "Variables_Simulación"))</f>
        <v>0</v>
      </c>
      <c r="C333" s="81" t="n">
        <f aca="true">INDIRECT(ADDRESS(ROW()-35*INT((ROW()-15)/35)+108,2+INT((ROW()-15)/35), 1, 1, "Variables_Simulación"))</f>
        <v>0</v>
      </c>
      <c r="D333" s="81" t="n">
        <f aca="true">INDIRECT(ADDRESS(ROW()-35*INT((ROW()-15)/35)+78,2+INT((ROW()-15)/35), 1, 1, "Variables_Simulación"))</f>
        <v>0</v>
      </c>
      <c r="E333" s="81" t="n">
        <f aca="true">INDIRECT(ADDRESS(ROW()-35*INT((ROW()-15)/35)+48,2+INT((ROW()-15)/35), 1, 1, "Variables_Simulación"))</f>
        <v>0</v>
      </c>
      <c r="F333" s="81" t="n">
        <f aca="true">INDIRECT(ADDRESS(ROW()-35*INT((ROW()-15)/35)+18,2+INT((ROW()-15)/35), 1, 1, "Variables_Simulación"))</f>
        <v>0</v>
      </c>
      <c r="G333" s="81" t="n">
        <f aca="true">INDIRECT(ADDRESS(ROW()-35*INT((ROW()-15)/35)-12,2+INT((ROW()-15)/35), 1, 1, "Variables_Simulación"))</f>
        <v>0</v>
      </c>
      <c r="H333" s="81" t="n">
        <f aca="true">INDIRECT(ADDRESS(ROW()-35*INT((ROW()-15)/35)+168,2+INT((ROW()-15)/35), 1, 1, "Variables_Simulación"))</f>
        <v>0</v>
      </c>
      <c r="I333" s="94" t="n">
        <f aca="false">AP333+AR333+AT333+AV333+AX333</f>
        <v>0.0585003306697915</v>
      </c>
      <c r="J333" s="81" t="n">
        <f aca="false">ROUND(AQ333+AS333+AU333+AW333+AY333,0)</f>
        <v>531422</v>
      </c>
      <c r="K333" s="94" t="n">
        <f aca="false">I333-Tabla_Ministerio!J333</f>
        <v>0</v>
      </c>
      <c r="L333" s="81" t="n">
        <f aca="false">J333-Tabla_Ministerio!K333</f>
        <v>0</v>
      </c>
      <c r="M333" s="94" t="n">
        <f aca="false">Q368/Q$390</f>
        <v>0.0560248623359846</v>
      </c>
      <c r="N333" s="81" t="n">
        <f aca="false">ROUND((N$355*M333),0)</f>
        <v>9669754</v>
      </c>
      <c r="O333" s="82" t="n">
        <f aca="false">Tabla_Ministerio!L333/Tabla_Ministerio!L355-M333</f>
        <v>-8.38224072303301E-006</v>
      </c>
      <c r="P333" s="81" t="n">
        <f aca="false">N333-Tabla_Ministerio!L333</f>
        <v>1447</v>
      </c>
      <c r="Q333" s="83" t="n">
        <f aca="false">N333+J333</f>
        <v>10201176</v>
      </c>
      <c r="R333" s="81" t="n">
        <f aca="false">Q333-Tabla_Ministerio!M333</f>
        <v>1447</v>
      </c>
      <c r="T333" s="83" t="n">
        <f aca="false">B333+Tabla_Ministerio!B333</f>
        <v>13386</v>
      </c>
      <c r="U333" s="83" t="n">
        <f aca="false">C333+Tabla_Ministerio!C333</f>
        <v>54</v>
      </c>
      <c r="V333" s="83" t="n">
        <f aca="false">D333+Tabla_Ministerio!D333</f>
        <v>552.623309754551</v>
      </c>
      <c r="W333" s="83" t="n">
        <f aca="false">E333+Tabla_Ministerio!E333</f>
        <v>398.712305996039</v>
      </c>
      <c r="X333" s="83" t="n">
        <f aca="false">F333+Tabla_Ministerio!F333</f>
        <v>113</v>
      </c>
      <c r="Y333" s="83" t="n">
        <f aca="false">G333+Tabla_Ministerio!G333</f>
        <v>257</v>
      </c>
      <c r="Z333" s="83" t="n">
        <f aca="false">H333+Tabla_Ministerio!H333</f>
        <v>49</v>
      </c>
      <c r="AA333" s="83" t="n">
        <f aca="false">Y333+0.33*Z333</f>
        <v>273.17</v>
      </c>
      <c r="AD333" s="91" t="n">
        <f aca="false">IF(U333&gt;0,T333/U333,0)</f>
        <v>247.888888888889</v>
      </c>
      <c r="AE333" s="92" t="n">
        <f aca="false">EXP((((AD333-AD$355)/AD$356+2)/4-1.9)^3)</f>
        <v>0.142471862465076</v>
      </c>
      <c r="AF333" s="93" t="n">
        <f aca="false">T333/V333</f>
        <v>24.2226481650682</v>
      </c>
      <c r="AG333" s="92" t="n">
        <f aca="false">EXP((((AF333-AF$355)/AF$356+2)/4-1.9)^3)</f>
        <v>0.194189147882749</v>
      </c>
      <c r="AH333" s="92" t="n">
        <f aca="false">W333/V333</f>
        <v>0.721490206725315</v>
      </c>
      <c r="AI333" s="92" t="n">
        <f aca="false">EXP((((AH333-AH$355)/AH$356+2)/4-1.9)^3)</f>
        <v>0.209394756645952</v>
      </c>
      <c r="AJ333" s="92" t="n">
        <f aca="false">X333/V333</f>
        <v>0.204479250160818</v>
      </c>
      <c r="AK333" s="92" t="n">
        <f aca="false">EXP((((AJ333-AJ$355)/AJ$356+2)/4-1.9)^3)</f>
        <v>0.174214939202014</v>
      </c>
      <c r="AL333" s="92" t="n">
        <f aca="false">AA333/V333</f>
        <v>0.49431501563213</v>
      </c>
      <c r="AM333" s="92" t="n">
        <f aca="false">EXP((((AL333-AL$355)/AL$356+2)/4-1.9)^3)</f>
        <v>0.118985124302658</v>
      </c>
      <c r="AN333" s="92" t="n">
        <f aca="false">0.01*AE333+0.15*AG333+0.24*AI333+0.25*AK333+0.35*AM333</f>
        <v>0.166006360708526</v>
      </c>
      <c r="AP333" s="94" t="n">
        <f aca="false">0.01*AE333/$AN$355</f>
        <v>0.000502068175567202</v>
      </c>
      <c r="AQ333" s="81" t="n">
        <f aca="false">AP333*$J$355</f>
        <v>4560.82797437468</v>
      </c>
      <c r="AR333" s="94" t="n">
        <f aca="false">0.15*AG333/$AN$355</f>
        <v>0.0102647838147347</v>
      </c>
      <c r="AS333" s="81" t="n">
        <f aca="false">AR333*$J$355</f>
        <v>93246.1276205387</v>
      </c>
      <c r="AT333" s="94" t="n">
        <f aca="false">0.24*AI333/$AN$355</f>
        <v>0.0177096768369979</v>
      </c>
      <c r="AU333" s="81" t="n">
        <f aca="false">AT333*$J$355</f>
        <v>160876.138871113</v>
      </c>
      <c r="AV333" s="94" t="n">
        <f aca="false">0.25*AK333/$AN$355</f>
        <v>0.0153482545901207</v>
      </c>
      <c r="AW333" s="81" t="n">
        <f aca="false">AV333*$J$355</f>
        <v>139424.787905278</v>
      </c>
      <c r="AX333" s="94" t="n">
        <f aca="false">0.35*AM333/$AN$355</f>
        <v>0.014675547252371</v>
      </c>
      <c r="AY333" s="81" t="n">
        <f aca="false">AX333*$J$355</f>
        <v>133313.859959866</v>
      </c>
    </row>
    <row r="334" customFormat="false" ht="13.8" hidden="false" customHeight="false" outlineLevel="0" collapsed="false">
      <c r="A334" s="89" t="s">
        <v>119</v>
      </c>
      <c r="B334" s="81" t="n">
        <f aca="true">INDIRECT(ADDRESS(ROW()-35*INT((ROW()-15)/35)+138,2+INT((ROW()-15)/35), 1, 1, "Variables_Simulación"))</f>
        <v>0</v>
      </c>
      <c r="C334" s="81" t="n">
        <f aca="true">INDIRECT(ADDRESS(ROW()-35*INT((ROW()-15)/35)+108,2+INT((ROW()-15)/35), 1, 1, "Variables_Simulación"))</f>
        <v>0</v>
      </c>
      <c r="D334" s="81" t="n">
        <f aca="true">INDIRECT(ADDRESS(ROW()-35*INT((ROW()-15)/35)+78,2+INT((ROW()-15)/35), 1, 1, "Variables_Simulación"))</f>
        <v>0</v>
      </c>
      <c r="E334" s="81" t="n">
        <f aca="true">INDIRECT(ADDRESS(ROW()-35*INT((ROW()-15)/35)+48,2+INT((ROW()-15)/35), 1, 1, "Variables_Simulación"))</f>
        <v>0</v>
      </c>
      <c r="F334" s="81" t="n">
        <f aca="true">INDIRECT(ADDRESS(ROW()-35*INT((ROW()-15)/35)+18,2+INT((ROW()-15)/35), 1, 1, "Variables_Simulación"))</f>
        <v>0</v>
      </c>
      <c r="G334" s="81" t="n">
        <f aca="true">INDIRECT(ADDRESS(ROW()-35*INT((ROW()-15)/35)-12,2+INT((ROW()-15)/35), 1, 1, "Variables_Simulación"))</f>
        <v>0</v>
      </c>
      <c r="H334" s="81" t="n">
        <f aca="true">INDIRECT(ADDRESS(ROW()-35*INT((ROW()-15)/35)+168,2+INT((ROW()-15)/35), 1, 1, "Variables_Simulación"))</f>
        <v>0</v>
      </c>
      <c r="I334" s="94" t="n">
        <f aca="false">AP334+AR334+AT334+AV334+AX334</f>
        <v>0.078822979630657</v>
      </c>
      <c r="J334" s="81" t="n">
        <f aca="false">ROUND(AQ334+AS334+AU334+AW334+AY334,0)</f>
        <v>716034</v>
      </c>
      <c r="K334" s="94" t="n">
        <f aca="false">I334-Tabla_Ministerio!J334</f>
        <v>0</v>
      </c>
      <c r="L334" s="81" t="n">
        <f aca="false">J334-Tabla_Ministerio!K334</f>
        <v>0</v>
      </c>
      <c r="M334" s="94" t="n">
        <f aca="false">Q369/Q$390</f>
        <v>0.0552393144188359</v>
      </c>
      <c r="N334" s="81" t="n">
        <f aca="false">ROUND((N$355*M334),0)</f>
        <v>9534170</v>
      </c>
      <c r="O334" s="82" t="n">
        <f aca="false">Tabla_Ministerio!L334/Tabla_Ministerio!L355-M334</f>
        <v>3.94494940562234E-006</v>
      </c>
      <c r="P334" s="81" t="n">
        <f aca="false">N334-Tabla_Ministerio!L334</f>
        <v>-681</v>
      </c>
      <c r="Q334" s="83" t="n">
        <f aca="false">N334+J334</f>
        <v>10250204</v>
      </c>
      <c r="R334" s="81" t="n">
        <f aca="false">Q334-Tabla_Ministerio!M334</f>
        <v>-681</v>
      </c>
      <c r="T334" s="83" t="n">
        <f aca="false">B334+Tabla_Ministerio!B334</f>
        <v>14130</v>
      </c>
      <c r="U334" s="83" t="n">
        <f aca="false">C334+Tabla_Ministerio!C334</f>
        <v>64</v>
      </c>
      <c r="V334" s="83" t="n">
        <f aca="false">D334+Tabla_Ministerio!D334</f>
        <v>527.336169117455</v>
      </c>
      <c r="W334" s="83" t="n">
        <f aca="false">E334+Tabla_Ministerio!E334</f>
        <v>288.252155443993</v>
      </c>
      <c r="X334" s="83" t="n">
        <f aca="false">F334+Tabla_Ministerio!F334</f>
        <v>100</v>
      </c>
      <c r="Y334" s="83" t="n">
        <f aca="false">G334+Tabla_Ministerio!G334</f>
        <v>420</v>
      </c>
      <c r="Z334" s="83" t="n">
        <f aca="false">H334+Tabla_Ministerio!H334</f>
        <v>4</v>
      </c>
      <c r="AA334" s="83" t="n">
        <f aca="false">Y334+0.33*Z334</f>
        <v>421.32</v>
      </c>
      <c r="AD334" s="91" t="n">
        <f aca="false">IF(U334&gt;0,T334/U334,0)</f>
        <v>220.78125</v>
      </c>
      <c r="AE334" s="92" t="n">
        <f aca="false">EXP((((AD334-AD$355)/AD$356+2)/4-1.9)^3)</f>
        <v>0.0893479985054107</v>
      </c>
      <c r="AF334" s="93" t="n">
        <f aca="false">T334/V334</f>
        <v>26.7950518616006</v>
      </c>
      <c r="AG334" s="92" t="n">
        <f aca="false">EXP((((AF334-AF$355)/AF$356+2)/4-1.9)^3)</f>
        <v>0.32320913681042</v>
      </c>
      <c r="AH334" s="92" t="n">
        <f aca="false">W334/V334</f>
        <v>0.546619352748758</v>
      </c>
      <c r="AI334" s="92" t="n">
        <f aca="false">EXP((((AH334-AH$355)/AH$356+2)/4-1.9)^3)</f>
        <v>0.0361500462115513</v>
      </c>
      <c r="AJ334" s="92" t="n">
        <f aca="false">X334/V334</f>
        <v>0.189632355708426</v>
      </c>
      <c r="AK334" s="92" t="n">
        <f aca="false">EXP((((AJ334-AJ$355)/AJ$356+2)/4-1.9)^3)</f>
        <v>0.147697580900462</v>
      </c>
      <c r="AL334" s="92" t="n">
        <f aca="false">AA334/V334</f>
        <v>0.798959041070741</v>
      </c>
      <c r="AM334" s="92" t="n">
        <f aca="false">EXP((((AL334-AL$355)/AL$356+2)/4-1.9)^3)</f>
        <v>0.367716214979108</v>
      </c>
      <c r="AN334" s="92" t="n">
        <f aca="false">0.01*AE334+0.15*AG334+0.24*AI334+0.25*AK334+0.35*AM334</f>
        <v>0.223675932065193</v>
      </c>
      <c r="AP334" s="94" t="n">
        <f aca="false">0.01*AE334/$AN$355</f>
        <v>0.000314860673708036</v>
      </c>
      <c r="AQ334" s="81" t="n">
        <f aca="false">AP334*$J$355</f>
        <v>2860.21986367837</v>
      </c>
      <c r="AR334" s="94" t="n">
        <f aca="false">0.15*AG334/$AN$355</f>
        <v>0.0170847441913138</v>
      </c>
      <c r="AS334" s="81" t="n">
        <f aca="false">AR334*$J$355</f>
        <v>155199.200098174</v>
      </c>
      <c r="AT334" s="94" t="n">
        <f aca="false">0.24*AI334/$AN$355</f>
        <v>0.0030574100627151</v>
      </c>
      <c r="AU334" s="81" t="n">
        <f aca="false">AT334*$J$355</f>
        <v>27773.7606599191</v>
      </c>
      <c r="AV334" s="94" t="n">
        <f aca="false">0.25*AK334/$AN$355</f>
        <v>0.0130120877370718</v>
      </c>
      <c r="AW334" s="81" t="n">
        <f aca="false">AV334*$J$355</f>
        <v>118202.858982667</v>
      </c>
      <c r="AX334" s="94" t="n">
        <f aca="false">0.35*AM334/$AN$355</f>
        <v>0.0453538769658483</v>
      </c>
      <c r="AY334" s="81" t="n">
        <f aca="false">AX334*$J$355</f>
        <v>411998.2920218</v>
      </c>
    </row>
    <row r="335" customFormat="false" ht="13.8" hidden="false" customHeight="false" outlineLevel="0" collapsed="false">
      <c r="A335" s="89" t="s">
        <v>120</v>
      </c>
      <c r="B335" s="81" t="n">
        <f aca="true">INDIRECT(ADDRESS(ROW()-35*INT((ROW()-15)/35)+138,2+INT((ROW()-15)/35), 1, 1, "Variables_Simulación"))</f>
        <v>0</v>
      </c>
      <c r="C335" s="81" t="n">
        <f aca="true">INDIRECT(ADDRESS(ROW()-35*INT((ROW()-15)/35)+108,2+INT((ROW()-15)/35), 1, 1, "Variables_Simulación"))</f>
        <v>0</v>
      </c>
      <c r="D335" s="81" t="n">
        <f aca="true">INDIRECT(ADDRESS(ROW()-35*INT((ROW()-15)/35)+78,2+INT((ROW()-15)/35), 1, 1, "Variables_Simulación"))</f>
        <v>0</v>
      </c>
      <c r="E335" s="81" t="n">
        <f aca="true">INDIRECT(ADDRESS(ROW()-35*INT((ROW()-15)/35)+48,2+INT((ROW()-15)/35), 1, 1, "Variables_Simulación"))</f>
        <v>0</v>
      </c>
      <c r="F335" s="81" t="n">
        <f aca="true">INDIRECT(ADDRESS(ROW()-35*INT((ROW()-15)/35)+18,2+INT((ROW()-15)/35), 1, 1, "Variables_Simulación"))</f>
        <v>0</v>
      </c>
      <c r="G335" s="81" t="n">
        <f aca="true">INDIRECT(ADDRESS(ROW()-35*INT((ROW()-15)/35)-12,2+INT((ROW()-15)/35), 1, 1, "Variables_Simulación"))</f>
        <v>0</v>
      </c>
      <c r="H335" s="81" t="n">
        <f aca="true">INDIRECT(ADDRESS(ROW()-35*INT((ROW()-15)/35)+168,2+INT((ROW()-15)/35), 1, 1, "Variables_Simulación"))</f>
        <v>0</v>
      </c>
      <c r="I335" s="94" t="n">
        <f aca="false">AP335+AR335+AT335+AV335+AX335</f>
        <v>0.0408077141157917</v>
      </c>
      <c r="J335" s="81" t="n">
        <f aca="false">ROUND(AQ335+AS335+AU335+AW335+AY335,0)</f>
        <v>370701</v>
      </c>
      <c r="K335" s="94" t="n">
        <f aca="false">I335-Tabla_Ministerio!J335</f>
        <v>0</v>
      </c>
      <c r="L335" s="81" t="n">
        <f aca="false">J335-Tabla_Ministerio!K335</f>
        <v>0</v>
      </c>
      <c r="M335" s="94" t="n">
        <f aca="false">Q370/Q$390</f>
        <v>0.0627432877766976</v>
      </c>
      <c r="N335" s="81" t="n">
        <f aca="false">ROUND((N$355*M335),0)</f>
        <v>10829337</v>
      </c>
      <c r="O335" s="82" t="n">
        <f aca="false">Tabla_Ministerio!L335/Tabla_Ministerio!L355-M335</f>
        <v>-1.42035520586392E-005</v>
      </c>
      <c r="P335" s="81" t="n">
        <f aca="false">N335-Tabla_Ministerio!L335</f>
        <v>2451</v>
      </c>
      <c r="Q335" s="83" t="n">
        <f aca="false">N335+J335</f>
        <v>11200038</v>
      </c>
      <c r="R335" s="81" t="n">
        <f aca="false">Q335-Tabla_Ministerio!M335</f>
        <v>2451</v>
      </c>
      <c r="T335" s="83" t="n">
        <f aca="false">B335+Tabla_Ministerio!B335</f>
        <v>17275</v>
      </c>
      <c r="U335" s="83" t="n">
        <f aca="false">C335+Tabla_Ministerio!C335</f>
        <v>64</v>
      </c>
      <c r="V335" s="83" t="n">
        <f aca="false">D335+Tabla_Ministerio!D335</f>
        <v>851.501519874431</v>
      </c>
      <c r="W335" s="83" t="n">
        <f aca="false">E335+Tabla_Ministerio!E335</f>
        <v>571.952884044852</v>
      </c>
      <c r="X335" s="83" t="n">
        <f aca="false">F335+Tabla_Ministerio!F335</f>
        <v>164</v>
      </c>
      <c r="Y335" s="83" t="n">
        <f aca="false">G335+Tabla_Ministerio!G335</f>
        <v>367</v>
      </c>
      <c r="Z335" s="83" t="n">
        <f aca="false">H335+Tabla_Ministerio!H335</f>
        <v>25</v>
      </c>
      <c r="AA335" s="83" t="n">
        <f aca="false">Y335+0.33*Z335</f>
        <v>375.25</v>
      </c>
      <c r="AD335" s="91" t="n">
        <f aca="false">IF(U335&gt;0,T335/U335,0)</f>
        <v>269.921875</v>
      </c>
      <c r="AE335" s="92" t="n">
        <f aca="false">EXP((((AD335-AD$355)/AD$356+2)/4-1.9)^3)</f>
        <v>0.198498931471174</v>
      </c>
      <c r="AF335" s="93" t="n">
        <f aca="false">T335/V335</f>
        <v>20.2876913273713</v>
      </c>
      <c r="AG335" s="92" t="n">
        <f aca="false">EXP((((AF335-AF$355)/AF$356+2)/4-1.9)^3)</f>
        <v>0.0683756239325769</v>
      </c>
      <c r="AH335" s="92" t="n">
        <f aca="false">W335/V335</f>
        <v>0.671699193360449</v>
      </c>
      <c r="AI335" s="92" t="n">
        <f aca="false">EXP((((AH335-AH$355)/AH$356+2)/4-1.9)^3)</f>
        <v>0.138567029152402</v>
      </c>
      <c r="AJ335" s="92" t="n">
        <f aca="false">X335/V335</f>
        <v>0.192600948057244</v>
      </c>
      <c r="AK335" s="92" t="n">
        <f aca="false">EXP((((AJ335-AJ$355)/AJ$356+2)/4-1.9)^3)</f>
        <v>0.152777090428914</v>
      </c>
      <c r="AL335" s="92" t="n">
        <f aca="false">AA335/V335</f>
        <v>0.440692108283421</v>
      </c>
      <c r="AM335" s="92" t="n">
        <f aca="false">EXP((((AL335-AL$355)/AL$356+2)/4-1.9)^3)</f>
        <v>0.0917381101774246</v>
      </c>
      <c r="AN335" s="92" t="n">
        <f aca="false">0.01*AE335+0.15*AG335+0.24*AI335+0.25*AK335+0.35*AM335</f>
        <v>0.115800031070502</v>
      </c>
      <c r="AP335" s="94" t="n">
        <f aca="false">0.01*AE335/$AN$355</f>
        <v>0.000699506517648006</v>
      </c>
      <c r="AQ335" s="81" t="n">
        <f aca="false">AP335*$J$355</f>
        <v>6354.37386634241</v>
      </c>
      <c r="AR335" s="94" t="n">
        <f aca="false">0.15*AG335/$AN$355</f>
        <v>0.00361431627625908</v>
      </c>
      <c r="AS335" s="81" t="n">
        <f aca="false">AR335*$J$355</f>
        <v>32832.7418131558</v>
      </c>
      <c r="AT335" s="94" t="n">
        <f aca="false">0.24*AI335/$AN$355</f>
        <v>0.0117193827861752</v>
      </c>
      <c r="AU335" s="81" t="n">
        <f aca="false">AT335*$J$355</f>
        <v>106459.822499621</v>
      </c>
      <c r="AV335" s="94" t="n">
        <f aca="false">0.25*AK335/$AN$355</f>
        <v>0.0134595901487062</v>
      </c>
      <c r="AW335" s="81" t="n">
        <f aca="false">AV335*$J$355</f>
        <v>122268.007137649</v>
      </c>
      <c r="AX335" s="94" t="n">
        <f aca="false">0.35*AM335/$AN$355</f>
        <v>0.0113149183870032</v>
      </c>
      <c r="AY335" s="81" t="n">
        <f aca="false">AX335*$J$355</f>
        <v>102785.635135927</v>
      </c>
    </row>
    <row r="336" customFormat="false" ht="13.8" hidden="false" customHeight="false" outlineLevel="0" collapsed="false">
      <c r="A336" s="89" t="s">
        <v>121</v>
      </c>
      <c r="B336" s="81" t="n">
        <f aca="true">INDIRECT(ADDRESS(ROW()-35*INT((ROW()-15)/35)+138,2+INT((ROW()-15)/35), 1, 1, "Variables_Simulación"))</f>
        <v>0</v>
      </c>
      <c r="C336" s="81" t="n">
        <f aca="true">INDIRECT(ADDRESS(ROW()-35*INT((ROW()-15)/35)+108,2+INT((ROW()-15)/35), 1, 1, "Variables_Simulación"))</f>
        <v>0</v>
      </c>
      <c r="D336" s="81" t="n">
        <f aca="true">INDIRECT(ADDRESS(ROW()-35*INT((ROW()-15)/35)+78,2+INT((ROW()-15)/35), 1, 1, "Variables_Simulación"))</f>
        <v>0</v>
      </c>
      <c r="E336" s="81" t="n">
        <f aca="true">INDIRECT(ADDRESS(ROW()-35*INT((ROW()-15)/35)+48,2+INT((ROW()-15)/35), 1, 1, "Variables_Simulación"))</f>
        <v>0</v>
      </c>
      <c r="F336" s="81" t="n">
        <f aca="true">INDIRECT(ADDRESS(ROW()-35*INT((ROW()-15)/35)+18,2+INT((ROW()-15)/35), 1, 1, "Variables_Simulación"))</f>
        <v>0</v>
      </c>
      <c r="G336" s="81" t="n">
        <f aca="true">INDIRECT(ADDRESS(ROW()-35*INT((ROW()-15)/35)-12,2+INT((ROW()-15)/35), 1, 1, "Variables_Simulación"))</f>
        <v>0</v>
      </c>
      <c r="H336" s="81" t="n">
        <f aca="true">INDIRECT(ADDRESS(ROW()-35*INT((ROW()-15)/35)+168,2+INT((ROW()-15)/35), 1, 1, "Variables_Simulación"))</f>
        <v>0</v>
      </c>
      <c r="I336" s="94" t="n">
        <f aca="false">AP336+AR336+AT336+AV336+AX336</f>
        <v>0.0242657450092146</v>
      </c>
      <c r="J336" s="81" t="n">
        <f aca="false">ROUND(AQ336+AS336+AU336+AW336+AY336,0)</f>
        <v>220432</v>
      </c>
      <c r="K336" s="94" t="n">
        <f aca="false">I336-Tabla_Ministerio!J336</f>
        <v>0</v>
      </c>
      <c r="L336" s="81" t="n">
        <f aca="false">J336-Tabla_Ministerio!K336</f>
        <v>0</v>
      </c>
      <c r="M336" s="94" t="n">
        <f aca="false">Q371/Q$390</f>
        <v>0.0481786411011499</v>
      </c>
      <c r="N336" s="81" t="n">
        <f aca="false">ROUND((N$355*M336),0)</f>
        <v>8315515</v>
      </c>
      <c r="O336" s="82" t="n">
        <f aca="false">Tabla_Ministerio!L336/Tabla_Ministerio!L355-M336</f>
        <v>2.51901800964183E-006</v>
      </c>
      <c r="P336" s="81" t="n">
        <f aca="false">N336-Tabla_Ministerio!L336</f>
        <v>-435</v>
      </c>
      <c r="Q336" s="83" t="n">
        <f aca="false">N336+J336</f>
        <v>8535947</v>
      </c>
      <c r="R336" s="81" t="n">
        <f aca="false">Q336-Tabla_Ministerio!M336</f>
        <v>-435</v>
      </c>
      <c r="T336" s="83" t="n">
        <f aca="false">B336+Tabla_Ministerio!B336</f>
        <v>11648</v>
      </c>
      <c r="U336" s="83" t="n">
        <f aca="false">C336+Tabla_Ministerio!C336</f>
        <v>55</v>
      </c>
      <c r="V336" s="83" t="n">
        <f aca="false">D336+Tabla_Ministerio!D336</f>
        <v>860.151789492559</v>
      </c>
      <c r="W336" s="83" t="n">
        <f aca="false">E336+Tabla_Ministerio!E336</f>
        <v>441.562092522862</v>
      </c>
      <c r="X336" s="83" t="n">
        <f aca="false">F336+Tabla_Ministerio!F336</f>
        <v>158</v>
      </c>
      <c r="Y336" s="83" t="n">
        <f aca="false">G336+Tabla_Ministerio!G336</f>
        <v>340</v>
      </c>
      <c r="Z336" s="83" t="n">
        <f aca="false">H336+Tabla_Ministerio!H336</f>
        <v>37</v>
      </c>
      <c r="AA336" s="83" t="n">
        <f aca="false">Y336+0.33*Z336</f>
        <v>352.21</v>
      </c>
      <c r="AD336" s="91" t="n">
        <f aca="false">IF(U336&gt;0,T336/U336,0)</f>
        <v>211.781818181818</v>
      </c>
      <c r="AE336" s="92" t="n">
        <f aca="false">EXP((((AD336-AD$355)/AD$356+2)/4-1.9)^3)</f>
        <v>0.0753833260427436</v>
      </c>
      <c r="AF336" s="93" t="n">
        <f aca="false">T336/V336</f>
        <v>13.5417959275207</v>
      </c>
      <c r="AG336" s="92" t="n">
        <f aca="false">EXP((((AF336-AF$355)/AF$356+2)/4-1.9)^3)</f>
        <v>0.00468863986431958</v>
      </c>
      <c r="AH336" s="92" t="n">
        <f aca="false">W336/V336</f>
        <v>0.513353687008381</v>
      </c>
      <c r="AI336" s="92" t="n">
        <f aca="false">EXP((((AH336-AH$355)/AH$356+2)/4-1.9)^3)</f>
        <v>0.0233141070303811</v>
      </c>
      <c r="AJ336" s="92" t="n">
        <f aca="false">X336/V336</f>
        <v>0.183688509319048</v>
      </c>
      <c r="AK336" s="92" t="n">
        <f aca="false">EXP((((AJ336-AJ$355)/AJ$356+2)/4-1.9)^3)</f>
        <v>0.137861584077009</v>
      </c>
      <c r="AL336" s="92" t="n">
        <f aca="false">AA336/V336</f>
        <v>0.409474239666215</v>
      </c>
      <c r="AM336" s="92" t="n">
        <f aca="false">EXP((((AL336-AL$355)/AL$356+2)/4-1.9)^3)</f>
        <v>0.0781170920111215</v>
      </c>
      <c r="AN336" s="92" t="n">
        <f aca="false">0.01*AE336+0.15*AG336+0.24*AI336+0.25*AK336+0.35*AM336</f>
        <v>0.0688588931505117</v>
      </c>
      <c r="AP336" s="94" t="n">
        <f aca="false">0.01*AE336/$AN$355</f>
        <v>0.000265649429435551</v>
      </c>
      <c r="AQ336" s="81" t="n">
        <f aca="false">AP336*$J$355</f>
        <v>2413.18093459633</v>
      </c>
      <c r="AR336" s="94" t="n">
        <f aca="false">0.15*AG336/$AN$355</f>
        <v>0.000247840186318995</v>
      </c>
      <c r="AS336" s="81" t="n">
        <f aca="false">AR336*$J$355</f>
        <v>2251.40032757684</v>
      </c>
      <c r="AT336" s="94" t="n">
        <f aca="false">0.24*AI336/$AN$355</f>
        <v>0.00197180343894352</v>
      </c>
      <c r="AU336" s="81" t="n">
        <f aca="false">AT336*$J$355</f>
        <v>17912.0221554415</v>
      </c>
      <c r="AV336" s="94" t="n">
        <f aca="false">0.25*AK336/$AN$355</f>
        <v>0.0121455410213569</v>
      </c>
      <c r="AW336" s="81" t="n">
        <f aca="false">AV336*$J$355</f>
        <v>110331.078426829</v>
      </c>
      <c r="AX336" s="94" t="n">
        <f aca="false">0.35*AM336/$AN$355</f>
        <v>0.00963491093315954</v>
      </c>
      <c r="AY336" s="81" t="n">
        <f aca="false">AX336*$J$355</f>
        <v>87524.3113446068</v>
      </c>
    </row>
    <row r="337" customFormat="false" ht="13.8" hidden="false" customHeight="false" outlineLevel="0" collapsed="false">
      <c r="A337" s="89" t="s">
        <v>122</v>
      </c>
      <c r="B337" s="81" t="n">
        <f aca="true">INDIRECT(ADDRESS(ROW()-35*INT((ROW()-15)/35)+138,2+INT((ROW()-15)/35), 1, 1, "Variables_Simulación"))</f>
        <v>0</v>
      </c>
      <c r="C337" s="81" t="n">
        <f aca="true">INDIRECT(ADDRESS(ROW()-35*INT((ROW()-15)/35)+108,2+INT((ROW()-15)/35), 1, 1, "Variables_Simulación"))</f>
        <v>0</v>
      </c>
      <c r="D337" s="81" t="n">
        <f aca="true">INDIRECT(ADDRESS(ROW()-35*INT((ROW()-15)/35)+78,2+INT((ROW()-15)/35), 1, 1, "Variables_Simulación"))</f>
        <v>0</v>
      </c>
      <c r="E337" s="81" t="n">
        <f aca="true">INDIRECT(ADDRESS(ROW()-35*INT((ROW()-15)/35)+48,2+INT((ROW()-15)/35), 1, 1, "Variables_Simulación"))</f>
        <v>0</v>
      </c>
      <c r="F337" s="81" t="n">
        <f aca="true">INDIRECT(ADDRESS(ROW()-35*INT((ROW()-15)/35)+18,2+INT((ROW()-15)/35), 1, 1, "Variables_Simulación"))</f>
        <v>0</v>
      </c>
      <c r="G337" s="81" t="n">
        <f aca="true">INDIRECT(ADDRESS(ROW()-35*INT((ROW()-15)/35)-12,2+INT((ROW()-15)/35), 1, 1, "Variables_Simulación"))</f>
        <v>0</v>
      </c>
      <c r="H337" s="81" t="n">
        <f aca="true">INDIRECT(ADDRESS(ROW()-35*INT((ROW()-15)/35)+168,2+INT((ROW()-15)/35), 1, 1, "Variables_Simulación"))</f>
        <v>0</v>
      </c>
      <c r="I337" s="94" t="n">
        <f aca="false">AP337+AR337+AT337+AV337+AX337</f>
        <v>0.034552184635595</v>
      </c>
      <c r="J337" s="81" t="n">
        <f aca="false">ROUND(AQ337+AS337+AU337+AW337+AY337,0)</f>
        <v>313875</v>
      </c>
      <c r="K337" s="94" t="n">
        <f aca="false">I337-Tabla_Ministerio!J337</f>
        <v>0</v>
      </c>
      <c r="L337" s="81" t="n">
        <f aca="false">J337-Tabla_Ministerio!K337</f>
        <v>0</v>
      </c>
      <c r="M337" s="94" t="n">
        <f aca="false">Q372/Q$390</f>
        <v>0.0469263049515962</v>
      </c>
      <c r="N337" s="81" t="n">
        <f aca="false">ROUND((N$355*M337),0)</f>
        <v>8099365</v>
      </c>
      <c r="O337" s="82" t="n">
        <f aca="false">Tabla_Ministerio!L337/Tabla_Ministerio!L355-M337</f>
        <v>-1.37086392477115E-005</v>
      </c>
      <c r="P337" s="81" t="n">
        <f aca="false">N337-Tabla_Ministerio!L337</f>
        <v>2366</v>
      </c>
      <c r="Q337" s="83" t="n">
        <f aca="false">N337+J337</f>
        <v>8413240</v>
      </c>
      <c r="R337" s="81" t="n">
        <f aca="false">Q337-Tabla_Ministerio!M337</f>
        <v>2366</v>
      </c>
      <c r="T337" s="83" t="n">
        <f aca="false">B337+Tabla_Ministerio!B337</f>
        <v>9216</v>
      </c>
      <c r="U337" s="83" t="n">
        <f aca="false">C337+Tabla_Ministerio!C337</f>
        <v>49</v>
      </c>
      <c r="V337" s="83" t="n">
        <f aca="false">D337+Tabla_Ministerio!D337</f>
        <v>448.882388942995</v>
      </c>
      <c r="W337" s="83" t="n">
        <f aca="false">E337+Tabla_Ministerio!E337</f>
        <v>296.667099160314</v>
      </c>
      <c r="X337" s="83" t="n">
        <f aca="false">F337+Tabla_Ministerio!F337</f>
        <v>47.5</v>
      </c>
      <c r="Y337" s="83" t="n">
        <f aca="false">G337+Tabla_Ministerio!G337</f>
        <v>220</v>
      </c>
      <c r="Z337" s="83" t="n">
        <f aca="false">H337+Tabla_Ministerio!H337</f>
        <v>25</v>
      </c>
      <c r="AA337" s="83" t="n">
        <f aca="false">Y337+0.33*Z337</f>
        <v>228.25</v>
      </c>
      <c r="AD337" s="91" t="n">
        <f aca="false">IF(U337&gt;0,T337/U337,0)</f>
        <v>188.081632653061</v>
      </c>
      <c r="AE337" s="92" t="n">
        <f aca="false">EXP((((AD337-AD$355)/AD$356+2)/4-1.9)^3)</f>
        <v>0.0463990713646151</v>
      </c>
      <c r="AF337" s="93" t="n">
        <f aca="false">T337/V337</f>
        <v>20.5309903596382</v>
      </c>
      <c r="AG337" s="92" t="n">
        <f aca="false">EXP((((AF337-AF$355)/AF$356+2)/4-1.9)^3)</f>
        <v>0.0736772760583185</v>
      </c>
      <c r="AH337" s="92" t="n">
        <f aca="false">W337/V337</f>
        <v>0.660901622491562</v>
      </c>
      <c r="AI337" s="92" t="n">
        <f aca="false">EXP((((AH337-AH$355)/AH$356+2)/4-1.9)^3)</f>
        <v>0.125607348490555</v>
      </c>
      <c r="AJ337" s="92" t="n">
        <f aca="false">X337/V337</f>
        <v>0.105818363941278</v>
      </c>
      <c r="AK337" s="92" t="n">
        <f aca="false">EXP((((AJ337-AJ$355)/AJ$356+2)/4-1.9)^3)</f>
        <v>0.0477087832651372</v>
      </c>
      <c r="AL337" s="92" t="n">
        <f aca="false">AA337/V337</f>
        <v>0.508485085675718</v>
      </c>
      <c r="AM337" s="92" t="n">
        <f aca="false">EXP((((AL337-AL$355)/AL$356+2)/4-1.9)^3)</f>
        <v>0.127029075551401</v>
      </c>
      <c r="AN337" s="92" t="n">
        <f aca="false">0.01*AE337+0.15*AG337+0.24*AI337+0.25*AK337+0.35*AM337</f>
        <v>0.0980487180194018</v>
      </c>
      <c r="AP337" s="94" t="n">
        <f aca="false">0.01*AE337/$AN$355</f>
        <v>0.000163509458674726</v>
      </c>
      <c r="AQ337" s="81" t="n">
        <f aca="false">AP337*$J$355</f>
        <v>1485.33316686737</v>
      </c>
      <c r="AR337" s="94" t="n">
        <f aca="false">0.15*AG337/$AN$355</f>
        <v>0.00389456011853869</v>
      </c>
      <c r="AS337" s="81" t="n">
        <f aca="false">AR337*$J$355</f>
        <v>35378.4995761751</v>
      </c>
      <c r="AT337" s="94" t="n">
        <f aca="false">0.24*AI337/$AN$355</f>
        <v>0.0106233106585427</v>
      </c>
      <c r="AU337" s="81" t="n">
        <f aca="false">AT337*$J$355</f>
        <v>96503.0145103656</v>
      </c>
      <c r="AV337" s="94" t="n">
        <f aca="false">0.25*AK337/$AN$355</f>
        <v>0.00420312147220123</v>
      </c>
      <c r="AW337" s="81" t="n">
        <f aca="false">AV337*$J$355</f>
        <v>38181.4959063152</v>
      </c>
      <c r="AX337" s="94" t="n">
        <f aca="false">0.35*AM337/$AN$355</f>
        <v>0.0156676829276376</v>
      </c>
      <c r="AY337" s="81" t="n">
        <f aca="false">AX337*$J$355</f>
        <v>142326.500796977</v>
      </c>
    </row>
    <row r="338" customFormat="false" ht="13.8" hidden="false" customHeight="false" outlineLevel="0" collapsed="false">
      <c r="A338" s="89" t="s">
        <v>123</v>
      </c>
      <c r="B338" s="81" t="n">
        <f aca="true">INDIRECT(ADDRESS(ROW()-35*INT((ROW()-15)/35)+138,2+INT((ROW()-15)/35), 1, 1, "Variables_Simulación"))</f>
        <v>0</v>
      </c>
      <c r="C338" s="81" t="n">
        <f aca="true">INDIRECT(ADDRESS(ROW()-35*INT((ROW()-15)/35)+108,2+INT((ROW()-15)/35), 1, 1, "Variables_Simulación"))</f>
        <v>0</v>
      </c>
      <c r="D338" s="81" t="n">
        <f aca="true">INDIRECT(ADDRESS(ROW()-35*INT((ROW()-15)/35)+78,2+INT((ROW()-15)/35), 1, 1, "Variables_Simulación"))</f>
        <v>0</v>
      </c>
      <c r="E338" s="81" t="n">
        <f aca="true">INDIRECT(ADDRESS(ROW()-35*INT((ROW()-15)/35)+48,2+INT((ROW()-15)/35), 1, 1, "Variables_Simulación"))</f>
        <v>0</v>
      </c>
      <c r="F338" s="81" t="n">
        <f aca="true">INDIRECT(ADDRESS(ROW()-35*INT((ROW()-15)/35)+18,2+INT((ROW()-15)/35), 1, 1, "Variables_Simulación"))</f>
        <v>0</v>
      </c>
      <c r="G338" s="81" t="n">
        <f aca="true">INDIRECT(ADDRESS(ROW()-35*INT((ROW()-15)/35)-12,2+INT((ROW()-15)/35), 1, 1, "Variables_Simulación"))</f>
        <v>0</v>
      </c>
      <c r="H338" s="81" t="n">
        <f aca="true">INDIRECT(ADDRESS(ROW()-35*INT((ROW()-15)/35)+168,2+INT((ROW()-15)/35), 1, 1, "Variables_Simulación"))</f>
        <v>0</v>
      </c>
      <c r="I338" s="94" t="n">
        <f aca="false">AP338+AR338+AT338+AV338+AX338</f>
        <v>0.0135951501609844</v>
      </c>
      <c r="J338" s="81" t="n">
        <f aca="false">ROUND(AQ338+AS338+AU338+AW338+AY338,0)</f>
        <v>123499</v>
      </c>
      <c r="K338" s="94" t="n">
        <f aca="false">I338-Tabla_Ministerio!J338</f>
        <v>0</v>
      </c>
      <c r="L338" s="81" t="n">
        <f aca="false">J338-Tabla_Ministerio!K338</f>
        <v>0</v>
      </c>
      <c r="M338" s="94" t="n">
        <f aca="false">Q373/Q$390</f>
        <v>0.0200748706541498</v>
      </c>
      <c r="N338" s="81" t="n">
        <f aca="false">ROUND((N$355*M338),0)</f>
        <v>3464873</v>
      </c>
      <c r="O338" s="82" t="n">
        <f aca="false">Tabla_Ministerio!L338/Tabla_Ministerio!L355-M338</f>
        <v>-5.13571133662488E-006</v>
      </c>
      <c r="P338" s="81" t="n">
        <f aca="false">N338-Tabla_Ministerio!L338</f>
        <v>886</v>
      </c>
      <c r="Q338" s="83" t="n">
        <f aca="false">N338+J338</f>
        <v>3588372</v>
      </c>
      <c r="R338" s="81" t="n">
        <f aca="false">Q338-Tabla_Ministerio!M338</f>
        <v>886</v>
      </c>
      <c r="T338" s="83" t="n">
        <f aca="false">B338+Tabla_Ministerio!B338</f>
        <v>15464</v>
      </c>
      <c r="U338" s="83" t="n">
        <f aca="false">C338+Tabla_Ministerio!C338</f>
        <v>65</v>
      </c>
      <c r="V338" s="83" t="n">
        <f aca="false">D338+Tabla_Ministerio!D338</f>
        <v>787.294757147325</v>
      </c>
      <c r="W338" s="83" t="n">
        <f aca="false">E338+Tabla_Ministerio!E338</f>
        <v>366.491462880141</v>
      </c>
      <c r="X338" s="83" t="n">
        <f aca="false">F338+Tabla_Ministerio!F338</f>
        <v>85</v>
      </c>
      <c r="Y338" s="83" t="n">
        <f aca="false">G338+Tabla_Ministerio!G338</f>
        <v>220</v>
      </c>
      <c r="Z338" s="83" t="n">
        <f aca="false">H338+Tabla_Ministerio!H338</f>
        <v>27</v>
      </c>
      <c r="AA338" s="83" t="n">
        <f aca="false">Y338+0.33*Z338</f>
        <v>228.91</v>
      </c>
      <c r="AD338" s="91" t="n">
        <f aca="false">IF(U338&gt;0,T338/U338,0)</f>
        <v>237.907692307692</v>
      </c>
      <c r="AE338" s="92" t="n">
        <f aca="false">EXP((((AD338-AD$355)/AD$356+2)/4-1.9)^3)</f>
        <v>0.120913304643431</v>
      </c>
      <c r="AF338" s="93" t="n">
        <f aca="false">T338/V338</f>
        <v>19.6419445952264</v>
      </c>
      <c r="AG338" s="92" t="n">
        <f aca="false">EXP((((AF338-AF$355)/AF$356+2)/4-1.9)^3)</f>
        <v>0.0556971148370234</v>
      </c>
      <c r="AH338" s="92" t="n">
        <f aca="false">W338/V338</f>
        <v>0.465507307845008</v>
      </c>
      <c r="AI338" s="92" t="n">
        <f aca="false">EXP((((AH338-AH$355)/AH$356+2)/4-1.9)^3)</f>
        <v>0.0116217816097013</v>
      </c>
      <c r="AJ338" s="92" t="n">
        <f aca="false">X338/V338</f>
        <v>0.107964646313648</v>
      </c>
      <c r="AK338" s="92" t="n">
        <f aca="false">EXP((((AJ338-AJ$355)/AJ$356+2)/4-1.9)^3)</f>
        <v>0.0493286962542488</v>
      </c>
      <c r="AL338" s="92" t="n">
        <f aca="false">AA338/V338</f>
        <v>0.290755143384201</v>
      </c>
      <c r="AM338" s="92" t="n">
        <f aca="false">EXP((((AL338-AL$355)/AL$356+2)/4-1.9)^3)</f>
        <v>0.0396967121947408</v>
      </c>
      <c r="AN338" s="92" t="n">
        <f aca="false">0.01*AE338+0.15*AG338+0.24*AI338+0.25*AK338+0.35*AM338</f>
        <v>0.0385789511900376</v>
      </c>
      <c r="AP338" s="94" t="n">
        <f aca="false">0.01*AE338/$AN$355</f>
        <v>0.000426096221483802</v>
      </c>
      <c r="AQ338" s="81" t="n">
        <f aca="false">AP338*$J$355</f>
        <v>3870.69258975279</v>
      </c>
      <c r="AR338" s="94" t="n">
        <f aca="false">0.15*AG338/$AN$355</f>
        <v>0.00294413384650979</v>
      </c>
      <c r="AS338" s="81" t="n">
        <f aca="false">AR338*$J$355</f>
        <v>26744.7503365365</v>
      </c>
      <c r="AT338" s="94" t="n">
        <f aca="false">0.24*AI338/$AN$355</f>
        <v>0.000982918578644138</v>
      </c>
      <c r="AU338" s="81" t="n">
        <f aca="false">AT338*$J$355</f>
        <v>8928.91198480822</v>
      </c>
      <c r="AV338" s="94" t="n">
        <f aca="false">0.25*AK338/$AN$355</f>
        <v>0.00434583504822755</v>
      </c>
      <c r="AW338" s="81" t="n">
        <f aca="false">AV338*$J$355</f>
        <v>39477.917590738</v>
      </c>
      <c r="AX338" s="94" t="n">
        <f aca="false">0.35*AM338/$AN$355</f>
        <v>0.00489616646611913</v>
      </c>
      <c r="AY338" s="81" t="n">
        <f aca="false">AX338*$J$355</f>
        <v>44477.1727677099</v>
      </c>
    </row>
    <row r="339" customFormat="false" ht="13.8" hidden="false" customHeight="false" outlineLevel="0" collapsed="false">
      <c r="A339" s="89" t="s">
        <v>124</v>
      </c>
      <c r="B339" s="81" t="n">
        <f aca="true">INDIRECT(ADDRESS(ROW()-35*INT((ROW()-15)/35)+138,2+INT((ROW()-15)/35), 1, 1, "Variables_Simulación"))</f>
        <v>0</v>
      </c>
      <c r="C339" s="81" t="n">
        <f aca="true">INDIRECT(ADDRESS(ROW()-35*INT((ROW()-15)/35)+108,2+INT((ROW()-15)/35), 1, 1, "Variables_Simulación"))</f>
        <v>0</v>
      </c>
      <c r="D339" s="81" t="n">
        <f aca="true">INDIRECT(ADDRESS(ROW()-35*INT((ROW()-15)/35)+78,2+INT((ROW()-15)/35), 1, 1, "Variables_Simulación"))</f>
        <v>0</v>
      </c>
      <c r="E339" s="81" t="n">
        <f aca="true">INDIRECT(ADDRESS(ROW()-35*INT((ROW()-15)/35)+48,2+INT((ROW()-15)/35), 1, 1, "Variables_Simulación"))</f>
        <v>0</v>
      </c>
      <c r="F339" s="81" t="n">
        <f aca="true">INDIRECT(ADDRESS(ROW()-35*INT((ROW()-15)/35)+18,2+INT((ROW()-15)/35), 1, 1, "Variables_Simulación"))</f>
        <v>0</v>
      </c>
      <c r="G339" s="81" t="n">
        <f aca="true">INDIRECT(ADDRESS(ROW()-35*INT((ROW()-15)/35)-12,2+INT((ROW()-15)/35), 1, 1, "Variables_Simulación"))</f>
        <v>0</v>
      </c>
      <c r="H339" s="81" t="n">
        <f aca="true">INDIRECT(ADDRESS(ROW()-35*INT((ROW()-15)/35)+168,2+INT((ROW()-15)/35), 1, 1, "Variables_Simulación"))</f>
        <v>0</v>
      </c>
      <c r="I339" s="94" t="n">
        <f aca="false">AP339+AR339+AT339+AV339+AX339</f>
        <v>0.0159984945053241</v>
      </c>
      <c r="J339" s="81" t="n">
        <f aca="false">ROUND(AQ339+AS339+AU339+AW339+AY339,0)</f>
        <v>145332</v>
      </c>
      <c r="K339" s="94" t="n">
        <f aca="false">I339-Tabla_Ministerio!J339</f>
        <v>5.89805981832114E-017</v>
      </c>
      <c r="L339" s="81" t="n">
        <f aca="false">J339-Tabla_Ministerio!K339</f>
        <v>0</v>
      </c>
      <c r="M339" s="94" t="n">
        <f aca="false">Q374/Q$390</f>
        <v>0.0193071691559112</v>
      </c>
      <c r="N339" s="81" t="n">
        <f aca="false">ROUND((N$355*M339),0)</f>
        <v>3332370</v>
      </c>
      <c r="O339" s="82" t="n">
        <f aca="false">Tabla_Ministerio!L339/Tabla_Ministerio!L355-M339</f>
        <v>-1.95840859272545E-006</v>
      </c>
      <c r="P339" s="81" t="n">
        <f aca="false">N339-Tabla_Ministerio!L339</f>
        <v>338</v>
      </c>
      <c r="Q339" s="83" t="n">
        <f aca="false">N339+J339</f>
        <v>3477702</v>
      </c>
      <c r="R339" s="81" t="n">
        <f aca="false">Q339-Tabla_Ministerio!M339</f>
        <v>338</v>
      </c>
      <c r="T339" s="83" t="n">
        <f aca="false">B339+Tabla_Ministerio!B339</f>
        <v>6317</v>
      </c>
      <c r="U339" s="83" t="n">
        <f aca="false">C339+Tabla_Ministerio!C339</f>
        <v>52</v>
      </c>
      <c r="V339" s="83" t="n">
        <f aca="false">D339+Tabla_Ministerio!D339</f>
        <v>315.137275897253</v>
      </c>
      <c r="W339" s="83" t="n">
        <f aca="false">E339+Tabla_Ministerio!E339</f>
        <v>180.440299612668</v>
      </c>
      <c r="X339" s="83" t="n">
        <f aca="false">F339+Tabla_Ministerio!F339</f>
        <v>26.5</v>
      </c>
      <c r="Y339" s="83" t="n">
        <f aca="false">G339+Tabla_Ministerio!G339</f>
        <v>93</v>
      </c>
      <c r="Z339" s="83" t="n">
        <f aca="false">H339+Tabla_Ministerio!H339</f>
        <v>13</v>
      </c>
      <c r="AA339" s="83" t="n">
        <f aca="false">Y339+0.33*Z339</f>
        <v>97.29</v>
      </c>
      <c r="AD339" s="91" t="n">
        <f aca="false">IF(U339&gt;0,T339/U339,0)</f>
        <v>121.480769230769</v>
      </c>
      <c r="AE339" s="92" t="n">
        <f aca="false">EXP((((AD339-AD$355)/AD$356+2)/4-1.9)^3)</f>
        <v>0.00864374037958663</v>
      </c>
      <c r="AF339" s="93" t="n">
        <f aca="false">T339/V339</f>
        <v>20.0452326117701</v>
      </c>
      <c r="AG339" s="92" t="n">
        <f aca="false">EXP((((AF339-AF$355)/AF$356+2)/4-1.9)^3)</f>
        <v>0.0633827348204322</v>
      </c>
      <c r="AH339" s="92" t="n">
        <f aca="false">W339/V339</f>
        <v>0.572576821002599</v>
      </c>
      <c r="AI339" s="92" t="n">
        <f aca="false">EXP((((AH339-AH$355)/AH$356+2)/4-1.9)^3)</f>
        <v>0.0496593129737457</v>
      </c>
      <c r="AJ339" s="92" t="n">
        <f aca="false">X339/V339</f>
        <v>0.0840903378521303</v>
      </c>
      <c r="AK339" s="92" t="n">
        <f aca="false">EXP((((AJ339-AJ$355)/AJ$356+2)/4-1.9)^3)</f>
        <v>0.0335512507488399</v>
      </c>
      <c r="AL339" s="92" t="n">
        <f aca="false">AA339/V339</f>
        <v>0.308722602627689</v>
      </c>
      <c r="AM339" s="92" t="n">
        <f aca="false">EXP((((AL339-AL$355)/AL$356+2)/4-1.9)^3)</f>
        <v>0.0442829282084569</v>
      </c>
      <c r="AN339" s="92" t="n">
        <f aca="false">0.01*AE339+0.15*AG339+0.24*AI339+0.25*AK339+0.35*AM339</f>
        <v>0.0453989203007295</v>
      </c>
      <c r="AP339" s="94" t="n">
        <f aca="false">0.01*AE339/$AN$355</f>
        <v>3.04603792451959E-005</v>
      </c>
      <c r="AQ339" s="81" t="n">
        <f aca="false">AP339*$J$355</f>
        <v>276.704552354078</v>
      </c>
      <c r="AR339" s="94" t="n">
        <f aca="false">0.15*AG339/$AN$355</f>
        <v>0.00335039356015523</v>
      </c>
      <c r="AS339" s="81" t="n">
        <f aca="false">AR339*$J$355</f>
        <v>30435.2464823284</v>
      </c>
      <c r="AT339" s="94" t="n">
        <f aca="false">0.24*AI339/$AN$355</f>
        <v>0.00419996373738891</v>
      </c>
      <c r="AU339" s="81" t="n">
        <f aca="false">AT339*$J$355</f>
        <v>38152.8107875036</v>
      </c>
      <c r="AV339" s="94" t="n">
        <f aca="false">0.25*AK339/$AN$355</f>
        <v>0.002955849484946</v>
      </c>
      <c r="AW339" s="81" t="n">
        <f aca="false">AV339*$J$355</f>
        <v>26851.1761450578</v>
      </c>
      <c r="AX339" s="94" t="n">
        <f aca="false">0.35*AM339/$AN$355</f>
        <v>0.00546182734358873</v>
      </c>
      <c r="AY339" s="81" t="n">
        <f aca="false">AX339*$J$355</f>
        <v>49615.6819971748</v>
      </c>
    </row>
    <row r="340" customFormat="false" ht="13.8" hidden="false" customHeight="false" outlineLevel="0" collapsed="false">
      <c r="A340" s="89" t="s">
        <v>125</v>
      </c>
      <c r="B340" s="81" t="n">
        <f aca="true">INDIRECT(ADDRESS(ROW()-35*INT((ROW()-15)/35)+138,2+INT((ROW()-15)/35), 1, 1, "Variables_Simulación"))</f>
        <v>0</v>
      </c>
      <c r="C340" s="81" t="n">
        <f aca="true">INDIRECT(ADDRESS(ROW()-35*INT((ROW()-15)/35)+108,2+INT((ROW()-15)/35), 1, 1, "Variables_Simulación"))</f>
        <v>0</v>
      </c>
      <c r="D340" s="81" t="n">
        <f aca="true">INDIRECT(ADDRESS(ROW()-35*INT((ROW()-15)/35)+78,2+INT((ROW()-15)/35), 1, 1, "Variables_Simulación"))</f>
        <v>0</v>
      </c>
      <c r="E340" s="81" t="n">
        <f aca="true">INDIRECT(ADDRESS(ROW()-35*INT((ROW()-15)/35)+48,2+INT((ROW()-15)/35), 1, 1, "Variables_Simulación"))</f>
        <v>0</v>
      </c>
      <c r="F340" s="81" t="n">
        <f aca="true">INDIRECT(ADDRESS(ROW()-35*INT((ROW()-15)/35)+18,2+INT((ROW()-15)/35), 1, 1, "Variables_Simulación"))</f>
        <v>0</v>
      </c>
      <c r="G340" s="81" t="n">
        <f aca="true">INDIRECT(ADDRESS(ROW()-35*INT((ROW()-15)/35)-12,2+INT((ROW()-15)/35), 1, 1, "Variables_Simulación"))</f>
        <v>0</v>
      </c>
      <c r="H340" s="81" t="n">
        <f aca="true">INDIRECT(ADDRESS(ROW()-35*INT((ROW()-15)/35)+168,2+INT((ROW()-15)/35), 1, 1, "Variables_Simulación"))</f>
        <v>0</v>
      </c>
      <c r="I340" s="94" t="n">
        <f aca="false">AP340+AR340+AT340+AV340+AX340</f>
        <v>0.02206234539676</v>
      </c>
      <c r="J340" s="81" t="n">
        <f aca="false">ROUND(AQ340+AS340+AU340+AW340+AY340,0)</f>
        <v>200416</v>
      </c>
      <c r="K340" s="94" t="n">
        <f aca="false">I340-Tabla_Ministerio!J340</f>
        <v>1.45716771982052E-016</v>
      </c>
      <c r="L340" s="81" t="n">
        <f aca="false">J340-Tabla_Ministerio!K340</f>
        <v>0</v>
      </c>
      <c r="M340" s="94" t="n">
        <f aca="false">Q375/Q$390</f>
        <v>0.0206625178477704</v>
      </c>
      <c r="N340" s="81" t="n">
        <f aca="false">ROUND((N$355*M340),0)</f>
        <v>3566300</v>
      </c>
      <c r="O340" s="82" t="n">
        <f aca="false">Tabla_Ministerio!L340/Tabla_Ministerio!L355-M340</f>
        <v>1.06555703499253E-005</v>
      </c>
      <c r="P340" s="81" t="n">
        <f aca="false">N340-Tabla_Ministerio!L340</f>
        <v>-1839</v>
      </c>
      <c r="Q340" s="83" t="n">
        <f aca="false">N340+J340</f>
        <v>3766716</v>
      </c>
      <c r="R340" s="81" t="n">
        <f aca="false">Q340-Tabla_Ministerio!M340</f>
        <v>-1839</v>
      </c>
      <c r="T340" s="83" t="n">
        <f aca="false">B340+Tabla_Ministerio!B340</f>
        <v>7507</v>
      </c>
      <c r="U340" s="83" t="n">
        <f aca="false">C340+Tabla_Ministerio!C340</f>
        <v>37</v>
      </c>
      <c r="V340" s="83" t="n">
        <f aca="false">D340+Tabla_Ministerio!D340</f>
        <v>309.016044239448</v>
      </c>
      <c r="W340" s="83" t="n">
        <f aca="false">E340+Tabla_Ministerio!E340</f>
        <v>138.95979020979</v>
      </c>
      <c r="X340" s="83" t="n">
        <f aca="false">F340+Tabla_Ministerio!F340</f>
        <v>26</v>
      </c>
      <c r="Y340" s="83" t="n">
        <f aca="false">G340+Tabla_Ministerio!G340</f>
        <v>111</v>
      </c>
      <c r="Z340" s="83" t="n">
        <f aca="false">H340+Tabla_Ministerio!H340</f>
        <v>8</v>
      </c>
      <c r="AA340" s="83" t="n">
        <f aca="false">Y340+0.33*Z340</f>
        <v>113.64</v>
      </c>
      <c r="AD340" s="91" t="n">
        <f aca="false">IF(U340&gt;0,T340/U340,0)</f>
        <v>202.891891891892</v>
      </c>
      <c r="AE340" s="92" t="n">
        <f aca="false">EXP((((AD340-AD$355)/AD$356+2)/4-1.9)^3)</f>
        <v>0.0632472908325486</v>
      </c>
      <c r="AF340" s="93" t="n">
        <f aca="false">T340/V340</f>
        <v>24.2932370015812</v>
      </c>
      <c r="AG340" s="92" t="n">
        <f aca="false">EXP((((AF340-AF$355)/AF$356+2)/4-1.9)^3)</f>
        <v>0.197261201471597</v>
      </c>
      <c r="AH340" s="92" t="n">
        <f aca="false">W340/V340</f>
        <v>0.449684709904946</v>
      </c>
      <c r="AI340" s="92" t="n">
        <f aca="false">EXP((((AH340-AH$355)/AH$356+2)/4-1.9)^3)</f>
        <v>0.0090706384587869</v>
      </c>
      <c r="AJ340" s="92" t="n">
        <f aca="false">X340/V340</f>
        <v>0.0841380261144412</v>
      </c>
      <c r="AK340" s="92" t="n">
        <f aca="false">EXP((((AJ340-AJ$355)/AJ$356+2)/4-1.9)^3)</f>
        <v>0.033578134515631</v>
      </c>
      <c r="AL340" s="92" t="n">
        <f aca="false">AA340/V340</f>
        <v>0.367747895678658</v>
      </c>
      <c r="AM340" s="92" t="n">
        <f aca="false">EXP((((AL340-AL$355)/AL$356+2)/4-1.9)^3)</f>
        <v>0.0623233346370367</v>
      </c>
      <c r="AN340" s="92" t="n">
        <f aca="false">0.01*AE340+0.15*AG340+0.24*AI340+0.25*AK340+0.35*AM340</f>
        <v>0.0626063071110445</v>
      </c>
      <c r="AP340" s="94" t="n">
        <f aca="false">0.01*AE340/$AN$355</f>
        <v>0.000222882268599877</v>
      </c>
      <c r="AQ340" s="81" t="n">
        <f aca="false">AP340*$J$355</f>
        <v>2024.68058142504</v>
      </c>
      <c r="AR340" s="94" t="n">
        <f aca="false">0.15*AG340/$AN$355</f>
        <v>0.0104271717045865</v>
      </c>
      <c r="AS340" s="81" t="n">
        <f aca="false">AR340*$J$355</f>
        <v>94721.272365372</v>
      </c>
      <c r="AT340" s="94" t="n">
        <f aca="false">0.24*AI340/$AN$355</f>
        <v>0.000767154241985009</v>
      </c>
      <c r="AU340" s="81" t="n">
        <f aca="false">AT340*$J$355</f>
        <v>6968.89127368542</v>
      </c>
      <c r="AV340" s="94" t="n">
        <f aca="false">0.25*AK340/$AN$355</f>
        <v>0.00295821793221546</v>
      </c>
      <c r="AW340" s="81" t="n">
        <f aca="false">AV340*$J$355</f>
        <v>26872.6913118978</v>
      </c>
      <c r="AX340" s="94" t="n">
        <f aca="false">0.35*AM340/$AN$355</f>
        <v>0.00768691924937318</v>
      </c>
      <c r="AY340" s="81" t="n">
        <f aca="false">AX340*$J$355</f>
        <v>69828.5971017651</v>
      </c>
    </row>
    <row r="341" customFormat="false" ht="13.8" hidden="false" customHeight="false" outlineLevel="0" collapsed="false">
      <c r="A341" s="89" t="s">
        <v>126</v>
      </c>
      <c r="B341" s="81" t="n">
        <f aca="true">INDIRECT(ADDRESS(ROW()-35*INT((ROW()-15)/35)+138,2+INT((ROW()-15)/35), 1, 1, "Variables_Simulación"))</f>
        <v>0</v>
      </c>
      <c r="C341" s="81" t="n">
        <f aca="true">INDIRECT(ADDRESS(ROW()-35*INT((ROW()-15)/35)+108,2+INT((ROW()-15)/35), 1, 1, "Variables_Simulación"))</f>
        <v>0</v>
      </c>
      <c r="D341" s="81" t="n">
        <f aca="true">INDIRECT(ADDRESS(ROW()-35*INT((ROW()-15)/35)+78,2+INT((ROW()-15)/35), 1, 1, "Variables_Simulación"))</f>
        <v>0</v>
      </c>
      <c r="E341" s="81" t="n">
        <f aca="true">INDIRECT(ADDRESS(ROW()-35*INT((ROW()-15)/35)+48,2+INT((ROW()-15)/35), 1, 1, "Variables_Simulación"))</f>
        <v>0</v>
      </c>
      <c r="F341" s="81" t="n">
        <f aca="true">INDIRECT(ADDRESS(ROW()-35*INT((ROW()-15)/35)+18,2+INT((ROW()-15)/35), 1, 1, "Variables_Simulación"))</f>
        <v>0</v>
      </c>
      <c r="G341" s="81" t="n">
        <f aca="true">INDIRECT(ADDRESS(ROW()-35*INT((ROW()-15)/35)-12,2+INT((ROW()-15)/35), 1, 1, "Variables_Simulación"))</f>
        <v>0</v>
      </c>
      <c r="H341" s="81" t="n">
        <f aca="true">INDIRECT(ADDRESS(ROW()-35*INT((ROW()-15)/35)+168,2+INT((ROW()-15)/35), 1, 1, "Variables_Simulación"))</f>
        <v>0</v>
      </c>
      <c r="I341" s="94" t="n">
        <f aca="false">AP341+AR341+AT341+AV341+AX341</f>
        <v>0.0416505873465859</v>
      </c>
      <c r="J341" s="81" t="n">
        <f aca="false">ROUND(AQ341+AS341+AU341+AW341+AY341,0)</f>
        <v>378357</v>
      </c>
      <c r="K341" s="94" t="n">
        <f aca="false">I341-Tabla_Ministerio!J341</f>
        <v>-2.42861286636753E-016</v>
      </c>
      <c r="L341" s="81" t="n">
        <f aca="false">J341-Tabla_Ministerio!K341</f>
        <v>0</v>
      </c>
      <c r="M341" s="94" t="n">
        <f aca="false">Q376/Q$390</f>
        <v>0.0230098239258654</v>
      </c>
      <c r="N341" s="81" t="n">
        <f aca="false">ROUND((N$355*M341),0)</f>
        <v>3971439</v>
      </c>
      <c r="O341" s="82" t="n">
        <f aca="false">Tabla_Ministerio!L341/Tabla_Ministerio!L355-M341</f>
        <v>1.84235325312483E-005</v>
      </c>
      <c r="P341" s="81" t="n">
        <f aca="false">N341-Tabla_Ministerio!L341</f>
        <v>-3180</v>
      </c>
      <c r="Q341" s="83" t="n">
        <f aca="false">N341+J341</f>
        <v>4349796</v>
      </c>
      <c r="R341" s="81" t="n">
        <f aca="false">Q341-Tabla_Ministerio!M341</f>
        <v>-3180</v>
      </c>
      <c r="T341" s="83" t="n">
        <f aca="false">B341+Tabla_Ministerio!B341</f>
        <v>10659</v>
      </c>
      <c r="U341" s="83" t="n">
        <f aca="false">C341+Tabla_Ministerio!C341</f>
        <v>55</v>
      </c>
      <c r="V341" s="83" t="n">
        <f aca="false">D341+Tabla_Ministerio!D341</f>
        <v>424.986300538114</v>
      </c>
      <c r="W341" s="83" t="n">
        <f aca="false">E341+Tabla_Ministerio!E341</f>
        <v>322.379133895233</v>
      </c>
      <c r="X341" s="83" t="n">
        <f aca="false">F341+Tabla_Ministerio!F341</f>
        <v>32</v>
      </c>
      <c r="Y341" s="83" t="n">
        <f aca="false">G341+Tabla_Ministerio!G341</f>
        <v>97</v>
      </c>
      <c r="Z341" s="83" t="n">
        <f aca="false">H341+Tabla_Ministerio!H341</f>
        <v>10</v>
      </c>
      <c r="AA341" s="83" t="n">
        <f aca="false">Y341+0.33*Z341</f>
        <v>100.3</v>
      </c>
      <c r="AD341" s="91" t="n">
        <f aca="false">IF(U341&gt;0,T341/U341,0)</f>
        <v>193.8</v>
      </c>
      <c r="AE341" s="92" t="n">
        <f aca="false">EXP((((AD341-AD$355)/AD$356+2)/4-1.9)^3)</f>
        <v>0.0524306419050345</v>
      </c>
      <c r="AF341" s="93" t="n">
        <f aca="false">T341/V341</f>
        <v>25.0808084554812</v>
      </c>
      <c r="AG341" s="92" t="n">
        <f aca="false">EXP((((AF341-AF$355)/AF$356+2)/4-1.9)^3)</f>
        <v>0.233436078750969</v>
      </c>
      <c r="AH341" s="92" t="n">
        <f aca="false">W341/V341</f>
        <v>0.758563590136998</v>
      </c>
      <c r="AI341" s="92" t="n">
        <f aca="false">EXP((((AH341-AH$355)/AH$356+2)/4-1.9)^3)</f>
        <v>0.27345608355167</v>
      </c>
      <c r="AJ341" s="92" t="n">
        <f aca="false">X341/V341</f>
        <v>0.0752965447579884</v>
      </c>
      <c r="AK341" s="92" t="n">
        <f aca="false">EXP((((AJ341-AJ$355)/AJ$356+2)/4-1.9)^3)</f>
        <v>0.0288818284503308</v>
      </c>
      <c r="AL341" s="92" t="n">
        <f aca="false">AA341/V341</f>
        <v>0.23600760747582</v>
      </c>
      <c r="AM341" s="92" t="n">
        <f aca="false">EXP((((AL341-AL$355)/AL$356+2)/4-1.9)^3)</f>
        <v>0.0280063332648827</v>
      </c>
      <c r="AN341" s="92" t="n">
        <f aca="false">0.01*AE341+0.15*AG341+0.24*AI341+0.25*AK341+0.35*AM341</f>
        <v>0.118191852039388</v>
      </c>
      <c r="AP341" s="94" t="n">
        <f aca="false">0.01*AE341/$AN$355</f>
        <v>0.000184764600319102</v>
      </c>
      <c r="AQ341" s="81" t="n">
        <f aca="false">AP341*$J$355</f>
        <v>1678.41659523135</v>
      </c>
      <c r="AR341" s="94" t="n">
        <f aca="false">0.15*AG341/$AN$355</f>
        <v>0.0123393655570541</v>
      </c>
      <c r="AS341" s="81" t="n">
        <f aca="false">AR341*$J$355</f>
        <v>112091.796208889</v>
      </c>
      <c r="AT341" s="94" t="n">
        <f aca="false">0.24*AI341/$AN$355</f>
        <v>0.0231276988324951</v>
      </c>
      <c r="AU341" s="81" t="n">
        <f aca="false">AT341*$J$355</f>
        <v>210093.889537991</v>
      </c>
      <c r="AV341" s="94" t="n">
        <f aca="false">0.25*AK341/$AN$355</f>
        <v>0.00254447556629945</v>
      </c>
      <c r="AW341" s="81" t="n">
        <f aca="false">AV341*$J$355</f>
        <v>23114.222146785</v>
      </c>
      <c r="AX341" s="94" t="n">
        <f aca="false">0.35*AM341/$AN$355</f>
        <v>0.00345428279041814</v>
      </c>
      <c r="AY341" s="81" t="n">
        <f aca="false">AX341*$J$355</f>
        <v>31378.9846650644</v>
      </c>
    </row>
    <row r="342" customFormat="false" ht="13.8" hidden="false" customHeight="false" outlineLevel="0" collapsed="false">
      <c r="A342" s="89" t="s">
        <v>127</v>
      </c>
      <c r="B342" s="81" t="n">
        <f aca="true">INDIRECT(ADDRESS(ROW()-35*INT((ROW()-15)/35)+138,2+INT((ROW()-15)/35), 1, 1, "Variables_Simulación"))</f>
        <v>0</v>
      </c>
      <c r="C342" s="81" t="n">
        <f aca="true">INDIRECT(ADDRESS(ROW()-35*INT((ROW()-15)/35)+108,2+INT((ROW()-15)/35), 1, 1, "Variables_Simulación"))</f>
        <v>0</v>
      </c>
      <c r="D342" s="81" t="n">
        <f aca="true">INDIRECT(ADDRESS(ROW()-35*INT((ROW()-15)/35)+78,2+INT((ROW()-15)/35), 1, 1, "Variables_Simulación"))</f>
        <v>0</v>
      </c>
      <c r="E342" s="81" t="n">
        <f aca="true">INDIRECT(ADDRESS(ROW()-35*INT((ROW()-15)/35)+48,2+INT((ROW()-15)/35), 1, 1, "Variables_Simulación"))</f>
        <v>0</v>
      </c>
      <c r="F342" s="81" t="n">
        <f aca="true">INDIRECT(ADDRESS(ROW()-35*INT((ROW()-15)/35)+18,2+INT((ROW()-15)/35), 1, 1, "Variables_Simulación"))</f>
        <v>0</v>
      </c>
      <c r="G342" s="81" t="n">
        <f aca="true">INDIRECT(ADDRESS(ROW()-35*INT((ROW()-15)/35)-12,2+INT((ROW()-15)/35), 1, 1, "Variables_Simulación"))</f>
        <v>0</v>
      </c>
      <c r="H342" s="81" t="n">
        <f aca="true">INDIRECT(ADDRESS(ROW()-35*INT((ROW()-15)/35)+168,2+INT((ROW()-15)/35), 1, 1, "Variables_Simulación"))</f>
        <v>0</v>
      </c>
      <c r="I342" s="94" t="n">
        <f aca="false">AP342+AR342+AT342+AV342+AX342</f>
        <v>0.109033932130603</v>
      </c>
      <c r="J342" s="81" t="n">
        <f aca="false">ROUND(AQ342+AS342+AU342+AW342+AY342,0)</f>
        <v>990473</v>
      </c>
      <c r="K342" s="94" t="n">
        <f aca="false">I342-Tabla_Ministerio!J342</f>
        <v>0</v>
      </c>
      <c r="L342" s="81" t="n">
        <f aca="false">J342-Tabla_Ministerio!K342</f>
        <v>0</v>
      </c>
      <c r="M342" s="94" t="n">
        <f aca="false">Q377/Q$390</f>
        <v>0.0285640132306903</v>
      </c>
      <c r="N342" s="81" t="n">
        <f aca="false">ROUND((N$355*M342),0)</f>
        <v>4930079</v>
      </c>
      <c r="O342" s="82" t="n">
        <f aca="false">Tabla_Ministerio!L342/Tabla_Ministerio!L355-M342</f>
        <v>-1.82266513036253E-006</v>
      </c>
      <c r="P342" s="81" t="n">
        <f aca="false">N342-Tabla_Ministerio!L342</f>
        <v>315</v>
      </c>
      <c r="Q342" s="83" t="n">
        <f aca="false">N342+J342</f>
        <v>5920552</v>
      </c>
      <c r="R342" s="81" t="n">
        <f aca="false">Q342-Tabla_Ministerio!M342</f>
        <v>315</v>
      </c>
      <c r="T342" s="83" t="n">
        <f aca="false">B342+Tabla_Ministerio!B342</f>
        <v>8289</v>
      </c>
      <c r="U342" s="83" t="n">
        <f aca="false">C342+Tabla_Ministerio!C342</f>
        <v>50</v>
      </c>
      <c r="V342" s="83" t="n">
        <f aca="false">D342+Tabla_Ministerio!D342</f>
        <v>305.556417280862</v>
      </c>
      <c r="W342" s="83" t="n">
        <f aca="false">E342+Tabla_Ministerio!E342</f>
        <v>200.360606060606</v>
      </c>
      <c r="X342" s="83" t="n">
        <f aca="false">F342+Tabla_Ministerio!F342</f>
        <v>77</v>
      </c>
      <c r="Y342" s="83" t="n">
        <f aca="false">G342+Tabla_Ministerio!G342</f>
        <v>254</v>
      </c>
      <c r="Z342" s="83" t="n">
        <f aca="false">H342+Tabla_Ministerio!H342</f>
        <v>47</v>
      </c>
      <c r="AA342" s="83" t="n">
        <f aca="false">Y342+0.33*Z342</f>
        <v>269.51</v>
      </c>
      <c r="AD342" s="91" t="n">
        <f aca="false">IF(U342&gt;0,T342/U342,0)</f>
        <v>165.78</v>
      </c>
      <c r="AE342" s="92" t="n">
        <f aca="false">EXP((((AD342-AD$355)/AD$356+2)/4-1.9)^3)</f>
        <v>0.0278938906425878</v>
      </c>
      <c r="AF342" s="93" t="n">
        <f aca="false">T342/V342</f>
        <v>27.1275598587115</v>
      </c>
      <c r="AG342" s="92" t="n">
        <f aca="false">EXP((((AF342-AF$355)/AF$356+2)/4-1.9)^3)</f>
        <v>0.342128763155555</v>
      </c>
      <c r="AH342" s="92" t="n">
        <f aca="false">W342/V342</f>
        <v>0.655723770567836</v>
      </c>
      <c r="AI342" s="92" t="n">
        <f aca="false">EXP((((AH342-AH$355)/AH$356+2)/4-1.9)^3)</f>
        <v>0.119694338446638</v>
      </c>
      <c r="AJ342" s="92" t="n">
        <f aca="false">X342/V342</f>
        <v>0.251999289313642</v>
      </c>
      <c r="AK342" s="92" t="n">
        <f aca="false">EXP((((AJ342-AJ$355)/AJ$356+2)/4-1.9)^3)</f>
        <v>0.27712452898959</v>
      </c>
      <c r="AL342" s="92" t="n">
        <f aca="false">AA342/V342</f>
        <v>0.882030239778179</v>
      </c>
      <c r="AM342" s="92" t="n">
        <f aca="false">EXP((((AL342-AL$355)/AL$356+2)/4-1.9)^3)</f>
        <v>0.456570030998667</v>
      </c>
      <c r="AN342" s="92" t="n">
        <f aca="false">0.01*AE342+0.15*AG342+0.24*AI342+0.25*AK342+0.35*AM342</f>
        <v>0.309405537703883</v>
      </c>
      <c r="AP342" s="94" t="n">
        <f aca="false">0.01*AE342/$AN$355</f>
        <v>9.82975483164474E-005</v>
      </c>
      <c r="AQ342" s="81" t="n">
        <f aca="false">AP342*$J$355</f>
        <v>892.942891008021</v>
      </c>
      <c r="AR342" s="94" t="n">
        <f aca="false">0.15*AG342/$AN$355</f>
        <v>0.0180848303259191</v>
      </c>
      <c r="AS342" s="81" t="n">
        <f aca="false">AR342*$J$355</f>
        <v>164284.063551906</v>
      </c>
      <c r="AT342" s="94" t="n">
        <f aca="false">0.24*AI342/$AN$355</f>
        <v>0.0101232145783494</v>
      </c>
      <c r="AU342" s="81" t="n">
        <f aca="false">AT342*$J$355</f>
        <v>91960.1012101066</v>
      </c>
      <c r="AV342" s="94" t="n">
        <f aca="false">0.25*AK342/$AN$355</f>
        <v>0.0244145412763221</v>
      </c>
      <c r="AW342" s="81" t="n">
        <f aca="false">AV342*$J$355</f>
        <v>221783.670531953</v>
      </c>
      <c r="AX342" s="94" t="n">
        <f aca="false">0.35*AM342/$AN$355</f>
        <v>0.0563130484016962</v>
      </c>
      <c r="AY342" s="81" t="n">
        <f aca="false">AX342*$J$355</f>
        <v>511552.293037929</v>
      </c>
    </row>
    <row r="343" customFormat="false" ht="13.8" hidden="false" customHeight="false" outlineLevel="0" collapsed="false">
      <c r="A343" s="89" t="s">
        <v>128</v>
      </c>
      <c r="B343" s="81" t="n">
        <f aca="true">INDIRECT(ADDRESS(ROW()-35*INT((ROW()-15)/35)+138,2+INT((ROW()-15)/35), 1, 1, "Variables_Simulación"))</f>
        <v>0</v>
      </c>
      <c r="C343" s="81" t="n">
        <f aca="true">INDIRECT(ADDRESS(ROW()-35*INT((ROW()-15)/35)+108,2+INT((ROW()-15)/35), 1, 1, "Variables_Simulación"))</f>
        <v>0</v>
      </c>
      <c r="D343" s="81" t="n">
        <f aca="true">INDIRECT(ADDRESS(ROW()-35*INT((ROW()-15)/35)+78,2+INT((ROW()-15)/35), 1, 1, "Variables_Simulación"))</f>
        <v>0</v>
      </c>
      <c r="E343" s="81" t="n">
        <f aca="true">INDIRECT(ADDRESS(ROW()-35*INT((ROW()-15)/35)+48,2+INT((ROW()-15)/35), 1, 1, "Variables_Simulación"))</f>
        <v>0</v>
      </c>
      <c r="F343" s="81" t="n">
        <f aca="true">INDIRECT(ADDRESS(ROW()-35*INT((ROW()-15)/35)+18,2+INT((ROW()-15)/35), 1, 1, "Variables_Simulación"))</f>
        <v>0</v>
      </c>
      <c r="G343" s="81" t="n">
        <f aca="true">INDIRECT(ADDRESS(ROW()-35*INT((ROW()-15)/35)-12,2+INT((ROW()-15)/35), 1, 1, "Variables_Simulación"))</f>
        <v>0</v>
      </c>
      <c r="H343" s="81" t="n">
        <f aca="true">INDIRECT(ADDRESS(ROW()-35*INT((ROW()-15)/35)+168,2+INT((ROW()-15)/35), 1, 1, "Variables_Simulación"))</f>
        <v>0</v>
      </c>
      <c r="I343" s="94" t="n">
        <f aca="false">AP343+AR343+AT343+AV343+AX343</f>
        <v>0.00885302326332539</v>
      </c>
      <c r="J343" s="81" t="n">
        <f aca="false">ROUND(AQ343+AS343+AU343+AW343+AY343,0)</f>
        <v>80422</v>
      </c>
      <c r="K343" s="94" t="n">
        <f aca="false">I343-Tabla_Ministerio!J343</f>
        <v>5.3776427755281E-017</v>
      </c>
      <c r="L343" s="81" t="n">
        <f aca="false">J343-Tabla_Ministerio!K343</f>
        <v>0</v>
      </c>
      <c r="M343" s="94" t="n">
        <f aca="false">Q378/Q$390</f>
        <v>0.0101276094724983</v>
      </c>
      <c r="N343" s="81" t="n">
        <f aca="false">ROUND((N$355*M343),0)</f>
        <v>1748001</v>
      </c>
      <c r="O343" s="82" t="n">
        <f aca="false">Tabla_Ministerio!L343/Tabla_Ministerio!L355-M343</f>
        <v>1.56633640691559E-005</v>
      </c>
      <c r="P343" s="81" t="n">
        <f aca="false">N343-Tabla_Ministerio!L343</f>
        <v>-2703</v>
      </c>
      <c r="Q343" s="83" t="n">
        <f aca="false">N343+J343</f>
        <v>1828423</v>
      </c>
      <c r="R343" s="81" t="n">
        <f aca="false">Q343-Tabla_Ministerio!M343</f>
        <v>-2703</v>
      </c>
      <c r="T343" s="83" t="n">
        <f aca="false">B343+Tabla_Ministerio!B343</f>
        <v>2583</v>
      </c>
      <c r="U343" s="83" t="n">
        <f aca="false">C343+Tabla_Ministerio!C343</f>
        <v>25</v>
      </c>
      <c r="V343" s="83" t="n">
        <f aca="false">D343+Tabla_Ministerio!D343</f>
        <v>167.113636363636</v>
      </c>
      <c r="W343" s="83" t="n">
        <f aca="false">E343+Tabla_Ministerio!E343</f>
        <v>67.6590909090909</v>
      </c>
      <c r="X343" s="83" t="n">
        <f aca="false">F343+Tabla_Ministerio!F343</f>
        <v>10</v>
      </c>
      <c r="Y343" s="83" t="n">
        <f aca="false">G343+Tabla_Ministerio!G343</f>
        <v>47</v>
      </c>
      <c r="Z343" s="83" t="n">
        <f aca="false">H343+Tabla_Ministerio!H343</f>
        <v>21</v>
      </c>
      <c r="AA343" s="83" t="n">
        <f aca="false">Y343+0.33*Z343</f>
        <v>53.93</v>
      </c>
      <c r="AD343" s="91" t="n">
        <f aca="false">IF(U343&gt;0,T343/U343,0)</f>
        <v>103.32</v>
      </c>
      <c r="AE343" s="92" t="n">
        <f aca="false">EXP((((AD343-AD$355)/AD$356+2)/4-1.9)^3)</f>
        <v>0.00500727957029387</v>
      </c>
      <c r="AF343" s="93" t="n">
        <f aca="false">T343/V343</f>
        <v>15.4565483476133</v>
      </c>
      <c r="AG343" s="92" t="n">
        <f aca="false">EXP((((AF343-AF$355)/AF$356+2)/4-1.9)^3)</f>
        <v>0.0113875895790582</v>
      </c>
      <c r="AH343" s="92" t="n">
        <f aca="false">W343/V343</f>
        <v>0.404868761049912</v>
      </c>
      <c r="AI343" s="92" t="n">
        <f aca="false">EXP((((AH343-AH$355)/AH$356+2)/4-1.9)^3)</f>
        <v>0.00427824719309024</v>
      </c>
      <c r="AJ343" s="92" t="n">
        <f aca="false">X343/V343</f>
        <v>0.0598395212838299</v>
      </c>
      <c r="AK343" s="92" t="n">
        <f aca="false">EXP((((AJ343-AJ$355)/AJ$356+2)/4-1.9)^3)</f>
        <v>0.0219600470265145</v>
      </c>
      <c r="AL343" s="92" t="n">
        <f aca="false">AA343/V343</f>
        <v>0.322714538283694</v>
      </c>
      <c r="AM343" s="92" t="n">
        <f aca="false">EXP((((AL343-AL$355)/AL$356+2)/4-1.9)^3)</f>
        <v>0.0481349074771535</v>
      </c>
      <c r="AN343" s="92" t="n">
        <f aca="false">0.01*AE343+0.15*AG343+0.24*AI343+0.25*AK343+0.35*AM343</f>
        <v>0.0251222199325357</v>
      </c>
      <c r="AP343" s="94" t="n">
        <f aca="false">0.01*AE343/$AN$355</f>
        <v>1.76455594453158E-005</v>
      </c>
      <c r="AQ343" s="81" t="n">
        <f aca="false">AP343*$J$355</f>
        <v>160.293691291564</v>
      </c>
      <c r="AR343" s="94" t="n">
        <f aca="false">0.15*AG343/$AN$355</f>
        <v>0.000601944786690843</v>
      </c>
      <c r="AS343" s="81" t="n">
        <f aca="false">AR343*$J$355</f>
        <v>5468.11519982734</v>
      </c>
      <c r="AT343" s="94" t="n">
        <f aca="false">0.24*AI343/$AN$355</f>
        <v>0.000361835111977176</v>
      </c>
      <c r="AU343" s="81" t="n">
        <f aca="false">AT343*$J$355</f>
        <v>3286.93946584473</v>
      </c>
      <c r="AV343" s="94" t="n">
        <f aca="false">0.25*AK343/$AN$355</f>
        <v>0.0019346698630887</v>
      </c>
      <c r="AW343" s="81" t="n">
        <f aca="false">AV343*$J$355</f>
        <v>17574.6977445567</v>
      </c>
      <c r="AX343" s="94" t="n">
        <f aca="false">0.35*AM343/$AN$355</f>
        <v>0.00593692794212336</v>
      </c>
      <c r="AY343" s="81" t="n">
        <f aca="false">AX343*$J$355</f>
        <v>53931.5343174119</v>
      </c>
    </row>
    <row r="344" customFormat="false" ht="13.8" hidden="false" customHeight="false" outlineLevel="0" collapsed="false">
      <c r="A344" s="89" t="s">
        <v>129</v>
      </c>
      <c r="B344" s="81" t="n">
        <f aca="true">INDIRECT(ADDRESS(ROW()-35*INT((ROW()-15)/35)+138,2+INT((ROW()-15)/35), 1, 1, "Variables_Simulación"))</f>
        <v>0</v>
      </c>
      <c r="C344" s="81" t="n">
        <f aca="true">INDIRECT(ADDRESS(ROW()-35*INT((ROW()-15)/35)+108,2+INT((ROW()-15)/35), 1, 1, "Variables_Simulación"))</f>
        <v>0</v>
      </c>
      <c r="D344" s="81" t="n">
        <f aca="true">INDIRECT(ADDRESS(ROW()-35*INT((ROW()-15)/35)+78,2+INT((ROW()-15)/35), 1, 1, "Variables_Simulación"))</f>
        <v>0</v>
      </c>
      <c r="E344" s="81" t="n">
        <f aca="true">INDIRECT(ADDRESS(ROW()-35*INT((ROW()-15)/35)+48,2+INT((ROW()-15)/35), 1, 1, "Variables_Simulación"))</f>
        <v>0</v>
      </c>
      <c r="F344" s="81" t="n">
        <f aca="true">INDIRECT(ADDRESS(ROW()-35*INT((ROW()-15)/35)+18,2+INT((ROW()-15)/35), 1, 1, "Variables_Simulación"))</f>
        <v>0</v>
      </c>
      <c r="G344" s="81" t="n">
        <f aca="true">INDIRECT(ADDRESS(ROW()-35*INT((ROW()-15)/35)-12,2+INT((ROW()-15)/35), 1, 1, "Variables_Simulación"))</f>
        <v>0</v>
      </c>
      <c r="H344" s="81" t="n">
        <f aca="true">INDIRECT(ADDRESS(ROW()-35*INT((ROW()-15)/35)+168,2+INT((ROW()-15)/35), 1, 1, "Variables_Simulación"))</f>
        <v>0</v>
      </c>
      <c r="I344" s="94" t="n">
        <f aca="false">AP344+AR344+AT344+AV344+AX344</f>
        <v>0.0930129809383014</v>
      </c>
      <c r="J344" s="81" t="n">
        <f aca="false">ROUND(AQ344+AS344+AU344+AW344+AY344,0)</f>
        <v>844937</v>
      </c>
      <c r="K344" s="94" t="n">
        <f aca="false">I344-Tabla_Ministerio!J344</f>
        <v>0</v>
      </c>
      <c r="L344" s="81" t="n">
        <f aca="false">J344-Tabla_Ministerio!K344</f>
        <v>0</v>
      </c>
      <c r="M344" s="94" t="n">
        <f aca="false">Q379/Q$390</f>
        <v>0.0620655653109819</v>
      </c>
      <c r="N344" s="81" t="n">
        <f aca="false">ROUND((N$355*M344),0)</f>
        <v>10712364</v>
      </c>
      <c r="O344" s="82" t="n">
        <f aca="false">Tabla_Ministerio!L344/Tabla_Ministerio!L355-M344</f>
        <v>4.01938635787025E-006</v>
      </c>
      <c r="P344" s="81" t="n">
        <f aca="false">N344-Tabla_Ministerio!L344</f>
        <v>-694</v>
      </c>
      <c r="Q344" s="83" t="n">
        <f aca="false">N344+J344</f>
        <v>11557301</v>
      </c>
      <c r="R344" s="81" t="n">
        <f aca="false">Q344-Tabla_Ministerio!M344</f>
        <v>-694</v>
      </c>
      <c r="T344" s="83" t="n">
        <f aca="false">B344+Tabla_Ministerio!B344</f>
        <v>7229</v>
      </c>
      <c r="U344" s="83" t="n">
        <f aca="false">C344+Tabla_Ministerio!C344</f>
        <v>26</v>
      </c>
      <c r="V344" s="83" t="n">
        <f aca="false">D344+Tabla_Ministerio!D344</f>
        <v>342.322528562325</v>
      </c>
      <c r="W344" s="83" t="n">
        <f aca="false">E344+Tabla_Ministerio!E344</f>
        <v>315.254346744144</v>
      </c>
      <c r="X344" s="83" t="n">
        <f aca="false">F344+Tabla_Ministerio!F344</f>
        <v>73</v>
      </c>
      <c r="Y344" s="83" t="n">
        <f aca="false">G344+Tabla_Ministerio!G344</f>
        <v>171</v>
      </c>
      <c r="Z344" s="83" t="n">
        <f aca="false">H344+Tabla_Ministerio!H344</f>
        <v>47</v>
      </c>
      <c r="AA344" s="83" t="n">
        <f aca="false">Y344+0.33*Z344</f>
        <v>186.51</v>
      </c>
      <c r="AD344" s="91" t="n">
        <f aca="false">IF(U344&gt;0,T344/U344,0)</f>
        <v>278.038461538462</v>
      </c>
      <c r="AE344" s="92" t="n">
        <f aca="false">EXP((((AD344-AD$355)/AD$356+2)/4-1.9)^3)</f>
        <v>0.222016463888511</v>
      </c>
      <c r="AF344" s="93" t="n">
        <f aca="false">T344/V344</f>
        <v>21.1175116938991</v>
      </c>
      <c r="AG344" s="92" t="n">
        <f aca="false">EXP((((AF344-AF$355)/AF$356+2)/4-1.9)^3)</f>
        <v>0.0877064600036788</v>
      </c>
      <c r="AH344" s="92" t="n">
        <f aca="false">W344/V344</f>
        <v>0.920927839801076</v>
      </c>
      <c r="AI344" s="92" t="n">
        <f aca="false">EXP((((AH344-AH$355)/AH$356+2)/4-1.9)^3)</f>
        <v>0.618794649653556</v>
      </c>
      <c r="AJ344" s="92" t="n">
        <f aca="false">X344/V344</f>
        <v>0.213249184348407</v>
      </c>
      <c r="AK344" s="92" t="n">
        <f aca="false">EXP((((AJ344-AJ$355)/AJ$356+2)/4-1.9)^3)</f>
        <v>0.19117873619716</v>
      </c>
      <c r="AL344" s="92" t="n">
        <f aca="false">AA344/V344</f>
        <v>0.544837059901662</v>
      </c>
      <c r="AM344" s="92" t="n">
        <f aca="false">EXP((((AL344-AL$355)/AL$356+2)/4-1.9)^3)</f>
        <v>0.149318167050126</v>
      </c>
      <c r="AN344" s="92" t="n">
        <f aca="false">0.01*AE344+0.15*AG344+0.24*AI344+0.25*AK344+0.35*AM344</f>
        <v>0.263942892073124</v>
      </c>
      <c r="AP344" s="94" t="n">
        <f aca="false">0.01*AE344/$AN$355</f>
        <v>0.000782381861525182</v>
      </c>
      <c r="AQ344" s="81" t="n">
        <f aca="false">AP344*$J$355</f>
        <v>7107.22020302554</v>
      </c>
      <c r="AR344" s="94" t="n">
        <f aca="false">0.15*AG344/$AN$355</f>
        <v>0.00463613884148165</v>
      </c>
      <c r="AS344" s="81" t="n">
        <f aca="false">AR344*$J$355</f>
        <v>42115.0607632654</v>
      </c>
      <c r="AT344" s="94" t="n">
        <f aca="false">0.24*AI344/$AN$355</f>
        <v>0.0523348982054831</v>
      </c>
      <c r="AU344" s="81" t="n">
        <f aca="false">AT344*$J$355</f>
        <v>475414.454425363</v>
      </c>
      <c r="AV344" s="94" t="n">
        <f aca="false">0.25*AK344/$AN$355</f>
        <v>0.0168427571642927</v>
      </c>
      <c r="AW344" s="81" t="n">
        <f aca="false">AV344*$J$355</f>
        <v>153000.970343765</v>
      </c>
      <c r="AX344" s="94" t="n">
        <f aca="false">0.35*AM344/$AN$355</f>
        <v>0.0184168048655188</v>
      </c>
      <c r="AY344" s="81" t="n">
        <f aca="false">AX344*$J$355</f>
        <v>167299.747159567</v>
      </c>
    </row>
    <row r="345" customFormat="false" ht="13.8" hidden="false" customHeight="false" outlineLevel="0" collapsed="false">
      <c r="A345" s="89" t="s">
        <v>130</v>
      </c>
      <c r="B345" s="81" t="n">
        <f aca="true">INDIRECT(ADDRESS(ROW()-35*INT((ROW()-15)/35)+138,2+INT((ROW()-15)/35), 1, 1, "Variables_Simulación"))</f>
        <v>0</v>
      </c>
      <c r="C345" s="81" t="n">
        <f aca="true">INDIRECT(ADDRESS(ROW()-35*INT((ROW()-15)/35)+108,2+INT((ROW()-15)/35), 1, 1, "Variables_Simulación"))</f>
        <v>0</v>
      </c>
      <c r="D345" s="81" t="n">
        <f aca="true">INDIRECT(ADDRESS(ROW()-35*INT((ROW()-15)/35)+78,2+INT((ROW()-15)/35), 1, 1, "Variables_Simulación"))</f>
        <v>0</v>
      </c>
      <c r="E345" s="81" t="n">
        <f aca="true">INDIRECT(ADDRESS(ROW()-35*INT((ROW()-15)/35)+48,2+INT((ROW()-15)/35), 1, 1, "Variables_Simulación"))</f>
        <v>0</v>
      </c>
      <c r="F345" s="81" t="n">
        <f aca="true">INDIRECT(ADDRESS(ROW()-35*INT((ROW()-15)/35)+18,2+INT((ROW()-15)/35), 1, 1, "Variables_Simulación"))</f>
        <v>0</v>
      </c>
      <c r="G345" s="81" t="n">
        <f aca="true">INDIRECT(ADDRESS(ROW()-35*INT((ROW()-15)/35)-12,2+INT((ROW()-15)/35), 1, 1, "Variables_Simulación"))</f>
        <v>0</v>
      </c>
      <c r="H345" s="81" t="n">
        <f aca="true">INDIRECT(ADDRESS(ROW()-35*INT((ROW()-15)/35)+168,2+INT((ROW()-15)/35), 1, 1, "Variables_Simulación"))</f>
        <v>0</v>
      </c>
      <c r="I345" s="94" t="n">
        <f aca="false">AP345+AR345+AT345+AV345+AX345</f>
        <v>0.00375490856319918</v>
      </c>
      <c r="J345" s="81" t="n">
        <f aca="false">ROUND(AQ345+AS345+AU345+AW345+AY345,0)</f>
        <v>34110</v>
      </c>
      <c r="K345" s="94" t="n">
        <f aca="false">I345-Tabla_Ministerio!J345</f>
        <v>-3.81639164714898E-017</v>
      </c>
      <c r="L345" s="81" t="n">
        <f aca="false">J345-Tabla_Ministerio!K345</f>
        <v>0</v>
      </c>
      <c r="M345" s="94" t="n">
        <f aca="false">Q380/Q$390</f>
        <v>0.00892729378092787</v>
      </c>
      <c r="N345" s="81" t="n">
        <f aca="false">ROUND((N$355*M345),0)</f>
        <v>1540829</v>
      </c>
      <c r="O345" s="82" t="n">
        <f aca="false">Tabla_Ministerio!L345/Tabla_Ministerio!L355-M345</f>
        <v>-1.74625832119971E-005</v>
      </c>
      <c r="P345" s="81" t="n">
        <f aca="false">N345-Tabla_Ministerio!L345</f>
        <v>3014</v>
      </c>
      <c r="Q345" s="83" t="n">
        <f aca="false">N345+J345</f>
        <v>1574939</v>
      </c>
      <c r="R345" s="81" t="n">
        <f aca="false">Q345-Tabla_Ministerio!M345</f>
        <v>3014</v>
      </c>
      <c r="T345" s="83" t="n">
        <f aca="false">B345+Tabla_Ministerio!B345</f>
        <v>2916</v>
      </c>
      <c r="U345" s="83" t="n">
        <f aca="false">C345+Tabla_Ministerio!C345</f>
        <v>24</v>
      </c>
      <c r="V345" s="83" t="n">
        <f aca="false">D345+Tabla_Ministerio!D345</f>
        <v>160.956442666591</v>
      </c>
      <c r="W345" s="83" t="n">
        <f aca="false">E345+Tabla_Ministerio!E345</f>
        <v>48.2368247694335</v>
      </c>
      <c r="X345" s="83" t="n">
        <f aca="false">F345+Tabla_Ministerio!F345</f>
        <v>3</v>
      </c>
      <c r="Y345" s="83" t="n">
        <f aca="false">G345+Tabla_Ministerio!G345</f>
        <v>9</v>
      </c>
      <c r="Z345" s="83" t="n">
        <f aca="false">H345+Tabla_Ministerio!H345</f>
        <v>9</v>
      </c>
      <c r="AA345" s="83" t="n">
        <f aca="false">Y345+0.33*Z345</f>
        <v>11.97</v>
      </c>
      <c r="AD345" s="91" t="n">
        <f aca="false">IF(U345&gt;0,T345/U345,0)</f>
        <v>121.5</v>
      </c>
      <c r="AE345" s="92" t="n">
        <f aca="false">EXP((((AD345-AD$355)/AD$356+2)/4-1.9)^3)</f>
        <v>0.00864855850249568</v>
      </c>
      <c r="AF345" s="93" t="n">
        <f aca="false">T345/V345</f>
        <v>18.1167025792206</v>
      </c>
      <c r="AG345" s="92" t="n">
        <f aca="false">EXP((((AF345-AF$355)/AF$356+2)/4-1.9)^3)</f>
        <v>0.0329368091689738</v>
      </c>
      <c r="AH345" s="92" t="n">
        <f aca="false">W345/V345</f>
        <v>0.299688685772911</v>
      </c>
      <c r="AI345" s="92" t="n">
        <f aca="false">EXP((((AH345-AH$355)/AH$356+2)/4-1.9)^3)</f>
        <v>0.000540405877315281</v>
      </c>
      <c r="AJ345" s="92" t="n">
        <f aca="false">X345/V345</f>
        <v>0.0186385829004327</v>
      </c>
      <c r="AK345" s="92" t="n">
        <f aca="false">EXP((((AJ345-AJ$355)/AJ$356+2)/4-1.9)^3)</f>
        <v>0.00988217890103873</v>
      </c>
      <c r="AL345" s="92" t="n">
        <f aca="false">AA345/V345</f>
        <v>0.0743679457727265</v>
      </c>
      <c r="AM345" s="92" t="n">
        <f aca="false">EXP((((AL345-AL$355)/AL$356+2)/4-1.9)^3)</f>
        <v>0.00865158045697172</v>
      </c>
      <c r="AN345" s="92" t="n">
        <f aca="false">0.01*AE345+0.15*AG345+0.24*AI345+0.25*AK345+0.35*AM345</f>
        <v>0.0106553022561265</v>
      </c>
      <c r="AP345" s="94" t="n">
        <f aca="false">0.01*AE345/$AN$355</f>
        <v>3.04773582201089E-005</v>
      </c>
      <c r="AQ345" s="81" t="n">
        <f aca="false">AP345*$J$355</f>
        <v>276.858790737485</v>
      </c>
      <c r="AR345" s="94" t="n">
        <f aca="false">0.15*AG345/$AN$355</f>
        <v>0.00174103048163549</v>
      </c>
      <c r="AS345" s="81" t="n">
        <f aca="false">AR345*$J$355</f>
        <v>15815.6619186458</v>
      </c>
      <c r="AT345" s="94" t="n">
        <f aca="false">0.24*AI345/$AN$355</f>
        <v>4.57051246237735E-005</v>
      </c>
      <c r="AU345" s="81" t="n">
        <f aca="false">AT345*$J$355</f>
        <v>415.189054197453</v>
      </c>
      <c r="AV345" s="94" t="n">
        <f aca="false">0.25*AK345/$AN$355</f>
        <v>0.000870615335131422</v>
      </c>
      <c r="AW345" s="81" t="n">
        <f aca="false">AV345*$J$355</f>
        <v>7908.74022417598</v>
      </c>
      <c r="AX345" s="94" t="n">
        <f aca="false">0.35*AM345/$AN$355</f>
        <v>0.00106708026358839</v>
      </c>
      <c r="AY345" s="81" t="n">
        <f aca="false">AX345*$J$355</f>
        <v>9693.4435479383</v>
      </c>
    </row>
    <row r="346" customFormat="false" ht="13.8" hidden="false" customHeight="false" outlineLevel="0" collapsed="false">
      <c r="A346" s="89" t="s">
        <v>131</v>
      </c>
      <c r="B346" s="81" t="n">
        <f aca="true">INDIRECT(ADDRESS(ROW()-35*INT((ROW()-15)/35)+138,2+INT((ROW()-15)/35), 1, 1, "Variables_Simulación"))</f>
        <v>0</v>
      </c>
      <c r="C346" s="81" t="n">
        <f aca="true">INDIRECT(ADDRESS(ROW()-35*INT((ROW()-15)/35)+108,2+INT((ROW()-15)/35), 1, 1, "Variables_Simulación"))</f>
        <v>0</v>
      </c>
      <c r="D346" s="81" t="n">
        <f aca="true">INDIRECT(ADDRESS(ROW()-35*INT((ROW()-15)/35)+78,2+INT((ROW()-15)/35), 1, 1, "Variables_Simulación"))</f>
        <v>0</v>
      </c>
      <c r="E346" s="81" t="n">
        <f aca="true">INDIRECT(ADDRESS(ROW()-35*INT((ROW()-15)/35)+48,2+INT((ROW()-15)/35), 1, 1, "Variables_Simulación"))</f>
        <v>0</v>
      </c>
      <c r="F346" s="81" t="n">
        <f aca="true">INDIRECT(ADDRESS(ROW()-35*INT((ROW()-15)/35)+18,2+INT((ROW()-15)/35), 1, 1, "Variables_Simulación"))</f>
        <v>0</v>
      </c>
      <c r="G346" s="81" t="n">
        <f aca="true">INDIRECT(ADDRESS(ROW()-35*INT((ROW()-15)/35)-12,2+INT((ROW()-15)/35), 1, 1, "Variables_Simulación"))</f>
        <v>0</v>
      </c>
      <c r="H346" s="81" t="n">
        <f aca="true">INDIRECT(ADDRESS(ROW()-35*INT((ROW()-15)/35)+168,2+INT((ROW()-15)/35), 1, 1, "Variables_Simulación"))</f>
        <v>0</v>
      </c>
      <c r="I346" s="94" t="n">
        <f aca="false">AP346+AR346+AT346+AV346+AX346</f>
        <v>0.0470416054081573</v>
      </c>
      <c r="J346" s="81" t="n">
        <f aca="false">ROUND(AQ346+AS346+AU346+AW346+AY346,0)</f>
        <v>427330</v>
      </c>
      <c r="K346" s="94" t="n">
        <f aca="false">I346-Tabla_Ministerio!J346</f>
        <v>-3.12250225675825E-016</v>
      </c>
      <c r="L346" s="81" t="n">
        <f aca="false">J346-Tabla_Ministerio!K346</f>
        <v>0</v>
      </c>
      <c r="M346" s="94" t="n">
        <f aca="false">Q381/Q$390</f>
        <v>0.0404115194741124</v>
      </c>
      <c r="N346" s="81" t="n">
        <f aca="false">ROUND((N$355*M346),0)</f>
        <v>6974929</v>
      </c>
      <c r="O346" s="82" t="n">
        <f aca="false">Tabla_Ministerio!L346/Tabla_Ministerio!L355-M346</f>
        <v>4.15527845163341E-005</v>
      </c>
      <c r="P346" s="81" t="n">
        <f aca="false">N346-Tabla_Ministerio!L346</f>
        <v>-7172</v>
      </c>
      <c r="Q346" s="83" t="n">
        <f aca="false">N346+J346</f>
        <v>7402259</v>
      </c>
      <c r="R346" s="81" t="n">
        <f aca="false">Q346-Tabla_Ministerio!M346</f>
        <v>-7172</v>
      </c>
      <c r="T346" s="83" t="n">
        <f aca="false">B346+Tabla_Ministerio!B346</f>
        <v>7669</v>
      </c>
      <c r="U346" s="83" t="n">
        <f aca="false">C346+Tabla_Ministerio!C346</f>
        <v>76</v>
      </c>
      <c r="V346" s="83" t="n">
        <f aca="false">D346+Tabla_Ministerio!D346</f>
        <v>333.141774891775</v>
      </c>
      <c r="W346" s="83" t="n">
        <f aca="false">E346+Tabla_Ministerio!E346</f>
        <v>265.353896103896</v>
      </c>
      <c r="X346" s="83" t="n">
        <f aca="false">F346+Tabla_Ministerio!F346</f>
        <v>25</v>
      </c>
      <c r="Y346" s="83" t="n">
        <f aca="false">G346+Tabla_Ministerio!G346</f>
        <v>113</v>
      </c>
      <c r="Z346" s="83" t="n">
        <f aca="false">H346+Tabla_Ministerio!H346</f>
        <v>21</v>
      </c>
      <c r="AA346" s="83" t="n">
        <f aca="false">Y346+0.33*Z346</f>
        <v>119.93</v>
      </c>
      <c r="AD346" s="91" t="n">
        <f aca="false">IF(U346&gt;0,T346/U346,0)</f>
        <v>100.907894736842</v>
      </c>
      <c r="AE346" s="92" t="n">
        <f aca="false">EXP((((AD346-AD$355)/AD$356+2)/4-1.9)^3)</f>
        <v>0.00464309137452622</v>
      </c>
      <c r="AF346" s="93" t="n">
        <f aca="false">T346/V346</f>
        <v>23.0202291576653</v>
      </c>
      <c r="AG346" s="92" t="n">
        <f aca="false">EXP((((AF346-AF$355)/AF$356+2)/4-1.9)^3)</f>
        <v>0.146306962003656</v>
      </c>
      <c r="AH346" s="92" t="n">
        <f aca="false">W346/V346</f>
        <v>0.796519428372798</v>
      </c>
      <c r="AI346" s="92" t="n">
        <f aca="false">EXP((((AH346-AH$355)/AH$356+2)/4-1.9)^3)</f>
        <v>0.347588863891736</v>
      </c>
      <c r="AJ346" s="92" t="n">
        <f aca="false">X346/V346</f>
        <v>0.0750431254324725</v>
      </c>
      <c r="AK346" s="92" t="n">
        <f aca="false">EXP((((AJ346-AJ$355)/AJ$356+2)/4-1.9)^3)</f>
        <v>0.0287555208263016</v>
      </c>
      <c r="AL346" s="92" t="n">
        <f aca="false">AA346/V346</f>
        <v>0.359996881324657</v>
      </c>
      <c r="AM346" s="92" t="n">
        <f aca="false">EXP((((AL346-AL$355)/AL$356+2)/4-1.9)^3)</f>
        <v>0.0596778819752269</v>
      </c>
      <c r="AN346" s="92" t="n">
        <f aca="false">0.01*AE346+0.15*AG346+0.24*AI346+0.25*AK346+0.35*AM346</f>
        <v>0.133489941446215</v>
      </c>
      <c r="AP346" s="94" t="n">
        <f aca="false">0.01*AE346/$AN$355</f>
        <v>1.63621670627884E-005</v>
      </c>
      <c r="AQ346" s="81" t="n">
        <f aca="false">AP346*$J$355</f>
        <v>148.635250933902</v>
      </c>
      <c r="AR346" s="94" t="n">
        <f aca="false">0.15*AG346/$AN$355</f>
        <v>0.0077337449179442</v>
      </c>
      <c r="AS346" s="81" t="n">
        <f aca="false">AR346*$J$355</f>
        <v>70253.9652679434</v>
      </c>
      <c r="AT346" s="94" t="n">
        <f aca="false">0.24*AI346/$AN$355</f>
        <v>0.0293975195475884</v>
      </c>
      <c r="AU346" s="81" t="n">
        <f aca="false">AT346*$J$355</f>
        <v>267049.448769376</v>
      </c>
      <c r="AV346" s="94" t="n">
        <f aca="false">0.25*AK346/$AN$355</f>
        <v>0.00253334792374966</v>
      </c>
      <c r="AW346" s="81" t="n">
        <f aca="false">AV346*$J$355</f>
        <v>23013.1377405237</v>
      </c>
      <c r="AX346" s="94" t="n">
        <f aca="false">0.35*AM346/$AN$355</f>
        <v>0.00736063085181226</v>
      </c>
      <c r="AY346" s="81" t="n">
        <f aca="false">AX346*$J$355</f>
        <v>66864.5668689615</v>
      </c>
    </row>
    <row r="347" customFormat="false" ht="13.8" hidden="false" customHeight="false" outlineLevel="0" collapsed="false">
      <c r="A347" s="89" t="s">
        <v>132</v>
      </c>
      <c r="B347" s="81" t="n">
        <f aca="true">INDIRECT(ADDRESS(ROW()-35*INT((ROW()-15)/35)+138,2+INT((ROW()-15)/35), 1, 1, "Variables_Simulación"))</f>
        <v>0</v>
      </c>
      <c r="C347" s="81" t="n">
        <f aca="true">INDIRECT(ADDRESS(ROW()-35*INT((ROW()-15)/35)+108,2+INT((ROW()-15)/35), 1, 1, "Variables_Simulación"))</f>
        <v>0</v>
      </c>
      <c r="D347" s="81" t="n">
        <f aca="true">INDIRECT(ADDRESS(ROW()-35*INT((ROW()-15)/35)+78,2+INT((ROW()-15)/35), 1, 1, "Variables_Simulación"))</f>
        <v>0</v>
      </c>
      <c r="E347" s="81" t="n">
        <f aca="true">INDIRECT(ADDRESS(ROW()-35*INT((ROW()-15)/35)+48,2+INT((ROW()-15)/35), 1, 1, "Variables_Simulación"))</f>
        <v>0</v>
      </c>
      <c r="F347" s="81" t="n">
        <f aca="true">INDIRECT(ADDRESS(ROW()-35*INT((ROW()-15)/35)+18,2+INT((ROW()-15)/35), 1, 1, "Variables_Simulación"))</f>
        <v>0</v>
      </c>
      <c r="G347" s="81" t="n">
        <f aca="true">INDIRECT(ADDRESS(ROW()-35*INT((ROW()-15)/35)-12,2+INT((ROW()-15)/35), 1, 1, "Variables_Simulación"))</f>
        <v>0</v>
      </c>
      <c r="H347" s="81" t="n">
        <f aca="true">INDIRECT(ADDRESS(ROW()-35*INT((ROW()-15)/35)+168,2+INT((ROW()-15)/35), 1, 1, "Variables_Simulación"))</f>
        <v>0</v>
      </c>
      <c r="I347" s="94" t="n">
        <f aca="false">AP347+AR347+AT347+AV347+AX347</f>
        <v>0.00624186371631796</v>
      </c>
      <c r="J347" s="81" t="n">
        <f aca="false">ROUND(AQ347+AS347+AU347+AW347+AY347,0)</f>
        <v>56702</v>
      </c>
      <c r="K347" s="94" t="n">
        <f aca="false">I347-Tabla_Ministerio!J347</f>
        <v>3.46944695195361E-017</v>
      </c>
      <c r="L347" s="81" t="n">
        <f aca="false">J347-Tabla_Ministerio!K347</f>
        <v>0</v>
      </c>
      <c r="M347" s="94" t="n">
        <f aca="false">Q382/Q$390</f>
        <v>0.0130874099516998</v>
      </c>
      <c r="N347" s="81" t="n">
        <f aca="false">ROUND((N$355*M347),0)</f>
        <v>2258855</v>
      </c>
      <c r="O347" s="82" t="n">
        <f aca="false">Tabla_Ministerio!L347/Tabla_Ministerio!L355-M347</f>
        <v>6.54794269572788E-006</v>
      </c>
      <c r="P347" s="81" t="n">
        <f aca="false">N347-Tabla_Ministerio!L347</f>
        <v>-1130</v>
      </c>
      <c r="Q347" s="83" t="n">
        <f aca="false">N347+J347</f>
        <v>2315557</v>
      </c>
      <c r="R347" s="81" t="n">
        <f aca="false">Q347-Tabla_Ministerio!M347</f>
        <v>-1130</v>
      </c>
      <c r="T347" s="83" t="n">
        <f aca="false">B347+Tabla_Ministerio!B347</f>
        <v>4207</v>
      </c>
      <c r="U347" s="83" t="n">
        <f aca="false">C347+Tabla_Ministerio!C347</f>
        <v>41</v>
      </c>
      <c r="V347" s="83" t="n">
        <f aca="false">D347+Tabla_Ministerio!D347</f>
        <v>280.220742590743</v>
      </c>
      <c r="W347" s="83" t="n">
        <f aca="false">E347+Tabla_Ministerio!E347</f>
        <v>147.692770562771</v>
      </c>
      <c r="X347" s="83" t="n">
        <f aca="false">F347+Tabla_Ministerio!F347</f>
        <v>15</v>
      </c>
      <c r="Y347" s="83" t="n">
        <f aca="false">G347+Tabla_Ministerio!G347</f>
        <v>33</v>
      </c>
      <c r="Z347" s="83" t="n">
        <f aca="false">H347+Tabla_Ministerio!H347</f>
        <v>10</v>
      </c>
      <c r="AA347" s="83" t="n">
        <f aca="false">Y347+0.33*Z347</f>
        <v>36.3</v>
      </c>
      <c r="AD347" s="91" t="n">
        <f aca="false">IF(U347&gt;0,T347/U347,0)</f>
        <v>102.609756097561</v>
      </c>
      <c r="AE347" s="92" t="n">
        <f aca="false">EXP((((AD347-AD$355)/AD$356+2)/4-1.9)^3)</f>
        <v>0.00489753570121412</v>
      </c>
      <c r="AF347" s="93" t="n">
        <f aca="false">T347/V347</f>
        <v>15.0131641259128</v>
      </c>
      <c r="AG347" s="92" t="n">
        <f aca="false">EXP((((AF347-AF$355)/AF$356+2)/4-1.9)^3)</f>
        <v>0.00936055097194891</v>
      </c>
      <c r="AH347" s="92" t="n">
        <f aca="false">W347/V347</f>
        <v>0.527058665241186</v>
      </c>
      <c r="AI347" s="92" t="n">
        <f aca="false">EXP((((AH347-AH$355)/AH$356+2)/4-1.9)^3)</f>
        <v>0.0280548816504859</v>
      </c>
      <c r="AJ347" s="92" t="n">
        <f aca="false">X347/V347</f>
        <v>0.0535292279269533</v>
      </c>
      <c r="AK347" s="92" t="n">
        <f aca="false">EXP((((AJ347-AJ$355)/AJ$356+2)/4-1.9)^3)</f>
        <v>0.0195589198351079</v>
      </c>
      <c r="AL347" s="92" t="n">
        <f aca="false">AA347/V347</f>
        <v>0.129540731583227</v>
      </c>
      <c r="AM347" s="92" t="n">
        <f aca="false">EXP((((AL347-AL$355)/AL$356+2)/4-1.9)^3)</f>
        <v>0.0132473547477103</v>
      </c>
      <c r="AN347" s="92" t="n">
        <f aca="false">0.01*AE347+0.15*AG347+0.24*AI347+0.25*AK347+0.35*AM347</f>
        <v>0.0177125337193967</v>
      </c>
      <c r="AP347" s="94" t="n">
        <f aca="false">0.01*AE347/$AN$355</f>
        <v>1.72588241056128E-005</v>
      </c>
      <c r="AQ347" s="81" t="n">
        <f aca="false">AP347*$J$355</f>
        <v>156.780556140139</v>
      </c>
      <c r="AR347" s="94" t="n">
        <f aca="false">0.15*AG347/$AN$355</f>
        <v>0.000494796095257988</v>
      </c>
      <c r="AS347" s="81" t="n">
        <f aca="false">AR347*$J$355</f>
        <v>4494.76780780728</v>
      </c>
      <c r="AT347" s="94" t="n">
        <f aca="false">0.24*AI347/$AN$355</f>
        <v>0.00237275706273007</v>
      </c>
      <c r="AU347" s="81" t="n">
        <f aca="false">AT347*$J$355</f>
        <v>21554.3173511621</v>
      </c>
      <c r="AV347" s="94" t="n">
        <f aca="false">0.25*AK347/$AN$355</f>
        <v>0.00172313168154254</v>
      </c>
      <c r="AW347" s="81" t="n">
        <f aca="false">AV347*$J$355</f>
        <v>15653.0677687986</v>
      </c>
      <c r="AX347" s="94" t="n">
        <f aca="false">0.35*AM347/$AN$355</f>
        <v>0.00163392005268175</v>
      </c>
      <c r="AY347" s="81" t="n">
        <f aca="false">AX347*$J$355</f>
        <v>14842.6621060853</v>
      </c>
    </row>
    <row r="348" customFormat="false" ht="13.8" hidden="false" customHeight="false" outlineLevel="0" collapsed="false">
      <c r="A348" s="89" t="s">
        <v>133</v>
      </c>
      <c r="B348" s="81" t="n">
        <f aca="true">INDIRECT(ADDRESS(ROW()-35*INT((ROW()-15)/35)+138,2+INT((ROW()-15)/35), 1, 1, "Variables_Simulación"))</f>
        <v>0</v>
      </c>
      <c r="C348" s="81" t="n">
        <f aca="true">INDIRECT(ADDRESS(ROW()-35*INT((ROW()-15)/35)+108,2+INT((ROW()-15)/35), 1, 1, "Variables_Simulación"))</f>
        <v>0</v>
      </c>
      <c r="D348" s="81" t="n">
        <f aca="true">INDIRECT(ADDRESS(ROW()-35*INT((ROW()-15)/35)+78,2+INT((ROW()-15)/35), 1, 1, "Variables_Simulación"))</f>
        <v>0</v>
      </c>
      <c r="E348" s="81" t="n">
        <f aca="true">INDIRECT(ADDRESS(ROW()-35*INT((ROW()-15)/35)+48,2+INT((ROW()-15)/35), 1, 1, "Variables_Simulación"))</f>
        <v>0</v>
      </c>
      <c r="F348" s="81" t="n">
        <f aca="true">INDIRECT(ADDRESS(ROW()-35*INT((ROW()-15)/35)+18,2+INT((ROW()-15)/35), 1, 1, "Variables_Simulación"))</f>
        <v>0</v>
      </c>
      <c r="G348" s="81" t="n">
        <f aca="true">INDIRECT(ADDRESS(ROW()-35*INT((ROW()-15)/35)-12,2+INT((ROW()-15)/35), 1, 1, "Variables_Simulación"))</f>
        <v>0</v>
      </c>
      <c r="H348" s="81" t="n">
        <f aca="true">INDIRECT(ADDRESS(ROW()-35*INT((ROW()-15)/35)+168,2+INT((ROW()-15)/35), 1, 1, "Variables_Simulación"))</f>
        <v>0</v>
      </c>
      <c r="I348" s="94" t="n">
        <f aca="false">AP348+AR348+AT348+AV348+AX348</f>
        <v>0.00521718612328377</v>
      </c>
      <c r="J348" s="81" t="n">
        <f aca="false">ROUND(AQ348+AS348+AU348+AW348+AY348,0)</f>
        <v>47393</v>
      </c>
      <c r="K348" s="94" t="n">
        <f aca="false">I348-Tabla_Ministerio!J348</f>
        <v>7.54604712049911E-017</v>
      </c>
      <c r="L348" s="81" t="n">
        <f aca="false">J348-Tabla_Ministerio!K348</f>
        <v>0</v>
      </c>
      <c r="M348" s="94" t="n">
        <f aca="false">Q383/Q$390</f>
        <v>0.0235423607577217</v>
      </c>
      <c r="N348" s="81" t="n">
        <f aca="false">ROUND((N$355*M348),0)</f>
        <v>4063354</v>
      </c>
      <c r="O348" s="82" t="n">
        <f aca="false">Tabla_Ministerio!L348/Tabla_Ministerio!L355-M348</f>
        <v>-8.64261320068435E-006</v>
      </c>
      <c r="P348" s="81" t="n">
        <f aca="false">N348-Tabla_Ministerio!L348</f>
        <v>1492</v>
      </c>
      <c r="Q348" s="83" t="n">
        <f aca="false">N348+J348</f>
        <v>4110747</v>
      </c>
      <c r="R348" s="81" t="n">
        <f aca="false">Q348-Tabla_Ministerio!M348</f>
        <v>1492</v>
      </c>
      <c r="T348" s="83" t="n">
        <f aca="false">B348+Tabla_Ministerio!B348</f>
        <v>4694</v>
      </c>
      <c r="U348" s="83" t="n">
        <f aca="false">C348+Tabla_Ministerio!C348</f>
        <v>25</v>
      </c>
      <c r="V348" s="83" t="n">
        <f aca="false">D348+Tabla_Ministerio!D348</f>
        <v>257.833957290384</v>
      </c>
      <c r="W348" s="83" t="n">
        <f aca="false">E348+Tabla_Ministerio!E348</f>
        <v>119.735173551928</v>
      </c>
      <c r="X348" s="83" t="n">
        <f aca="false">F348+Tabla_Ministerio!F348</f>
        <v>9</v>
      </c>
      <c r="Y348" s="83" t="n">
        <f aca="false">G348+Tabla_Ministerio!G348</f>
        <v>18</v>
      </c>
      <c r="Z348" s="83" t="n">
        <f aca="false">H348+Tabla_Ministerio!H348</f>
        <v>5</v>
      </c>
      <c r="AA348" s="83" t="n">
        <f aca="false">Y348+0.33*Z348</f>
        <v>19.65</v>
      </c>
      <c r="AD348" s="91" t="n">
        <f aca="false">IF(U348&gt;0,T348/U348,0)</f>
        <v>187.76</v>
      </c>
      <c r="AE348" s="92" t="n">
        <f aca="false">EXP((((AD348-AD$355)/AD$356+2)/4-1.9)^3)</f>
        <v>0.0460766833946405</v>
      </c>
      <c r="AF348" s="93" t="n">
        <f aca="false">T348/V348</f>
        <v>18.205515089362</v>
      </c>
      <c r="AG348" s="92" t="n">
        <f aca="false">EXP((((AF348-AF$355)/AF$356+2)/4-1.9)^3)</f>
        <v>0.0340148688563527</v>
      </c>
      <c r="AH348" s="92" t="n">
        <f aca="false">W348/V348</f>
        <v>0.464388689566894</v>
      </c>
      <c r="AI348" s="92" t="n">
        <f aca="false">EXP((((AH348-AH$355)/AH$356+2)/4-1.9)^3)</f>
        <v>0.0114232709208837</v>
      </c>
      <c r="AJ348" s="92" t="n">
        <f aca="false">X348/V348</f>
        <v>0.0349061857273664</v>
      </c>
      <c r="AK348" s="92" t="n">
        <f aca="false">EXP((((AJ348-AJ$355)/AJ$356+2)/4-1.9)^3)</f>
        <v>0.0137096633918571</v>
      </c>
      <c r="AL348" s="92" t="n">
        <f aca="false">AA348/V348</f>
        <v>0.0762118388380833</v>
      </c>
      <c r="AM348" s="92" t="n">
        <f aca="false">EXP((((AL348-AL$355)/AL$356+2)/4-1.9)^3)</f>
        <v>0.00877945304652362</v>
      </c>
      <c r="AN348" s="92" t="n">
        <f aca="false">0.01*AE348+0.15*AG348+0.24*AI348+0.25*AK348+0.35*AM348</f>
        <v>0.0148048065976589</v>
      </c>
      <c r="AP348" s="94" t="n">
        <f aca="false">0.01*AE348/$AN$355</f>
        <v>0.000162373369505192</v>
      </c>
      <c r="AQ348" s="81" t="n">
        <f aca="false">AP348*$J$355</f>
        <v>1475.01284082809</v>
      </c>
      <c r="AR348" s="94" t="n">
        <f aca="false">0.15*AG348/$AN$355</f>
        <v>0.00179801641391326</v>
      </c>
      <c r="AS348" s="81" t="n">
        <f aca="false">AR348*$J$355</f>
        <v>16333.3267433175</v>
      </c>
      <c r="AT348" s="94" t="n">
        <f aca="false">0.24*AI348/$AN$355</f>
        <v>0.000966129427836539</v>
      </c>
      <c r="AU348" s="81" t="n">
        <f aca="false">AT348*$J$355</f>
        <v>8776.39797895077</v>
      </c>
      <c r="AV348" s="94" t="n">
        <f aca="false">0.25*AK348/$AN$355</f>
        <v>0.00120781492704874</v>
      </c>
      <c r="AW348" s="81" t="n">
        <f aca="false">AV348*$J$355</f>
        <v>10971.8886303198</v>
      </c>
      <c r="AX348" s="94" t="n">
        <f aca="false">0.35*AM348/$AN$355</f>
        <v>0.00108285198498004</v>
      </c>
      <c r="AY348" s="81" t="n">
        <f aca="false">AX348*$J$355</f>
        <v>9836.71514256945</v>
      </c>
    </row>
    <row r="349" customFormat="false" ht="13.8" hidden="false" customHeight="false" outlineLevel="0" collapsed="false">
      <c r="A349" s="89" t="s">
        <v>134</v>
      </c>
      <c r="B349" s="81" t="n">
        <f aca="true">INDIRECT(ADDRESS(ROW()-35*INT((ROW()-15)/35)+138,2+INT((ROW()-15)/35), 1, 1, "Variables_Simulación"))</f>
        <v>0</v>
      </c>
      <c r="C349" s="81" t="n">
        <f aca="true">INDIRECT(ADDRESS(ROW()-35*INT((ROW()-15)/35)+108,2+INT((ROW()-15)/35), 1, 1, "Variables_Simulación"))</f>
        <v>0</v>
      </c>
      <c r="D349" s="81" t="n">
        <f aca="true">INDIRECT(ADDRESS(ROW()-35*INT((ROW()-15)/35)+78,2+INT((ROW()-15)/35), 1, 1, "Variables_Simulación"))</f>
        <v>0</v>
      </c>
      <c r="E349" s="81" t="n">
        <f aca="true">INDIRECT(ADDRESS(ROW()-35*INT((ROW()-15)/35)+48,2+INT((ROW()-15)/35), 1, 1, "Variables_Simulación"))</f>
        <v>0</v>
      </c>
      <c r="F349" s="81" t="n">
        <f aca="true">INDIRECT(ADDRESS(ROW()-35*INT((ROW()-15)/35)+18,2+INT((ROW()-15)/35), 1, 1, "Variables_Simulación"))</f>
        <v>0</v>
      </c>
      <c r="G349" s="81" t="n">
        <f aca="true">INDIRECT(ADDRESS(ROW()-35*INT((ROW()-15)/35)-12,2+INT((ROW()-15)/35), 1, 1, "Variables_Simulación"))</f>
        <v>0</v>
      </c>
      <c r="H349" s="81" t="n">
        <f aca="true">INDIRECT(ADDRESS(ROW()-35*INT((ROW()-15)/35)+168,2+INT((ROW()-15)/35), 1, 1, "Variables_Simulación"))</f>
        <v>0</v>
      </c>
      <c r="I349" s="94" t="n">
        <f aca="false">AP349+AR349+AT349+AV349+AX349</f>
        <v>0.0153774209197715</v>
      </c>
      <c r="J349" s="81" t="n">
        <f aca="false">ROUND(AQ349+AS349+AU349+AW349+AY349,0)</f>
        <v>139690</v>
      </c>
      <c r="K349" s="94" t="n">
        <f aca="false">I349-Tabla_Ministerio!J349</f>
        <v>1.09287578986539E-016</v>
      </c>
      <c r="L349" s="81" t="n">
        <f aca="false">J349-Tabla_Ministerio!K349</f>
        <v>0</v>
      </c>
      <c r="M349" s="94" t="n">
        <f aca="false">Q384/Q$390</f>
        <v>0.0117054291912331</v>
      </c>
      <c r="N349" s="81" t="n">
        <f aca="false">ROUND((N$355*M349),0)</f>
        <v>2020328</v>
      </c>
      <c r="O349" s="82" t="n">
        <f aca="false">Tabla_Ministerio!L349/Tabla_Ministerio!L355-M349</f>
        <v>-3.86073440228861E-006</v>
      </c>
      <c r="P349" s="81" t="n">
        <f aca="false">N349-Tabla_Ministerio!L349</f>
        <v>666</v>
      </c>
      <c r="Q349" s="83" t="n">
        <f aca="false">N349+J349</f>
        <v>2160018</v>
      </c>
      <c r="R349" s="81" t="n">
        <f aca="false">Q349-Tabla_Ministerio!M349</f>
        <v>666</v>
      </c>
      <c r="T349" s="83" t="n">
        <f aca="false">B349+Tabla_Ministerio!B349</f>
        <v>7566</v>
      </c>
      <c r="U349" s="83" t="n">
        <f aca="false">C349+Tabla_Ministerio!C349</f>
        <v>50</v>
      </c>
      <c r="V349" s="83" t="n">
        <f aca="false">D349+Tabla_Ministerio!D349</f>
        <v>330.994906999121</v>
      </c>
      <c r="W349" s="83" t="n">
        <f aca="false">E349+Tabla_Ministerio!E349</f>
        <v>202.183098923218</v>
      </c>
      <c r="X349" s="83" t="n">
        <f aca="false">F349+Tabla_Ministerio!F349</f>
        <v>2</v>
      </c>
      <c r="Y349" s="83" t="n">
        <f aca="false">G349+Tabla_Ministerio!G349</f>
        <v>10</v>
      </c>
      <c r="Z349" s="83" t="n">
        <f aca="false">H349+Tabla_Ministerio!H349</f>
        <v>2</v>
      </c>
      <c r="AA349" s="83" t="n">
        <f aca="false">Y349+0.33*Z349</f>
        <v>10.66</v>
      </c>
      <c r="AD349" s="91" t="n">
        <f aca="false">IF(U349&gt;0,T349/U349,0)</f>
        <v>151.32</v>
      </c>
      <c r="AE349" s="92" t="n">
        <f aca="false">EXP((((AD349-AD$355)/AD$356+2)/4-1.9)^3)</f>
        <v>0.0194944871475109</v>
      </c>
      <c r="AF349" s="93" t="n">
        <f aca="false">T349/V349</f>
        <v>22.8583577572089</v>
      </c>
      <c r="AG349" s="92" t="n">
        <f aca="false">EXP((((AF349-AF$355)/AF$356+2)/4-1.9)^3)</f>
        <v>0.140508820132997</v>
      </c>
      <c r="AH349" s="92" t="n">
        <f aca="false">W349/V349</f>
        <v>0.610834471008205</v>
      </c>
      <c r="AI349" s="92" t="n">
        <f aca="false">EXP((((AH349-AH$355)/AH$356+2)/4-1.9)^3)</f>
        <v>0.076341766028365</v>
      </c>
      <c r="AJ349" s="92" t="n">
        <f aca="false">X349/V349</f>
        <v>0.0060423890449931</v>
      </c>
      <c r="AK349" s="92" t="n">
        <f aca="false">EXP((((AJ349-AJ$355)/AJ$356+2)/4-1.9)^3)</f>
        <v>0.00758451630088012</v>
      </c>
      <c r="AL349" s="92" t="n">
        <f aca="false">AA349/V349</f>
        <v>0.0322059336098132</v>
      </c>
      <c r="AM349" s="92" t="n">
        <f aca="false">EXP((((AL349-AL$355)/AL$356+2)/4-1.9)^3)</f>
        <v>0.00613451219121219</v>
      </c>
      <c r="AN349" s="92" t="n">
        <f aca="false">0.01*AE349+0.15*AG349+0.24*AI349+0.25*AK349+0.35*AM349</f>
        <v>0.0436365000803766</v>
      </c>
      <c r="AP349" s="94" t="n">
        <f aca="false">0.01*AE349/$AN$355</f>
        <v>6.86982076771001E-005</v>
      </c>
      <c r="AQ349" s="81" t="n">
        <f aca="false">AP349*$J$355</f>
        <v>624.060083093599</v>
      </c>
      <c r="AR349" s="94" t="n">
        <f aca="false">0.15*AG349/$AN$355</f>
        <v>0.0074272567671985</v>
      </c>
      <c r="AS349" s="81" t="n">
        <f aca="false">AR349*$J$355</f>
        <v>67469.8020810293</v>
      </c>
      <c r="AT349" s="94" t="n">
        <f aca="false">0.24*AI349/$AN$355</f>
        <v>0.00645664689595839</v>
      </c>
      <c r="AU349" s="81" t="n">
        <f aca="false">AT349*$J$355</f>
        <v>58652.7033912846</v>
      </c>
      <c r="AV349" s="94" t="n">
        <f aca="false">0.25*AK349/$AN$355</f>
        <v>0.000668192335640312</v>
      </c>
      <c r="AW349" s="81" t="n">
        <f aca="false">AV349*$J$355</f>
        <v>6069.91330053578</v>
      </c>
      <c r="AX349" s="94" t="n">
        <f aca="false">0.35*AM349/$AN$355</f>
        <v>0.000756626713297212</v>
      </c>
      <c r="AY349" s="81" t="n">
        <f aca="false">AX349*$J$355</f>
        <v>6873.25835035565</v>
      </c>
    </row>
    <row r="350" customFormat="false" ht="13.8" hidden="false" customHeight="false" outlineLevel="0" collapsed="false">
      <c r="A350" s="89" t="s">
        <v>135</v>
      </c>
      <c r="B350" s="81" t="n">
        <f aca="true">INDIRECT(ADDRESS(ROW()-35*INT((ROW()-15)/35)+138,2+INT((ROW()-15)/35), 1, 1, "Variables_Simulación"))</f>
        <v>0</v>
      </c>
      <c r="C350" s="81" t="n">
        <f aca="true">INDIRECT(ADDRESS(ROW()-35*INT((ROW()-15)/35)+108,2+INT((ROW()-15)/35), 1, 1, "Variables_Simulación"))</f>
        <v>0</v>
      </c>
      <c r="D350" s="81" t="n">
        <f aca="true">INDIRECT(ADDRESS(ROW()-35*INT((ROW()-15)/35)+78,2+INT((ROW()-15)/35), 1, 1, "Variables_Simulación"))</f>
        <v>0</v>
      </c>
      <c r="E350" s="81" t="n">
        <f aca="true">INDIRECT(ADDRESS(ROW()-35*INT((ROW()-15)/35)+48,2+INT((ROW()-15)/35), 1, 1, "Variables_Simulación"))</f>
        <v>0</v>
      </c>
      <c r="F350" s="81" t="n">
        <f aca="true">INDIRECT(ADDRESS(ROW()-35*INT((ROW()-15)/35)+18,2+INT((ROW()-15)/35), 1, 1, "Variables_Simulación"))</f>
        <v>0</v>
      </c>
      <c r="G350" s="81" t="n">
        <f aca="true">INDIRECT(ADDRESS(ROW()-35*INT((ROW()-15)/35)-12,2+INT((ROW()-15)/35), 1, 1, "Variables_Simulación"))</f>
        <v>0</v>
      </c>
      <c r="H350" s="81" t="n">
        <f aca="true">INDIRECT(ADDRESS(ROW()-35*INT((ROW()-15)/35)+168,2+INT((ROW()-15)/35), 1, 1, "Variables_Simulación"))</f>
        <v>0</v>
      </c>
      <c r="I350" s="94" t="n">
        <f aca="false">AP350+AR350+AT350+AV350+AX350</f>
        <v>0.0390822738705291</v>
      </c>
      <c r="J350" s="81" t="n">
        <f aca="false">ROUND(AQ350+AS350+AU350+AW350+AY350,0)</f>
        <v>355027</v>
      </c>
      <c r="K350" s="94" t="n">
        <f aca="false">I350-Tabla_Ministerio!J350</f>
        <v>0</v>
      </c>
      <c r="L350" s="81" t="n">
        <f aca="false">J350-Tabla_Ministerio!K350</f>
        <v>0</v>
      </c>
      <c r="M350" s="94" t="n">
        <f aca="false">Q385/Q$390</f>
        <v>0.0177650345707007</v>
      </c>
      <c r="N350" s="81" t="n">
        <f aca="false">ROUND((N$355*M350),0)</f>
        <v>3066201</v>
      </c>
      <c r="O350" s="82" t="n">
        <f aca="false">Tabla_Ministerio!L350/Tabla_Ministerio!L355-M350</f>
        <v>-4.35910895345282E-006</v>
      </c>
      <c r="P350" s="81" t="n">
        <f aca="false">N350-Tabla_Ministerio!L350</f>
        <v>752</v>
      </c>
      <c r="Q350" s="83" t="n">
        <f aca="false">N350+J350</f>
        <v>3421228</v>
      </c>
      <c r="R350" s="81" t="n">
        <f aca="false">Q350-Tabla_Ministerio!M350</f>
        <v>752</v>
      </c>
      <c r="T350" s="83" t="n">
        <f aca="false">B350+Tabla_Ministerio!B350</f>
        <v>6744</v>
      </c>
      <c r="U350" s="83" t="n">
        <f aca="false">C350+Tabla_Ministerio!C350</f>
        <v>32</v>
      </c>
      <c r="V350" s="83" t="n">
        <f aca="false">D350+Tabla_Ministerio!D350</f>
        <v>220.654458305825</v>
      </c>
      <c r="W350" s="83" t="n">
        <f aca="false">E350+Tabla_Ministerio!E350</f>
        <v>138.878834868835</v>
      </c>
      <c r="X350" s="83" t="n">
        <f aca="false">F350+Tabla_Ministerio!F350</f>
        <v>5</v>
      </c>
      <c r="Y350" s="83" t="n">
        <f aca="false">G350+Tabla_Ministerio!G350</f>
        <v>9</v>
      </c>
      <c r="Z350" s="83" t="n">
        <f aca="false">H350+Tabla_Ministerio!H350</f>
        <v>0</v>
      </c>
      <c r="AA350" s="83" t="n">
        <f aca="false">Y350+0.33*Z350</f>
        <v>9</v>
      </c>
      <c r="AD350" s="91" t="n">
        <f aca="false">IF(U350&gt;0,T350/U350,0)</f>
        <v>210.75</v>
      </c>
      <c r="AE350" s="92" t="n">
        <f aca="false">EXP((((AD350-AD$355)/AD$356+2)/4-1.9)^3)</f>
        <v>0.0738920929789707</v>
      </c>
      <c r="AF350" s="93" t="n">
        <f aca="false">T350/V350</f>
        <v>30.5636244641515</v>
      </c>
      <c r="AG350" s="92" t="n">
        <f aca="false">EXP((((AF350-AF$355)/AF$356+2)/4-1.9)^3)</f>
        <v>0.553034234922802</v>
      </c>
      <c r="AH350" s="92" t="n">
        <f aca="false">W350/V350</f>
        <v>0.62939510008155</v>
      </c>
      <c r="AI350" s="92" t="n">
        <f aca="false">EXP((((AH350-AH$355)/AH$356+2)/4-1.9)^3)</f>
        <v>0.0925882731123441</v>
      </c>
      <c r="AJ350" s="92" t="n">
        <f aca="false">X350/V350</f>
        <v>0.0226598639265654</v>
      </c>
      <c r="AK350" s="92" t="n">
        <f aca="false">EXP((((AJ350-AJ$355)/AJ$356+2)/4-1.9)^3)</f>
        <v>0.0107311778090198</v>
      </c>
      <c r="AL350" s="92" t="n">
        <f aca="false">AA350/V350</f>
        <v>0.0407877550678178</v>
      </c>
      <c r="AM350" s="92" t="n">
        <f aca="false">EXP((((AL350-AL$355)/AL$356+2)/4-1.9)^3)</f>
        <v>0.00658775409748449</v>
      </c>
      <c r="AN350" s="92" t="n">
        <f aca="false">0.01*AE350+0.15*AG350+0.24*AI350+0.25*AK350+0.35*AM350</f>
        <v>0.110903750101547</v>
      </c>
      <c r="AP350" s="94" t="n">
        <f aca="false">0.01*AE350/$AN$355</f>
        <v>0.000260394352041883</v>
      </c>
      <c r="AQ350" s="81" t="n">
        <f aca="false">AP350*$J$355</f>
        <v>2365.44338589098</v>
      </c>
      <c r="AR350" s="94" t="n">
        <f aca="false">0.15*AG350/$AN$355</f>
        <v>0.0292332343260365</v>
      </c>
      <c r="AS350" s="81" t="n">
        <f aca="false">AR350*$J$355</f>
        <v>265557.068509696</v>
      </c>
      <c r="AT350" s="94" t="n">
        <f aca="false">0.24*AI350/$AN$355</f>
        <v>0.0078307041779836</v>
      </c>
      <c r="AU350" s="81" t="n">
        <f aca="false">AT350*$J$355</f>
        <v>71134.7510398415</v>
      </c>
      <c r="AV350" s="94" t="n">
        <f aca="false">0.25*AK350/$AN$355</f>
        <v>0.000945411741490799</v>
      </c>
      <c r="AW350" s="81" t="n">
        <f aca="false">AV350*$J$355</f>
        <v>8588.19683805348</v>
      </c>
      <c r="AX350" s="94" t="n">
        <f aca="false">0.35*AM350/$AN$355</f>
        <v>0.000812529272976306</v>
      </c>
      <c r="AY350" s="81" t="n">
        <f aca="false">AX350*$J$355</f>
        <v>7381.08173058788</v>
      </c>
    </row>
    <row r="351" customFormat="false" ht="13.8" hidden="false" customHeight="false" outlineLevel="0" collapsed="false">
      <c r="A351" s="89" t="s">
        <v>136</v>
      </c>
      <c r="B351" s="81" t="n">
        <f aca="true">INDIRECT(ADDRESS(ROW()-35*INT((ROW()-15)/35)+138,2+INT((ROW()-15)/35), 1, 1, "Variables_Simulación"))</f>
        <v>0</v>
      </c>
      <c r="C351" s="81" t="n">
        <f aca="true">INDIRECT(ADDRESS(ROW()-35*INT((ROW()-15)/35)+108,2+INT((ROW()-15)/35), 1, 1, "Variables_Simulación"))</f>
        <v>0</v>
      </c>
      <c r="D351" s="81" t="n">
        <f aca="true">INDIRECT(ADDRESS(ROW()-35*INT((ROW()-15)/35)+78,2+INT((ROW()-15)/35), 1, 1, "Variables_Simulación"))</f>
        <v>0</v>
      </c>
      <c r="E351" s="81" t="n">
        <f aca="true">INDIRECT(ADDRESS(ROW()-35*INT((ROW()-15)/35)+48,2+INT((ROW()-15)/35), 1, 1, "Variables_Simulación"))</f>
        <v>0</v>
      </c>
      <c r="F351" s="81" t="n">
        <f aca="true">INDIRECT(ADDRESS(ROW()-35*INT((ROW()-15)/35)+18,2+INT((ROW()-15)/35), 1, 1, "Variables_Simulación"))</f>
        <v>0</v>
      </c>
      <c r="G351" s="81" t="n">
        <f aca="true">INDIRECT(ADDRESS(ROW()-35*INT((ROW()-15)/35)-12,2+INT((ROW()-15)/35), 1, 1, "Variables_Simulación"))</f>
        <v>0</v>
      </c>
      <c r="H351" s="81" t="n">
        <f aca="true">INDIRECT(ADDRESS(ROW()-35*INT((ROW()-15)/35)+168,2+INT((ROW()-15)/35), 1, 1, "Variables_Simulación"))</f>
        <v>0</v>
      </c>
      <c r="I351" s="94" t="n">
        <f aca="false">AP351+AR351+AT351+AV351+AX351</f>
        <v>0.00712143273703491</v>
      </c>
      <c r="J351" s="81" t="n">
        <f aca="false">ROUND(AQ351+AS351+AU351+AW351+AY351,0)</f>
        <v>64692</v>
      </c>
      <c r="K351" s="94" t="n">
        <f aca="false">I351-Tabla_Ministerio!J351</f>
        <v>0</v>
      </c>
      <c r="L351" s="81" t="n">
        <f aca="false">J351-Tabla_Ministerio!K351</f>
        <v>0</v>
      </c>
      <c r="M351" s="94" t="n">
        <f aca="false">Q386/Q$390</f>
        <v>0.0137457798951218</v>
      </c>
      <c r="N351" s="81" t="n">
        <f aca="false">ROUND((N$355*M351),0)</f>
        <v>2372488</v>
      </c>
      <c r="O351" s="82" t="n">
        <f aca="false">Tabla_Ministerio!L351/Tabla_Ministerio!L355-M351</f>
        <v>-1.11060545099385E-005</v>
      </c>
      <c r="P351" s="81" t="n">
        <f aca="false">N351-Tabla_Ministerio!L351</f>
        <v>1917</v>
      </c>
      <c r="Q351" s="83" t="n">
        <f aca="false">N351+J351</f>
        <v>2437180</v>
      </c>
      <c r="R351" s="81" t="n">
        <f aca="false">Q351-Tabla_Ministerio!M351</f>
        <v>1917</v>
      </c>
      <c r="T351" s="83" t="n">
        <f aca="false">B351+Tabla_Ministerio!B351</f>
        <v>3851</v>
      </c>
      <c r="U351" s="83" t="n">
        <f aca="false">C351+Tabla_Ministerio!C351</f>
        <v>35</v>
      </c>
      <c r="V351" s="83" t="n">
        <f aca="false">D351+Tabla_Ministerio!D351</f>
        <v>308.046666666667</v>
      </c>
      <c r="W351" s="83" t="n">
        <f aca="false">E351+Tabla_Ministerio!E351</f>
        <v>155.727272727273</v>
      </c>
      <c r="X351" s="83" t="n">
        <f aca="false">F351+Tabla_Ministerio!F351</f>
        <v>28</v>
      </c>
      <c r="Y351" s="83" t="n">
        <f aca="false">G351+Tabla_Ministerio!G351</f>
        <v>42</v>
      </c>
      <c r="Z351" s="83" t="n">
        <f aca="false">H351+Tabla_Ministerio!H351</f>
        <v>11</v>
      </c>
      <c r="AA351" s="83" t="n">
        <f aca="false">Y351+0.33*Z351</f>
        <v>45.63</v>
      </c>
      <c r="AD351" s="91" t="n">
        <f aca="false">IF(U351&gt;0,T351/U351,0)</f>
        <v>110.028571428571</v>
      </c>
      <c r="AE351" s="92" t="n">
        <f aca="false">EXP((((AD351-AD$355)/AD$356+2)/4-1.9)^3)</f>
        <v>0.00615448391495599</v>
      </c>
      <c r="AF351" s="93" t="n">
        <f aca="false">T351/V351</f>
        <v>12.5013526089121</v>
      </c>
      <c r="AG351" s="92" t="n">
        <f aca="false">EXP((((AF351-AF$355)/AF$356+2)/4-1.9)^3)</f>
        <v>0.00276535243201978</v>
      </c>
      <c r="AH351" s="92" t="n">
        <f aca="false">W351/V351</f>
        <v>0.505531432663686</v>
      </c>
      <c r="AI351" s="92" t="n">
        <f aca="false">EXP((((AH351-AH$355)/AH$356+2)/4-1.9)^3)</f>
        <v>0.0209177575732865</v>
      </c>
      <c r="AJ351" s="92" t="n">
        <f aca="false">X351/V351</f>
        <v>0.090895318891077</v>
      </c>
      <c r="AK351" s="92" t="n">
        <f aca="false">EXP((((AJ351-AJ$355)/AJ$356+2)/4-1.9)^3)</f>
        <v>0.0375659812486351</v>
      </c>
      <c r="AL351" s="92" t="n">
        <f aca="false">AA351/V351</f>
        <v>0.148126907178566</v>
      </c>
      <c r="AM351" s="92" t="n">
        <f aca="false">EXP((((AL351-AL$355)/AL$356+2)/4-1.9)^3)</f>
        <v>0.0152010899437514</v>
      </c>
      <c r="AN351" s="92" t="n">
        <f aca="false">0.01*AE351+0.15*AG351+0.24*AI351+0.25*AK351+0.35*AM351</f>
        <v>0.020208486314013</v>
      </c>
      <c r="AP351" s="94" t="n">
        <f aca="false">0.01*AE351/$AN$355</f>
        <v>2.16882860747123E-005</v>
      </c>
      <c r="AQ351" s="81" t="n">
        <f aca="false">AP351*$J$355</f>
        <v>197.018147453859</v>
      </c>
      <c r="AR351" s="94" t="n">
        <f aca="false">0.15*AG351/$AN$355</f>
        <v>0.000146175752845741</v>
      </c>
      <c r="AS351" s="81" t="n">
        <f aca="false">AR351*$J$355</f>
        <v>1327.8723790867</v>
      </c>
      <c r="AT351" s="94" t="n">
        <f aca="false">0.24*AI351/$AN$355</f>
        <v>0.00176913086416928</v>
      </c>
      <c r="AU351" s="81" t="n">
        <f aca="false">AT351*$J$355</f>
        <v>16070.9280697137</v>
      </c>
      <c r="AV351" s="94" t="n">
        <f aca="false">0.25*AK351/$AN$355</f>
        <v>0.00330954536260049</v>
      </c>
      <c r="AW351" s="81" t="n">
        <f aca="false">AV351*$J$355</f>
        <v>30064.1781470372</v>
      </c>
      <c r="AX351" s="94" t="n">
        <f aca="false">0.35*AM351/$AN$355</f>
        <v>0.00187489247134468</v>
      </c>
      <c r="AY351" s="81" t="n">
        <f aca="false">AX351*$J$355</f>
        <v>17031.6750759853</v>
      </c>
    </row>
    <row r="352" customFormat="false" ht="13.8" hidden="false" customHeight="false" outlineLevel="0" collapsed="false">
      <c r="A352" s="89" t="s">
        <v>137</v>
      </c>
      <c r="B352" s="81" t="n">
        <f aca="true">INDIRECT(ADDRESS(ROW()-35*INT((ROW()-15)/35)+138,2+INT((ROW()-15)/35), 1, 1, "Variables_Simulación"))</f>
        <v>0</v>
      </c>
      <c r="C352" s="81" t="n">
        <f aca="true">INDIRECT(ADDRESS(ROW()-35*INT((ROW()-15)/35)+108,2+INT((ROW()-15)/35), 1, 1, "Variables_Simulación"))</f>
        <v>0</v>
      </c>
      <c r="D352" s="81" t="n">
        <f aca="true">INDIRECT(ADDRESS(ROW()-35*INT((ROW()-15)/35)+78,2+INT((ROW()-15)/35), 1, 1, "Variables_Simulación"))</f>
        <v>0</v>
      </c>
      <c r="E352" s="81" t="n">
        <f aca="true">INDIRECT(ADDRESS(ROW()-35*INT((ROW()-15)/35)+48,2+INT((ROW()-15)/35), 1, 1, "Variables_Simulación"))</f>
        <v>0</v>
      </c>
      <c r="F352" s="81" t="n">
        <f aca="true">INDIRECT(ADDRESS(ROW()-35*INT((ROW()-15)/35)+18,2+INT((ROW()-15)/35), 1, 1, "Variables_Simulación"))</f>
        <v>0</v>
      </c>
      <c r="G352" s="81" t="n">
        <f aca="true">INDIRECT(ADDRESS(ROW()-35*INT((ROW()-15)/35)-12,2+INT((ROW()-15)/35), 1, 1, "Variables_Simulación"))</f>
        <v>0</v>
      </c>
      <c r="H352" s="81" t="n">
        <f aca="true">INDIRECT(ADDRESS(ROW()-35*INT((ROW()-15)/35)+168,2+INT((ROW()-15)/35), 1, 1, "Variables_Simulación"))</f>
        <v>0</v>
      </c>
      <c r="I352" s="94" t="n">
        <f aca="false">AP352+AR352+AT352+AV352+AX352</f>
        <v>0.0153479155235068</v>
      </c>
      <c r="J352" s="81" t="n">
        <f aca="false">ROUND(AQ352+AS352+AU352+AW352+AY352,0)</f>
        <v>139422</v>
      </c>
      <c r="K352" s="94" t="n">
        <f aca="false">I352-Tabla_Ministerio!J352</f>
        <v>6.93889390390723E-017</v>
      </c>
      <c r="L352" s="81" t="n">
        <f aca="false">J352-Tabla_Ministerio!K352</f>
        <v>0</v>
      </c>
      <c r="M352" s="94" t="n">
        <f aca="false">Q387/Q$390</f>
        <v>0.00976452329561483</v>
      </c>
      <c r="N352" s="81" t="n">
        <f aca="false">ROUND((N$355*M352),0)</f>
        <v>1685333</v>
      </c>
      <c r="O352" s="82" t="n">
        <f aca="false">Tabla_Ministerio!L352/Tabla_Ministerio!L355-M352</f>
        <v>1.58127469381732E-005</v>
      </c>
      <c r="P352" s="81" t="n">
        <f aca="false">N352-Tabla_Ministerio!L352</f>
        <v>-2729</v>
      </c>
      <c r="Q352" s="83" t="n">
        <f aca="false">N352+J352</f>
        <v>1824755</v>
      </c>
      <c r="R352" s="81" t="n">
        <f aca="false">Q352-Tabla_Ministerio!M352</f>
        <v>-2729</v>
      </c>
      <c r="T352" s="83" t="n">
        <f aca="false">B352+Tabla_Ministerio!B352</f>
        <v>5548</v>
      </c>
      <c r="U352" s="83" t="n">
        <f aca="false">C352+Tabla_Ministerio!C352</f>
        <v>20</v>
      </c>
      <c r="V352" s="83" t="n">
        <f aca="false">D352+Tabla_Ministerio!D352</f>
        <v>295.712737210443</v>
      </c>
      <c r="W352" s="83" t="n">
        <f aca="false">E352+Tabla_Ministerio!E352</f>
        <v>189.940009937716</v>
      </c>
      <c r="X352" s="83" t="n">
        <f aca="false">F352+Tabla_Ministerio!F352</f>
        <v>11</v>
      </c>
      <c r="Y352" s="83" t="n">
        <f aca="false">G352+Tabla_Ministerio!G352</f>
        <v>48</v>
      </c>
      <c r="Z352" s="83" t="n">
        <f aca="false">H352+Tabla_Ministerio!H352</f>
        <v>8</v>
      </c>
      <c r="AA352" s="83" t="n">
        <f aca="false">Y352+0.33*Z352</f>
        <v>50.64</v>
      </c>
      <c r="AD352" s="91" t="n">
        <f aca="false">IF(U352&gt;0,T352/U352,0)</f>
        <v>277.4</v>
      </c>
      <c r="AE352" s="92" t="n">
        <f aca="false">EXP((((AD352-AD$355)/AD$356+2)/4-1.9)^3)</f>
        <v>0.220112204086237</v>
      </c>
      <c r="AF352" s="93" t="n">
        <f aca="false">T352/V352</f>
        <v>18.7614509010878</v>
      </c>
      <c r="AG352" s="92" t="n">
        <f aca="false">EXP((((AF352-AF$355)/AF$356+2)/4-1.9)^3)</f>
        <v>0.041421889322839</v>
      </c>
      <c r="AH352" s="92" t="n">
        <f aca="false">W352/V352</f>
        <v>0.642312575810848</v>
      </c>
      <c r="AI352" s="92" t="n">
        <f aca="false">EXP((((AH352-AH$355)/AH$356+2)/4-1.9)^3)</f>
        <v>0.105276114958319</v>
      </c>
      <c r="AJ352" s="92" t="n">
        <f aca="false">X352/V352</f>
        <v>0.0371982624210464</v>
      </c>
      <c r="AK352" s="92" t="n">
        <f aca="false">EXP((((AJ352-AJ$355)/AJ$356+2)/4-1.9)^3)</f>
        <v>0.0143384296417458</v>
      </c>
      <c r="AL352" s="92" t="n">
        <f aca="false">AA352/V352</f>
        <v>0.171247273545617</v>
      </c>
      <c r="AM352" s="92" t="n">
        <f aca="false">EXP((((AL352-AL$355)/AL$356+2)/4-1.9)^3)</f>
        <v>0.0179642634046057</v>
      </c>
      <c r="AN352" s="92" t="n">
        <f aca="false">0.01*AE352+0.15*AG352+0.24*AI352+0.25*AK352+0.35*AM352</f>
        <v>0.0435527726313333</v>
      </c>
      <c r="AP352" s="94" t="n">
        <f aca="false">0.01*AE352/$AN$355</f>
        <v>0.00077567128563889</v>
      </c>
      <c r="AQ352" s="81" t="n">
        <f aca="false">AP352*$J$355</f>
        <v>7046.26078811781</v>
      </c>
      <c r="AR352" s="94" t="n">
        <f aca="false">0.15*AG352/$AN$355</f>
        <v>0.00218954943534505</v>
      </c>
      <c r="AS352" s="81" t="n">
        <f aca="false">AR352*$J$355</f>
        <v>19890.0444241787</v>
      </c>
      <c r="AT352" s="94" t="n">
        <f aca="false">0.24*AI352/$AN$355</f>
        <v>0.00890378538808802</v>
      </c>
      <c r="AU352" s="81" t="n">
        <f aca="false">AT352*$J$355</f>
        <v>80882.707672008</v>
      </c>
      <c r="AV352" s="94" t="n">
        <f aca="false">0.25*AK352/$AN$355</f>
        <v>0.00126320893932559</v>
      </c>
      <c r="AW352" s="81" t="n">
        <f aca="false">AV352*$J$355</f>
        <v>11475.0923247577</v>
      </c>
      <c r="AX352" s="94" t="n">
        <f aca="false">0.35*AM352/$AN$355</f>
        <v>0.00221570047510923</v>
      </c>
      <c r="AY352" s="81" t="n">
        <f aca="false">AX352*$J$355</f>
        <v>20127.6025876307</v>
      </c>
    </row>
    <row r="353" customFormat="false" ht="13.8" hidden="false" customHeight="false" outlineLevel="0" collapsed="false">
      <c r="A353" s="89" t="s">
        <v>138</v>
      </c>
      <c r="B353" s="81" t="n">
        <f aca="true">INDIRECT(ADDRESS(ROW()-35*INT((ROW()-15)/35)+138,2+INT((ROW()-15)/35), 1, 1, "Variables_Simulación"))</f>
        <v>0</v>
      </c>
      <c r="C353" s="81" t="n">
        <f aca="true">INDIRECT(ADDRESS(ROW()-35*INT((ROW()-15)/35)+108,2+INT((ROW()-15)/35), 1, 1, "Variables_Simulación"))</f>
        <v>0</v>
      </c>
      <c r="D353" s="81" t="n">
        <f aca="true">INDIRECT(ADDRESS(ROW()-35*INT((ROW()-15)/35)+78,2+INT((ROW()-15)/35), 1, 1, "Variables_Simulación"))</f>
        <v>0</v>
      </c>
      <c r="E353" s="81" t="n">
        <f aca="true">INDIRECT(ADDRESS(ROW()-35*INT((ROW()-15)/35)+48,2+INT((ROW()-15)/35), 1, 1, "Variables_Simulación"))</f>
        <v>0</v>
      </c>
      <c r="F353" s="81" t="n">
        <f aca="true">INDIRECT(ADDRESS(ROW()-35*INT((ROW()-15)/35)+18,2+INT((ROW()-15)/35), 1, 1, "Variables_Simulación"))</f>
        <v>0</v>
      </c>
      <c r="G353" s="81" t="n">
        <f aca="true">INDIRECT(ADDRESS(ROW()-35*INT((ROW()-15)/35)-12,2+INT((ROW()-15)/35), 1, 1, "Variables_Simulación"))</f>
        <v>0</v>
      </c>
      <c r="H353" s="81" t="n">
        <f aca="true">INDIRECT(ADDRESS(ROW()-35*INT((ROW()-15)/35)+168,2+INT((ROW()-15)/35), 1, 1, "Variables_Simulación"))</f>
        <v>0</v>
      </c>
      <c r="I353" s="94" t="n">
        <f aca="false">AP353+AR353+AT353+AV353+AX353</f>
        <v>0.0127221466370462</v>
      </c>
      <c r="J353" s="81" t="n">
        <f aca="false">ROUND(AQ353+AS353+AU353+AW353+AY353,0)</f>
        <v>115569</v>
      </c>
      <c r="K353" s="94" t="n">
        <f aca="false">I353-Tabla_Ministerio!J353</f>
        <v>-6.41847686111419E-017</v>
      </c>
      <c r="L353" s="81" t="n">
        <f aca="false">J353-Tabla_Ministerio!K353</f>
        <v>0</v>
      </c>
      <c r="M353" s="94" t="n">
        <f aca="false">Q388/Q$390</f>
        <v>0.00656629388505463</v>
      </c>
      <c r="N353" s="81" t="n">
        <f aca="false">ROUND((N$355*M353),0)</f>
        <v>1133326</v>
      </c>
      <c r="O353" s="82" t="n">
        <f aca="false">Tabla_Ministerio!L353/Tabla_Ministerio!L355-M353</f>
        <v>-1.78693784860344E-005</v>
      </c>
      <c r="P353" s="81" t="n">
        <f aca="false">N353-Tabla_Ministerio!L353</f>
        <v>3084</v>
      </c>
      <c r="Q353" s="83" t="n">
        <f aca="false">N353+J353</f>
        <v>1248895</v>
      </c>
      <c r="R353" s="81" t="n">
        <f aca="false">Q353-Tabla_Ministerio!M353</f>
        <v>3084</v>
      </c>
      <c r="T353" s="83" t="n">
        <f aca="false">B353+Tabla_Ministerio!B353</f>
        <v>6796</v>
      </c>
      <c r="U353" s="83" t="n">
        <f aca="false">C353+Tabla_Ministerio!C353</f>
        <v>40</v>
      </c>
      <c r="V353" s="83" t="n">
        <f aca="false">D353+Tabla_Ministerio!D353</f>
        <v>353.046566418288</v>
      </c>
      <c r="W353" s="83" t="n">
        <f aca="false">E353+Tabla_Ministerio!E353</f>
        <v>204.801998850664</v>
      </c>
      <c r="X353" s="83" t="n">
        <f aca="false">F353+Tabla_Ministerio!F353</f>
        <v>30</v>
      </c>
      <c r="Y353" s="83" t="n">
        <f aca="false">G353+Tabla_Ministerio!G353</f>
        <v>61</v>
      </c>
      <c r="Z353" s="83" t="n">
        <f aca="false">H353+Tabla_Ministerio!H353</f>
        <v>13</v>
      </c>
      <c r="AA353" s="83" t="n">
        <f aca="false">Y353+0.33*Z353</f>
        <v>65.29</v>
      </c>
      <c r="AD353" s="91" t="n">
        <f aca="false">IF(U353&gt;0,T353/U353,0)</f>
        <v>169.9</v>
      </c>
      <c r="AE353" s="92" t="n">
        <f aca="false">EXP((((AD353-AD$355)/AD$356+2)/4-1.9)^3)</f>
        <v>0.0307642566903263</v>
      </c>
      <c r="AF353" s="93" t="n">
        <f aca="false">T353/V353</f>
        <v>19.2495853137632</v>
      </c>
      <c r="AG353" s="92" t="n">
        <f aca="false">EXP((((AF353-AF$355)/AF$356+2)/4-1.9)^3)</f>
        <v>0.0489281308770418</v>
      </c>
      <c r="AH353" s="92" t="n">
        <f aca="false">W353/V353</f>
        <v>0.5800991096682</v>
      </c>
      <c r="AI353" s="92" t="n">
        <f aca="false">EXP((((AH353-AH$355)/AH$356+2)/4-1.9)^3)</f>
        <v>0.0542312227727177</v>
      </c>
      <c r="AJ353" s="92" t="n">
        <f aca="false">X353/V353</f>
        <v>0.0849746261643461</v>
      </c>
      <c r="AK353" s="92" t="n">
        <f aca="false">EXP((((AJ353-AJ$355)/AJ$356+2)/4-1.9)^3)</f>
        <v>0.0340525808721464</v>
      </c>
      <c r="AL353" s="92" t="n">
        <f aca="false">AA353/V353</f>
        <v>0.184933111409005</v>
      </c>
      <c r="AM353" s="92" t="n">
        <f aca="false">EXP((((AL353-AL$355)/AL$356+2)/4-1.9)^3)</f>
        <v>0.0197889389159449</v>
      </c>
      <c r="AN353" s="92" t="n">
        <f aca="false">0.01*AE353+0.15*AG353+0.24*AI353+0.25*AK353+0.35*AM353</f>
        <v>0.0361016295025291</v>
      </c>
      <c r="AP353" s="94" t="n">
        <f aca="false">0.01*AE353/$AN$355</f>
        <v>0.000108412664521595</v>
      </c>
      <c r="AQ353" s="81" t="n">
        <f aca="false">AP353*$J$355</f>
        <v>984.829425939999</v>
      </c>
      <c r="AR353" s="94" t="n">
        <f aca="false">0.15*AG353/$AN$355</f>
        <v>0.00258632725560507</v>
      </c>
      <c r="AS353" s="81" t="n">
        <f aca="false">AR353*$J$355</f>
        <v>23494.4062824242</v>
      </c>
      <c r="AT353" s="94" t="n">
        <f aca="false">0.24*AI353/$AN$355</f>
        <v>0.00458663552595044</v>
      </c>
      <c r="AU353" s="81" t="n">
        <f aca="false">AT353*$J$355</f>
        <v>41665.3686352114</v>
      </c>
      <c r="AV353" s="94" t="n">
        <f aca="false">0.25*AK353/$AN$355</f>
        <v>0.00300001643412642</v>
      </c>
      <c r="AW353" s="81" t="n">
        <f aca="false">AV353*$J$355</f>
        <v>27252.3922889356</v>
      </c>
      <c r="AX353" s="94" t="n">
        <f aca="false">0.35*AM353/$AN$355</f>
        <v>0.0024407547568427</v>
      </c>
      <c r="AY353" s="81" t="n">
        <f aca="false">AX353*$J$355</f>
        <v>22172.0139122944</v>
      </c>
    </row>
    <row r="354" customFormat="false" ht="13.8" hidden="false" customHeight="false" outlineLevel="0" collapsed="false">
      <c r="A354" s="95" t="s">
        <v>139</v>
      </c>
      <c r="B354" s="97" t="n">
        <f aca="true">INDIRECT(ADDRESS(ROW()-35*INT((ROW()-15)/35)+138,2+INT((ROW()-15)/35), 1, 1, "Variables_Simulación"))</f>
        <v>0</v>
      </c>
      <c r="C354" s="97" t="n">
        <f aca="true">INDIRECT(ADDRESS(ROW()-35*INT((ROW()-15)/35)+108,2+INT((ROW()-15)/35), 1, 1, "Variables_Simulación"))</f>
        <v>0</v>
      </c>
      <c r="D354" s="97" t="n">
        <f aca="true">INDIRECT(ADDRESS(ROW()-35*INT((ROW()-15)/35)+78,2+INT((ROW()-15)/35), 1, 1, "Variables_Simulación"))</f>
        <v>0</v>
      </c>
      <c r="E354" s="97" t="n">
        <f aca="true">INDIRECT(ADDRESS(ROW()-35*INT((ROW()-15)/35)+48,2+INT((ROW()-15)/35), 1, 1, "Variables_Simulación"))</f>
        <v>0</v>
      </c>
      <c r="F354" s="97" t="n">
        <f aca="true">INDIRECT(ADDRESS(ROW()-35*INT((ROW()-15)/35)+18,2+INT((ROW()-15)/35), 1, 1, "Variables_Simulación"))</f>
        <v>0</v>
      </c>
      <c r="G354" s="97" t="n">
        <f aca="true">INDIRECT(ADDRESS(ROW()-35*INT((ROW()-15)/35)-12,2+INT((ROW()-15)/35), 1, 1, "Variables_Simulación"))</f>
        <v>0</v>
      </c>
      <c r="H354" s="97" t="n">
        <f aca="true">INDIRECT(ADDRESS(ROW()-35*INT((ROW()-15)/35)+168,2+INT((ROW()-15)/35), 1, 1, "Variables_Simulación"))</f>
        <v>0</v>
      </c>
      <c r="I354" s="103" t="n">
        <f aca="false">AP354+AR354+AT354+AV354+AX354</f>
        <v>0.00919227880262324</v>
      </c>
      <c r="J354" s="97" t="n">
        <f aca="false">ROUND(AQ354+AS354+AU354+AW354+AY354,0)</f>
        <v>83503</v>
      </c>
      <c r="K354" s="94" t="n">
        <f aca="false">I354-Tabla_Ministerio!J354</f>
        <v>-4.33680868994202E-017</v>
      </c>
      <c r="L354" s="81" t="n">
        <f aca="false">J354-Tabla_Ministerio!K354</f>
        <v>0</v>
      </c>
      <c r="M354" s="94" t="n">
        <f aca="false">Q389/Q$390</f>
        <v>0.00664861839406525</v>
      </c>
      <c r="N354" s="81" t="n">
        <f aca="false">ROUND((N$355*M354),0)</f>
        <v>1147535</v>
      </c>
      <c r="O354" s="82" t="n">
        <f aca="false">Tabla_Ministerio!L354/Tabla_Ministerio!L355-M354</f>
        <v>1.13720092745542E-005</v>
      </c>
      <c r="P354" s="81" t="n">
        <f aca="false">N354-Tabla_Ministerio!L354</f>
        <v>-1963</v>
      </c>
      <c r="Q354" s="83" t="n">
        <f aca="false">N354+J354</f>
        <v>1231038</v>
      </c>
      <c r="R354" s="81" t="n">
        <f aca="false">Q354-Tabla_Ministerio!M354</f>
        <v>-1963</v>
      </c>
      <c r="T354" s="99" t="n">
        <f aca="false">B354+Tabla_Ministerio!B354</f>
        <v>8097</v>
      </c>
      <c r="U354" s="99" t="n">
        <f aca="false">C354+Tabla_Ministerio!C354</f>
        <v>32</v>
      </c>
      <c r="V354" s="99" t="n">
        <f aca="false">D354+Tabla_Ministerio!D354</f>
        <v>385.386000903435</v>
      </c>
      <c r="W354" s="99" t="n">
        <f aca="false">E354+Tabla_Ministerio!E354</f>
        <v>193.597460747204</v>
      </c>
      <c r="X354" s="99" t="n">
        <f aca="false">F354+Tabla_Ministerio!F354</f>
        <v>6</v>
      </c>
      <c r="Y354" s="99" t="n">
        <f aca="false">G354+Tabla_Ministerio!G354</f>
        <v>47</v>
      </c>
      <c r="Z354" s="99" t="n">
        <f aca="false">H354+Tabla_Ministerio!H354</f>
        <v>10</v>
      </c>
      <c r="AA354" s="99" t="n">
        <f aca="false">Y354+0.33*Z354</f>
        <v>50.3</v>
      </c>
      <c r="AD354" s="91" t="n">
        <f aca="false">IF(U354&gt;0,T354/U354,0)</f>
        <v>253.03125</v>
      </c>
      <c r="AE354" s="92" t="n">
        <f aca="false">EXP((((AD354-AD$355)/AD$356+2)/4-1.9)^3)</f>
        <v>0.154509418056522</v>
      </c>
      <c r="AF354" s="93" t="n">
        <f aca="false">T354/V354</f>
        <v>21.0101041060618</v>
      </c>
      <c r="AG354" s="92" t="n">
        <f aca="false">EXP((((AF354-AF$355)/AF$356+2)/4-1.9)^3)</f>
        <v>0.0850021084237667</v>
      </c>
      <c r="AH354" s="92" t="n">
        <f aca="false">W354/V354</f>
        <v>0.502346894524882</v>
      </c>
      <c r="AI354" s="92" t="n">
        <f aca="false">EXP((((AH354-AH$355)/AH$356+2)/4-1.9)^3)</f>
        <v>0.020002396588298</v>
      </c>
      <c r="AJ354" s="92" t="n">
        <f aca="false">X354/V354</f>
        <v>0.015568806303121</v>
      </c>
      <c r="AK354" s="92" t="n">
        <f aca="false">EXP((((AJ354-AJ$355)/AJ$356+2)/4-1.9)^3)</f>
        <v>0.00927337091411251</v>
      </c>
      <c r="AL354" s="92" t="n">
        <f aca="false">AA354/V354</f>
        <v>0.130518492841165</v>
      </c>
      <c r="AM354" s="92" t="n">
        <f aca="false">EXP((((AL354-AL$355)/AL$356+2)/4-1.9)^3)</f>
        <v>0.013344562463717</v>
      </c>
      <c r="AN354" s="92" t="n">
        <f aca="false">0.01*AE354+0.15*AG354+0.24*AI354+0.25*AK354+0.35*AM354</f>
        <v>0.0260849252161508</v>
      </c>
      <c r="AP354" s="94" t="n">
        <f aca="false">0.01*AE354/$AN$355</f>
        <v>0.000544488296070416</v>
      </c>
      <c r="AQ354" s="81" t="n">
        <f aca="false">AP354*$J$355</f>
        <v>4946.17578505564</v>
      </c>
      <c r="AR354" s="94" t="n">
        <f aca="false">0.15*AG354/$AN$355</f>
        <v>0.00449318757654487</v>
      </c>
      <c r="AS354" s="81" t="n">
        <f aca="false">AR354*$J$355</f>
        <v>40816.4798935273</v>
      </c>
      <c r="AT354" s="94" t="n">
        <f aca="false">0.24*AI354/$AN$355</f>
        <v>0.00169171370486213</v>
      </c>
      <c r="AU354" s="81" t="n">
        <f aca="false">AT354*$J$355</f>
        <v>15367.6643237777</v>
      </c>
      <c r="AV354" s="94" t="n">
        <f aca="false">0.25*AK354/$AN$355</f>
        <v>0.000816979636478694</v>
      </c>
      <c r="AW354" s="81" t="n">
        <f aca="false">AV354*$J$355</f>
        <v>7421.50919312301</v>
      </c>
      <c r="AX354" s="94" t="n">
        <f aca="false">0.35*AM354/$AN$355</f>
        <v>0.00164590958866713</v>
      </c>
      <c r="AY354" s="81" t="n">
        <f aca="false">AX354*$J$355</f>
        <v>14951.5760221288</v>
      </c>
    </row>
    <row r="355" customFormat="false" ht="13.8" hidden="false" customHeight="false" outlineLevel="0" collapsed="false">
      <c r="A355" s="104" t="s">
        <v>71</v>
      </c>
      <c r="B355" s="108"/>
      <c r="C355" s="108"/>
      <c r="D355" s="108"/>
      <c r="E355" s="108"/>
      <c r="F355" s="108"/>
      <c r="G355" s="108"/>
      <c r="H355" s="108"/>
      <c r="I355" s="108" t="n">
        <f aca="false">SUM(I328:I354)</f>
        <v>1</v>
      </c>
      <c r="J355" s="108" t="n">
        <f aca="false">Tabla_Ministerio!K355</f>
        <v>9084081</v>
      </c>
      <c r="K355" s="107" t="n">
        <f aca="false">I355-Tabla_Ministerio!J355</f>
        <v>0</v>
      </c>
      <c r="L355" s="108" t="n">
        <f aca="false">SUM(L330:L354)</f>
        <v>1</v>
      </c>
      <c r="M355" s="105" t="n">
        <f aca="false">SUM(M330:M354)</f>
        <v>1.00000001784089</v>
      </c>
      <c r="N355" s="108" t="n">
        <f aca="false">Tabla_Ministerio!L355</f>
        <v>172597546</v>
      </c>
      <c r="O355" s="105" t="n">
        <f aca="false">SUM(O330:O354)</f>
        <v>-1.78408943746905E-008</v>
      </c>
      <c r="P355" s="108" t="n">
        <f aca="false">SUM(P330:P354)</f>
        <v>2</v>
      </c>
      <c r="Q355" s="111" t="n">
        <f aca="false">Tabla_Ministerio!M355</f>
        <v>181681627</v>
      </c>
      <c r="R355" s="108" t="n">
        <f aca="false">SUM(R330:R354)</f>
        <v>3</v>
      </c>
      <c r="T355" s="111"/>
      <c r="U355" s="111"/>
      <c r="V355" s="111"/>
      <c r="W355" s="111"/>
      <c r="X355" s="111"/>
      <c r="Y355" s="111"/>
      <c r="Z355" s="111"/>
      <c r="AA355" s="111"/>
      <c r="AC355" s="112" t="s">
        <v>295</v>
      </c>
      <c r="AD355" s="112" t="n">
        <f aca="false">AVERAGE(AD330:AD354)</f>
        <v>203.72130055195</v>
      </c>
      <c r="AE355" s="111"/>
      <c r="AF355" s="112" t="n">
        <f aca="false">AVERAGE(AF330:AF354)</f>
        <v>20.0914540571291</v>
      </c>
      <c r="AG355" s="111"/>
      <c r="AH355" s="114" t="n">
        <f aca="false">AVERAGE(AH330:AH354)</f>
        <v>0.595103914495848</v>
      </c>
      <c r="AI355" s="111"/>
      <c r="AJ355" s="114" t="n">
        <f aca="false">AVERAGE(AJ330:AJ354)</f>
        <v>0.125606290594339</v>
      </c>
      <c r="AK355" s="111"/>
      <c r="AL355" s="114" t="n">
        <f aca="false">AVERAGE(AL330:AL354)</f>
        <v>0.373413118066336</v>
      </c>
      <c r="AM355" s="111"/>
      <c r="AN355" s="114" t="n">
        <f aca="false">SUM(AN330:AN354)</f>
        <v>2.83769952764127</v>
      </c>
      <c r="AP355" s="116" t="n">
        <f aca="false">SUM(AP328:AP354)</f>
        <v>0.00990450545645663</v>
      </c>
      <c r="AQ355" s="108" t="n">
        <f aca="false">SUM(AQ328:AQ354)</f>
        <v>89973.329831394</v>
      </c>
      <c r="AR355" s="116" t="n">
        <f aca="false">SUM(AR328:AR354)</f>
        <v>0.147950915790408</v>
      </c>
      <c r="AS355" s="108" t="n">
        <f aca="false">SUM(AS328:AS354)</f>
        <v>1343998.10306425</v>
      </c>
      <c r="AT355" s="116" t="n">
        <f aca="false">SUM(AT328:AT354)</f>
        <v>0.234480515688509</v>
      </c>
      <c r="AU355" s="108" t="n">
        <f aca="false">SUM(AU328:AU354)</f>
        <v>2130039.99743619</v>
      </c>
      <c r="AV355" s="116" t="n">
        <f aca="false">SUM(AV328:AV354)</f>
        <v>0.250817267967093</v>
      </c>
      <c r="AW355" s="108" t="n">
        <f aca="false">SUM(AW328:AW354)</f>
        <v>2278444.37841178</v>
      </c>
      <c r="AX355" s="116" t="n">
        <f aca="false">SUM(AX328:AX354)</f>
        <v>0.356846795097533</v>
      </c>
      <c r="AY355" s="108" t="n">
        <f aca="false">SUM(AY328:AY354)</f>
        <v>3241625.1912564</v>
      </c>
    </row>
    <row r="356" s="57" customFormat="true" ht="13.8" hidden="false" customHeight="false" outlineLevel="0" collapsed="false">
      <c r="A356" s="57" t="s">
        <v>72</v>
      </c>
      <c r="B356" s="130"/>
      <c r="C356" s="130"/>
      <c r="D356" s="130"/>
      <c r="E356" s="130"/>
      <c r="F356" s="130"/>
      <c r="G356" s="130"/>
      <c r="H356" s="130"/>
      <c r="J356" s="130"/>
      <c r="K356" s="167"/>
      <c r="L356" s="130"/>
      <c r="M356" s="167"/>
      <c r="N356" s="130"/>
      <c r="O356" s="130"/>
      <c r="P356" s="130"/>
      <c r="R356" s="130"/>
      <c r="AC356" s="112" t="s">
        <v>296</v>
      </c>
      <c r="AD356" s="112" t="n">
        <f aca="false">_xlfn.STDEV.P(AD330:AD354)</f>
        <v>73.1426899345754</v>
      </c>
      <c r="AE356" s="111"/>
      <c r="AF356" s="112" t="n">
        <f aca="false">_xlfn.STDEV.P(AF330:AF354)</f>
        <v>4.67362240916886</v>
      </c>
      <c r="AG356" s="111"/>
      <c r="AH356" s="114" t="n">
        <f aca="false">_xlfn.STDEV.P(AH330:AH354)</f>
        <v>0.132011638297646</v>
      </c>
      <c r="AI356" s="111"/>
      <c r="AJ356" s="114" t="n">
        <f aca="false">_xlfn.STDEV.P(AJ330:AJ354)</f>
        <v>0.100854928276749</v>
      </c>
      <c r="AK356" s="111"/>
      <c r="AL356" s="114" t="n">
        <f aca="false">_xlfn.STDEV.P(AL330:AL354)</f>
        <v>0.266064585382024</v>
      </c>
      <c r="AM356" s="111"/>
      <c r="AN356" s="114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MJ356" s="151"/>
    </row>
    <row r="357" s="57" customFormat="true" ht="13.8" hidden="false" customHeight="false" outlineLevel="0" collapsed="false">
      <c r="A357" s="57" t="s">
        <v>82</v>
      </c>
      <c r="B357" s="130"/>
      <c r="C357" s="130"/>
      <c r="D357" s="130"/>
      <c r="E357" s="130"/>
      <c r="F357" s="130"/>
      <c r="G357" s="130"/>
      <c r="H357" s="130"/>
      <c r="J357" s="130"/>
      <c r="K357" s="167"/>
      <c r="L357" s="130"/>
      <c r="M357" s="167"/>
      <c r="N357" s="130"/>
      <c r="O357" s="130"/>
      <c r="P357" s="130"/>
      <c r="R357" s="130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MJ357" s="151"/>
    </row>
    <row r="358" customFormat="false" ht="13.8" hidden="false" customHeight="false" outlineLevel="0" collapsed="false">
      <c r="A358" s="133"/>
      <c r="I358" s="48"/>
      <c r="T358" s="48"/>
      <c r="U358" s="48"/>
      <c r="V358" s="48"/>
      <c r="W358" s="48"/>
      <c r="X358" s="48"/>
      <c r="Y358" s="48"/>
      <c r="Z358" s="48"/>
      <c r="AA358" s="48"/>
    </row>
    <row r="359" customFormat="false" ht="13.8" hidden="false" customHeight="false" outlineLevel="0" collapsed="false">
      <c r="A359" s="133"/>
      <c r="I359" s="48"/>
      <c r="T359" s="48"/>
      <c r="U359" s="48"/>
      <c r="V359" s="48"/>
      <c r="W359" s="48"/>
      <c r="X359" s="48"/>
      <c r="Y359" s="48"/>
      <c r="Z359" s="48"/>
      <c r="AA359" s="48"/>
    </row>
    <row r="360" customFormat="false" ht="13.8" hidden="false" customHeight="false" outlineLevel="0" collapsed="false">
      <c r="A360" s="133"/>
      <c r="I360" s="48"/>
      <c r="T360" s="48"/>
      <c r="U360" s="48"/>
      <c r="V360" s="48"/>
      <c r="W360" s="48"/>
      <c r="X360" s="48"/>
      <c r="Y360" s="48"/>
      <c r="Z360" s="48"/>
      <c r="AA360" s="48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T361" s="16"/>
      <c r="U361" s="16"/>
      <c r="V361" s="16"/>
      <c r="W361" s="16"/>
      <c r="X361" s="16"/>
      <c r="Y361" s="16"/>
      <c r="Z361" s="16"/>
      <c r="AA361" s="16"/>
    </row>
    <row r="362" customFormat="false" ht="13.8" hidden="false" customHeight="false" outlineLevel="0" collapsed="false">
      <c r="A362" s="16" t="s">
        <v>172</v>
      </c>
      <c r="B362" s="16"/>
      <c r="C362" s="16"/>
      <c r="D362" s="16"/>
      <c r="E362" s="16"/>
      <c r="F362" s="16"/>
      <c r="G362" s="16"/>
      <c r="H362" s="16"/>
      <c r="I362" s="16"/>
      <c r="J362" s="16"/>
      <c r="T362" s="16"/>
      <c r="U362" s="16"/>
      <c r="V362" s="16"/>
      <c r="W362" s="16"/>
      <c r="X362" s="16"/>
      <c r="Y362" s="16"/>
      <c r="Z362" s="16"/>
      <c r="AA362" s="16"/>
    </row>
    <row r="363" customFormat="false" ht="15.8" hidden="false" customHeight="true" outlineLevel="0" collapsed="false">
      <c r="A363" s="66" t="s">
        <v>30</v>
      </c>
      <c r="B363" s="136" t="s">
        <v>309</v>
      </c>
      <c r="C363" s="136"/>
      <c r="D363" s="136"/>
      <c r="E363" s="136"/>
      <c r="F363" s="136"/>
      <c r="G363" s="136"/>
      <c r="H363" s="136"/>
      <c r="I363" s="66" t="s">
        <v>32</v>
      </c>
      <c r="J363" s="69" t="s">
        <v>33</v>
      </c>
      <c r="K363" s="157" t="s">
        <v>276</v>
      </c>
      <c r="L363" s="69" t="s">
        <v>277</v>
      </c>
      <c r="M363" s="157" t="s">
        <v>278</v>
      </c>
      <c r="N363" s="69" t="s">
        <v>34</v>
      </c>
      <c r="O363" s="69" t="s">
        <v>279</v>
      </c>
      <c r="P363" s="69" t="s">
        <v>280</v>
      </c>
      <c r="Q363" s="66" t="s">
        <v>281</v>
      </c>
      <c r="R363" s="69" t="s">
        <v>282</v>
      </c>
      <c r="T363" s="72" t="s">
        <v>309</v>
      </c>
      <c r="U363" s="72"/>
      <c r="V363" s="72"/>
      <c r="W363" s="72"/>
      <c r="X363" s="72"/>
      <c r="Y363" s="72"/>
      <c r="Z363" s="72"/>
      <c r="AA363" s="72"/>
      <c r="AD363" s="73" t="s">
        <v>284</v>
      </c>
      <c r="AE363" s="73"/>
      <c r="AF363" s="73" t="s">
        <v>285</v>
      </c>
      <c r="AG363" s="73"/>
      <c r="AH363" s="73" t="s">
        <v>286</v>
      </c>
      <c r="AI363" s="73"/>
      <c r="AJ363" s="73" t="s">
        <v>287</v>
      </c>
      <c r="AK363" s="73"/>
      <c r="AL363" s="73" t="s">
        <v>288</v>
      </c>
      <c r="AM363" s="73"/>
      <c r="AN363" s="74" t="s">
        <v>289</v>
      </c>
      <c r="AP363" s="73" t="s">
        <v>284</v>
      </c>
      <c r="AQ363" s="73"/>
      <c r="AR363" s="73" t="s">
        <v>285</v>
      </c>
      <c r="AS363" s="73"/>
      <c r="AT363" s="73" t="s">
        <v>286</v>
      </c>
      <c r="AU363" s="73"/>
      <c r="AV363" s="73" t="s">
        <v>287</v>
      </c>
      <c r="AW363" s="73"/>
      <c r="AX363" s="74" t="s">
        <v>288</v>
      </c>
      <c r="AY363" s="74"/>
    </row>
    <row r="364" customFormat="false" ht="37.3" hidden="false" customHeight="false" outlineLevel="0" collapsed="false">
      <c r="A364" s="66"/>
      <c r="B364" s="137" t="s">
        <v>173</v>
      </c>
      <c r="C364" s="137" t="s">
        <v>174</v>
      </c>
      <c r="D364" s="137" t="s">
        <v>175</v>
      </c>
      <c r="E364" s="137" t="s">
        <v>176</v>
      </c>
      <c r="F364" s="137" t="s">
        <v>177</v>
      </c>
      <c r="G364" s="137" t="s">
        <v>178</v>
      </c>
      <c r="H364" s="137" t="s">
        <v>179</v>
      </c>
      <c r="I364" s="66"/>
      <c r="J364" s="69"/>
      <c r="K364" s="157"/>
      <c r="L364" s="69"/>
      <c r="M364" s="157"/>
      <c r="N364" s="69"/>
      <c r="O364" s="69"/>
      <c r="P364" s="69"/>
      <c r="Q364" s="66"/>
      <c r="R364" s="69"/>
      <c r="T364" s="73" t="s">
        <v>173</v>
      </c>
      <c r="U364" s="73" t="s">
        <v>174</v>
      </c>
      <c r="V364" s="73" t="s">
        <v>175</v>
      </c>
      <c r="W364" s="73" t="s">
        <v>176</v>
      </c>
      <c r="X364" s="73" t="s">
        <v>177</v>
      </c>
      <c r="Y364" s="73" t="s">
        <v>178</v>
      </c>
      <c r="Z364" s="73" t="s">
        <v>179</v>
      </c>
      <c r="AA364" s="66" t="s">
        <v>43</v>
      </c>
      <c r="AD364" s="73" t="s">
        <v>290</v>
      </c>
      <c r="AE364" s="73" t="s">
        <v>291</v>
      </c>
      <c r="AF364" s="73" t="s">
        <v>290</v>
      </c>
      <c r="AG364" s="73" t="s">
        <v>291</v>
      </c>
      <c r="AH364" s="73" t="s">
        <v>290</v>
      </c>
      <c r="AI364" s="73" t="s">
        <v>291</v>
      </c>
      <c r="AJ364" s="73" t="s">
        <v>290</v>
      </c>
      <c r="AK364" s="73" t="s">
        <v>291</v>
      </c>
      <c r="AL364" s="73" t="s">
        <v>290</v>
      </c>
      <c r="AM364" s="73" t="s">
        <v>291</v>
      </c>
      <c r="AN364" s="75" t="s">
        <v>292</v>
      </c>
      <c r="AP364" s="73" t="s">
        <v>293</v>
      </c>
      <c r="AQ364" s="73" t="s">
        <v>294</v>
      </c>
      <c r="AR364" s="73" t="s">
        <v>293</v>
      </c>
      <c r="AS364" s="73" t="s">
        <v>294</v>
      </c>
      <c r="AT364" s="73" t="s">
        <v>293</v>
      </c>
      <c r="AU364" s="73" t="s">
        <v>294</v>
      </c>
      <c r="AV364" s="73" t="s">
        <v>293</v>
      </c>
      <c r="AW364" s="73" t="s">
        <v>294</v>
      </c>
      <c r="AX364" s="73" t="s">
        <v>293</v>
      </c>
      <c r="AY364" s="75" t="s">
        <v>294</v>
      </c>
    </row>
    <row r="365" customFormat="false" ht="13.8" hidden="false" customHeight="false" outlineLevel="0" collapsed="false">
      <c r="A365" s="76" t="s">
        <v>115</v>
      </c>
      <c r="B365" s="79" t="n">
        <f aca="true">INDIRECT(ADDRESS(ROW()-35*INT((ROW()-15)/35)+138,2+INT((ROW()-15)/35), 1, 1, "Variables_Simulación"))</f>
        <v>0</v>
      </c>
      <c r="C365" s="79" t="n">
        <f aca="true">INDIRECT(ADDRESS(ROW()-35*INT((ROW()-15)/35)+108,2+INT((ROW()-15)/35), 1, 1, "Variables_Simulación"))</f>
        <v>0</v>
      </c>
      <c r="D365" s="79" t="n">
        <f aca="true">INDIRECT(ADDRESS(ROW()-35*INT((ROW()-15)/35)+78,2+INT((ROW()-15)/35), 1, 1, "Variables_Simulación"))</f>
        <v>0</v>
      </c>
      <c r="E365" s="79" t="n">
        <f aca="true">INDIRECT(ADDRESS(ROW()-35*INT((ROW()-15)/35)+48,2+INT((ROW()-15)/35), 1, 1, "Variables_Simulación"))</f>
        <v>0</v>
      </c>
      <c r="F365" s="79" t="n">
        <f aca="true">INDIRECT(ADDRESS(ROW()-35*INT((ROW()-15)/35)+18,2+INT((ROW()-15)/35), 1, 1, "Variables_Simulación"))</f>
        <v>0</v>
      </c>
      <c r="G365" s="79" t="n">
        <f aca="true">INDIRECT(ADDRESS(ROW()-35*INT((ROW()-15)/35)-12,2+INT((ROW()-15)/35), 1, 1, "Variables_Simulación"))</f>
        <v>0</v>
      </c>
      <c r="H365" s="79" t="n">
        <f aca="true">INDIRECT(ADDRESS(ROW()-35*INT((ROW()-15)/35)+168,2+INT((ROW()-15)/35), 1, 1, "Variables_Simulación"))</f>
        <v>0</v>
      </c>
      <c r="I365" s="88" t="n">
        <f aca="false">AP365+AR365+AT365+AV365+AX365</f>
        <v>0.145811480585786</v>
      </c>
      <c r="J365" s="79" t="n">
        <f aca="false">AQ365+AS365+AU365+AW365+AY365</f>
        <v>1225931.89474708</v>
      </c>
      <c r="K365" s="88" t="n">
        <f aca="false">I365-Tabla_Ministerio!J365</f>
        <v>0</v>
      </c>
      <c r="L365" s="79" t="n">
        <f aca="false">J365-Tabla_Ministerio!K365</f>
        <v>-0.105252916924655</v>
      </c>
      <c r="M365" s="94" t="n">
        <f aca="false">Q400/Q$425</f>
        <v>0.198944160655182</v>
      </c>
      <c r="N365" s="81" t="n">
        <f aca="false">ROUND((N$390*M365),0)</f>
        <v>31780406</v>
      </c>
      <c r="O365" s="82" t="n">
        <f aca="false">Tabla_Ministerio!L365/Tabla_Ministerio!L390-M365</f>
        <v>-2.30096855771689E-006</v>
      </c>
      <c r="P365" s="81" t="n">
        <f aca="false">N365-Tabla_Ministerio!L365</f>
        <v>368</v>
      </c>
      <c r="Q365" s="83" t="n">
        <f aca="false">N365+J365</f>
        <v>33006337.8947471</v>
      </c>
      <c r="R365" s="81" t="n">
        <f aca="false">Q365-Tabla_Ministerio!M365</f>
        <v>367.894747082144</v>
      </c>
      <c r="T365" s="84" t="n">
        <f aca="false">B365+Tabla_Ministerio!B365</f>
        <v>27024</v>
      </c>
      <c r="U365" s="84" t="n">
        <f aca="false">C365+Tabla_Ministerio!C365</f>
        <v>68</v>
      </c>
      <c r="V365" s="84" t="n">
        <f aca="false">D365+Tabla_Ministerio!D365</f>
        <v>1743.15519936718</v>
      </c>
      <c r="W365" s="84" t="n">
        <f aca="false">E365+Tabla_Ministerio!E365</f>
        <v>1065.9772287208</v>
      </c>
      <c r="X365" s="84" t="n">
        <f aca="false">F365+Tabla_Ministerio!F365</f>
        <v>657</v>
      </c>
      <c r="Y365" s="84" t="n">
        <f aca="false">G365+Tabla_Ministerio!G365</f>
        <v>1384</v>
      </c>
      <c r="Z365" s="84" t="n">
        <f aca="false">H365+Tabla_Ministerio!H365</f>
        <v>174</v>
      </c>
      <c r="AA365" s="84" t="n">
        <f aca="false">Y365+0.33*Z365</f>
        <v>1441.42</v>
      </c>
      <c r="AD365" s="85" t="n">
        <f aca="false">IF(U365&gt;0,T365/U365,0)</f>
        <v>397.411764705882</v>
      </c>
      <c r="AE365" s="86" t="n">
        <f aca="false">EXP((((AD365-AD$390)/AD$391+2)/4-1.9)^3)</f>
        <v>0.541702551126099</v>
      </c>
      <c r="AF365" s="87" t="n">
        <f aca="false">T365/V365</f>
        <v>15.5029225222232</v>
      </c>
      <c r="AG365" s="86" t="n">
        <f aca="false">EXP((((AF365-AF$390)/AF$391+2)/4-1.9)^3)</f>
        <v>0.016275480802633</v>
      </c>
      <c r="AH365" s="86" t="n">
        <f aca="false">W365/V365</f>
        <v>0.611521698760835</v>
      </c>
      <c r="AI365" s="86" t="n">
        <f aca="false">EXP((((AH365-AH$390)/AH$391+2)/4-1.9)^3)</f>
        <v>0.0996747994625028</v>
      </c>
      <c r="AJ365" s="86" t="n">
        <f aca="false">X365/V365</f>
        <v>0.376902756701475</v>
      </c>
      <c r="AK365" s="86" t="n">
        <f aca="false">EXP((((AJ365-AJ$390)/AJ$391+2)/4-1.9)^3)</f>
        <v>0.694302890991734</v>
      </c>
      <c r="AL365" s="86" t="n">
        <f aca="false">AA365/V365</f>
        <v>0.826902848652421</v>
      </c>
      <c r="AM365" s="86" t="n">
        <f aca="false">EXP((((AL365-AL$390)/AL$391+2)/4-1.9)^3)</f>
        <v>0.587701747931097</v>
      </c>
      <c r="AN365" s="86" t="n">
        <f aca="false">0.01*AE365+0.15*AG365+0.24*AI365+0.25*AK365+0.35*AM365</f>
        <v>0.411051634026474</v>
      </c>
      <c r="AP365" s="88" t="n">
        <f aca="false">0.01*AE365/$AN$390</f>
        <v>0.00192157005296582</v>
      </c>
      <c r="AQ365" s="79" t="n">
        <f aca="false">AP365*$J$390</f>
        <v>16155.8884558181</v>
      </c>
      <c r="AR365" s="88" t="n">
        <f aca="false">0.15*AG365/$AN$390</f>
        <v>0.000866005055069775</v>
      </c>
      <c r="AS365" s="79" t="n">
        <f aca="false">AR365*$J$390</f>
        <v>7281.0674012574</v>
      </c>
      <c r="AT365" s="88" t="n">
        <f aca="false">0.24*AI365/$AN$390</f>
        <v>0.00848578361468785</v>
      </c>
      <c r="AU365" s="79" t="n">
        <f aca="false">AT365*$J$390</f>
        <v>71345.4986080303</v>
      </c>
      <c r="AV365" s="88" t="n">
        <f aca="false">0.25*AK365/$AN$390</f>
        <v>0.061572150631553</v>
      </c>
      <c r="AW365" s="79" t="n">
        <f aca="false">AV365*$J$390</f>
        <v>517677.092257377</v>
      </c>
      <c r="AX365" s="88" t="n">
        <f aca="false">0.35*AM365/$AN$390</f>
        <v>0.0729659712315095</v>
      </c>
      <c r="AY365" s="79" t="n">
        <f aca="false">AX365*$J$390</f>
        <v>613472.348024601</v>
      </c>
    </row>
    <row r="366" customFormat="false" ht="13.8" hidden="false" customHeight="false" outlineLevel="0" collapsed="false">
      <c r="A366" s="89" t="s">
        <v>116</v>
      </c>
      <c r="B366" s="81" t="n">
        <f aca="true">INDIRECT(ADDRESS(ROW()-35*INT((ROW()-15)/35)+138,2+INT((ROW()-15)/35), 1, 1, "Variables_Simulación"))</f>
        <v>0</v>
      </c>
      <c r="C366" s="81" t="n">
        <f aca="true">INDIRECT(ADDRESS(ROW()-35*INT((ROW()-15)/35)+108,2+INT((ROW()-15)/35), 1, 1, "Variables_Simulación"))</f>
        <v>0</v>
      </c>
      <c r="D366" s="81" t="n">
        <f aca="true">INDIRECT(ADDRESS(ROW()-35*INT((ROW()-15)/35)+78,2+INT((ROW()-15)/35), 1, 1, "Variables_Simulación"))</f>
        <v>0</v>
      </c>
      <c r="E366" s="81" t="n">
        <f aca="true">INDIRECT(ADDRESS(ROW()-35*INT((ROW()-15)/35)+48,2+INT((ROW()-15)/35), 1, 1, "Variables_Simulación"))</f>
        <v>0</v>
      </c>
      <c r="F366" s="81" t="n">
        <f aca="true">INDIRECT(ADDRESS(ROW()-35*INT((ROW()-15)/35)+18,2+INT((ROW()-15)/35), 1, 1, "Variables_Simulación"))</f>
        <v>0</v>
      </c>
      <c r="G366" s="81" t="n">
        <f aca="true">INDIRECT(ADDRESS(ROW()-35*INT((ROW()-15)/35)-12,2+INT((ROW()-15)/35), 1, 1, "Variables_Simulación"))</f>
        <v>0</v>
      </c>
      <c r="H366" s="81" t="n">
        <f aca="true">INDIRECT(ADDRESS(ROW()-35*INT((ROW()-15)/35)+168,2+INT((ROW()-15)/35), 1, 1, "Variables_Simulación"))</f>
        <v>0</v>
      </c>
      <c r="I366" s="94" t="n">
        <f aca="false">AP366+AR366+AT366+AV366+AX366</f>
        <v>0.09861930542339</v>
      </c>
      <c r="J366" s="81" t="n">
        <f aca="false">AQ366+AS366+AU366+AW366+AY366</f>
        <v>829156.603242965</v>
      </c>
      <c r="K366" s="94" t="n">
        <f aca="false">I366-Tabla_Ministerio!J366</f>
        <v>0</v>
      </c>
      <c r="L366" s="81" t="n">
        <f aca="false">J366-Tabla_Ministerio!K366</f>
        <v>-0.396757034934126</v>
      </c>
      <c r="M366" s="94" t="n">
        <f aca="false">Q401/Q$425</f>
        <v>0.12601703100216</v>
      </c>
      <c r="N366" s="81" t="n">
        <f aca="false">ROUND((N$390*M366),0)</f>
        <v>20130635</v>
      </c>
      <c r="O366" s="82" t="n">
        <f aca="false">Tabla_Ministerio!L366/Tabla_Ministerio!L390-M366</f>
        <v>3.52214631851866E-006</v>
      </c>
      <c r="P366" s="81" t="n">
        <f aca="false">N366-Tabla_Ministerio!L366</f>
        <v>-563</v>
      </c>
      <c r="Q366" s="83" t="n">
        <f aca="false">N366+J366</f>
        <v>20959791.603243</v>
      </c>
      <c r="R366" s="81" t="n">
        <f aca="false">Q366-Tabla_Ministerio!M366</f>
        <v>-563.396757036448</v>
      </c>
      <c r="T366" s="83" t="n">
        <f aca="false">B366+Tabla_Ministerio!B366</f>
        <v>19836</v>
      </c>
      <c r="U366" s="83" t="n">
        <f aca="false">C366+Tabla_Ministerio!C366</f>
        <v>43</v>
      </c>
      <c r="V366" s="83" t="n">
        <f aca="false">D366+Tabla_Ministerio!D366</f>
        <v>1802.94024678234</v>
      </c>
      <c r="W366" s="83" t="n">
        <f aca="false">E366+Tabla_Ministerio!E366</f>
        <v>1100.49545322856</v>
      </c>
      <c r="X366" s="83" t="n">
        <f aca="false">F366+Tabla_Ministerio!F366</f>
        <v>521</v>
      </c>
      <c r="Y366" s="83" t="n">
        <f aca="false">G366+Tabla_Ministerio!G366</f>
        <v>1195</v>
      </c>
      <c r="Z366" s="83" t="n">
        <f aca="false">H366+Tabla_Ministerio!H366</f>
        <v>134</v>
      </c>
      <c r="AA366" s="83" t="n">
        <f aca="false">Y366+0.33*Z366</f>
        <v>1239.22</v>
      </c>
      <c r="AD366" s="91" t="n">
        <f aca="false">IF(U366&gt;0,T366/U366,0)</f>
        <v>461.302325581395</v>
      </c>
      <c r="AE366" s="92" t="n">
        <f aca="false">EXP((((AD366-AD$390)/AD$391+2)/4-1.9)^3)</f>
        <v>0.746086389772055</v>
      </c>
      <c r="AF366" s="93" t="n">
        <f aca="false">T366/V366</f>
        <v>11.0020285117051</v>
      </c>
      <c r="AG366" s="92" t="n">
        <f aca="false">EXP((((AF366-AF$390)/AF$391+2)/4-1.9)^3)</f>
        <v>0.00299813235314851</v>
      </c>
      <c r="AH366" s="92" t="n">
        <f aca="false">W366/V366</f>
        <v>0.610389310013233</v>
      </c>
      <c r="AI366" s="92" t="n">
        <f aca="false">EXP((((AH366-AH$390)/AH$391+2)/4-1.9)^3)</f>
        <v>0.09869570062089</v>
      </c>
      <c r="AJ366" s="92" t="n">
        <f aca="false">X366/V366</f>
        <v>0.288972416545593</v>
      </c>
      <c r="AK366" s="92" t="n">
        <f aca="false">EXP((((AJ366-AJ$390)/AJ$391+2)/4-1.9)^3)</f>
        <v>0.429447879853917</v>
      </c>
      <c r="AL366" s="92" t="n">
        <f aca="false">AA366/V366</f>
        <v>0.687332817719058</v>
      </c>
      <c r="AM366" s="92" t="n">
        <f aca="false">EXP((((AL366-AL$390)/AL$391+2)/4-1.9)^3)</f>
        <v>0.397298385069744</v>
      </c>
      <c r="AN366" s="92" t="n">
        <f aca="false">0.01*AE366+0.15*AG366+0.24*AI366+0.25*AK366+0.35*AM366</f>
        <v>0.278013956637596</v>
      </c>
      <c r="AP366" s="94" t="n">
        <f aca="false">0.01*AE366/$AN$390</f>
        <v>0.00264657654007916</v>
      </c>
      <c r="AQ366" s="81" t="n">
        <f aca="false">AP366*$J$390</f>
        <v>22251.4892471966</v>
      </c>
      <c r="AR366" s="94" t="n">
        <f aca="false">0.15*AG366/$AN$390</f>
        <v>0.000159528176468668</v>
      </c>
      <c r="AS366" s="81" t="n">
        <f aca="false">AR366*$J$390</f>
        <v>1341.2570728868</v>
      </c>
      <c r="AT366" s="94" t="n">
        <f aca="false">0.24*AI366/$AN$390</f>
        <v>0.00840242833379317</v>
      </c>
      <c r="AU366" s="81" t="n">
        <f aca="false">AT366*$J$390</f>
        <v>70644.6765806161</v>
      </c>
      <c r="AV366" s="94" t="n">
        <f aca="false">0.25*AK366/$AN$390</f>
        <v>0.0380842855327838</v>
      </c>
      <c r="AW366" s="81" t="n">
        <f aca="false">AV366*$J$390</f>
        <v>320199.34325971</v>
      </c>
      <c r="AX366" s="94" t="n">
        <f aca="false">0.35*AM366/$AN$390</f>
        <v>0.0493264868402652</v>
      </c>
      <c r="AY366" s="81" t="n">
        <f aca="false">AX366*$J$390</f>
        <v>414719.837082556</v>
      </c>
    </row>
    <row r="367" customFormat="false" ht="13.8" hidden="false" customHeight="false" outlineLevel="0" collapsed="false">
      <c r="A367" s="89" t="s">
        <v>117</v>
      </c>
      <c r="B367" s="81" t="n">
        <f aca="true">INDIRECT(ADDRESS(ROW()-35*INT((ROW()-15)/35)+138,2+INT((ROW()-15)/35), 1, 1, "Variables_Simulación"))</f>
        <v>0</v>
      </c>
      <c r="C367" s="81" t="n">
        <f aca="true">INDIRECT(ADDRESS(ROW()-35*INT((ROW()-15)/35)+108,2+INT((ROW()-15)/35), 1, 1, "Variables_Simulación"))</f>
        <v>0</v>
      </c>
      <c r="D367" s="81" t="n">
        <f aca="true">INDIRECT(ADDRESS(ROW()-35*INT((ROW()-15)/35)+78,2+INT((ROW()-15)/35), 1, 1, "Variables_Simulación"))</f>
        <v>0</v>
      </c>
      <c r="E367" s="81" t="n">
        <f aca="true">INDIRECT(ADDRESS(ROW()-35*INT((ROW()-15)/35)+48,2+INT((ROW()-15)/35), 1, 1, "Variables_Simulación"))</f>
        <v>0</v>
      </c>
      <c r="F367" s="81" t="n">
        <f aca="true">INDIRECT(ADDRESS(ROW()-35*INT((ROW()-15)/35)+18,2+INT((ROW()-15)/35), 1, 1, "Variables_Simulación"))</f>
        <v>0</v>
      </c>
      <c r="G367" s="81" t="n">
        <f aca="true">INDIRECT(ADDRESS(ROW()-35*INT((ROW()-15)/35)-12,2+INT((ROW()-15)/35), 1, 1, "Variables_Simulación"))</f>
        <v>0</v>
      </c>
      <c r="H367" s="81" t="n">
        <f aca="true">INDIRECT(ADDRESS(ROW()-35*INT((ROW()-15)/35)+168,2+INT((ROW()-15)/35), 1, 1, "Variables_Simulación"))</f>
        <v>0</v>
      </c>
      <c r="I367" s="94" t="n">
        <f aca="false">AP367+AR367+AT367+AV367+AX367</f>
        <v>0.065078480641247</v>
      </c>
      <c r="J367" s="81" t="n">
        <f aca="false">AQ367+AS367+AU367+AW367+AY367</f>
        <v>547157.08776338</v>
      </c>
      <c r="K367" s="94" t="n">
        <f aca="false">I367-Tabla_Ministerio!J367</f>
        <v>0</v>
      </c>
      <c r="L367" s="81" t="n">
        <f aca="false">J367-Tabla_Ministerio!K367</f>
        <v>0.0877633800264448</v>
      </c>
      <c r="M367" s="94" t="n">
        <f aca="false">Q402/Q$425</f>
        <v>0.0744454515317911</v>
      </c>
      <c r="N367" s="81" t="n">
        <f aca="false">ROUND((N$390*M367),0)</f>
        <v>11892315</v>
      </c>
      <c r="O367" s="82" t="n">
        <f aca="false">Tabla_Ministerio!L367/Tabla_Ministerio!L390-M367</f>
        <v>-2.4389335647787E-005</v>
      </c>
      <c r="P367" s="81" t="n">
        <f aca="false">N367-Tabla_Ministerio!L367</f>
        <v>3896</v>
      </c>
      <c r="Q367" s="83" t="n">
        <f aca="false">N367+J367</f>
        <v>12439472.0877634</v>
      </c>
      <c r="R367" s="81" t="n">
        <f aca="false">Q367-Tabla_Ministerio!M367</f>
        <v>3896.08776338026</v>
      </c>
      <c r="T367" s="83" t="n">
        <f aca="false">B367+Tabla_Ministerio!B367</f>
        <v>23130</v>
      </c>
      <c r="U367" s="83" t="n">
        <f aca="false">C367+Tabla_Ministerio!C367</f>
        <v>104</v>
      </c>
      <c r="V367" s="83" t="n">
        <f aca="false">D367+Tabla_Ministerio!D367</f>
        <v>1294.59564182884</v>
      </c>
      <c r="W367" s="83" t="n">
        <f aca="false">E367+Tabla_Ministerio!E367</f>
        <v>908.902460010657</v>
      </c>
      <c r="X367" s="83" t="n">
        <f aca="false">F367+Tabla_Ministerio!F367</f>
        <v>274</v>
      </c>
      <c r="Y367" s="83" t="n">
        <f aca="false">G367+Tabla_Ministerio!G367</f>
        <v>673</v>
      </c>
      <c r="Z367" s="83" t="n">
        <f aca="false">H367+Tabla_Ministerio!H367</f>
        <v>43</v>
      </c>
      <c r="AA367" s="83" t="n">
        <f aca="false">Y367+0.33*Z367</f>
        <v>687.19</v>
      </c>
      <c r="AD367" s="91" t="n">
        <f aca="false">IF(U367&gt;0,T367/U367,0)</f>
        <v>222.403846153846</v>
      </c>
      <c r="AE367" s="92" t="n">
        <f aca="false">EXP((((AD367-AD$390)/AD$391+2)/4-1.9)^3)</f>
        <v>0.0820513591390766</v>
      </c>
      <c r="AF367" s="93" t="n">
        <f aca="false">T367/V367</f>
        <v>17.8665826244594</v>
      </c>
      <c r="AG367" s="92" t="n">
        <f aca="false">EXP((((AF367-AF$390)/AF$391+2)/4-1.9)^3)</f>
        <v>0.0340907776352111</v>
      </c>
      <c r="AH367" s="92" t="n">
        <f aca="false">W367/V367</f>
        <v>0.702074401182655</v>
      </c>
      <c r="AI367" s="92" t="n">
        <f aca="false">EXP((((AH367-AH$390)/AH$391+2)/4-1.9)^3)</f>
        <v>0.201091993747138</v>
      </c>
      <c r="AJ367" s="92" t="n">
        <f aca="false">X367/V367</f>
        <v>0.211649098102113</v>
      </c>
      <c r="AK367" s="92" t="n">
        <f aca="false">EXP((((AJ367-AJ$390)/AJ$391+2)/4-1.9)^3)</f>
        <v>0.219746217060662</v>
      </c>
      <c r="AL367" s="92" t="n">
        <f aca="false">AA367/V367</f>
        <v>0.530814393156172</v>
      </c>
      <c r="AM367" s="92" t="n">
        <f aca="false">EXP((((AL367-AL$390)/AL$391+2)/4-1.9)^3)</f>
        <v>0.212364349018909</v>
      </c>
      <c r="AN367" s="92" t="n">
        <f aca="false">0.01*AE367+0.15*AG367+0.24*AI367+0.25*AK367+0.35*AM367</f>
        <v>0.183460285157769</v>
      </c>
      <c r="AP367" s="94" t="n">
        <f aca="false">0.01*AE367/$AN$390</f>
        <v>0.000291059058516582</v>
      </c>
      <c r="AQ367" s="81" t="n">
        <f aca="false">AP367*$J$390</f>
        <v>2447.12269333694</v>
      </c>
      <c r="AR367" s="94" t="n">
        <f aca="false">0.15*AG367/$AN$390</f>
        <v>0.00181394246482576</v>
      </c>
      <c r="AS367" s="81" t="n">
        <f aca="false">AR367*$J$390</f>
        <v>15250.9933643923</v>
      </c>
      <c r="AT367" s="94" t="n">
        <f aca="false">0.24*AI367/$AN$390</f>
        <v>0.0171199054804853</v>
      </c>
      <c r="AU367" s="81" t="n">
        <f aca="false">AT367*$J$390</f>
        <v>143938.173313002</v>
      </c>
      <c r="AV367" s="94" t="n">
        <f aca="false">0.25*AK367/$AN$390</f>
        <v>0.0194875282144462</v>
      </c>
      <c r="AW367" s="81" t="n">
        <f aca="false">AV367*$J$390</f>
        <v>163844.316592189</v>
      </c>
      <c r="AX367" s="94" t="n">
        <f aca="false">0.35*AM367/$AN$390</f>
        <v>0.0263660454229731</v>
      </c>
      <c r="AY367" s="81" t="n">
        <f aca="false">AX367*$J$390</f>
        <v>221676.48180046</v>
      </c>
    </row>
    <row r="368" customFormat="false" ht="13.8" hidden="false" customHeight="false" outlineLevel="0" collapsed="false">
      <c r="A368" s="89" t="s">
        <v>118</v>
      </c>
      <c r="B368" s="81" t="n">
        <f aca="true">INDIRECT(ADDRESS(ROW()-35*INT((ROW()-15)/35)+138,2+INT((ROW()-15)/35), 1, 1, "Variables_Simulación"))</f>
        <v>0</v>
      </c>
      <c r="C368" s="81" t="n">
        <f aca="true">INDIRECT(ADDRESS(ROW()-35*INT((ROW()-15)/35)+108,2+INT((ROW()-15)/35), 1, 1, "Variables_Simulación"))</f>
        <v>0</v>
      </c>
      <c r="D368" s="81" t="n">
        <f aca="true">INDIRECT(ADDRESS(ROW()-35*INT((ROW()-15)/35)+78,2+INT((ROW()-15)/35), 1, 1, "Variables_Simulación"))</f>
        <v>0</v>
      </c>
      <c r="E368" s="81" t="n">
        <f aca="true">INDIRECT(ADDRESS(ROW()-35*INT((ROW()-15)/35)+48,2+INT((ROW()-15)/35), 1, 1, "Variables_Simulación"))</f>
        <v>0</v>
      </c>
      <c r="F368" s="81" t="n">
        <f aca="true">INDIRECT(ADDRESS(ROW()-35*INT((ROW()-15)/35)+18,2+INT((ROW()-15)/35), 1, 1, "Variables_Simulación"))</f>
        <v>0</v>
      </c>
      <c r="G368" s="81" t="n">
        <f aca="true">INDIRECT(ADDRESS(ROW()-35*INT((ROW()-15)/35)-12,2+INT((ROW()-15)/35), 1, 1, "Variables_Simulación"))</f>
        <v>0</v>
      </c>
      <c r="H368" s="81" t="n">
        <f aca="true">INDIRECT(ADDRESS(ROW()-35*INT((ROW()-15)/35)+168,2+INT((ROW()-15)/35), 1, 1, "Variables_Simulación"))</f>
        <v>0</v>
      </c>
      <c r="I368" s="94" t="n">
        <f aca="false">AP368+AR368+AT368+AV368+AX368</f>
        <v>0.0551333555163614</v>
      </c>
      <c r="J368" s="81" t="n">
        <f aca="false">AQ368+AS368+AU368+AW368+AY368</f>
        <v>463541.956507136</v>
      </c>
      <c r="K368" s="94" t="n">
        <f aca="false">I368-Tabla_Ministerio!J368</f>
        <v>0</v>
      </c>
      <c r="L368" s="81" t="n">
        <f aca="false">J368-Tabla_Ministerio!K368</f>
        <v>-0.043492863769643</v>
      </c>
      <c r="M368" s="94" t="n">
        <f aca="false">Q403/Q$425</f>
        <v>0.0560717846519503</v>
      </c>
      <c r="N368" s="81" t="n">
        <f aca="false">ROUND((N$390*M368),0)</f>
        <v>8957207</v>
      </c>
      <c r="O368" s="82" t="n">
        <f aca="false">Tabla_Ministerio!L368/Tabla_Ministerio!L390-M368</f>
        <v>-8.82745360173548E-006</v>
      </c>
      <c r="P368" s="81" t="n">
        <f aca="false">N368-Tabla_Ministerio!L368</f>
        <v>1410</v>
      </c>
      <c r="Q368" s="83" t="n">
        <f aca="false">N368+J368</f>
        <v>9420748.95650714</v>
      </c>
      <c r="R368" s="81" t="n">
        <f aca="false">Q368-Tabla_Ministerio!M368</f>
        <v>1409.95650713705</v>
      </c>
      <c r="T368" s="83" t="n">
        <f aca="false">B368+Tabla_Ministerio!B368</f>
        <v>13293</v>
      </c>
      <c r="U368" s="83" t="n">
        <f aca="false">C368+Tabla_Ministerio!C368</f>
        <v>58</v>
      </c>
      <c r="V368" s="83" t="n">
        <f aca="false">D368+Tabla_Ministerio!D368</f>
        <v>550.409533711333</v>
      </c>
      <c r="W368" s="83" t="n">
        <f aca="false">E368+Tabla_Ministerio!E368</f>
        <v>394.908055118092</v>
      </c>
      <c r="X368" s="83" t="n">
        <f aca="false">F368+Tabla_Ministerio!F368</f>
        <v>95</v>
      </c>
      <c r="Y368" s="83" t="n">
        <f aca="false">G368+Tabla_Ministerio!G368</f>
        <v>220</v>
      </c>
      <c r="Z368" s="83" t="n">
        <f aca="false">H368+Tabla_Ministerio!H368</f>
        <v>39</v>
      </c>
      <c r="AA368" s="83" t="n">
        <f aca="false">Y368+0.33*Z368</f>
        <v>232.87</v>
      </c>
      <c r="AD368" s="91" t="n">
        <f aca="false">IF(U368&gt;0,T368/U368,0)</f>
        <v>229.189655172414</v>
      </c>
      <c r="AE368" s="92" t="n">
        <f aca="false">EXP((((AD368-AD$390)/AD$391+2)/4-1.9)^3)</f>
        <v>0.0913399936005097</v>
      </c>
      <c r="AF368" s="93" t="n">
        <f aca="false">T368/V368</f>
        <v>24.151107831231</v>
      </c>
      <c r="AG368" s="92" t="n">
        <f aca="false">EXP((((AF368-AF$390)/AF$391+2)/4-1.9)^3)</f>
        <v>0.156596551607744</v>
      </c>
      <c r="AH368" s="92" t="n">
        <f aca="false">W368/V368</f>
        <v>0.717480404918286</v>
      </c>
      <c r="AI368" s="92" t="n">
        <f aca="false">EXP((((AH368-AH$390)/AH$391+2)/4-1.9)^3)</f>
        <v>0.222908726249728</v>
      </c>
      <c r="AJ368" s="92" t="n">
        <f aca="false">X368/V368</f>
        <v>0.172598754529974</v>
      </c>
      <c r="AK368" s="92" t="n">
        <f aca="false">EXP((((AJ368-AJ$390)/AJ$391+2)/4-1.9)^3)</f>
        <v>0.141065260578712</v>
      </c>
      <c r="AL368" s="92" t="n">
        <f aca="false">AA368/V368</f>
        <v>0.423084968077843</v>
      </c>
      <c r="AM368" s="92" t="n">
        <f aca="false">EXP((((AL368-AL$390)/AL$391+2)/4-1.9)^3)</f>
        <v>0.120734476196809</v>
      </c>
      <c r="AN368" s="92" t="n">
        <f aca="false">0.01*AE368+0.15*AG368+0.24*AI368+0.25*AK368+0.35*AM368</f>
        <v>0.155424358790662</v>
      </c>
      <c r="AP368" s="94" t="n">
        <f aca="false">0.01*AE368/$AN$390</f>
        <v>0.000324008435950622</v>
      </c>
      <c r="AQ368" s="81" t="n">
        <f aca="false">AP368*$J$390</f>
        <v>2724.14952652025</v>
      </c>
      <c r="AR368" s="94" t="n">
        <f aca="false">0.15*AG368/$AN$390</f>
        <v>0.00833237475091134</v>
      </c>
      <c r="AS368" s="81" t="n">
        <f aca="false">AR368*$J$390</f>
        <v>70055.6905744998</v>
      </c>
      <c r="AT368" s="94" t="n">
        <f aca="false">0.24*AI368/$AN$390</f>
        <v>0.0189772663399486</v>
      </c>
      <c r="AU368" s="81" t="n">
        <f aca="false">AT368*$J$390</f>
        <v>159554.213343069</v>
      </c>
      <c r="AV368" s="94" t="n">
        <f aca="false">0.25*AK368/$AN$390</f>
        <v>0.0125099457109061</v>
      </c>
      <c r="AW368" s="81" t="n">
        <f aca="false">AV368*$J$390</f>
        <v>105179.245056299</v>
      </c>
      <c r="AX368" s="94" t="n">
        <f aca="false">0.35*AM368/$AN$390</f>
        <v>0.0149897602786448</v>
      </c>
      <c r="AY368" s="81" t="n">
        <f aca="false">AX368*$J$390</f>
        <v>126028.658006748</v>
      </c>
    </row>
    <row r="369" customFormat="false" ht="13.8" hidden="false" customHeight="false" outlineLevel="0" collapsed="false">
      <c r="A369" s="89" t="s">
        <v>119</v>
      </c>
      <c r="B369" s="81" t="n">
        <f aca="true">INDIRECT(ADDRESS(ROW()-35*INT((ROW()-15)/35)+138,2+INT((ROW()-15)/35), 1, 1, "Variables_Simulación"))</f>
        <v>0</v>
      </c>
      <c r="C369" s="81" t="n">
        <f aca="true">INDIRECT(ADDRESS(ROW()-35*INT((ROW()-15)/35)+108,2+INT((ROW()-15)/35), 1, 1, "Variables_Simulación"))</f>
        <v>0</v>
      </c>
      <c r="D369" s="81" t="n">
        <f aca="true">INDIRECT(ADDRESS(ROW()-35*INT((ROW()-15)/35)+78,2+INT((ROW()-15)/35), 1, 1, "Variables_Simulación"))</f>
        <v>0</v>
      </c>
      <c r="E369" s="81" t="n">
        <f aca="true">INDIRECT(ADDRESS(ROW()-35*INT((ROW()-15)/35)+48,2+INT((ROW()-15)/35), 1, 1, "Variables_Simulación"))</f>
        <v>0</v>
      </c>
      <c r="F369" s="81" t="n">
        <f aca="true">INDIRECT(ADDRESS(ROW()-35*INT((ROW()-15)/35)+18,2+INT((ROW()-15)/35), 1, 1, "Variables_Simulación"))</f>
        <v>0</v>
      </c>
      <c r="G369" s="81" t="n">
        <f aca="true">INDIRECT(ADDRESS(ROW()-35*INT((ROW()-15)/35)-12,2+INT((ROW()-15)/35), 1, 1, "Variables_Simulación"))</f>
        <v>0</v>
      </c>
      <c r="H369" s="81" t="n">
        <f aca="true">INDIRECT(ADDRESS(ROW()-35*INT((ROW()-15)/35)+168,2+INT((ROW()-15)/35), 1, 1, "Variables_Simulación"))</f>
        <v>0</v>
      </c>
      <c r="I369" s="94" t="n">
        <f aca="false">AP369+AR369+AT369+AV369+AX369</f>
        <v>0.0793283157204554</v>
      </c>
      <c r="J369" s="81" t="n">
        <f aca="false">AQ369+AS369+AU369+AW369+AY369</f>
        <v>666964.713667087</v>
      </c>
      <c r="K369" s="94" t="n">
        <f aca="false">I369-Tabla_Ministerio!J369</f>
        <v>0</v>
      </c>
      <c r="L369" s="81" t="n">
        <f aca="false">J369-Tabla_Ministerio!K369</f>
        <v>-0.286332913325168</v>
      </c>
      <c r="M369" s="94" t="n">
        <f aca="false">Q404/Q$425</f>
        <v>0.0539714740529622</v>
      </c>
      <c r="N369" s="81" t="n">
        <f aca="false">ROUND((N$390*M369),0)</f>
        <v>8621692</v>
      </c>
      <c r="O369" s="82" t="n">
        <f aca="false">Tabla_Ministerio!L369/Tabla_Ministerio!L390-M369</f>
        <v>4.14858720780564E-006</v>
      </c>
      <c r="P369" s="81" t="n">
        <f aca="false">N369-Tabla_Ministerio!L369</f>
        <v>-663</v>
      </c>
      <c r="Q369" s="83" t="n">
        <f aca="false">N369+J369</f>
        <v>9288656.71366709</v>
      </c>
      <c r="R369" s="81" t="n">
        <f aca="false">Q369-Tabla_Ministerio!M369</f>
        <v>-663.286332912743</v>
      </c>
      <c r="T369" s="83" t="n">
        <f aca="false">B369+Tabla_Ministerio!B369</f>
        <v>16506</v>
      </c>
      <c r="U369" s="83" t="n">
        <f aca="false">C369+Tabla_Ministerio!C369</f>
        <v>103</v>
      </c>
      <c r="V369" s="83" t="n">
        <f aca="false">D369+Tabla_Ministerio!D369</f>
        <v>492.310418314822</v>
      </c>
      <c r="W369" s="83" t="n">
        <f aca="false">E369+Tabla_Ministerio!E369</f>
        <v>258.781512298075</v>
      </c>
      <c r="X369" s="83" t="n">
        <f aca="false">F369+Tabla_Ministerio!F369</f>
        <v>102</v>
      </c>
      <c r="Y369" s="83" t="n">
        <f aca="false">G369+Tabla_Ministerio!G369</f>
        <v>260</v>
      </c>
      <c r="Z369" s="83" t="n">
        <f aca="false">H369+Tabla_Ministerio!H369</f>
        <v>5</v>
      </c>
      <c r="AA369" s="83" t="n">
        <f aca="false">Y369+0.33*Z369</f>
        <v>261.65</v>
      </c>
      <c r="AD369" s="91" t="n">
        <f aca="false">IF(U369&gt;0,T369/U369,0)</f>
        <v>160.252427184466</v>
      </c>
      <c r="AE369" s="92" t="n">
        <f aca="false">EXP((((AD369-AD$390)/AD$391+2)/4-1.9)^3)</f>
        <v>0.0263754474551935</v>
      </c>
      <c r="AF369" s="93" t="n">
        <f aca="false">T369/V369</f>
        <v>33.5276268507581</v>
      </c>
      <c r="AG369" s="92" t="n">
        <f aca="false">EXP((((AF369-AF$390)/AF$391+2)/4-1.9)^3)</f>
        <v>0.573130347673605</v>
      </c>
      <c r="AH369" s="92" t="n">
        <f aca="false">W369/V369</f>
        <v>0.525647036241654</v>
      </c>
      <c r="AI369" s="92" t="n">
        <f aca="false">EXP((((AH369-AH$390)/AH$391+2)/4-1.9)^3)</f>
        <v>0.0434096509263838</v>
      </c>
      <c r="AJ369" s="92" t="n">
        <f aca="false">X369/V369</f>
        <v>0.207186352767317</v>
      </c>
      <c r="AK369" s="92" t="n">
        <f aca="false">EXP((((AJ369-AJ$390)/AJ$391+2)/4-1.9)^3)</f>
        <v>0.209685441596072</v>
      </c>
      <c r="AL369" s="92" t="n">
        <f aca="false">AA369/V369</f>
        <v>0.53147361962322</v>
      </c>
      <c r="AM369" s="92" t="n">
        <f aca="false">EXP((((AL369-AL$390)/AL$391+2)/4-1.9)^3)</f>
        <v>0.213024209757678</v>
      </c>
      <c r="AN369" s="92" t="n">
        <f aca="false">0.01*AE369+0.15*AG369+0.24*AI369+0.25*AK369+0.35*AM369</f>
        <v>0.22363145666213</v>
      </c>
      <c r="AP369" s="94" t="n">
        <f aca="false">0.01*AE369/$AN$390</f>
        <v>9.35610693693696E-005</v>
      </c>
      <c r="AQ369" s="81" t="n">
        <f aca="false">AP369*$J$390</f>
        <v>786.62872488338</v>
      </c>
      <c r="AR369" s="94" t="n">
        <f aca="false">0.15*AG369/$AN$390</f>
        <v>0.0304957982082437</v>
      </c>
      <c r="AS369" s="81" t="n">
        <f aca="false">AR369*$J$390</f>
        <v>256397.99780554</v>
      </c>
      <c r="AT369" s="94" t="n">
        <f aca="false">0.24*AI369/$AN$390</f>
        <v>0.00369566737567407</v>
      </c>
      <c r="AU369" s="81" t="n">
        <f aca="false">AT369*$J$390</f>
        <v>31071.8778110861</v>
      </c>
      <c r="AV369" s="94" t="n">
        <f aca="false">0.25*AK369/$AN$390</f>
        <v>0.0185953187905576</v>
      </c>
      <c r="AW369" s="81" t="n">
        <f aca="false">AV369*$J$390</f>
        <v>156342.932029432</v>
      </c>
      <c r="AX369" s="94" t="n">
        <f aca="false">0.35*AM369/$AN$390</f>
        <v>0.0264479702766107</v>
      </c>
      <c r="AY369" s="81" t="n">
        <f aca="false">AX369*$J$390</f>
        <v>222365.277296146</v>
      </c>
    </row>
    <row r="370" customFormat="false" ht="13.8" hidden="false" customHeight="false" outlineLevel="0" collapsed="false">
      <c r="A370" s="89" t="s">
        <v>120</v>
      </c>
      <c r="B370" s="81" t="n">
        <f aca="true">INDIRECT(ADDRESS(ROW()-35*INT((ROW()-15)/35)+138,2+INT((ROW()-15)/35), 1, 1, "Variables_Simulación"))</f>
        <v>0</v>
      </c>
      <c r="C370" s="81" t="n">
        <f aca="true">INDIRECT(ADDRESS(ROW()-35*INT((ROW()-15)/35)+108,2+INT((ROW()-15)/35), 1, 1, "Variables_Simulación"))</f>
        <v>0</v>
      </c>
      <c r="D370" s="81" t="n">
        <f aca="true">INDIRECT(ADDRESS(ROW()-35*INT((ROW()-15)/35)+78,2+INT((ROW()-15)/35), 1, 1, "Variables_Simulación"))</f>
        <v>0</v>
      </c>
      <c r="E370" s="81" t="n">
        <f aca="true">INDIRECT(ADDRESS(ROW()-35*INT((ROW()-15)/35)+48,2+INT((ROW()-15)/35), 1, 1, "Variables_Simulación"))</f>
        <v>0</v>
      </c>
      <c r="F370" s="81" t="n">
        <f aca="true">INDIRECT(ADDRESS(ROW()-35*INT((ROW()-15)/35)+18,2+INT((ROW()-15)/35), 1, 1, "Variables_Simulación"))</f>
        <v>0</v>
      </c>
      <c r="G370" s="81" t="n">
        <f aca="true">INDIRECT(ADDRESS(ROW()-35*INT((ROW()-15)/35)-12,2+INT((ROW()-15)/35), 1, 1, "Variables_Simulación"))</f>
        <v>0</v>
      </c>
      <c r="H370" s="81" t="n">
        <f aca="true">INDIRECT(ADDRESS(ROW()-35*INT((ROW()-15)/35)+168,2+INT((ROW()-15)/35), 1, 1, "Variables_Simulación"))</f>
        <v>0</v>
      </c>
      <c r="I370" s="94" t="n">
        <f aca="false">AP370+AR370+AT370+AV370+AX370</f>
        <v>0.044780572839197</v>
      </c>
      <c r="J370" s="81" t="n">
        <f aca="false">AQ370+AS370+AU370+AW370+AY370</f>
        <v>376499.383231475</v>
      </c>
      <c r="K370" s="94" t="n">
        <f aca="false">I370-Tabla_Ministerio!J370</f>
        <v>0</v>
      </c>
      <c r="L370" s="81" t="n">
        <f aca="false">J370-Tabla_Ministerio!K370</f>
        <v>0.383231474785134</v>
      </c>
      <c r="M370" s="94" t="n">
        <f aca="false">Q405/Q$425</f>
        <v>0.063688694274641</v>
      </c>
      <c r="N370" s="81" t="n">
        <f aca="false">ROUND((N$390*M370),0)</f>
        <v>10173973</v>
      </c>
      <c r="O370" s="82" t="n">
        <f aca="false">Tabla_Ministerio!L370/Tabla_Ministerio!L390-M370</f>
        <v>-1.49492696610715E-005</v>
      </c>
      <c r="P370" s="81" t="n">
        <f aca="false">N370-Tabla_Ministerio!L370</f>
        <v>2388</v>
      </c>
      <c r="Q370" s="83" t="n">
        <f aca="false">N370+J370</f>
        <v>10550472.3832315</v>
      </c>
      <c r="R370" s="81" t="n">
        <f aca="false">Q370-Tabla_Ministerio!M370</f>
        <v>2388.38323147409</v>
      </c>
      <c r="T370" s="83" t="n">
        <f aca="false">B370+Tabla_Ministerio!B370</f>
        <v>19664</v>
      </c>
      <c r="U370" s="83" t="n">
        <f aca="false">C370+Tabla_Ministerio!C370</f>
        <v>64</v>
      </c>
      <c r="V370" s="83" t="n">
        <f aca="false">D370+Tabla_Ministerio!D370</f>
        <v>875.963553819899</v>
      </c>
      <c r="W370" s="83" t="n">
        <f aca="false">E370+Tabla_Ministerio!E370</f>
        <v>593.486216691619</v>
      </c>
      <c r="X370" s="83" t="n">
        <f aca="false">F370+Tabla_Ministerio!F370</f>
        <v>154</v>
      </c>
      <c r="Y370" s="83" t="n">
        <f aca="false">G370+Tabla_Ministerio!G370</f>
        <v>313</v>
      </c>
      <c r="Z370" s="83" t="n">
        <f aca="false">H370+Tabla_Ministerio!H370</f>
        <v>25</v>
      </c>
      <c r="AA370" s="83" t="n">
        <f aca="false">Y370+0.33*Z370</f>
        <v>321.25</v>
      </c>
      <c r="AD370" s="91" t="n">
        <f aca="false">IF(U370&gt;0,T370/U370,0)</f>
        <v>307.25</v>
      </c>
      <c r="AE370" s="92" t="n">
        <f aca="false">EXP((((AD370-AD$390)/AD$391+2)/4-1.9)^3)</f>
        <v>0.253672982733765</v>
      </c>
      <c r="AF370" s="93" t="n">
        <f aca="false">T370/V370</f>
        <v>22.4484225562231</v>
      </c>
      <c r="AG370" s="92" t="n">
        <f aca="false">EXP((((AF370-AF$390)/AF$391+2)/4-1.9)^3)</f>
        <v>0.109895473141503</v>
      </c>
      <c r="AH370" s="92" t="n">
        <f aca="false">W370/V370</f>
        <v>0.677523869690179</v>
      </c>
      <c r="AI370" s="92" t="n">
        <f aca="false">EXP((((AH370-AH$390)/AH$391+2)/4-1.9)^3)</f>
        <v>0.169027694500965</v>
      </c>
      <c r="AJ370" s="92" t="n">
        <f aca="false">X370/V370</f>
        <v>0.175806401223472</v>
      </c>
      <c r="AK370" s="92" t="n">
        <f aca="false">EXP((((AJ370-AJ$390)/AJ$391+2)/4-1.9)^3)</f>
        <v>0.146719215285959</v>
      </c>
      <c r="AL370" s="92" t="n">
        <f aca="false">AA370/V370</f>
        <v>0.366739002552211</v>
      </c>
      <c r="AM370" s="92" t="n">
        <f aca="false">EXP((((AL370-AL$390)/AL$391+2)/4-1.9)^3)</f>
        <v>0.0856334832140378</v>
      </c>
      <c r="AN370" s="92" t="n">
        <f aca="false">0.01*AE370+0.15*AG370+0.24*AI370+0.25*AK370+0.35*AM370</f>
        <v>0.126239220425198</v>
      </c>
      <c r="AP370" s="94" t="n">
        <f aca="false">0.01*AE370/$AN$390</f>
        <v>0.000899848830053319</v>
      </c>
      <c r="AQ370" s="81" t="n">
        <f aca="false">AP370*$J$390</f>
        <v>7565.61401599779</v>
      </c>
      <c r="AR370" s="94" t="n">
        <f aca="false">0.15*AG370/$AN$390</f>
        <v>0.00584744846704807</v>
      </c>
      <c r="AS370" s="81" t="n">
        <f aca="false">AR370*$J$390</f>
        <v>49163.3001039767</v>
      </c>
      <c r="AT370" s="94" t="n">
        <f aca="false">0.24*AI370/$AN$390</f>
        <v>0.014390121155592</v>
      </c>
      <c r="AU370" s="81" t="n">
        <f aca="false">AT370*$J$390</f>
        <v>120987.102133813</v>
      </c>
      <c r="AV370" s="94" t="n">
        <f aca="false">0.25*AK370/$AN$390</f>
        <v>0.013011349572845</v>
      </c>
      <c r="AW370" s="81" t="n">
        <f aca="false">AV370*$J$390</f>
        <v>109394.87323613</v>
      </c>
      <c r="AX370" s="94" t="n">
        <f aca="false">0.35*AM370/$AN$390</f>
        <v>0.0106318048136586</v>
      </c>
      <c r="AY370" s="81" t="n">
        <f aca="false">AX370*$J$390</f>
        <v>89388.493741557</v>
      </c>
    </row>
    <row r="371" customFormat="false" ht="13.8" hidden="false" customHeight="false" outlineLevel="0" collapsed="false">
      <c r="A371" s="89" t="s">
        <v>121</v>
      </c>
      <c r="B371" s="81" t="n">
        <f aca="true">INDIRECT(ADDRESS(ROW()-35*INT((ROW()-15)/35)+138,2+INT((ROW()-15)/35), 1, 1, "Variables_Simulación"))</f>
        <v>0</v>
      </c>
      <c r="C371" s="81" t="n">
        <f aca="true">INDIRECT(ADDRESS(ROW()-35*INT((ROW()-15)/35)+108,2+INT((ROW()-15)/35), 1, 1, "Variables_Simulación"))</f>
        <v>0</v>
      </c>
      <c r="D371" s="81" t="n">
        <f aca="true">INDIRECT(ADDRESS(ROW()-35*INT((ROW()-15)/35)+78,2+INT((ROW()-15)/35), 1, 1, "Variables_Simulación"))</f>
        <v>0</v>
      </c>
      <c r="E371" s="81" t="n">
        <f aca="true">INDIRECT(ADDRESS(ROW()-35*INT((ROW()-15)/35)+48,2+INT((ROW()-15)/35), 1, 1, "Variables_Simulación"))</f>
        <v>0</v>
      </c>
      <c r="F371" s="81" t="n">
        <f aca="true">INDIRECT(ADDRESS(ROW()-35*INT((ROW()-15)/35)+18,2+INT((ROW()-15)/35), 1, 1, "Variables_Simulación"))</f>
        <v>0</v>
      </c>
      <c r="G371" s="81" t="n">
        <f aca="true">INDIRECT(ADDRESS(ROW()-35*INT((ROW()-15)/35)-12,2+INT((ROW()-15)/35), 1, 1, "Variables_Simulación"))</f>
        <v>0</v>
      </c>
      <c r="H371" s="81" t="n">
        <f aca="true">INDIRECT(ADDRESS(ROW()-35*INT((ROW()-15)/35)+168,2+INT((ROW()-15)/35), 1, 1, "Variables_Simulación"))</f>
        <v>0</v>
      </c>
      <c r="I371" s="94" t="n">
        <f aca="false">AP371+AR371+AT371+AV371+AX371</f>
        <v>0.032969055321625</v>
      </c>
      <c r="J371" s="81" t="n">
        <f aca="false">AQ371+AS371+AU371+AW371+AY371</f>
        <v>277192.27797486</v>
      </c>
      <c r="K371" s="94" t="n">
        <f aca="false">I371-Tabla_Ministerio!J371</f>
        <v>0</v>
      </c>
      <c r="L371" s="81" t="n">
        <f aca="false">J371-Tabla_Ministerio!K371</f>
        <v>0.277974860218819</v>
      </c>
      <c r="M371" s="94" t="n">
        <f aca="false">Q406/Q$425</f>
        <v>0.0489791437906953</v>
      </c>
      <c r="N371" s="81" t="n">
        <f aca="false">ROUND((N$390*M371),0)</f>
        <v>7824191</v>
      </c>
      <c r="O371" s="82" t="n">
        <f aca="false">Tabla_Ministerio!L371/Tabla_Ministerio!L390-M371</f>
        <v>2.65602439161045E-006</v>
      </c>
      <c r="P371" s="81" t="n">
        <f aca="false">N371-Tabla_Ministerio!L371</f>
        <v>-424</v>
      </c>
      <c r="Q371" s="83" t="n">
        <f aca="false">N371+J371</f>
        <v>8101383.27797486</v>
      </c>
      <c r="R371" s="81" t="n">
        <f aca="false">Q371-Tabla_Ministerio!M371</f>
        <v>-423.722025140189</v>
      </c>
      <c r="T371" s="83" t="n">
        <f aca="false">B371+Tabla_Ministerio!B371</f>
        <v>11850</v>
      </c>
      <c r="U371" s="83" t="n">
        <f aca="false">C371+Tabla_Ministerio!C371</f>
        <v>60</v>
      </c>
      <c r="V371" s="83" t="n">
        <f aca="false">D371+Tabla_Ministerio!D371</f>
        <v>802.196793743891</v>
      </c>
      <c r="W371" s="83" t="n">
        <f aca="false">E371+Tabla_Ministerio!E371</f>
        <v>409.698005865103</v>
      </c>
      <c r="X371" s="83" t="n">
        <f aca="false">F371+Tabla_Ministerio!F371</f>
        <v>143</v>
      </c>
      <c r="Y371" s="83" t="n">
        <f aca="false">G371+Tabla_Ministerio!G371</f>
        <v>335</v>
      </c>
      <c r="Z371" s="83" t="n">
        <f aca="false">H371+Tabla_Ministerio!H371</f>
        <v>29</v>
      </c>
      <c r="AA371" s="83" t="n">
        <f aca="false">Y371+0.33*Z371</f>
        <v>344.57</v>
      </c>
      <c r="AD371" s="91" t="n">
        <f aca="false">IF(U371&gt;0,T371/U371,0)</f>
        <v>197.5</v>
      </c>
      <c r="AE371" s="92" t="n">
        <f aca="false">EXP((((AD371-AD$390)/AD$391+2)/4-1.9)^3)</f>
        <v>0.0538585360005931</v>
      </c>
      <c r="AF371" s="93" t="n">
        <f aca="false">T371/V371</f>
        <v>14.771936378224</v>
      </c>
      <c r="AG371" s="92" t="n">
        <f aca="false">EXP((((AF371-AF$390)/AF$391+2)/4-1.9)^3)</f>
        <v>0.012691322263047</v>
      </c>
      <c r="AH371" s="92" t="n">
        <f aca="false">W371/V371</f>
        <v>0.51072007400207</v>
      </c>
      <c r="AI371" s="92" t="n">
        <f aca="false">EXP((((AH371-AH$390)/AH$391+2)/4-1.9)^3)</f>
        <v>0.0369077567349862</v>
      </c>
      <c r="AJ371" s="92" t="n">
        <f aca="false">X371/V371</f>
        <v>0.178260498066331</v>
      </c>
      <c r="AK371" s="92" t="n">
        <f aca="false">EXP((((AJ371-AJ$390)/AJ$391+2)/4-1.9)^3)</f>
        <v>0.151143415437916</v>
      </c>
      <c r="AL371" s="92" t="n">
        <f aca="false">AA371/V371</f>
        <v>0.429533005725285</v>
      </c>
      <c r="AM371" s="92" t="n">
        <f aca="false">EXP((((AL371-AL$390)/AL$391+2)/4-1.9)^3)</f>
        <v>0.125302338937613</v>
      </c>
      <c r="AN371" s="92" t="n">
        <f aca="false">0.01*AE371+0.15*AG371+0.24*AI371+0.25*AK371+0.35*AM371</f>
        <v>0.0929418178035032</v>
      </c>
      <c r="AP371" s="94" t="n">
        <f aca="false">0.01*AE371/$AN$390</f>
        <v>0.000191051250654402</v>
      </c>
      <c r="AQ371" s="81" t="n">
        <f aca="false">AP371*$J$390</f>
        <v>1606.29204756448</v>
      </c>
      <c r="AR371" s="94" t="n">
        <f aca="false">0.15*AG371/$AN$390</f>
        <v>0.000675294903333377</v>
      </c>
      <c r="AS371" s="81" t="n">
        <f aca="false">AR371*$J$390</f>
        <v>5677.64319401087</v>
      </c>
      <c r="AT371" s="94" t="n">
        <f aca="false">0.24*AI371/$AN$390</f>
        <v>0.00314213059916365</v>
      </c>
      <c r="AU371" s="81" t="n">
        <f aca="false">AT371*$J$390</f>
        <v>26417.9343320583</v>
      </c>
      <c r="AV371" s="94" t="n">
        <f aca="false">0.25*AK371/$AN$390</f>
        <v>0.0134036963738086</v>
      </c>
      <c r="AW371" s="81" t="n">
        <f aca="false">AV371*$J$390</f>
        <v>112693.587817252</v>
      </c>
      <c r="AX371" s="94" t="n">
        <f aca="false">0.35*AM371/$AN$390</f>
        <v>0.0155568821946649</v>
      </c>
      <c r="AY371" s="81" t="n">
        <f aca="false">AX371*$J$390</f>
        <v>130796.820583974</v>
      </c>
    </row>
    <row r="372" customFormat="false" ht="13.8" hidden="false" customHeight="false" outlineLevel="0" collapsed="false">
      <c r="A372" s="89" t="s">
        <v>122</v>
      </c>
      <c r="B372" s="81" t="n">
        <f aca="true">INDIRECT(ADDRESS(ROW()-35*INT((ROW()-15)/35)+138,2+INT((ROW()-15)/35), 1, 1, "Variables_Simulación"))</f>
        <v>0</v>
      </c>
      <c r="C372" s="81" t="n">
        <f aca="true">INDIRECT(ADDRESS(ROW()-35*INT((ROW()-15)/35)+108,2+INT((ROW()-15)/35), 1, 1, "Variables_Simulación"))</f>
        <v>0</v>
      </c>
      <c r="D372" s="81" t="n">
        <f aca="true">INDIRECT(ADDRESS(ROW()-35*INT((ROW()-15)/35)+78,2+INT((ROW()-15)/35), 1, 1, "Variables_Simulación"))</f>
        <v>0</v>
      </c>
      <c r="E372" s="81" t="n">
        <f aca="true">INDIRECT(ADDRESS(ROW()-35*INT((ROW()-15)/35)+48,2+INT((ROW()-15)/35), 1, 1, "Variables_Simulación"))</f>
        <v>0</v>
      </c>
      <c r="F372" s="81" t="n">
        <f aca="true">INDIRECT(ADDRESS(ROW()-35*INT((ROW()-15)/35)+18,2+INT((ROW()-15)/35), 1, 1, "Variables_Simulación"))</f>
        <v>0</v>
      </c>
      <c r="G372" s="81" t="n">
        <f aca="true">INDIRECT(ADDRESS(ROW()-35*INT((ROW()-15)/35)-12,2+INT((ROW()-15)/35), 1, 1, "Variables_Simulación"))</f>
        <v>0</v>
      </c>
      <c r="H372" s="81" t="n">
        <f aca="true">INDIRECT(ADDRESS(ROW()-35*INT((ROW()-15)/35)+168,2+INT((ROW()-15)/35), 1, 1, "Variables_Simulación"))</f>
        <v>0</v>
      </c>
      <c r="I372" s="94" t="n">
        <f aca="false">AP372+AR372+AT372+AV372+AX372</f>
        <v>0.0313699061161301</v>
      </c>
      <c r="J372" s="81" t="n">
        <f aca="false">AQ372+AS372+AU372+AW372+AY372</f>
        <v>263747.191157281</v>
      </c>
      <c r="K372" s="94" t="n">
        <f aca="false">I372-Tabla_Ministerio!J372</f>
        <v>0</v>
      </c>
      <c r="L372" s="81" t="n">
        <f aca="false">J372-Tabla_Ministerio!K372</f>
        <v>0.19115728099132</v>
      </c>
      <c r="M372" s="94" t="n">
        <f aca="false">Q407/Q$425</f>
        <v>0.047745062696612</v>
      </c>
      <c r="N372" s="81" t="n">
        <f aca="false">ROUND((N$390*M372),0)</f>
        <v>7627052</v>
      </c>
      <c r="O372" s="82" t="n">
        <f aca="false">Tabla_Ministerio!L372/Tabla_Ministerio!L390-M372</f>
        <v>-1.44291517430659E-005</v>
      </c>
      <c r="P372" s="81" t="n">
        <f aca="false">N372-Tabla_Ministerio!L372</f>
        <v>2305</v>
      </c>
      <c r="Q372" s="83" t="n">
        <f aca="false">N372+J372</f>
        <v>7890799.19115728</v>
      </c>
      <c r="R372" s="81" t="n">
        <f aca="false">Q372-Tabla_Ministerio!M372</f>
        <v>2305.1911572814</v>
      </c>
      <c r="T372" s="83" t="n">
        <f aca="false">B372+Tabla_Ministerio!B372</f>
        <v>9342</v>
      </c>
      <c r="U372" s="83" t="n">
        <f aca="false">C372+Tabla_Ministerio!C372</f>
        <v>46</v>
      </c>
      <c r="V372" s="83" t="n">
        <f aca="false">D372+Tabla_Ministerio!D372</f>
        <v>483.823716682601</v>
      </c>
      <c r="W372" s="83" t="n">
        <f aca="false">E372+Tabla_Ministerio!E372</f>
        <v>283.780832479891</v>
      </c>
      <c r="X372" s="83" t="n">
        <f aca="false">F372+Tabla_Ministerio!F372</f>
        <v>54</v>
      </c>
      <c r="Y372" s="83" t="n">
        <f aca="false">G372+Tabla_Ministerio!G372</f>
        <v>206</v>
      </c>
      <c r="Z372" s="83" t="n">
        <f aca="false">H372+Tabla_Ministerio!H372</f>
        <v>18</v>
      </c>
      <c r="AA372" s="83" t="n">
        <f aca="false">Y372+0.33*Z372</f>
        <v>211.94</v>
      </c>
      <c r="AD372" s="91" t="n">
        <f aca="false">IF(U372&gt;0,T372/U372,0)</f>
        <v>203.086956521739</v>
      </c>
      <c r="AE372" s="92" t="n">
        <f aca="false">EXP((((AD372-AD$390)/AD$391+2)/4-1.9)^3)</f>
        <v>0.0594194222649932</v>
      </c>
      <c r="AF372" s="93" t="n">
        <f aca="false">T372/V372</f>
        <v>19.3086855354149</v>
      </c>
      <c r="AG372" s="92" t="n">
        <f aca="false">EXP((((AF372-AF$390)/AF$391+2)/4-1.9)^3)</f>
        <v>0.0510812483959005</v>
      </c>
      <c r="AH372" s="92" t="n">
        <f aca="false">W372/V372</f>
        <v>0.586537663812081</v>
      </c>
      <c r="AI372" s="92" t="n">
        <f aca="false">EXP((((AH372-AH$390)/AH$391+2)/4-1.9)^3)</f>
        <v>0.0796400818780653</v>
      </c>
      <c r="AJ372" s="92" t="n">
        <f aca="false">X372/V372</f>
        <v>0.111610899048641</v>
      </c>
      <c r="AK372" s="92" t="n">
        <f aca="false">EXP((((AJ372-AJ$390)/AJ$391+2)/4-1.9)^3)</f>
        <v>0.0601335177761155</v>
      </c>
      <c r="AL372" s="92" t="n">
        <f aca="false">AA372/V372</f>
        <v>0.438052110080906</v>
      </c>
      <c r="AM372" s="92" t="n">
        <f aca="false">EXP((((AL372-AL$390)/AL$391+2)/4-1.9)^3)</f>
        <v>0.131515246116477</v>
      </c>
      <c r="AN372" s="92" t="n">
        <f aca="false">0.01*AE372+0.15*AG372+0.24*AI372+0.25*AK372+0.35*AM372</f>
        <v>0.0884337167175666</v>
      </c>
      <c r="AP372" s="94" t="n">
        <f aca="false">0.01*AE372/$AN$390</f>
        <v>0.000210777265404391</v>
      </c>
      <c r="AQ372" s="81" t="n">
        <f aca="false">AP372*$J$390</f>
        <v>1772.14147547723</v>
      </c>
      <c r="AR372" s="94" t="n">
        <f aca="false">0.15*AG372/$AN$390</f>
        <v>0.00271799155223532</v>
      </c>
      <c r="AS372" s="81" t="n">
        <f aca="false">AR372*$J$390</f>
        <v>22851.9216741513</v>
      </c>
      <c r="AT372" s="94" t="n">
        <f aca="false">0.24*AI372/$AN$390</f>
        <v>0.0067801340511101</v>
      </c>
      <c r="AU372" s="81" t="n">
        <f aca="false">AT372*$J$390</f>
        <v>57004.9940548158</v>
      </c>
      <c r="AV372" s="94" t="n">
        <f aca="false">0.25*AK372/$AN$390</f>
        <v>0.00533275903435672</v>
      </c>
      <c r="AW372" s="81" t="n">
        <f aca="false">AV372*$J$390</f>
        <v>44835.9714952093</v>
      </c>
      <c r="AX372" s="94" t="n">
        <f aca="false">0.35*AM372/$AN$390</f>
        <v>0.0163282442130235</v>
      </c>
      <c r="AY372" s="81" t="n">
        <f aca="false">AX372*$J$390</f>
        <v>137282.162457627</v>
      </c>
    </row>
    <row r="373" customFormat="false" ht="13.8" hidden="false" customHeight="false" outlineLevel="0" collapsed="false">
      <c r="A373" s="89" t="s">
        <v>123</v>
      </c>
      <c r="B373" s="81" t="n">
        <f aca="true">INDIRECT(ADDRESS(ROW()-35*INT((ROW()-15)/35)+138,2+INT((ROW()-15)/35), 1, 1, "Variables_Simulación"))</f>
        <v>0</v>
      </c>
      <c r="C373" s="81" t="n">
        <f aca="true">INDIRECT(ADDRESS(ROW()-35*INT((ROW()-15)/35)+108,2+INT((ROW()-15)/35), 1, 1, "Variables_Simulación"))</f>
        <v>0</v>
      </c>
      <c r="D373" s="81" t="n">
        <f aca="true">INDIRECT(ADDRESS(ROW()-35*INT((ROW()-15)/35)+78,2+INT((ROW()-15)/35), 1, 1, "Variables_Simulación"))</f>
        <v>0</v>
      </c>
      <c r="E373" s="81" t="n">
        <f aca="true">INDIRECT(ADDRESS(ROW()-35*INT((ROW()-15)/35)+48,2+INT((ROW()-15)/35), 1, 1, "Variables_Simulación"))</f>
        <v>0</v>
      </c>
      <c r="F373" s="81" t="n">
        <f aca="true">INDIRECT(ADDRESS(ROW()-35*INT((ROW()-15)/35)+18,2+INT((ROW()-15)/35), 1, 1, "Variables_Simulación"))</f>
        <v>0</v>
      </c>
      <c r="G373" s="81" t="n">
        <f aca="true">INDIRECT(ADDRESS(ROW()-35*INT((ROW()-15)/35)-12,2+INT((ROW()-15)/35), 1, 1, "Variables_Simulación"))</f>
        <v>0</v>
      </c>
      <c r="H373" s="81" t="n">
        <f aca="true">INDIRECT(ADDRESS(ROW()-35*INT((ROW()-15)/35)+168,2+INT((ROW()-15)/35), 1, 1, "Variables_Simulación"))</f>
        <v>0</v>
      </c>
      <c r="I373" s="94" t="n">
        <f aca="false">AP373+AR373+AT373+AV373+AX373</f>
        <v>0.0140929778810488</v>
      </c>
      <c r="J373" s="81" t="n">
        <f aca="false">AQ373+AS373+AU373+AW373+AY373</f>
        <v>118488.8254816</v>
      </c>
      <c r="K373" s="94" t="n">
        <f aca="false">I373-Tabla_Ministerio!J373</f>
        <v>0</v>
      </c>
      <c r="L373" s="81" t="n">
        <f aca="false">J373-Tabla_Ministerio!K373</f>
        <v>-0.17451839990099</v>
      </c>
      <c r="M373" s="94" t="n">
        <f aca="false">Q408/Q$425</f>
        <v>0.02038970544024</v>
      </c>
      <c r="N373" s="81" t="n">
        <f aca="false">ROUND((N$390*M373),0)</f>
        <v>3257161</v>
      </c>
      <c r="O373" s="82" t="n">
        <f aca="false">Tabla_Ministerio!L373/Tabla_Ministerio!L390-M373</f>
        <v>-5.40694217096224E-006</v>
      </c>
      <c r="P373" s="81" t="n">
        <f aca="false">N373-Tabla_Ministerio!L373</f>
        <v>864</v>
      </c>
      <c r="Q373" s="83" t="n">
        <f aca="false">N373+J373</f>
        <v>3375649.8254816</v>
      </c>
      <c r="R373" s="81" t="n">
        <f aca="false">Q373-Tabla_Ministerio!M373</f>
        <v>863.825481600128</v>
      </c>
      <c r="T373" s="83" t="n">
        <f aca="false">B373+Tabla_Ministerio!B373</f>
        <v>15169</v>
      </c>
      <c r="U373" s="83" t="n">
        <f aca="false">C373+Tabla_Ministerio!C373</f>
        <v>66</v>
      </c>
      <c r="V373" s="83" t="n">
        <f aca="false">D373+Tabla_Ministerio!D373</f>
        <v>714.724093585078</v>
      </c>
      <c r="W373" s="83" t="n">
        <f aca="false">E373+Tabla_Ministerio!E373</f>
        <v>282.043782193336</v>
      </c>
      <c r="X373" s="83" t="n">
        <f aca="false">F373+Tabla_Ministerio!F373</f>
        <v>68</v>
      </c>
      <c r="Y373" s="83" t="n">
        <f aca="false">G373+Tabla_Ministerio!G373</f>
        <v>169</v>
      </c>
      <c r="Z373" s="83" t="n">
        <f aca="false">H373+Tabla_Ministerio!H373</f>
        <v>22</v>
      </c>
      <c r="AA373" s="83" t="n">
        <f aca="false">Y373+0.33*Z373</f>
        <v>176.26</v>
      </c>
      <c r="AD373" s="91" t="n">
        <f aca="false">IF(U373&gt;0,T373/U373,0)</f>
        <v>229.833333333333</v>
      </c>
      <c r="AE373" s="92" t="n">
        <f aca="false">EXP((((AD373-AD$390)/AD$391+2)/4-1.9)^3)</f>
        <v>0.0922589407497531</v>
      </c>
      <c r="AF373" s="93" t="n">
        <f aca="false">T373/V373</f>
        <v>21.2235744340335</v>
      </c>
      <c r="AG373" s="92" t="n">
        <f aca="false">EXP((((AF373-AF$390)/AF$391+2)/4-1.9)^3)</f>
        <v>0.0829850947636175</v>
      </c>
      <c r="AH373" s="92" t="n">
        <f aca="false">W373/V373</f>
        <v>0.394619105085147</v>
      </c>
      <c r="AI373" s="92" t="n">
        <f aca="false">EXP((((AH373-AH$390)/AH$391+2)/4-1.9)^3)</f>
        <v>0.008597918243313</v>
      </c>
      <c r="AJ373" s="92" t="n">
        <f aca="false">X373/V373</f>
        <v>0.0951416086435675</v>
      </c>
      <c r="AK373" s="92" t="n">
        <f aca="false">EXP((((AJ373-AJ$390)/AJ$391+2)/4-1.9)^3)</f>
        <v>0.0460664429598317</v>
      </c>
      <c r="AL373" s="92" t="n">
        <f aca="false">AA373/V373</f>
        <v>0.246612646169341</v>
      </c>
      <c r="AM373" s="92" t="n">
        <f aca="false">EXP((((AL373-AL$390)/AL$391+2)/4-1.9)^3)</f>
        <v>0.0365100473285652</v>
      </c>
      <c r="AN373" s="92" t="n">
        <f aca="false">0.01*AE373+0.15*AG373+0.24*AI373+0.25*AK373+0.35*AM373</f>
        <v>0.039728981305391</v>
      </c>
      <c r="AP373" s="94" t="n">
        <f aca="false">0.01*AE373/$AN$390</f>
        <v>0.000327268197822841</v>
      </c>
      <c r="AQ373" s="81" t="n">
        <f aca="false">AP373*$J$390</f>
        <v>2751.55646342521</v>
      </c>
      <c r="AR373" s="94" t="n">
        <f aca="false">0.15*AG373/$AN$390</f>
        <v>0.00441556918853733</v>
      </c>
      <c r="AS373" s="81" t="n">
        <f aca="false">AR373*$J$390</f>
        <v>37124.5602880059</v>
      </c>
      <c r="AT373" s="94" t="n">
        <f aca="false">0.24*AI373/$AN$390</f>
        <v>0.000731981144110337</v>
      </c>
      <c r="AU373" s="81" t="n">
        <f aca="false">AT373*$J$390</f>
        <v>6154.24126627927</v>
      </c>
      <c r="AV373" s="94" t="n">
        <f aca="false">0.25*AK373/$AN$390</f>
        <v>0.00408526307723004</v>
      </c>
      <c r="AW373" s="81" t="n">
        <f aca="false">AV373*$J$390</f>
        <v>34347.4621112731</v>
      </c>
      <c r="AX373" s="94" t="n">
        <f aca="false">0.35*AM373/$AN$390</f>
        <v>0.00453289627334827</v>
      </c>
      <c r="AY373" s="81" t="n">
        <f aca="false">AX373*$J$390</f>
        <v>38111.0053526166</v>
      </c>
    </row>
    <row r="374" customFormat="false" ht="13.8" hidden="false" customHeight="false" outlineLevel="0" collapsed="false">
      <c r="A374" s="89" t="s">
        <v>124</v>
      </c>
      <c r="B374" s="81" t="n">
        <f aca="true">INDIRECT(ADDRESS(ROW()-35*INT((ROW()-15)/35)+138,2+INT((ROW()-15)/35), 1, 1, "Variables_Simulación"))</f>
        <v>0</v>
      </c>
      <c r="C374" s="81" t="n">
        <f aca="true">INDIRECT(ADDRESS(ROW()-35*INT((ROW()-15)/35)+108,2+INT((ROW()-15)/35), 1, 1, "Variables_Simulación"))</f>
        <v>0</v>
      </c>
      <c r="D374" s="81" t="n">
        <f aca="true">INDIRECT(ADDRESS(ROW()-35*INT((ROW()-15)/35)+78,2+INT((ROW()-15)/35), 1, 1, "Variables_Simulación"))</f>
        <v>0</v>
      </c>
      <c r="E374" s="81" t="n">
        <f aca="true">INDIRECT(ADDRESS(ROW()-35*INT((ROW()-15)/35)+48,2+INT((ROW()-15)/35), 1, 1, "Variables_Simulación"))</f>
        <v>0</v>
      </c>
      <c r="F374" s="81" t="n">
        <f aca="true">INDIRECT(ADDRESS(ROW()-35*INT((ROW()-15)/35)+18,2+INT((ROW()-15)/35), 1, 1, "Variables_Simulación"))</f>
        <v>0</v>
      </c>
      <c r="G374" s="81" t="n">
        <f aca="true">INDIRECT(ADDRESS(ROW()-35*INT((ROW()-15)/35)-12,2+INT((ROW()-15)/35), 1, 1, "Variables_Simulación"))</f>
        <v>0</v>
      </c>
      <c r="H374" s="81" t="n">
        <f aca="true">INDIRECT(ADDRESS(ROW()-35*INT((ROW()-15)/35)+168,2+INT((ROW()-15)/35), 1, 1, "Variables_Simulación"))</f>
        <v>0</v>
      </c>
      <c r="I374" s="94" t="n">
        <f aca="false">AP374+AR374+AT374+AV374+AX374</f>
        <v>0.0131041981540367</v>
      </c>
      <c r="J374" s="81" t="n">
        <f aca="false">AQ374+AS374+AU374+AW374+AY374</f>
        <v>110175.511609787</v>
      </c>
      <c r="K374" s="94" t="n">
        <f aca="false">I374-Tabla_Ministerio!J374</f>
        <v>0</v>
      </c>
      <c r="L374" s="81" t="n">
        <f aca="false">J374-Tabla_Ministerio!K374</f>
        <v>-0.488390212980448</v>
      </c>
      <c r="M374" s="94" t="n">
        <f aca="false">Q409/Q$425</f>
        <v>0.0196336388196337</v>
      </c>
      <c r="N374" s="81" t="n">
        <f aca="false">ROUND((N$390*M374),0)</f>
        <v>3136383</v>
      </c>
      <c r="O374" s="82" t="n">
        <f aca="false">Tabla_Ministerio!L374/Tabla_Ministerio!L390-M374</f>
        <v>-2.06330371339131E-006</v>
      </c>
      <c r="P374" s="81" t="n">
        <f aca="false">N374-Tabla_Ministerio!L374</f>
        <v>330</v>
      </c>
      <c r="Q374" s="83" t="n">
        <f aca="false">N374+J374</f>
        <v>3246558.51160979</v>
      </c>
      <c r="R374" s="81" t="n">
        <f aca="false">Q374-Tabla_Ministerio!M374</f>
        <v>329.511609787121</v>
      </c>
      <c r="T374" s="83" t="n">
        <f aca="false">B374+Tabla_Ministerio!B374</f>
        <v>6546</v>
      </c>
      <c r="U374" s="83" t="n">
        <f aca="false">C374+Tabla_Ministerio!C374</f>
        <v>46</v>
      </c>
      <c r="V374" s="83" t="n">
        <f aca="false">D374+Tabla_Ministerio!D374</f>
        <v>334.063185195971</v>
      </c>
      <c r="W374" s="83" t="n">
        <f aca="false">E374+Tabla_Ministerio!E374</f>
        <v>164.164233836771</v>
      </c>
      <c r="X374" s="83" t="n">
        <f aca="false">F374+Tabla_Ministerio!F374</f>
        <v>25</v>
      </c>
      <c r="Y374" s="83" t="n">
        <f aca="false">G374+Tabla_Ministerio!G374</f>
        <v>82</v>
      </c>
      <c r="Z374" s="83" t="n">
        <f aca="false">H374+Tabla_Ministerio!H374</f>
        <v>6</v>
      </c>
      <c r="AA374" s="83" t="n">
        <f aca="false">Y374+0.33*Z374</f>
        <v>83.98</v>
      </c>
      <c r="AD374" s="91" t="n">
        <f aca="false">IF(U374&gt;0,T374/U374,0)</f>
        <v>142.304347826087</v>
      </c>
      <c r="AE374" s="92" t="n">
        <f aca="false">EXP((((AD374-AD$390)/AD$391+2)/4-1.9)^3)</f>
        <v>0.0180008153852849</v>
      </c>
      <c r="AF374" s="93" t="n">
        <f aca="false">T374/V374</f>
        <v>19.5950954492634</v>
      </c>
      <c r="AG374" s="92" t="n">
        <f aca="false">EXP((((AF374-AF$390)/AF$391+2)/4-1.9)^3)</f>
        <v>0.0551293854537675</v>
      </c>
      <c r="AH374" s="92" t="n">
        <f aca="false">W374/V374</f>
        <v>0.491416717290975</v>
      </c>
      <c r="AI374" s="92" t="n">
        <f aca="false">EXP((((AH374-AH$390)/AH$391+2)/4-1.9)^3)</f>
        <v>0.0296783991521079</v>
      </c>
      <c r="AJ374" s="92" t="n">
        <f aca="false">X374/V374</f>
        <v>0.0748361421068721</v>
      </c>
      <c r="AK374" s="92" t="n">
        <f aca="false">EXP((((AJ374-AJ$390)/AJ$391+2)/4-1.9)^3)</f>
        <v>0.032427288972965</v>
      </c>
      <c r="AL374" s="92" t="n">
        <f aca="false">AA374/V374</f>
        <v>0.251389568565405</v>
      </c>
      <c r="AM374" s="92" t="n">
        <f aca="false">EXP((((AL374-AL$390)/AL$391+2)/4-1.9)^3)</f>
        <v>0.0378928449596667</v>
      </c>
      <c r="AN374" s="92" t="n">
        <f aca="false">0.01*AE374+0.15*AG374+0.24*AI374+0.25*AK374+0.35*AM374</f>
        <v>0.0369415497475485</v>
      </c>
      <c r="AP374" s="94" t="n">
        <f aca="false">0.01*AE374/$AN$390</f>
        <v>6.3853913372614E-005</v>
      </c>
      <c r="AQ374" s="81" t="n">
        <f aca="false">AP374*$J$390</f>
        <v>536.861354767258</v>
      </c>
      <c r="AR374" s="94" t="n">
        <f aca="false">0.15*AG374/$AN$390</f>
        <v>0.00293338962239009</v>
      </c>
      <c r="AS374" s="81" t="n">
        <f aca="false">AR374*$J$390</f>
        <v>24662.9132586881</v>
      </c>
      <c r="AT374" s="94" t="n">
        <f aca="false">0.24*AI374/$AN$390</f>
        <v>0.00252666144896399</v>
      </c>
      <c r="AU374" s="81" t="n">
        <f aca="false">AT374*$J$390</f>
        <v>21243.2851313821</v>
      </c>
      <c r="AV374" s="94" t="n">
        <f aca="false">0.25*AK374/$AN$390</f>
        <v>0.00287571598378966</v>
      </c>
      <c r="AW374" s="81" t="n">
        <f aca="false">AV374*$J$390</f>
        <v>24178.0134911092</v>
      </c>
      <c r="AX374" s="94" t="n">
        <f aca="false">0.35*AM374/$AN$390</f>
        <v>0.00470457718552038</v>
      </c>
      <c r="AY374" s="81" t="n">
        <f aca="false">AX374*$J$390</f>
        <v>39554.4383738404</v>
      </c>
    </row>
    <row r="375" customFormat="false" ht="13.8" hidden="false" customHeight="false" outlineLevel="0" collapsed="false">
      <c r="A375" s="89" t="s">
        <v>125</v>
      </c>
      <c r="B375" s="81" t="n">
        <f aca="true">INDIRECT(ADDRESS(ROW()-35*INT((ROW()-15)/35)+138,2+INT((ROW()-15)/35), 1, 1, "Variables_Simulación"))</f>
        <v>0</v>
      </c>
      <c r="C375" s="81" t="n">
        <f aca="true">INDIRECT(ADDRESS(ROW()-35*INT((ROW()-15)/35)+108,2+INT((ROW()-15)/35), 1, 1, "Variables_Simulación"))</f>
        <v>0</v>
      </c>
      <c r="D375" s="81" t="n">
        <f aca="true">INDIRECT(ADDRESS(ROW()-35*INT((ROW()-15)/35)+78,2+INT((ROW()-15)/35), 1, 1, "Variables_Simulación"))</f>
        <v>0</v>
      </c>
      <c r="E375" s="81" t="n">
        <f aca="true">INDIRECT(ADDRESS(ROW()-35*INT((ROW()-15)/35)+48,2+INT((ROW()-15)/35), 1, 1, "Variables_Simulación"))</f>
        <v>0</v>
      </c>
      <c r="F375" s="81" t="n">
        <f aca="true">INDIRECT(ADDRESS(ROW()-35*INT((ROW()-15)/35)+18,2+INT((ROW()-15)/35), 1, 1, "Variables_Simulación"))</f>
        <v>0</v>
      </c>
      <c r="G375" s="81" t="n">
        <f aca="true">INDIRECT(ADDRESS(ROW()-35*INT((ROW()-15)/35)-12,2+INT((ROW()-15)/35), 1, 1, "Variables_Simulación"))</f>
        <v>0</v>
      </c>
      <c r="H375" s="81" t="n">
        <f aca="true">INDIRECT(ADDRESS(ROW()-35*INT((ROW()-15)/35)+168,2+INT((ROW()-15)/35), 1, 1, "Variables_Simulación"))</f>
        <v>0</v>
      </c>
      <c r="I375" s="94" t="n">
        <f aca="false">AP375+AR375+AT375+AV375+AX375</f>
        <v>0.0224852922004038</v>
      </c>
      <c r="J375" s="81" t="n">
        <f aca="false">AQ375+AS375+AU375+AW375+AY375</f>
        <v>189048.466968725</v>
      </c>
      <c r="K375" s="94" t="n">
        <f aca="false">I375-Tabla_Ministerio!J375</f>
        <v>-1.6306400674182E-016</v>
      </c>
      <c r="L375" s="81" t="n">
        <f aca="false">J375-Tabla_Ministerio!K375</f>
        <v>0.46696872531902</v>
      </c>
      <c r="M375" s="94" t="n">
        <f aca="false">Q410/Q$425</f>
        <v>0.0205665823509738</v>
      </c>
      <c r="N375" s="81" t="n">
        <f aca="false">ROUND((N$390*M375),0)</f>
        <v>3285416</v>
      </c>
      <c r="O375" s="82" t="n">
        <f aca="false">Tabla_Ministerio!L375/Tabla_Ministerio!L390-M375</f>
        <v>1.12178611200164E-005</v>
      </c>
      <c r="P375" s="81" t="n">
        <f aca="false">N375-Tabla_Ministerio!L375</f>
        <v>-1792</v>
      </c>
      <c r="Q375" s="83" t="n">
        <f aca="false">N375+J375</f>
        <v>3474464.46696873</v>
      </c>
      <c r="R375" s="81" t="n">
        <f aca="false">Q375-Tabla_Ministerio!M375</f>
        <v>-1791.53303127456</v>
      </c>
      <c r="T375" s="83" t="n">
        <f aca="false">B375+Tabla_Ministerio!B375</f>
        <v>7922</v>
      </c>
      <c r="U375" s="83" t="n">
        <f aca="false">C375+Tabla_Ministerio!C375</f>
        <v>36</v>
      </c>
      <c r="V375" s="83" t="n">
        <f aca="false">D375+Tabla_Ministerio!D375</f>
        <v>303.046995606922</v>
      </c>
      <c r="W375" s="83" t="n">
        <f aca="false">E375+Tabla_Ministerio!E375</f>
        <v>121.311558441558</v>
      </c>
      <c r="X375" s="83" t="n">
        <f aca="false">F375+Tabla_Ministerio!F375</f>
        <v>18</v>
      </c>
      <c r="Y375" s="83" t="n">
        <f aca="false">G375+Tabla_Ministerio!G375</f>
        <v>92</v>
      </c>
      <c r="Z375" s="83" t="n">
        <f aca="false">H375+Tabla_Ministerio!H375</f>
        <v>6</v>
      </c>
      <c r="AA375" s="83" t="n">
        <f aca="false">Y375+0.33*Z375</f>
        <v>93.98</v>
      </c>
      <c r="AD375" s="91" t="n">
        <f aca="false">IF(U375&gt;0,T375/U375,0)</f>
        <v>220.055555555556</v>
      </c>
      <c r="AE375" s="92" t="n">
        <f aca="false">EXP((((AD375-AD$390)/AD$391+2)/4-1.9)^3)</f>
        <v>0.0790041113387521</v>
      </c>
      <c r="AF375" s="93" t="n">
        <f aca="false">T375/V375</f>
        <v>26.1411600010565</v>
      </c>
      <c r="AG375" s="92" t="n">
        <f aca="false">EXP((((AF375-AF$390)/AF$391+2)/4-1.9)^3)</f>
        <v>0.225203440597597</v>
      </c>
      <c r="AH375" s="92" t="n">
        <f aca="false">W375/V375</f>
        <v>0.400306091794784</v>
      </c>
      <c r="AI375" s="92" t="n">
        <f aca="false">EXP((((AH375-AH$390)/AH$391+2)/4-1.9)^3)</f>
        <v>0.00931185441272942</v>
      </c>
      <c r="AJ375" s="92" t="n">
        <f aca="false">X375/V375</f>
        <v>0.0593967281013653</v>
      </c>
      <c r="AK375" s="92" t="n">
        <f aca="false">EXP((((AJ375-AJ$390)/AJ$391+2)/4-1.9)^3)</f>
        <v>0.024407176849366</v>
      </c>
      <c r="AL375" s="92" t="n">
        <f aca="false">AA375/V375</f>
        <v>0.310116917053684</v>
      </c>
      <c r="AM375" s="92" t="n">
        <f aca="false">EXP((((AL375-AL$390)/AL$391+2)/4-1.9)^3)</f>
        <v>0.0585149741260972</v>
      </c>
      <c r="AN375" s="92" t="n">
        <f aca="false">0.01*AE375+0.15*AG375+0.24*AI375+0.25*AK375+0.35*AM375</f>
        <v>0.0633874374185576</v>
      </c>
      <c r="AP375" s="94" t="n">
        <f aca="false">0.01*AE375/$AN$390</f>
        <v>0.000280249620560462</v>
      </c>
      <c r="AQ375" s="81" t="n">
        <f aca="false">AP375*$J$390</f>
        <v>2356.24072230517</v>
      </c>
      <c r="AR375" s="94" t="n">
        <f aca="false">0.15*AG375/$AN$390</f>
        <v>0.011982891340763</v>
      </c>
      <c r="AS375" s="81" t="n">
        <f aca="false">AR375*$J$390</f>
        <v>100747.956381166</v>
      </c>
      <c r="AT375" s="94" t="n">
        <f aca="false">0.24*AI375/$AN$390</f>
        <v>0.000792761881879927</v>
      </c>
      <c r="AU375" s="81" t="n">
        <f aca="false">AT375*$J$390</f>
        <v>6665.26443618777</v>
      </c>
      <c r="AV375" s="94" t="n">
        <f aca="false">0.25*AK375/$AN$390</f>
        <v>0.00216447661238099</v>
      </c>
      <c r="AW375" s="81" t="n">
        <f aca="false">AV375*$J$390</f>
        <v>18198.161790085</v>
      </c>
      <c r="AX375" s="94" t="n">
        <f aca="false">0.35*AM375/$AN$390</f>
        <v>0.00726491274481951</v>
      </c>
      <c r="AY375" s="81" t="n">
        <f aca="false">AX375*$J$390</f>
        <v>61080.8436389817</v>
      </c>
    </row>
    <row r="376" customFormat="false" ht="13.8" hidden="false" customHeight="false" outlineLevel="0" collapsed="false">
      <c r="A376" s="89" t="s">
        <v>126</v>
      </c>
      <c r="B376" s="81" t="n">
        <f aca="true">INDIRECT(ADDRESS(ROW()-35*INT((ROW()-15)/35)+138,2+INT((ROW()-15)/35), 1, 1, "Variables_Simulación"))</f>
        <v>0</v>
      </c>
      <c r="C376" s="81" t="n">
        <f aca="true">INDIRECT(ADDRESS(ROW()-35*INT((ROW()-15)/35)+108,2+INT((ROW()-15)/35), 1, 1, "Variables_Simulación"))</f>
        <v>0</v>
      </c>
      <c r="D376" s="81" t="n">
        <f aca="true">INDIRECT(ADDRESS(ROW()-35*INT((ROW()-15)/35)+78,2+INT((ROW()-15)/35), 1, 1, "Variables_Simulación"))</f>
        <v>0</v>
      </c>
      <c r="E376" s="81" t="n">
        <f aca="true">INDIRECT(ADDRESS(ROW()-35*INT((ROW()-15)/35)+48,2+INT((ROW()-15)/35), 1, 1, "Variables_Simulación"))</f>
        <v>0</v>
      </c>
      <c r="F376" s="81" t="n">
        <f aca="true">INDIRECT(ADDRESS(ROW()-35*INT((ROW()-15)/35)+18,2+INT((ROW()-15)/35), 1, 1, "Variables_Simulación"))</f>
        <v>0</v>
      </c>
      <c r="G376" s="81" t="n">
        <f aca="true">INDIRECT(ADDRESS(ROW()-35*INT((ROW()-15)/35)-12,2+INT((ROW()-15)/35), 1, 1, "Variables_Simulación"))</f>
        <v>0</v>
      </c>
      <c r="H376" s="81" t="n">
        <f aca="true">INDIRECT(ADDRESS(ROW()-35*INT((ROW()-15)/35)+168,2+INT((ROW()-15)/35), 1, 1, "Variables_Simulación"))</f>
        <v>0</v>
      </c>
      <c r="I376" s="94" t="n">
        <f aca="false">AP376+AR376+AT376+AV376+AX376</f>
        <v>0.0357533957354511</v>
      </c>
      <c r="J376" s="81" t="n">
        <f aca="false">AQ376+AS376+AU376+AW376+AY376</f>
        <v>300602.037655166</v>
      </c>
      <c r="K376" s="94" t="n">
        <f aca="false">I376-Tabla_Ministerio!J376</f>
        <v>0</v>
      </c>
      <c r="L376" s="81" t="n">
        <f aca="false">J376-Tabla_Ministerio!K376</f>
        <v>0.0376551655353978</v>
      </c>
      <c r="M376" s="94" t="n">
        <f aca="false">Q411/Q$425</f>
        <v>0.0223391070111858</v>
      </c>
      <c r="N376" s="81" t="n">
        <f aca="false">ROUND((N$390*M376),0)</f>
        <v>3568569</v>
      </c>
      <c r="O376" s="82" t="n">
        <f aca="false">Tabla_Ministerio!L376/Tabla_Ministerio!L390-M376</f>
        <v>1.9395995051838E-005</v>
      </c>
      <c r="P376" s="81" t="n">
        <f aca="false">N376-Tabla_Ministerio!L376</f>
        <v>-3098</v>
      </c>
      <c r="Q376" s="83" t="n">
        <f aca="false">N376+J376</f>
        <v>3869171.03765517</v>
      </c>
      <c r="R376" s="81" t="n">
        <f aca="false">Q376-Tabla_Ministerio!M376</f>
        <v>-3097.96234483458</v>
      </c>
      <c r="T376" s="83" t="n">
        <f aca="false">B376+Tabla_Ministerio!B376</f>
        <v>10284</v>
      </c>
      <c r="U376" s="83" t="n">
        <f aca="false">C376+Tabla_Ministerio!C376</f>
        <v>41</v>
      </c>
      <c r="V376" s="83" t="n">
        <f aca="false">D376+Tabla_Ministerio!D376</f>
        <v>427.436413251261</v>
      </c>
      <c r="W376" s="83" t="n">
        <f aca="false">E376+Tabla_Ministerio!E376</f>
        <v>314.096467598249</v>
      </c>
      <c r="X376" s="83" t="n">
        <f aca="false">F376+Tabla_Ministerio!F376</f>
        <v>29</v>
      </c>
      <c r="Y376" s="83" t="n">
        <f aca="false">G376+Tabla_Ministerio!G376</f>
        <v>88</v>
      </c>
      <c r="Z376" s="83" t="n">
        <f aca="false">H376+Tabla_Ministerio!H376</f>
        <v>6</v>
      </c>
      <c r="AA376" s="83" t="n">
        <f aca="false">Y376+0.33*Z376</f>
        <v>89.98</v>
      </c>
      <c r="AD376" s="91" t="n">
        <f aca="false">IF(U376&gt;0,T376/U376,0)</f>
        <v>250.829268292683</v>
      </c>
      <c r="AE376" s="92" t="n">
        <f aca="false">EXP((((AD376-AD$390)/AD$391+2)/4-1.9)^3)</f>
        <v>0.1259677253958</v>
      </c>
      <c r="AF376" s="93" t="n">
        <f aca="false">T376/V376</f>
        <v>24.0597190159247</v>
      </c>
      <c r="AG376" s="92" t="n">
        <f aca="false">EXP((((AF376-AF$390)/AF$391+2)/4-1.9)^3)</f>
        <v>0.15380770204979</v>
      </c>
      <c r="AH376" s="92" t="n">
        <f aca="false">W376/V376</f>
        <v>0.73483787964881</v>
      </c>
      <c r="AI376" s="92" t="n">
        <f aca="false">EXP((((AH376-AH$390)/AH$391+2)/4-1.9)^3)</f>
        <v>0.248990650450546</v>
      </c>
      <c r="AJ376" s="92" t="n">
        <f aca="false">X376/V376</f>
        <v>0.0678463488391497</v>
      </c>
      <c r="AK376" s="92" t="n">
        <f aca="false">EXP((((AJ376-AJ$390)/AJ$391+2)/4-1.9)^3)</f>
        <v>0.0285665955153694</v>
      </c>
      <c r="AL376" s="92" t="n">
        <f aca="false">AA376/V376</f>
        <v>0.210510843742989</v>
      </c>
      <c r="AM376" s="92" t="n">
        <f aca="false">EXP((((AL376-AL$390)/AL$391+2)/4-1.9)^3)</f>
        <v>0.0273165973787638</v>
      </c>
      <c r="AN376" s="92" t="n">
        <f aca="false">0.01*AE376+0.15*AG376+0.24*AI376+0.25*AK376+0.35*AM376</f>
        <v>0.100791046630967</v>
      </c>
      <c r="AP376" s="94" t="n">
        <f aca="false">0.01*AE376/$AN$390</f>
        <v>0.000446842659791066</v>
      </c>
      <c r="AQ376" s="81" t="n">
        <f aca="false">AP376*$J$390</f>
        <v>3756.89668859235</v>
      </c>
      <c r="AR376" s="94" t="n">
        <f aca="false">0.15*AG376/$AN$390</f>
        <v>0.0081839823412305</v>
      </c>
      <c r="AS376" s="81" t="n">
        <f aca="false">AR376*$J$390</f>
        <v>68808.0591312466</v>
      </c>
      <c r="AT376" s="94" t="n">
        <f aca="false">0.24*AI376/$AN$390</f>
        <v>0.021197742992185</v>
      </c>
      <c r="AU376" s="81" t="n">
        <f aca="false">AT376*$J$390</f>
        <v>178223.203868245</v>
      </c>
      <c r="AV376" s="94" t="n">
        <f aca="false">0.25*AK376/$AN$390</f>
        <v>0.00253334206860433</v>
      </c>
      <c r="AW376" s="81" t="n">
        <f aca="false">AV376*$J$390</f>
        <v>21299.4534431012</v>
      </c>
      <c r="AX376" s="94" t="n">
        <f aca="false">0.35*AM376/$AN$390</f>
        <v>0.00339148567364017</v>
      </c>
      <c r="AY376" s="81" t="n">
        <f aca="false">AX376*$J$390</f>
        <v>28514.4245239808</v>
      </c>
    </row>
    <row r="377" customFormat="false" ht="13.8" hidden="false" customHeight="false" outlineLevel="0" collapsed="false">
      <c r="A377" s="89" t="s">
        <v>127</v>
      </c>
      <c r="B377" s="81" t="n">
        <f aca="true">INDIRECT(ADDRESS(ROW()-35*INT((ROW()-15)/35)+138,2+INT((ROW()-15)/35), 1, 1, "Variables_Simulación"))</f>
        <v>0</v>
      </c>
      <c r="C377" s="81" t="n">
        <f aca="true">INDIRECT(ADDRESS(ROW()-35*INT((ROW()-15)/35)+108,2+INT((ROW()-15)/35), 1, 1, "Variables_Simulación"))</f>
        <v>0</v>
      </c>
      <c r="D377" s="81" t="n">
        <f aca="true">INDIRECT(ADDRESS(ROW()-35*INT((ROW()-15)/35)+78,2+INT((ROW()-15)/35), 1, 1, "Variables_Simulación"))</f>
        <v>0</v>
      </c>
      <c r="E377" s="81" t="n">
        <f aca="true">INDIRECT(ADDRESS(ROW()-35*INT((ROW()-15)/35)+48,2+INT((ROW()-15)/35), 1, 1, "Variables_Simulación"))</f>
        <v>0</v>
      </c>
      <c r="F377" s="81" t="n">
        <f aca="true">INDIRECT(ADDRESS(ROW()-35*INT((ROW()-15)/35)+18,2+INT((ROW()-15)/35), 1, 1, "Variables_Simulación"))</f>
        <v>0</v>
      </c>
      <c r="G377" s="81" t="n">
        <f aca="true">INDIRECT(ADDRESS(ROW()-35*INT((ROW()-15)/35)-12,2+INT((ROW()-15)/35), 1, 1, "Variables_Simulación"))</f>
        <v>0</v>
      </c>
      <c r="H377" s="81" t="n">
        <f aca="true">INDIRECT(ADDRESS(ROW()-35*INT((ROW()-15)/35)+168,2+INT((ROW()-15)/35), 1, 1, "Variables_Simulación"))</f>
        <v>0</v>
      </c>
      <c r="I377" s="94" t="n">
        <f aca="false">AP377+AR377+AT377+AV377+AX377</f>
        <v>0.0950187816572211</v>
      </c>
      <c r="J377" s="81" t="n">
        <f aca="false">AQ377+AS377+AU377+AW377+AY377</f>
        <v>798884.659600335</v>
      </c>
      <c r="K377" s="94" t="n">
        <f aca="false">I377-Tabla_Ministerio!J377</f>
        <v>0</v>
      </c>
      <c r="L377" s="81" t="n">
        <f aca="false">J377-Tabla_Ministerio!K377</f>
        <v>-0.340399664826691</v>
      </c>
      <c r="M377" s="94" t="n">
        <f aca="false">Q412/Q$425</f>
        <v>0.025066395927897</v>
      </c>
      <c r="N377" s="81" t="n">
        <f aca="false">ROUND((N$390*M377),0)</f>
        <v>4004240</v>
      </c>
      <c r="O377" s="82" t="n">
        <f aca="false">Tabla_Ministerio!L377/Tabla_Ministerio!L390-M377</f>
        <v>-1.92378722039047E-006</v>
      </c>
      <c r="P377" s="81" t="n">
        <f aca="false">N377-Tabla_Ministerio!L377</f>
        <v>307</v>
      </c>
      <c r="Q377" s="83" t="n">
        <f aca="false">N377+J377</f>
        <v>4803124.65960034</v>
      </c>
      <c r="R377" s="81" t="n">
        <f aca="false">Q377-Tabla_Ministerio!M377</f>
        <v>306.659600335173</v>
      </c>
      <c r="T377" s="83" t="n">
        <f aca="false">B377+Tabla_Ministerio!B377</f>
        <v>7536</v>
      </c>
      <c r="U377" s="83" t="n">
        <f aca="false">C377+Tabla_Ministerio!C377</f>
        <v>48</v>
      </c>
      <c r="V377" s="83" t="n">
        <f aca="false">D377+Tabla_Ministerio!D377</f>
        <v>309.103207570185</v>
      </c>
      <c r="W377" s="83" t="n">
        <f aca="false">E377+Tabla_Ministerio!E377</f>
        <v>193.135497835498</v>
      </c>
      <c r="X377" s="83" t="n">
        <f aca="false">F377+Tabla_Ministerio!F377</f>
        <v>74</v>
      </c>
      <c r="Y377" s="83" t="n">
        <f aca="false">G377+Tabla_Ministerio!G377</f>
        <v>206</v>
      </c>
      <c r="Z377" s="83" t="n">
        <f aca="false">H377+Tabla_Ministerio!H377</f>
        <v>30</v>
      </c>
      <c r="AA377" s="83" t="n">
        <f aca="false">Y377+0.33*Z377</f>
        <v>215.9</v>
      </c>
      <c r="AD377" s="91" t="n">
        <f aca="false">IF(U377&gt;0,T377/U377,0)</f>
        <v>157</v>
      </c>
      <c r="AE377" s="92" t="n">
        <f aca="false">EXP((((AD377-AD$390)/AD$391+2)/4-1.9)^3)</f>
        <v>0.024657670918035</v>
      </c>
      <c r="AF377" s="93" t="n">
        <f aca="false">T377/V377</f>
        <v>24.3802064017368</v>
      </c>
      <c r="AG377" s="92" t="n">
        <f aca="false">EXP((((AF377-AF$390)/AF$391+2)/4-1.9)^3)</f>
        <v>0.16372918721342</v>
      </c>
      <c r="AH377" s="92" t="n">
        <f aca="false">W377/V377</f>
        <v>0.624825278759505</v>
      </c>
      <c r="AI377" s="92" t="n">
        <f aca="false">EXP((((AH377-AH$390)/AH$391+2)/4-1.9)^3)</f>
        <v>0.11169730600125</v>
      </c>
      <c r="AJ377" s="92" t="n">
        <f aca="false">X377/V377</f>
        <v>0.239402239082872</v>
      </c>
      <c r="AK377" s="92" t="n">
        <f aca="false">EXP((((AJ377-AJ$390)/AJ$391+2)/4-1.9)^3)</f>
        <v>0.288023879754001</v>
      </c>
      <c r="AL377" s="92" t="n">
        <f aca="false">AA377/V377</f>
        <v>0.698472208351244</v>
      </c>
      <c r="AM377" s="92" t="n">
        <f aca="false">EXP((((AL377-AL$390)/AL$391+2)/4-1.9)^3)</f>
        <v>0.412127365711164</v>
      </c>
      <c r="AN377" s="92" t="n">
        <f aca="false">0.01*AE377+0.15*AG377+0.24*AI377+0.25*AK377+0.35*AM377</f>
        <v>0.267863856168901</v>
      </c>
      <c r="AP377" s="94" t="n">
        <f aca="false">0.01*AE377/$AN$390</f>
        <v>8.74676368303695E-005</v>
      </c>
      <c r="AQ377" s="81" t="n">
        <f aca="false">AP377*$J$390</f>
        <v>735.397276796856</v>
      </c>
      <c r="AR377" s="94" t="n">
        <f aca="false">0.15*AG377/$AN$390</f>
        <v>0.00871189647229034</v>
      </c>
      <c r="AS377" s="81" t="n">
        <f aca="false">AR377*$J$390</f>
        <v>73246.5763752519</v>
      </c>
      <c r="AT377" s="94" t="n">
        <f aca="false">0.24*AI377/$AN$390</f>
        <v>0.00950931603756832</v>
      </c>
      <c r="AU377" s="81" t="n">
        <f aca="false">AT377*$J$390</f>
        <v>79951.0009832613</v>
      </c>
      <c r="AV377" s="94" t="n">
        <f aca="false">0.25*AK377/$AN$390</f>
        <v>0.0255425260931383</v>
      </c>
      <c r="AW377" s="81" t="n">
        <f aca="false">AV377*$J$390</f>
        <v>214752.619506974</v>
      </c>
      <c r="AX377" s="94" t="n">
        <f aca="false">0.35*AM377/$AN$390</f>
        <v>0.0511675754173938</v>
      </c>
      <c r="AY377" s="81" t="n">
        <f aca="false">AX377*$J$390</f>
        <v>430199.065458051</v>
      </c>
    </row>
    <row r="378" customFormat="false" ht="13.8" hidden="false" customHeight="false" outlineLevel="0" collapsed="false">
      <c r="A378" s="89" t="s">
        <v>128</v>
      </c>
      <c r="B378" s="81" t="n">
        <f aca="true">INDIRECT(ADDRESS(ROW()-35*INT((ROW()-15)/35)+138,2+INT((ROW()-15)/35), 1, 1, "Variables_Simulación"))</f>
        <v>0</v>
      </c>
      <c r="C378" s="81" t="n">
        <f aca="true">INDIRECT(ADDRESS(ROW()-35*INT((ROW()-15)/35)+108,2+INT((ROW()-15)/35), 1, 1, "Variables_Simulación"))</f>
        <v>0</v>
      </c>
      <c r="D378" s="81" t="n">
        <f aca="true">INDIRECT(ADDRESS(ROW()-35*INT((ROW()-15)/35)+78,2+INT((ROW()-15)/35), 1, 1, "Variables_Simulación"))</f>
        <v>0</v>
      </c>
      <c r="E378" s="81" t="n">
        <f aca="true">INDIRECT(ADDRESS(ROW()-35*INT((ROW()-15)/35)+48,2+INT((ROW()-15)/35), 1, 1, "Variables_Simulación"))</f>
        <v>0</v>
      </c>
      <c r="F378" s="81" t="n">
        <f aca="true">INDIRECT(ADDRESS(ROW()-35*INT((ROW()-15)/35)+18,2+INT((ROW()-15)/35), 1, 1, "Variables_Simulación"))</f>
        <v>0</v>
      </c>
      <c r="G378" s="81" t="n">
        <f aca="true">INDIRECT(ADDRESS(ROW()-35*INT((ROW()-15)/35)-12,2+INT((ROW()-15)/35), 1, 1, "Variables_Simulación"))</f>
        <v>0</v>
      </c>
      <c r="H378" s="81" t="n">
        <f aca="true">INDIRECT(ADDRESS(ROW()-35*INT((ROW()-15)/35)+168,2+INT((ROW()-15)/35), 1, 1, "Variables_Simulación"))</f>
        <v>0</v>
      </c>
      <c r="I378" s="94" t="n">
        <f aca="false">AP378+AR378+AT378+AV378+AX378</f>
        <v>0.00746260444560038</v>
      </c>
      <c r="J378" s="81" t="n">
        <f aca="false">AQ378+AS378+AU378+AW378+AY378</f>
        <v>62742.9662670521</v>
      </c>
      <c r="K378" s="94" t="n">
        <f aca="false">I378-Tabla_Ministerio!J378</f>
        <v>0</v>
      </c>
      <c r="L378" s="81" t="n">
        <f aca="false">J378-Tabla_Ministerio!K378</f>
        <v>-0.0337329479516484</v>
      </c>
      <c r="M378" s="94" t="n">
        <f aca="false">Q413/Q$425</f>
        <v>0.0102678741494588</v>
      </c>
      <c r="N378" s="81" t="n">
        <f aca="false">ROUND((N$390*M378),0)</f>
        <v>1640245</v>
      </c>
      <c r="O378" s="82" t="n">
        <f aca="false">Tabla_Ministerio!L378/Tabla_Ministerio!L390-M378</f>
        <v>1.64874834663459E-005</v>
      </c>
      <c r="P378" s="81" t="n">
        <f aca="false">N378-Tabla_Ministerio!L378</f>
        <v>-2634</v>
      </c>
      <c r="Q378" s="83" t="n">
        <f aca="false">N378+J378</f>
        <v>1702987.96626705</v>
      </c>
      <c r="R378" s="81" t="n">
        <f aca="false">Q378-Tabla_Ministerio!M378</f>
        <v>-2634.03373294789</v>
      </c>
      <c r="T378" s="83" t="n">
        <f aca="false">B378+Tabla_Ministerio!B378</f>
        <v>2104</v>
      </c>
      <c r="U378" s="83" t="n">
        <f aca="false">C378+Tabla_Ministerio!C378</f>
        <v>23</v>
      </c>
      <c r="V378" s="83" t="n">
        <f aca="false">D378+Tabla_Ministerio!D378</f>
        <v>194.694993412385</v>
      </c>
      <c r="W378" s="83" t="n">
        <f aca="false">E378+Tabla_Ministerio!E378</f>
        <v>64.7404479578393</v>
      </c>
      <c r="X378" s="83" t="n">
        <f aca="false">F378+Tabla_Ministerio!F378</f>
        <v>10</v>
      </c>
      <c r="Y378" s="83" t="n">
        <f aca="false">G378+Tabla_Ministerio!G378</f>
        <v>43</v>
      </c>
      <c r="Z378" s="83" t="n">
        <f aca="false">H378+Tabla_Ministerio!H378</f>
        <v>25</v>
      </c>
      <c r="AA378" s="83" t="n">
        <f aca="false">Y378+0.33*Z378</f>
        <v>51.25</v>
      </c>
      <c r="AD378" s="91" t="n">
        <f aca="false">IF(U378&gt;0,T378/U378,0)</f>
        <v>91.4782608695652</v>
      </c>
      <c r="AE378" s="92" t="n">
        <f aca="false">EXP((((AD378-AD$390)/AD$391+2)/4-1.9)^3)</f>
        <v>0.00528809214201749</v>
      </c>
      <c r="AF378" s="93" t="n">
        <f aca="false">T378/V378</f>
        <v>10.8066466585687</v>
      </c>
      <c r="AG378" s="92" t="n">
        <f aca="false">EXP((((AF378-AF$390)/AF$391+2)/4-1.9)^3)</f>
        <v>0.00276102558108432</v>
      </c>
      <c r="AH378" s="92" t="n">
        <f aca="false">W378/V378</f>
        <v>0.332522407603528</v>
      </c>
      <c r="AI378" s="92" t="n">
        <f aca="false">EXP((((AH378-AH$390)/AH$391+2)/4-1.9)^3)</f>
        <v>0.00338969563176377</v>
      </c>
      <c r="AJ378" s="92" t="n">
        <f aca="false">X378/V378</f>
        <v>0.0513623890616382</v>
      </c>
      <c r="AK378" s="92" t="n">
        <f aca="false">EXP((((AJ378-AJ$390)/AJ$391+2)/4-1.9)^3)</f>
        <v>0.02092631264431</v>
      </c>
      <c r="AL378" s="92" t="n">
        <f aca="false">AA378/V378</f>
        <v>0.263232243940896</v>
      </c>
      <c r="AM378" s="92" t="n">
        <f aca="false">EXP((((AL378-AL$390)/AL$391+2)/4-1.9)^3)</f>
        <v>0.0415011607852412</v>
      </c>
      <c r="AN378" s="92" t="n">
        <f aca="false">0.01*AE378+0.15*AG378+0.24*AI378+0.25*AK378+0.35*AM378</f>
        <v>0.021037546146118</v>
      </c>
      <c r="AP378" s="94" t="n">
        <f aca="false">0.01*AE378/$AN$390</f>
        <v>1.87583379038938E-005</v>
      </c>
      <c r="AQ378" s="81" t="n">
        <f aca="false">AP378*$J$390</f>
        <v>157.713539677673</v>
      </c>
      <c r="AR378" s="94" t="n">
        <f aca="false">0.15*AG378/$AN$390</f>
        <v>0.000146911918571964</v>
      </c>
      <c r="AS378" s="81" t="n">
        <f aca="false">AR378*$J$390</f>
        <v>1235.18399218158</v>
      </c>
      <c r="AT378" s="94" t="n">
        <f aca="false">0.24*AI378/$AN$390</f>
        <v>0.000288580702503655</v>
      </c>
      <c r="AU378" s="81" t="n">
        <f aca="false">AT378*$J$390</f>
        <v>2426.28554340485</v>
      </c>
      <c r="AV378" s="94" t="n">
        <f aca="false">0.25*AK378/$AN$390</f>
        <v>0.00185578670493217</v>
      </c>
      <c r="AW378" s="81" t="n">
        <f aca="false">AV378*$J$390</f>
        <v>15602.805089723</v>
      </c>
      <c r="AX378" s="94" t="n">
        <f aca="false">0.35*AM378/$AN$390</f>
        <v>0.0051525667816887</v>
      </c>
      <c r="AY378" s="81" t="n">
        <f aca="false">AX378*$J$390</f>
        <v>43320.978102065</v>
      </c>
    </row>
    <row r="379" customFormat="false" ht="13.8" hidden="false" customHeight="false" outlineLevel="0" collapsed="false">
      <c r="A379" s="89" t="s">
        <v>129</v>
      </c>
      <c r="B379" s="81" t="n">
        <f aca="true">INDIRECT(ADDRESS(ROW()-35*INT((ROW()-15)/35)+138,2+INT((ROW()-15)/35), 1, 1, "Variables_Simulación"))</f>
        <v>0</v>
      </c>
      <c r="C379" s="81" t="n">
        <f aca="true">INDIRECT(ADDRESS(ROW()-35*INT((ROW()-15)/35)+108,2+INT((ROW()-15)/35), 1, 1, "Variables_Simulación"))</f>
        <v>0</v>
      </c>
      <c r="D379" s="81" t="n">
        <f aca="true">INDIRECT(ADDRESS(ROW()-35*INT((ROW()-15)/35)+78,2+INT((ROW()-15)/35), 1, 1, "Variables_Simulación"))</f>
        <v>0</v>
      </c>
      <c r="E379" s="81" t="n">
        <f aca="true">INDIRECT(ADDRESS(ROW()-35*INT((ROW()-15)/35)+48,2+INT((ROW()-15)/35), 1, 1, "Variables_Simulación"))</f>
        <v>0</v>
      </c>
      <c r="F379" s="81" t="n">
        <f aca="true">INDIRECT(ADDRESS(ROW()-35*INT((ROW()-15)/35)+18,2+INT((ROW()-15)/35), 1, 1, "Variables_Simulación"))</f>
        <v>0</v>
      </c>
      <c r="G379" s="81" t="n">
        <f aca="true">INDIRECT(ADDRESS(ROW()-35*INT((ROW()-15)/35)-12,2+INT((ROW()-15)/35), 1, 1, "Variables_Simulación"))</f>
        <v>0</v>
      </c>
      <c r="H379" s="81" t="n">
        <f aca="true">INDIRECT(ADDRESS(ROW()-35*INT((ROW()-15)/35)+168,2+INT((ROW()-15)/35), 1, 1, "Variables_Simulación"))</f>
        <v>0</v>
      </c>
      <c r="I379" s="94" t="n">
        <f aca="false">AP379+AR379+AT379+AV379+AX379</f>
        <v>0.0897418796055223</v>
      </c>
      <c r="J379" s="81" t="n">
        <f aca="false">AQ379+AS379+AU379+AW379+AY379</f>
        <v>754518.31406537</v>
      </c>
      <c r="K379" s="94" t="n">
        <f aca="false">I379-Tabla_Ministerio!J379</f>
        <v>-4.02455846426619E-016</v>
      </c>
      <c r="L379" s="81" t="n">
        <f aca="false">J379-Tabla_Ministerio!K379</f>
        <v>0.314065369544551</v>
      </c>
      <c r="M379" s="94" t="n">
        <f aca="false">Q414/Q$425</f>
        <v>0.0606089162269171</v>
      </c>
      <c r="N379" s="81" t="n">
        <f aca="false">ROUND((N$390*M379),0)</f>
        <v>9681993</v>
      </c>
      <c r="O379" s="82" t="n">
        <f aca="false">Tabla_Ministerio!L379/Tabla_Ministerio!L390-M379</f>
        <v>4.23274383074684E-006</v>
      </c>
      <c r="P379" s="81" t="n">
        <f aca="false">N379-Tabla_Ministerio!L379</f>
        <v>-676</v>
      </c>
      <c r="Q379" s="83" t="n">
        <f aca="false">N379+J379</f>
        <v>10436511.3140654</v>
      </c>
      <c r="R379" s="81" t="n">
        <f aca="false">Q379-Tabla_Ministerio!M379</f>
        <v>-675.685934631154</v>
      </c>
      <c r="T379" s="83" t="n">
        <f aca="false">B379+Tabla_Ministerio!B379</f>
        <v>7221</v>
      </c>
      <c r="U379" s="83" t="n">
        <f aca="false">C379+Tabla_Ministerio!C379</f>
        <v>26</v>
      </c>
      <c r="V379" s="83" t="n">
        <f aca="false">D379+Tabla_Ministerio!D379</f>
        <v>324.954338406309</v>
      </c>
      <c r="W379" s="83" t="n">
        <f aca="false">E379+Tabla_Ministerio!E379</f>
        <v>290.590702042672</v>
      </c>
      <c r="X379" s="83" t="n">
        <f aca="false">F379+Tabla_Ministerio!F379</f>
        <v>61</v>
      </c>
      <c r="Y379" s="83" t="n">
        <f aca="false">G379+Tabla_Ministerio!G379</f>
        <v>147</v>
      </c>
      <c r="Z379" s="83" t="n">
        <f aca="false">H379+Tabla_Ministerio!H379</f>
        <v>46</v>
      </c>
      <c r="AA379" s="83" t="n">
        <f aca="false">Y379+0.33*Z379</f>
        <v>162.18</v>
      </c>
      <c r="AD379" s="91" t="n">
        <f aca="false">IF(U379&gt;0,T379/U379,0)</f>
        <v>277.730769230769</v>
      </c>
      <c r="AE379" s="92" t="n">
        <f aca="false">EXP((((AD379-AD$390)/AD$391+2)/4-1.9)^3)</f>
        <v>0.180142459206891</v>
      </c>
      <c r="AF379" s="93" t="n">
        <f aca="false">T379/V379</f>
        <v>22.2215836089905</v>
      </c>
      <c r="AG379" s="92" t="n">
        <f aca="false">EXP((((AF379-AF$390)/AF$391+2)/4-1.9)^3)</f>
        <v>0.104501082679785</v>
      </c>
      <c r="AH379" s="92" t="n">
        <f aca="false">W379/V379</f>
        <v>0.894250876808821</v>
      </c>
      <c r="AI379" s="92" t="n">
        <f aca="false">EXP((((AH379-AH$390)/AH$391+2)/4-1.9)^3)</f>
        <v>0.539839991898232</v>
      </c>
      <c r="AJ379" s="92" t="n">
        <f aca="false">X379/V379</f>
        <v>0.187718681643598</v>
      </c>
      <c r="AK379" s="92" t="n">
        <f aca="false">EXP((((AJ379-AJ$390)/AJ$391+2)/4-1.9)^3)</f>
        <v>0.168993214191383</v>
      </c>
      <c r="AL379" s="92" t="n">
        <f aca="false">AA379/V379</f>
        <v>0.499085504737029</v>
      </c>
      <c r="AM379" s="92" t="n">
        <f aca="false">EXP((((AL379-AL$390)/AL$391+2)/4-1.9)^3)</f>
        <v>0.182004149817515</v>
      </c>
      <c r="AN379" s="92" t="n">
        <f aca="false">0.01*AE379+0.15*AG379+0.24*AI379+0.25*AK379+0.35*AM379</f>
        <v>0.252987941033588</v>
      </c>
      <c r="AP379" s="94" t="n">
        <f aca="false">0.01*AE379/$AN$390</f>
        <v>0.00063901555228046</v>
      </c>
      <c r="AQ379" s="81" t="n">
        <f aca="false">AP379*$J$390</f>
        <v>5372.61910813081</v>
      </c>
      <c r="AR379" s="94" t="n">
        <f aca="false">0.15*AG379/$AN$390</f>
        <v>0.00556041735162243</v>
      </c>
      <c r="AS379" s="81" t="n">
        <f aca="false">AR379*$J$390</f>
        <v>46750.0429463683</v>
      </c>
      <c r="AT379" s="94" t="n">
        <f aca="false">0.24*AI379/$AN$390</f>
        <v>0.0459591128600824</v>
      </c>
      <c r="AU379" s="81" t="n">
        <f aca="false">AT379*$J$390</f>
        <v>386408.135238071</v>
      </c>
      <c r="AV379" s="94" t="n">
        <f aca="false">0.25*AK379/$AN$390</f>
        <v>0.0149866517551718</v>
      </c>
      <c r="AW379" s="81" t="n">
        <f aca="false">AV379*$J$390</f>
        <v>126002.52262937</v>
      </c>
      <c r="AX379" s="94" t="n">
        <f aca="false">0.35*AM379/$AN$390</f>
        <v>0.0225966820863652</v>
      </c>
      <c r="AY379" s="81" t="n">
        <f aca="false">AX379*$J$390</f>
        <v>189984.994143429</v>
      </c>
    </row>
    <row r="380" customFormat="false" ht="13.8" hidden="false" customHeight="false" outlineLevel="0" collapsed="false">
      <c r="A380" s="89" t="s">
        <v>130</v>
      </c>
      <c r="B380" s="81" t="n">
        <f aca="true">INDIRECT(ADDRESS(ROW()-35*INT((ROW()-15)/35)+138,2+INT((ROW()-15)/35), 1, 1, "Variables_Simulación"))</f>
        <v>0</v>
      </c>
      <c r="C380" s="81" t="n">
        <f aca="true">INDIRECT(ADDRESS(ROW()-35*INT((ROW()-15)/35)+108,2+INT((ROW()-15)/35), 1, 1, "Variables_Simulación"))</f>
        <v>0</v>
      </c>
      <c r="D380" s="81" t="n">
        <f aca="true">INDIRECT(ADDRESS(ROW()-35*INT((ROW()-15)/35)+78,2+INT((ROW()-15)/35), 1, 1, "Variables_Simulación"))</f>
        <v>0</v>
      </c>
      <c r="E380" s="81" t="n">
        <f aca="true">INDIRECT(ADDRESS(ROW()-35*INT((ROW()-15)/35)+48,2+INT((ROW()-15)/35), 1, 1, "Variables_Simulación"))</f>
        <v>0</v>
      </c>
      <c r="F380" s="81" t="n">
        <f aca="true">INDIRECT(ADDRESS(ROW()-35*INT((ROW()-15)/35)+18,2+INT((ROW()-15)/35), 1, 1, "Variables_Simulación"))</f>
        <v>0</v>
      </c>
      <c r="G380" s="81" t="n">
        <f aca="true">INDIRECT(ADDRESS(ROW()-35*INT((ROW()-15)/35)-12,2+INT((ROW()-15)/35), 1, 1, "Variables_Simulación"))</f>
        <v>0</v>
      </c>
      <c r="H380" s="81" t="n">
        <f aca="true">INDIRECT(ADDRESS(ROW()-35*INT((ROW()-15)/35)+168,2+INT((ROW()-15)/35), 1, 1, "Variables_Simulación"))</f>
        <v>0</v>
      </c>
      <c r="I380" s="94" t="n">
        <f aca="false">AP380+AR380+AT380+AV380+AX380</f>
        <v>0.00212642959457549</v>
      </c>
      <c r="J380" s="81" t="n">
        <f aca="false">AQ380+AS380+AU380+AW380+AY380</f>
        <v>17878.2757808326</v>
      </c>
      <c r="K380" s="94" t="n">
        <f aca="false">I380-Tabla_Ministerio!J380</f>
        <v>0</v>
      </c>
      <c r="L380" s="81" t="n">
        <f aca="false">J380-Tabla_Ministerio!K380</f>
        <v>-0.724219167364936</v>
      </c>
      <c r="M380" s="94" t="n">
        <f aca="false">Q415/Q$425</f>
        <v>0.00928523534496281</v>
      </c>
      <c r="N380" s="81" t="n">
        <f aca="false">ROUND((N$390*M380),0)</f>
        <v>1483273</v>
      </c>
      <c r="O380" s="82" t="n">
        <f aca="false">Tabla_Ministerio!L380/Tabla_Ministerio!L390-M380</f>
        <v>-1.83868660195586E-005</v>
      </c>
      <c r="P380" s="81" t="n">
        <f aca="false">N380-Tabla_Ministerio!L380</f>
        <v>2937</v>
      </c>
      <c r="Q380" s="83" t="n">
        <f aca="false">N380+J380</f>
        <v>1501151.27578083</v>
      </c>
      <c r="R380" s="81" t="n">
        <f aca="false">Q380-Tabla_Ministerio!M380</f>
        <v>2936.27578083263</v>
      </c>
      <c r="T380" s="83" t="n">
        <f aca="false">B380+Tabla_Ministerio!B380</f>
        <v>2907</v>
      </c>
      <c r="U380" s="83" t="n">
        <f aca="false">C380+Tabla_Ministerio!C380</f>
        <v>27</v>
      </c>
      <c r="V380" s="83" t="n">
        <f aca="false">D380+Tabla_Ministerio!D380</f>
        <v>226.662878787879</v>
      </c>
      <c r="W380" s="83" t="n">
        <f aca="false">E380+Tabla_Ministerio!E380</f>
        <v>41.8787878787879</v>
      </c>
      <c r="X380" s="83" t="n">
        <f aca="false">F380+Tabla_Ministerio!F380</f>
        <v>2</v>
      </c>
      <c r="Y380" s="83" t="n">
        <f aca="false">G380+Tabla_Ministerio!G380</f>
        <v>16</v>
      </c>
      <c r="Z380" s="83" t="n">
        <f aca="false">H380+Tabla_Ministerio!H380</f>
        <v>3</v>
      </c>
      <c r="AA380" s="83" t="n">
        <f aca="false">Y380+0.33*Z380</f>
        <v>16.99</v>
      </c>
      <c r="AD380" s="91" t="n">
        <f aca="false">IF(U380&gt;0,T380/U380,0)</f>
        <v>107.666666666667</v>
      </c>
      <c r="AE380" s="92" t="n">
        <f aca="false">EXP((((AD380-AD$390)/AD$391+2)/4-1.9)^3)</f>
        <v>0.00799884965849853</v>
      </c>
      <c r="AF380" s="93" t="n">
        <f aca="false">T380/V380</f>
        <v>12.8252143251057</v>
      </c>
      <c r="AG380" s="92" t="n">
        <f aca="false">EXP((((AF380-AF$390)/AF$391+2)/4-1.9)^3)</f>
        <v>0.00623433189341675</v>
      </c>
      <c r="AH380" s="92" t="n">
        <f aca="false">W380/V380</f>
        <v>0.184762445896489</v>
      </c>
      <c r="AI380" s="92" t="n">
        <f aca="false">EXP((((AH380-AH$390)/AH$391+2)/4-1.9)^3)</f>
        <v>0.000231030810437748</v>
      </c>
      <c r="AJ380" s="92" t="n">
        <f aca="false">X380/V380</f>
        <v>0.00882367686625778</v>
      </c>
      <c r="AK380" s="92" t="n">
        <f aca="false">EXP((((AJ380-AJ$390)/AJ$391+2)/4-1.9)^3)</f>
        <v>0.00862877041718283</v>
      </c>
      <c r="AL380" s="92" t="n">
        <f aca="false">AA380/V380</f>
        <v>0.0749571349788599</v>
      </c>
      <c r="AM380" s="92" t="n">
        <f aca="false">EXP((((AL380-AL$390)/AL$391+2)/4-1.9)^3)</f>
        <v>0.00790502578006063</v>
      </c>
      <c r="AN380" s="92" t="n">
        <f aca="false">0.01*AE380+0.15*AG380+0.24*AI380+0.25*AK380+0.35*AM380</f>
        <v>0.00599453730241949</v>
      </c>
      <c r="AP380" s="94" t="n">
        <f aca="false">0.01*AE380/$AN$390</f>
        <v>2.83741509616201E-005</v>
      </c>
      <c r="AQ380" s="81" t="n">
        <f aca="false">AP380*$J$390</f>
        <v>238.559930332465</v>
      </c>
      <c r="AR380" s="94" t="n">
        <f aca="false">0.15*AG380/$AN$390</f>
        <v>0.000331723713735585</v>
      </c>
      <c r="AS380" s="81" t="n">
        <f aca="false">AR380*$J$390</f>
        <v>2789.01688178899</v>
      </c>
      <c r="AT380" s="94" t="n">
        <f aca="false">0.24*AI380/$AN$390</f>
        <v>1.96687374970663E-005</v>
      </c>
      <c r="AU380" s="81" t="n">
        <f aca="false">AT380*$J$390</f>
        <v>165.36786081721</v>
      </c>
      <c r="AV380" s="94" t="n">
        <f aca="false">0.25*AK380/$AN$390</f>
        <v>0.000765216390116105</v>
      </c>
      <c r="AW380" s="81" t="n">
        <f aca="false">AV380*$J$390</f>
        <v>6433.67158235967</v>
      </c>
      <c r="AX380" s="94" t="n">
        <f aca="false">0.35*AM380/$AN$390</f>
        <v>0.000981446602265116</v>
      </c>
      <c r="AY380" s="81" t="n">
        <f aca="false">AX380*$J$390</f>
        <v>8251.6595255343</v>
      </c>
    </row>
    <row r="381" customFormat="false" ht="13.8" hidden="false" customHeight="false" outlineLevel="0" collapsed="false">
      <c r="A381" s="89" t="s">
        <v>131</v>
      </c>
      <c r="B381" s="81" t="n">
        <f aca="true">INDIRECT(ADDRESS(ROW()-35*INT((ROW()-15)/35)+138,2+INT((ROW()-15)/35), 1, 1, "Variables_Simulación"))</f>
        <v>0</v>
      </c>
      <c r="C381" s="81" t="n">
        <f aca="true">INDIRECT(ADDRESS(ROW()-35*INT((ROW()-15)/35)+108,2+INT((ROW()-15)/35), 1, 1, "Variables_Simulación"))</f>
        <v>0</v>
      </c>
      <c r="D381" s="81" t="n">
        <f aca="true">INDIRECT(ADDRESS(ROW()-35*INT((ROW()-15)/35)+78,2+INT((ROW()-15)/35), 1, 1, "Variables_Simulación"))</f>
        <v>0</v>
      </c>
      <c r="E381" s="81" t="n">
        <f aca="true">INDIRECT(ADDRESS(ROW()-35*INT((ROW()-15)/35)+48,2+INT((ROW()-15)/35), 1, 1, "Variables_Simulación"))</f>
        <v>0</v>
      </c>
      <c r="F381" s="81" t="n">
        <f aca="true">INDIRECT(ADDRESS(ROW()-35*INT((ROW()-15)/35)+18,2+INT((ROW()-15)/35), 1, 1, "Variables_Simulación"))</f>
        <v>0</v>
      </c>
      <c r="G381" s="81" t="n">
        <f aca="true">INDIRECT(ADDRESS(ROW()-35*INT((ROW()-15)/35)-12,2+INT((ROW()-15)/35), 1, 1, "Variables_Simulación"))</f>
        <v>0</v>
      </c>
      <c r="H381" s="81" t="n">
        <f aca="true">INDIRECT(ADDRESS(ROW()-35*INT((ROW()-15)/35)+168,2+INT((ROW()-15)/35), 1, 1, "Variables_Simulación"))</f>
        <v>0</v>
      </c>
      <c r="I381" s="94" t="n">
        <f aca="false">AP381+AR381+AT381+AV381+AX381</f>
        <v>0.0560183209562747</v>
      </c>
      <c r="J381" s="81" t="n">
        <f aca="false">AQ381+AS381+AU381+AW381+AY381</f>
        <v>470982.436188023</v>
      </c>
      <c r="K381" s="94" t="n">
        <f aca="false">I381-Tabla_Ministerio!J381</f>
        <v>0</v>
      </c>
      <c r="L381" s="81" t="n">
        <f aca="false">J381-Tabla_Ministerio!K381</f>
        <v>0.436188023013528</v>
      </c>
      <c r="M381" s="94" t="n">
        <f aca="false">Q416/Q$425</f>
        <v>0.0395901075321998</v>
      </c>
      <c r="N381" s="81" t="n">
        <f aca="false">ROUND((N$390*M381),0)</f>
        <v>6324336</v>
      </c>
      <c r="O381" s="82" t="n">
        <f aca="false">Tabla_Ministerio!L381/Tabla_Ministerio!L390-M381</f>
        <v>4.37459842295637E-005</v>
      </c>
      <c r="P381" s="81" t="n">
        <f aca="false">N381-Tabla_Ministerio!L381</f>
        <v>-6988</v>
      </c>
      <c r="Q381" s="83" t="n">
        <f aca="false">N381+J381</f>
        <v>6795318.43618802</v>
      </c>
      <c r="R381" s="81" t="n">
        <f aca="false">Q381-Tabla_Ministerio!M381</f>
        <v>-6987.56381197739</v>
      </c>
      <c r="T381" s="83" t="n">
        <f aca="false">B381+Tabla_Ministerio!B381</f>
        <v>8820</v>
      </c>
      <c r="U381" s="83" t="n">
        <f aca="false">C381+Tabla_Ministerio!C381</f>
        <v>84</v>
      </c>
      <c r="V381" s="83" t="n">
        <f aca="false">D381+Tabla_Ministerio!D381</f>
        <v>324.775974025974</v>
      </c>
      <c r="W381" s="83" t="n">
        <f aca="false">E381+Tabla_Ministerio!E381</f>
        <v>258.957792207792</v>
      </c>
      <c r="X381" s="83" t="n">
        <f aca="false">F381+Tabla_Ministerio!F381</f>
        <v>22</v>
      </c>
      <c r="Y381" s="83" t="n">
        <f aca="false">G381+Tabla_Ministerio!G381</f>
        <v>105</v>
      </c>
      <c r="Z381" s="83" t="n">
        <f aca="false">H381+Tabla_Ministerio!H381</f>
        <v>20</v>
      </c>
      <c r="AA381" s="83" t="n">
        <f aca="false">Y381+0.33*Z381</f>
        <v>111.6</v>
      </c>
      <c r="AD381" s="91" t="n">
        <f aca="false">IF(U381&gt;0,T381/U381,0)</f>
        <v>105</v>
      </c>
      <c r="AE381" s="92" t="n">
        <f aca="false">EXP((((AD381-AD$390)/AD$391+2)/4-1.9)^3)</f>
        <v>0.00748336784531906</v>
      </c>
      <c r="AF381" s="93" t="n">
        <f aca="false">T381/V381</f>
        <v>27.1571812738051</v>
      </c>
      <c r="AG381" s="92" t="n">
        <f aca="false">EXP((((AF381-AF$390)/AF$391+2)/4-1.9)^3)</f>
        <v>0.265774279808345</v>
      </c>
      <c r="AH381" s="92" t="n">
        <f aca="false">W381/V381</f>
        <v>0.797342823724645</v>
      </c>
      <c r="AI381" s="92" t="n">
        <f aca="false">EXP((((AH381-AH$390)/AH$391+2)/4-1.9)^3)</f>
        <v>0.354504213430323</v>
      </c>
      <c r="AJ381" s="92" t="n">
        <f aca="false">X381/V381</f>
        <v>0.067739000909718</v>
      </c>
      <c r="AK381" s="92" t="n">
        <f aca="false">EXP((((AJ381-AJ$390)/AJ$391+2)/4-1.9)^3)</f>
        <v>0.0285103530376262</v>
      </c>
      <c r="AL381" s="92" t="n">
        <f aca="false">AA381/V381</f>
        <v>0.343621477342024</v>
      </c>
      <c r="AM381" s="92" t="n">
        <f aca="false">EXP((((AL381-AL$390)/AL$391+2)/4-1.9)^3)</f>
        <v>0.0736273036656558</v>
      </c>
      <c r="AN381" s="92" t="n">
        <f aca="false">0.01*AE381+0.15*AG381+0.24*AI381+0.25*AK381+0.35*AM381</f>
        <v>0.157919131415369</v>
      </c>
      <c r="AP381" s="94" t="n">
        <f aca="false">0.01*AE381/$AN$390</f>
        <v>2.65455931802416E-005</v>
      </c>
      <c r="AQ381" s="81" t="n">
        <f aca="false">AP381*$J$390</f>
        <v>223.186056501858</v>
      </c>
      <c r="AR381" s="94" t="n">
        <f aca="false">0.15*AG381/$AN$390</f>
        <v>0.0141416325952301</v>
      </c>
      <c r="AS381" s="81" t="n">
        <f aca="false">AR381*$J$390</f>
        <v>118897.897289286</v>
      </c>
      <c r="AT381" s="94" t="n">
        <f aca="false">0.24*AI381/$AN$390</f>
        <v>0.030180607955941</v>
      </c>
      <c r="AU381" s="81" t="n">
        <f aca="false">AT381*$J$390</f>
        <v>253747.988480768</v>
      </c>
      <c r="AV381" s="94" t="n">
        <f aca="false">0.25*AK381/$AN$390</f>
        <v>0.00252835437467936</v>
      </c>
      <c r="AW381" s="81" t="n">
        <f aca="false">AV381*$J$390</f>
        <v>21257.5186582729</v>
      </c>
      <c r="AX381" s="94" t="n">
        <f aca="false">0.35*AM381/$AN$390</f>
        <v>0.00914118043724401</v>
      </c>
      <c r="AY381" s="81" t="n">
        <f aca="false">AX381*$J$390</f>
        <v>76855.8457031946</v>
      </c>
    </row>
    <row r="382" customFormat="false" ht="13.8" hidden="false" customHeight="false" outlineLevel="0" collapsed="false">
      <c r="A382" s="89" t="s">
        <v>132</v>
      </c>
      <c r="B382" s="81" t="n">
        <f aca="true">INDIRECT(ADDRESS(ROW()-35*INT((ROW()-15)/35)+138,2+INT((ROW()-15)/35), 1, 1, "Variables_Simulación"))</f>
        <v>0</v>
      </c>
      <c r="C382" s="81" t="n">
        <f aca="true">INDIRECT(ADDRESS(ROW()-35*INT((ROW()-15)/35)+108,2+INT((ROW()-15)/35), 1, 1, "Variables_Simulación"))</f>
        <v>0</v>
      </c>
      <c r="D382" s="81" t="n">
        <f aca="true">INDIRECT(ADDRESS(ROW()-35*INT((ROW()-15)/35)+78,2+INT((ROW()-15)/35), 1, 1, "Variables_Simulación"))</f>
        <v>0</v>
      </c>
      <c r="E382" s="81" t="n">
        <f aca="true">INDIRECT(ADDRESS(ROW()-35*INT((ROW()-15)/35)+48,2+INT((ROW()-15)/35), 1, 1, "Variables_Simulación"))</f>
        <v>0</v>
      </c>
      <c r="F382" s="81" t="n">
        <f aca="true">INDIRECT(ADDRESS(ROW()-35*INT((ROW()-15)/35)+18,2+INT((ROW()-15)/35), 1, 1, "Variables_Simulación"))</f>
        <v>0</v>
      </c>
      <c r="G382" s="81" t="n">
        <f aca="true">INDIRECT(ADDRESS(ROW()-35*INT((ROW()-15)/35)-12,2+INT((ROW()-15)/35), 1, 1, "Variables_Simulación"))</f>
        <v>0</v>
      </c>
      <c r="H382" s="81" t="n">
        <f aca="true">INDIRECT(ADDRESS(ROW()-35*INT((ROW()-15)/35)+168,2+INT((ROW()-15)/35), 1, 1, "Variables_Simulación"))</f>
        <v>0</v>
      </c>
      <c r="I382" s="94" t="n">
        <f aca="false">AP382+AR382+AT382+AV382+AX382</f>
        <v>0.00774821871096332</v>
      </c>
      <c r="J382" s="81" t="n">
        <f aca="false">AQ382+AS382+AU382+AW382+AY382</f>
        <v>65144.3110452308</v>
      </c>
      <c r="K382" s="94" t="n">
        <f aca="false">I382-Tabla_Ministerio!J382</f>
        <v>0</v>
      </c>
      <c r="L382" s="81" t="n">
        <f aca="false">J382-Tabla_Ministerio!K382</f>
        <v>0.311045230781019</v>
      </c>
      <c r="M382" s="94" t="n">
        <f aca="false">Q417/Q$425</f>
        <v>0.0133684200835874</v>
      </c>
      <c r="N382" s="81" t="n">
        <f aca="false">ROUND((N$390*M382),0)</f>
        <v>2135543</v>
      </c>
      <c r="O382" s="82" t="n">
        <f aca="false">Tabla_Ministerio!L382/Tabla_Ministerio!L390-M382</f>
        <v>6.89214380095865E-006</v>
      </c>
      <c r="P382" s="81" t="n">
        <f aca="false">N382-Tabla_Ministerio!L382</f>
        <v>-1101</v>
      </c>
      <c r="Q382" s="83" t="n">
        <f aca="false">N382+J382</f>
        <v>2200687.31104523</v>
      </c>
      <c r="R382" s="81" t="n">
        <f aca="false">Q382-Tabla_Ministerio!M382</f>
        <v>-1100.68895476917</v>
      </c>
      <c r="T382" s="83" t="n">
        <f aca="false">B382+Tabla_Ministerio!B382</f>
        <v>4666</v>
      </c>
      <c r="U382" s="83" t="n">
        <f aca="false">C382+Tabla_Ministerio!C382</f>
        <v>46</v>
      </c>
      <c r="V382" s="83" t="n">
        <f aca="false">D382+Tabla_Ministerio!D382</f>
        <v>331.068770378558</v>
      </c>
      <c r="W382" s="83" t="n">
        <f aca="false">E382+Tabla_Ministerio!E382</f>
        <v>171.442077922078</v>
      </c>
      <c r="X382" s="83" t="n">
        <f aca="false">F382+Tabla_Ministerio!F382</f>
        <v>16</v>
      </c>
      <c r="Y382" s="83" t="n">
        <f aca="false">G382+Tabla_Ministerio!G382</f>
        <v>49</v>
      </c>
      <c r="Z382" s="83" t="n">
        <f aca="false">H382+Tabla_Ministerio!H382</f>
        <v>4</v>
      </c>
      <c r="AA382" s="83" t="n">
        <f aca="false">Y382+0.33*Z382</f>
        <v>50.32</v>
      </c>
      <c r="AD382" s="91" t="n">
        <f aca="false">IF(U382&gt;0,T382/U382,0)</f>
        <v>101.434782608696</v>
      </c>
      <c r="AE382" s="92" t="n">
        <f aca="false">EXP((((AD382-AD$390)/AD$391+2)/4-1.9)^3)</f>
        <v>0.00683918506633873</v>
      </c>
      <c r="AF382" s="93" t="n">
        <f aca="false">T382/V382</f>
        <v>14.09374854253</v>
      </c>
      <c r="AG382" s="92" t="n">
        <f aca="false">EXP((((AF382-AF$390)/AF$391+2)/4-1.9)^3)</f>
        <v>0.00998781665324886</v>
      </c>
      <c r="AH382" s="92" t="n">
        <f aca="false">W382/V382</f>
        <v>0.517844306867253</v>
      </c>
      <c r="AI382" s="92" t="n">
        <f aca="false">EXP((((AH382-AH$390)/AH$391+2)/4-1.9)^3)</f>
        <v>0.0399067143794263</v>
      </c>
      <c r="AJ382" s="92" t="n">
        <f aca="false">X382/V382</f>
        <v>0.0483283276211916</v>
      </c>
      <c r="AK382" s="92" t="n">
        <f aca="false">EXP((((AJ382-AJ$390)/AJ$391+2)/4-1.9)^3)</f>
        <v>0.0197235361873561</v>
      </c>
      <c r="AL382" s="92" t="n">
        <f aca="false">AA382/V382</f>
        <v>0.151992590368648</v>
      </c>
      <c r="AM382" s="92" t="n">
        <f aca="false">EXP((((AL382-AL$390)/AL$391+2)/4-1.9)^3)</f>
        <v>0.0164790019438896</v>
      </c>
      <c r="AN382" s="92" t="n">
        <f aca="false">0.01*AE382+0.15*AG382+0.24*AI382+0.25*AK382+0.35*AM382</f>
        <v>0.0218427105269134</v>
      </c>
      <c r="AP382" s="94" t="n">
        <f aca="false">0.01*AE382/$AN$390</f>
        <v>2.42604971729371E-005</v>
      </c>
      <c r="AQ382" s="81" t="n">
        <f aca="false">AP382*$J$390</f>
        <v>203.973769056045</v>
      </c>
      <c r="AR382" s="94" t="n">
        <f aca="false">0.15*AG382/$AN$390</f>
        <v>0.000531443575505574</v>
      </c>
      <c r="AS382" s="81" t="n">
        <f aca="false">AR382*$J$390</f>
        <v>4468.19157759944</v>
      </c>
      <c r="AT382" s="94" t="n">
        <f aca="false">0.24*AI382/$AN$390</f>
        <v>0.00339744594243561</v>
      </c>
      <c r="AU382" s="81" t="n">
        <f aca="false">AT382*$J$390</f>
        <v>28564.5363779188</v>
      </c>
      <c r="AV382" s="94" t="n">
        <f aca="false">0.25*AK382/$AN$390</f>
        <v>0.00174912211496068</v>
      </c>
      <c r="AW382" s="81" t="n">
        <f aca="false">AV382*$J$390</f>
        <v>14706.0065498491</v>
      </c>
      <c r="AX382" s="94" t="n">
        <f aca="false">0.35*AM382/$AN$390</f>
        <v>0.00204594658088852</v>
      </c>
      <c r="AY382" s="81" t="n">
        <f aca="false">AX382*$J$390</f>
        <v>17201.6027708074</v>
      </c>
    </row>
    <row r="383" customFormat="false" ht="13.8" hidden="false" customHeight="false" outlineLevel="0" collapsed="false">
      <c r="A383" s="89" t="s">
        <v>133</v>
      </c>
      <c r="B383" s="81" t="n">
        <f aca="true">INDIRECT(ADDRESS(ROW()-35*INT((ROW()-15)/35)+138,2+INT((ROW()-15)/35), 1, 1, "Variables_Simulación"))</f>
        <v>0</v>
      </c>
      <c r="C383" s="81" t="n">
        <f aca="true">INDIRECT(ADDRESS(ROW()-35*INT((ROW()-15)/35)+108,2+INT((ROW()-15)/35), 1, 1, "Variables_Simulación"))</f>
        <v>0</v>
      </c>
      <c r="D383" s="81" t="n">
        <f aca="true">INDIRECT(ADDRESS(ROW()-35*INT((ROW()-15)/35)+78,2+INT((ROW()-15)/35), 1, 1, "Variables_Simulación"))</f>
        <v>0</v>
      </c>
      <c r="E383" s="81" t="n">
        <f aca="true">INDIRECT(ADDRESS(ROW()-35*INT((ROW()-15)/35)+48,2+INT((ROW()-15)/35), 1, 1, "Variables_Simulación"))</f>
        <v>0</v>
      </c>
      <c r="F383" s="81" t="n">
        <f aca="true">INDIRECT(ADDRESS(ROW()-35*INT((ROW()-15)/35)+18,2+INT((ROW()-15)/35), 1, 1, "Variables_Simulación"))</f>
        <v>0</v>
      </c>
      <c r="G383" s="81" t="n">
        <f aca="true">INDIRECT(ADDRESS(ROW()-35*INT((ROW()-15)/35)-12,2+INT((ROW()-15)/35), 1, 1, "Variables_Simulación"))</f>
        <v>0</v>
      </c>
      <c r="H383" s="81" t="n">
        <f aca="true">INDIRECT(ADDRESS(ROW()-35*INT((ROW()-15)/35)+168,2+INT((ROW()-15)/35), 1, 1, "Variables_Simulación"))</f>
        <v>0</v>
      </c>
      <c r="I383" s="94" t="n">
        <f aca="false">AP383+AR383+AT383+AV383+AX383</f>
        <v>0.0108004860103573</v>
      </c>
      <c r="J383" s="81" t="n">
        <f aca="false">AQ383+AS383+AU383+AW383+AY383</f>
        <v>90806.7062049802</v>
      </c>
      <c r="K383" s="94" t="n">
        <f aca="false">I383-Tabla_Ministerio!J383</f>
        <v>0</v>
      </c>
      <c r="L383" s="81" t="n">
        <f aca="false">J383-Tabla_Ministerio!K383</f>
        <v>-0.293795019766549</v>
      </c>
      <c r="M383" s="94" t="n">
        <f aca="false">Q418/Q$425</f>
        <v>0.0242129866607513</v>
      </c>
      <c r="N383" s="81" t="n">
        <f aca="false">ROUND((N$390*M383),0)</f>
        <v>3867912</v>
      </c>
      <c r="O383" s="82" t="n">
        <f aca="false">Tabla_Ministerio!L383/Tabla_Ministerio!L390-M383</f>
        <v>-9.10292341191332E-006</v>
      </c>
      <c r="P383" s="81" t="n">
        <f aca="false">N383-Tabla_Ministerio!L383</f>
        <v>1454</v>
      </c>
      <c r="Q383" s="83" t="n">
        <f aca="false">N383+J383</f>
        <v>3958718.70620498</v>
      </c>
      <c r="R383" s="81" t="n">
        <f aca="false">Q383-Tabla_Ministerio!M383</f>
        <v>1453.70620498015</v>
      </c>
      <c r="T383" s="83" t="n">
        <f aca="false">B383+Tabla_Ministerio!B383</f>
        <v>4895</v>
      </c>
      <c r="U383" s="83" t="n">
        <f aca="false">C383+Tabla_Ministerio!C383</f>
        <v>26</v>
      </c>
      <c r="V383" s="83" t="n">
        <f aca="false">D383+Tabla_Ministerio!D383</f>
        <v>246.245346145179</v>
      </c>
      <c r="W383" s="83" t="n">
        <f aca="false">E383+Tabla_Ministerio!E383</f>
        <v>137.863822477058</v>
      </c>
      <c r="X383" s="83" t="n">
        <f aca="false">F383+Tabla_Ministerio!F383</f>
        <v>7</v>
      </c>
      <c r="Y383" s="83" t="n">
        <f aca="false">G383+Tabla_Ministerio!G383</f>
        <v>17</v>
      </c>
      <c r="Z383" s="83" t="n">
        <f aca="false">H383+Tabla_Ministerio!H383</f>
        <v>10</v>
      </c>
      <c r="AA383" s="83" t="n">
        <f aca="false">Y383+0.33*Z383</f>
        <v>20.3</v>
      </c>
      <c r="AD383" s="91" t="n">
        <f aca="false">IF(U383&gt;0,T383/U383,0)</f>
        <v>188.269230769231</v>
      </c>
      <c r="AE383" s="92" t="n">
        <f aca="false">EXP((((AD383-AD$390)/AD$391+2)/4-1.9)^3)</f>
        <v>0.0455615802686389</v>
      </c>
      <c r="AF383" s="93" t="n">
        <f aca="false">T383/V383</f>
        <v>19.8785482715846</v>
      </c>
      <c r="AG383" s="92" t="n">
        <f aca="false">EXP((((AF383-AF$390)/AF$391+2)/4-1.9)^3)</f>
        <v>0.0593745794896398</v>
      </c>
      <c r="AH383" s="92" t="n">
        <f aca="false">W383/V383</f>
        <v>0.55986366701029</v>
      </c>
      <c r="AI383" s="92" t="n">
        <f aca="false">EXP((((AH383-AH$390)/AH$391+2)/4-1.9)^3)</f>
        <v>0.0617049472777505</v>
      </c>
      <c r="AJ383" s="92" t="n">
        <f aca="false">X383/V383</f>
        <v>0.0284269331769341</v>
      </c>
      <c r="AK383" s="92" t="n">
        <f aca="false">EXP((((AJ383-AJ$390)/AJ$391+2)/4-1.9)^3)</f>
        <v>0.0131772824171244</v>
      </c>
      <c r="AL383" s="92" t="n">
        <f aca="false">AA383/V383</f>
        <v>0.0824381062131088</v>
      </c>
      <c r="AM383" s="92" t="n">
        <f aca="false">EXP((((AL383-AL$390)/AL$391+2)/4-1.9)^3)</f>
        <v>0.00851980352630588</v>
      </c>
      <c r="AN383" s="92" t="n">
        <f aca="false">0.01*AE383+0.15*AG383+0.24*AI383+0.25*AK383+0.35*AM383</f>
        <v>0.0304472419112806</v>
      </c>
      <c r="AP383" s="94" t="n">
        <f aca="false">0.01*AE383/$AN$390</f>
        <v>0.000161619634295639</v>
      </c>
      <c r="AQ383" s="81" t="n">
        <f aca="false">AP383*$J$390</f>
        <v>1358.84131828573</v>
      </c>
      <c r="AR383" s="94" t="n">
        <f aca="false">0.15*AG383/$AN$390</f>
        <v>0.00315927293357453</v>
      </c>
      <c r="AS383" s="81" t="n">
        <f aca="false">AR383*$J$390</f>
        <v>26562.0610799679</v>
      </c>
      <c r="AT383" s="94" t="n">
        <f aca="false">0.24*AI383/$AN$390</f>
        <v>0.00525323184373894</v>
      </c>
      <c r="AU383" s="81" t="n">
        <f aca="false">AT383*$J$390</f>
        <v>44167.3347110117</v>
      </c>
      <c r="AV383" s="94" t="n">
        <f aca="false">0.25*AK383/$AN$390</f>
        <v>0.00116858741109773</v>
      </c>
      <c r="AW383" s="81" t="n">
        <f aca="false">AV383*$J$390</f>
        <v>9825.07394691584</v>
      </c>
      <c r="AX383" s="94" t="n">
        <f aca="false">0.35*AM383/$AN$390</f>
        <v>0.00105777418765042</v>
      </c>
      <c r="AY383" s="81" t="n">
        <f aca="false">AX383*$J$390</f>
        <v>8893.39514879905</v>
      </c>
    </row>
    <row r="384" customFormat="false" ht="13.8" hidden="false" customHeight="false" outlineLevel="0" collapsed="false">
      <c r="A384" s="89" t="s">
        <v>134</v>
      </c>
      <c r="B384" s="81" t="n">
        <f aca="true">INDIRECT(ADDRESS(ROW()-35*INT((ROW()-15)/35)+138,2+INT((ROW()-15)/35), 1, 1, "Variables_Simulación"))</f>
        <v>0</v>
      </c>
      <c r="C384" s="81" t="n">
        <f aca="true">INDIRECT(ADDRESS(ROW()-35*INT((ROW()-15)/35)+108,2+INT((ROW()-15)/35), 1, 1, "Variables_Simulación"))</f>
        <v>0</v>
      </c>
      <c r="D384" s="81" t="n">
        <f aca="true">INDIRECT(ADDRESS(ROW()-35*INT((ROW()-15)/35)+78,2+INT((ROW()-15)/35), 1, 1, "Variables_Simulación"))</f>
        <v>0</v>
      </c>
      <c r="E384" s="81" t="n">
        <f aca="true">INDIRECT(ADDRESS(ROW()-35*INT((ROW()-15)/35)+48,2+INT((ROW()-15)/35), 1, 1, "Variables_Simulación"))</f>
        <v>0</v>
      </c>
      <c r="F384" s="81" t="n">
        <f aca="true">INDIRECT(ADDRESS(ROW()-35*INT((ROW()-15)/35)+18,2+INT((ROW()-15)/35), 1, 1, "Variables_Simulación"))</f>
        <v>0</v>
      </c>
      <c r="G384" s="81" t="n">
        <f aca="true">INDIRECT(ADDRESS(ROW()-35*INT((ROW()-15)/35)-12,2+INT((ROW()-15)/35), 1, 1, "Variables_Simulación"))</f>
        <v>0</v>
      </c>
      <c r="H384" s="81" t="n">
        <f aca="true">INDIRECT(ADDRESS(ROW()-35*INT((ROW()-15)/35)+168,2+INT((ROW()-15)/35), 1, 1, "Variables_Simulación"))</f>
        <v>0</v>
      </c>
      <c r="I384" s="94" t="n">
        <f aca="false">AP384+AR384+AT384+AV384+AX384</f>
        <v>0.0120830545182733</v>
      </c>
      <c r="J384" s="81" t="n">
        <f aca="false">AQ384+AS384+AU384+AW384+AY384</f>
        <v>101590.093320561</v>
      </c>
      <c r="K384" s="94" t="n">
        <f aca="false">I384-Tabla_Ministerio!J384</f>
        <v>-1.00613961606655E-016</v>
      </c>
      <c r="L384" s="81" t="n">
        <f aca="false">J384-Tabla_Ministerio!K384</f>
        <v>0.0933205604960676</v>
      </c>
      <c r="M384" s="94" t="n">
        <f aca="false">Q419/Q$425</f>
        <v>0.0116855536309578</v>
      </c>
      <c r="N384" s="81" t="n">
        <f aca="false">ROUND((N$390*M384),0)</f>
        <v>1866713</v>
      </c>
      <c r="O384" s="82" t="n">
        <f aca="false">Tabla_Ministerio!L384/Tabla_Ministerio!L390-M384</f>
        <v>-4.06217225461768E-006</v>
      </c>
      <c r="P384" s="81" t="n">
        <f aca="false">N384-Tabla_Ministerio!L384</f>
        <v>649</v>
      </c>
      <c r="Q384" s="83" t="n">
        <f aca="false">N384+J384</f>
        <v>1968303.09332056</v>
      </c>
      <c r="R384" s="81" t="n">
        <f aca="false">Q384-Tabla_Ministerio!M384</f>
        <v>649.093320560409</v>
      </c>
      <c r="T384" s="83" t="n">
        <f aca="false">B384+Tabla_Ministerio!B384</f>
        <v>6984</v>
      </c>
      <c r="U384" s="83" t="n">
        <f aca="false">C384+Tabla_Ministerio!C384</f>
        <v>45</v>
      </c>
      <c r="V384" s="83" t="n">
        <f aca="false">D384+Tabla_Ministerio!D384</f>
        <v>331.969091871413</v>
      </c>
      <c r="W384" s="83" t="n">
        <f aca="false">E384+Tabla_Ministerio!E384</f>
        <v>193.070677979999</v>
      </c>
      <c r="X384" s="83" t="n">
        <f aca="false">F384+Tabla_Ministerio!F384</f>
        <v>1</v>
      </c>
      <c r="Y384" s="83" t="n">
        <f aca="false">G384+Tabla_Ministerio!G384</f>
        <v>8</v>
      </c>
      <c r="Z384" s="83" t="n">
        <f aca="false">H384+Tabla_Ministerio!H384</f>
        <v>8</v>
      </c>
      <c r="AA384" s="83" t="n">
        <f aca="false">Y384+0.33*Z384</f>
        <v>10.64</v>
      </c>
      <c r="AD384" s="91" t="n">
        <f aca="false">IF(U384&gt;0,T384/U384,0)</f>
        <v>155.2</v>
      </c>
      <c r="AE384" s="92" t="n">
        <f aca="false">EXP((((AD384-AD$390)/AD$391+2)/4-1.9)^3)</f>
        <v>0.0237471331136841</v>
      </c>
      <c r="AF384" s="93" t="n">
        <f aca="false">T384/V384</f>
        <v>21.0381031578242</v>
      </c>
      <c r="AG384" s="92" t="n">
        <f aca="false">EXP((((AF384-AF$390)/AF$391+2)/4-1.9)^3)</f>
        <v>0.0793731359663515</v>
      </c>
      <c r="AH384" s="92" t="n">
        <f aca="false">W384/V384</f>
        <v>0.581592331055881</v>
      </c>
      <c r="AI384" s="92" t="n">
        <f aca="false">EXP((((AH384-AH$390)/AH$391+2)/4-1.9)^3)</f>
        <v>0.0760538805340605</v>
      </c>
      <c r="AJ384" s="92" t="n">
        <f aca="false">X384/V384</f>
        <v>0.00301232863084539</v>
      </c>
      <c r="AK384" s="92" t="n">
        <f aca="false">EXP((((AJ384-AJ$390)/AJ$391+2)/4-1.9)^3)</f>
        <v>0.00757221942781164</v>
      </c>
      <c r="AL384" s="92" t="n">
        <f aca="false">AA384/V384</f>
        <v>0.0320511766321949</v>
      </c>
      <c r="AM384" s="92" t="n">
        <f aca="false">EXP((((AL384-AL$390)/AL$391+2)/4-1.9)^3)</f>
        <v>0.00506701259002951</v>
      </c>
      <c r="AN384" s="92" t="n">
        <f aca="false">0.01*AE384+0.15*AG384+0.24*AI384+0.25*AK384+0.35*AM384</f>
        <v>0.0340628823177273</v>
      </c>
      <c r="AP384" s="94" t="n">
        <f aca="false">0.01*AE384/$AN$390</f>
        <v>8.42377052502122E-005</v>
      </c>
      <c r="AQ384" s="81" t="n">
        <f aca="false">AP384*$J$390</f>
        <v>708.241142546946</v>
      </c>
      <c r="AR384" s="94" t="n">
        <f aca="false">0.15*AG384/$AN$390</f>
        <v>0.00422337980777077</v>
      </c>
      <c r="AS384" s="81" t="n">
        <f aca="false">AR384*$J$390</f>
        <v>35508.6992408039</v>
      </c>
      <c r="AT384" s="94" t="n">
        <f aca="false">0.24*AI384/$AN$390</f>
        <v>0.00647482389480147</v>
      </c>
      <c r="AU384" s="81" t="n">
        <f aca="false">AT384*$J$390</f>
        <v>54438.0531191276</v>
      </c>
      <c r="AV384" s="94" t="n">
        <f aca="false">0.25*AK384/$AN$390</f>
        <v>0.00067151936319669</v>
      </c>
      <c r="AW384" s="81" t="n">
        <f aca="false">AV384*$J$390</f>
        <v>5645.89977398065</v>
      </c>
      <c r="AX384" s="94" t="n">
        <f aca="false">0.35*AM384/$AN$390</f>
        <v>0.000629093747254152</v>
      </c>
      <c r="AY384" s="81" t="n">
        <f aca="false">AX384*$J$390</f>
        <v>5289.20004410138</v>
      </c>
    </row>
    <row r="385" customFormat="false" ht="13.8" hidden="false" customHeight="false" outlineLevel="0" collapsed="false">
      <c r="A385" s="89" t="s">
        <v>135</v>
      </c>
      <c r="B385" s="81" t="n">
        <f aca="true">INDIRECT(ADDRESS(ROW()-35*INT((ROW()-15)/35)+138,2+INT((ROW()-15)/35), 1, 1, "Variables_Simulación"))</f>
        <v>0</v>
      </c>
      <c r="C385" s="81" t="n">
        <f aca="true">INDIRECT(ADDRESS(ROW()-35*INT((ROW()-15)/35)+108,2+INT((ROW()-15)/35), 1, 1, "Variables_Simulación"))</f>
        <v>0</v>
      </c>
      <c r="D385" s="81" t="n">
        <f aca="true">INDIRECT(ADDRESS(ROW()-35*INT((ROW()-15)/35)+78,2+INT((ROW()-15)/35), 1, 1, "Variables_Simulación"))</f>
        <v>0</v>
      </c>
      <c r="E385" s="81" t="n">
        <f aca="true">INDIRECT(ADDRESS(ROW()-35*INT((ROW()-15)/35)+48,2+INT((ROW()-15)/35), 1, 1, "Variables_Simulación"))</f>
        <v>0</v>
      </c>
      <c r="F385" s="81" t="n">
        <f aca="true">INDIRECT(ADDRESS(ROW()-35*INT((ROW()-15)/35)+18,2+INT((ROW()-15)/35), 1, 1, "Variables_Simulación"))</f>
        <v>0</v>
      </c>
      <c r="G385" s="81" t="n">
        <f aca="true">INDIRECT(ADDRESS(ROW()-35*INT((ROW()-15)/35)-12,2+INT((ROW()-15)/35), 1, 1, "Variables_Simulación"))</f>
        <v>0</v>
      </c>
      <c r="H385" s="81" t="n">
        <f aca="true">INDIRECT(ADDRESS(ROW()-35*INT((ROW()-15)/35)+168,2+INT((ROW()-15)/35), 1, 1, "Variables_Simulación"))</f>
        <v>0</v>
      </c>
      <c r="I385" s="94" t="n">
        <f aca="false">AP385+AR385+AT385+AV385+AX385</f>
        <v>0.0250232760631348</v>
      </c>
      <c r="J385" s="81" t="n">
        <f aca="false">AQ385+AS385+AU385+AW385+AY385</f>
        <v>210386.946992216</v>
      </c>
      <c r="K385" s="94" t="n">
        <f aca="false">I385-Tabla_Ministerio!J385</f>
        <v>2.4980018054066E-016</v>
      </c>
      <c r="L385" s="81" t="n">
        <f aca="false">J385-Tabla_Ministerio!K385</f>
        <v>-0.0530077842704486</v>
      </c>
      <c r="M385" s="94" t="n">
        <f aca="false">Q420/Q$425</f>
        <v>0.0173830226489626</v>
      </c>
      <c r="N385" s="81" t="n">
        <f aca="false">ROUND((N$390*M385),0)</f>
        <v>2776857</v>
      </c>
      <c r="O385" s="82" t="n">
        <f aca="false">Tabla_Ministerio!L385/Tabla_Ministerio!L390-M385</f>
        <v>-4.58932925824149E-006</v>
      </c>
      <c r="P385" s="81" t="n">
        <f aca="false">N385-Tabla_Ministerio!L385</f>
        <v>733</v>
      </c>
      <c r="Q385" s="83" t="n">
        <f aca="false">N385+J385</f>
        <v>2987243.94699222</v>
      </c>
      <c r="R385" s="81" t="n">
        <f aca="false">Q385-Tabla_Ministerio!M385</f>
        <v>732.9469922157</v>
      </c>
      <c r="T385" s="83" t="n">
        <f aca="false">B385+Tabla_Ministerio!B385</f>
        <v>7010</v>
      </c>
      <c r="U385" s="83" t="n">
        <f aca="false">C385+Tabla_Ministerio!C385</f>
        <v>28</v>
      </c>
      <c r="V385" s="83" t="n">
        <f aca="false">D385+Tabla_Ministerio!D385</f>
        <v>255.557132404213</v>
      </c>
      <c r="W385" s="83" t="n">
        <f aca="false">E385+Tabla_Ministerio!E385</f>
        <v>156.013133725444</v>
      </c>
      <c r="X385" s="83" t="n">
        <f aca="false">F385+Tabla_Ministerio!F385</f>
        <v>2</v>
      </c>
      <c r="Y385" s="83" t="n">
        <f aca="false">G385+Tabla_Ministerio!G385</f>
        <v>9</v>
      </c>
      <c r="Z385" s="83" t="n">
        <f aca="false">H385+Tabla_Ministerio!H385</f>
        <v>2</v>
      </c>
      <c r="AA385" s="83" t="n">
        <f aca="false">Y385+0.33*Z385</f>
        <v>9.66</v>
      </c>
      <c r="AD385" s="91" t="n">
        <f aca="false">IF(U385&gt;0,T385/U385,0)</f>
        <v>250.357142857143</v>
      </c>
      <c r="AE385" s="92" t="n">
        <f aca="false">EXP((((AD385-AD$390)/AD$391+2)/4-1.9)^3)</f>
        <v>0.125128334743806</v>
      </c>
      <c r="AF385" s="93" t="n">
        <f aca="false">T385/V385</f>
        <v>27.4302655302624</v>
      </c>
      <c r="AG385" s="92" t="n">
        <f aca="false">EXP((((AF385-AF$390)/AF$391+2)/4-1.9)^3)</f>
        <v>0.277264990943849</v>
      </c>
      <c r="AH385" s="92" t="n">
        <f aca="false">W385/V385</f>
        <v>0.610482408601608</v>
      </c>
      <c r="AI385" s="92" t="n">
        <f aca="false">EXP((((AH385-AH$390)/AH$391+2)/4-1.9)^3)</f>
        <v>0.0987759372279417</v>
      </c>
      <c r="AJ385" s="92" t="n">
        <f aca="false">X385/V385</f>
        <v>0.00782603866769257</v>
      </c>
      <c r="AK385" s="92" t="n">
        <f aca="false">EXP((((AJ385-AJ$390)/AJ$391+2)/4-1.9)^3)</f>
        <v>0.00843885635973346</v>
      </c>
      <c r="AL385" s="92" t="n">
        <f aca="false">AA385/V385</f>
        <v>0.0377997667649551</v>
      </c>
      <c r="AM385" s="92" t="n">
        <f aca="false">EXP((((AL385-AL$390)/AL$391+2)/4-1.9)^3)</f>
        <v>0.00538628797180781</v>
      </c>
      <c r="AN385" s="92" t="n">
        <f aca="false">0.01*AE385+0.15*AG385+0.24*AI385+0.25*AK385+0.35*AM385</f>
        <v>0.0705421718037875</v>
      </c>
      <c r="AP385" s="94" t="n">
        <f aca="false">0.01*AE385/$AN$390</f>
        <v>0.000443865107006314</v>
      </c>
      <c r="AQ385" s="81" t="n">
        <f aca="false">AP385*$J$390</f>
        <v>3731.86246692164</v>
      </c>
      <c r="AR385" s="94" t="n">
        <f aca="false">0.15*AG385/$AN$390</f>
        <v>0.0147530439599919</v>
      </c>
      <c r="AS385" s="81" t="n">
        <f aca="false">AR385*$J$390</f>
        <v>124038.430050226</v>
      </c>
      <c r="AT385" s="94" t="n">
        <f aca="false">0.24*AI385/$AN$390</f>
        <v>0.00840925925283278</v>
      </c>
      <c r="AU385" s="81" t="n">
        <f aca="false">AT385*$J$390</f>
        <v>70702.1085570795</v>
      </c>
      <c r="AV385" s="94" t="n">
        <f aca="false">0.25*AK385/$AN$390</f>
        <v>0.000748374436691974</v>
      </c>
      <c r="AW385" s="81" t="n">
        <f aca="false">AV385*$J$390</f>
        <v>6292.07033265328</v>
      </c>
      <c r="AX385" s="94" t="n">
        <f aca="false">0.35*AM385/$AN$390</f>
        <v>0.000668733306611897</v>
      </c>
      <c r="AY385" s="81" t="n">
        <f aca="false">AX385*$J$390</f>
        <v>5622.47558533552</v>
      </c>
    </row>
    <row r="386" customFormat="false" ht="13.8" hidden="false" customHeight="false" outlineLevel="0" collapsed="false">
      <c r="A386" s="89" t="s">
        <v>136</v>
      </c>
      <c r="B386" s="81" t="n">
        <f aca="true">INDIRECT(ADDRESS(ROW()-35*INT((ROW()-15)/35)+138,2+INT((ROW()-15)/35), 1, 1, "Variables_Simulación"))</f>
        <v>0</v>
      </c>
      <c r="C386" s="81" t="n">
        <f aca="true">INDIRECT(ADDRESS(ROW()-35*INT((ROW()-15)/35)+108,2+INT((ROW()-15)/35), 1, 1, "Variables_Simulación"))</f>
        <v>0</v>
      </c>
      <c r="D386" s="81" t="n">
        <f aca="true">INDIRECT(ADDRESS(ROW()-35*INT((ROW()-15)/35)+78,2+INT((ROW()-15)/35), 1, 1, "Variables_Simulación"))</f>
        <v>0</v>
      </c>
      <c r="E386" s="81" t="n">
        <f aca="true">INDIRECT(ADDRESS(ROW()-35*INT((ROW()-15)/35)+48,2+INT((ROW()-15)/35), 1, 1, "Variables_Simulación"))</f>
        <v>0</v>
      </c>
      <c r="F386" s="81" t="n">
        <f aca="true">INDIRECT(ADDRESS(ROW()-35*INT((ROW()-15)/35)+18,2+INT((ROW()-15)/35), 1, 1, "Variables_Simulación"))</f>
        <v>0</v>
      </c>
      <c r="G386" s="81" t="n">
        <f aca="true">INDIRECT(ADDRESS(ROW()-35*INT((ROW()-15)/35)-12,2+INT((ROW()-15)/35), 1, 1, "Variables_Simulación"))</f>
        <v>0</v>
      </c>
      <c r="H386" s="81" t="n">
        <f aca="true">INDIRECT(ADDRESS(ROW()-35*INT((ROW()-15)/35)+168,2+INT((ROW()-15)/35), 1, 1, "Variables_Simulación"))</f>
        <v>0</v>
      </c>
      <c r="I386" s="94" t="n">
        <f aca="false">AP386+AR386+AT386+AV386+AX386</f>
        <v>0.0050266359129261</v>
      </c>
      <c r="J386" s="81" t="n">
        <f aca="false">AQ386+AS386+AU386+AW386+AY386</f>
        <v>42262.1954333131</v>
      </c>
      <c r="K386" s="94" t="n">
        <f aca="false">I386-Tabla_Ministerio!J386</f>
        <v>2.86229373536173E-017</v>
      </c>
      <c r="L386" s="81" t="n">
        <f aca="false">J386-Tabla_Ministerio!K386</f>
        <v>0.19543331310706</v>
      </c>
      <c r="M386" s="94" t="n">
        <f aca="false">Q421/Q$425</f>
        <v>0.0142046822024837</v>
      </c>
      <c r="N386" s="81" t="n">
        <f aca="false">ROUND((N$390*M386),0)</f>
        <v>2269132</v>
      </c>
      <c r="O386" s="82" t="n">
        <f aca="false">Tabla_Ministerio!L386/Tabla_Ministerio!L390-M386</f>
        <v>-1.16873576570895E-005</v>
      </c>
      <c r="P386" s="81" t="n">
        <f aca="false">N386-Tabla_Ministerio!L386</f>
        <v>1867</v>
      </c>
      <c r="Q386" s="83" t="n">
        <f aca="false">N386+J386</f>
        <v>2311394.19543331</v>
      </c>
      <c r="R386" s="81" t="n">
        <f aca="false">Q386-Tabla_Ministerio!M386</f>
        <v>1867.19543331303</v>
      </c>
      <c r="T386" s="83" t="n">
        <f aca="false">B386+Tabla_Ministerio!B386</f>
        <v>4089</v>
      </c>
      <c r="U386" s="83" t="n">
        <f aca="false">C386+Tabla_Ministerio!C386</f>
        <v>29</v>
      </c>
      <c r="V386" s="83" t="n">
        <f aca="false">D386+Tabla_Ministerio!D386</f>
        <v>418.304242424242</v>
      </c>
      <c r="W386" s="83" t="n">
        <f aca="false">E386+Tabla_Ministerio!E386</f>
        <v>170.838744588745</v>
      </c>
      <c r="X386" s="83" t="n">
        <f aca="false">F386+Tabla_Ministerio!F386</f>
        <v>28</v>
      </c>
      <c r="Y386" s="83" t="n">
        <f aca="false">G386+Tabla_Ministerio!G386</f>
        <v>47</v>
      </c>
      <c r="Z386" s="83" t="n">
        <f aca="false">H386+Tabla_Ministerio!H386</f>
        <v>7</v>
      </c>
      <c r="AA386" s="83" t="n">
        <f aca="false">Y386+0.33*Z386</f>
        <v>49.31</v>
      </c>
      <c r="AD386" s="91" t="n">
        <f aca="false">IF(U386&gt;0,T386/U386,0)</f>
        <v>141</v>
      </c>
      <c r="AE386" s="92" t="n">
        <f aca="false">EXP((((AD386-AD$390)/AD$391+2)/4-1.9)^3)</f>
        <v>0.0174904777927175</v>
      </c>
      <c r="AF386" s="93" t="n">
        <f aca="false">T386/V386</f>
        <v>9.77518175838379</v>
      </c>
      <c r="AG386" s="92" t="n">
        <f aca="false">EXP((((AF386-AF$390)/AF$391+2)/4-1.9)^3)</f>
        <v>0.00176425035214429</v>
      </c>
      <c r="AH386" s="92" t="n">
        <f aca="false">W386/V386</f>
        <v>0.408407869828586</v>
      </c>
      <c r="AI386" s="92" t="n">
        <f aca="false">EXP((((AH386-AH$390)/AH$391+2)/4-1.9)^3)</f>
        <v>0.0104163797508428</v>
      </c>
      <c r="AJ386" s="92" t="n">
        <f aca="false">X386/V386</f>
        <v>0.0669369257116033</v>
      </c>
      <c r="AK386" s="92" t="n">
        <f aca="false">EXP((((AJ386-AJ$390)/AJ$391+2)/4-1.9)^3)</f>
        <v>0.0280929662738169</v>
      </c>
      <c r="AL386" s="92" t="n">
        <f aca="false">AA386/V386</f>
        <v>0.117880707387113</v>
      </c>
      <c r="AM386" s="92" t="n">
        <f aca="false">EXP((((AL386-AL$390)/AL$391+2)/4-1.9)^3)</f>
        <v>0.0120219550937507</v>
      </c>
      <c r="AN386" s="92" t="n">
        <f aca="false">0.01*AE386+0.15*AG386+0.24*AI386+0.25*AK386+0.35*AM386</f>
        <v>0.014170399322218</v>
      </c>
      <c r="AP386" s="94" t="n">
        <f aca="false">0.01*AE386/$AN$390</f>
        <v>6.20436035766905E-005</v>
      </c>
      <c r="AQ386" s="81" t="n">
        <f aca="false">AP386*$J$390</f>
        <v>521.640903611562</v>
      </c>
      <c r="AR386" s="94" t="n">
        <f aca="false">0.15*AG386/$AN$390</f>
        <v>9.38743218644831E-005</v>
      </c>
      <c r="AS386" s="81" t="n">
        <f aca="false">AR386*$J$390</f>
        <v>789.262442223922</v>
      </c>
      <c r="AT386" s="94" t="n">
        <f aca="false">0.24*AI386/$AN$390</f>
        <v>0.000886795309252871</v>
      </c>
      <c r="AU386" s="81" t="n">
        <f aca="false">AT386*$J$390</f>
        <v>7455.8645818399</v>
      </c>
      <c r="AV386" s="94" t="n">
        <f aca="false">0.25*AK386/$AN$390</f>
        <v>0.00249133969272092</v>
      </c>
      <c r="AW386" s="81" t="n">
        <f aca="false">AV386*$J$390</f>
        <v>20946.312167505</v>
      </c>
      <c r="AX386" s="94" t="n">
        <f aca="false">0.35*AM386/$AN$390</f>
        <v>0.00149258298551114</v>
      </c>
      <c r="AY386" s="81" t="n">
        <f aca="false">AX386*$J$390</f>
        <v>12549.1153381327</v>
      </c>
    </row>
    <row r="387" customFormat="false" ht="13.8" hidden="false" customHeight="false" outlineLevel="0" collapsed="false">
      <c r="A387" s="89" t="s">
        <v>137</v>
      </c>
      <c r="B387" s="81" t="n">
        <f aca="true">INDIRECT(ADDRESS(ROW()-35*INT((ROW()-15)/35)+138,2+INT((ROW()-15)/35), 1, 1, "Variables_Simulación"))</f>
        <v>0</v>
      </c>
      <c r="C387" s="81" t="n">
        <f aca="true">INDIRECT(ADDRESS(ROW()-35*INT((ROW()-15)/35)+108,2+INT((ROW()-15)/35), 1, 1, "Variables_Simulación"))</f>
        <v>0</v>
      </c>
      <c r="D387" s="81" t="n">
        <f aca="true">INDIRECT(ADDRESS(ROW()-35*INT((ROW()-15)/35)+78,2+INT((ROW()-15)/35), 1, 1, "Variables_Simulación"))</f>
        <v>0</v>
      </c>
      <c r="E387" s="81" t="n">
        <f aca="true">INDIRECT(ADDRESS(ROW()-35*INT((ROW()-15)/35)+48,2+INT((ROW()-15)/35), 1, 1, "Variables_Simulación"))</f>
        <v>0</v>
      </c>
      <c r="F387" s="81" t="n">
        <f aca="true">INDIRECT(ADDRESS(ROW()-35*INT((ROW()-15)/35)+18,2+INT((ROW()-15)/35), 1, 1, "Variables_Simulación"))</f>
        <v>0</v>
      </c>
      <c r="G387" s="81" t="n">
        <f aca="true">INDIRECT(ADDRESS(ROW()-35*INT((ROW()-15)/35)-12,2+INT((ROW()-15)/35), 1, 1, "Variables_Simulación"))</f>
        <v>0</v>
      </c>
      <c r="H387" s="81" t="n">
        <f aca="true">INDIRECT(ADDRESS(ROW()-35*INT((ROW()-15)/35)+168,2+INT((ROW()-15)/35), 1, 1, "Variables_Simulación"))</f>
        <v>0</v>
      </c>
      <c r="I387" s="94" t="n">
        <f aca="false">AP387+AR387+AT387+AV387+AX387</f>
        <v>0.018700104613077</v>
      </c>
      <c r="J387" s="81" t="n">
        <f aca="false">AQ387+AS387+AU387+AW387+AY387</f>
        <v>157223.934550137</v>
      </c>
      <c r="K387" s="94" t="n">
        <f aca="false">I387-Tabla_Ministerio!J387</f>
        <v>0</v>
      </c>
      <c r="L387" s="81" t="n">
        <f aca="false">J387-Tabla_Ministerio!K387</f>
        <v>-0.0654498630028684</v>
      </c>
      <c r="M387" s="94" t="n">
        <f aca="false">Q422/Q$425</f>
        <v>0.00929422941261445</v>
      </c>
      <c r="N387" s="81" t="n">
        <f aca="false">ROUND((N$390*M387),0)</f>
        <v>1484710</v>
      </c>
      <c r="O387" s="82" t="n">
        <f aca="false">Tabla_Ministerio!L387/Tabla_Ministerio!L390-M387</f>
        <v>1.66453855917278E-005</v>
      </c>
      <c r="P387" s="81" t="n">
        <f aca="false">N387-Tabla_Ministerio!L387</f>
        <v>-2659</v>
      </c>
      <c r="Q387" s="83" t="n">
        <f aca="false">N387+J387</f>
        <v>1641933.93455014</v>
      </c>
      <c r="R387" s="81" t="n">
        <f aca="false">Q387-Tabla_Ministerio!M387</f>
        <v>-2659.06544986297</v>
      </c>
      <c r="T387" s="83" t="n">
        <f aca="false">B387+Tabla_Ministerio!B387</f>
        <v>5430</v>
      </c>
      <c r="U387" s="83" t="n">
        <f aca="false">C387+Tabla_Ministerio!C387</f>
        <v>24</v>
      </c>
      <c r="V387" s="83" t="n">
        <f aca="false">D387+Tabla_Ministerio!D387</f>
        <v>260.60512019895</v>
      </c>
      <c r="W387" s="83" t="n">
        <f aca="false">E387+Tabla_Ministerio!E387</f>
        <v>167.446029289859</v>
      </c>
      <c r="X387" s="83" t="n">
        <f aca="false">F387+Tabla_Ministerio!F387</f>
        <v>8</v>
      </c>
      <c r="Y387" s="83" t="n">
        <f aca="false">G387+Tabla_Ministerio!G387</f>
        <v>38</v>
      </c>
      <c r="Z387" s="83" t="n">
        <f aca="false">H387+Tabla_Ministerio!H387</f>
        <v>9</v>
      </c>
      <c r="AA387" s="83" t="n">
        <f aca="false">Y387+0.33*Z387</f>
        <v>40.97</v>
      </c>
      <c r="AD387" s="91" t="n">
        <f aca="false">IF(U387&gt;0,T387/U387,0)</f>
        <v>226.25</v>
      </c>
      <c r="AE387" s="92" t="n">
        <f aca="false">EXP((((AD387-AD$390)/AD$391+2)/4-1.9)^3)</f>
        <v>0.0872270842834891</v>
      </c>
      <c r="AF387" s="93" t="n">
        <f aca="false">T387/V387</f>
        <v>20.8361216995839</v>
      </c>
      <c r="AG387" s="92" t="n">
        <f aca="false">EXP((((AF387-AF$390)/AF$391+2)/4-1.9)^3)</f>
        <v>0.0755728959029576</v>
      </c>
      <c r="AH387" s="92" t="n">
        <f aca="false">W387/V387</f>
        <v>0.642527779815025</v>
      </c>
      <c r="AI387" s="92" t="n">
        <f aca="false">EXP((((AH387-AH$390)/AH$391+2)/4-1.9)^3)</f>
        <v>0.129208384375418</v>
      </c>
      <c r="AJ387" s="92" t="n">
        <f aca="false">X387/V387</f>
        <v>0.0306977851927571</v>
      </c>
      <c r="AK387" s="92" t="n">
        <f aca="false">EXP((((AJ387-AJ$390)/AJ$391+2)/4-1.9)^3)</f>
        <v>0.013816303612215</v>
      </c>
      <c r="AL387" s="92" t="n">
        <f aca="false">AA387/V387</f>
        <v>0.157211032418407</v>
      </c>
      <c r="AM387" s="92" t="n">
        <f aca="false">EXP((((AL387-AL$390)/AL$391+2)/4-1.9)^3)</f>
        <v>0.0172698993414486</v>
      </c>
      <c r="AN387" s="92" t="n">
        <f aca="false">0.01*AE387+0.15*AG387+0.24*AI387+0.25*AK387+0.35*AM387</f>
        <v>0.0527167581509397</v>
      </c>
      <c r="AP387" s="94" t="n">
        <f aca="false">0.01*AE387/$AN$390</f>
        <v>0.000309418799335986</v>
      </c>
      <c r="AQ387" s="81" t="n">
        <f aca="false">AP387*$J$390</f>
        <v>2601.48496823721</v>
      </c>
      <c r="AR387" s="94" t="n">
        <f aca="false">0.15*AG387/$AN$390</f>
        <v>0.00402117213444382</v>
      </c>
      <c r="AS387" s="81" t="n">
        <f aca="false">AR387*$J$390</f>
        <v>33808.6078961566</v>
      </c>
      <c r="AT387" s="94" t="n">
        <f aca="false">0.24*AI387/$AN$390</f>
        <v>0.0110001163476199</v>
      </c>
      <c r="AU387" s="81" t="n">
        <f aca="false">AT387*$J$390</f>
        <v>92485.1282100667</v>
      </c>
      <c r="AV387" s="94" t="n">
        <f aca="false">0.25*AK387/$AN$390</f>
        <v>0.00122525707183423</v>
      </c>
      <c r="AW387" s="81" t="n">
        <f aca="false">AV387*$J$390</f>
        <v>10301.532620007</v>
      </c>
      <c r="AX387" s="94" t="n">
        <f aca="false">0.35*AM387/$AN$390</f>
        <v>0.00214414025984305</v>
      </c>
      <c r="AY387" s="81" t="n">
        <f aca="false">AX387*$J$390</f>
        <v>18027.1808556695</v>
      </c>
    </row>
    <row r="388" customFormat="false" ht="13.8" hidden="false" customHeight="false" outlineLevel="0" collapsed="false">
      <c r="A388" s="89" t="s">
        <v>138</v>
      </c>
      <c r="B388" s="81" t="n">
        <f aca="true">INDIRECT(ADDRESS(ROW()-35*INT((ROW()-15)/35)+138,2+INT((ROW()-15)/35), 1, 1, "Variables_Simulación"))</f>
        <v>0</v>
      </c>
      <c r="C388" s="81" t="n">
        <f aca="true">INDIRECT(ADDRESS(ROW()-35*INT((ROW()-15)/35)+108,2+INT((ROW()-15)/35), 1, 1, "Variables_Simulación"))</f>
        <v>0</v>
      </c>
      <c r="D388" s="81" t="n">
        <f aca="true">INDIRECT(ADDRESS(ROW()-35*INT((ROW()-15)/35)+78,2+INT((ROW()-15)/35), 1, 1, "Variables_Simulación"))</f>
        <v>0</v>
      </c>
      <c r="E388" s="81" t="n">
        <f aca="true">INDIRECT(ADDRESS(ROW()-35*INT((ROW()-15)/35)+48,2+INT((ROW()-15)/35), 1, 1, "Variables_Simulación"))</f>
        <v>0</v>
      </c>
      <c r="F388" s="81" t="n">
        <f aca="true">INDIRECT(ADDRESS(ROW()-35*INT((ROW()-15)/35)+18,2+INT((ROW()-15)/35), 1, 1, "Variables_Simulación"))</f>
        <v>0</v>
      </c>
      <c r="G388" s="81" t="n">
        <f aca="true">INDIRECT(ADDRESS(ROW()-35*INT((ROW()-15)/35)-12,2+INT((ROW()-15)/35), 1, 1, "Variables_Simulación"))</f>
        <v>0</v>
      </c>
      <c r="H388" s="81" t="n">
        <f aca="true">INDIRECT(ADDRESS(ROW()-35*INT((ROW()-15)/35)+168,2+INT((ROW()-15)/35), 1, 1, "Variables_Simulación"))</f>
        <v>0</v>
      </c>
      <c r="I388" s="94" t="n">
        <f aca="false">AP388+AR388+AT388+AV388+AX388</f>
        <v>0.0240496510303188</v>
      </c>
      <c r="J388" s="81" t="n">
        <f aca="false">AQ388+AS388+AU388+AW388+AY388</f>
        <v>202201.04848506</v>
      </c>
      <c r="K388" s="94" t="n">
        <f aca="false">I388-Tabla_Ministerio!J388</f>
        <v>0</v>
      </c>
      <c r="L388" s="81" t="n">
        <f aca="false">J388-Tabla_Ministerio!K388</f>
        <v>0.0484850601351354</v>
      </c>
      <c r="M388" s="94" t="n">
        <f aca="false">Q423/Q$425</f>
        <v>0.00564611744973539</v>
      </c>
      <c r="N388" s="81" t="n">
        <f aca="false">ROUND((N$390*M388),0)</f>
        <v>901941</v>
      </c>
      <c r="O388" s="82" t="n">
        <f aca="false">Tabla_Ministerio!L388/Tabla_Ministerio!L390-M388</f>
        <v>-1.88114163299129E-005</v>
      </c>
      <c r="P388" s="81" t="n">
        <f aca="false">N388-Tabla_Ministerio!L388</f>
        <v>3005</v>
      </c>
      <c r="Q388" s="83" t="n">
        <f aca="false">N388+J388</f>
        <v>1104142.04848506</v>
      </c>
      <c r="R388" s="81" t="n">
        <f aca="false">Q388-Tabla_Ministerio!M388</f>
        <v>3005.04848506022</v>
      </c>
      <c r="T388" s="83" t="n">
        <f aca="false">B388+Tabla_Ministerio!B388</f>
        <v>6456</v>
      </c>
      <c r="U388" s="83" t="n">
        <f aca="false">C388+Tabla_Ministerio!C388</f>
        <v>42</v>
      </c>
      <c r="V388" s="83" t="n">
        <f aca="false">D388+Tabla_Ministerio!D388</f>
        <v>252.85342658284</v>
      </c>
      <c r="W388" s="83" t="n">
        <f aca="false">E388+Tabla_Ministerio!E388</f>
        <v>129.292348438739</v>
      </c>
      <c r="X388" s="83" t="n">
        <f aca="false">F388+Tabla_Ministerio!F388</f>
        <v>28</v>
      </c>
      <c r="Y388" s="83" t="n">
        <f aca="false">G388+Tabla_Ministerio!G388</f>
        <v>60</v>
      </c>
      <c r="Z388" s="83" t="n">
        <f aca="false">H388+Tabla_Ministerio!H388</f>
        <v>12</v>
      </c>
      <c r="AA388" s="83" t="n">
        <f aca="false">Y388+0.33*Z388</f>
        <v>63.96</v>
      </c>
      <c r="AD388" s="91" t="n">
        <f aca="false">IF(U388&gt;0,T388/U388,0)</f>
        <v>153.714285714286</v>
      </c>
      <c r="AE388" s="92" t="n">
        <f aca="false">EXP((((AD388-AD$390)/AD$391+2)/4-1.9)^3)</f>
        <v>0.0230165585809031</v>
      </c>
      <c r="AF388" s="93" t="n">
        <f aca="false">T388/V388</f>
        <v>25.5325786454584</v>
      </c>
      <c r="AG388" s="92" t="n">
        <f aca="false">EXP((((AF388-AF$390)/AF$391+2)/4-1.9)^3)</f>
        <v>0.202647823676657</v>
      </c>
      <c r="AH388" s="92" t="n">
        <f aca="false">W388/V388</f>
        <v>0.51133318692195</v>
      </c>
      <c r="AI388" s="92" t="n">
        <f aca="false">EXP((((AH388-AH$390)/AH$391+2)/4-1.9)^3)</f>
        <v>0.0371585592798902</v>
      </c>
      <c r="AJ388" s="92" t="n">
        <f aca="false">X388/V388</f>
        <v>0.110736090779559</v>
      </c>
      <c r="AK388" s="92" t="n">
        <f aca="false">EXP((((AJ388-AJ$390)/AJ$391+2)/4-1.9)^3)</f>
        <v>0.0593122120795798</v>
      </c>
      <c r="AL388" s="92" t="n">
        <f aca="false">AA388/V388</f>
        <v>0.252952870223593</v>
      </c>
      <c r="AM388" s="92" t="n">
        <f aca="false">EXP((((AL388-AL$390)/AL$391+2)/4-1.9)^3)</f>
        <v>0.038354331106316</v>
      </c>
      <c r="AN388" s="92" t="n">
        <f aca="false">0.01*AE388+0.15*AG388+0.24*AI388+0.25*AK388+0.35*AM388</f>
        <v>0.0677974622715868</v>
      </c>
      <c r="AP388" s="94" t="n">
        <f aca="false">0.01*AE388/$AN$390</f>
        <v>8.16461535938039E-005</v>
      </c>
      <c r="AQ388" s="81" t="n">
        <f aca="false">AP388*$J$390</f>
        <v>686.452283262945</v>
      </c>
      <c r="AR388" s="94" t="n">
        <f aca="false">0.15*AG388/$AN$390</f>
        <v>0.0107827253665208</v>
      </c>
      <c r="AS388" s="81" t="n">
        <f aca="false">AR388*$J$390</f>
        <v>90657.3809278288</v>
      </c>
      <c r="AT388" s="94" t="n">
        <f aca="false">0.24*AI388/$AN$390</f>
        <v>0.00316348259723684</v>
      </c>
      <c r="AU388" s="81" t="n">
        <f aca="false">AT388*$J$390</f>
        <v>26597.4544586583</v>
      </c>
      <c r="AV388" s="94" t="n">
        <f aca="false">0.25*AK388/$AN$390</f>
        <v>0.00525992402428004</v>
      </c>
      <c r="AW388" s="81" t="n">
        <f aca="false">AV388*$J$390</f>
        <v>44223.6002227381</v>
      </c>
      <c r="AX388" s="94" t="n">
        <f aca="false">0.35*AM388/$AN$390</f>
        <v>0.00476187288868732</v>
      </c>
      <c r="AY388" s="81" t="n">
        <f aca="false">AX388*$J$390</f>
        <v>40036.160592572</v>
      </c>
    </row>
    <row r="389" customFormat="false" ht="13.8" hidden="false" customHeight="false" outlineLevel="0" collapsed="false">
      <c r="A389" s="95" t="s">
        <v>139</v>
      </c>
      <c r="B389" s="97" t="n">
        <f aca="true">INDIRECT(ADDRESS(ROW()-35*INT((ROW()-15)/35)+138,2+INT((ROW()-15)/35), 1, 1, "Variables_Simulación"))</f>
        <v>0</v>
      </c>
      <c r="C389" s="97" t="n">
        <f aca="true">INDIRECT(ADDRESS(ROW()-35*INT((ROW()-15)/35)+108,2+INT((ROW()-15)/35), 1, 1, "Variables_Simulación"))</f>
        <v>0</v>
      </c>
      <c r="D389" s="97" t="n">
        <f aca="true">INDIRECT(ADDRESS(ROW()-35*INT((ROW()-15)/35)+78,2+INT((ROW()-15)/35), 1, 1, "Variables_Simulación"))</f>
        <v>0</v>
      </c>
      <c r="E389" s="97" t="n">
        <f aca="true">INDIRECT(ADDRESS(ROW()-35*INT((ROW()-15)/35)+48,2+INT((ROW()-15)/35), 1, 1, "Variables_Simulación"))</f>
        <v>0</v>
      </c>
      <c r="F389" s="97" t="n">
        <f aca="true">INDIRECT(ADDRESS(ROW()-35*INT((ROW()-15)/35)+18,2+INT((ROW()-15)/35), 1, 1, "Variables_Simulación"))</f>
        <v>0</v>
      </c>
      <c r="G389" s="97" t="n">
        <f aca="true">INDIRECT(ADDRESS(ROW()-35*INT((ROW()-15)/35)-12,2+INT((ROW()-15)/35), 1, 1, "Variables_Simulación"))</f>
        <v>0</v>
      </c>
      <c r="H389" s="97" t="n">
        <f aca="true">INDIRECT(ADDRESS(ROW()-35*INT((ROW()-15)/35)+168,2+INT((ROW()-15)/35), 1, 1, "Variables_Simulación"))</f>
        <v>0</v>
      </c>
      <c r="I389" s="103" t="n">
        <f aca="false">AP389+AR389+AT389+AV389+AX389</f>
        <v>0.00767422074662307</v>
      </c>
      <c r="J389" s="97" t="n">
        <f aca="false">AQ389+AS389+AU389+AW389+AY389</f>
        <v>64522.1620603454</v>
      </c>
      <c r="K389" s="94" t="n">
        <f aca="false">I389-Tabla_Ministerio!J389</f>
        <v>0</v>
      </c>
      <c r="L389" s="81" t="n">
        <f aca="false">J389-Tabla_Ministerio!K389</f>
        <v>0.162060345421196</v>
      </c>
      <c r="M389" s="94" t="n">
        <f aca="false">Q424/Q$425</f>
        <v>0.00659464171069041</v>
      </c>
      <c r="N389" s="81" t="n">
        <f aca="false">ROUND((N$390*M389),0)</f>
        <v>1053463</v>
      </c>
      <c r="O389" s="82" t="n">
        <f aca="false">Tabla_Ministerio!L389/Tabla_Ministerio!L390-M389</f>
        <v>1.19666629928156E-005</v>
      </c>
      <c r="P389" s="81" t="n">
        <f aca="false">N389-Tabla_Ministerio!L389</f>
        <v>-1912</v>
      </c>
      <c r="Q389" s="83" t="n">
        <f aca="false">N389+J389</f>
        <v>1117985.16206035</v>
      </c>
      <c r="R389" s="81" t="n">
        <f aca="false">Q389-Tabla_Ministerio!M389</f>
        <v>-1911.83793965448</v>
      </c>
      <c r="T389" s="99" t="n">
        <f aca="false">B389+Tabla_Ministerio!B389</f>
        <v>7112</v>
      </c>
      <c r="U389" s="99" t="n">
        <f aca="false">C389+Tabla_Ministerio!C389</f>
        <v>33</v>
      </c>
      <c r="V389" s="99" t="n">
        <f aca="false">D389+Tabla_Ministerio!D389</f>
        <v>371.170140447192</v>
      </c>
      <c r="W389" s="99" t="n">
        <f aca="false">E389+Tabla_Ministerio!E389</f>
        <v>175.596403900051</v>
      </c>
      <c r="X389" s="99" t="n">
        <f aca="false">F389+Tabla_Ministerio!F389</f>
        <v>10</v>
      </c>
      <c r="Y389" s="99" t="n">
        <f aca="false">G389+Tabla_Ministerio!G389</f>
        <v>44</v>
      </c>
      <c r="Z389" s="99" t="n">
        <f aca="false">H389+Tabla_Ministerio!H389</f>
        <v>10</v>
      </c>
      <c r="AA389" s="99" t="n">
        <f aca="false">Y389+0.33*Z389</f>
        <v>47.3</v>
      </c>
      <c r="AD389" s="91" t="n">
        <f aca="false">IF(U389&gt;0,T389/U389,0)</f>
        <v>215.515151515151</v>
      </c>
      <c r="AE389" s="92" t="n">
        <f aca="false">EXP((((AD389-AD$390)/AD$391+2)/4-1.9)^3)</f>
        <v>0.0733503048652793</v>
      </c>
      <c r="AF389" s="93" t="n">
        <f aca="false">T389/V389</f>
        <v>19.1610240830023</v>
      </c>
      <c r="AG389" s="92" t="n">
        <f aca="false">EXP((((AF389-AF$390)/AF$391+2)/4-1.9)^3)</f>
        <v>0.0490863312252027</v>
      </c>
      <c r="AH389" s="92" t="n">
        <f aca="false">W389/V389</f>
        <v>0.473088712600883</v>
      </c>
      <c r="AI389" s="92" t="n">
        <f aca="false">EXP((((AH389-AH$390)/AH$391+2)/4-1.9)^3)</f>
        <v>0.0239205574824317</v>
      </c>
      <c r="AJ389" s="92" t="n">
        <f aca="false">X389/V389</f>
        <v>0.0269418223889234</v>
      </c>
      <c r="AK389" s="92" t="n">
        <f aca="false">EXP((((AJ389-AJ$390)/AJ$391+2)/4-1.9)^3)</f>
        <v>0.012773039242877</v>
      </c>
      <c r="AL389" s="92" t="n">
        <f aca="false">AA389/V389</f>
        <v>0.127434819899608</v>
      </c>
      <c r="AM389" s="92" t="n">
        <f aca="false">EXP((((AL389-AL$390)/AL$391+2)/4-1.9)^3)</f>
        <v>0.0131527409240926</v>
      </c>
      <c r="AN389" s="92" t="n">
        <f aca="false">0.01*AE389+0.15*AG389+0.24*AI389+0.25*AK389+0.35*AM389</f>
        <v>0.0216341056623685</v>
      </c>
      <c r="AP389" s="94" t="n">
        <f aca="false">0.01*AE389/$AN$390</f>
        <v>0.000260193991909452</v>
      </c>
      <c r="AQ389" s="81" t="n">
        <f aca="false">AP389*$J$390</f>
        <v>2187.6200160775</v>
      </c>
      <c r="AR389" s="94" t="n">
        <f aca="false">0.15*AG389/$AN$390</f>
        <v>0.00261184363714637</v>
      </c>
      <c r="AS389" s="81" t="n">
        <f aca="false">AR389*$J$390</f>
        <v>21959.4671558537</v>
      </c>
      <c r="AT389" s="94" t="n">
        <f aca="false">0.24*AI389/$AN$390</f>
        <v>0.00203646935668006</v>
      </c>
      <c r="AU389" s="81" t="n">
        <f aca="false">AT389*$J$390</f>
        <v>17121.9215866911</v>
      </c>
      <c r="AV389" s="94" t="n">
        <f aca="false">0.25*AK389/$AN$390</f>
        <v>0.0011327383286015</v>
      </c>
      <c r="AW389" s="81" t="n">
        <f aca="false">AV389*$J$390</f>
        <v>9523.66740846636</v>
      </c>
      <c r="AX389" s="94" t="n">
        <f aca="false">0.35*AM389/$AN$390</f>
        <v>0.00163297543228569</v>
      </c>
      <c r="AY389" s="81" t="n">
        <f aca="false">AX389*$J$390</f>
        <v>13729.4858932567</v>
      </c>
    </row>
    <row r="390" customFormat="false" ht="13.8" hidden="false" customHeight="false" outlineLevel="0" collapsed="false">
      <c r="A390" s="104" t="s">
        <v>71</v>
      </c>
      <c r="B390" s="108"/>
      <c r="C390" s="108"/>
      <c r="D390" s="108"/>
      <c r="E390" s="108"/>
      <c r="F390" s="108"/>
      <c r="G390" s="108"/>
      <c r="H390" s="108"/>
      <c r="I390" s="108" t="n">
        <f aca="false">SUM(I363:I389)</f>
        <v>1</v>
      </c>
      <c r="J390" s="108" t="n">
        <f aca="false">Tabla_Ministerio!K390</f>
        <v>8407650</v>
      </c>
      <c r="K390" s="107" t="n">
        <f aca="false">I390-Tabla_Ministerio!J390</f>
        <v>0</v>
      </c>
      <c r="L390" s="108" t="n">
        <f aca="false">J390-Tabla_Ministerio!K390</f>
        <v>0</v>
      </c>
      <c r="M390" s="105" t="n">
        <f aca="false">SUM(M365:M389)</f>
        <v>1.00000001925925</v>
      </c>
      <c r="N390" s="108" t="n">
        <f aca="false">Tabla_Ministerio!L390</f>
        <v>159745355</v>
      </c>
      <c r="O390" s="105" t="n">
        <f aca="false">SUM(O365:O389)</f>
        <v>-1.92592455065463E-008</v>
      </c>
      <c r="P390" s="108" t="n">
        <f aca="false">SUM(P365:P389)</f>
        <v>3</v>
      </c>
      <c r="Q390" s="111" t="n">
        <f aca="false">Tabla_Ministerio!M390</f>
        <v>168153005</v>
      </c>
      <c r="R390" s="108" t="n">
        <f aca="false">SUM(R365:R389)</f>
        <v>2.99999999790452</v>
      </c>
      <c r="T390" s="111"/>
      <c r="U390" s="111"/>
      <c r="V390" s="111"/>
      <c r="W390" s="111"/>
      <c r="X390" s="111"/>
      <c r="Y390" s="111"/>
      <c r="Z390" s="111"/>
      <c r="AA390" s="111"/>
      <c r="AC390" s="112" t="s">
        <v>295</v>
      </c>
      <c r="AD390" s="112" t="n">
        <f aca="false">AVERAGE(AD365:AD389)</f>
        <v>207.681430822356</v>
      </c>
      <c r="AE390" s="111"/>
      <c r="AF390" s="112" t="n">
        <f aca="false">AVERAGE(AF365:AF389)</f>
        <v>20.1894106266941</v>
      </c>
      <c r="AG390" s="111"/>
      <c r="AH390" s="114" t="n">
        <f aca="false">AVERAGE(AH365:AH389)</f>
        <v>0.564076733917407</v>
      </c>
      <c r="AI390" s="111"/>
      <c r="AJ390" s="114" t="n">
        <f aca="false">AVERAGE(AJ365:AJ389)</f>
        <v>0.115926409776378</v>
      </c>
      <c r="AK390" s="111"/>
      <c r="AL390" s="114" t="n">
        <f aca="false">AVERAGE(AL365:AL389)</f>
        <v>0.323667695215049</v>
      </c>
      <c r="AM390" s="111"/>
      <c r="AN390" s="114" t="n">
        <f aca="false">SUM(AN365:AN389)</f>
        <v>2.81906220535658</v>
      </c>
      <c r="AP390" s="116" t="n">
        <f aca="false">SUM(AP363:AP389)</f>
        <v>0.00992411365783827</v>
      </c>
      <c r="AQ390" s="108" t="n">
        <f aca="false">SUM(AQ363:AQ389)</f>
        <v>83438.474195324</v>
      </c>
      <c r="AR390" s="116" t="n">
        <f aca="false">SUM(AR363:AR389)</f>
        <v>0.147493553859326</v>
      </c>
      <c r="AS390" s="108" t="n">
        <f aca="false">SUM(AS363:AS389)</f>
        <v>1240074.17810536</v>
      </c>
      <c r="AT390" s="116" t="n">
        <f aca="false">SUM(AT363:AT389)</f>
        <v>0.232821495255785</v>
      </c>
      <c r="AU390" s="108" t="n">
        <f aca="false">SUM(AU363:AU389)</f>
        <v>1957481.6445873</v>
      </c>
      <c r="AV390" s="116" t="n">
        <f aca="false">SUM(AV363:AV389)</f>
        <v>0.253781229364683</v>
      </c>
      <c r="AW390" s="108" t="n">
        <f aca="false">SUM(AW363:AW389)</f>
        <v>2133703.75306798</v>
      </c>
      <c r="AX390" s="116" t="n">
        <f aca="false">SUM(AX363:AX389)</f>
        <v>0.355979607862368</v>
      </c>
      <c r="AY390" s="108" t="n">
        <f aca="false">SUM(AY363:AY389)</f>
        <v>2992951.95004404</v>
      </c>
    </row>
    <row r="391" s="57" customFormat="true" ht="13.8" hidden="false" customHeight="false" outlineLevel="0" collapsed="false">
      <c r="A391" s="57" t="s">
        <v>72</v>
      </c>
      <c r="B391" s="130"/>
      <c r="C391" s="130"/>
      <c r="D391" s="130"/>
      <c r="E391" s="130"/>
      <c r="F391" s="130"/>
      <c r="G391" s="130"/>
      <c r="H391" s="130"/>
      <c r="J391" s="130"/>
      <c r="K391" s="167"/>
      <c r="L391" s="130"/>
      <c r="M391" s="167"/>
      <c r="N391" s="130"/>
      <c r="O391" s="130"/>
      <c r="P391" s="130"/>
      <c r="R391" s="130"/>
      <c r="AC391" s="112" t="s">
        <v>296</v>
      </c>
      <c r="AD391" s="112" t="n">
        <f aca="false">_xlfn.STDEV.P(AD365:AD389)</f>
        <v>86.162466459519</v>
      </c>
      <c r="AE391" s="111"/>
      <c r="AF391" s="112" t="n">
        <f aca="false">_xlfn.STDEV.P(AF365:AF389)</f>
        <v>5.77518235953144</v>
      </c>
      <c r="AG391" s="111"/>
      <c r="AH391" s="114" t="n">
        <f aca="false">_xlfn.STDEV.P(AH365:AH389)</f>
        <v>0.150376153497596</v>
      </c>
      <c r="AI391" s="111"/>
      <c r="AJ391" s="114" t="n">
        <f aca="false">_xlfn.STDEV.P(AJ365:AJ389)</f>
        <v>0.0951852926371923</v>
      </c>
      <c r="AK391" s="111"/>
      <c r="AL391" s="114" t="n">
        <f aca="false">_xlfn.STDEV.P(AL365:AL389)</f>
        <v>0.213252621913767</v>
      </c>
      <c r="AM391" s="111"/>
      <c r="AN391" s="114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MJ391" s="151"/>
    </row>
    <row r="392" s="57" customFormat="true" ht="13.8" hidden="false" customHeight="false" outlineLevel="0" collapsed="false">
      <c r="A392" s="57" t="s">
        <v>82</v>
      </c>
      <c r="B392" s="130"/>
      <c r="C392" s="130"/>
      <c r="D392" s="130"/>
      <c r="E392" s="130"/>
      <c r="F392" s="130"/>
      <c r="G392" s="130"/>
      <c r="H392" s="130"/>
      <c r="J392" s="130"/>
      <c r="K392" s="167"/>
      <c r="L392" s="130"/>
      <c r="M392" s="167"/>
      <c r="N392" s="130"/>
      <c r="O392" s="130"/>
      <c r="P392" s="130"/>
      <c r="R392" s="130"/>
      <c r="AMJ392" s="151"/>
    </row>
    <row r="393" customFormat="false" ht="13.8" hidden="false" customHeight="false" outlineLevel="0" collapsed="false">
      <c r="A393" s="126"/>
      <c r="I393" s="48"/>
      <c r="T393" s="48"/>
      <c r="U393" s="48"/>
      <c r="V393" s="48"/>
      <c r="W393" s="48"/>
      <c r="X393" s="48"/>
      <c r="Y393" s="48"/>
      <c r="Z393" s="48"/>
      <c r="AA393" s="48"/>
    </row>
    <row r="394" customFormat="false" ht="13.8" hidden="false" customHeight="false" outlineLevel="0" collapsed="false">
      <c r="A394" s="126"/>
      <c r="I394" s="48"/>
      <c r="T394" s="48"/>
      <c r="U394" s="48"/>
      <c r="V394" s="48"/>
      <c r="W394" s="48"/>
      <c r="X394" s="48"/>
      <c r="Y394" s="48"/>
      <c r="Z394" s="48"/>
      <c r="AA394" s="48"/>
    </row>
    <row r="395" customFormat="false" ht="13.8" hidden="false" customHeight="false" outlineLevel="0" collapsed="false">
      <c r="A395" s="126"/>
      <c r="I395" s="48"/>
      <c r="T395" s="48"/>
      <c r="U395" s="48"/>
      <c r="V395" s="48"/>
      <c r="W395" s="48"/>
      <c r="X395" s="48"/>
      <c r="Y395" s="48"/>
      <c r="Z395" s="48"/>
      <c r="AA395" s="48"/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T396" s="16"/>
      <c r="U396" s="16"/>
      <c r="V396" s="16"/>
      <c r="W396" s="16"/>
      <c r="X396" s="16"/>
      <c r="Y396" s="16"/>
      <c r="Z396" s="16"/>
      <c r="AA396" s="16"/>
    </row>
    <row r="397" customFormat="false" ht="13.8" hidden="false" customHeight="false" outlineLevel="0" collapsed="false">
      <c r="A397" s="16" t="s">
        <v>180</v>
      </c>
      <c r="B397" s="16"/>
      <c r="C397" s="16"/>
      <c r="D397" s="16"/>
      <c r="E397" s="16"/>
      <c r="F397" s="16"/>
      <c r="G397" s="16"/>
      <c r="H397" s="16"/>
      <c r="I397" s="16"/>
      <c r="J397" s="16"/>
      <c r="T397" s="16"/>
      <c r="U397" s="16"/>
      <c r="V397" s="16"/>
      <c r="W397" s="16"/>
      <c r="X397" s="16"/>
      <c r="Y397" s="16"/>
      <c r="Z397" s="16"/>
      <c r="AA397" s="16"/>
    </row>
    <row r="398" customFormat="false" ht="15.8" hidden="false" customHeight="true" outlineLevel="0" collapsed="false">
      <c r="A398" s="66" t="s">
        <v>30</v>
      </c>
      <c r="B398" s="136" t="s">
        <v>309</v>
      </c>
      <c r="C398" s="136"/>
      <c r="D398" s="136"/>
      <c r="E398" s="136"/>
      <c r="F398" s="136"/>
      <c r="G398" s="136"/>
      <c r="H398" s="136"/>
      <c r="I398" s="66" t="s">
        <v>32</v>
      </c>
      <c r="J398" s="69" t="s">
        <v>33</v>
      </c>
      <c r="K398" s="157" t="s">
        <v>276</v>
      </c>
      <c r="L398" s="69" t="s">
        <v>277</v>
      </c>
      <c r="M398" s="157" t="s">
        <v>278</v>
      </c>
      <c r="N398" s="69" t="s">
        <v>34</v>
      </c>
      <c r="O398" s="69" t="s">
        <v>279</v>
      </c>
      <c r="P398" s="69" t="s">
        <v>280</v>
      </c>
      <c r="Q398" s="66" t="s">
        <v>281</v>
      </c>
      <c r="R398" s="69" t="s">
        <v>282</v>
      </c>
      <c r="T398" s="72" t="s">
        <v>309</v>
      </c>
      <c r="U398" s="72"/>
      <c r="V398" s="72"/>
      <c r="W398" s="72"/>
      <c r="X398" s="72"/>
      <c r="Y398" s="72"/>
      <c r="Z398" s="72"/>
      <c r="AA398" s="72"/>
      <c r="AD398" s="73" t="s">
        <v>284</v>
      </c>
      <c r="AE398" s="73"/>
      <c r="AF398" s="73" t="s">
        <v>285</v>
      </c>
      <c r="AG398" s="73"/>
      <c r="AH398" s="73" t="s">
        <v>286</v>
      </c>
      <c r="AI398" s="73"/>
      <c r="AJ398" s="73" t="s">
        <v>287</v>
      </c>
      <c r="AK398" s="73"/>
      <c r="AL398" s="73" t="s">
        <v>288</v>
      </c>
      <c r="AM398" s="73"/>
      <c r="AN398" s="74" t="s">
        <v>289</v>
      </c>
      <c r="AP398" s="73" t="s">
        <v>284</v>
      </c>
      <c r="AQ398" s="73"/>
      <c r="AR398" s="73" t="s">
        <v>285</v>
      </c>
      <c r="AS398" s="73"/>
      <c r="AT398" s="73" t="s">
        <v>286</v>
      </c>
      <c r="AU398" s="73"/>
      <c r="AV398" s="73" t="s">
        <v>287</v>
      </c>
      <c r="AW398" s="73"/>
      <c r="AX398" s="74" t="s">
        <v>288</v>
      </c>
      <c r="AY398" s="74"/>
    </row>
    <row r="399" customFormat="false" ht="37.3" hidden="false" customHeight="false" outlineLevel="0" collapsed="false">
      <c r="A399" s="66"/>
      <c r="B399" s="137" t="s">
        <v>181</v>
      </c>
      <c r="C399" s="137" t="s">
        <v>182</v>
      </c>
      <c r="D399" s="137" t="s">
        <v>183</v>
      </c>
      <c r="E399" s="137" t="s">
        <v>184</v>
      </c>
      <c r="F399" s="137" t="s">
        <v>185</v>
      </c>
      <c r="G399" s="137" t="s">
        <v>186</v>
      </c>
      <c r="H399" s="137" t="s">
        <v>187</v>
      </c>
      <c r="I399" s="66"/>
      <c r="J399" s="69"/>
      <c r="K399" s="157"/>
      <c r="L399" s="69"/>
      <c r="M399" s="157"/>
      <c r="N399" s="69"/>
      <c r="O399" s="69"/>
      <c r="P399" s="69"/>
      <c r="Q399" s="66"/>
      <c r="R399" s="69"/>
      <c r="T399" s="73" t="s">
        <v>181</v>
      </c>
      <c r="U399" s="73" t="s">
        <v>182</v>
      </c>
      <c r="V399" s="73" t="s">
        <v>183</v>
      </c>
      <c r="W399" s="73" t="s">
        <v>184</v>
      </c>
      <c r="X399" s="73" t="s">
        <v>185</v>
      </c>
      <c r="Y399" s="73" t="s">
        <v>186</v>
      </c>
      <c r="Z399" s="73" t="s">
        <v>187</v>
      </c>
      <c r="AA399" s="66" t="s">
        <v>43</v>
      </c>
      <c r="AD399" s="73" t="s">
        <v>290</v>
      </c>
      <c r="AE399" s="73" t="s">
        <v>291</v>
      </c>
      <c r="AF399" s="73" t="s">
        <v>290</v>
      </c>
      <c r="AG399" s="73" t="s">
        <v>291</v>
      </c>
      <c r="AH399" s="73" t="s">
        <v>290</v>
      </c>
      <c r="AI399" s="73" t="s">
        <v>291</v>
      </c>
      <c r="AJ399" s="73" t="s">
        <v>290</v>
      </c>
      <c r="AK399" s="73" t="s">
        <v>291</v>
      </c>
      <c r="AL399" s="73" t="s">
        <v>290</v>
      </c>
      <c r="AM399" s="73" t="s">
        <v>291</v>
      </c>
      <c r="AN399" s="75" t="s">
        <v>292</v>
      </c>
      <c r="AP399" s="73" t="s">
        <v>293</v>
      </c>
      <c r="AQ399" s="73" t="s">
        <v>294</v>
      </c>
      <c r="AR399" s="73" t="s">
        <v>293</v>
      </c>
      <c r="AS399" s="73" t="s">
        <v>294</v>
      </c>
      <c r="AT399" s="73" t="s">
        <v>293</v>
      </c>
      <c r="AU399" s="73" t="s">
        <v>294</v>
      </c>
      <c r="AV399" s="73" t="s">
        <v>293</v>
      </c>
      <c r="AW399" s="73" t="s">
        <v>294</v>
      </c>
      <c r="AX399" s="73" t="s">
        <v>293</v>
      </c>
      <c r="AY399" s="75" t="s">
        <v>294</v>
      </c>
    </row>
    <row r="400" customFormat="false" ht="13.8" hidden="false" customHeight="false" outlineLevel="0" collapsed="false">
      <c r="A400" s="76" t="s">
        <v>115</v>
      </c>
      <c r="B400" s="79" t="n">
        <f aca="true">INDIRECT(ADDRESS(ROW()-35*INT((ROW()-15)/35)+138,2+INT((ROW()-15)/35), 1, 1, "Variables_Simulación"))</f>
        <v>0</v>
      </c>
      <c r="C400" s="79" t="n">
        <f aca="true">INDIRECT(ADDRESS(ROW()-35*INT((ROW()-15)/35)+108,2+INT((ROW()-15)/35), 1, 1, "Variables_Simulación"))</f>
        <v>0</v>
      </c>
      <c r="D400" s="79" t="n">
        <f aca="true">INDIRECT(ADDRESS(ROW()-35*INT((ROW()-15)/35)+78,2+INT((ROW()-15)/35), 1, 1, "Variables_Simulación"))</f>
        <v>0</v>
      </c>
      <c r="E400" s="79" t="n">
        <f aca="true">INDIRECT(ADDRESS(ROW()-35*INT((ROW()-15)/35)+48,2+INT((ROW()-15)/35), 1, 1, "Variables_Simulación"))</f>
        <v>0</v>
      </c>
      <c r="F400" s="79" t="n">
        <f aca="true">INDIRECT(ADDRESS(ROW()-35*INT((ROW()-15)/35)+18,2+INT((ROW()-15)/35), 1, 1, "Variables_Simulación"))</f>
        <v>0</v>
      </c>
      <c r="G400" s="79" t="n">
        <f aca="true">INDIRECT(ADDRESS(ROW()-35*INT((ROW()-15)/35)-12,2+INT((ROW()-15)/35), 1, 1, "Variables_Simulación"))</f>
        <v>0</v>
      </c>
      <c r="H400" s="79" t="n">
        <f aca="true">INDIRECT(ADDRESS(ROW()-35*INT((ROW()-15)/35)+168,2+INT((ROW()-15)/35), 1, 1, "Variables_Simulación"))</f>
        <v>0</v>
      </c>
      <c r="I400" s="88" t="n">
        <f aca="false">AP400+AR400+AT400+AV400+AX400</f>
        <v>0.138891954258684</v>
      </c>
      <c r="J400" s="79" t="n">
        <f aca="false">ROUND(AQ400+AS400+AU400+AW400+AY400,0)</f>
        <v>1081755</v>
      </c>
      <c r="K400" s="88" t="n">
        <f aca="false">I400-Tabla_Ministerio!J400</f>
        <v>0</v>
      </c>
      <c r="L400" s="79" t="n">
        <f aca="false">J400-Tabla_Ministerio!K400</f>
        <v>1</v>
      </c>
      <c r="M400" s="94" t="n">
        <f aca="false">Q435/Q$460</f>
        <v>0.20210480757394</v>
      </c>
      <c r="N400" s="81" t="n">
        <f aca="false">ROUND((N$425*M400),0)</f>
        <v>29907646</v>
      </c>
      <c r="O400" s="82" t="n">
        <f aca="false">Tabla_Ministerio!L400/Tabla_Ministerio!L425-M400</f>
        <v>-2.40751717592302E-006</v>
      </c>
      <c r="P400" s="81" t="n">
        <f aca="false">N400-Tabla_Ministerio!L400</f>
        <v>356</v>
      </c>
      <c r="Q400" s="83" t="n">
        <f aca="false">N400+J400</f>
        <v>30989401</v>
      </c>
      <c r="R400" s="81" t="n">
        <f aca="false">Q400-Tabla_Ministerio!M400</f>
        <v>357</v>
      </c>
      <c r="T400" s="84" t="n">
        <f aca="false">B400+Tabla_Ministerio!B400</f>
        <v>25457</v>
      </c>
      <c r="U400" s="84" t="n">
        <f aca="false">C400+Tabla_Ministerio!C400</f>
        <v>70</v>
      </c>
      <c r="V400" s="84" t="n">
        <f aca="false">D400+Tabla_Ministerio!D400</f>
        <v>1744.4929355732</v>
      </c>
      <c r="W400" s="84" t="n">
        <f aca="false">E400+Tabla_Ministerio!E400</f>
        <v>1029.12391473063</v>
      </c>
      <c r="X400" s="84" t="n">
        <f aca="false">F400+Tabla_Ministerio!F400</f>
        <v>566</v>
      </c>
      <c r="Y400" s="84" t="n">
        <f aca="false">G400+Tabla_Ministerio!G400</f>
        <v>1351</v>
      </c>
      <c r="Z400" s="84" t="n">
        <f aca="false">H400+Tabla_Ministerio!H400</f>
        <v>91</v>
      </c>
      <c r="AA400" s="84" t="n">
        <f aca="false">Y400+0.33*Z400</f>
        <v>1381.03</v>
      </c>
      <c r="AD400" s="85" t="n">
        <f aca="false">IF(U400&gt;0,T400/U400,0)</f>
        <v>363.671428571429</v>
      </c>
      <c r="AE400" s="86" t="n">
        <f aca="false">EXP((((AD400-AD$425)/AD$426+2)/4-1.9)^3)</f>
        <v>0.508791658296376</v>
      </c>
      <c r="AF400" s="87" t="n">
        <f aca="false">T400/V400</f>
        <v>14.5927790711491</v>
      </c>
      <c r="AG400" s="86" t="n">
        <f aca="false">EXP((((AF400-AF$425)/AF$426+2)/4-1.9)^3)</f>
        <v>0.00646027996260931</v>
      </c>
      <c r="AH400" s="86" t="n">
        <f aca="false">W400/V400</f>
        <v>0.589927246906554</v>
      </c>
      <c r="AI400" s="86" t="n">
        <f aca="false">EXP((((AH400-AH$425)/AH$426+2)/4-1.9)^3)</f>
        <v>0.0766558226873911</v>
      </c>
      <c r="AJ400" s="86" t="n">
        <f aca="false">X400/V400</f>
        <v>0.324449579851136</v>
      </c>
      <c r="AK400" s="86" t="n">
        <f aca="false">EXP((((AJ400-AJ$425)/AJ$426+2)/4-1.9)^3)</f>
        <v>0.587159058991514</v>
      </c>
      <c r="AL400" s="86" t="n">
        <f aca="false">AA400/V400</f>
        <v>0.79165124251204</v>
      </c>
      <c r="AM400" s="86" t="n">
        <f aca="false">EXP((((AL400-AL$425)/AL$426+2)/4-1.9)^3)</f>
        <v>0.63864395261161</v>
      </c>
      <c r="AN400" s="86" t="n">
        <f aca="false">0.01*AE400+0.15*AG400+0.24*AI400+0.25*AK400+0.35*AM400</f>
        <v>0.394769504184271</v>
      </c>
      <c r="AP400" s="88" t="n">
        <f aca="false">0.01*AE400/$AN$425</f>
        <v>0.00179008426391301</v>
      </c>
      <c r="AQ400" s="79" t="n">
        <f aca="false">AP400*$J$425</f>
        <v>13942.0122167057</v>
      </c>
      <c r="AR400" s="88" t="n">
        <f aca="false">0.15*AG400/$AN$425</f>
        <v>0.000340938534849259</v>
      </c>
      <c r="AS400" s="79" t="n">
        <f aca="false">AR400*$J$425</f>
        <v>2655.38852770181</v>
      </c>
      <c r="AT400" s="88" t="n">
        <f aca="false">0.24*AI400/$AN$425</f>
        <v>0.00647276564507222</v>
      </c>
      <c r="AU400" s="79" t="n">
        <f aca="false">AT400*$J$425</f>
        <v>50412.9216253787</v>
      </c>
      <c r="AV400" s="88" t="n">
        <f aca="false">0.25*AK400/$AN$425</f>
        <v>0.0516451171504085</v>
      </c>
      <c r="AW400" s="79" t="n">
        <f aca="false">AV400*$J$425</f>
        <v>402236.290637091</v>
      </c>
      <c r="AX400" s="88" t="n">
        <f aca="false">0.35*AM400/$AN$425</f>
        <v>0.0786430486644411</v>
      </c>
      <c r="AY400" s="79" t="n">
        <f aca="false">AX400*$J$425</f>
        <v>612508.789302394</v>
      </c>
    </row>
    <row r="401" customFormat="false" ht="13.8" hidden="false" customHeight="false" outlineLevel="0" collapsed="false">
      <c r="A401" s="89" t="s">
        <v>116</v>
      </c>
      <c r="B401" s="81" t="n">
        <f aca="true">INDIRECT(ADDRESS(ROW()-35*INT((ROW()-15)/35)+138,2+INT((ROW()-15)/35), 1, 1, "Variables_Simulación"))</f>
        <v>0</v>
      </c>
      <c r="C401" s="81" t="n">
        <f aca="true">INDIRECT(ADDRESS(ROW()-35*INT((ROW()-15)/35)+108,2+INT((ROW()-15)/35), 1, 1, "Variables_Simulación"))</f>
        <v>0</v>
      </c>
      <c r="D401" s="81" t="n">
        <f aca="true">INDIRECT(ADDRESS(ROW()-35*INT((ROW()-15)/35)+78,2+INT((ROW()-15)/35), 1, 1, "Variables_Simulación"))</f>
        <v>0</v>
      </c>
      <c r="E401" s="81" t="n">
        <f aca="true">INDIRECT(ADDRESS(ROW()-35*INT((ROW()-15)/35)+48,2+INT((ROW()-15)/35), 1, 1, "Variables_Simulación"))</f>
        <v>0</v>
      </c>
      <c r="F401" s="81" t="n">
        <f aca="true">INDIRECT(ADDRESS(ROW()-35*INT((ROW()-15)/35)+18,2+INT((ROW()-15)/35), 1, 1, "Variables_Simulación"))</f>
        <v>0</v>
      </c>
      <c r="G401" s="81" t="n">
        <f aca="true">INDIRECT(ADDRESS(ROW()-35*INT((ROW()-15)/35)-12,2+INT((ROW()-15)/35), 1, 1, "Variables_Simulación"))</f>
        <v>0</v>
      </c>
      <c r="H401" s="81" t="n">
        <f aca="true">INDIRECT(ADDRESS(ROW()-35*INT((ROW()-15)/35)+168,2+INT((ROW()-15)/35), 1, 1, "Variables_Simulación"))</f>
        <v>0</v>
      </c>
      <c r="I401" s="94" t="n">
        <f aca="false">AP401+AR401+AT401+AV401+AX401</f>
        <v>0.0987651853213132</v>
      </c>
      <c r="J401" s="81" t="n">
        <f aca="false">ROUND(AQ401+AS401+AU401+AW401+AY401,0)</f>
        <v>769229</v>
      </c>
      <c r="K401" s="94" t="n">
        <f aca="false">I401-Tabla_Ministerio!J401</f>
        <v>0</v>
      </c>
      <c r="L401" s="81" t="n">
        <f aca="false">J401-Tabla_Ministerio!K401</f>
        <v>0</v>
      </c>
      <c r="M401" s="94" t="n">
        <f aca="false">Q436/Q$460</f>
        <v>0.127451338693616</v>
      </c>
      <c r="N401" s="81" t="n">
        <f aca="false">ROUND((N$425*M401),0)</f>
        <v>18860361</v>
      </c>
      <c r="O401" s="82" t="n">
        <f aca="false">Tabla_Ministerio!L401/Tabla_Ministerio!L425-M401</f>
        <v>3.71250810179968E-006</v>
      </c>
      <c r="P401" s="81" t="n">
        <f aca="false">N401-Tabla_Ministerio!L401</f>
        <v>-549</v>
      </c>
      <c r="Q401" s="83" t="n">
        <f aca="false">N401+J401</f>
        <v>19629590</v>
      </c>
      <c r="R401" s="81" t="n">
        <f aca="false">Q401-Tabla_Ministerio!M401</f>
        <v>-549</v>
      </c>
      <c r="T401" s="83" t="n">
        <f aca="false">B401+Tabla_Ministerio!B401</f>
        <v>19281</v>
      </c>
      <c r="U401" s="83" t="n">
        <f aca="false">C401+Tabla_Ministerio!C401</f>
        <v>45</v>
      </c>
      <c r="V401" s="83" t="n">
        <f aca="false">D401+Tabla_Ministerio!D401</f>
        <v>1720.85697881263</v>
      </c>
      <c r="W401" s="83" t="n">
        <f aca="false">E401+Tabla_Ministerio!E401</f>
        <v>1052.38017622207</v>
      </c>
      <c r="X401" s="83" t="n">
        <f aca="false">F401+Tabla_Ministerio!F401</f>
        <v>462</v>
      </c>
      <c r="Y401" s="83" t="n">
        <f aca="false">G401+Tabla_Ministerio!G401</f>
        <v>1077</v>
      </c>
      <c r="Z401" s="83" t="n">
        <f aca="false">H401+Tabla_Ministerio!H401</f>
        <v>93</v>
      </c>
      <c r="AA401" s="83" t="n">
        <f aca="false">Y401+0.33*Z401</f>
        <v>1107.69</v>
      </c>
      <c r="AD401" s="91" t="n">
        <f aca="false">IF(U401&gt;0,T401/U401,0)</f>
        <v>428.466666666667</v>
      </c>
      <c r="AE401" s="92" t="n">
        <f aca="false">EXP((((AD401-AD$425)/AD$426+2)/4-1.9)^3)</f>
        <v>0.725460660216948</v>
      </c>
      <c r="AF401" s="93" t="n">
        <f aca="false">T401/V401</f>
        <v>11.204301250708</v>
      </c>
      <c r="AG401" s="92" t="n">
        <f aca="false">EXP((((AF401-AF$425)/AF$426+2)/4-1.9)^3)</f>
        <v>0.00168370328945902</v>
      </c>
      <c r="AH401" s="92" t="n">
        <f aca="false">W401/V401</f>
        <v>0.611544241723214</v>
      </c>
      <c r="AI401" s="92" t="n">
        <f aca="false">EXP((((AH401-AH$425)/AH$426+2)/4-1.9)^3)</f>
        <v>0.097241120792743</v>
      </c>
      <c r="AJ401" s="92" t="n">
        <f aca="false">X401/V401</f>
        <v>0.26847088728941</v>
      </c>
      <c r="AK401" s="92" t="n">
        <f aca="false">EXP((((AJ401-AJ$425)/AJ$426+2)/4-1.9)^3)</f>
        <v>0.40565958681377</v>
      </c>
      <c r="AL401" s="92" t="n">
        <f aca="false">AA401/V401</f>
        <v>0.643685102038109</v>
      </c>
      <c r="AM401" s="92" t="n">
        <f aca="false">EXP((((AL401-AL$425)/AL$426+2)/4-1.9)^3)</f>
        <v>0.424166159726716</v>
      </c>
      <c r="AN401" s="92" t="n">
        <f aca="false">0.01*AE401+0.15*AG401+0.24*AI401+0.25*AK401+0.35*AM401</f>
        <v>0.28071808369364</v>
      </c>
      <c r="AP401" s="94" t="n">
        <f aca="false">0.01*AE401/$AN$425</f>
        <v>0.00255239190888195</v>
      </c>
      <c r="AQ401" s="81" t="n">
        <f aca="false">AP401*$J$425</f>
        <v>19879.220153394</v>
      </c>
      <c r="AR401" s="94" t="n">
        <f aca="false">0.15*AG401/$AN$425</f>
        <v>8.88567269454961E-005</v>
      </c>
      <c r="AS401" s="81" t="n">
        <f aca="false">AR401*$J$425</f>
        <v>692.057685543007</v>
      </c>
      <c r="AT401" s="94" t="n">
        <f aca="false">0.24*AI401/$AN$425</f>
        <v>0.00821097424682803</v>
      </c>
      <c r="AU401" s="81" t="n">
        <f aca="false">AT401*$J$425</f>
        <v>63950.90195927</v>
      </c>
      <c r="AV401" s="94" t="n">
        <f aca="false">0.25*AK401/$AN$425</f>
        <v>0.0356808543841035</v>
      </c>
      <c r="AW401" s="81" t="n">
        <f aca="false">AV401*$J$425</f>
        <v>277899.156902395</v>
      </c>
      <c r="AX401" s="94" t="n">
        <f aca="false">0.35*AM401/$AN$425</f>
        <v>0.0522321080545542</v>
      </c>
      <c r="AY401" s="81" t="n">
        <f aca="false">AX401*$J$425</f>
        <v>406808.04992333</v>
      </c>
    </row>
    <row r="402" customFormat="false" ht="13.8" hidden="false" customHeight="false" outlineLevel="0" collapsed="false">
      <c r="A402" s="89" t="s">
        <v>117</v>
      </c>
      <c r="B402" s="81" t="n">
        <f aca="true">INDIRECT(ADDRESS(ROW()-35*INT((ROW()-15)/35)+138,2+INT((ROW()-15)/35), 1, 1, "Variables_Simulación"))</f>
        <v>0</v>
      </c>
      <c r="C402" s="81" t="n">
        <f aca="true">INDIRECT(ADDRESS(ROW()-35*INT((ROW()-15)/35)+108,2+INT((ROW()-15)/35), 1, 1, "Variables_Simulación"))</f>
        <v>0</v>
      </c>
      <c r="D402" s="81" t="n">
        <f aca="true">INDIRECT(ADDRESS(ROW()-35*INT((ROW()-15)/35)+78,2+INT((ROW()-15)/35), 1, 1, "Variables_Simulación"))</f>
        <v>0</v>
      </c>
      <c r="E402" s="81" t="n">
        <f aca="true">INDIRECT(ADDRESS(ROW()-35*INT((ROW()-15)/35)+48,2+INT((ROW()-15)/35), 1, 1, "Variables_Simulación"))</f>
        <v>0</v>
      </c>
      <c r="F402" s="81" t="n">
        <f aca="true">INDIRECT(ADDRESS(ROW()-35*INT((ROW()-15)/35)+18,2+INT((ROW()-15)/35), 1, 1, "Variables_Simulación"))</f>
        <v>0</v>
      </c>
      <c r="G402" s="81" t="n">
        <f aca="true">INDIRECT(ADDRESS(ROW()-35*INT((ROW()-15)/35)-12,2+INT((ROW()-15)/35), 1, 1, "Variables_Simulación"))</f>
        <v>0</v>
      </c>
      <c r="H402" s="81" t="n">
        <f aca="true">INDIRECT(ADDRESS(ROW()-35*INT((ROW()-15)/35)+168,2+INT((ROW()-15)/35), 1, 1, "Variables_Simulación"))</f>
        <v>0</v>
      </c>
      <c r="I402" s="94" t="n">
        <f aca="false">AP402+AR402+AT402+AV402+AX402</f>
        <v>0.0653669485561048</v>
      </c>
      <c r="J402" s="81" t="n">
        <f aca="false">ROUND(AQ402+AS402+AU402+AW402+AY402,0)</f>
        <v>509108</v>
      </c>
      <c r="K402" s="94" t="n">
        <f aca="false">I402-Tabla_Ministerio!J402</f>
        <v>-4.16333634234434E-016</v>
      </c>
      <c r="L402" s="81" t="n">
        <f aca="false">J402-Tabla_Ministerio!K402</f>
        <v>0</v>
      </c>
      <c r="M402" s="94" t="n">
        <f aca="false">Q437/Q$460</f>
        <v>0.0749232689038224</v>
      </c>
      <c r="N402" s="81" t="n">
        <f aca="false">ROUND((N$425*M402),0)</f>
        <v>11087211</v>
      </c>
      <c r="O402" s="82" t="n">
        <f aca="false">Tabla_Ministerio!L402/Tabla_Ministerio!L425-M402</f>
        <v>-2.5671494697746E-005</v>
      </c>
      <c r="P402" s="81" t="n">
        <f aca="false">N402-Tabla_Ministerio!L402</f>
        <v>3799</v>
      </c>
      <c r="Q402" s="83" t="n">
        <f aca="false">N402+J402</f>
        <v>11596319</v>
      </c>
      <c r="R402" s="81" t="n">
        <f aca="false">Q402-Tabla_Ministerio!M402</f>
        <v>3799</v>
      </c>
      <c r="T402" s="83" t="n">
        <f aca="false">B402+Tabla_Ministerio!B402</f>
        <v>22623</v>
      </c>
      <c r="U402" s="83" t="n">
        <f aca="false">C402+Tabla_Ministerio!C402</f>
        <v>100</v>
      </c>
      <c r="V402" s="83" t="n">
        <f aca="false">D402+Tabla_Ministerio!D402</f>
        <v>1303.2596362657</v>
      </c>
      <c r="W402" s="83" t="n">
        <f aca="false">E402+Tabla_Ministerio!E402</f>
        <v>902.310871690121</v>
      </c>
      <c r="X402" s="83" t="n">
        <f aca="false">F402+Tabla_Ministerio!F402</f>
        <v>259</v>
      </c>
      <c r="Y402" s="83" t="n">
        <f aca="false">G402+Tabla_Ministerio!G402</f>
        <v>634</v>
      </c>
      <c r="Z402" s="83" t="n">
        <f aca="false">H402+Tabla_Ministerio!H402</f>
        <v>23</v>
      </c>
      <c r="AA402" s="83" t="n">
        <f aca="false">Y402+0.33*Z402</f>
        <v>641.59</v>
      </c>
      <c r="AD402" s="91" t="n">
        <f aca="false">IF(U402&gt;0,T402/U402,0)</f>
        <v>226.23</v>
      </c>
      <c r="AE402" s="92" t="n">
        <f aca="false">EXP((((AD402-AD$425)/AD$426+2)/4-1.9)^3)</f>
        <v>0.118875946654926</v>
      </c>
      <c r="AF402" s="93" t="n">
        <f aca="false">T402/V402</f>
        <v>17.3587820649636</v>
      </c>
      <c r="AG402" s="92" t="n">
        <f aca="false">EXP((((AF402-AF$425)/AF$426+2)/4-1.9)^3)</f>
        <v>0.0166399720243833</v>
      </c>
      <c r="AH402" s="92" t="n">
        <f aca="false">W402/V402</f>
        <v>0.692349280666407</v>
      </c>
      <c r="AI402" s="92" t="n">
        <f aca="false">EXP((((AH402-AH$425)/AH$426+2)/4-1.9)^3)</f>
        <v>0.207710250964366</v>
      </c>
      <c r="AJ402" s="92" t="n">
        <f aca="false">X402/V402</f>
        <v>0.198732464961569</v>
      </c>
      <c r="AK402" s="92" t="n">
        <f aca="false">EXP((((AJ402-AJ$425)/AJ$426+2)/4-1.9)^3)</f>
        <v>0.209649318181856</v>
      </c>
      <c r="AL402" s="92" t="n">
        <f aca="false">AA402/V402</f>
        <v>0.492296379130088</v>
      </c>
      <c r="AM402" s="92" t="n">
        <f aca="false">EXP((((AL402-AL$425)/AL$426+2)/4-1.9)^3)</f>
        <v>0.228124214562878</v>
      </c>
      <c r="AN402" s="92" t="n">
        <f aca="false">0.01*AE402+0.15*AG402+0.24*AI402+0.25*AK402+0.35*AM402</f>
        <v>0.185791020144126</v>
      </c>
      <c r="AP402" s="94" t="n">
        <f aca="false">0.01*AE402/$AN$425</f>
        <v>0.000418241844171094</v>
      </c>
      <c r="AQ402" s="81" t="n">
        <f aca="false">AP402*$J$425</f>
        <v>3257.46280134571</v>
      </c>
      <c r="AR402" s="94" t="n">
        <f aca="false">0.15*AG402/$AN$425</f>
        <v>0.00087816746561468</v>
      </c>
      <c r="AS402" s="81" t="n">
        <f aca="false">AR402*$J$425</f>
        <v>6839.57832641357</v>
      </c>
      <c r="AT402" s="94" t="n">
        <f aca="false">0.24*AI402/$AN$425</f>
        <v>0.0175389126283896</v>
      </c>
      <c r="AU402" s="81" t="n">
        <f aca="false">AT402*$J$425</f>
        <v>136601.242222096</v>
      </c>
      <c r="AV402" s="94" t="n">
        <f aca="false">0.25*AK402/$AN$425</f>
        <v>0.0184402564044604</v>
      </c>
      <c r="AW402" s="81" t="n">
        <f aca="false">AV402*$J$425</f>
        <v>143621.328477679</v>
      </c>
      <c r="AX402" s="94" t="n">
        <f aca="false">0.35*AM402/$AN$425</f>
        <v>0.028091370213469</v>
      </c>
      <c r="AY402" s="81" t="n">
        <f aca="false">AX402*$J$425</f>
        <v>218788.709892386</v>
      </c>
    </row>
    <row r="403" customFormat="false" ht="13.8" hidden="false" customHeight="false" outlineLevel="0" collapsed="false">
      <c r="A403" s="89" t="s">
        <v>118</v>
      </c>
      <c r="B403" s="81" t="n">
        <f aca="true">INDIRECT(ADDRESS(ROW()-35*INT((ROW()-15)/35)+138,2+INT((ROW()-15)/35), 1, 1, "Variables_Simulación"))</f>
        <v>0</v>
      </c>
      <c r="C403" s="81" t="n">
        <f aca="true">INDIRECT(ADDRESS(ROW()-35*INT((ROW()-15)/35)+108,2+INT((ROW()-15)/35), 1, 1, "Variables_Simulación"))</f>
        <v>0</v>
      </c>
      <c r="D403" s="81" t="n">
        <f aca="true">INDIRECT(ADDRESS(ROW()-35*INT((ROW()-15)/35)+78,2+INT((ROW()-15)/35), 1, 1, "Variables_Simulación"))</f>
        <v>0</v>
      </c>
      <c r="E403" s="81" t="n">
        <f aca="true">INDIRECT(ADDRESS(ROW()-35*INT((ROW()-15)/35)+48,2+INT((ROW()-15)/35), 1, 1, "Variables_Simulación"))</f>
        <v>0</v>
      </c>
      <c r="F403" s="81" t="n">
        <f aca="true">INDIRECT(ADDRESS(ROW()-35*INT((ROW()-15)/35)+18,2+INT((ROW()-15)/35), 1, 1, "Variables_Simulación"))</f>
        <v>0</v>
      </c>
      <c r="G403" s="81" t="n">
        <f aca="true">INDIRECT(ADDRESS(ROW()-35*INT((ROW()-15)/35)-12,2+INT((ROW()-15)/35), 1, 1, "Variables_Simulación"))</f>
        <v>0</v>
      </c>
      <c r="H403" s="81" t="n">
        <f aca="true">INDIRECT(ADDRESS(ROW()-35*INT((ROW()-15)/35)+168,2+INT((ROW()-15)/35), 1, 1, "Variables_Simulación"))</f>
        <v>0</v>
      </c>
      <c r="I403" s="94" t="n">
        <f aca="false">AP403+AR403+AT403+AV403+AX403</f>
        <v>0.0454129815971322</v>
      </c>
      <c r="J403" s="81" t="n">
        <f aca="false">ROUND(AQ403+AS403+AU403+AW403+AY403,0)</f>
        <v>353698</v>
      </c>
      <c r="K403" s="94" t="n">
        <f aca="false">I403-Tabla_Ministerio!J403</f>
        <v>2.91433543964104E-016</v>
      </c>
      <c r="L403" s="81" t="n">
        <f aca="false">J403-Tabla_Ministerio!K403</f>
        <v>0</v>
      </c>
      <c r="M403" s="94" t="n">
        <f aca="false">Q438/Q$460</f>
        <v>0.0566327716958156</v>
      </c>
      <c r="N403" s="81" t="n">
        <f aca="false">ROUND((N$425*M403),0)</f>
        <v>8380567</v>
      </c>
      <c r="O403" s="82" t="n">
        <f aca="false">Tabla_Ministerio!L403/Tabla_Ministerio!L425-M403</f>
        <v>-9.29247932904276E-006</v>
      </c>
      <c r="P403" s="81" t="n">
        <f aca="false">N403-Tabla_Ministerio!L403</f>
        <v>1375</v>
      </c>
      <c r="Q403" s="83" t="n">
        <f aca="false">N403+J403</f>
        <v>8734265</v>
      </c>
      <c r="R403" s="81" t="n">
        <f aca="false">Q403-Tabla_Ministerio!M403</f>
        <v>1375</v>
      </c>
      <c r="T403" s="83" t="n">
        <f aca="false">B403+Tabla_Ministerio!B403</f>
        <v>13317</v>
      </c>
      <c r="U403" s="83" t="n">
        <f aca="false">C403+Tabla_Ministerio!C403</f>
        <v>57</v>
      </c>
      <c r="V403" s="83" t="n">
        <f aca="false">D403+Tabla_Ministerio!D403</f>
        <v>541.310438810126</v>
      </c>
      <c r="W403" s="83" t="n">
        <f aca="false">E403+Tabla_Ministerio!E403</f>
        <v>376.406805484069</v>
      </c>
      <c r="X403" s="83" t="n">
        <f aca="false">F403+Tabla_Ministerio!F403</f>
        <v>84</v>
      </c>
      <c r="Y403" s="83" t="n">
        <f aca="false">G403+Tabla_Ministerio!G403</f>
        <v>165</v>
      </c>
      <c r="Z403" s="83" t="n">
        <f aca="false">H403+Tabla_Ministerio!H403</f>
        <v>27</v>
      </c>
      <c r="AA403" s="83" t="n">
        <f aca="false">Y403+0.33*Z403</f>
        <v>173.91</v>
      </c>
      <c r="AD403" s="91" t="n">
        <f aca="false">IF(U403&gt;0,T403/U403,0)</f>
        <v>233.631578947368</v>
      </c>
      <c r="AE403" s="92" t="n">
        <f aca="false">EXP((((AD403-AD$425)/AD$426+2)/4-1.9)^3)</f>
        <v>0.132371616674365</v>
      </c>
      <c r="AF403" s="93" t="n">
        <f aca="false">T403/V403</f>
        <v>24.6014099215832</v>
      </c>
      <c r="AG403" s="92" t="n">
        <f aca="false">EXP((((AF403-AF$425)/AF$426+2)/4-1.9)^3)</f>
        <v>0.111427790085314</v>
      </c>
      <c r="AH403" s="92" t="n">
        <f aca="false">W403/V403</f>
        <v>0.695362177591591</v>
      </c>
      <c r="AI403" s="92" t="n">
        <f aca="false">EXP((((AH403-AH$425)/AH$426+2)/4-1.9)^3)</f>
        <v>0.212871456256184</v>
      </c>
      <c r="AJ403" s="92" t="n">
        <f aca="false">X403/V403</f>
        <v>0.155178976752496</v>
      </c>
      <c r="AK403" s="92" t="n">
        <f aca="false">EXP((((AJ403-AJ$425)/AJ$426+2)/4-1.9)^3)</f>
        <v>0.121872815202277</v>
      </c>
      <c r="AL403" s="92" t="n">
        <f aca="false">AA403/V403</f>
        <v>0.321275902940793</v>
      </c>
      <c r="AM403" s="92" t="n">
        <f aca="false">EXP((((AL403-AL$425)/AL$426+2)/4-1.9)^3)</f>
        <v>0.0842316196142074</v>
      </c>
      <c r="AN403" s="92" t="n">
        <f aca="false">0.01*AE403+0.15*AG403+0.24*AI403+0.25*AK403+0.35*AM403</f>
        <v>0.129076304846567</v>
      </c>
      <c r="AP403" s="94" t="n">
        <f aca="false">0.01*AE403/$AN$425</f>
        <v>0.000465723728236668</v>
      </c>
      <c r="AQ403" s="81" t="n">
        <f aca="false">AP403*$J$425</f>
        <v>3627.27388848826</v>
      </c>
      <c r="AR403" s="94" t="n">
        <f aca="false">0.15*AG403/$AN$425</f>
        <v>0.00588055435879801</v>
      </c>
      <c r="AS403" s="81" t="n">
        <f aca="false">AR403*$J$425</f>
        <v>45800.5035652044</v>
      </c>
      <c r="AT403" s="94" t="n">
        <f aca="false">0.24*AI403/$AN$425</f>
        <v>0.0179747213005668</v>
      </c>
      <c r="AU403" s="81" t="n">
        <f aca="false">AT403*$J$425</f>
        <v>139995.523683662</v>
      </c>
      <c r="AV403" s="94" t="n">
        <f aca="false">0.25*AK403/$AN$425</f>
        <v>0.0107196435483466</v>
      </c>
      <c r="AW403" s="81" t="n">
        <f aca="false">AV403*$J$425</f>
        <v>83489.5900280606</v>
      </c>
      <c r="AX403" s="94" t="n">
        <f aca="false">0.35*AM403/$AN$425</f>
        <v>0.0103723386611841</v>
      </c>
      <c r="AY403" s="81" t="n">
        <f aca="false">AX403*$J$425</f>
        <v>80784.6173754563</v>
      </c>
    </row>
    <row r="404" customFormat="false" ht="13.8" hidden="false" customHeight="false" outlineLevel="0" collapsed="false">
      <c r="A404" s="89" t="s">
        <v>119</v>
      </c>
      <c r="B404" s="81" t="n">
        <f aca="true">INDIRECT(ADDRESS(ROW()-35*INT((ROW()-15)/35)+138,2+INT((ROW()-15)/35), 1, 1, "Variables_Simulación"))</f>
        <v>0</v>
      </c>
      <c r="C404" s="81" t="n">
        <f aca="true">INDIRECT(ADDRESS(ROW()-35*INT((ROW()-15)/35)+108,2+INT((ROW()-15)/35), 1, 1, "Variables_Simulación"))</f>
        <v>0</v>
      </c>
      <c r="D404" s="81" t="n">
        <f aca="true">INDIRECT(ADDRESS(ROW()-35*INT((ROW()-15)/35)+78,2+INT((ROW()-15)/35), 1, 1, "Variables_Simulación"))</f>
        <v>0</v>
      </c>
      <c r="E404" s="81" t="n">
        <f aca="true">INDIRECT(ADDRESS(ROW()-35*INT((ROW()-15)/35)+48,2+INT((ROW()-15)/35), 1, 1, "Variables_Simulación"))</f>
        <v>0</v>
      </c>
      <c r="F404" s="81" t="n">
        <f aca="true">INDIRECT(ADDRESS(ROW()-35*INT((ROW()-15)/35)+18,2+INT((ROW()-15)/35), 1, 1, "Variables_Simulación"))</f>
        <v>0</v>
      </c>
      <c r="G404" s="81" t="n">
        <f aca="true">INDIRECT(ADDRESS(ROW()-35*INT((ROW()-15)/35)-12,2+INT((ROW()-15)/35), 1, 1, "Variables_Simulación"))</f>
        <v>0</v>
      </c>
      <c r="H404" s="81" t="n">
        <f aca="true">INDIRECT(ADDRESS(ROW()-35*INT((ROW()-15)/35)+168,2+INT((ROW()-15)/35), 1, 1, "Variables_Simulación"))</f>
        <v>0</v>
      </c>
      <c r="I404" s="94" t="n">
        <f aca="false">AP404+AR404+AT404+AV404+AX404</f>
        <v>0.102356759791446</v>
      </c>
      <c r="J404" s="81" t="n">
        <f aca="false">ROUND(AQ404+AS404+AU404+AW404+AY404,0)</f>
        <v>797202</v>
      </c>
      <c r="K404" s="94" t="n">
        <f aca="false">I404-Tabla_Ministerio!J404</f>
        <v>0</v>
      </c>
      <c r="L404" s="81" t="n">
        <f aca="false">J404-Tabla_Ministerio!K404</f>
        <v>0</v>
      </c>
      <c r="M404" s="94" t="n">
        <f aca="false">Q439/Q$460</f>
        <v>0.0514248831977911</v>
      </c>
      <c r="N404" s="81" t="n">
        <f aca="false">ROUND((N$425*M404),0)</f>
        <v>7609899</v>
      </c>
      <c r="O404" s="82" t="n">
        <f aca="false">Tabla_Ministerio!L404/Tabla_Ministerio!L425-M404</f>
        <v>4.36399378015567E-006</v>
      </c>
      <c r="P404" s="81" t="n">
        <f aca="false">N404-Tabla_Ministerio!L404</f>
        <v>-646</v>
      </c>
      <c r="Q404" s="83" t="n">
        <f aca="false">N404+J404</f>
        <v>8407101</v>
      </c>
      <c r="R404" s="81" t="n">
        <f aca="false">Q404-Tabla_Ministerio!M404</f>
        <v>-646</v>
      </c>
      <c r="T404" s="83" t="n">
        <f aca="false">B404+Tabla_Ministerio!B404</f>
        <v>14571</v>
      </c>
      <c r="U404" s="83" t="n">
        <f aca="false">C404+Tabla_Ministerio!C404</f>
        <v>103</v>
      </c>
      <c r="V404" s="83" t="n">
        <f aca="false">D404+Tabla_Ministerio!D404</f>
        <v>379.913526444372</v>
      </c>
      <c r="W404" s="83" t="n">
        <f aca="false">E404+Tabla_Ministerio!E404</f>
        <v>220.158331639177</v>
      </c>
      <c r="X404" s="83" t="n">
        <f aca="false">F404+Tabla_Ministerio!F404</f>
        <v>101</v>
      </c>
      <c r="Y404" s="83" t="n">
        <f aca="false">G404+Tabla_Ministerio!G404</f>
        <v>180</v>
      </c>
      <c r="Z404" s="83" t="n">
        <f aca="false">H404+Tabla_Ministerio!H404</f>
        <v>1</v>
      </c>
      <c r="AA404" s="83" t="n">
        <f aca="false">Y404+0.33*Z404</f>
        <v>180.33</v>
      </c>
      <c r="AD404" s="91" t="n">
        <f aca="false">IF(U404&gt;0,T404/U404,0)</f>
        <v>141.466019417476</v>
      </c>
      <c r="AE404" s="92" t="n">
        <f aca="false">EXP((((AD404-AD$425)/AD$426+2)/4-1.9)^3)</f>
        <v>0.0261422553122293</v>
      </c>
      <c r="AF404" s="93" t="n">
        <f aca="false">T404/V404</f>
        <v>38.3534646327828</v>
      </c>
      <c r="AG404" s="92" t="n">
        <f aca="false">EXP((((AF404-AF$425)/AF$426+2)/4-1.9)^3)</f>
        <v>0.678931369925785</v>
      </c>
      <c r="AH404" s="92" t="n">
        <f aca="false">W404/V404</f>
        <v>0.579495901869167</v>
      </c>
      <c r="AI404" s="92" t="n">
        <f aca="false">EXP((((AH404-AH$425)/AH$426+2)/4-1.9)^3)</f>
        <v>0.0679635345645805</v>
      </c>
      <c r="AJ404" s="92" t="n">
        <f aca="false">X404/V404</f>
        <v>0.26584997103226</v>
      </c>
      <c r="AK404" s="92" t="n">
        <f aca="false">EXP((((AJ404-AJ$425)/AJ$426+2)/4-1.9)^3)</f>
        <v>0.397394792665556</v>
      </c>
      <c r="AL404" s="92" t="n">
        <f aca="false">AA404/V404</f>
        <v>0.47466064629948</v>
      </c>
      <c r="AM404" s="92" t="n">
        <f aca="false">EXP((((AL404-AL$425)/AL$426+2)/4-1.9)^3)</f>
        <v>0.209043603460418</v>
      </c>
      <c r="AN404" s="92" t="n">
        <f aca="false">0.01*AE404+0.15*AG404+0.24*AI404+0.25*AK404+0.35*AM404</f>
        <v>0.290926335715025</v>
      </c>
      <c r="AP404" s="94" t="n">
        <f aca="false">0.01*AE404/$AN$425</f>
        <v>9.19764290442795E-005</v>
      </c>
      <c r="AQ404" s="81" t="n">
        <f aca="false">AP404*$J$425</f>
        <v>716.355382389212</v>
      </c>
      <c r="AR404" s="94" t="n">
        <f aca="false">0.15*AG404/$AN$425</f>
        <v>0.0358303150738695</v>
      </c>
      <c r="AS404" s="81" t="n">
        <f aca="false">AR404*$J$425</f>
        <v>279063.226552435</v>
      </c>
      <c r="AT404" s="94" t="n">
        <f aca="false">0.24*AI404/$AN$425</f>
        <v>0.0057387947350235</v>
      </c>
      <c r="AU404" s="81" t="n">
        <f aca="false">AT404*$J$425</f>
        <v>44696.4134135043</v>
      </c>
      <c r="AV404" s="94" t="n">
        <f aca="false">0.25*AK404/$AN$425</f>
        <v>0.0349539027081102</v>
      </c>
      <c r="AW404" s="81" t="n">
        <f aca="false">AV404*$J$425</f>
        <v>272237.317763327</v>
      </c>
      <c r="AX404" s="94" t="n">
        <f aca="false">0.35*AM404/$AN$425</f>
        <v>0.0257417708453988</v>
      </c>
      <c r="AY404" s="81" t="n">
        <f aca="false">AX404*$J$425</f>
        <v>200488.932750951</v>
      </c>
    </row>
    <row r="405" customFormat="false" ht="13.8" hidden="false" customHeight="false" outlineLevel="0" collapsed="false">
      <c r="A405" s="89" t="s">
        <v>120</v>
      </c>
      <c r="B405" s="81" t="n">
        <f aca="true">INDIRECT(ADDRESS(ROW()-35*INT((ROW()-15)/35)+138,2+INT((ROW()-15)/35), 1, 1, "Variables_Simulación"))</f>
        <v>0</v>
      </c>
      <c r="C405" s="81" t="n">
        <f aca="true">INDIRECT(ADDRESS(ROW()-35*INT((ROW()-15)/35)+108,2+INT((ROW()-15)/35), 1, 1, "Variables_Simulación"))</f>
        <v>0</v>
      </c>
      <c r="D405" s="81" t="n">
        <f aca="true">INDIRECT(ADDRESS(ROW()-35*INT((ROW()-15)/35)+78,2+INT((ROW()-15)/35), 1, 1, "Variables_Simulación"))</f>
        <v>0</v>
      </c>
      <c r="E405" s="81" t="n">
        <f aca="true">INDIRECT(ADDRESS(ROW()-35*INT((ROW()-15)/35)+48,2+INT((ROW()-15)/35), 1, 1, "Variables_Simulación"))</f>
        <v>0</v>
      </c>
      <c r="F405" s="81" t="n">
        <f aca="true">INDIRECT(ADDRESS(ROW()-35*INT((ROW()-15)/35)+18,2+INT((ROW()-15)/35), 1, 1, "Variables_Simulación"))</f>
        <v>0</v>
      </c>
      <c r="G405" s="81" t="n">
        <f aca="true">INDIRECT(ADDRESS(ROW()-35*INT((ROW()-15)/35)-12,2+INT((ROW()-15)/35), 1, 1, "Variables_Simulación"))</f>
        <v>0</v>
      </c>
      <c r="H405" s="81" t="n">
        <f aca="true">INDIRECT(ADDRESS(ROW()-35*INT((ROW()-15)/35)+168,2+INT((ROW()-15)/35), 1, 1, "Variables_Simulación"))</f>
        <v>0</v>
      </c>
      <c r="I405" s="94" t="n">
        <f aca="false">AP405+AR405+AT405+AV405+AX405</f>
        <v>0.0379038025451715</v>
      </c>
      <c r="J405" s="81" t="n">
        <f aca="false">ROUND(AQ405+AS405+AU405+AW405+AY405,0)</f>
        <v>295213</v>
      </c>
      <c r="K405" s="94" t="n">
        <f aca="false">I405-Tabla_Ministerio!J405</f>
        <v>0</v>
      </c>
      <c r="L405" s="81" t="n">
        <f aca="false">J405-Tabla_Ministerio!K405</f>
        <v>0</v>
      </c>
      <c r="M405" s="94" t="n">
        <f aca="false">Q440/Q$460</f>
        <v>0.0650457921611262</v>
      </c>
      <c r="N405" s="81" t="n">
        <f aca="false">ROUND((N$425*M405),0)</f>
        <v>9625533</v>
      </c>
      <c r="O405" s="82" t="n">
        <f aca="false">Tabla_Ministerio!L405/Tabla_Ministerio!L425-M405</f>
        <v>-1.57401358222981E-005</v>
      </c>
      <c r="P405" s="81" t="n">
        <f aca="false">N405-Tabla_Ministerio!L405</f>
        <v>2329</v>
      </c>
      <c r="Q405" s="83" t="n">
        <f aca="false">N405+J405</f>
        <v>9920746</v>
      </c>
      <c r="R405" s="81" t="n">
        <f aca="false">Q405-Tabla_Ministerio!M405</f>
        <v>2329</v>
      </c>
      <c r="T405" s="83" t="n">
        <f aca="false">B405+Tabla_Ministerio!B405</f>
        <v>17621</v>
      </c>
      <c r="U405" s="83" t="n">
        <f aca="false">C405+Tabla_Ministerio!C405</f>
        <v>98</v>
      </c>
      <c r="V405" s="83" t="n">
        <f aca="false">D405+Tabla_Ministerio!D405</f>
        <v>871.863377171075</v>
      </c>
      <c r="W405" s="83" t="n">
        <f aca="false">E405+Tabla_Ministerio!E405</f>
        <v>564.204535449114</v>
      </c>
      <c r="X405" s="83" t="n">
        <f aca="false">F405+Tabla_Ministerio!F405</f>
        <v>142</v>
      </c>
      <c r="Y405" s="83" t="n">
        <f aca="false">G405+Tabla_Ministerio!G405</f>
        <v>295</v>
      </c>
      <c r="Z405" s="83" t="n">
        <f aca="false">H405+Tabla_Ministerio!H405</f>
        <v>13</v>
      </c>
      <c r="AA405" s="83" t="n">
        <f aca="false">Y405+0.33*Z405</f>
        <v>299.29</v>
      </c>
      <c r="AD405" s="91" t="n">
        <f aca="false">IF(U405&gt;0,T405/U405,0)</f>
        <v>179.80612244898</v>
      </c>
      <c r="AE405" s="92" t="n">
        <f aca="false">EXP((((AD405-AD$425)/AD$426+2)/4-1.9)^3)</f>
        <v>0.0554571623481813</v>
      </c>
      <c r="AF405" s="93" t="n">
        <f aca="false">T405/V405</f>
        <v>20.2107353759653</v>
      </c>
      <c r="AG405" s="92" t="n">
        <f aca="false">EXP((((AF405-AF$425)/AF$426+2)/4-1.9)^3)</f>
        <v>0.0386691295292874</v>
      </c>
      <c r="AH405" s="92" t="n">
        <f aca="false">W405/V405</f>
        <v>0.647124939781026</v>
      </c>
      <c r="AI405" s="92" t="n">
        <f aca="false">EXP((((AH405-AH$425)/AH$426+2)/4-1.9)^3)</f>
        <v>0.139203731928585</v>
      </c>
      <c r="AJ405" s="92" t="n">
        <f aca="false">X405/V405</f>
        <v>0.162869554701042</v>
      </c>
      <c r="AK405" s="92" t="n">
        <f aca="false">EXP((((AJ405-AJ$425)/AJ$426+2)/4-1.9)^3)</f>
        <v>0.135188565425274</v>
      </c>
      <c r="AL405" s="92" t="n">
        <f aca="false">AA405/V405</f>
        <v>0.343276260749824</v>
      </c>
      <c r="AM405" s="92" t="n">
        <f aca="false">EXP((((AL405-AL$425)/AL$426+2)/4-1.9)^3)</f>
        <v>0.097634727474326</v>
      </c>
      <c r="AN405" s="92" t="n">
        <f aca="false">0.01*AE405+0.15*AG405+0.24*AI405+0.25*AK405+0.35*AM405</f>
        <v>0.107733132688068</v>
      </c>
      <c r="AP405" s="94" t="n">
        <f aca="false">0.01*AE405/$AN$425</f>
        <v>0.000195115214689547</v>
      </c>
      <c r="AQ405" s="81" t="n">
        <f aca="false">AP405*$J$425</f>
        <v>1519.64841080745</v>
      </c>
      <c r="AR405" s="94" t="n">
        <f aca="false">0.15*AG405/$AN$425</f>
        <v>0.00204074690909936</v>
      </c>
      <c r="AS405" s="81" t="n">
        <f aca="false">AR405*$J$425</f>
        <v>15894.2899568724</v>
      </c>
      <c r="AT405" s="94" t="n">
        <f aca="false">0.24*AI405/$AN$425</f>
        <v>0.0117542686531156</v>
      </c>
      <c r="AU405" s="81" t="n">
        <f aca="false">AT405*$J$425</f>
        <v>91547.7335139251</v>
      </c>
      <c r="AV405" s="94" t="n">
        <f aca="false">0.25*AK405/$AN$425</f>
        <v>0.011890865331748</v>
      </c>
      <c r="AW405" s="81" t="n">
        <f aca="false">AV405*$J$425</f>
        <v>92611.612237763</v>
      </c>
      <c r="AX405" s="94" t="n">
        <f aca="false">0.35*AM405/$AN$425</f>
        <v>0.0120228064365191</v>
      </c>
      <c r="AY405" s="81" t="n">
        <f aca="false">AX405*$J$425</f>
        <v>93639.2311782167</v>
      </c>
    </row>
    <row r="406" customFormat="false" ht="13.8" hidden="false" customHeight="false" outlineLevel="0" collapsed="false">
      <c r="A406" s="89" t="s">
        <v>121</v>
      </c>
      <c r="B406" s="81" t="n">
        <f aca="true">INDIRECT(ADDRESS(ROW()-35*INT((ROW()-15)/35)+138,2+INT((ROW()-15)/35), 1, 1, "Variables_Simulación"))</f>
        <v>0</v>
      </c>
      <c r="C406" s="81" t="n">
        <f aca="true">INDIRECT(ADDRESS(ROW()-35*INT((ROW()-15)/35)+108,2+INT((ROW()-15)/35), 1, 1, "Variables_Simulación"))</f>
        <v>0</v>
      </c>
      <c r="D406" s="81" t="n">
        <f aca="true">INDIRECT(ADDRESS(ROW()-35*INT((ROW()-15)/35)+78,2+INT((ROW()-15)/35), 1, 1, "Variables_Simulación"))</f>
        <v>0</v>
      </c>
      <c r="E406" s="81" t="n">
        <f aca="true">INDIRECT(ADDRESS(ROW()-35*INT((ROW()-15)/35)+48,2+INT((ROW()-15)/35), 1, 1, "Variables_Simulación"))</f>
        <v>0</v>
      </c>
      <c r="F406" s="81" t="n">
        <f aca="true">INDIRECT(ADDRESS(ROW()-35*INT((ROW()-15)/35)+18,2+INT((ROW()-15)/35), 1, 1, "Variables_Simulación"))</f>
        <v>0</v>
      </c>
      <c r="G406" s="81" t="n">
        <f aca="true">INDIRECT(ADDRESS(ROW()-35*INT((ROW()-15)/35)-12,2+INT((ROW()-15)/35), 1, 1, "Variables_Simulación"))</f>
        <v>0</v>
      </c>
      <c r="H406" s="81" t="n">
        <f aca="true">INDIRECT(ADDRESS(ROW()-35*INT((ROW()-15)/35)+168,2+INT((ROW()-15)/35), 1, 1, "Variables_Simulación"))</f>
        <v>0</v>
      </c>
      <c r="I406" s="94" t="n">
        <f aca="false">AP406+AR406+AT406+AV406+AX406</f>
        <v>0.0409868344121498</v>
      </c>
      <c r="J406" s="81" t="n">
        <f aca="false">ROUND(AQ406+AS406+AU406+AW406+AY406,0)</f>
        <v>319225</v>
      </c>
      <c r="K406" s="94" t="n">
        <f aca="false">I406-Tabla_Ministerio!J406</f>
        <v>0</v>
      </c>
      <c r="L406" s="81" t="n">
        <f aca="false">J406-Tabla_Ministerio!K406</f>
        <v>0</v>
      </c>
      <c r="M406" s="94" t="n">
        <f aca="false">Q441/Q$460</f>
        <v>0.0493997914374993</v>
      </c>
      <c r="N406" s="81" t="n">
        <f aca="false">ROUND((N$425*M406),0)</f>
        <v>7310224</v>
      </c>
      <c r="O406" s="82" t="n">
        <f aca="false">Tabla_Ministerio!L406/Tabla_Ministerio!L425-M406</f>
        <v>2.79521432312163E-006</v>
      </c>
      <c r="P406" s="81" t="n">
        <f aca="false">N406-Tabla_Ministerio!L406</f>
        <v>-414</v>
      </c>
      <c r="Q406" s="83" t="n">
        <f aca="false">N406+J406</f>
        <v>7629449</v>
      </c>
      <c r="R406" s="81" t="n">
        <f aca="false">Q406-Tabla_Ministerio!M406</f>
        <v>-414</v>
      </c>
      <c r="T406" s="83" t="n">
        <f aca="false">B406+Tabla_Ministerio!B406</f>
        <v>11482</v>
      </c>
      <c r="U406" s="83" t="n">
        <f aca="false">C406+Tabla_Ministerio!C406</f>
        <v>56</v>
      </c>
      <c r="V406" s="83" t="n">
        <f aca="false">D406+Tabla_Ministerio!D406</f>
        <v>723.057714899114</v>
      </c>
      <c r="W406" s="83" t="n">
        <f aca="false">E406+Tabla_Ministerio!E406</f>
        <v>379.654209200832</v>
      </c>
      <c r="X406" s="83" t="n">
        <f aca="false">F406+Tabla_Ministerio!F406</f>
        <v>136</v>
      </c>
      <c r="Y406" s="83" t="n">
        <f aca="false">G406+Tabla_Ministerio!G406</f>
        <v>310</v>
      </c>
      <c r="Z406" s="83" t="n">
        <f aca="false">H406+Tabla_Ministerio!H406</f>
        <v>15</v>
      </c>
      <c r="AA406" s="83" t="n">
        <f aca="false">Y406+0.33*Z406</f>
        <v>314.95</v>
      </c>
      <c r="AD406" s="91" t="n">
        <f aca="false">IF(U406&gt;0,T406/U406,0)</f>
        <v>205.035714285714</v>
      </c>
      <c r="AE406" s="92" t="n">
        <f aca="false">EXP((((AD406-AD$425)/AD$426+2)/4-1.9)^3)</f>
        <v>0.0855601671477368</v>
      </c>
      <c r="AF406" s="93" t="n">
        <f aca="false">T406/V406</f>
        <v>15.879783540657</v>
      </c>
      <c r="AG406" s="92" t="n">
        <f aca="false">EXP((((AF406-AF$425)/AF$426+2)/4-1.9)^3)</f>
        <v>0.0101981899285826</v>
      </c>
      <c r="AH406" s="92" t="n">
        <f aca="false">W406/V406</f>
        <v>0.525067641735631</v>
      </c>
      <c r="AI406" s="92" t="n">
        <f aca="false">EXP((((AH406-AH$425)/AH$426+2)/4-1.9)^3)</f>
        <v>0.0341122539071631</v>
      </c>
      <c r="AJ406" s="92" t="n">
        <f aca="false">X406/V406</f>
        <v>0.188090102902748</v>
      </c>
      <c r="AK406" s="92" t="n">
        <f aca="false">EXP((((AJ406-AJ$425)/AJ$426+2)/4-1.9)^3)</f>
        <v>0.185440859773003</v>
      </c>
      <c r="AL406" s="92" t="n">
        <f aca="false">AA406/V406</f>
        <v>0.435580719920738</v>
      </c>
      <c r="AM406" s="92" t="n">
        <f aca="false">EXP((((AL406-AL$425)/AL$426+2)/4-1.9)^3)</f>
        <v>0.170181369621974</v>
      </c>
      <c r="AN406" s="92" t="n">
        <f aca="false">0.01*AE406+0.15*AG406+0.24*AI406+0.25*AK406+0.35*AM406</f>
        <v>0.116495965409426</v>
      </c>
      <c r="AP406" s="94" t="n">
        <f aca="false">0.01*AE406/$AN$425</f>
        <v>0.000301026768681245</v>
      </c>
      <c r="AQ406" s="81" t="n">
        <f aca="false">AP406*$J$425</f>
        <v>2344.53705399051</v>
      </c>
      <c r="AR406" s="94" t="n">
        <f aca="false">0.15*AG406/$AN$425</f>
        <v>0.000538205147840233</v>
      </c>
      <c r="AS406" s="81" t="n">
        <f aca="false">AR406*$J$425</f>
        <v>4191.79303318377</v>
      </c>
      <c r="AT406" s="94" t="n">
        <f aca="false">0.24*AI406/$AN$425</f>
        <v>0.00288041556956097</v>
      </c>
      <c r="AU406" s="81" t="n">
        <f aca="false">AT406*$J$425</f>
        <v>22434.0216098118</v>
      </c>
      <c r="AV406" s="94" t="n">
        <f aca="false">0.25*AK406/$AN$425</f>
        <v>0.0163109378639215</v>
      </c>
      <c r="AW406" s="81" t="n">
        <f aca="false">AV406*$J$425</f>
        <v>127037.201292203</v>
      </c>
      <c r="AX406" s="94" t="n">
        <f aca="false">0.35*AM406/$AN$425</f>
        <v>0.0209562490621458</v>
      </c>
      <c r="AY406" s="81" t="n">
        <f aca="false">AX406*$J$425</f>
        <v>163217.054264304</v>
      </c>
    </row>
    <row r="407" customFormat="false" ht="13.8" hidden="false" customHeight="false" outlineLevel="0" collapsed="false">
      <c r="A407" s="89" t="s">
        <v>122</v>
      </c>
      <c r="B407" s="81" t="n">
        <f aca="true">INDIRECT(ADDRESS(ROW()-35*INT((ROW()-15)/35)+138,2+INT((ROW()-15)/35), 1, 1, "Variables_Simulación"))</f>
        <v>0</v>
      </c>
      <c r="C407" s="81" t="n">
        <f aca="true">INDIRECT(ADDRESS(ROW()-35*INT((ROW()-15)/35)+108,2+INT((ROW()-15)/35), 1, 1, "Variables_Simulación"))</f>
        <v>0</v>
      </c>
      <c r="D407" s="81" t="n">
        <f aca="true">INDIRECT(ADDRESS(ROW()-35*INT((ROW()-15)/35)+78,2+INT((ROW()-15)/35), 1, 1, "Variables_Simulación"))</f>
        <v>0</v>
      </c>
      <c r="E407" s="81" t="n">
        <f aca="true">INDIRECT(ADDRESS(ROW()-35*INT((ROW()-15)/35)+48,2+INT((ROW()-15)/35), 1, 1, "Variables_Simulación"))</f>
        <v>0</v>
      </c>
      <c r="F407" s="81" t="n">
        <f aca="true">INDIRECT(ADDRESS(ROW()-35*INT((ROW()-15)/35)+18,2+INT((ROW()-15)/35), 1, 1, "Variables_Simulación"))</f>
        <v>0</v>
      </c>
      <c r="G407" s="81" t="n">
        <f aca="true">INDIRECT(ADDRESS(ROW()-35*INT((ROW()-15)/35)-12,2+INT((ROW()-15)/35), 1, 1, "Variables_Simulación"))</f>
        <v>0</v>
      </c>
      <c r="H407" s="81" t="n">
        <f aca="true">INDIRECT(ADDRESS(ROW()-35*INT((ROW()-15)/35)+168,2+INT((ROW()-15)/35), 1, 1, "Variables_Simulación"))</f>
        <v>0</v>
      </c>
      <c r="I407" s="94" t="n">
        <f aca="false">AP407+AR407+AT407+AV407+AX407</f>
        <v>0.0308066642988074</v>
      </c>
      <c r="J407" s="81" t="n">
        <f aca="false">ROUND(AQ407+AS407+AU407+AW407+AY407,0)</f>
        <v>239937</v>
      </c>
      <c r="K407" s="94" t="n">
        <f aca="false">I407-Tabla_Ministerio!J407</f>
        <v>0</v>
      </c>
      <c r="L407" s="81" t="n">
        <f aca="false">J407-Tabla_Ministerio!K407</f>
        <v>0</v>
      </c>
      <c r="M407" s="94" t="n">
        <f aca="false">Q442/Q$460</f>
        <v>0.0486365539361608</v>
      </c>
      <c r="N407" s="81" t="n">
        <f aca="false">ROUND((N$425*M407),0)</f>
        <v>7197280</v>
      </c>
      <c r="O407" s="82" t="n">
        <f aca="false">Tabla_Ministerio!L407/Tabla_Ministerio!L425-M407</f>
        <v>-1.51898578635012E-005</v>
      </c>
      <c r="P407" s="81" t="n">
        <f aca="false">N407-Tabla_Ministerio!L407</f>
        <v>2248</v>
      </c>
      <c r="Q407" s="83" t="n">
        <f aca="false">N407+J407</f>
        <v>7437217</v>
      </c>
      <c r="R407" s="81" t="n">
        <f aca="false">Q407-Tabla_Ministerio!M407</f>
        <v>2248</v>
      </c>
      <c r="T407" s="83" t="n">
        <f aca="false">B407+Tabla_Ministerio!B407</f>
        <v>9257</v>
      </c>
      <c r="U407" s="83" t="n">
        <f aca="false">C407+Tabla_Ministerio!C407</f>
        <v>46</v>
      </c>
      <c r="V407" s="83" t="n">
        <f aca="false">D407+Tabla_Ministerio!D407</f>
        <v>483.069523148159</v>
      </c>
      <c r="W407" s="83" t="n">
        <f aca="false">E407+Tabla_Ministerio!E407</f>
        <v>280.106131842123</v>
      </c>
      <c r="X407" s="83" t="n">
        <f aca="false">F407+Tabla_Ministerio!F407</f>
        <v>56</v>
      </c>
      <c r="Y407" s="83" t="n">
        <f aca="false">G407+Tabla_Ministerio!G407</f>
        <v>190</v>
      </c>
      <c r="Z407" s="83" t="n">
        <f aca="false">H407+Tabla_Ministerio!H407</f>
        <v>12</v>
      </c>
      <c r="AA407" s="83" t="n">
        <f aca="false">Y407+0.33*Z407</f>
        <v>193.96</v>
      </c>
      <c r="AD407" s="91" t="n">
        <f aca="false">IF(U407&gt;0,T407/U407,0)</f>
        <v>201.239130434783</v>
      </c>
      <c r="AE407" s="92" t="n">
        <f aca="false">EXP((((AD407-AD$425)/AD$426+2)/4-1.9)^3)</f>
        <v>0.0803948926166366</v>
      </c>
      <c r="AF407" s="93" t="n">
        <f aca="false">T407/V407</f>
        <v>19.1628731609318</v>
      </c>
      <c r="AG407" s="92" t="n">
        <f aca="false">EXP((((AF407-AF$425)/AF$426+2)/4-1.9)^3)</f>
        <v>0.0287953618458341</v>
      </c>
      <c r="AH407" s="92" t="n">
        <f aca="false">W407/V407</f>
        <v>0.579846416343292</v>
      </c>
      <c r="AI407" s="92" t="n">
        <f aca="false">EXP((((AH407-AH$425)/AH$426+2)/4-1.9)^3)</f>
        <v>0.068243026403371</v>
      </c>
      <c r="AJ407" s="92" t="n">
        <f aca="false">X407/V407</f>
        <v>0.115925342660925</v>
      </c>
      <c r="AK407" s="92" t="n">
        <f aca="false">EXP((((AJ407-AJ$425)/AJ$426+2)/4-1.9)^3)</f>
        <v>0.0678707509095259</v>
      </c>
      <c r="AL407" s="92" t="n">
        <f aca="false">AA407/V407</f>
        <v>0.401515704687733</v>
      </c>
      <c r="AM407" s="92" t="n">
        <f aca="false">EXP((((AL407-AL$425)/AL$426+2)/4-1.9)^3)</f>
        <v>0.140262364729241</v>
      </c>
      <c r="AN407" s="92" t="n">
        <f aca="false">0.01*AE407+0.15*AG407+0.24*AI407+0.25*AK407+0.35*AM407</f>
        <v>0.0875610949224663</v>
      </c>
      <c r="AP407" s="94" t="n">
        <f aca="false">0.01*AE407/$AN$425</f>
        <v>0.000282853757182053</v>
      </c>
      <c r="AQ407" s="81" t="n">
        <f aca="false">AP407*$J$425</f>
        <v>2202.99715363843</v>
      </c>
      <c r="AR407" s="94" t="n">
        <f aca="false">0.15*AG407/$AN$425</f>
        <v>0.00151966300763964</v>
      </c>
      <c r="AS407" s="81" t="n">
        <f aca="false">AR407*$J$425</f>
        <v>11835.845186122</v>
      </c>
      <c r="AT407" s="94" t="n">
        <f aca="false">0.24*AI407/$AN$425</f>
        <v>0.00576239483621318</v>
      </c>
      <c r="AU407" s="81" t="n">
        <f aca="false">AT407*$J$425</f>
        <v>44880.2220228168</v>
      </c>
      <c r="AV407" s="94" t="n">
        <f aca="false">0.25*AK407/$AN$425</f>
        <v>0.00596975015224847</v>
      </c>
      <c r="AW407" s="81" t="n">
        <f aca="false">AV407*$J$425</f>
        <v>46495.2020590322</v>
      </c>
      <c r="AX407" s="94" t="n">
        <f aca="false">0.35*AM407/$AN$425</f>
        <v>0.0172720025455241</v>
      </c>
      <c r="AY407" s="81" t="n">
        <f aca="false">AX407*$J$425</f>
        <v>134522.42184973</v>
      </c>
    </row>
    <row r="408" customFormat="false" ht="13.8" hidden="false" customHeight="false" outlineLevel="0" collapsed="false">
      <c r="A408" s="89" t="s">
        <v>123</v>
      </c>
      <c r="B408" s="81" t="n">
        <f aca="true">INDIRECT(ADDRESS(ROW()-35*INT((ROW()-15)/35)+138,2+INT((ROW()-15)/35), 1, 1, "Variables_Simulación"))</f>
        <v>0</v>
      </c>
      <c r="C408" s="81" t="n">
        <f aca="true">INDIRECT(ADDRESS(ROW()-35*INT((ROW()-15)/35)+108,2+INT((ROW()-15)/35), 1, 1, "Variables_Simulación"))</f>
        <v>0</v>
      </c>
      <c r="D408" s="81" t="n">
        <f aca="true">INDIRECT(ADDRESS(ROW()-35*INT((ROW()-15)/35)+78,2+INT((ROW()-15)/35), 1, 1, "Variables_Simulación"))</f>
        <v>0</v>
      </c>
      <c r="E408" s="81" t="n">
        <f aca="true">INDIRECT(ADDRESS(ROW()-35*INT((ROW()-15)/35)+48,2+INT((ROW()-15)/35), 1, 1, "Variables_Simulación"))</f>
        <v>0</v>
      </c>
      <c r="F408" s="81" t="n">
        <f aca="true">INDIRECT(ADDRESS(ROW()-35*INT((ROW()-15)/35)+18,2+INT((ROW()-15)/35), 1, 1, "Variables_Simulación"))</f>
        <v>0</v>
      </c>
      <c r="G408" s="81" t="n">
        <f aca="true">INDIRECT(ADDRESS(ROW()-35*INT((ROW()-15)/35)-12,2+INT((ROW()-15)/35), 1, 1, "Variables_Simulación"))</f>
        <v>0</v>
      </c>
      <c r="H408" s="81" t="n">
        <f aca="true">INDIRECT(ADDRESS(ROW()-35*INT((ROW()-15)/35)+168,2+INT((ROW()-15)/35), 1, 1, "Variables_Simulación"))</f>
        <v>0</v>
      </c>
      <c r="I408" s="94" t="n">
        <f aca="false">AP408+AR408+AT408+AV408+AX408</f>
        <v>0.0125884010537074</v>
      </c>
      <c r="J408" s="81" t="n">
        <f aca="false">ROUND(AQ408+AS408+AU408+AW408+AY408,0)</f>
        <v>98044</v>
      </c>
      <c r="K408" s="94" t="n">
        <f aca="false">I408-Tabla_Ministerio!J408</f>
        <v>0</v>
      </c>
      <c r="L408" s="81" t="n">
        <f aca="false">J408-Tabla_Ministerio!K408</f>
        <v>0</v>
      </c>
      <c r="M408" s="94" t="n">
        <f aca="false">Q443/Q$460</f>
        <v>0.0208003058918446</v>
      </c>
      <c r="N408" s="81" t="n">
        <f aca="false">ROUND((N$425*M408),0)</f>
        <v>3078047</v>
      </c>
      <c r="O408" s="82" t="n">
        <f aca="false">Tabla_Ministerio!L408/Tabla_Ministerio!L425-M408</f>
        <v>-5.69307447879572E-006</v>
      </c>
      <c r="P408" s="81" t="n">
        <f aca="false">N408-Tabla_Ministerio!L408</f>
        <v>842</v>
      </c>
      <c r="Q408" s="83" t="n">
        <f aca="false">N408+J408</f>
        <v>3176091</v>
      </c>
      <c r="R408" s="81" t="n">
        <f aca="false">Q408-Tabla_Ministerio!M408</f>
        <v>842</v>
      </c>
      <c r="T408" s="83" t="n">
        <f aca="false">B408+Tabla_Ministerio!B408</f>
        <v>15746</v>
      </c>
      <c r="U408" s="83" t="n">
        <f aca="false">C408+Tabla_Ministerio!C408</f>
        <v>69</v>
      </c>
      <c r="V408" s="83" t="n">
        <f aca="false">D408+Tabla_Ministerio!D408</f>
        <v>670.296767953008</v>
      </c>
      <c r="W408" s="83" t="n">
        <f aca="false">E408+Tabla_Ministerio!E408</f>
        <v>270.499620627286</v>
      </c>
      <c r="X408" s="83" t="n">
        <f aca="false">F408+Tabla_Ministerio!F408</f>
        <v>53</v>
      </c>
      <c r="Y408" s="83" t="n">
        <f aca="false">G408+Tabla_Ministerio!G408</f>
        <v>129</v>
      </c>
      <c r="Z408" s="83" t="n">
        <f aca="false">H408+Tabla_Ministerio!H408</f>
        <v>8</v>
      </c>
      <c r="AA408" s="83" t="n">
        <f aca="false">Y408+0.33*Z408</f>
        <v>131.64</v>
      </c>
      <c r="AD408" s="91" t="n">
        <f aca="false">IF(U408&gt;0,T408/U408,0)</f>
        <v>228.202898550725</v>
      </c>
      <c r="AE408" s="92" t="n">
        <f aca="false">EXP((((AD408-AD$425)/AD$426+2)/4-1.9)^3)</f>
        <v>0.122377068149705</v>
      </c>
      <c r="AF408" s="93" t="n">
        <f aca="false">T408/V408</f>
        <v>23.491087459792</v>
      </c>
      <c r="AG408" s="92" t="n">
        <f aca="false">EXP((((AF408-AF$425)/AF$426+2)/4-1.9)^3)</f>
        <v>0.0874982649174533</v>
      </c>
      <c r="AH408" s="92" t="n">
        <f aca="false">W408/V408</f>
        <v>0.403552028832473</v>
      </c>
      <c r="AI408" s="92" t="n">
        <f aca="false">EXP((((AH408-AH$425)/AH$426+2)/4-1.9)^3)</f>
        <v>0.00488625894333256</v>
      </c>
      <c r="AJ408" s="92" t="n">
        <f aca="false">X408/V408</f>
        <v>0.0790694548055998</v>
      </c>
      <c r="AK408" s="92" t="n">
        <f aca="false">EXP((((AJ408-AJ$425)/AJ$426+2)/4-1.9)^3)</f>
        <v>0.0357841636939553</v>
      </c>
      <c r="AL408" s="92" t="n">
        <f aca="false">AA408/V408</f>
        <v>0.196390623219041</v>
      </c>
      <c r="AM408" s="92" t="n">
        <f aca="false">EXP((((AL408-AL$425)/AL$426+2)/4-1.9)^3)</f>
        <v>0.0323213659834803</v>
      </c>
      <c r="AN408" s="92" t="n">
        <f aca="false">0.01*AE408+0.15*AG408+0.24*AI408+0.25*AK408+0.35*AM408</f>
        <v>0.0357797315832218</v>
      </c>
      <c r="AP408" s="94" t="n">
        <f aca="false">0.01*AE408/$AN$425</f>
        <v>0.000430559857628383</v>
      </c>
      <c r="AQ408" s="81" t="n">
        <f aca="false">AP408*$J$425</f>
        <v>3353.40124266336</v>
      </c>
      <c r="AR408" s="94" t="n">
        <f aca="false">0.15*AG408/$AN$425</f>
        <v>0.00461768381795638</v>
      </c>
      <c r="AS408" s="81" t="n">
        <f aca="false">AR408*$J$425</f>
        <v>35964.6780325873</v>
      </c>
      <c r="AT408" s="94" t="n">
        <f aca="false">0.24*AI408/$AN$425</f>
        <v>0.000412592389104085</v>
      </c>
      <c r="AU408" s="81" t="n">
        <f aca="false">AT408*$J$425</f>
        <v>3213.46220698833</v>
      </c>
      <c r="AV408" s="94" t="n">
        <f aca="false">0.25*AK408/$AN$425</f>
        <v>0.00314749010136693</v>
      </c>
      <c r="AW408" s="81" t="n">
        <f aca="false">AV408*$J$425</f>
        <v>24514.122787323</v>
      </c>
      <c r="AX408" s="94" t="n">
        <f aca="false">0.35*AM408/$AN$425</f>
        <v>0.00398007488765164</v>
      </c>
      <c r="AY408" s="81" t="n">
        <f aca="false">AX408*$J$425</f>
        <v>30998.6819200035</v>
      </c>
    </row>
    <row r="409" customFormat="false" ht="13.8" hidden="false" customHeight="false" outlineLevel="0" collapsed="false">
      <c r="A409" s="89" t="s">
        <v>124</v>
      </c>
      <c r="B409" s="81" t="n">
        <f aca="true">INDIRECT(ADDRESS(ROW()-35*INT((ROW()-15)/35)+138,2+INT((ROW()-15)/35), 1, 1, "Variables_Simulación"))</f>
        <v>0</v>
      </c>
      <c r="C409" s="81" t="n">
        <f aca="true">INDIRECT(ADDRESS(ROW()-35*INT((ROW()-15)/35)+108,2+INT((ROW()-15)/35), 1, 1, "Variables_Simulación"))</f>
        <v>0</v>
      </c>
      <c r="D409" s="81" t="n">
        <f aca="true">INDIRECT(ADDRESS(ROW()-35*INT((ROW()-15)/35)+78,2+INT((ROW()-15)/35), 1, 1, "Variables_Simulación"))</f>
        <v>0</v>
      </c>
      <c r="E409" s="81" t="n">
        <f aca="true">INDIRECT(ADDRESS(ROW()-35*INT((ROW()-15)/35)+48,2+INT((ROW()-15)/35), 1, 1, "Variables_Simulación"))</f>
        <v>0</v>
      </c>
      <c r="F409" s="81" t="n">
        <f aca="true">INDIRECT(ADDRESS(ROW()-35*INT((ROW()-15)/35)+18,2+INT((ROW()-15)/35), 1, 1, "Variables_Simulación"))</f>
        <v>0</v>
      </c>
      <c r="G409" s="81" t="n">
        <f aca="true">INDIRECT(ADDRESS(ROW()-35*INT((ROW()-15)/35)-12,2+INT((ROW()-15)/35), 1, 1, "Variables_Simulación"))</f>
        <v>0</v>
      </c>
      <c r="H409" s="81" t="n">
        <f aca="true">INDIRECT(ADDRESS(ROW()-35*INT((ROW()-15)/35)+168,2+INT((ROW()-15)/35), 1, 1, "Variables_Simulación"))</f>
        <v>0</v>
      </c>
      <c r="I409" s="94" t="n">
        <f aca="false">AP409+AR409+AT409+AV409+AX409</f>
        <v>0.0129604998921552</v>
      </c>
      <c r="J409" s="81" t="n">
        <f aca="false">ROUND(AQ409+AS409+AU409+AW409+AY409,0)</f>
        <v>100942</v>
      </c>
      <c r="K409" s="94" t="n">
        <f aca="false">I409-Tabla_Ministerio!J409</f>
        <v>0</v>
      </c>
      <c r="L409" s="81" t="n">
        <f aca="false">J409-Tabla_Ministerio!K409</f>
        <v>0</v>
      </c>
      <c r="M409" s="94" t="n">
        <f aca="false">Q444/Q$460</f>
        <v>0.0199848578019454</v>
      </c>
      <c r="N409" s="81" t="n">
        <f aca="false">ROUND((N$425*M409),0)</f>
        <v>2957377</v>
      </c>
      <c r="O409" s="82" t="n">
        <f aca="false">Tabla_Ministerio!L409/Tabla_Ministerio!L425-M409</f>
        <v>-2.16747118471361E-006</v>
      </c>
      <c r="P409" s="81" t="n">
        <f aca="false">N409-Tabla_Ministerio!L409</f>
        <v>321</v>
      </c>
      <c r="Q409" s="83" t="n">
        <f aca="false">N409+J409</f>
        <v>3058319</v>
      </c>
      <c r="R409" s="81" t="n">
        <f aca="false">Q409-Tabla_Ministerio!M409</f>
        <v>321</v>
      </c>
      <c r="T409" s="83" t="n">
        <f aca="false">B409+Tabla_Ministerio!B409</f>
        <v>6522</v>
      </c>
      <c r="U409" s="83" t="n">
        <f aca="false">C409+Tabla_Ministerio!C409</f>
        <v>47</v>
      </c>
      <c r="V409" s="83" t="n">
        <f aca="false">D409+Tabla_Ministerio!D409</f>
        <v>349.805906282401</v>
      </c>
      <c r="W409" s="83" t="n">
        <f aca="false">E409+Tabla_Ministerio!E409</f>
        <v>184.019378197483</v>
      </c>
      <c r="X409" s="83" t="n">
        <f aca="false">F409+Tabla_Ministerio!F409</f>
        <v>21</v>
      </c>
      <c r="Y409" s="83" t="n">
        <f aca="false">G409+Tabla_Ministerio!G409</f>
        <v>89</v>
      </c>
      <c r="Z409" s="83" t="n">
        <f aca="false">H409+Tabla_Ministerio!H409</f>
        <v>2</v>
      </c>
      <c r="AA409" s="83" t="n">
        <f aca="false">Y409+0.33*Z409</f>
        <v>89.66</v>
      </c>
      <c r="AD409" s="91" t="n">
        <f aca="false">IF(U409&gt;0,T409/U409,0)</f>
        <v>138.765957446809</v>
      </c>
      <c r="AE409" s="92" t="n">
        <f aca="false">EXP((((AD409-AD$425)/AD$426+2)/4-1.9)^3)</f>
        <v>0.0246841795343445</v>
      </c>
      <c r="AF409" s="93" t="n">
        <f aca="false">T409/V409</f>
        <v>18.6446251560279</v>
      </c>
      <c r="AG409" s="92" t="n">
        <f aca="false">EXP((((AF409-AF$425)/AF$426+2)/4-1.9)^3)</f>
        <v>0.0247304979639421</v>
      </c>
      <c r="AH409" s="92" t="n">
        <f aca="false">W409/V409</f>
        <v>0.526061381161823</v>
      </c>
      <c r="AI409" s="92" t="n">
        <f aca="false">EXP((((AH409-AH$425)/AH$426+2)/4-1.9)^3)</f>
        <v>0.0345771319187227</v>
      </c>
      <c r="AJ409" s="92" t="n">
        <f aca="false">X409/V409</f>
        <v>0.0600332916707431</v>
      </c>
      <c r="AK409" s="92" t="n">
        <f aca="false">EXP((((AJ409-AJ$425)/AJ$426+2)/4-1.9)^3)</f>
        <v>0.0247887629814367</v>
      </c>
      <c r="AL409" s="92" t="n">
        <f aca="false">AA409/V409</f>
        <v>0.256313568152325</v>
      </c>
      <c r="AM409" s="92" t="n">
        <f aca="false">EXP((((AL409-AL$425)/AL$426+2)/4-1.9)^3)</f>
        <v>0.0525292026224099</v>
      </c>
      <c r="AN409" s="92" t="n">
        <f aca="false">0.01*AE409+0.15*AG409+0.24*AI409+0.25*AK409+0.35*AM409</f>
        <v>0.0368373398136308</v>
      </c>
      <c r="AP409" s="94" t="n">
        <f aca="false">0.01*AE409/$AN$425</f>
        <v>8.68464736626918E-005</v>
      </c>
      <c r="AQ409" s="81" t="n">
        <f aca="false">AP409*$J$425</f>
        <v>676.400894188244</v>
      </c>
      <c r="AR409" s="94" t="n">
        <f aca="false">0.15*AG409/$AN$425</f>
        <v>0.00130514154041607</v>
      </c>
      <c r="AS409" s="81" t="n">
        <f aca="false">AR409*$J$425</f>
        <v>10165.0518178598</v>
      </c>
      <c r="AT409" s="94" t="n">
        <f aca="false">0.24*AI409/$AN$425</f>
        <v>0.00291966955336652</v>
      </c>
      <c r="AU409" s="81" t="n">
        <f aca="false">AT409*$J$425</f>
        <v>22739.7499672999</v>
      </c>
      <c r="AV409" s="94" t="n">
        <f aca="false">0.25*AK409/$AN$425</f>
        <v>0.00218036075333465</v>
      </c>
      <c r="AW409" s="81" t="n">
        <f aca="false">AV409*$J$425</f>
        <v>16981.6677754421</v>
      </c>
      <c r="AX409" s="94" t="n">
        <f aca="false">0.35*AM409/$AN$425</f>
        <v>0.00646848157137528</v>
      </c>
      <c r="AY409" s="81" t="n">
        <f aca="false">AX409*$J$425</f>
        <v>50379.5552587645</v>
      </c>
    </row>
    <row r="410" customFormat="false" ht="13.8" hidden="false" customHeight="false" outlineLevel="0" collapsed="false">
      <c r="A410" s="89" t="s">
        <v>125</v>
      </c>
      <c r="B410" s="81" t="n">
        <f aca="true">INDIRECT(ADDRESS(ROW()-35*INT((ROW()-15)/35)+138,2+INT((ROW()-15)/35), 1, 1, "Variables_Simulación"))</f>
        <v>0</v>
      </c>
      <c r="C410" s="81" t="n">
        <f aca="true">INDIRECT(ADDRESS(ROW()-35*INT((ROW()-15)/35)+108,2+INT((ROW()-15)/35), 1, 1, "Variables_Simulación"))</f>
        <v>0</v>
      </c>
      <c r="D410" s="81" t="n">
        <f aca="true">INDIRECT(ADDRESS(ROW()-35*INT((ROW()-15)/35)+78,2+INT((ROW()-15)/35), 1, 1, "Variables_Simulación"))</f>
        <v>0</v>
      </c>
      <c r="E410" s="81" t="n">
        <f aca="true">INDIRECT(ADDRESS(ROW()-35*INT((ROW()-15)/35)+48,2+INT((ROW()-15)/35), 1, 1, "Variables_Simulación"))</f>
        <v>0</v>
      </c>
      <c r="F410" s="81" t="n">
        <f aca="true">INDIRECT(ADDRESS(ROW()-35*INT((ROW()-15)/35)+18,2+INT((ROW()-15)/35), 1, 1, "Variables_Simulación"))</f>
        <v>0</v>
      </c>
      <c r="G410" s="81" t="n">
        <f aca="true">INDIRECT(ADDRESS(ROW()-35*INT((ROW()-15)/35)-12,2+INT((ROW()-15)/35), 1, 1, "Variables_Simulación"))</f>
        <v>0</v>
      </c>
      <c r="H410" s="81" t="n">
        <f aca="true">INDIRECT(ADDRESS(ROW()-35*INT((ROW()-15)/35)+168,2+INT((ROW()-15)/35), 1, 1, "Variables_Simulación"))</f>
        <v>0</v>
      </c>
      <c r="I410" s="94" t="n">
        <f aca="false">AP410+AR410+AT410+AV410+AX410</f>
        <v>0.0175595353400341</v>
      </c>
      <c r="J410" s="81" t="n">
        <f aca="false">ROUND(AQ410+AS410+AU410+AW410+AY410,0)</f>
        <v>136762</v>
      </c>
      <c r="K410" s="94" t="n">
        <f aca="false">I410-Tabla_Ministerio!J410</f>
        <v>0</v>
      </c>
      <c r="L410" s="81" t="n">
        <f aca="false">J410-Tabla_Ministerio!K410</f>
        <v>0</v>
      </c>
      <c r="M410" s="94" t="n">
        <f aca="false">Q445/Q$460</f>
        <v>0.0207248449128998</v>
      </c>
      <c r="N410" s="81" t="n">
        <f aca="false">ROUND((N$425*M410),0)</f>
        <v>3066881</v>
      </c>
      <c r="O410" s="82" t="n">
        <f aca="false">Tabla_Ministerio!L410/Tabla_Ministerio!L425-M410</f>
        <v>1.1807711974867E-005</v>
      </c>
      <c r="P410" s="81" t="n">
        <f aca="false">N410-Tabla_Ministerio!L410</f>
        <v>-1747</v>
      </c>
      <c r="Q410" s="83" t="n">
        <f aca="false">N410+J410</f>
        <v>3203643</v>
      </c>
      <c r="R410" s="81" t="n">
        <f aca="false">Q410-Tabla_Ministerio!M410</f>
        <v>-1747</v>
      </c>
      <c r="T410" s="83" t="n">
        <f aca="false">B410+Tabla_Ministerio!B410</f>
        <v>7837</v>
      </c>
      <c r="U410" s="83" t="n">
        <f aca="false">C410+Tabla_Ministerio!C410</f>
        <v>38</v>
      </c>
      <c r="V410" s="83" t="n">
        <f aca="false">D410+Tabla_Ministerio!D410</f>
        <v>303.293760262726</v>
      </c>
      <c r="W410" s="83" t="n">
        <f aca="false">E410+Tabla_Ministerio!E410</f>
        <v>158.958225108225</v>
      </c>
      <c r="X410" s="83" t="n">
        <f aca="false">F410+Tabla_Ministerio!F410</f>
        <v>12</v>
      </c>
      <c r="Y410" s="83" t="n">
        <f aca="false">G410+Tabla_Ministerio!G410</f>
        <v>69</v>
      </c>
      <c r="Z410" s="83" t="n">
        <f aca="false">H410+Tabla_Ministerio!H410</f>
        <v>6</v>
      </c>
      <c r="AA410" s="83" t="n">
        <f aca="false">Y410+0.33*Z410</f>
        <v>70.98</v>
      </c>
      <c r="AD410" s="91" t="n">
        <f aca="false">IF(U410&gt;0,T410/U410,0)</f>
        <v>206.236842105263</v>
      </c>
      <c r="AE410" s="92" t="n">
        <f aca="false">EXP((((AD410-AD$425)/AD$426+2)/4-1.9)^3)</f>
        <v>0.0872436050667019</v>
      </c>
      <c r="AF410" s="93" t="n">
        <f aca="false">T410/V410</f>
        <v>25.8396347923916</v>
      </c>
      <c r="AG410" s="92" t="n">
        <f aca="false">EXP((((AF410-AF$425)/AF$426+2)/4-1.9)^3)</f>
        <v>0.143092741097913</v>
      </c>
      <c r="AH410" s="92" t="n">
        <f aca="false">W410/V410</f>
        <v>0.524106480036149</v>
      </c>
      <c r="AI410" s="92" t="n">
        <f aca="false">EXP((((AH410-AH$425)/AH$426+2)/4-1.9)^3)</f>
        <v>0.0336674017402283</v>
      </c>
      <c r="AJ410" s="92" t="n">
        <f aca="false">X410/V410</f>
        <v>0.0395656013153884</v>
      </c>
      <c r="AK410" s="92" t="n">
        <f aca="false">EXP((((AJ410-AJ$425)/AJ$426+2)/4-1.9)^3)</f>
        <v>0.0162257374298305</v>
      </c>
      <c r="AL410" s="92" t="n">
        <f aca="false">AA410/V410</f>
        <v>0.234030531780522</v>
      </c>
      <c r="AM410" s="92" t="n">
        <f aca="false">EXP((((AL410-AL$425)/AL$426+2)/4-1.9)^3)</f>
        <v>0.0441031934696724</v>
      </c>
      <c r="AN410" s="92" t="n">
        <f aca="false">0.01*AE410+0.15*AG410+0.24*AI410+0.25*AK410+0.35*AM410</f>
        <v>0.0499090757048517</v>
      </c>
      <c r="AP410" s="94" t="n">
        <f aca="false">0.01*AE410/$AN$425</f>
        <v>0.000306949616823261</v>
      </c>
      <c r="AQ410" s="81" t="n">
        <f aca="false">AP410*$J$425</f>
        <v>2390.66696129061</v>
      </c>
      <c r="AR410" s="94" t="n">
        <f aca="false">0.15*AG410/$AN$425</f>
        <v>0.00755165871755535</v>
      </c>
      <c r="AS410" s="81" t="n">
        <f aca="false">AR410*$J$425</f>
        <v>58815.8447169422</v>
      </c>
      <c r="AT410" s="94" t="n">
        <f aca="false">0.24*AI410/$AN$425</f>
        <v>0.00284285255448494</v>
      </c>
      <c r="AU410" s="81" t="n">
        <f aca="false">AT410*$J$425</f>
        <v>22141.4633064717</v>
      </c>
      <c r="AV410" s="94" t="n">
        <f aca="false">0.25*AK410/$AN$425</f>
        <v>0.0014271773509799</v>
      </c>
      <c r="AW410" s="81" t="n">
        <f aca="false">AV410*$J$425</f>
        <v>11115.5237012544</v>
      </c>
      <c r="AX410" s="94" t="n">
        <f aca="false">0.35*AM410/$AN$425</f>
        <v>0.00543089710019069</v>
      </c>
      <c r="AY410" s="81" t="n">
        <f aca="false">AX410*$J$425</f>
        <v>42298.3628452309</v>
      </c>
    </row>
    <row r="411" customFormat="false" ht="13.8" hidden="false" customHeight="false" outlineLevel="0" collapsed="false">
      <c r="A411" s="89" t="s">
        <v>126</v>
      </c>
      <c r="B411" s="81" t="n">
        <f aca="true">INDIRECT(ADDRESS(ROW()-35*INT((ROW()-15)/35)+138,2+INT((ROW()-15)/35), 1, 1, "Variables_Simulación"))</f>
        <v>0</v>
      </c>
      <c r="C411" s="81" t="n">
        <f aca="true">INDIRECT(ADDRESS(ROW()-35*INT((ROW()-15)/35)+108,2+INT((ROW()-15)/35), 1, 1, "Variables_Simulación"))</f>
        <v>0</v>
      </c>
      <c r="D411" s="81" t="n">
        <f aca="true">INDIRECT(ADDRESS(ROW()-35*INT((ROW()-15)/35)+78,2+INT((ROW()-15)/35), 1, 1, "Variables_Simulación"))</f>
        <v>0</v>
      </c>
      <c r="E411" s="81" t="n">
        <f aca="true">INDIRECT(ADDRESS(ROW()-35*INT((ROW()-15)/35)+48,2+INT((ROW()-15)/35), 1, 1, "Variables_Simulación"))</f>
        <v>0</v>
      </c>
      <c r="F411" s="81" t="n">
        <f aca="true">INDIRECT(ADDRESS(ROW()-35*INT((ROW()-15)/35)+18,2+INT((ROW()-15)/35), 1, 1, "Variables_Simulación"))</f>
        <v>0</v>
      </c>
      <c r="G411" s="81" t="n">
        <f aca="true">INDIRECT(ADDRESS(ROW()-35*INT((ROW()-15)/35)-12,2+INT((ROW()-15)/35), 1, 1, "Variables_Simulación"))</f>
        <v>0</v>
      </c>
      <c r="H411" s="81" t="n">
        <f aca="true">INDIRECT(ADDRESS(ROW()-35*INT((ROW()-15)/35)+168,2+INT((ROW()-15)/35), 1, 1, "Variables_Simulación"))</f>
        <v>0</v>
      </c>
      <c r="I411" s="94" t="n">
        <f aca="false">AP411+AR411+AT411+AV411+AX411</f>
        <v>0.0358365765525225</v>
      </c>
      <c r="J411" s="81" t="n">
        <f aca="false">ROUND(AQ411+AS411+AU411+AW411+AY411,0)</f>
        <v>279112</v>
      </c>
      <c r="K411" s="94" t="n">
        <f aca="false">I411-Tabla_Ministerio!J411</f>
        <v>0</v>
      </c>
      <c r="L411" s="81" t="n">
        <f aca="false">J411-Tabla_Ministerio!K411</f>
        <v>0</v>
      </c>
      <c r="M411" s="94" t="n">
        <f aca="false">Q446/Q$460</f>
        <v>0.0216287121285807</v>
      </c>
      <c r="N411" s="81" t="n">
        <f aca="false">ROUND((N$425*M411),0)</f>
        <v>3200636</v>
      </c>
      <c r="O411" s="82" t="n">
        <f aca="false">Tabla_Ministerio!L411/Tabla_Ministerio!L425-M411</f>
        <v>2.04165172662391E-005</v>
      </c>
      <c r="P411" s="81" t="n">
        <f aca="false">N411-Tabla_Ministerio!L411</f>
        <v>-3021</v>
      </c>
      <c r="Q411" s="83" t="n">
        <f aca="false">N411+J411</f>
        <v>3479748</v>
      </c>
      <c r="R411" s="81" t="n">
        <f aca="false">Q411-Tabla_Ministerio!M411</f>
        <v>-3021</v>
      </c>
      <c r="T411" s="83" t="n">
        <f aca="false">B411+Tabla_Ministerio!B411</f>
        <v>10055</v>
      </c>
      <c r="U411" s="83" t="n">
        <f aca="false">C411+Tabla_Ministerio!C411</f>
        <v>43</v>
      </c>
      <c r="V411" s="83" t="n">
        <f aca="false">D411+Tabla_Ministerio!D411</f>
        <v>405.08402886643</v>
      </c>
      <c r="W411" s="83" t="n">
        <f aca="false">E411+Tabla_Ministerio!E411</f>
        <v>296.011638490848</v>
      </c>
      <c r="X411" s="83" t="n">
        <f aca="false">F411+Tabla_Ministerio!F411</f>
        <v>26</v>
      </c>
      <c r="Y411" s="83" t="n">
        <f aca="false">G411+Tabla_Ministerio!G411</f>
        <v>70</v>
      </c>
      <c r="Z411" s="83" t="n">
        <f aca="false">H411+Tabla_Ministerio!H411</f>
        <v>3</v>
      </c>
      <c r="AA411" s="83" t="n">
        <f aca="false">Y411+0.33*Z411</f>
        <v>70.99</v>
      </c>
      <c r="AD411" s="91" t="n">
        <f aca="false">IF(U411&gt;0,T411/U411,0)</f>
        <v>233.837209302326</v>
      </c>
      <c r="AE411" s="92" t="n">
        <f aca="false">EXP((((AD411-AD$425)/AD$426+2)/4-1.9)^3)</f>
        <v>0.132760645681907</v>
      </c>
      <c r="AF411" s="93" t="n">
        <f aca="false">T411/V411</f>
        <v>24.8220104557997</v>
      </c>
      <c r="AG411" s="92" t="n">
        <f aca="false">EXP((((AF411-AF$425)/AF$426+2)/4-1.9)^3)</f>
        <v>0.116678278806478</v>
      </c>
      <c r="AH411" s="92" t="n">
        <f aca="false">W411/V411</f>
        <v>0.730741321298681</v>
      </c>
      <c r="AI411" s="92" t="n">
        <f aca="false">EXP((((AH411-AH$425)/AH$426+2)/4-1.9)^3)</f>
        <v>0.27867491921601</v>
      </c>
      <c r="AJ411" s="92" t="n">
        <f aca="false">X411/V411</f>
        <v>0.0641842140080351</v>
      </c>
      <c r="AK411" s="92" t="n">
        <f aca="false">EXP((((AJ411-AJ$425)/AJ$426+2)/4-1.9)^3)</f>
        <v>0.0269135583612412</v>
      </c>
      <c r="AL411" s="92" t="n">
        <f aca="false">AA411/V411</f>
        <v>0.175247590478093</v>
      </c>
      <c r="AM411" s="92" t="n">
        <f aca="false">EXP((((AL411-AL$425)/AL$426+2)/4-1.9)^3)</f>
        <v>0.0269079539144668</v>
      </c>
      <c r="AN411" s="92" t="n">
        <f aca="false">0.01*AE411+0.15*AG411+0.24*AI411+0.25*AK411+0.35*AM411</f>
        <v>0.101857502350007</v>
      </c>
      <c r="AP411" s="94" t="n">
        <f aca="false">0.01*AE411/$AN$425</f>
        <v>0.000467092450960893</v>
      </c>
      <c r="AQ411" s="81" t="n">
        <f aca="false">AP411*$J$425</f>
        <v>3637.93414025803</v>
      </c>
      <c r="AR411" s="94" t="n">
        <f aca="false">0.15*AG411/$AN$425</f>
        <v>0.00615764667402229</v>
      </c>
      <c r="AS411" s="81" t="n">
        <f aca="false">AR411*$J$425</f>
        <v>47958.6279182824</v>
      </c>
      <c r="AT411" s="94" t="n">
        <f aca="false">0.24*AI411/$AN$425</f>
        <v>0.0235311210552224</v>
      </c>
      <c r="AU411" s="81" t="n">
        <f aca="false">AT411*$J$425</f>
        <v>183271.359811605</v>
      </c>
      <c r="AV411" s="94" t="n">
        <f aca="false">0.25*AK411/$AN$425</f>
        <v>0.00236725271153612</v>
      </c>
      <c r="AW411" s="81" t="n">
        <f aca="false">AV411*$J$425</f>
        <v>18437.2696244596</v>
      </c>
      <c r="AX411" s="94" t="n">
        <f aca="false">0.35*AM411/$AN$425</f>
        <v>0.00331346366078075</v>
      </c>
      <c r="AY411" s="81" t="n">
        <f aca="false">AX411*$J$425</f>
        <v>25806.8023776901</v>
      </c>
    </row>
    <row r="412" customFormat="false" ht="13.8" hidden="false" customHeight="false" outlineLevel="0" collapsed="false">
      <c r="A412" s="89" t="s">
        <v>127</v>
      </c>
      <c r="B412" s="81" t="n">
        <f aca="true">INDIRECT(ADDRESS(ROW()-35*INT((ROW()-15)/35)+138,2+INT((ROW()-15)/35), 1, 1, "Variables_Simulación"))</f>
        <v>0</v>
      </c>
      <c r="C412" s="81" t="n">
        <f aca="true">INDIRECT(ADDRESS(ROW()-35*INT((ROW()-15)/35)+108,2+INT((ROW()-15)/35), 1, 1, "Variables_Simulación"))</f>
        <v>0</v>
      </c>
      <c r="D412" s="81" t="n">
        <f aca="true">INDIRECT(ADDRESS(ROW()-35*INT((ROW()-15)/35)+78,2+INT((ROW()-15)/35), 1, 1, "Variables_Simulación"))</f>
        <v>0</v>
      </c>
      <c r="E412" s="81" t="n">
        <f aca="true">INDIRECT(ADDRESS(ROW()-35*INT((ROW()-15)/35)+48,2+INT((ROW()-15)/35), 1, 1, "Variables_Simulación"))</f>
        <v>0</v>
      </c>
      <c r="F412" s="81" t="n">
        <f aca="true">INDIRECT(ADDRESS(ROW()-35*INT((ROW()-15)/35)+18,2+INT((ROW()-15)/35), 1, 1, "Variables_Simulación"))</f>
        <v>0</v>
      </c>
      <c r="G412" s="81" t="n">
        <f aca="true">INDIRECT(ADDRESS(ROW()-35*INT((ROW()-15)/35)-12,2+INT((ROW()-15)/35), 1, 1, "Variables_Simulación"))</f>
        <v>0</v>
      </c>
      <c r="H412" s="81" t="n">
        <f aca="true">INDIRECT(ADDRESS(ROW()-35*INT((ROW()-15)/35)+168,2+INT((ROW()-15)/35), 1, 1, "Variables_Simulación"))</f>
        <v>0</v>
      </c>
      <c r="I412" s="94" t="n">
        <f aca="false">AP412+AR412+AT412+AV412+AX412</f>
        <v>0.0727690629683794</v>
      </c>
      <c r="J412" s="81" t="n">
        <f aca="false">ROUND(AQ412+AS412+AU412+AW412+AY412,0)</f>
        <v>566759</v>
      </c>
      <c r="K412" s="94" t="n">
        <f aca="false">I412-Tabla_Ministerio!J412</f>
        <v>0</v>
      </c>
      <c r="L412" s="81" t="n">
        <f aca="false">J412-Tabla_Ministerio!K412</f>
        <v>0</v>
      </c>
      <c r="M412" s="94" t="n">
        <f aca="false">Q447/Q$460</f>
        <v>0.0225557302606424</v>
      </c>
      <c r="N412" s="81" t="n">
        <f aca="false">ROUND((N$425*M412),0)</f>
        <v>3337817</v>
      </c>
      <c r="O412" s="82" t="n">
        <f aca="false">Tabla_Ministerio!L412/Tabla_Ministerio!L425-M412</f>
        <v>-2.02526329052405E-006</v>
      </c>
      <c r="P412" s="81" t="n">
        <f aca="false">N412-Tabla_Ministerio!L412</f>
        <v>300</v>
      </c>
      <c r="Q412" s="83" t="n">
        <f aca="false">N412+J412</f>
        <v>3904576</v>
      </c>
      <c r="R412" s="81" t="n">
        <f aca="false">Q412-Tabla_Ministerio!M412</f>
        <v>300</v>
      </c>
      <c r="T412" s="83" t="n">
        <f aca="false">B412+Tabla_Ministerio!B412</f>
        <v>7098</v>
      </c>
      <c r="U412" s="83" t="n">
        <f aca="false">C412+Tabla_Ministerio!C412</f>
        <v>47</v>
      </c>
      <c r="V412" s="83" t="n">
        <f aca="false">D412+Tabla_Ministerio!D412</f>
        <v>317.462790422634</v>
      </c>
      <c r="W412" s="83" t="n">
        <f aca="false">E412+Tabla_Ministerio!E412</f>
        <v>189.87987012987</v>
      </c>
      <c r="X412" s="83" t="n">
        <f aca="false">F412+Tabla_Ministerio!F412</f>
        <v>68</v>
      </c>
      <c r="Y412" s="83" t="n">
        <f aca="false">G412+Tabla_Ministerio!G412</f>
        <v>175</v>
      </c>
      <c r="Z412" s="83" t="n">
        <f aca="false">H412+Tabla_Ministerio!H412</f>
        <v>21</v>
      </c>
      <c r="AA412" s="83" t="n">
        <f aca="false">Y412+0.33*Z412</f>
        <v>181.93</v>
      </c>
      <c r="AD412" s="91" t="n">
        <f aca="false">IF(U412&gt;0,T412/U412,0)</f>
        <v>151.021276595745</v>
      </c>
      <c r="AE412" s="92" t="n">
        <f aca="false">EXP((((AD412-AD$425)/AD$426+2)/4-1.9)^3)</f>
        <v>0.0318769887568624</v>
      </c>
      <c r="AF412" s="93" t="n">
        <f aca="false">T412/V412</f>
        <v>22.3585258308557</v>
      </c>
      <c r="AG412" s="92" t="n">
        <f aca="false">EXP((((AF412-AF$425)/AF$426+2)/4-1.9)^3)</f>
        <v>0.0671790811527073</v>
      </c>
      <c r="AH412" s="92" t="n">
        <f aca="false">W412/V412</f>
        <v>0.598116931679097</v>
      </c>
      <c r="AI412" s="92" t="n">
        <f aca="false">EXP((((AH412-AH$425)/AH$426+2)/4-1.9)^3)</f>
        <v>0.0840370904336214</v>
      </c>
      <c r="AJ412" s="92" t="n">
        <f aca="false">X412/V412</f>
        <v>0.214198331431134</v>
      </c>
      <c r="AK412" s="92" t="n">
        <f aca="false">EXP((((AJ412-AJ$425)/AJ$426+2)/4-1.9)^3)</f>
        <v>0.247870457236527</v>
      </c>
      <c r="AL412" s="92" t="n">
        <f aca="false">AA412/V412</f>
        <v>0.57307503584215</v>
      </c>
      <c r="AM412" s="92" t="n">
        <f aca="false">EXP((((AL412-AL$425)/AL$426+2)/4-1.9)^3)</f>
        <v>0.32656496226057</v>
      </c>
      <c r="AN412" s="92" t="n">
        <f aca="false">0.01*AE412+0.15*AG412+0.24*AI412+0.25*AK412+0.35*AM412</f>
        <v>0.206829884864875</v>
      </c>
      <c r="AP412" s="94" t="n">
        <f aca="false">0.01*AE412/$AN$425</f>
        <v>0.000112152970718226</v>
      </c>
      <c r="AQ412" s="81" t="n">
        <f aca="false">AP412*$J$425</f>
        <v>873.49971139087</v>
      </c>
      <c r="AR412" s="94" t="n">
        <f aca="false">0.15*AG412/$AN$425</f>
        <v>0.00354534751331003</v>
      </c>
      <c r="AS412" s="81" t="n">
        <f aca="false">AR412*$J$425</f>
        <v>27612.8221109472</v>
      </c>
      <c r="AT412" s="94" t="n">
        <f aca="false">0.24*AI412/$AN$425</f>
        <v>0.0070960348842495</v>
      </c>
      <c r="AU412" s="81" t="n">
        <f aca="false">AT412*$J$425</f>
        <v>55267.233526826</v>
      </c>
      <c r="AV412" s="94" t="n">
        <f aca="false">0.25*AK412/$AN$425</f>
        <v>0.0218020970741606</v>
      </c>
      <c r="AW412" s="81" t="n">
        <f aca="false">AV412*$J$425</f>
        <v>169804.913592896</v>
      </c>
      <c r="AX412" s="94" t="n">
        <f aca="false">0.35*AM412/$AN$425</f>
        <v>0.0402134305259411</v>
      </c>
      <c r="AY412" s="81" t="n">
        <f aca="false">AX412*$J$425</f>
        <v>313200.976608085</v>
      </c>
    </row>
    <row r="413" customFormat="false" ht="13.8" hidden="false" customHeight="false" outlineLevel="0" collapsed="false">
      <c r="A413" s="89" t="s">
        <v>128</v>
      </c>
      <c r="B413" s="81" t="n">
        <f aca="true">INDIRECT(ADDRESS(ROW()-35*INT((ROW()-15)/35)+138,2+INT((ROW()-15)/35), 1, 1, "Variables_Simulación"))</f>
        <v>0</v>
      </c>
      <c r="C413" s="81" t="n">
        <f aca="true">INDIRECT(ADDRESS(ROW()-35*INT((ROW()-15)/35)+108,2+INT((ROW()-15)/35), 1, 1, "Variables_Simulación"))</f>
        <v>0</v>
      </c>
      <c r="D413" s="81" t="n">
        <f aca="true">INDIRECT(ADDRESS(ROW()-35*INT((ROW()-15)/35)+78,2+INT((ROW()-15)/35), 1, 1, "Variables_Simulación"))</f>
        <v>0</v>
      </c>
      <c r="E413" s="81" t="n">
        <f aca="true">INDIRECT(ADDRESS(ROW()-35*INT((ROW()-15)/35)+48,2+INT((ROW()-15)/35), 1, 1, "Variables_Simulación"))</f>
        <v>0</v>
      </c>
      <c r="F413" s="81" t="n">
        <f aca="true">INDIRECT(ADDRESS(ROW()-35*INT((ROW()-15)/35)+18,2+INT((ROW()-15)/35), 1, 1, "Variables_Simulación"))</f>
        <v>0</v>
      </c>
      <c r="G413" s="81" t="n">
        <f aca="true">INDIRECT(ADDRESS(ROW()-35*INT((ROW()-15)/35)-12,2+INT((ROW()-15)/35), 1, 1, "Variables_Simulación"))</f>
        <v>0</v>
      </c>
      <c r="H413" s="81" t="n">
        <f aca="true">INDIRECT(ADDRESS(ROW()-35*INT((ROW()-15)/35)+168,2+INT((ROW()-15)/35), 1, 1, "Variables_Simulación"))</f>
        <v>0</v>
      </c>
      <c r="I413" s="94" t="n">
        <f aca="false">AP413+AR413+AT413+AV413+AX413</f>
        <v>0.0110985755480977</v>
      </c>
      <c r="J413" s="81" t="n">
        <f aca="false">ROUND(AQ413+AS413+AU413+AW413+AY413,0)</f>
        <v>86441</v>
      </c>
      <c r="K413" s="94" t="n">
        <f aca="false">I413-Tabla_Ministerio!J413</f>
        <v>-3.98986399474666E-017</v>
      </c>
      <c r="L413" s="81" t="n">
        <f aca="false">J413-Tabla_Ministerio!K413</f>
        <v>0</v>
      </c>
      <c r="M413" s="94" t="n">
        <f aca="false">Q448/Q$460</f>
        <v>0.010224150275987</v>
      </c>
      <c r="N413" s="81" t="n">
        <f aca="false">ROUND((N$425*M413),0)</f>
        <v>1512979</v>
      </c>
      <c r="O413" s="82" t="n">
        <f aca="false">Tabla_Ministerio!L413/Tabla_Ministerio!L425-M413</f>
        <v>1.73555942817351E-005</v>
      </c>
      <c r="P413" s="81" t="n">
        <f aca="false">N413-Tabla_Ministerio!L413</f>
        <v>-2568</v>
      </c>
      <c r="Q413" s="83" t="n">
        <f aca="false">N413+J413</f>
        <v>1599420</v>
      </c>
      <c r="R413" s="81" t="n">
        <f aca="false">Q413-Tabla_Ministerio!M413</f>
        <v>-2568</v>
      </c>
      <c r="T413" s="83" t="n">
        <f aca="false">B413+Tabla_Ministerio!B413</f>
        <v>3820</v>
      </c>
      <c r="U413" s="83" t="n">
        <f aca="false">C413+Tabla_Ministerio!C413</f>
        <v>53</v>
      </c>
      <c r="V413" s="83" t="n">
        <f aca="false">D413+Tabla_Ministerio!D413</f>
        <v>172.854058775816</v>
      </c>
      <c r="W413" s="83" t="n">
        <f aca="false">E413+Tabla_Ministerio!E413</f>
        <v>54.2840909090909</v>
      </c>
      <c r="X413" s="83" t="n">
        <f aca="false">F413+Tabla_Ministerio!F413</f>
        <v>9</v>
      </c>
      <c r="Y413" s="83" t="n">
        <f aca="false">G413+Tabla_Ministerio!G413</f>
        <v>42</v>
      </c>
      <c r="Z413" s="83" t="n">
        <f aca="false">H413+Tabla_Ministerio!H413</f>
        <v>0</v>
      </c>
      <c r="AA413" s="83" t="n">
        <f aca="false">Y413+0.33*Z413</f>
        <v>42</v>
      </c>
      <c r="AD413" s="91" t="n">
        <f aca="false">IF(U413&gt;0,T413/U413,0)</f>
        <v>72.0754716981132</v>
      </c>
      <c r="AE413" s="92" t="n">
        <f aca="false">EXP((((AD413-AD$425)/AD$426+2)/4-1.9)^3)</f>
        <v>0.00490665756038298</v>
      </c>
      <c r="AF413" s="93" t="n">
        <f aca="false">T413/V413</f>
        <v>22.0995678496295</v>
      </c>
      <c r="AG413" s="92" t="n">
        <f aca="false">EXP((((AF413-AF$425)/AF$426+2)/4-1.9)^3)</f>
        <v>0.0630779266434698</v>
      </c>
      <c r="AH413" s="92" t="n">
        <f aca="false">W413/V413</f>
        <v>0.314045798481914</v>
      </c>
      <c r="AI413" s="92" t="n">
        <f aca="false">EXP((((AH413-AH$425)/AH$426+2)/4-1.9)^3)</f>
        <v>0.000783986480980284</v>
      </c>
      <c r="AJ413" s="92" t="n">
        <f aca="false">X413/V413</f>
        <v>0.0520670446719021</v>
      </c>
      <c r="AK413" s="92" t="n">
        <f aca="false">EXP((((AJ413-AJ$425)/AJ$426+2)/4-1.9)^3)</f>
        <v>0.0210960233219394</v>
      </c>
      <c r="AL413" s="92" t="n">
        <f aca="false">AA413/V413</f>
        <v>0.24297954180221</v>
      </c>
      <c r="AM413" s="92" t="n">
        <f aca="false">EXP((((AL413-AL$425)/AL$426+2)/4-1.9)^3)</f>
        <v>0.0473494731854881</v>
      </c>
      <c r="AN413" s="92" t="n">
        <f aca="false">0.01*AE413+0.15*AG413+0.24*AI413+0.25*AK413+0.35*AM413</f>
        <v>0.0315452337729653</v>
      </c>
      <c r="AP413" s="94" t="n">
        <f aca="false">0.01*AE413/$AN$425</f>
        <v>1.72631181035106E-005</v>
      </c>
      <c r="AQ413" s="81" t="n">
        <f aca="false">AP413*$J$425</f>
        <v>134.453225666295</v>
      </c>
      <c r="AR413" s="94" t="n">
        <f aca="false">0.15*AG413/$AN$425</f>
        <v>0.00332891082362125</v>
      </c>
      <c r="AS413" s="81" t="n">
        <f aca="false">AR413*$J$425</f>
        <v>25927.1120957169</v>
      </c>
      <c r="AT413" s="94" t="n">
        <f aca="false">0.24*AI413/$AN$425</f>
        <v>6.61992863997394E-005</v>
      </c>
      <c r="AU413" s="81" t="n">
        <f aca="false">AT413*$J$425</f>
        <v>515.590957547919</v>
      </c>
      <c r="AV413" s="94" t="n">
        <f aca="false">0.25*AK413/$AN$425</f>
        <v>0.00185555613795794</v>
      </c>
      <c r="AW413" s="81" t="n">
        <f aca="false">AV413*$J$425</f>
        <v>14451.9377471329</v>
      </c>
      <c r="AX413" s="94" t="n">
        <f aca="false">0.35*AM413/$AN$425</f>
        <v>0.00583064618201522</v>
      </c>
      <c r="AY413" s="81" t="n">
        <f aca="false">AX413*$J$425</f>
        <v>45411.7953773015</v>
      </c>
    </row>
    <row r="414" customFormat="false" ht="13.8" hidden="false" customHeight="false" outlineLevel="0" collapsed="false">
      <c r="A414" s="89" t="s">
        <v>129</v>
      </c>
      <c r="B414" s="81" t="n">
        <f aca="true">INDIRECT(ADDRESS(ROW()-35*INT((ROW()-15)/35)+138,2+INT((ROW()-15)/35), 1, 1, "Variables_Simulación"))</f>
        <v>0</v>
      </c>
      <c r="C414" s="81" t="n">
        <f aca="true">INDIRECT(ADDRESS(ROW()-35*INT((ROW()-15)/35)+108,2+INT((ROW()-15)/35), 1, 1, "Variables_Simulación"))</f>
        <v>0</v>
      </c>
      <c r="D414" s="81" t="n">
        <f aca="true">INDIRECT(ADDRESS(ROW()-35*INT((ROW()-15)/35)+78,2+INT((ROW()-15)/35), 1, 1, "Variables_Simulación"))</f>
        <v>0</v>
      </c>
      <c r="E414" s="81" t="n">
        <f aca="true">INDIRECT(ADDRESS(ROW()-35*INT((ROW()-15)/35)+48,2+INT((ROW()-15)/35), 1, 1, "Variables_Simulación"))</f>
        <v>0</v>
      </c>
      <c r="F414" s="81" t="n">
        <f aca="true">INDIRECT(ADDRESS(ROW()-35*INT((ROW()-15)/35)+18,2+INT((ROW()-15)/35), 1, 1, "Variables_Simulación"))</f>
        <v>0</v>
      </c>
      <c r="G414" s="81" t="n">
        <f aca="true">INDIRECT(ADDRESS(ROW()-35*INT((ROW()-15)/35)-12,2+INT((ROW()-15)/35), 1, 1, "Variables_Simulación"))</f>
        <v>0</v>
      </c>
      <c r="H414" s="81" t="n">
        <f aca="true">INDIRECT(ADDRESS(ROW()-35*INT((ROW()-15)/35)+168,2+INT((ROW()-15)/35), 1, 1, "Variables_Simulación"))</f>
        <v>0</v>
      </c>
      <c r="I414" s="94" t="n">
        <f aca="false">AP414+AR414+AT414+AV414+AX414</f>
        <v>0.0921678308114555</v>
      </c>
      <c r="J414" s="81" t="n">
        <f aca="false">ROUND(AQ414+AS414+AU414+AW414+AY414,0)</f>
        <v>717846</v>
      </c>
      <c r="K414" s="94" t="n">
        <f aca="false">I414-Tabla_Ministerio!J414</f>
        <v>0</v>
      </c>
      <c r="L414" s="81" t="n">
        <f aca="false">J414-Tabla_Ministerio!K414</f>
        <v>0</v>
      </c>
      <c r="M414" s="94" t="n">
        <f aca="false">Q449/Q$460</f>
        <v>0.058947923018289</v>
      </c>
      <c r="N414" s="81" t="n">
        <f aca="false">ROUND((N$425*M414),0)</f>
        <v>8723165</v>
      </c>
      <c r="O414" s="82" t="n">
        <f aca="false">Tabla_Ministerio!L414/Tabla_Ministerio!L425-M414</f>
        <v>4.45173959777445E-006</v>
      </c>
      <c r="P414" s="81" t="n">
        <f aca="false">N414-Tabla_Ministerio!L414</f>
        <v>-659</v>
      </c>
      <c r="Q414" s="83" t="n">
        <f aca="false">N414+J414</f>
        <v>9441011</v>
      </c>
      <c r="R414" s="81" t="n">
        <f aca="false">Q414-Tabla_Ministerio!M414</f>
        <v>-659</v>
      </c>
      <c r="T414" s="83" t="n">
        <f aca="false">B414+Tabla_Ministerio!B414</f>
        <v>7000</v>
      </c>
      <c r="U414" s="83" t="n">
        <f aca="false">C414+Tabla_Ministerio!C414</f>
        <v>26</v>
      </c>
      <c r="V414" s="83" t="n">
        <f aca="false">D414+Tabla_Ministerio!D414</f>
        <v>310.381631329472</v>
      </c>
      <c r="W414" s="83" t="n">
        <f aca="false">E414+Tabla_Ministerio!E414</f>
        <v>273.972540420381</v>
      </c>
      <c r="X414" s="83" t="n">
        <f aca="false">F414+Tabla_Ministerio!F414</f>
        <v>56</v>
      </c>
      <c r="Y414" s="83" t="n">
        <f aca="false">G414+Tabla_Ministerio!G414</f>
        <v>128</v>
      </c>
      <c r="Z414" s="83" t="n">
        <f aca="false">H414+Tabla_Ministerio!H414</f>
        <v>15</v>
      </c>
      <c r="AA414" s="83" t="n">
        <f aca="false">Y414+0.33*Z414</f>
        <v>132.95</v>
      </c>
      <c r="AD414" s="91" t="n">
        <f aca="false">IF(U414&gt;0,T414/U414,0)</f>
        <v>269.230769230769</v>
      </c>
      <c r="AE414" s="92" t="n">
        <f aca="false">EXP((((AD414-AD$425)/AD$426+2)/4-1.9)^3)</f>
        <v>0.211136667270257</v>
      </c>
      <c r="AF414" s="93" t="n">
        <f aca="false">T414/V414</f>
        <v>22.552881013018</v>
      </c>
      <c r="AG414" s="92" t="n">
        <f aca="false">EXP((((AF414-AF$425)/AF$426+2)/4-1.9)^3)</f>
        <v>0.0703867023752361</v>
      </c>
      <c r="AH414" s="92" t="n">
        <f aca="false">W414/V414</f>
        <v>0.882695729276445</v>
      </c>
      <c r="AI414" s="92" t="n">
        <f aca="false">EXP((((AH414-AH$425)/AH$426+2)/4-1.9)^3)</f>
        <v>0.624137907503523</v>
      </c>
      <c r="AJ414" s="92" t="n">
        <f aca="false">X414/V414</f>
        <v>0.180423048104144</v>
      </c>
      <c r="AK414" s="92" t="n">
        <f aca="false">EXP((((AJ414-AJ$425)/AJ$426+2)/4-1.9)^3)</f>
        <v>0.169096198081375</v>
      </c>
      <c r="AL414" s="92" t="n">
        <f aca="false">AA414/V414</f>
        <v>0.428343647240106</v>
      </c>
      <c r="AM414" s="92" t="n">
        <f aca="false">EXP((((AL414-AL$425)/AL$426+2)/4-1.9)^3)</f>
        <v>0.163514430704409</v>
      </c>
      <c r="AN414" s="92" t="n">
        <f aca="false">0.01*AE414+0.15*AG414+0.24*AI414+0.25*AK414+0.35*AM414</f>
        <v>0.26196657009672</v>
      </c>
      <c r="AP414" s="94" t="n">
        <f aca="false">0.01*AE414/$AN$425</f>
        <v>0.000742843203996402</v>
      </c>
      <c r="AQ414" s="81" t="n">
        <f aca="false">AP414*$J$425</f>
        <v>5785.60978050025</v>
      </c>
      <c r="AR414" s="94" t="n">
        <f aca="false">0.15*AG414/$AN$425</f>
        <v>0.00371462836279177</v>
      </c>
      <c r="AS414" s="81" t="n">
        <f aca="false">AR414*$J$425</f>
        <v>28931.2604208677</v>
      </c>
      <c r="AT414" s="94" t="n">
        <f aca="false">0.24*AI414/$AN$425</f>
        <v>0.0527017813369653</v>
      </c>
      <c r="AU414" s="81" t="n">
        <f aca="false">AT414*$J$425</f>
        <v>410466.08478417</v>
      </c>
      <c r="AV414" s="94" t="n">
        <f aca="false">0.25*AK414/$AN$425</f>
        <v>0.014873300217152</v>
      </c>
      <c r="AW414" s="81" t="n">
        <f aca="false">AV414*$J$425</f>
        <v>115840.207922381</v>
      </c>
      <c r="AX414" s="94" t="n">
        <f aca="false">0.35*AM414/$AN$425</f>
        <v>0.02013527769055</v>
      </c>
      <c r="AY414" s="81" t="n">
        <f aca="false">AX414*$J$425</f>
        <v>156822.945828685</v>
      </c>
    </row>
    <row r="415" customFormat="false" ht="13.8" hidden="false" customHeight="false" outlineLevel="0" collapsed="false">
      <c r="A415" s="89" t="s">
        <v>130</v>
      </c>
      <c r="B415" s="81" t="n">
        <f aca="true">INDIRECT(ADDRESS(ROW()-35*INT((ROW()-15)/35)+138,2+INT((ROW()-15)/35), 1, 1, "Variables_Simulación"))</f>
        <v>0</v>
      </c>
      <c r="C415" s="81" t="n">
        <f aca="true">INDIRECT(ADDRESS(ROW()-35*INT((ROW()-15)/35)+108,2+INT((ROW()-15)/35), 1, 1, "Variables_Simulación"))</f>
        <v>0</v>
      </c>
      <c r="D415" s="81" t="n">
        <f aca="true">INDIRECT(ADDRESS(ROW()-35*INT((ROW()-15)/35)+78,2+INT((ROW()-15)/35), 1, 1, "Variables_Simulación"))</f>
        <v>0</v>
      </c>
      <c r="E415" s="81" t="n">
        <f aca="true">INDIRECT(ADDRESS(ROW()-35*INT((ROW()-15)/35)+48,2+INT((ROW()-15)/35), 1, 1, "Variables_Simulación"))</f>
        <v>0</v>
      </c>
      <c r="F415" s="81" t="n">
        <f aca="true">INDIRECT(ADDRESS(ROW()-35*INT((ROW()-15)/35)+18,2+INT((ROW()-15)/35), 1, 1, "Variables_Simulación"))</f>
        <v>0</v>
      </c>
      <c r="G415" s="81" t="n">
        <f aca="true">INDIRECT(ADDRESS(ROW()-35*INT((ROW()-15)/35)-12,2+INT((ROW()-15)/35), 1, 1, "Variables_Simulación"))</f>
        <v>0</v>
      </c>
      <c r="H415" s="81" t="n">
        <f aca="true">INDIRECT(ADDRESS(ROW()-35*INT((ROW()-15)/35)+168,2+INT((ROW()-15)/35), 1, 1, "Variables_Simulación"))</f>
        <v>0</v>
      </c>
      <c r="I415" s="94" t="n">
        <f aca="false">AP415+AR415+AT415+AV415+AX415</f>
        <v>0.00234425695625787</v>
      </c>
      <c r="J415" s="81" t="n">
        <f aca="false">ROUND(AQ415+AS415+AU415+AW415+AY415,0)</f>
        <v>18258</v>
      </c>
      <c r="K415" s="94" t="n">
        <f aca="false">I415-Tabla_Ministerio!J415</f>
        <v>1.21430643318377E-017</v>
      </c>
      <c r="L415" s="81" t="n">
        <f aca="false">J415-Tabla_Ministerio!K415</f>
        <v>0</v>
      </c>
      <c r="M415" s="94" t="n">
        <f aca="false">Q450/Q$460</f>
        <v>0.00965055001464357</v>
      </c>
      <c r="N415" s="81" t="n">
        <f aca="false">ROUND((N$425*M415),0)</f>
        <v>1428097</v>
      </c>
      <c r="O415" s="82" t="n">
        <f aca="false">Tabla_Ministerio!L415/Tabla_Ministerio!L425-M415</f>
        <v>-1.93527399957472E-005</v>
      </c>
      <c r="P415" s="81" t="n">
        <f aca="false">N415-Tabla_Ministerio!L415</f>
        <v>2864</v>
      </c>
      <c r="Q415" s="83" t="n">
        <f aca="false">N415+J415</f>
        <v>1446355</v>
      </c>
      <c r="R415" s="81" t="n">
        <f aca="false">Q415-Tabla_Ministerio!M415</f>
        <v>2864</v>
      </c>
      <c r="T415" s="83" t="n">
        <f aca="false">B415+Tabla_Ministerio!B415</f>
        <v>3115</v>
      </c>
      <c r="U415" s="83" t="n">
        <f aca="false">C415+Tabla_Ministerio!C415</f>
        <v>50</v>
      </c>
      <c r="V415" s="83" t="n">
        <f aca="false">D415+Tabla_Ministerio!D415</f>
        <v>188.604603174603</v>
      </c>
      <c r="W415" s="83" t="n">
        <f aca="false">E415+Tabla_Ministerio!E415</f>
        <v>68.0209090909091</v>
      </c>
      <c r="X415" s="83" t="n">
        <f aca="false">F415+Tabla_Ministerio!F415</f>
        <v>2</v>
      </c>
      <c r="Y415" s="83" t="n">
        <f aca="false">G415+Tabla_Ministerio!G415</f>
        <v>4</v>
      </c>
      <c r="Z415" s="83" t="n">
        <f aca="false">H415+Tabla_Ministerio!H415</f>
        <v>2</v>
      </c>
      <c r="AA415" s="83" t="n">
        <f aca="false">Y415+0.33*Z415</f>
        <v>4.66</v>
      </c>
      <c r="AD415" s="91" t="n">
        <f aca="false">IF(U415&gt;0,T415/U415,0)</f>
        <v>62.3</v>
      </c>
      <c r="AE415" s="92" t="n">
        <f aca="false">EXP((((AD415-AD$425)/AD$426+2)/4-1.9)^3)</f>
        <v>0.00374429475441457</v>
      </c>
      <c r="AF415" s="93" t="n">
        <f aca="false">T415/V415</f>
        <v>16.5160337954013</v>
      </c>
      <c r="AG415" s="92" t="n">
        <f aca="false">EXP((((AF415-AF$425)/AF$426+2)/4-1.9)^3)</f>
        <v>0.012646114138293</v>
      </c>
      <c r="AH415" s="92" t="n">
        <f aca="false">W415/V415</f>
        <v>0.360653493848917</v>
      </c>
      <c r="AI415" s="92" t="n">
        <f aca="false">EXP((((AH415-AH$425)/AH$426+2)/4-1.9)^3)</f>
        <v>0.00212618704735313</v>
      </c>
      <c r="AJ415" s="92" t="n">
        <f aca="false">X415/V415</f>
        <v>0.0106041950532272</v>
      </c>
      <c r="AK415" s="92" t="n">
        <f aca="false">EXP((((AJ415-AJ$425)/AJ$426+2)/4-1.9)^3)</f>
        <v>0.00844320401027404</v>
      </c>
      <c r="AL415" s="92" t="n">
        <f aca="false">AA415/V415</f>
        <v>0.0247077744740193</v>
      </c>
      <c r="AM415" s="92" t="n">
        <f aca="false">EXP((((AL415-AL$425)/AL$426+2)/4-1.9)^3)</f>
        <v>0.00602166658767403</v>
      </c>
      <c r="AN415" s="92" t="n">
        <f aca="false">0.01*AE415+0.15*AG415+0.24*AI415+0.25*AK415+0.35*AM415</f>
        <v>0.00666302926790726</v>
      </c>
      <c r="AP415" s="94" t="n">
        <f aca="false">0.01*AE415/$AN$425</f>
        <v>1.31735711661869E-005</v>
      </c>
      <c r="AQ415" s="81" t="n">
        <f aca="false">AP415*$J$425</f>
        <v>102.601924299998</v>
      </c>
      <c r="AR415" s="94" t="n">
        <f aca="false">0.15*AG415/$AN$425</f>
        <v>0.000667393309701809</v>
      </c>
      <c r="AS415" s="81" t="n">
        <f aca="false">AR415*$J$425</f>
        <v>5197.97076863332</v>
      </c>
      <c r="AT415" s="94" t="n">
        <f aca="false">0.24*AI415/$AN$425</f>
        <v>0.000179533791336748</v>
      </c>
      <c r="AU415" s="81" t="n">
        <f aca="false">AT415*$J$425</f>
        <v>1398.29300921115</v>
      </c>
      <c r="AV415" s="94" t="n">
        <f aca="false">0.25*AK415/$AN$425</f>
        <v>0.000742644183987125</v>
      </c>
      <c r="AW415" s="81" t="n">
        <f aca="false">AV415*$J$425</f>
        <v>5784.05971972565</v>
      </c>
      <c r="AX415" s="94" t="n">
        <f aca="false">0.35*AM415/$AN$425</f>
        <v>0.000741512100066003</v>
      </c>
      <c r="AY415" s="81" t="n">
        <f aca="false">AX415*$J$425</f>
        <v>5775.24252146477</v>
      </c>
    </row>
    <row r="416" customFormat="false" ht="13.8" hidden="false" customHeight="false" outlineLevel="0" collapsed="false">
      <c r="A416" s="89" t="s">
        <v>131</v>
      </c>
      <c r="B416" s="81" t="n">
        <f aca="true">INDIRECT(ADDRESS(ROW()-35*INT((ROW()-15)/35)+138,2+INT((ROW()-15)/35), 1, 1, "Variables_Simulación"))</f>
        <v>0</v>
      </c>
      <c r="C416" s="81" t="n">
        <f aca="true">INDIRECT(ADDRESS(ROW()-35*INT((ROW()-15)/35)+108,2+INT((ROW()-15)/35), 1, 1, "Variables_Simulación"))</f>
        <v>0</v>
      </c>
      <c r="D416" s="81" t="n">
        <f aca="true">INDIRECT(ADDRESS(ROW()-35*INT((ROW()-15)/35)+78,2+INT((ROW()-15)/35), 1, 1, "Variables_Simulación"))</f>
        <v>0</v>
      </c>
      <c r="E416" s="81" t="n">
        <f aca="true">INDIRECT(ADDRESS(ROW()-35*INT((ROW()-15)/35)+48,2+INT((ROW()-15)/35), 1, 1, "Variables_Simulación"))</f>
        <v>0</v>
      </c>
      <c r="F416" s="81" t="n">
        <f aca="true">INDIRECT(ADDRESS(ROW()-35*INT((ROW()-15)/35)+18,2+INT((ROW()-15)/35), 1, 1, "Variables_Simulación"))</f>
        <v>0</v>
      </c>
      <c r="G416" s="81" t="n">
        <f aca="true">INDIRECT(ADDRESS(ROW()-35*INT((ROW()-15)/35)-12,2+INT((ROW()-15)/35), 1, 1, "Variables_Simulación"))</f>
        <v>0</v>
      </c>
      <c r="H416" s="81" t="n">
        <f aca="true">INDIRECT(ADDRESS(ROW()-35*INT((ROW()-15)/35)+168,2+INT((ROW()-15)/35), 1, 1, "Variables_Simulación"))</f>
        <v>0</v>
      </c>
      <c r="I416" s="94" t="n">
        <f aca="false">AP416+AR416+AT416+AV416+AX416</f>
        <v>0.054678991761434</v>
      </c>
      <c r="J416" s="81" t="n">
        <f aca="false">ROUND(AQ416+AS416+AU416+AW416+AY416,0)</f>
        <v>425866</v>
      </c>
      <c r="K416" s="94" t="n">
        <f aca="false">I416-Tabla_Ministerio!J416</f>
        <v>-5.13478148889135E-016</v>
      </c>
      <c r="L416" s="81" t="n">
        <f aca="false">J416-Tabla_Ministerio!K416</f>
        <v>0</v>
      </c>
      <c r="M416" s="94" t="n">
        <f aca="false">Q451/Q$460</f>
        <v>0.0387959555223083</v>
      </c>
      <c r="N416" s="81" t="n">
        <f aca="false">ROUND((N$425*M416),0)</f>
        <v>5741059</v>
      </c>
      <c r="O416" s="82" t="n">
        <f aca="false">Tabla_Ministerio!L416/Tabla_Ministerio!L425-M416</f>
        <v>4.60434860095477E-005</v>
      </c>
      <c r="P416" s="81" t="n">
        <f aca="false">N416-Tabla_Ministerio!L416</f>
        <v>-6814</v>
      </c>
      <c r="Q416" s="83" t="n">
        <f aca="false">N416+J416</f>
        <v>6166925</v>
      </c>
      <c r="R416" s="81" t="n">
        <f aca="false">Q416-Tabla_Ministerio!M416</f>
        <v>-6814</v>
      </c>
      <c r="T416" s="83" t="n">
        <f aca="false">B416+Tabla_Ministerio!B416</f>
        <v>8828</v>
      </c>
      <c r="U416" s="83" t="n">
        <f aca="false">C416+Tabla_Ministerio!C416</f>
        <v>84</v>
      </c>
      <c r="V416" s="83" t="n">
        <f aca="false">D416+Tabla_Ministerio!D416</f>
        <v>312.649047619048</v>
      </c>
      <c r="W416" s="83" t="n">
        <f aca="false">E416+Tabla_Ministerio!E416</f>
        <v>246.87632034632</v>
      </c>
      <c r="X416" s="83" t="n">
        <f aca="false">F416+Tabla_Ministerio!F416</f>
        <v>18</v>
      </c>
      <c r="Y416" s="83" t="n">
        <f aca="false">G416+Tabla_Ministerio!G416</f>
        <v>77</v>
      </c>
      <c r="Z416" s="83" t="n">
        <f aca="false">H416+Tabla_Ministerio!H416</f>
        <v>14</v>
      </c>
      <c r="AA416" s="83" t="n">
        <f aca="false">Y416+0.33*Z416</f>
        <v>81.62</v>
      </c>
      <c r="AD416" s="91" t="n">
        <f aca="false">IF(U416&gt;0,T416/U416,0)</f>
        <v>105.095238095238</v>
      </c>
      <c r="AE416" s="92" t="n">
        <f aca="false">EXP((((AD416-AD$425)/AD$426+2)/4-1.9)^3)</f>
        <v>0.0114631790254597</v>
      </c>
      <c r="AF416" s="93" t="n">
        <f aca="false">T416/V416</f>
        <v>28.2361327092754</v>
      </c>
      <c r="AG416" s="92" t="n">
        <f aca="false">EXP((((AF416-AF$425)/AF$426+2)/4-1.9)^3)</f>
        <v>0.219674378133844</v>
      </c>
      <c r="AH416" s="92" t="n">
        <f aca="false">W416/V416</f>
        <v>0.789627610339406</v>
      </c>
      <c r="AI416" s="92" t="n">
        <f aca="false">EXP((((AH416-AH$425)/AH$426+2)/4-1.9)^3)</f>
        <v>0.405758188088683</v>
      </c>
      <c r="AJ416" s="92" t="n">
        <f aca="false">X416/V416</f>
        <v>0.0575725406396644</v>
      </c>
      <c r="AK416" s="92" t="n">
        <f aca="false">EXP((((AJ416-AJ$425)/AJ$426+2)/4-1.9)^3)</f>
        <v>0.0235954338711997</v>
      </c>
      <c r="AL416" s="92" t="n">
        <f aca="false">AA416/V416</f>
        <v>0.261059487056078</v>
      </c>
      <c r="AM416" s="92" t="n">
        <f aca="false">EXP((((AL416-AL$425)/AL$426+2)/4-1.9)^3)</f>
        <v>0.0544750479356404</v>
      </c>
      <c r="AN416" s="92" t="n">
        <f aca="false">0.01*AE416+0.15*AG416+0.24*AI416+0.25*AK416+0.35*AM416</f>
        <v>0.155412878896889</v>
      </c>
      <c r="AP416" s="94" t="n">
        <f aca="false">0.01*AE416/$AN$425</f>
        <v>4.03309607248708E-005</v>
      </c>
      <c r="AQ416" s="81" t="n">
        <f aca="false">AP416*$J$425</f>
        <v>314.116356683952</v>
      </c>
      <c r="AR416" s="94" t="n">
        <f aca="false">0.15*AG416/$AN$425</f>
        <v>0.0115932221294361</v>
      </c>
      <c r="AS416" s="81" t="n">
        <f aca="false">AR416*$J$425</f>
        <v>90293.4279787827</v>
      </c>
      <c r="AT416" s="94" t="n">
        <f aca="false">0.24*AI416/$AN$425</f>
        <v>0.034261946033477</v>
      </c>
      <c r="AU416" s="81" t="n">
        <f aca="false">AT416*$J$425</f>
        <v>266848.036037517</v>
      </c>
      <c r="AV416" s="94" t="n">
        <f aca="false">0.25*AK416/$AN$425</f>
        <v>0.0020753983572796</v>
      </c>
      <c r="AW416" s="81" t="n">
        <f aca="false">AV416*$J$425</f>
        <v>16164.1716175264</v>
      </c>
      <c r="AX416" s="94" t="n">
        <f aca="false">0.35*AM416/$AN$425</f>
        <v>0.00670809428051641</v>
      </c>
      <c r="AY416" s="81" t="n">
        <f aca="false">AX416*$J$425</f>
        <v>52245.7709366908</v>
      </c>
    </row>
    <row r="417" customFormat="false" ht="13.8" hidden="false" customHeight="false" outlineLevel="0" collapsed="false">
      <c r="A417" s="89" t="s">
        <v>132</v>
      </c>
      <c r="B417" s="81" t="n">
        <f aca="true">INDIRECT(ADDRESS(ROW()-35*INT((ROW()-15)/35)+138,2+INT((ROW()-15)/35), 1, 1, "Variables_Simulación"))</f>
        <v>0</v>
      </c>
      <c r="C417" s="81" t="n">
        <f aca="true">INDIRECT(ADDRESS(ROW()-35*INT((ROW()-15)/35)+108,2+INT((ROW()-15)/35), 1, 1, "Variables_Simulación"))</f>
        <v>0</v>
      </c>
      <c r="D417" s="81" t="n">
        <f aca="true">INDIRECT(ADDRESS(ROW()-35*INT((ROW()-15)/35)+78,2+INT((ROW()-15)/35), 1, 1, "Variables_Simulación"))</f>
        <v>0</v>
      </c>
      <c r="E417" s="81" t="n">
        <f aca="true">INDIRECT(ADDRESS(ROW()-35*INT((ROW()-15)/35)+48,2+INT((ROW()-15)/35), 1, 1, "Variables_Simulación"))</f>
        <v>0</v>
      </c>
      <c r="F417" s="81" t="n">
        <f aca="true">INDIRECT(ADDRESS(ROW()-35*INT((ROW()-15)/35)+18,2+INT((ROW()-15)/35), 1, 1, "Variables_Simulación"))</f>
        <v>0</v>
      </c>
      <c r="G417" s="81" t="n">
        <f aca="true">INDIRECT(ADDRESS(ROW()-35*INT((ROW()-15)/35)-12,2+INT((ROW()-15)/35), 1, 1, "Variables_Simulación"))</f>
        <v>0</v>
      </c>
      <c r="H417" s="81" t="n">
        <f aca="true">INDIRECT(ADDRESS(ROW()-35*INT((ROW()-15)/35)+168,2+INT((ROW()-15)/35), 1, 1, "Variables_Simulación"))</f>
        <v>0</v>
      </c>
      <c r="I417" s="94" t="n">
        <f aca="false">AP417+AR417+AT417+AV417+AX417</f>
        <v>0.0231821886845471</v>
      </c>
      <c r="J417" s="81" t="n">
        <f aca="false">ROUND(AQ417+AS417+AU417+AW417+AY417,0)</f>
        <v>180554</v>
      </c>
      <c r="K417" s="94" t="n">
        <f aca="false">I417-Tabla_Ministerio!J417</f>
        <v>1.11022302462516E-016</v>
      </c>
      <c r="L417" s="81" t="n">
        <f aca="false">J417-Tabla_Ministerio!K417</f>
        <v>0</v>
      </c>
      <c r="M417" s="94" t="n">
        <f aca="false">Q452/Q$460</f>
        <v>0.0128519019698021</v>
      </c>
      <c r="N417" s="81" t="n">
        <f aca="false">ROUND((N$425*M417),0)</f>
        <v>1901836</v>
      </c>
      <c r="O417" s="82" t="n">
        <f aca="false">Tabla_Ministerio!L417/Tabla_Ministerio!L425-M417</f>
        <v>7.25972930257918E-006</v>
      </c>
      <c r="P417" s="81" t="n">
        <f aca="false">N417-Tabla_Ministerio!L417</f>
        <v>-1074</v>
      </c>
      <c r="Q417" s="83" t="n">
        <f aca="false">N417+J417</f>
        <v>2082390</v>
      </c>
      <c r="R417" s="81" t="n">
        <f aca="false">Q417-Tabla_Ministerio!M417</f>
        <v>-1074</v>
      </c>
      <c r="T417" s="83" t="n">
        <f aca="false">B417+Tabla_Ministerio!B417</f>
        <v>12015</v>
      </c>
      <c r="U417" s="83" t="n">
        <f aca="false">C417+Tabla_Ministerio!C417</f>
        <v>201</v>
      </c>
      <c r="V417" s="83" t="n">
        <f aca="false">D417+Tabla_Ministerio!D417</f>
        <v>384.212384276223</v>
      </c>
      <c r="W417" s="83" t="n">
        <f aca="false">E417+Tabla_Ministerio!E417</f>
        <v>191.340842774247</v>
      </c>
      <c r="X417" s="83" t="n">
        <f aca="false">F417+Tabla_Ministerio!F417</f>
        <v>20</v>
      </c>
      <c r="Y417" s="83" t="n">
        <f aca="false">G417+Tabla_Ministerio!G417</f>
        <v>27</v>
      </c>
      <c r="Z417" s="83" t="n">
        <f aca="false">H417+Tabla_Ministerio!H417</f>
        <v>3</v>
      </c>
      <c r="AA417" s="83" t="n">
        <f aca="false">Y417+0.33*Z417</f>
        <v>27.99</v>
      </c>
      <c r="AD417" s="91" t="n">
        <f aca="false">IF(U417&gt;0,T417/U417,0)</f>
        <v>59.7761194029851</v>
      </c>
      <c r="AE417" s="92" t="n">
        <f aca="false">EXP((((AD417-AD$425)/AD$426+2)/4-1.9)^3)</f>
        <v>0.00348675857818214</v>
      </c>
      <c r="AF417" s="93" t="n">
        <f aca="false">T417/V417</f>
        <v>31.2717665846034</v>
      </c>
      <c r="AG417" s="92" t="n">
        <f aca="false">EXP((((AF417-AF$425)/AF$426+2)/4-1.9)^3)</f>
        <v>0.343107768450669</v>
      </c>
      <c r="AH417" s="92" t="n">
        <f aca="false">W417/V417</f>
        <v>0.498008004439247</v>
      </c>
      <c r="AI417" s="92" t="n">
        <f aca="false">EXP((((AH417-AH$425)/AH$426+2)/4-1.9)^3)</f>
        <v>0.0232655969040149</v>
      </c>
      <c r="AJ417" s="92" t="n">
        <f aca="false">X417/V417</f>
        <v>0.0520545427958442</v>
      </c>
      <c r="AK417" s="92" t="n">
        <f aca="false">EXP((((AJ417-AJ$425)/AJ$426+2)/4-1.9)^3)</f>
        <v>0.021090607322668</v>
      </c>
      <c r="AL417" s="92" t="n">
        <f aca="false">AA417/V417</f>
        <v>0.072850332642784</v>
      </c>
      <c r="AM417" s="92" t="n">
        <f aca="false">EXP((((AL417-AL$425)/AL$426+2)/4-1.9)^3)</f>
        <v>0.0100936856432542</v>
      </c>
      <c r="AN417" s="92" t="n">
        <f aca="false">0.01*AE417+0.15*AG417+0.24*AI417+0.25*AK417+0.35*AM417</f>
        <v>0.0658902179161518</v>
      </c>
      <c r="AP417" s="94" t="n">
        <f aca="false">0.01*AE417/$AN$425</f>
        <v>1.22674803352058E-005</v>
      </c>
      <c r="AQ417" s="81" t="n">
        <f aca="false">AP417*$J$425</f>
        <v>95.5448657638993</v>
      </c>
      <c r="AR417" s="94" t="n">
        <f aca="false">0.15*AG417/$AN$425</f>
        <v>0.0181073669481844</v>
      </c>
      <c r="AS417" s="81" t="n">
        <f aca="false">AR417*$J$425</f>
        <v>141028.629932825</v>
      </c>
      <c r="AT417" s="94" t="n">
        <f aca="false">0.24*AI417/$AN$425</f>
        <v>0.00196453121332395</v>
      </c>
      <c r="AU417" s="81" t="n">
        <f aca="false">AT417*$J$425</f>
        <v>15300.6865254436</v>
      </c>
      <c r="AV417" s="94" t="n">
        <f aca="false">0.25*AK417/$AN$425</f>
        <v>0.00185507975951742</v>
      </c>
      <c r="AW417" s="81" t="n">
        <f aca="false">AV417*$J$425</f>
        <v>14448.2274893693</v>
      </c>
      <c r="AX417" s="94" t="n">
        <f aca="false">0.35*AM417/$AN$425</f>
        <v>0.00124294328318608</v>
      </c>
      <c r="AY417" s="81" t="n">
        <f aca="false">AX417*$J$425</f>
        <v>9680.62274396647</v>
      </c>
    </row>
    <row r="418" customFormat="false" ht="13.8" hidden="false" customHeight="false" outlineLevel="0" collapsed="false">
      <c r="A418" s="89" t="s">
        <v>133</v>
      </c>
      <c r="B418" s="81" t="n">
        <f aca="true">INDIRECT(ADDRESS(ROW()-35*INT((ROW()-15)/35)+138,2+INT((ROW()-15)/35), 1, 1, "Variables_Simulación"))</f>
        <v>0</v>
      </c>
      <c r="C418" s="81" t="n">
        <f aca="true">INDIRECT(ADDRESS(ROW()-35*INT((ROW()-15)/35)+108,2+INT((ROW()-15)/35), 1, 1, "Variables_Simulación"))</f>
        <v>0</v>
      </c>
      <c r="D418" s="81" t="n">
        <f aca="true">INDIRECT(ADDRESS(ROW()-35*INT((ROW()-15)/35)+78,2+INT((ROW()-15)/35), 1, 1, "Variables_Simulación"))</f>
        <v>0</v>
      </c>
      <c r="E418" s="81" t="n">
        <f aca="true">INDIRECT(ADDRESS(ROW()-35*INT((ROW()-15)/35)+48,2+INT((ROW()-15)/35), 1, 1, "Variables_Simulación"))</f>
        <v>0</v>
      </c>
      <c r="F418" s="81" t="n">
        <f aca="true">INDIRECT(ADDRESS(ROW()-35*INT((ROW()-15)/35)+18,2+INT((ROW()-15)/35), 1, 1, "Variables_Simulación"))</f>
        <v>0</v>
      </c>
      <c r="G418" s="81" t="n">
        <f aca="true">INDIRECT(ADDRESS(ROW()-35*INT((ROW()-15)/35)-12,2+INT((ROW()-15)/35), 1, 1, "Variables_Simulación"))</f>
        <v>0</v>
      </c>
      <c r="H418" s="81" t="n">
        <f aca="true">INDIRECT(ADDRESS(ROW()-35*INT((ROW()-15)/35)+168,2+INT((ROW()-15)/35), 1, 1, "Variables_Simulación"))</f>
        <v>0</v>
      </c>
      <c r="I418" s="94" t="n">
        <f aca="false">AP418+AR418+AT418+AV418+AX418</f>
        <v>0.00483500060037333</v>
      </c>
      <c r="J418" s="81" t="n">
        <f aca="false">ROUND(AQ418+AS418+AU418+AW418+AY418,0)</f>
        <v>37657</v>
      </c>
      <c r="K418" s="94" t="n">
        <f aca="false">I418-Tabla_Ministerio!J418</f>
        <v>0</v>
      </c>
      <c r="L418" s="81" t="n">
        <f aca="false">J418-Tabla_Ministerio!K418</f>
        <v>0</v>
      </c>
      <c r="M418" s="94" t="n">
        <f aca="false">Q453/Q$460</f>
        <v>0.0252328807445234</v>
      </c>
      <c r="N418" s="81" t="n">
        <f aca="false">ROUND((N$425*M418),0)</f>
        <v>3733984</v>
      </c>
      <c r="O418" s="82" t="n">
        <f aca="false">Tabla_Ministerio!L418/Tabla_Ministerio!L425-M418</f>
        <v>-9.58077417249209E-006</v>
      </c>
      <c r="P418" s="81" t="n">
        <f aca="false">N418-Tabla_Ministerio!L418</f>
        <v>1418</v>
      </c>
      <c r="Q418" s="83" t="n">
        <f aca="false">N418+J418</f>
        <v>3771641</v>
      </c>
      <c r="R418" s="81" t="n">
        <f aca="false">Q418-Tabla_Ministerio!M418</f>
        <v>1418</v>
      </c>
      <c r="T418" s="83" t="n">
        <f aca="false">B418+Tabla_Ministerio!B418</f>
        <v>5323</v>
      </c>
      <c r="U418" s="83" t="n">
        <f aca="false">C418+Tabla_Ministerio!C418</f>
        <v>31</v>
      </c>
      <c r="V418" s="83" t="n">
        <f aca="false">D418+Tabla_Ministerio!D418</f>
        <v>287.174714873388</v>
      </c>
      <c r="W418" s="83" t="n">
        <f aca="false">E418+Tabla_Ministerio!E418</f>
        <v>136.399185444341</v>
      </c>
      <c r="X418" s="83" t="n">
        <f aca="false">F418+Tabla_Ministerio!F418</f>
        <v>5</v>
      </c>
      <c r="Y418" s="83" t="n">
        <f aca="false">G418+Tabla_Ministerio!G418</f>
        <v>18</v>
      </c>
      <c r="Z418" s="83" t="n">
        <f aca="false">H418+Tabla_Ministerio!H418</f>
        <v>2</v>
      </c>
      <c r="AA418" s="83" t="n">
        <f aca="false">Y418+0.33*Z418</f>
        <v>18.66</v>
      </c>
      <c r="AD418" s="91" t="n">
        <f aca="false">IF(U418&gt;0,T418/U418,0)</f>
        <v>171.709677419355</v>
      </c>
      <c r="AE418" s="92" t="n">
        <f aca="false">EXP((((AD418-AD$425)/AD$426+2)/4-1.9)^3)</f>
        <v>0.047768514259333</v>
      </c>
      <c r="AF418" s="93" t="n">
        <f aca="false">T418/V418</f>
        <v>18.5357544529881</v>
      </c>
      <c r="AG418" s="92" t="n">
        <f aca="false">EXP((((AF418-AF$425)/AF$426+2)/4-1.9)^3)</f>
        <v>0.0239393919534696</v>
      </c>
      <c r="AH418" s="92" t="n">
        <f aca="false">W418/V418</f>
        <v>0.474969342285158</v>
      </c>
      <c r="AI418" s="92" t="n">
        <f aca="false">EXP((((AH418-AH$425)/AH$426+2)/4-1.9)^3)</f>
        <v>0.0164321417456188</v>
      </c>
      <c r="AJ418" s="92" t="n">
        <f aca="false">X418/V418</f>
        <v>0.0174110036191886</v>
      </c>
      <c r="AK418" s="92" t="n">
        <f aca="false">EXP((((AJ418-AJ$425)/AJ$426+2)/4-1.9)^3)</f>
        <v>0.00990138874822579</v>
      </c>
      <c r="AL418" s="92" t="n">
        <f aca="false">AA418/V418</f>
        <v>0.0649778655068117</v>
      </c>
      <c r="AM418" s="92" t="n">
        <f aca="false">EXP((((AL418-AL$425)/AL$426+2)/4-1.9)^3)</f>
        <v>0.0092993121151983</v>
      </c>
      <c r="AN418" s="92" t="n">
        <f aca="false">0.01*AE418+0.15*AG418+0.24*AI418+0.25*AK418+0.35*AM418</f>
        <v>0.0137424143819381</v>
      </c>
      <c r="AP418" s="94" t="n">
        <f aca="false">0.01*AE418/$AN$425</f>
        <v>0.000168064205243565</v>
      </c>
      <c r="AQ418" s="81" t="n">
        <f aca="false">AP418*$J$425</f>
        <v>1308.96251642073</v>
      </c>
      <c r="AR418" s="94" t="n">
        <f aca="false">0.15*AG418/$AN$425</f>
        <v>0.00126339125626709</v>
      </c>
      <c r="AS418" s="81" t="n">
        <f aca="false">AR418*$J$425</f>
        <v>9839.88110752476</v>
      </c>
      <c r="AT418" s="94" t="n">
        <f aca="false">0.24*AI418/$AN$425</f>
        <v>0.00138751889728911</v>
      </c>
      <c r="AU418" s="81" t="n">
        <f aca="false">AT418*$J$425</f>
        <v>10806.6451434126</v>
      </c>
      <c r="AV418" s="94" t="n">
        <f aca="false">0.25*AK418/$AN$425</f>
        <v>0.000870902652395673</v>
      </c>
      <c r="AW418" s="81" t="n">
        <f aca="false">AV418*$J$425</f>
        <v>6782.99656839617</v>
      </c>
      <c r="AX418" s="94" t="n">
        <f aca="false">0.35*AM418/$AN$425</f>
        <v>0.0011451235891779</v>
      </c>
      <c r="AY418" s="81" t="n">
        <f aca="false">AX418*$J$425</f>
        <v>8918.75728523362</v>
      </c>
    </row>
    <row r="419" customFormat="false" ht="13.8" hidden="false" customHeight="false" outlineLevel="0" collapsed="false">
      <c r="A419" s="89" t="s">
        <v>134</v>
      </c>
      <c r="B419" s="81" t="n">
        <f aca="true">INDIRECT(ADDRESS(ROW()-35*INT((ROW()-15)/35)+138,2+INT((ROW()-15)/35), 1, 1, "Variables_Simulación"))</f>
        <v>0</v>
      </c>
      <c r="C419" s="81" t="n">
        <f aca="true">INDIRECT(ADDRESS(ROW()-35*INT((ROW()-15)/35)+108,2+INT((ROW()-15)/35), 1, 1, "Variables_Simulación"))</f>
        <v>0</v>
      </c>
      <c r="D419" s="81" t="n">
        <f aca="true">INDIRECT(ADDRESS(ROW()-35*INT((ROW()-15)/35)+78,2+INT((ROW()-15)/35), 1, 1, "Variables_Simulación"))</f>
        <v>0</v>
      </c>
      <c r="E419" s="81" t="n">
        <f aca="true">INDIRECT(ADDRESS(ROW()-35*INT((ROW()-15)/35)+48,2+INT((ROW()-15)/35), 1, 1, "Variables_Simulación"))</f>
        <v>0</v>
      </c>
      <c r="F419" s="81" t="n">
        <f aca="true">INDIRECT(ADDRESS(ROW()-35*INT((ROW()-15)/35)+18,2+INT((ROW()-15)/35), 1, 1, "Variables_Simulación"))</f>
        <v>0</v>
      </c>
      <c r="G419" s="81" t="n">
        <f aca="true">INDIRECT(ADDRESS(ROW()-35*INT((ROW()-15)/35)-12,2+INT((ROW()-15)/35), 1, 1, "Variables_Simulación"))</f>
        <v>0</v>
      </c>
      <c r="H419" s="81" t="n">
        <f aca="true">INDIRECT(ADDRESS(ROW()-35*INT((ROW()-15)/35)+168,2+INT((ROW()-15)/35), 1, 1, "Variables_Simulación"))</f>
        <v>0</v>
      </c>
      <c r="I419" s="94" t="n">
        <f aca="false">AP419+AR419+AT419+AV419+AX419</f>
        <v>0.0106333028021802</v>
      </c>
      <c r="J419" s="81" t="n">
        <f aca="false">ROUND(AQ419+AS419+AU419+AW419+AY419,0)</f>
        <v>82817</v>
      </c>
      <c r="K419" s="94" t="n">
        <f aca="false">I419-Tabla_Ministerio!J419</f>
        <v>-7.11236625150491E-017</v>
      </c>
      <c r="L419" s="81" t="n">
        <f aca="false">J419-Tabla_Ministerio!K419</f>
        <v>0</v>
      </c>
      <c r="M419" s="94" t="n">
        <f aca="false">Q454/Q$460</f>
        <v>0.0117409365107373</v>
      </c>
      <c r="N419" s="81" t="n">
        <f aca="false">ROUND((N$425*M419),0)</f>
        <v>1737434</v>
      </c>
      <c r="O419" s="82" t="n">
        <f aca="false">Tabla_Ministerio!L419/Tabla_Ministerio!L425-M419</f>
        <v>-4.27797293633785E-006</v>
      </c>
      <c r="P419" s="81" t="n">
        <f aca="false">N419-Tabla_Ministerio!L419</f>
        <v>633</v>
      </c>
      <c r="Q419" s="83" t="n">
        <f aca="false">N419+J419</f>
        <v>1820251</v>
      </c>
      <c r="R419" s="81" t="n">
        <f aca="false">Q419-Tabla_Ministerio!M419</f>
        <v>633</v>
      </c>
      <c r="T419" s="83" t="n">
        <f aca="false">B419+Tabla_Ministerio!B419</f>
        <v>7474</v>
      </c>
      <c r="U419" s="83" t="n">
        <f aca="false">C419+Tabla_Ministerio!C419</f>
        <v>60</v>
      </c>
      <c r="V419" s="83" t="n">
        <f aca="false">D419+Tabla_Ministerio!D419</f>
        <v>302.998771028891</v>
      </c>
      <c r="W419" s="83" t="n">
        <f aca="false">E419+Tabla_Ministerio!E419</f>
        <v>161.167937741202</v>
      </c>
      <c r="X419" s="83" t="n">
        <f aca="false">F419+Tabla_Ministerio!F419</f>
        <v>2</v>
      </c>
      <c r="Y419" s="83" t="n">
        <f aca="false">G419+Tabla_Ministerio!G419</f>
        <v>6</v>
      </c>
      <c r="Z419" s="83" t="n">
        <f aca="false">H419+Tabla_Ministerio!H419</f>
        <v>8</v>
      </c>
      <c r="AA419" s="83" t="n">
        <f aca="false">Y419+0.33*Z419</f>
        <v>8.64</v>
      </c>
      <c r="AD419" s="91" t="n">
        <f aca="false">IF(U419&gt;0,T419/U419,0)</f>
        <v>124.566666666667</v>
      </c>
      <c r="AE419" s="92" t="n">
        <f aca="false">EXP((((AD419-AD$425)/AD$426+2)/4-1.9)^3)</f>
        <v>0.0180729444853002</v>
      </c>
      <c r="AF419" s="93" t="n">
        <f aca="false">T419/V419</f>
        <v>24.6667667153256</v>
      </c>
      <c r="AG419" s="92" t="n">
        <f aca="false">EXP((((AF419-AF$425)/AF$426+2)/4-1.9)^3)</f>
        <v>0.112965886686074</v>
      </c>
      <c r="AH419" s="92" t="n">
        <f aca="false">W419/V419</f>
        <v>0.531909542715058</v>
      </c>
      <c r="AI419" s="92" t="n">
        <f aca="false">EXP((((AH419-AH$425)/AH$426+2)/4-1.9)^3)</f>
        <v>0.0374167793648889</v>
      </c>
      <c r="AJ419" s="92" t="n">
        <f aca="false">X419/V419</f>
        <v>0.00660068683846015</v>
      </c>
      <c r="AK419" s="92" t="n">
        <f aca="false">EXP((((AJ419-AJ$425)/AJ$426+2)/4-1.9)^3)</f>
        <v>0.00767500942153958</v>
      </c>
      <c r="AL419" s="92" t="n">
        <f aca="false">AA419/V419</f>
        <v>0.0285149671421478</v>
      </c>
      <c r="AM419" s="92" t="n">
        <f aca="false">EXP((((AL419-AL$425)/AL$426+2)/4-1.9)^3)</f>
        <v>0.00628116449282284</v>
      </c>
      <c r="AN419" s="92" t="n">
        <f aca="false">0.01*AE419+0.15*AG419+0.24*AI419+0.25*AK419+0.35*AM419</f>
        <v>0.0302227994232103</v>
      </c>
      <c r="AP419" s="94" t="n">
        <f aca="false">0.01*AE419/$AN$425</f>
        <v>6.35861319622182E-005</v>
      </c>
      <c r="AQ419" s="81" t="n">
        <f aca="false">AP419*$J$425</f>
        <v>495.238490445381</v>
      </c>
      <c r="AR419" s="94" t="n">
        <f aca="false">0.15*AG419/$AN$425</f>
        <v>0.00596172675450763</v>
      </c>
      <c r="AS419" s="81" t="n">
        <f aca="false">AR419*$J$425</f>
        <v>46432.7120904997</v>
      </c>
      <c r="AT419" s="94" t="n">
        <f aca="false">0.24*AI419/$AN$425</f>
        <v>0.00315944745658749</v>
      </c>
      <c r="AU419" s="81" t="n">
        <f aca="false">AT419*$J$425</f>
        <v>24607.2522538656</v>
      </c>
      <c r="AV419" s="94" t="n">
        <f aca="false">0.25*AK419/$AN$425</f>
        <v>0.000675075611345765</v>
      </c>
      <c r="AW419" s="81" t="n">
        <f aca="false">AV419*$J$425</f>
        <v>5257.80412147132</v>
      </c>
      <c r="AX419" s="94" t="n">
        <f aca="false">0.35*AM419/$AN$425</f>
        <v>0.000773466847777126</v>
      </c>
      <c r="AY419" s="81" t="n">
        <f aca="false">AX419*$J$425</f>
        <v>6024.12101950617</v>
      </c>
    </row>
    <row r="420" customFormat="false" ht="13.8" hidden="false" customHeight="false" outlineLevel="0" collapsed="false">
      <c r="A420" s="89" t="s">
        <v>135</v>
      </c>
      <c r="B420" s="81" t="n">
        <f aca="true">INDIRECT(ADDRESS(ROW()-35*INT((ROW()-15)/35)+138,2+INT((ROW()-15)/35), 1, 1, "Variables_Simulación"))</f>
        <v>0</v>
      </c>
      <c r="C420" s="81" t="n">
        <f aca="true">INDIRECT(ADDRESS(ROW()-35*INT((ROW()-15)/35)+108,2+INT((ROW()-15)/35), 1, 1, "Variables_Simulación"))</f>
        <v>0</v>
      </c>
      <c r="D420" s="81" t="n">
        <f aca="true">INDIRECT(ADDRESS(ROW()-35*INT((ROW()-15)/35)+78,2+INT((ROW()-15)/35), 1, 1, "Variables_Simulación"))</f>
        <v>0</v>
      </c>
      <c r="E420" s="81" t="n">
        <f aca="true">INDIRECT(ADDRESS(ROW()-35*INT((ROW()-15)/35)+48,2+INT((ROW()-15)/35), 1, 1, "Variables_Simulación"))</f>
        <v>0</v>
      </c>
      <c r="F420" s="81" t="n">
        <f aca="true">INDIRECT(ADDRESS(ROW()-35*INT((ROW()-15)/35)+18,2+INT((ROW()-15)/35), 1, 1, "Variables_Simulación"))</f>
        <v>0</v>
      </c>
      <c r="G420" s="81" t="n">
        <f aca="true">INDIRECT(ADDRESS(ROW()-35*INT((ROW()-15)/35)-12,2+INT((ROW()-15)/35), 1, 1, "Variables_Simulación"))</f>
        <v>0</v>
      </c>
      <c r="H420" s="81" t="n">
        <f aca="true">INDIRECT(ADDRESS(ROW()-35*INT((ROW()-15)/35)+168,2+INT((ROW()-15)/35), 1, 1, "Variables_Simulación"))</f>
        <v>0</v>
      </c>
      <c r="I420" s="94" t="n">
        <f aca="false">AP420+AR420+AT420+AV420+AX420</f>
        <v>0.0359259133918014</v>
      </c>
      <c r="J420" s="81" t="n">
        <f aca="false">ROUND(AQ420+AS420+AU420+AW420+AY420,0)</f>
        <v>279808</v>
      </c>
      <c r="K420" s="94" t="n">
        <f aca="false">I420-Tabla_Ministerio!J420</f>
        <v>2.35922392732846E-016</v>
      </c>
      <c r="L420" s="81" t="n">
        <f aca="false">J420-Tabla_Ministerio!K420</f>
        <v>0</v>
      </c>
      <c r="M420" s="94" t="n">
        <f aca="false">Q455/Q$460</f>
        <v>0.0164070763232926</v>
      </c>
      <c r="N420" s="81" t="n">
        <f aca="false">ROUND((N$425*M420),0)</f>
        <v>2427934</v>
      </c>
      <c r="O420" s="82" t="n">
        <f aca="false">Tabla_Ministerio!L420/Tabla_Ministerio!L425-M420</f>
        <v>-4.82839767378465E-006</v>
      </c>
      <c r="P420" s="81" t="n">
        <f aca="false">N420-Tabla_Ministerio!L420</f>
        <v>715</v>
      </c>
      <c r="Q420" s="83" t="n">
        <f aca="false">N420+J420</f>
        <v>2707742</v>
      </c>
      <c r="R420" s="81" t="n">
        <f aca="false">Q420-Tabla_Ministerio!M420</f>
        <v>715</v>
      </c>
      <c r="T420" s="83" t="n">
        <f aca="false">B420+Tabla_Ministerio!B420</f>
        <v>9001</v>
      </c>
      <c r="U420" s="83" t="n">
        <f aca="false">C420+Tabla_Ministerio!C420</f>
        <v>58</v>
      </c>
      <c r="V420" s="83" t="n">
        <f aca="false">D420+Tabla_Ministerio!D420</f>
        <v>259.964656716384</v>
      </c>
      <c r="W420" s="83" t="n">
        <f aca="false">E420+Tabla_Ministerio!E420</f>
        <v>155.916630643079</v>
      </c>
      <c r="X420" s="83" t="n">
        <f aca="false">F420+Tabla_Ministerio!F420</f>
        <v>5</v>
      </c>
      <c r="Y420" s="83" t="n">
        <f aca="false">G420+Tabla_Ministerio!G420</f>
        <v>18</v>
      </c>
      <c r="Z420" s="83" t="n">
        <f aca="false">H420+Tabla_Ministerio!H420</f>
        <v>0</v>
      </c>
      <c r="AA420" s="83" t="n">
        <f aca="false">Y420+0.33*Z420</f>
        <v>18</v>
      </c>
      <c r="AD420" s="91" t="n">
        <f aca="false">IF(U420&gt;0,T420/U420,0)</f>
        <v>155.189655172414</v>
      </c>
      <c r="AE420" s="92" t="n">
        <f aca="false">EXP((((AD420-AD$425)/AD$426+2)/4-1.9)^3)</f>
        <v>0.0346778104609976</v>
      </c>
      <c r="AF420" s="93" t="n">
        <f aca="false">T420/V420</f>
        <v>34.623937398613</v>
      </c>
      <c r="AG420" s="92" t="n">
        <f aca="false">EXP((((AF420-AF$425)/AF$426+2)/4-1.9)^3)</f>
        <v>0.501607343664968</v>
      </c>
      <c r="AH420" s="92" t="n">
        <f aca="false">W420/V420</f>
        <v>0.599760877545676</v>
      </c>
      <c r="AI420" s="92" t="n">
        <f aca="false">EXP((((AH420-AH$425)/AH$426+2)/4-1.9)^3)</f>
        <v>0.0855793310104223</v>
      </c>
      <c r="AJ420" s="92" t="n">
        <f aca="false">X420/V420</f>
        <v>0.0192333837343701</v>
      </c>
      <c r="AK420" s="92" t="n">
        <f aca="false">EXP((((AJ420-AJ$425)/AJ$426+2)/4-1.9)^3)</f>
        <v>0.0103265460974581</v>
      </c>
      <c r="AL420" s="92" t="n">
        <f aca="false">AA420/V420</f>
        <v>0.0692401814437323</v>
      </c>
      <c r="AM420" s="92" t="n">
        <f aca="false">EXP((((AL420-AL$425)/AL$426+2)/4-1.9)^3)</f>
        <v>0.00972247667080916</v>
      </c>
      <c r="AN420" s="92" t="n">
        <f aca="false">0.01*AE420+0.15*AG420+0.24*AI420+0.25*AK420+0.35*AM420</f>
        <v>0.102111422456004</v>
      </c>
      <c r="AP420" s="94" t="n">
        <f aca="false">0.01*AE420/$AN$425</f>
        <v>0.00012200711588127</v>
      </c>
      <c r="AQ420" s="81" t="n">
        <f aca="false">AP420*$J$425</f>
        <v>950.24839580645</v>
      </c>
      <c r="AR420" s="94" t="n">
        <f aca="false">0.15*AG420/$AN$425</f>
        <v>0.0264721148013049</v>
      </c>
      <c r="AS420" s="81" t="n">
        <f aca="false">AR420*$J$425</f>
        <v>206177.192550174</v>
      </c>
      <c r="AT420" s="94" t="n">
        <f aca="false">0.24*AI420/$AN$425</f>
        <v>0.00722626063190944</v>
      </c>
      <c r="AU420" s="81" t="n">
        <f aca="false">AT420*$J$425</f>
        <v>56281.4924650259</v>
      </c>
      <c r="AV420" s="94" t="n">
        <f aca="false">0.25*AK420/$AN$425</f>
        <v>0.000908298483682301</v>
      </c>
      <c r="AW420" s="81" t="n">
        <f aca="false">AV420*$J$425</f>
        <v>7074.25276630964</v>
      </c>
      <c r="AX420" s="94" t="n">
        <f aca="false">0.35*AM420/$AN$425</f>
        <v>0.00119723235902358</v>
      </c>
      <c r="AY420" s="81" t="n">
        <f aca="false">AX420*$J$425</f>
        <v>9324.60471958727</v>
      </c>
    </row>
    <row r="421" customFormat="false" ht="13.8" hidden="false" customHeight="false" outlineLevel="0" collapsed="false">
      <c r="A421" s="89" t="s">
        <v>136</v>
      </c>
      <c r="B421" s="81" t="n">
        <f aca="true">INDIRECT(ADDRESS(ROW()-35*INT((ROW()-15)/35)+138,2+INT((ROW()-15)/35), 1, 1, "Variables_Simulación"))</f>
        <v>0</v>
      </c>
      <c r="C421" s="81" t="n">
        <f aca="true">INDIRECT(ADDRESS(ROW()-35*INT((ROW()-15)/35)+108,2+INT((ROW()-15)/35), 1, 1, "Variables_Simulación"))</f>
        <v>0</v>
      </c>
      <c r="D421" s="81" t="n">
        <f aca="true">INDIRECT(ADDRESS(ROW()-35*INT((ROW()-15)/35)+78,2+INT((ROW()-15)/35), 1, 1, "Variables_Simulación"))</f>
        <v>0</v>
      </c>
      <c r="E421" s="81" t="n">
        <f aca="true">INDIRECT(ADDRESS(ROW()-35*INT((ROW()-15)/35)+48,2+INT((ROW()-15)/35), 1, 1, "Variables_Simulación"))</f>
        <v>0</v>
      </c>
      <c r="F421" s="81" t="n">
        <f aca="true">INDIRECT(ADDRESS(ROW()-35*INT((ROW()-15)/35)+18,2+INT((ROW()-15)/35), 1, 1, "Variables_Simulación"))</f>
        <v>0</v>
      </c>
      <c r="G421" s="81" t="n">
        <f aca="true">INDIRECT(ADDRESS(ROW()-35*INT((ROW()-15)/35)-12,2+INT((ROW()-15)/35), 1, 1, "Variables_Simulación"))</f>
        <v>0</v>
      </c>
      <c r="H421" s="81" t="n">
        <f aca="true">INDIRECT(ADDRESS(ROW()-35*INT((ROW()-15)/35)+168,2+INT((ROW()-15)/35), 1, 1, "Variables_Simulación"))</f>
        <v>0</v>
      </c>
      <c r="I421" s="94" t="n">
        <f aca="false">AP421+AR421+AT421+AV421+AX421</f>
        <v>0.0165697226224585</v>
      </c>
      <c r="J421" s="81" t="n">
        <f aca="false">ROUND(AQ421+AS421+AU421+AW421+AY421,0)</f>
        <v>129053</v>
      </c>
      <c r="K421" s="94" t="n">
        <f aca="false">I421-Tabla_Ministerio!J421</f>
        <v>1.2490009027033E-016</v>
      </c>
      <c r="L421" s="81" t="n">
        <f aca="false">J421-Tabla_Ministerio!K421</f>
        <v>0</v>
      </c>
      <c r="M421" s="94" t="n">
        <f aca="false">Q456/Q$460</f>
        <v>0.014080206963224</v>
      </c>
      <c r="N421" s="81" t="n">
        <f aca="false">ROUND((N$425*M421),0)</f>
        <v>2083601</v>
      </c>
      <c r="O421" s="82" t="n">
        <f aca="false">Tabla_Ministerio!L421/Tabla_Ministerio!L425-M421</f>
        <v>-1.23079864136552E-005</v>
      </c>
      <c r="P421" s="81" t="n">
        <f aca="false">N421-Tabla_Ministerio!L421</f>
        <v>1821</v>
      </c>
      <c r="Q421" s="83" t="n">
        <f aca="false">N421+J421</f>
        <v>2212654</v>
      </c>
      <c r="R421" s="81" t="n">
        <f aca="false">Q421-Tabla_Ministerio!M421</f>
        <v>1821</v>
      </c>
      <c r="T421" s="83" t="n">
        <f aca="false">B421+Tabla_Ministerio!B421</f>
        <v>4440</v>
      </c>
      <c r="U421" s="83" t="n">
        <f aca="false">C421+Tabla_Ministerio!C421</f>
        <v>30</v>
      </c>
      <c r="V421" s="83" t="n">
        <f aca="false">D421+Tabla_Ministerio!D421</f>
        <v>239.819153568538</v>
      </c>
      <c r="W421" s="83" t="n">
        <f aca="false">E421+Tabla_Ministerio!E421</f>
        <v>133.231292517007</v>
      </c>
      <c r="X421" s="83" t="n">
        <f aca="false">F421+Tabla_Ministerio!F421</f>
        <v>30</v>
      </c>
      <c r="Y421" s="83" t="n">
        <f aca="false">G421+Tabla_Ministerio!G421</f>
        <v>47</v>
      </c>
      <c r="Z421" s="83" t="n">
        <f aca="false">H421+Tabla_Ministerio!H421</f>
        <v>1</v>
      </c>
      <c r="AA421" s="83" t="n">
        <f aca="false">Y421+0.33*Z421</f>
        <v>47.33</v>
      </c>
      <c r="AD421" s="91" t="n">
        <f aca="false">IF(U421&gt;0,T421/U421,0)</f>
        <v>148</v>
      </c>
      <c r="AE421" s="92" t="n">
        <f aca="false">EXP((((AD421-AD$425)/AD$426+2)/4-1.9)^3)</f>
        <v>0.0299632889930916</v>
      </c>
      <c r="AF421" s="93" t="n">
        <f aca="false">T421/V421</f>
        <v>18.5139507580286</v>
      </c>
      <c r="AG421" s="92" t="n">
        <f aca="false">EXP((((AF421-AF$425)/AF$426+2)/4-1.9)^3)</f>
        <v>0.0237834814737134</v>
      </c>
      <c r="AH421" s="92" t="n">
        <f aca="false">W421/V421</f>
        <v>0.555549006551434</v>
      </c>
      <c r="AI421" s="92" t="n">
        <f aca="false">EXP((((AH421-AH$425)/AH$426+2)/4-1.9)^3)</f>
        <v>0.0508347998109356</v>
      </c>
      <c r="AJ421" s="92" t="n">
        <f aca="false">X421/V421</f>
        <v>0.125094261878571</v>
      </c>
      <c r="AK421" s="92" t="n">
        <f aca="false">EXP((((AJ421-AJ$425)/AJ$426+2)/4-1.9)^3)</f>
        <v>0.0784892535123825</v>
      </c>
      <c r="AL421" s="92" t="n">
        <f aca="false">AA421/V421</f>
        <v>0.197357047157093</v>
      </c>
      <c r="AM421" s="92" t="n">
        <f aca="false">EXP((((AL421-AL$425)/AL$426+2)/4-1.9)^3)</f>
        <v>0.0325883789931964</v>
      </c>
      <c r="AN421" s="92" t="n">
        <f aca="false">0.01*AE421+0.15*AG421+0.24*AI421+0.25*AK421+0.35*AM421</f>
        <v>0.0470957530913269</v>
      </c>
      <c r="AP421" s="94" t="n">
        <f aca="false">0.01*AE421/$AN$425</f>
        <v>0.000105419991163391</v>
      </c>
      <c r="AQ421" s="81" t="n">
        <f aca="false">AP421*$J$425</f>
        <v>821.060122316362</v>
      </c>
      <c r="AR421" s="94" t="n">
        <f aca="false">0.15*AG421/$AN$425</f>
        <v>0.00125516314682859</v>
      </c>
      <c r="AS421" s="81" t="n">
        <f aca="false">AR421*$J$425</f>
        <v>9775.79674869059</v>
      </c>
      <c r="AT421" s="94" t="n">
        <f aca="false">0.24*AI421/$AN$425</f>
        <v>0.00429245599688112</v>
      </c>
      <c r="AU421" s="81" t="n">
        <f aca="false">AT421*$J$425</f>
        <v>33431.6518806607</v>
      </c>
      <c r="AV421" s="94" t="n">
        <f aca="false">0.25*AK421/$AN$425</f>
        <v>0.00690372843715878</v>
      </c>
      <c r="AW421" s="81" t="n">
        <f aca="false">AV421*$J$425</f>
        <v>53769.4611097727</v>
      </c>
      <c r="AX421" s="94" t="n">
        <f aca="false">0.35*AM421/$AN$425</f>
        <v>0.00401295505042665</v>
      </c>
      <c r="AY421" s="81" t="n">
        <f aca="false">AX421*$J$425</f>
        <v>31254.7679827313</v>
      </c>
    </row>
    <row r="422" customFormat="false" ht="13.8" hidden="false" customHeight="false" outlineLevel="0" collapsed="false">
      <c r="A422" s="89" t="s">
        <v>137</v>
      </c>
      <c r="B422" s="81" t="n">
        <f aca="true">INDIRECT(ADDRESS(ROW()-35*INT((ROW()-15)/35)+138,2+INT((ROW()-15)/35), 1, 1, "Variables_Simulación"))</f>
        <v>0</v>
      </c>
      <c r="C422" s="81" t="n">
        <f aca="true">INDIRECT(ADDRESS(ROW()-35*INT((ROW()-15)/35)+108,2+INT((ROW()-15)/35), 1, 1, "Variables_Simulación"))</f>
        <v>0</v>
      </c>
      <c r="D422" s="81" t="n">
        <f aca="true">INDIRECT(ADDRESS(ROW()-35*INT((ROW()-15)/35)+78,2+INT((ROW()-15)/35), 1, 1, "Variables_Simulación"))</f>
        <v>0</v>
      </c>
      <c r="E422" s="81" t="n">
        <f aca="true">INDIRECT(ADDRESS(ROW()-35*INT((ROW()-15)/35)+48,2+INT((ROW()-15)/35), 1, 1, "Variables_Simulación"))</f>
        <v>0</v>
      </c>
      <c r="F422" s="81" t="n">
        <f aca="true">INDIRECT(ADDRESS(ROW()-35*INT((ROW()-15)/35)+18,2+INT((ROW()-15)/35), 1, 1, "Variables_Simulación"))</f>
        <v>0</v>
      </c>
      <c r="G422" s="81" t="n">
        <f aca="true">INDIRECT(ADDRESS(ROW()-35*INT((ROW()-15)/35)-12,2+INT((ROW()-15)/35), 1, 1, "Variables_Simulación"))</f>
        <v>0</v>
      </c>
      <c r="H422" s="81" t="n">
        <f aca="true">INDIRECT(ADDRESS(ROW()-35*INT((ROW()-15)/35)+168,2+INT((ROW()-15)/35), 1, 1, "Variables_Simulación"))</f>
        <v>0</v>
      </c>
      <c r="I422" s="94" t="n">
        <f aca="false">AP422+AR422+AT422+AV422+AX422</f>
        <v>0.0165236228076641</v>
      </c>
      <c r="J422" s="81" t="n">
        <f aca="false">ROUND(AQ422+AS422+AU422+AW422+AY422,0)</f>
        <v>128694</v>
      </c>
      <c r="K422" s="94" t="n">
        <f aca="false">I422-Tabla_Ministerio!J422</f>
        <v>2.1163626406917E-016</v>
      </c>
      <c r="L422" s="81" t="n">
        <f aca="false">J422-Tabla_Ministerio!K422</f>
        <v>0</v>
      </c>
      <c r="M422" s="94" t="n">
        <f aca="false">Q457/Q$460</f>
        <v>0.00891373280859603</v>
      </c>
      <c r="N422" s="81" t="n">
        <f aca="false">ROUND((N$425*M422),0)</f>
        <v>1319062</v>
      </c>
      <c r="O422" s="82" t="n">
        <f aca="false">Tabla_Ministerio!L422/Tabla_Ministerio!L425-M422</f>
        <v>1.7522666140149E-005</v>
      </c>
      <c r="P422" s="81" t="n">
        <f aca="false">N422-Tabla_Ministerio!L422</f>
        <v>-2593</v>
      </c>
      <c r="Q422" s="83" t="n">
        <f aca="false">N422+J422</f>
        <v>1447756</v>
      </c>
      <c r="R422" s="81" t="n">
        <f aca="false">Q422-Tabla_Ministerio!M422</f>
        <v>-2593</v>
      </c>
      <c r="T422" s="83" t="n">
        <f aca="false">B422+Tabla_Ministerio!B422</f>
        <v>5486</v>
      </c>
      <c r="U422" s="83" t="n">
        <f aca="false">C422+Tabla_Ministerio!C422</f>
        <v>23</v>
      </c>
      <c r="V422" s="83" t="n">
        <f aca="false">D422+Tabla_Ministerio!D422</f>
        <v>258.822455817386</v>
      </c>
      <c r="W422" s="83" t="n">
        <f aca="false">E422+Tabla_Ministerio!E422</f>
        <v>165.686092181023</v>
      </c>
      <c r="X422" s="83" t="n">
        <f aca="false">F422+Tabla_Ministerio!F422</f>
        <v>6</v>
      </c>
      <c r="Y422" s="83" t="n">
        <f aca="false">G422+Tabla_Ministerio!G422</f>
        <v>19</v>
      </c>
      <c r="Z422" s="83" t="n">
        <f aca="false">H422+Tabla_Ministerio!H422</f>
        <v>8</v>
      </c>
      <c r="AA422" s="83" t="n">
        <f aca="false">Y422+0.33*Z422</f>
        <v>21.64</v>
      </c>
      <c r="AD422" s="91" t="n">
        <f aca="false">IF(U422&gt;0,T422/U422,0)</f>
        <v>238.521739130435</v>
      </c>
      <c r="AE422" s="92" t="n">
        <f aca="false">EXP((((AD422-AD$425)/AD$426+2)/4-1.9)^3)</f>
        <v>0.141830864936044</v>
      </c>
      <c r="AF422" s="93" t="n">
        <f aca="false">T422/V422</f>
        <v>21.1959970114443</v>
      </c>
      <c r="AG422" s="92" t="n">
        <f aca="false">EXP((((AF422-AF$425)/AF$426+2)/4-1.9)^3)</f>
        <v>0.0502453308746969</v>
      </c>
      <c r="AH422" s="92" t="n">
        <f aca="false">W422/V422</f>
        <v>0.640153466042081</v>
      </c>
      <c r="AI422" s="92" t="n">
        <f aca="false">EXP((((AH422-AH$425)/AH$426+2)/4-1.9)^3)</f>
        <v>0.130161743848903</v>
      </c>
      <c r="AJ422" s="92" t="n">
        <f aca="false">X422/V422</f>
        <v>0.0231819143398954</v>
      </c>
      <c r="AK422" s="92" t="n">
        <f aca="false">EXP((((AJ422-AJ$425)/AJ$426+2)/4-1.9)^3)</f>
        <v>0.0113014840033501</v>
      </c>
      <c r="AL422" s="92" t="n">
        <f aca="false">AA422/V422</f>
        <v>0.0836094377192227</v>
      </c>
      <c r="AM422" s="92" t="n">
        <f aca="false">EXP((((AL422-AL$425)/AL$426+2)/4-1.9)^3)</f>
        <v>0.0112726480304607</v>
      </c>
      <c r="AN422" s="92" t="n">
        <f aca="false">0.01*AE422+0.15*AG422+0.24*AI422+0.25*AK422+0.35*AM422</f>
        <v>0.0469647246158006</v>
      </c>
      <c r="AP422" s="94" t="n">
        <f aca="false">0.01*AE422/$AN$425</f>
        <v>0.000499004249223148</v>
      </c>
      <c r="AQ422" s="81" t="n">
        <f aca="false">AP422*$J$425</f>
        <v>3886.47812793427</v>
      </c>
      <c r="AR422" s="94" t="n">
        <f aca="false">0.15*AG422/$AN$425</f>
        <v>0.00265167602496849</v>
      </c>
      <c r="AS422" s="81" t="n">
        <f aca="false">AR422*$J$425</f>
        <v>20652.4912151582</v>
      </c>
      <c r="AT422" s="94" t="n">
        <f aca="false">0.24*AI422/$AN$425</f>
        <v>0.0109907693160334</v>
      </c>
      <c r="AU422" s="81" t="n">
        <f aca="false">AT422*$J$425</f>
        <v>85601.2441225384</v>
      </c>
      <c r="AV422" s="94" t="n">
        <f aca="false">0.25*AK422/$AN$425</f>
        <v>0.000994051707775694</v>
      </c>
      <c r="AW422" s="81" t="n">
        <f aca="false">AV422*$J$425</f>
        <v>7742.13892230464</v>
      </c>
      <c r="AX422" s="94" t="n">
        <f aca="false">0.35*AM422/$AN$425</f>
        <v>0.00138812150966342</v>
      </c>
      <c r="AY422" s="81" t="n">
        <f aca="false">AX422*$J$425</f>
        <v>10811.3385700037</v>
      </c>
    </row>
    <row r="423" customFormat="false" ht="13.8" hidden="false" customHeight="false" outlineLevel="0" collapsed="false">
      <c r="A423" s="89" t="s">
        <v>138</v>
      </c>
      <c r="B423" s="81" t="n">
        <f aca="true">INDIRECT(ADDRESS(ROW()-35*INT((ROW()-15)/35)+138,2+INT((ROW()-15)/35), 1, 1, "Variables_Simulación"))</f>
        <v>0</v>
      </c>
      <c r="C423" s="81" t="n">
        <f aca="true">INDIRECT(ADDRESS(ROW()-35*INT((ROW()-15)/35)+108,2+INT((ROW()-15)/35), 1, 1, "Variables_Simulación"))</f>
        <v>0</v>
      </c>
      <c r="D423" s="81" t="n">
        <f aca="true">INDIRECT(ADDRESS(ROW()-35*INT((ROW()-15)/35)+78,2+INT((ROW()-15)/35), 1, 1, "Variables_Simulación"))</f>
        <v>0</v>
      </c>
      <c r="E423" s="81" t="n">
        <f aca="true">INDIRECT(ADDRESS(ROW()-35*INT((ROW()-15)/35)+48,2+INT((ROW()-15)/35), 1, 1, "Variables_Simulación"))</f>
        <v>0</v>
      </c>
      <c r="F423" s="81" t="n">
        <f aca="true">INDIRECT(ADDRESS(ROW()-35*INT((ROW()-15)/35)+18,2+INT((ROW()-15)/35), 1, 1, "Variables_Simulación"))</f>
        <v>0</v>
      </c>
      <c r="G423" s="81" t="n">
        <f aca="true">INDIRECT(ADDRESS(ROW()-35*INT((ROW()-15)/35)-12,2+INT((ROW()-15)/35), 1, 1, "Variables_Simulación"))</f>
        <v>0</v>
      </c>
      <c r="H423" s="81" t="n">
        <f aca="true">INDIRECT(ADDRESS(ROW()-35*INT((ROW()-15)/35)+168,2+INT((ROW()-15)/35), 1, 1, "Variables_Simulación"))</f>
        <v>0</v>
      </c>
      <c r="I423" s="94" t="n">
        <f aca="false">AP423+AR423+AT423+AV423+AX423</f>
        <v>0.0117478297237268</v>
      </c>
      <c r="J423" s="81" t="n">
        <f aca="false">ROUND(AQ423+AS423+AU423+AW423+AY423,0)</f>
        <v>91498</v>
      </c>
      <c r="K423" s="94" t="n">
        <f aca="false">I423-Tabla_Ministerio!J423</f>
        <v>0</v>
      </c>
      <c r="L423" s="81" t="n">
        <f aca="false">J423-Tabla_Ministerio!K423</f>
        <v>0</v>
      </c>
      <c r="M423" s="94" t="n">
        <f aca="false">Q458/Q$460</f>
        <v>0.00532496939997288</v>
      </c>
      <c r="N423" s="81" t="n">
        <f aca="false">ROUND((N$425*M423),0)</f>
        <v>787994</v>
      </c>
      <c r="O423" s="82" t="n">
        <f aca="false">Tabla_Ministerio!L423/Tabla_Ministerio!L425-M423</f>
        <v>-1.97973633836905E-005</v>
      </c>
      <c r="P423" s="81" t="n">
        <f aca="false">N423-Tabla_Ministerio!L423</f>
        <v>2930</v>
      </c>
      <c r="Q423" s="83" t="n">
        <f aca="false">N423+J423</f>
        <v>879492</v>
      </c>
      <c r="R423" s="81" t="n">
        <f aca="false">Q423-Tabla_Ministerio!M423</f>
        <v>2930</v>
      </c>
      <c r="T423" s="83" t="n">
        <f aca="false">B423+Tabla_Ministerio!B423</f>
        <v>5611</v>
      </c>
      <c r="U423" s="83" t="n">
        <f aca="false">C423+Tabla_Ministerio!C423</f>
        <v>43</v>
      </c>
      <c r="V423" s="83" t="n">
        <f aca="false">D423+Tabla_Ministerio!D423</f>
        <v>290.488241531169</v>
      </c>
      <c r="W423" s="83" t="n">
        <f aca="false">E423+Tabla_Ministerio!E423</f>
        <v>145.793177558199</v>
      </c>
      <c r="X423" s="83" t="n">
        <f aca="false">F423+Tabla_Ministerio!F423</f>
        <v>31</v>
      </c>
      <c r="Y423" s="83" t="n">
        <f aca="false">G423+Tabla_Ministerio!G423</f>
        <v>45</v>
      </c>
      <c r="Z423" s="83" t="n">
        <f aca="false">H423+Tabla_Ministerio!H423</f>
        <v>4</v>
      </c>
      <c r="AA423" s="83" t="n">
        <f aca="false">Y423+0.33*Z423</f>
        <v>46.32</v>
      </c>
      <c r="AD423" s="91" t="n">
        <f aca="false">IF(U423&gt;0,T423/U423,0)</f>
        <v>130.488372093023</v>
      </c>
      <c r="AE423" s="92" t="n">
        <f aca="false">EXP((((AD423-AD$425)/AD$426+2)/4-1.9)^3)</f>
        <v>0.0206243339366706</v>
      </c>
      <c r="AF423" s="93" t="n">
        <f aca="false">T423/V423</f>
        <v>19.3157560196733</v>
      </c>
      <c r="AG423" s="92" t="n">
        <f aca="false">EXP((((AF423-AF$425)/AF$426+2)/4-1.9)^3)</f>
        <v>0.0300930906772453</v>
      </c>
      <c r="AH423" s="92" t="n">
        <f aca="false">W423/V423</f>
        <v>0.501890117099819</v>
      </c>
      <c r="AI423" s="92" t="n">
        <f aca="false">EXP((((AH423-AH$425)/AH$426+2)/4-1.9)^3)</f>
        <v>0.0246201695957768</v>
      </c>
      <c r="AJ423" s="92" t="n">
        <f aca="false">X423/V423</f>
        <v>0.106716884086593</v>
      </c>
      <c r="AK423" s="92" t="n">
        <f aca="false">EXP((((AJ423-AJ$425)/AJ$426+2)/4-1.9)^3)</f>
        <v>0.0583321944094322</v>
      </c>
      <c r="AL423" s="92" t="n">
        <f aca="false">AA423/V423</f>
        <v>0.159455679706161</v>
      </c>
      <c r="AM423" s="92" t="n">
        <f aca="false">EXP((((AL423-AL$425)/AL$426+2)/4-1.9)^3)</f>
        <v>0.0233671376890119</v>
      </c>
      <c r="AN423" s="92" t="n">
        <f aca="false">0.01*AE423+0.15*AG423+0.24*AI423+0.25*AK423+0.35*AM423</f>
        <v>0.0333905944374522</v>
      </c>
      <c r="AP423" s="94" t="n">
        <f aca="false">0.01*AE423/$AN$425</f>
        <v>7.25626983691923E-005</v>
      </c>
      <c r="AQ423" s="81" t="n">
        <f aca="false">AP423*$J$425</f>
        <v>565.152181679408</v>
      </c>
      <c r="AR423" s="94" t="n">
        <f aca="false">0.15*AG423/$AN$425</f>
        <v>0.0015881500962757</v>
      </c>
      <c r="AS423" s="81" t="n">
        <f aca="false">AR423*$J$425</f>
        <v>12369.2546158901</v>
      </c>
      <c r="AT423" s="94" t="n">
        <f aca="false">0.24*AI423/$AN$425</f>
        <v>0.00207891041213244</v>
      </c>
      <c r="AU423" s="81" t="n">
        <f aca="false">AT423*$J$425</f>
        <v>16191.5251408499</v>
      </c>
      <c r="AV423" s="94" t="n">
        <f aca="false">0.25*AK423/$AN$425</f>
        <v>0.00513076136318126</v>
      </c>
      <c r="AW423" s="81" t="n">
        <f aca="false">AV423*$J$425</f>
        <v>39960.7655620123</v>
      </c>
      <c r="AX423" s="94" t="n">
        <f aca="false">0.35*AM423/$AN$425</f>
        <v>0.00287744515376823</v>
      </c>
      <c r="AY423" s="81" t="n">
        <f aca="false">AX423*$J$425</f>
        <v>22410.8866244338</v>
      </c>
    </row>
    <row r="424" customFormat="false" ht="13.8" hidden="false" customHeight="false" outlineLevel="0" collapsed="false">
      <c r="A424" s="95" t="s">
        <v>139</v>
      </c>
      <c r="B424" s="97" t="n">
        <f aca="true">INDIRECT(ADDRESS(ROW()-35*INT((ROW()-15)/35)+138,2+INT((ROW()-15)/35), 1, 1, "Variables_Simulación"))</f>
        <v>0</v>
      </c>
      <c r="C424" s="97" t="n">
        <f aca="true">INDIRECT(ADDRESS(ROW()-35*INT((ROW()-15)/35)+108,2+INT((ROW()-15)/35), 1, 1, "Variables_Simulación"))</f>
        <v>0</v>
      </c>
      <c r="D424" s="97" t="n">
        <f aca="true">INDIRECT(ADDRESS(ROW()-35*INT((ROW()-15)/35)+78,2+INT((ROW()-15)/35), 1, 1, "Variables_Simulación"))</f>
        <v>0</v>
      </c>
      <c r="E424" s="97" t="n">
        <f aca="true">INDIRECT(ADDRESS(ROW()-35*INT((ROW()-15)/35)+48,2+INT((ROW()-15)/35), 1, 1, "Variables_Simulación"))</f>
        <v>0</v>
      </c>
      <c r="F424" s="97" t="n">
        <f aca="true">INDIRECT(ADDRESS(ROW()-35*INT((ROW()-15)/35)+18,2+INT((ROW()-15)/35), 1, 1, "Variables_Simulación"))</f>
        <v>0</v>
      </c>
      <c r="G424" s="97" t="n">
        <f aca="true">INDIRECT(ADDRESS(ROW()-35*INT((ROW()-15)/35)-12,2+INT((ROW()-15)/35), 1, 1, "Variables_Simulación"))</f>
        <v>0</v>
      </c>
      <c r="H424" s="97" t="n">
        <f aca="true">INDIRECT(ADDRESS(ROW()-35*INT((ROW()-15)/35)+168,2+INT((ROW()-15)/35), 1, 1, "Variables_Simulación"))</f>
        <v>0</v>
      </c>
      <c r="I424" s="103" t="n">
        <f aca="false">AP424+AR424+AT424+AV424+AX424</f>
        <v>0.00808755770239544</v>
      </c>
      <c r="J424" s="97" t="n">
        <f aca="false">ROUND(AQ424+AS424+AU424+AW424+AY424,0)</f>
        <v>62990</v>
      </c>
      <c r="K424" s="94" t="n">
        <f aca="false">I424-Tabla_Ministerio!J424</f>
        <v>-4.5102810375397E-017</v>
      </c>
      <c r="L424" s="81" t="n">
        <f aca="false">J424-Tabla_Ministerio!K424</f>
        <v>0</v>
      </c>
      <c r="M424" s="94" t="n">
        <f aca="false">Q459/Q$460</f>
        <v>0.00651606448453994</v>
      </c>
      <c r="N424" s="81" t="n">
        <f aca="false">ROUND((N$425*M424),0)</f>
        <v>964253</v>
      </c>
      <c r="O424" s="82" t="n">
        <f aca="false">Tabla_Ministerio!L424/Tabla_Ministerio!L425-M424</f>
        <v>1.25967360400849E-005</v>
      </c>
      <c r="P424" s="81" t="n">
        <f aca="false">N424-Tabla_Ministerio!L424</f>
        <v>-1864</v>
      </c>
      <c r="Q424" s="83" t="n">
        <f aca="false">N424+J424</f>
        <v>1027243</v>
      </c>
      <c r="R424" s="81" t="n">
        <f aca="false">Q424-Tabla_Ministerio!M424</f>
        <v>-1864</v>
      </c>
      <c r="T424" s="99" t="n">
        <f aca="false">B424+Tabla_Ministerio!B424</f>
        <v>6627</v>
      </c>
      <c r="U424" s="99" t="n">
        <f aca="false">C424+Tabla_Ministerio!C424</f>
        <v>29</v>
      </c>
      <c r="V424" s="99" t="n">
        <f aca="false">D424+Tabla_Ministerio!D424</f>
        <v>324.498062071982</v>
      </c>
      <c r="W424" s="99" t="n">
        <f aca="false">E424+Tabla_Ministerio!E424</f>
        <v>168.024227795023</v>
      </c>
      <c r="X424" s="99" t="n">
        <f aca="false">F424+Tabla_Ministerio!F424</f>
        <v>9</v>
      </c>
      <c r="Y424" s="99" t="n">
        <f aca="false">G424+Tabla_Ministerio!G424</f>
        <v>34</v>
      </c>
      <c r="Z424" s="99" t="n">
        <f aca="false">H424+Tabla_Ministerio!H424</f>
        <v>4</v>
      </c>
      <c r="AA424" s="99" t="n">
        <f aca="false">Y424+0.33*Z424</f>
        <v>35.32</v>
      </c>
      <c r="AD424" s="91" t="n">
        <f aca="false">IF(U424&gt;0,T424/U424,0)</f>
        <v>228.51724137931</v>
      </c>
      <c r="AE424" s="92" t="n">
        <f aca="false">EXP((((AD424-AD$425)/AD$426+2)/4-1.9)^3)</f>
        <v>0.122941337053117</v>
      </c>
      <c r="AF424" s="93" t="n">
        <f aca="false">T424/V424</f>
        <v>20.4223099444272</v>
      </c>
      <c r="AG424" s="92" t="n">
        <f aca="false">EXP((((AF424-AF$425)/AF$426+2)/4-1.9)^3)</f>
        <v>0.040956697906896</v>
      </c>
      <c r="AH424" s="92" t="n">
        <f aca="false">W424/V424</f>
        <v>0.517797322801117</v>
      </c>
      <c r="AI424" s="92" t="n">
        <f aca="false">EXP((((AH424-AH$425)/AH$426+2)/4-1.9)^3)</f>
        <v>0.0308618444720003</v>
      </c>
      <c r="AJ424" s="92" t="n">
        <f aca="false">X424/V424</f>
        <v>0.0277351425229885</v>
      </c>
      <c r="AK424" s="92" t="n">
        <f aca="false">EXP((((AJ424-AJ$425)/AJ$426+2)/4-1.9)^3)</f>
        <v>0.0125219626348166</v>
      </c>
      <c r="AL424" s="92" t="n">
        <f aca="false">AA424/V424</f>
        <v>0.108845025990217</v>
      </c>
      <c r="AM424" s="92" t="n">
        <f aca="false">EXP((((AL424-AL$425)/AL$426+2)/4-1.9)^3)</f>
        <v>0.0145052385993102</v>
      </c>
      <c r="AN424" s="92" t="n">
        <f aca="false">0.01*AE424+0.15*AG424+0.24*AI424+0.25*AK424+0.35*AM424</f>
        <v>0.0229870848983083</v>
      </c>
      <c r="AP424" s="94" t="n">
        <f aca="false">0.01*AE424/$AN$425</f>
        <v>0.000432545127764287</v>
      </c>
      <c r="AQ424" s="81" t="n">
        <f aca="false">AP424*$J$425</f>
        <v>3368.86345360294</v>
      </c>
      <c r="AR424" s="94" t="n">
        <f aca="false">0.15*AG424/$AN$425</f>
        <v>0.00216147235993792</v>
      </c>
      <c r="AS424" s="81" t="n">
        <f aca="false">AR424*$J$425</f>
        <v>16834.5561467886</v>
      </c>
      <c r="AT424" s="94" t="n">
        <f aca="false">0.24*AI424/$AN$425</f>
        <v>0.00260595320275368</v>
      </c>
      <c r="AU424" s="81" t="n">
        <f aca="false">AT424*$J$425</f>
        <v>20296.3805231914</v>
      </c>
      <c r="AV424" s="94" t="n">
        <f aca="false">0.25*AK424/$AN$425</f>
        <v>0.0011014021112761</v>
      </c>
      <c r="AW424" s="81" t="n">
        <f aca="false">AV424*$J$425</f>
        <v>8578.23399740422</v>
      </c>
      <c r="AX424" s="94" t="n">
        <f aca="false">0.35*AM424/$AN$425</f>
        <v>0.00178618490066345</v>
      </c>
      <c r="AY424" s="81" t="n">
        <f aca="false">AX424*$J$425</f>
        <v>13911.6421547156</v>
      </c>
    </row>
    <row r="425" customFormat="false" ht="13.8" hidden="false" customHeight="false" outlineLevel="0" collapsed="false">
      <c r="A425" s="104" t="s">
        <v>71</v>
      </c>
      <c r="B425" s="108"/>
      <c r="C425" s="108"/>
      <c r="D425" s="108"/>
      <c r="E425" s="108"/>
      <c r="F425" s="108"/>
      <c r="G425" s="108"/>
      <c r="H425" s="108"/>
      <c r="I425" s="108" t="n">
        <f aca="false">SUM(I398:I424)</f>
        <v>1</v>
      </c>
      <c r="J425" s="108" t="n">
        <f aca="false">Tabla_Ministerio!K425</f>
        <v>7788467</v>
      </c>
      <c r="K425" s="107" t="n">
        <f aca="false">I425-Tabla_Ministerio!J425</f>
        <v>0</v>
      </c>
      <c r="L425" s="108" t="n">
        <f aca="false">J425-Tabla_Ministerio!K425</f>
        <v>0</v>
      </c>
      <c r="M425" s="105" t="n">
        <f aca="false">SUM(M400:M424)</f>
        <v>1.0000000066316</v>
      </c>
      <c r="N425" s="108" t="n">
        <f aca="false">Tabla_Ministerio!L425</f>
        <v>147980875</v>
      </c>
      <c r="O425" s="105" t="n">
        <f aca="false">SUM(O400:O424)</f>
        <v>-6.63160019866854E-009</v>
      </c>
      <c r="P425" s="108" t="n">
        <f aca="false">SUM(P400:P424)</f>
        <v>2</v>
      </c>
      <c r="Q425" s="111" t="n">
        <f aca="false">Tabla_Ministerio!M425</f>
        <v>155769342</v>
      </c>
      <c r="R425" s="108" t="n">
        <f aca="false">SUM(R400:R424)</f>
        <v>3</v>
      </c>
      <c r="T425" s="111"/>
      <c r="U425" s="111"/>
      <c r="V425" s="111"/>
      <c r="W425" s="111"/>
      <c r="X425" s="111"/>
      <c r="Y425" s="111"/>
      <c r="Z425" s="111"/>
      <c r="AA425" s="111"/>
      <c r="AC425" s="112" t="s">
        <v>295</v>
      </c>
      <c r="AD425" s="112" t="n">
        <f aca="false">AVERAGE(AD400:AD424)</f>
        <v>188.123271802464</v>
      </c>
      <c r="AE425" s="111"/>
      <c r="AF425" s="112" t="n">
        <f aca="false">AVERAGE(AF400:AF424)</f>
        <v>22.1788346786414</v>
      </c>
      <c r="AG425" s="111"/>
      <c r="AH425" s="114" t="n">
        <f aca="false">AVERAGE(AH400:AH424)</f>
        <v>0.574814252042055</v>
      </c>
      <c r="AI425" s="111"/>
      <c r="AJ425" s="114" t="n">
        <f aca="false">AVERAGE(AJ400:AJ424)</f>
        <v>0.112612496866693</v>
      </c>
      <c r="AK425" s="111"/>
      <c r="AL425" s="114" t="n">
        <f aca="false">AVERAGE(AL400:AL424)</f>
        <v>0.283237611825261</v>
      </c>
      <c r="AM425" s="111"/>
      <c r="AN425" s="114" t="n">
        <f aca="false">SUM(AN400:AN424)</f>
        <v>2.84227769917485</v>
      </c>
      <c r="AP425" s="116" t="n">
        <f aca="false">SUM(AP398:AP424)</f>
        <v>0.00979008313852654</v>
      </c>
      <c r="AQ425" s="108" t="n">
        <f aca="false">SUM(AQ398:AQ424)</f>
        <v>76249.7394516704</v>
      </c>
      <c r="AR425" s="116" t="n">
        <f aca="false">SUM(AR398:AR424)</f>
        <v>0.149060141501742</v>
      </c>
      <c r="AS425" s="108" t="n">
        <f aca="false">SUM(AS398:AS424)</f>
        <v>1160949.99310165</v>
      </c>
      <c r="AT425" s="116" t="n">
        <f aca="false">SUM(AT398:AT424)</f>
        <v>0.234050825626287</v>
      </c>
      <c r="AU425" s="108" t="n">
        <f aca="false">SUM(AU398:AU424)</f>
        <v>1822897.13171309</v>
      </c>
      <c r="AV425" s="116" t="n">
        <f aca="false">SUM(AV398:AV424)</f>
        <v>0.254521904557435</v>
      </c>
      <c r="AW425" s="108" t="n">
        <f aca="false">SUM(AW398:AW424)</f>
        <v>1982335.45442273</v>
      </c>
      <c r="AX425" s="116" t="n">
        <f aca="false">SUM(AX398:AX424)</f>
        <v>0.35257704517601</v>
      </c>
      <c r="AY425" s="108" t="n">
        <f aca="false">SUM(AY398:AY424)</f>
        <v>2746034.68131086</v>
      </c>
    </row>
    <row r="426" customFormat="false" ht="13.8" hidden="false" customHeight="false" outlineLevel="0" collapsed="false">
      <c r="A426" s="57" t="s">
        <v>72</v>
      </c>
      <c r="I426" s="48"/>
      <c r="T426" s="48"/>
      <c r="U426" s="48"/>
      <c r="V426" s="48"/>
      <c r="W426" s="48"/>
      <c r="X426" s="48"/>
      <c r="Y426" s="48"/>
      <c r="Z426" s="48"/>
      <c r="AA426" s="48"/>
      <c r="AC426" s="112" t="s">
        <v>296</v>
      </c>
      <c r="AD426" s="112" t="n">
        <f aca="false">_xlfn.STDEV.P(AD400:AD424)</f>
        <v>83.9968510179745</v>
      </c>
      <c r="AE426" s="111"/>
      <c r="AF426" s="112" t="n">
        <f aca="false">_xlfn.STDEV.P(AF400:AF424)</f>
        <v>6.02527161252568</v>
      </c>
      <c r="AG426" s="111"/>
      <c r="AH426" s="114" t="n">
        <f aca="false">_xlfn.STDEV.P(AH400:AH424)</f>
        <v>0.123798399444781</v>
      </c>
      <c r="AI426" s="111"/>
      <c r="AJ426" s="114" t="n">
        <f aca="false">_xlfn.STDEV.P(AJ400:AJ424)</f>
        <v>0.0898402207733681</v>
      </c>
      <c r="AK426" s="111"/>
      <c r="AL426" s="114" t="n">
        <f aca="false">_xlfn.STDEV.P(AL400:AL424)</f>
        <v>0.200290523719095</v>
      </c>
      <c r="AM426" s="111"/>
      <c r="AN426" s="114"/>
    </row>
    <row r="427" customFormat="false" ht="13.8" hidden="false" customHeight="false" outlineLevel="0" collapsed="false">
      <c r="A427" s="57" t="s">
        <v>82</v>
      </c>
      <c r="I427" s="48"/>
      <c r="T427" s="48"/>
      <c r="U427" s="48"/>
      <c r="V427" s="48"/>
      <c r="W427" s="48"/>
      <c r="X427" s="48"/>
      <c r="Y427" s="48"/>
      <c r="Z427" s="48"/>
      <c r="AA427" s="48"/>
    </row>
    <row r="428" customFormat="false" ht="13.8" hidden="false" customHeight="false" outlineLevel="0" collapsed="false">
      <c r="I428" s="48"/>
      <c r="T428" s="48"/>
      <c r="U428" s="48"/>
      <c r="V428" s="48"/>
      <c r="W428" s="48"/>
      <c r="X428" s="48"/>
      <c r="Y428" s="48"/>
      <c r="Z428" s="48"/>
      <c r="AA428" s="48"/>
    </row>
    <row r="429" customFormat="false" ht="13.8" hidden="false" customHeight="false" outlineLevel="0" collapsed="false">
      <c r="I429" s="48"/>
      <c r="T429" s="48"/>
      <c r="U429" s="48"/>
      <c r="V429" s="48"/>
      <c r="W429" s="48"/>
      <c r="X429" s="48"/>
      <c r="Y429" s="48"/>
      <c r="Z429" s="48"/>
      <c r="AA429" s="48"/>
    </row>
    <row r="430" customFormat="false" ht="13.8" hidden="false" customHeight="false" outlineLevel="0" collapsed="false">
      <c r="I430" s="48"/>
      <c r="T430" s="48"/>
      <c r="U430" s="48"/>
      <c r="V430" s="48"/>
      <c r="W430" s="48"/>
      <c r="X430" s="48"/>
      <c r="Y430" s="48"/>
      <c r="Z430" s="48"/>
      <c r="AA430" s="48"/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T431" s="16"/>
      <c r="U431" s="16"/>
      <c r="V431" s="16"/>
      <c r="W431" s="16"/>
      <c r="X431" s="16"/>
      <c r="Y431" s="16"/>
      <c r="Z431" s="16"/>
      <c r="AA431" s="16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T432" s="16"/>
      <c r="U432" s="16"/>
      <c r="V432" s="16"/>
      <c r="W432" s="16"/>
      <c r="X432" s="16"/>
      <c r="Y432" s="16"/>
      <c r="Z432" s="16"/>
      <c r="AA432" s="16"/>
    </row>
    <row r="433" customFormat="false" ht="15.8" hidden="false" customHeight="true" outlineLevel="0" collapsed="false">
      <c r="A433" s="66" t="s">
        <v>30</v>
      </c>
      <c r="B433" s="136" t="s">
        <v>309</v>
      </c>
      <c r="C433" s="136"/>
      <c r="D433" s="136"/>
      <c r="E433" s="136"/>
      <c r="F433" s="136"/>
      <c r="G433" s="136"/>
      <c r="H433" s="136"/>
      <c r="I433" s="66" t="s">
        <v>32</v>
      </c>
      <c r="J433" s="69" t="s">
        <v>33</v>
      </c>
      <c r="K433" s="157" t="s">
        <v>276</v>
      </c>
      <c r="L433" s="69" t="s">
        <v>277</v>
      </c>
      <c r="M433" s="157" t="s">
        <v>278</v>
      </c>
      <c r="N433" s="69" t="s">
        <v>34</v>
      </c>
      <c r="O433" s="69" t="s">
        <v>279</v>
      </c>
      <c r="P433" s="69" t="s">
        <v>280</v>
      </c>
      <c r="Q433" s="66" t="s">
        <v>281</v>
      </c>
      <c r="R433" s="69" t="s">
        <v>282</v>
      </c>
      <c r="T433" s="72" t="s">
        <v>309</v>
      </c>
      <c r="U433" s="72"/>
      <c r="V433" s="72"/>
      <c r="W433" s="72"/>
      <c r="X433" s="72"/>
      <c r="Y433" s="72"/>
      <c r="Z433" s="72"/>
      <c r="AA433" s="72"/>
      <c r="AD433" s="73" t="s">
        <v>284</v>
      </c>
      <c r="AE433" s="73"/>
      <c r="AF433" s="73" t="s">
        <v>285</v>
      </c>
      <c r="AG433" s="73"/>
      <c r="AH433" s="73" t="s">
        <v>286</v>
      </c>
      <c r="AI433" s="73"/>
      <c r="AJ433" s="73" t="s">
        <v>287</v>
      </c>
      <c r="AK433" s="73"/>
      <c r="AL433" s="73" t="s">
        <v>288</v>
      </c>
      <c r="AM433" s="73"/>
      <c r="AN433" s="74" t="s">
        <v>289</v>
      </c>
      <c r="AP433" s="73" t="s">
        <v>284</v>
      </c>
      <c r="AQ433" s="73"/>
      <c r="AR433" s="73" t="s">
        <v>285</v>
      </c>
      <c r="AS433" s="73"/>
      <c r="AT433" s="73" t="s">
        <v>286</v>
      </c>
      <c r="AU433" s="73"/>
      <c r="AV433" s="73" t="s">
        <v>287</v>
      </c>
      <c r="AW433" s="73"/>
      <c r="AX433" s="74" t="s">
        <v>288</v>
      </c>
      <c r="AY433" s="74"/>
    </row>
    <row r="434" customFormat="false" ht="37.3" hidden="false" customHeight="false" outlineLevel="0" collapsed="false">
      <c r="A434" s="66"/>
      <c r="B434" s="137" t="s">
        <v>189</v>
      </c>
      <c r="C434" s="137" t="s">
        <v>190</v>
      </c>
      <c r="D434" s="137" t="s">
        <v>191</v>
      </c>
      <c r="E434" s="137" t="s">
        <v>192</v>
      </c>
      <c r="F434" s="137" t="s">
        <v>193</v>
      </c>
      <c r="G434" s="137" t="s">
        <v>194</v>
      </c>
      <c r="H434" s="137" t="s">
        <v>195</v>
      </c>
      <c r="I434" s="66"/>
      <c r="J434" s="69"/>
      <c r="K434" s="157"/>
      <c r="L434" s="69"/>
      <c r="M434" s="157"/>
      <c r="N434" s="69"/>
      <c r="O434" s="69"/>
      <c r="P434" s="69"/>
      <c r="Q434" s="66"/>
      <c r="R434" s="69"/>
      <c r="T434" s="73" t="s">
        <v>189</v>
      </c>
      <c r="U434" s="73" t="s">
        <v>190</v>
      </c>
      <c r="V434" s="73" t="s">
        <v>191</v>
      </c>
      <c r="W434" s="73" t="s">
        <v>192</v>
      </c>
      <c r="X434" s="73" t="s">
        <v>193</v>
      </c>
      <c r="Y434" s="73" t="s">
        <v>194</v>
      </c>
      <c r="Z434" s="73" t="s">
        <v>195</v>
      </c>
      <c r="AA434" s="66" t="s">
        <v>43</v>
      </c>
      <c r="AD434" s="73" t="s">
        <v>290</v>
      </c>
      <c r="AE434" s="73" t="s">
        <v>291</v>
      </c>
      <c r="AF434" s="73" t="s">
        <v>290</v>
      </c>
      <c r="AG434" s="73" t="s">
        <v>291</v>
      </c>
      <c r="AH434" s="73" t="s">
        <v>290</v>
      </c>
      <c r="AI434" s="73" t="s">
        <v>291</v>
      </c>
      <c r="AJ434" s="73" t="s">
        <v>290</v>
      </c>
      <c r="AK434" s="73" t="s">
        <v>291</v>
      </c>
      <c r="AL434" s="73" t="s">
        <v>290</v>
      </c>
      <c r="AM434" s="73" t="s">
        <v>291</v>
      </c>
      <c r="AN434" s="75" t="s">
        <v>292</v>
      </c>
      <c r="AP434" s="73" t="s">
        <v>293</v>
      </c>
      <c r="AQ434" s="73" t="s">
        <v>294</v>
      </c>
      <c r="AR434" s="73" t="s">
        <v>293</v>
      </c>
      <c r="AS434" s="73" t="s">
        <v>294</v>
      </c>
      <c r="AT434" s="73" t="s">
        <v>293</v>
      </c>
      <c r="AU434" s="73" t="s">
        <v>294</v>
      </c>
      <c r="AV434" s="73" t="s">
        <v>293</v>
      </c>
      <c r="AW434" s="73" t="s">
        <v>294</v>
      </c>
      <c r="AX434" s="73" t="s">
        <v>293</v>
      </c>
      <c r="AY434" s="75" t="s">
        <v>294</v>
      </c>
    </row>
    <row r="435" customFormat="false" ht="13.8" hidden="false" customHeight="false" outlineLevel="0" collapsed="false">
      <c r="A435" s="76" t="s">
        <v>44</v>
      </c>
      <c r="B435" s="79" t="n">
        <f aca="true">INDIRECT(ADDRESS(ROW()-35*INT((ROW()-15)/35)+138,2+INT((ROW()-15)/35), 1, 1, "Variables_Simulación"))</f>
        <v>0</v>
      </c>
      <c r="C435" s="79" t="n">
        <f aca="true">INDIRECT(ADDRESS(ROW()-35*INT((ROW()-15)/35)+108,2+INT((ROW()-15)/35), 1, 1, "Variables_Simulación"))</f>
        <v>0</v>
      </c>
      <c r="D435" s="79" t="n">
        <f aca="true">INDIRECT(ADDRESS(ROW()-35*INT((ROW()-15)/35)+78,2+INT((ROW()-15)/35), 1, 1, "Variables_Simulación"))</f>
        <v>0</v>
      </c>
      <c r="E435" s="79" t="n">
        <f aca="true">INDIRECT(ADDRESS(ROW()-35*INT((ROW()-15)/35)+48,2+INT((ROW()-15)/35), 1, 1, "Variables_Simulación"))</f>
        <v>0</v>
      </c>
      <c r="F435" s="79" t="n">
        <f aca="true">INDIRECT(ADDRESS(ROW()-35*INT((ROW()-15)/35)+18,2+INT((ROW()-15)/35), 1, 1, "Variables_Simulación"))</f>
        <v>0</v>
      </c>
      <c r="G435" s="79" t="n">
        <f aca="true">INDIRECT(ADDRESS(ROW()-35*INT((ROW()-15)/35)-12,2+INT((ROW()-15)/35), 1, 1, "Variables_Simulación"))</f>
        <v>0</v>
      </c>
      <c r="H435" s="79" t="n">
        <f aca="true">INDIRECT(ADDRESS(ROW()-35*INT((ROW()-15)/35)+168,2+INT((ROW()-15)/35), 1, 1, "Variables_Simulación"))</f>
        <v>0</v>
      </c>
      <c r="I435" s="88" t="n">
        <f aca="false">AP435+AR435+AT435+AV435+AX435</f>
        <v>0.155779277937187</v>
      </c>
      <c r="J435" s="79" t="n">
        <f aca="false">ROUND(AQ435+AS435+AU435+AW435+AY435,0)</f>
        <v>1174523</v>
      </c>
      <c r="K435" s="88" t="n">
        <f aca="false">I435-Tabla_Ministerio!J435</f>
        <v>0</v>
      </c>
      <c r="L435" s="79" t="n">
        <f aca="false">J435-Tabla_Ministerio!K435</f>
        <v>1</v>
      </c>
      <c r="M435" s="94" t="n">
        <f aca="false">M470</f>
        <v>0.204542988670303</v>
      </c>
      <c r="N435" s="81" t="n">
        <f aca="false">ROUND((N$460*M435),0)</f>
        <v>29301501</v>
      </c>
      <c r="O435" s="82" t="n">
        <f aca="false">Tabla_Ministerio!L435/Tabla_Ministerio!L460-M435</f>
        <v>-2.53162264712836E-006</v>
      </c>
      <c r="P435" s="81" t="n">
        <f aca="false">N435-Tabla_Ministerio!L435</f>
        <v>363</v>
      </c>
      <c r="Q435" s="83" t="n">
        <f aca="false">N435+J435</f>
        <v>30476024</v>
      </c>
      <c r="R435" s="81" t="n">
        <f aca="false">Q435-Tabla_Ministerio!M435</f>
        <v>364</v>
      </c>
      <c r="T435" s="84" t="n">
        <f aca="false">B435+Tabla_Ministerio!B435</f>
        <v>24649</v>
      </c>
      <c r="U435" s="84" t="n">
        <f aca="false">C435+Tabla_Ministerio!C435</f>
        <v>65</v>
      </c>
      <c r="V435" s="84" t="n">
        <f aca="false">D435+Tabla_Ministerio!D435</f>
        <v>1835.18092424597</v>
      </c>
      <c r="W435" s="84" t="n">
        <f aca="false">E435+Tabla_Ministerio!E435</f>
        <v>1060.51046970052</v>
      </c>
      <c r="X435" s="84" t="n">
        <f aca="false">F435+Tabla_Ministerio!F435</f>
        <v>502</v>
      </c>
      <c r="Y435" s="84" t="n">
        <f aca="false">G435+Tabla_Ministerio!G435</f>
        <v>1363</v>
      </c>
      <c r="Z435" s="84" t="n">
        <f aca="false">H435+Tabla_Ministerio!H435</f>
        <v>135</v>
      </c>
      <c r="AA435" s="84" t="n">
        <f aca="false">Y435+0.33*Z435</f>
        <v>1407.55</v>
      </c>
      <c r="AD435" s="85" t="n">
        <f aca="false">IF(U435&gt;0,T435/U435,0)</f>
        <v>379.215384615385</v>
      </c>
      <c r="AE435" s="86" t="n">
        <f aca="false">EXP((((AD435-AD$460)/AD$461+2)/4-1.9)^3)</f>
        <v>0.546441088832671</v>
      </c>
      <c r="AF435" s="87" t="n">
        <f aca="false">T435/V435</f>
        <v>13.4313732637166</v>
      </c>
      <c r="AG435" s="86" t="n">
        <f aca="false">EXP((((AF435-AF$460)/AF$461+2)/4-1.9)^3)</f>
        <v>0.00926123546420298</v>
      </c>
      <c r="AH435" s="86" t="n">
        <f aca="false">W435/V435</f>
        <v>0.57787788423981</v>
      </c>
      <c r="AI435" s="86" t="n">
        <f aca="false">EXP((((AH435-AH$460)/AH$461+2)/4-1.9)^3)</f>
        <v>0.075291947543074</v>
      </c>
      <c r="AJ435" s="86" t="n">
        <f aca="false">X435/V435</f>
        <v>0.273542512003965</v>
      </c>
      <c r="AK435" s="86" t="n">
        <f aca="false">EXP((((AJ435-AJ$460)/AJ$461+2)/4-1.9)^3)</f>
        <v>0.623389869635729</v>
      </c>
      <c r="AL435" s="86" t="n">
        <f aca="false">AA435/V435</f>
        <v>0.766981599145777</v>
      </c>
      <c r="AM435" s="86" t="n">
        <f aca="false">EXP((((AL435-AL$460)/AL$461+2)/4-1.9)^3)</f>
        <v>0.603749591645994</v>
      </c>
      <c r="AN435" s="86" t="n">
        <f aca="false">0.01*AE435+0.15*AG435+0.24*AI435+0.25*AK435+0.35*AM435</f>
        <v>0.392083488103325</v>
      </c>
      <c r="AP435" s="88" t="n">
        <f aca="false">AP470</f>
        <v>0.00193711218151396</v>
      </c>
      <c r="AQ435" s="79" t="n">
        <f aca="false">AP435*$J$460</f>
        <v>14605.1652933613</v>
      </c>
      <c r="AR435" s="88" t="n">
        <f aca="false">AR470</f>
        <v>0.000447305412598811</v>
      </c>
      <c r="AS435" s="79" t="n">
        <f aca="false">AR435*$J$460</f>
        <v>3372.53027984934</v>
      </c>
      <c r="AT435" s="88" t="n">
        <f aca="false">AT470</f>
        <v>0.00578956448710779</v>
      </c>
      <c r="AU435" s="79" t="n">
        <f aca="false">AT435*$J$460</f>
        <v>43651.3419913027</v>
      </c>
      <c r="AV435" s="88" t="n">
        <f aca="false">AV470</f>
        <v>0.0564108640193268</v>
      </c>
      <c r="AW435" s="79" t="n">
        <f aca="false">AV435*$J$460</f>
        <v>425318.678601094</v>
      </c>
      <c r="AX435" s="88" t="n">
        <f aca="false">AX470</f>
        <v>0.0911944318366396</v>
      </c>
      <c r="AY435" s="79" t="n">
        <f aca="false">AX435*$J$460</f>
        <v>687574.918747007</v>
      </c>
    </row>
    <row r="436" customFormat="false" ht="13.8" hidden="false" customHeight="false" outlineLevel="0" collapsed="false">
      <c r="A436" s="89" t="s">
        <v>45</v>
      </c>
      <c r="B436" s="81" t="n">
        <f aca="true">INDIRECT(ADDRESS(ROW()-35*INT((ROW()-15)/35)+138,2+INT((ROW()-15)/35), 1, 1, "Variables_Simulación"))</f>
        <v>0</v>
      </c>
      <c r="C436" s="81" t="n">
        <f aca="true">INDIRECT(ADDRESS(ROW()-35*INT((ROW()-15)/35)+108,2+INT((ROW()-15)/35), 1, 1, "Variables_Simulación"))</f>
        <v>0</v>
      </c>
      <c r="D436" s="81" t="n">
        <f aca="true">INDIRECT(ADDRESS(ROW()-35*INT((ROW()-15)/35)+78,2+INT((ROW()-15)/35), 1, 1, "Variables_Simulación"))</f>
        <v>0</v>
      </c>
      <c r="E436" s="81" t="n">
        <f aca="true">INDIRECT(ADDRESS(ROW()-35*INT((ROW()-15)/35)+48,2+INT((ROW()-15)/35), 1, 1, "Variables_Simulación"))</f>
        <v>0</v>
      </c>
      <c r="F436" s="81" t="n">
        <f aca="true">INDIRECT(ADDRESS(ROW()-35*INT((ROW()-15)/35)+18,2+INT((ROW()-15)/35), 1, 1, "Variables_Simulación"))</f>
        <v>0</v>
      </c>
      <c r="G436" s="81" t="n">
        <f aca="true">INDIRECT(ADDRESS(ROW()-35*INT((ROW()-15)/35)-12,2+INT((ROW()-15)/35), 1, 1, "Variables_Simulación"))</f>
        <v>0</v>
      </c>
      <c r="H436" s="81" t="n">
        <f aca="true">INDIRECT(ADDRESS(ROW()-35*INT((ROW()-15)/35)+168,2+INT((ROW()-15)/35), 1, 1, "Variables_Simulación"))</f>
        <v>0</v>
      </c>
      <c r="I436" s="94" t="n">
        <f aca="false">AP436+AR436+AT436+AV436+AX436</f>
        <v>0.119055386363082</v>
      </c>
      <c r="J436" s="81" t="n">
        <f aca="false">ROUND(AQ436+AS436+AU436+AW436+AY436,0)</f>
        <v>897637</v>
      </c>
      <c r="K436" s="94" t="n">
        <f aca="false">I436-Tabla_Ministerio!J436</f>
        <v>0</v>
      </c>
      <c r="L436" s="81" t="n">
        <f aca="false">J436-Tabla_Ministerio!K436</f>
        <v>0</v>
      </c>
      <c r="M436" s="94" t="n">
        <f aca="false">M471</f>
        <v>0.1278932341153</v>
      </c>
      <c r="N436" s="81" t="n">
        <f aca="false">ROUND((N$460*M436),0)</f>
        <v>18321154</v>
      </c>
      <c r="O436" s="82" t="n">
        <f aca="false">Tabla_Ministerio!L436/Tabla_Ministerio!L460-M436</f>
        <v>3.90610691375359E-006</v>
      </c>
      <c r="P436" s="81" t="n">
        <f aca="false">N436-Tabla_Ministerio!L436</f>
        <v>-560</v>
      </c>
      <c r="Q436" s="83" t="n">
        <f aca="false">N436+J436</f>
        <v>19218791</v>
      </c>
      <c r="R436" s="81" t="n">
        <f aca="false">Q436-Tabla_Ministerio!M436</f>
        <v>-560</v>
      </c>
      <c r="T436" s="83" t="n">
        <f aca="false">B436+Tabla_Ministerio!B436</f>
        <v>18771</v>
      </c>
      <c r="U436" s="83" t="n">
        <f aca="false">C436+Tabla_Ministerio!C436</f>
        <v>43</v>
      </c>
      <c r="V436" s="83" t="n">
        <f aca="false">D436+Tabla_Ministerio!D436</f>
        <v>1720.2262239714</v>
      </c>
      <c r="W436" s="83" t="n">
        <f aca="false">E436+Tabla_Ministerio!E436</f>
        <v>1024.88531488049</v>
      </c>
      <c r="X436" s="83" t="n">
        <f aca="false">F436+Tabla_Ministerio!F436</f>
        <v>350</v>
      </c>
      <c r="Y436" s="83" t="n">
        <f aca="false">G436+Tabla_Ministerio!G436</f>
        <v>1059</v>
      </c>
      <c r="Z436" s="83" t="n">
        <f aca="false">H436+Tabla_Ministerio!H436</f>
        <v>102</v>
      </c>
      <c r="AA436" s="83" t="n">
        <f aca="false">Y436+0.33*Z436</f>
        <v>1092.66</v>
      </c>
      <c r="AD436" s="91" t="n">
        <f aca="false">IF(U436&gt;0,T436/U436,0)</f>
        <v>436.53488372093</v>
      </c>
      <c r="AE436" s="92" t="n">
        <f aca="false">EXP((((AD436-AD$460)/AD$461+2)/4-1.9)^3)</f>
        <v>0.73730989868343</v>
      </c>
      <c r="AF436" s="93" t="n">
        <f aca="false">T436/V436</f>
        <v>10.9119368943605</v>
      </c>
      <c r="AG436" s="92" t="n">
        <f aca="false">EXP((((AF436-AF$460)/AF$461+2)/4-1.9)^3)</f>
        <v>0.00425449125474517</v>
      </c>
      <c r="AH436" s="92" t="n">
        <f aca="false">W436/V436</f>
        <v>0.595785194178931</v>
      </c>
      <c r="AI436" s="92" t="n">
        <f aca="false">EXP((((AH436-AH$460)/AH$461+2)/4-1.9)^3)</f>
        <v>0.0936642779457669</v>
      </c>
      <c r="AJ436" s="92" t="n">
        <f aca="false">X436/V436</f>
        <v>0.203461611689637</v>
      </c>
      <c r="AK436" s="92" t="n">
        <f aca="false">EXP((((AJ436-AJ$460)/AJ$461+2)/4-1.9)^3)</f>
        <v>0.348191770666836</v>
      </c>
      <c r="AL436" s="92" t="n">
        <f aca="false">AA436/V436</f>
        <v>0.635183898939426</v>
      </c>
      <c r="AM436" s="92" t="n">
        <f aca="false">EXP((((AL436-AL$460)/AL$461+2)/4-1.9)^3)</f>
        <v>0.412038933444469</v>
      </c>
      <c r="AN436" s="92" t="n">
        <f aca="false">0.01*AE436+0.15*AG436+0.24*AI436+0.25*AK436+0.35*AM436</f>
        <v>0.261752268754303</v>
      </c>
      <c r="AP436" s="94" t="n">
        <f aca="false">AP471</f>
        <v>0.00276529384305105</v>
      </c>
      <c r="AQ436" s="81" t="n">
        <f aca="false">AP436*$J$460</f>
        <v>20849.3726114044</v>
      </c>
      <c r="AR436" s="94" t="n">
        <f aca="false">AR471</f>
        <v>0.000128851283655494</v>
      </c>
      <c r="AS436" s="81" t="n">
        <f aca="false">AR436*$J$460</f>
        <v>971.494740474698</v>
      </c>
      <c r="AT436" s="94" t="n">
        <f aca="false">AT471</f>
        <v>0.00901577040261764</v>
      </c>
      <c r="AU436" s="81" t="n">
        <f aca="false">AT436*$J$460</f>
        <v>67975.8344580297</v>
      </c>
      <c r="AV436" s="94" t="n">
        <f aca="false">AV471</f>
        <v>0.039590810792679</v>
      </c>
      <c r="AW436" s="81" t="n">
        <f aca="false">AV436*$J$460</f>
        <v>298501.21291032</v>
      </c>
      <c r="AX436" s="94" t="n">
        <f aca="false">AX471</f>
        <v>0.0675546600410788</v>
      </c>
      <c r="AY436" s="81" t="n">
        <f aca="false">AX436*$J$460</f>
        <v>509339.10057066</v>
      </c>
    </row>
    <row r="437" customFormat="false" ht="13.8" hidden="false" customHeight="false" outlineLevel="0" collapsed="false">
      <c r="A437" s="89" t="s">
        <v>46</v>
      </c>
      <c r="B437" s="81" t="n">
        <f aca="true">INDIRECT(ADDRESS(ROW()-35*INT((ROW()-15)/35)+138,2+INT((ROW()-15)/35), 1, 1, "Variables_Simulación"))</f>
        <v>0</v>
      </c>
      <c r="C437" s="81" t="n">
        <f aca="true">INDIRECT(ADDRESS(ROW()-35*INT((ROW()-15)/35)+108,2+INT((ROW()-15)/35), 1, 1, "Variables_Simulación"))</f>
        <v>0</v>
      </c>
      <c r="D437" s="81" t="n">
        <f aca="true">INDIRECT(ADDRESS(ROW()-35*INT((ROW()-15)/35)+78,2+INT((ROW()-15)/35), 1, 1, "Variables_Simulación"))</f>
        <v>0</v>
      </c>
      <c r="E437" s="81" t="n">
        <f aca="true">INDIRECT(ADDRESS(ROW()-35*INT((ROW()-15)/35)+48,2+INT((ROW()-15)/35), 1, 1, "Variables_Simulación"))</f>
        <v>0</v>
      </c>
      <c r="F437" s="81" t="n">
        <f aca="true">INDIRECT(ADDRESS(ROW()-35*INT((ROW()-15)/35)+18,2+INT((ROW()-15)/35), 1, 1, "Variables_Simulación"))</f>
        <v>0</v>
      </c>
      <c r="G437" s="81" t="n">
        <f aca="true">INDIRECT(ADDRESS(ROW()-35*INT((ROW()-15)/35)-12,2+INT((ROW()-15)/35), 1, 1, "Variables_Simulación"))</f>
        <v>0</v>
      </c>
      <c r="H437" s="81" t="n">
        <f aca="true">INDIRECT(ADDRESS(ROW()-35*INT((ROW()-15)/35)+168,2+INT((ROW()-15)/35), 1, 1, "Variables_Simulación"))</f>
        <v>0</v>
      </c>
      <c r="I437" s="94" t="n">
        <f aca="false">AP437+AR437+AT437+AV437+AX437</f>
        <v>0.0764342840581935</v>
      </c>
      <c r="J437" s="81" t="n">
        <f aca="false">ROUND(AQ437+AS437+AU437+AW437+AY437,0)</f>
        <v>576288</v>
      </c>
      <c r="K437" s="94" t="n">
        <f aca="false">I437-Tabla_Ministerio!J437</f>
        <v>3.7470027081099E-016</v>
      </c>
      <c r="L437" s="81" t="n">
        <f aca="false">J437-Tabla_Ministerio!K437</f>
        <v>0</v>
      </c>
      <c r="M437" s="94" t="n">
        <f aca="false">M472</f>
        <v>0.0748437457227686</v>
      </c>
      <c r="N437" s="81" t="n">
        <f aca="false">ROUND((N$460*M437),0)</f>
        <v>10721629</v>
      </c>
      <c r="O437" s="82" t="n">
        <f aca="false">Tabla_Ministerio!L437/Tabla_Ministerio!L460-M437</f>
        <v>-2.70229099492841E-005</v>
      </c>
      <c r="P437" s="81" t="n">
        <f aca="false">N437-Tabla_Ministerio!L437</f>
        <v>3871</v>
      </c>
      <c r="Q437" s="83" t="n">
        <f aca="false">N437+J437</f>
        <v>11297917</v>
      </c>
      <c r="R437" s="81" t="n">
        <f aca="false">Q437-Tabla_Ministerio!M437</f>
        <v>3871</v>
      </c>
      <c r="T437" s="83" t="n">
        <f aca="false">B437+Tabla_Ministerio!B437</f>
        <v>21780</v>
      </c>
      <c r="U437" s="83" t="n">
        <f aca="false">C437+Tabla_Ministerio!C437</f>
        <v>97</v>
      </c>
      <c r="V437" s="83" t="n">
        <f aca="false">D437+Tabla_Ministerio!D437</f>
        <v>1300.36110638825</v>
      </c>
      <c r="W437" s="83" t="n">
        <f aca="false">E437+Tabla_Ministerio!E437</f>
        <v>881.383833660982</v>
      </c>
      <c r="X437" s="83" t="n">
        <f aca="false">F437+Tabla_Ministerio!F437</f>
        <v>227</v>
      </c>
      <c r="Y437" s="83" t="n">
        <f aca="false">G437+Tabla_Ministerio!G437</f>
        <v>677</v>
      </c>
      <c r="Z437" s="83" t="n">
        <f aca="false">H437+Tabla_Ministerio!H437</f>
        <v>21</v>
      </c>
      <c r="AA437" s="83" t="n">
        <f aca="false">Y437+0.33*Z437</f>
        <v>683.93</v>
      </c>
      <c r="AD437" s="91" t="n">
        <f aca="false">IF(U437&gt;0,T437/U437,0)</f>
        <v>224.536082474227</v>
      </c>
      <c r="AE437" s="92" t="n">
        <f aca="false">EXP((((AD437-AD$460)/AD$461+2)/4-1.9)^3)</f>
        <v>0.105066368279263</v>
      </c>
      <c r="AF437" s="93" t="n">
        <f aca="false">T437/V437</f>
        <v>16.7491936609008</v>
      </c>
      <c r="AG437" s="92" t="n">
        <f aca="false">EXP((((AF437-AF$460)/AF$461+2)/4-1.9)^3)</f>
        <v>0.02292953977942</v>
      </c>
      <c r="AH437" s="92" t="n">
        <f aca="false">W437/V437</f>
        <v>0.677799289236683</v>
      </c>
      <c r="AI437" s="92" t="n">
        <f aca="false">EXP((((AH437-AH$460)/AH$461+2)/4-1.9)^3)</f>
        <v>0.217860899732072</v>
      </c>
      <c r="AJ437" s="92" t="n">
        <f aca="false">X437/V437</f>
        <v>0.174566894445568</v>
      </c>
      <c r="AK437" s="92" t="n">
        <f aca="false">EXP((((AJ437-AJ$460)/AJ$461+2)/4-1.9)^3)</f>
        <v>0.248548933437989</v>
      </c>
      <c r="AL437" s="92" t="n">
        <f aca="false">AA437/V437</f>
        <v>0.525953903604218</v>
      </c>
      <c r="AM437" s="92" t="n">
        <f aca="false">EXP((((AL437-AL$460)/AL$461+2)/4-1.9)^3)</f>
        <v>0.267028952277535</v>
      </c>
      <c r="AN437" s="92" t="n">
        <f aca="false">0.01*AE437+0.15*AG437+0.24*AI437+0.25*AK437+0.35*AM437</f>
        <v>0.212374077242037</v>
      </c>
      <c r="AP437" s="94" t="n">
        <f aca="false">AP472</f>
        <v>0.000350674106146677</v>
      </c>
      <c r="AQ437" s="81" t="n">
        <f aca="false">AP437*$J$460</f>
        <v>2643.96318047575</v>
      </c>
      <c r="AR437" s="94" t="n">
        <f aca="false">AR472</f>
        <v>0.00127191079195995</v>
      </c>
      <c r="AS437" s="81" t="n">
        <f aca="false">AR437*$J$460</f>
        <v>9589.77364979798</v>
      </c>
      <c r="AT437" s="94" t="n">
        <f aca="false">AT472</f>
        <v>0.0192736366069742</v>
      </c>
      <c r="AU437" s="81" t="n">
        <f aca="false">AT437*$J$460</f>
        <v>145316.647706503</v>
      </c>
      <c r="AV437" s="94" t="n">
        <f aca="false">AV472</f>
        <v>0.0219097563303469</v>
      </c>
      <c r="AW437" s="81" t="n">
        <f aca="false">AV437*$J$460</f>
        <v>165192.091503907</v>
      </c>
      <c r="AX437" s="94" t="n">
        <f aca="false">AX472</f>
        <v>0.0336283062227657</v>
      </c>
      <c r="AY437" s="81" t="n">
        <f aca="false">AX437*$J$460</f>
        <v>253545.961667232</v>
      </c>
    </row>
    <row r="438" customFormat="false" ht="13.8" hidden="false" customHeight="false" outlineLevel="0" collapsed="false">
      <c r="A438" s="89" t="s">
        <v>47</v>
      </c>
      <c r="B438" s="81" t="n">
        <f aca="true">INDIRECT(ADDRESS(ROW()-35*INT((ROW()-15)/35)+138,2+INT((ROW()-15)/35), 1, 1, "Variables_Simulación"))</f>
        <v>0</v>
      </c>
      <c r="C438" s="81" t="n">
        <f aca="true">INDIRECT(ADDRESS(ROW()-35*INT((ROW()-15)/35)+108,2+INT((ROW()-15)/35), 1, 1, "Variables_Simulación"))</f>
        <v>0</v>
      </c>
      <c r="D438" s="81" t="n">
        <f aca="true">INDIRECT(ADDRESS(ROW()-35*INT((ROW()-15)/35)+78,2+INT((ROW()-15)/35), 1, 1, "Variables_Simulación"))</f>
        <v>0</v>
      </c>
      <c r="E438" s="81" t="n">
        <f aca="true">INDIRECT(ADDRESS(ROW()-35*INT((ROW()-15)/35)+48,2+INT((ROW()-15)/35), 1, 1, "Variables_Simulación"))</f>
        <v>0</v>
      </c>
      <c r="F438" s="81" t="n">
        <f aca="true">INDIRECT(ADDRESS(ROW()-35*INT((ROW()-15)/35)+18,2+INT((ROW()-15)/35), 1, 1, "Variables_Simulación"))</f>
        <v>0</v>
      </c>
      <c r="G438" s="81" t="n">
        <f aca="true">INDIRECT(ADDRESS(ROW()-35*INT((ROW()-15)/35)-12,2+INT((ROW()-15)/35), 1, 1, "Variables_Simulación"))</f>
        <v>0</v>
      </c>
      <c r="H438" s="81" t="n">
        <f aca="true">INDIRECT(ADDRESS(ROW()-35*INT((ROW()-15)/35)+168,2+INT((ROW()-15)/35), 1, 1, "Variables_Simulación"))</f>
        <v>0</v>
      </c>
      <c r="I438" s="94" t="n">
        <f aca="false">AP438+AR438+AT438+AV438+AX438</f>
        <v>0.0565733087757286</v>
      </c>
      <c r="J438" s="81" t="n">
        <f aca="false">ROUND(AQ438+AS438+AU438+AW438+AY438,0)</f>
        <v>426543</v>
      </c>
      <c r="K438" s="94" t="n">
        <f aca="false">I438-Tabla_Ministerio!J438</f>
        <v>0</v>
      </c>
      <c r="L438" s="81" t="n">
        <f aca="false">J438-Tabla_Ministerio!K438</f>
        <v>0</v>
      </c>
      <c r="M438" s="94" t="n">
        <f aca="false">M473</f>
        <v>0.0566359079409724</v>
      </c>
      <c r="N438" s="81" t="n">
        <f aca="false">ROUND((N$460*M438),0)</f>
        <v>8113292</v>
      </c>
      <c r="O438" s="82" t="n">
        <f aca="false">Tabla_Ministerio!L438/Tabla_Ministerio!L460-M438</f>
        <v>-9.79027549783545E-006</v>
      </c>
      <c r="P438" s="81" t="n">
        <f aca="false">N438-Tabla_Ministerio!L438</f>
        <v>1402</v>
      </c>
      <c r="Q438" s="83" t="n">
        <f aca="false">N438+J438</f>
        <v>8539835</v>
      </c>
      <c r="R438" s="81" t="n">
        <f aca="false">Q438-Tabla_Ministerio!M438</f>
        <v>1402</v>
      </c>
      <c r="T438" s="83" t="n">
        <f aca="false">B438+Tabla_Ministerio!B438</f>
        <v>12981</v>
      </c>
      <c r="U438" s="83" t="n">
        <f aca="false">C438+Tabla_Ministerio!C438</f>
        <v>54</v>
      </c>
      <c r="V438" s="83" t="n">
        <f aca="false">D438+Tabla_Ministerio!D438</f>
        <v>550.885123871891</v>
      </c>
      <c r="W438" s="83" t="n">
        <f aca="false">E438+Tabla_Ministerio!E438</f>
        <v>355.261817553425</v>
      </c>
      <c r="X438" s="83" t="n">
        <f aca="false">F438+Tabla_Ministerio!F438</f>
        <v>88</v>
      </c>
      <c r="Y438" s="83" t="n">
        <f aca="false">G438+Tabla_Ministerio!G438</f>
        <v>199</v>
      </c>
      <c r="Z438" s="83" t="n">
        <f aca="false">H438+Tabla_Ministerio!H438</f>
        <v>60</v>
      </c>
      <c r="AA438" s="83" t="n">
        <f aca="false">Y438+0.33*Z438</f>
        <v>218.8</v>
      </c>
      <c r="AD438" s="91" t="n">
        <f aca="false">IF(U438&gt;0,T438/U438,0)</f>
        <v>240.388888888889</v>
      </c>
      <c r="AE438" s="92" t="n">
        <f aca="false">EXP((((AD438-AD$460)/AD$461+2)/4-1.9)^3)</f>
        <v>0.133186280219768</v>
      </c>
      <c r="AF438" s="93" t="n">
        <f aca="false">T438/V438</f>
        <v>23.5638964232019</v>
      </c>
      <c r="AG438" s="92" t="n">
        <f aca="false">EXP((((AF438-AF$460)/AF$461+2)/4-1.9)^3)</f>
        <v>0.100664492144993</v>
      </c>
      <c r="AH438" s="92" t="n">
        <f aca="false">W438/V438</f>
        <v>0.644892741079067</v>
      </c>
      <c r="AI438" s="92" t="n">
        <f aca="false">EXP((((AH438-AH$460)/AH$461+2)/4-1.9)^3)</f>
        <v>0.159925730530336</v>
      </c>
      <c r="AJ438" s="92" t="n">
        <f aca="false">X438/V438</f>
        <v>0.159742923137029</v>
      </c>
      <c r="AK438" s="92" t="n">
        <f aca="false">EXP((((AJ438-AJ$460)/AJ$461+2)/4-1.9)^3)</f>
        <v>0.203931402999723</v>
      </c>
      <c r="AL438" s="92" t="n">
        <f aca="false">AA438/V438</f>
        <v>0.397178995254339</v>
      </c>
      <c r="AM438" s="92" t="n">
        <f aca="false">EXP((((AL438-AL$460)/AL$461+2)/4-1.9)^3)</f>
        <v>0.136668154002265</v>
      </c>
      <c r="AN438" s="92" t="n">
        <f aca="false">0.01*AE438+0.15*AG438+0.24*AI438+0.25*AK438+0.35*AM438</f>
        <v>0.153630416601951</v>
      </c>
      <c r="AP438" s="94" t="n">
        <f aca="false">AP473</f>
        <v>0.000489763691634145</v>
      </c>
      <c r="AQ438" s="81" t="n">
        <f aca="false">AP438*$J$460</f>
        <v>3692.65122550261</v>
      </c>
      <c r="AR438" s="94" t="n">
        <f aca="false">AR473</f>
        <v>0.00898993239803099</v>
      </c>
      <c r="AS438" s="81" t="n">
        <f aca="false">AR438*$J$460</f>
        <v>67781.024714206</v>
      </c>
      <c r="AT438" s="94" t="n">
        <f aca="false">AT473</f>
        <v>0.0154436870110921</v>
      </c>
      <c r="AU438" s="81" t="n">
        <f aca="false">AT438*$J$460</f>
        <v>116440.133766364</v>
      </c>
      <c r="AV438" s="94" t="n">
        <f aca="false">AV473</f>
        <v>0.0221107325384848</v>
      </c>
      <c r="AW438" s="81" t="n">
        <f aca="false">AV438*$J$460</f>
        <v>166707.38358038</v>
      </c>
      <c r="AX438" s="94" t="n">
        <f aca="false">AX473</f>
        <v>0.00953919313648654</v>
      </c>
      <c r="AY438" s="81" t="n">
        <f aca="false">AX438*$J$460</f>
        <v>71922.263384249</v>
      </c>
    </row>
    <row r="439" customFormat="false" ht="13.8" hidden="false" customHeight="false" outlineLevel="0" collapsed="false">
      <c r="A439" s="89" t="s">
        <v>48</v>
      </c>
      <c r="B439" s="81" t="n">
        <f aca="true">INDIRECT(ADDRESS(ROW()-35*INT((ROW()-15)/35)+138,2+INT((ROW()-15)/35), 1, 1, "Variables_Simulación"))</f>
        <v>0</v>
      </c>
      <c r="C439" s="81" t="n">
        <f aca="true">INDIRECT(ADDRESS(ROW()-35*INT((ROW()-15)/35)+108,2+INT((ROW()-15)/35), 1, 1, "Variables_Simulación"))</f>
        <v>0</v>
      </c>
      <c r="D439" s="81" t="n">
        <f aca="true">INDIRECT(ADDRESS(ROW()-35*INT((ROW()-15)/35)+78,2+INT((ROW()-15)/35), 1, 1, "Variables_Simulación"))</f>
        <v>0</v>
      </c>
      <c r="E439" s="81" t="n">
        <f aca="true">INDIRECT(ADDRESS(ROW()-35*INT((ROW()-15)/35)+48,2+INT((ROW()-15)/35), 1, 1, "Variables_Simulación"))</f>
        <v>0</v>
      </c>
      <c r="F439" s="81" t="n">
        <f aca="true">INDIRECT(ADDRESS(ROW()-35*INT((ROW()-15)/35)+18,2+INT((ROW()-15)/35), 1, 1, "Variables_Simulación"))</f>
        <v>0</v>
      </c>
      <c r="G439" s="81" t="n">
        <f aca="true">INDIRECT(ADDRESS(ROW()-35*INT((ROW()-15)/35)-12,2+INT((ROW()-15)/35), 1, 1, "Variables_Simulación"))</f>
        <v>0</v>
      </c>
      <c r="H439" s="81" t="n">
        <f aca="true">INDIRECT(ADDRESS(ROW()-35*INT((ROW()-15)/35)+168,2+INT((ROW()-15)/35), 1, 1, "Variables_Simulación"))</f>
        <v>0</v>
      </c>
      <c r="I439" s="94" t="n">
        <f aca="false">AP439+AR439+AT439+AV439+AX439</f>
        <v>0.0516145741579119</v>
      </c>
      <c r="J439" s="81" t="n">
        <f aca="false">ROUND(AQ439+AS439+AU439+AW439+AY439,0)</f>
        <v>389156</v>
      </c>
      <c r="K439" s="94" t="n">
        <f aca="false">I439-Tabla_Ministerio!J439</f>
        <v>0</v>
      </c>
      <c r="L439" s="81" t="n">
        <f aca="false">J439-Tabla_Ministerio!K439</f>
        <v>0</v>
      </c>
      <c r="M439" s="94" t="n">
        <f aca="false">M474</f>
        <v>0.0514148985105975</v>
      </c>
      <c r="N439" s="81" t="n">
        <f aca="false">ROUND((N$460*M439),0)</f>
        <v>7365365</v>
      </c>
      <c r="O439" s="82" t="n">
        <f aca="false">Tabla_Ministerio!L439/Tabla_Ministerio!L460-M439</f>
        <v>4.59622177584329E-006</v>
      </c>
      <c r="P439" s="81" t="n">
        <f aca="false">N439-Tabla_Ministerio!L439</f>
        <v>-658</v>
      </c>
      <c r="Q439" s="83" t="n">
        <f aca="false">N439+J439</f>
        <v>7754521</v>
      </c>
      <c r="R439" s="81" t="n">
        <f aca="false">Q439-Tabla_Ministerio!M439</f>
        <v>-658</v>
      </c>
      <c r="T439" s="83" t="n">
        <f aca="false">B439+Tabla_Ministerio!B439</f>
        <v>14462</v>
      </c>
      <c r="U439" s="83" t="n">
        <f aca="false">C439+Tabla_Ministerio!C439</f>
        <v>76</v>
      </c>
      <c r="V439" s="83" t="n">
        <f aca="false">D439+Tabla_Ministerio!D439</f>
        <v>372.996176517972</v>
      </c>
      <c r="W439" s="83" t="n">
        <f aca="false">E439+Tabla_Ministerio!E439</f>
        <v>212.85934073052</v>
      </c>
      <c r="X439" s="83" t="n">
        <f aca="false">F439+Tabla_Ministerio!F439</f>
        <v>76</v>
      </c>
      <c r="Y439" s="83" t="n">
        <f aca="false">G439+Tabla_Ministerio!G439</f>
        <v>191</v>
      </c>
      <c r="Z439" s="83" t="n">
        <f aca="false">H439+Tabla_Ministerio!H439</f>
        <v>6</v>
      </c>
      <c r="AA439" s="83" t="n">
        <f aca="false">Y439+0.33*Z439</f>
        <v>192.98</v>
      </c>
      <c r="AD439" s="91" t="n">
        <f aca="false">IF(U439&gt;0,T439/U439,0)</f>
        <v>190.289473684211</v>
      </c>
      <c r="AE439" s="92" t="n">
        <f aca="false">EXP((((AD439-AD$460)/AD$461+2)/4-1.9)^3)</f>
        <v>0.0591622638046008</v>
      </c>
      <c r="AF439" s="93" t="n">
        <f aca="false">T439/V439</f>
        <v>38.7725154048682</v>
      </c>
      <c r="AG439" s="92" t="n">
        <f aca="false">EXP((((AF439-AF$460)/AF$461+2)/4-1.9)^3)</f>
        <v>0.612638309695384</v>
      </c>
      <c r="AH439" s="92" t="n">
        <f aca="false">W439/V439</f>
        <v>0.570674323575174</v>
      </c>
      <c r="AI439" s="92" t="n">
        <f aca="false">EXP((((AH439-AH$460)/AH$461+2)/4-1.9)^3)</f>
        <v>0.0687095196841207</v>
      </c>
      <c r="AJ439" s="92" t="n">
        <f aca="false">X439/V439</f>
        <v>0.20375543982644</v>
      </c>
      <c r="AK439" s="92" t="n">
        <f aca="false">EXP((((AJ439-AJ$460)/AJ$461+2)/4-1.9)^3)</f>
        <v>0.349277550617693</v>
      </c>
      <c r="AL439" s="92" t="n">
        <f aca="false">AA439/V439</f>
        <v>0.517377957601401</v>
      </c>
      <c r="AM439" s="92" t="n">
        <f aca="false">EXP((((AL439-AL$460)/AL$461+2)/4-1.9)^3)</f>
        <v>0.256804593647676</v>
      </c>
      <c r="AN439" s="92" t="n">
        <f aca="false">0.01*AE439+0.15*AG439+0.24*AI439+0.25*AK439+0.35*AM439</f>
        <v>0.286178649247652</v>
      </c>
      <c r="AP439" s="94" t="n">
        <f aca="false">AP474</f>
        <v>0.000140605731811674</v>
      </c>
      <c r="AQ439" s="81" t="n">
        <f aca="false">AP439*$J$460</f>
        <v>1060.11927130548</v>
      </c>
      <c r="AR439" s="94" t="n">
        <f aca="false">AR474</f>
        <v>0.00878266591892789</v>
      </c>
      <c r="AS439" s="81" t="n">
        <f aca="false">AR439*$J$460</f>
        <v>66218.3061396379</v>
      </c>
      <c r="AT439" s="94" t="n">
        <f aca="false">AT474</f>
        <v>0.00434842444702809</v>
      </c>
      <c r="AU439" s="81" t="n">
        <f aca="false">AT439*$J$460</f>
        <v>32785.6375178553</v>
      </c>
      <c r="AV439" s="94" t="n">
        <f aca="false">AV474</f>
        <v>0.0204486772868931</v>
      </c>
      <c r="AW439" s="81" t="n">
        <f aca="false">AV439*$J$460</f>
        <v>154176.053744219</v>
      </c>
      <c r="AX439" s="94" t="n">
        <f aca="false">AX474</f>
        <v>0.0178942007732511</v>
      </c>
      <c r="AY439" s="81" t="n">
        <f aca="false">AX439*$J$460</f>
        <v>134916.17190785</v>
      </c>
    </row>
    <row r="440" customFormat="false" ht="13.8" hidden="false" customHeight="false" outlineLevel="0" collapsed="false">
      <c r="A440" s="89" t="s">
        <v>49</v>
      </c>
      <c r="B440" s="81" t="n">
        <f aca="true">INDIRECT(ADDRESS(ROW()-35*INT((ROW()-15)/35)+138,2+INT((ROW()-15)/35), 1, 1, "Variables_Simulación"))</f>
        <v>0</v>
      </c>
      <c r="C440" s="81" t="n">
        <f aca="true">INDIRECT(ADDRESS(ROW()-35*INT((ROW()-15)/35)+108,2+INT((ROW()-15)/35), 1, 1, "Variables_Simulación"))</f>
        <v>0</v>
      </c>
      <c r="D440" s="81" t="n">
        <f aca="true">INDIRECT(ADDRESS(ROW()-35*INT((ROW()-15)/35)+78,2+INT((ROW()-15)/35), 1, 1, "Variables_Simulación"))</f>
        <v>0</v>
      </c>
      <c r="E440" s="81" t="n">
        <f aca="true">INDIRECT(ADDRESS(ROW()-35*INT((ROW()-15)/35)+48,2+INT((ROW()-15)/35), 1, 1, "Variables_Simulación"))</f>
        <v>0</v>
      </c>
      <c r="F440" s="81" t="n">
        <f aca="true">INDIRECT(ADDRESS(ROW()-35*INT((ROW()-15)/35)+18,2+INT((ROW()-15)/35), 1, 1, "Variables_Simulación"))</f>
        <v>0</v>
      </c>
      <c r="G440" s="81" t="n">
        <f aca="true">INDIRECT(ADDRESS(ROW()-35*INT((ROW()-15)/35)-12,2+INT((ROW()-15)/35), 1, 1, "Variables_Simulación"))</f>
        <v>0</v>
      </c>
      <c r="H440" s="81" t="n">
        <f aca="true">INDIRECT(ADDRESS(ROW()-35*INT((ROW()-15)/35)+168,2+INT((ROW()-15)/35), 1, 1, "Variables_Simulación"))</f>
        <v>0</v>
      </c>
      <c r="I440" s="94" t="n">
        <f aca="false">AP440+AR440+AT440+AV440+AX440</f>
        <v>0.0422675305111947</v>
      </c>
      <c r="J440" s="81" t="n">
        <f aca="false">ROUND(AQ440+AS440+AU440+AW440+AY440,0)</f>
        <v>318683</v>
      </c>
      <c r="K440" s="94" t="n">
        <f aca="false">I440-Tabla_Ministerio!J440</f>
        <v>-1.59594559789866E-016</v>
      </c>
      <c r="L440" s="81" t="n">
        <f aca="false">J440-Tabla_Ministerio!K440</f>
        <v>0</v>
      </c>
      <c r="M440" s="94" t="n">
        <f aca="false">M475</f>
        <v>0.0662446463785309</v>
      </c>
      <c r="N440" s="81" t="n">
        <f aca="false">ROUND((N$460*M440),0)</f>
        <v>9489778</v>
      </c>
      <c r="O440" s="82" t="n">
        <f aca="false">Tabla_Ministerio!L440/Tabla_Ministerio!L460-M440</f>
        <v>-1.65718799992748E-005</v>
      </c>
      <c r="P440" s="81" t="n">
        <f aca="false">N440-Tabla_Ministerio!L440</f>
        <v>2374</v>
      </c>
      <c r="Q440" s="83" t="n">
        <f aca="false">N440+J440</f>
        <v>9808461</v>
      </c>
      <c r="R440" s="81" t="n">
        <f aca="false">Q440-Tabla_Ministerio!M440</f>
        <v>2374</v>
      </c>
      <c r="T440" s="83" t="n">
        <f aca="false">B440+Tabla_Ministerio!B440</f>
        <v>18538</v>
      </c>
      <c r="U440" s="83" t="n">
        <f aca="false">C440+Tabla_Ministerio!C440</f>
        <v>98</v>
      </c>
      <c r="V440" s="83" t="n">
        <f aca="false">D440+Tabla_Ministerio!D440</f>
        <v>916.584001027221</v>
      </c>
      <c r="W440" s="83" t="n">
        <f aca="false">E440+Tabla_Ministerio!E440</f>
        <v>561.402182845403</v>
      </c>
      <c r="X440" s="83" t="n">
        <f aca="false">F440+Tabla_Ministerio!F440</f>
        <v>136</v>
      </c>
      <c r="Y440" s="83" t="n">
        <f aca="false">G440+Tabla_Ministerio!G440</f>
        <v>286</v>
      </c>
      <c r="Z440" s="83" t="n">
        <f aca="false">H440+Tabla_Ministerio!H440</f>
        <v>12</v>
      </c>
      <c r="AA440" s="83" t="n">
        <f aca="false">Y440+0.33*Z440</f>
        <v>289.96</v>
      </c>
      <c r="AD440" s="91" t="n">
        <f aca="false">IF(U440&gt;0,T440/U440,0)</f>
        <v>189.163265306122</v>
      </c>
      <c r="AE440" s="92" t="n">
        <f aca="false">EXP((((AD440-AD$460)/AD$461+2)/4-1.9)^3)</f>
        <v>0.0579686791544368</v>
      </c>
      <c r="AF440" s="93" t="n">
        <f aca="false">T440/V440</f>
        <v>20.2250966405963</v>
      </c>
      <c r="AG440" s="92" t="n">
        <f aca="false">EXP((((AF440-AF$460)/AF$461+2)/4-1.9)^3)</f>
        <v>0.0518297956866799</v>
      </c>
      <c r="AH440" s="92" t="n">
        <f aca="false">W440/V440</f>
        <v>0.612493980056641</v>
      </c>
      <c r="AI440" s="92" t="n">
        <f aca="false">EXP((((AH440-AH$460)/AH$461+2)/4-1.9)^3)</f>
        <v>0.113526127730478</v>
      </c>
      <c r="AJ440" s="92" t="n">
        <f aca="false">X440/V440</f>
        <v>0.148377017106543</v>
      </c>
      <c r="AK440" s="92" t="n">
        <f aca="false">EXP((((AJ440-AJ$460)/AJ$461+2)/4-1.9)^3)</f>
        <v>0.173121244510073</v>
      </c>
      <c r="AL440" s="92" t="n">
        <f aca="false">AA440/V440</f>
        <v>0.31634852853098</v>
      </c>
      <c r="AM440" s="92" t="n">
        <f aca="false">EXP((((AL440-AL$460)/AL$461+2)/4-1.9)^3)</f>
        <v>0.0813725468737445</v>
      </c>
      <c r="AN440" s="92" t="n">
        <f aca="false">0.01*AE440+0.15*AG440+0.24*AI440+0.25*AK440+0.35*AM440</f>
        <v>0.10736112933319</v>
      </c>
      <c r="AP440" s="94" t="n">
        <f aca="false">AP475</f>
        <v>0.00018586256487521</v>
      </c>
      <c r="AQ440" s="81" t="n">
        <f aca="false">AP440*$J$460</f>
        <v>1401.34036002446</v>
      </c>
      <c r="AR440" s="94" t="n">
        <f aca="false">AR475</f>
        <v>0.00321080427318293</v>
      </c>
      <c r="AS440" s="81" t="n">
        <f aca="false">AR440*$J$460</f>
        <v>24208.3693355422</v>
      </c>
      <c r="AT440" s="94" t="n">
        <f aca="false">AT475</f>
        <v>0.00781268085715092</v>
      </c>
      <c r="AU440" s="81" t="n">
        <f aca="false">AT440*$J$460</f>
        <v>58904.9495387456</v>
      </c>
      <c r="AV440" s="94" t="n">
        <f aca="false">AV475</f>
        <v>0.0185335885655754</v>
      </c>
      <c r="AW440" s="81" t="n">
        <f aca="false">AV440*$J$460</f>
        <v>139736.937830738</v>
      </c>
      <c r="AX440" s="94" t="n">
        <f aca="false">AX475</f>
        <v>0.0125245942504103</v>
      </c>
      <c r="AY440" s="81" t="n">
        <f aca="false">AX440*$J$460</f>
        <v>94431.1697614542</v>
      </c>
    </row>
    <row r="441" customFormat="false" ht="13.8" hidden="false" customHeight="false" outlineLevel="0" collapsed="false">
      <c r="A441" s="89" t="s">
        <v>50</v>
      </c>
      <c r="B441" s="81" t="n">
        <f aca="true">INDIRECT(ADDRESS(ROW()-35*INT((ROW()-15)/35)+138,2+INT((ROW()-15)/35), 1, 1, "Variables_Simulación"))</f>
        <v>0</v>
      </c>
      <c r="C441" s="81" t="n">
        <f aca="true">INDIRECT(ADDRESS(ROW()-35*INT((ROW()-15)/35)+108,2+INT((ROW()-15)/35), 1, 1, "Variables_Simulación"))</f>
        <v>0</v>
      </c>
      <c r="D441" s="81" t="n">
        <f aca="true">INDIRECT(ADDRESS(ROW()-35*INT((ROW()-15)/35)+78,2+INT((ROW()-15)/35), 1, 1, "Variables_Simulación"))</f>
        <v>0</v>
      </c>
      <c r="E441" s="81" t="n">
        <f aca="true">INDIRECT(ADDRESS(ROW()-35*INT((ROW()-15)/35)+48,2+INT((ROW()-15)/35), 1, 1, "Variables_Simulación"))</f>
        <v>0</v>
      </c>
      <c r="F441" s="81" t="n">
        <f aca="true">INDIRECT(ADDRESS(ROW()-35*INT((ROW()-15)/35)+18,2+INT((ROW()-15)/35), 1, 1, "Variables_Simulación"))</f>
        <v>0</v>
      </c>
      <c r="G441" s="81" t="n">
        <f aca="true">INDIRECT(ADDRESS(ROW()-35*INT((ROW()-15)/35)-12,2+INT((ROW()-15)/35), 1, 1, "Variables_Simulación"))</f>
        <v>0</v>
      </c>
      <c r="H441" s="81" t="n">
        <f aca="true">INDIRECT(ADDRESS(ROW()-35*INT((ROW()-15)/35)+168,2+INT((ROW()-15)/35), 1, 1, "Variables_Simulación"))</f>
        <v>0</v>
      </c>
      <c r="I441" s="94" t="n">
        <f aca="false">AP441+AR441+AT441+AV441+AX441</f>
        <v>0.0244217302594379</v>
      </c>
      <c r="J441" s="81" t="n">
        <f aca="false">ROUND(AQ441+AS441+AU441+AW441+AY441,0)</f>
        <v>184132</v>
      </c>
      <c r="K441" s="94" t="n">
        <f aca="false">I441-Tabla_Ministerio!J441</f>
        <v>0</v>
      </c>
      <c r="L441" s="81" t="n">
        <f aca="false">J441-Tabla_Ministerio!K441</f>
        <v>1</v>
      </c>
      <c r="M441" s="94" t="n">
        <f aca="false">M476</f>
        <v>0.0507144264189816</v>
      </c>
      <c r="N441" s="81" t="n">
        <f aca="false">ROUND((N$460*M441),0)</f>
        <v>7265019</v>
      </c>
      <c r="O441" s="82" t="n">
        <f aca="false">Tabla_Ministerio!L441/Tabla_Ministerio!L460-M441</f>
        <v>2.94938168640679E-006</v>
      </c>
      <c r="P441" s="81" t="n">
        <f aca="false">N441-Tabla_Ministerio!L441</f>
        <v>-423</v>
      </c>
      <c r="Q441" s="83" t="n">
        <f aca="false">N441+J441</f>
        <v>7449151</v>
      </c>
      <c r="R441" s="81" t="n">
        <f aca="false">Q441-Tabla_Ministerio!M441</f>
        <v>-422</v>
      </c>
      <c r="T441" s="83" t="n">
        <f aca="false">B441+Tabla_Ministerio!B441</f>
        <v>11081</v>
      </c>
      <c r="U441" s="83" t="n">
        <f aca="false">C441+Tabla_Ministerio!C441</f>
        <v>58</v>
      </c>
      <c r="V441" s="83" t="n">
        <f aca="false">D441+Tabla_Ministerio!D441</f>
        <v>761.910839160839</v>
      </c>
      <c r="W441" s="83" t="n">
        <f aca="false">E441+Tabla_Ministerio!E441</f>
        <v>406.433566433566</v>
      </c>
      <c r="X441" s="83" t="n">
        <f aca="false">F441+Tabla_Ministerio!F441</f>
        <v>124</v>
      </c>
      <c r="Y441" s="83" t="n">
        <f aca="false">G441+Tabla_Ministerio!G441</f>
        <v>315</v>
      </c>
      <c r="Z441" s="83" t="n">
        <f aca="false">H441+Tabla_Ministerio!H441</f>
        <v>18</v>
      </c>
      <c r="AA441" s="83" t="n">
        <f aca="false">Y441+0.33*Z441</f>
        <v>320.94</v>
      </c>
      <c r="AD441" s="91" t="n">
        <f aca="false">IF(U441&gt;0,T441/U441,0)</f>
        <v>191.051724137931</v>
      </c>
      <c r="AE441" s="92" t="n">
        <f aca="false">EXP((((AD441-AD$460)/AD$461+2)/4-1.9)^3)</f>
        <v>0.0599807131730533</v>
      </c>
      <c r="AF441" s="93" t="n">
        <f aca="false">T441/V441</f>
        <v>14.5436964936796</v>
      </c>
      <c r="AG441" s="92" t="n">
        <f aca="false">EXP((((AF441-AF$460)/AF$461+2)/4-1.9)^3)</f>
        <v>0.0127345267575003</v>
      </c>
      <c r="AH441" s="92" t="n">
        <f aca="false">W441/V441</f>
        <v>0.533439801015573</v>
      </c>
      <c r="AI441" s="92" t="n">
        <f aca="false">EXP((((AH441-AH$460)/AH$461+2)/4-1.9)^3)</f>
        <v>0.0413663675331034</v>
      </c>
      <c r="AJ441" s="92" t="n">
        <f aca="false">X441/V441</f>
        <v>0.162748701851482</v>
      </c>
      <c r="AK441" s="92" t="n">
        <f aca="false">EXP((((AJ441-AJ$460)/AJ$461+2)/4-1.9)^3)</f>
        <v>0.212581288668992</v>
      </c>
      <c r="AL441" s="92" t="n">
        <f aca="false">AA441/V441</f>
        <v>0.421230390098506</v>
      </c>
      <c r="AM441" s="92" t="n">
        <f aca="false">EXP((((AL441-AL$460)/AL$461+2)/4-1.9)^3)</f>
        <v>0.157075030059378</v>
      </c>
      <c r="AN441" s="92" t="n">
        <f aca="false">0.01*AE441+0.15*AG441+0.24*AI441+0.25*AK441+0.35*AM441</f>
        <v>0.12055949704133</v>
      </c>
      <c r="AP441" s="94" t="n">
        <f aca="false">AP476</f>
        <v>0.000210363269387336</v>
      </c>
      <c r="AQ441" s="81" t="n">
        <f aca="false">AP441*$J$460</f>
        <v>1586.06731730565</v>
      </c>
      <c r="AR441" s="94" t="n">
        <f aca="false">AR476</f>
        <v>0.000250116057930283</v>
      </c>
      <c r="AS441" s="81" t="n">
        <f aca="false">AR441*$J$460</f>
        <v>1885.78978721858</v>
      </c>
      <c r="AT441" s="94" t="n">
        <f aca="false">AT476</f>
        <v>0.00134881059726323</v>
      </c>
      <c r="AU441" s="81" t="n">
        <f aca="false">AT441*$J$460</f>
        <v>10169.5719589511</v>
      </c>
      <c r="AV441" s="94" t="n">
        <f aca="false">AV476</f>
        <v>0.0108141719575625</v>
      </c>
      <c r="AW441" s="81" t="n">
        <f aca="false">AV441*$J$460</f>
        <v>81535.168927384</v>
      </c>
      <c r="AX441" s="94" t="n">
        <f aca="false">AX476</f>
        <v>0.0117982683772945</v>
      </c>
      <c r="AY441" s="81" t="n">
        <f aca="false">AX441*$J$460</f>
        <v>88954.9203552837</v>
      </c>
    </row>
    <row r="442" customFormat="false" ht="13.8" hidden="false" customHeight="false" outlineLevel="0" collapsed="false">
      <c r="A442" s="89" t="s">
        <v>51</v>
      </c>
      <c r="B442" s="81" t="n">
        <f aca="true">INDIRECT(ADDRESS(ROW()-35*INT((ROW()-15)/35)+138,2+INT((ROW()-15)/35), 1, 1, "Variables_Simulación"))</f>
        <v>0</v>
      </c>
      <c r="C442" s="81" t="n">
        <f aca="true">INDIRECT(ADDRESS(ROW()-35*INT((ROW()-15)/35)+108,2+INT((ROW()-15)/35), 1, 1, "Variables_Simulación"))</f>
        <v>0</v>
      </c>
      <c r="D442" s="81" t="n">
        <f aca="true">INDIRECT(ADDRESS(ROW()-35*INT((ROW()-15)/35)+78,2+INT((ROW()-15)/35), 1, 1, "Variables_Simulación"))</f>
        <v>0</v>
      </c>
      <c r="E442" s="81" t="n">
        <f aca="true">INDIRECT(ADDRESS(ROW()-35*INT((ROW()-15)/35)+48,2+INT((ROW()-15)/35), 1, 1, "Variables_Simulación"))</f>
        <v>0</v>
      </c>
      <c r="F442" s="81" t="n">
        <f aca="true">INDIRECT(ADDRESS(ROW()-35*INT((ROW()-15)/35)+18,2+INT((ROW()-15)/35), 1, 1, "Variables_Simulación"))</f>
        <v>0</v>
      </c>
      <c r="G442" s="81" t="n">
        <f aca="true">INDIRECT(ADDRESS(ROW()-35*INT((ROW()-15)/35)-12,2+INT((ROW()-15)/35), 1, 1, "Variables_Simulación"))</f>
        <v>0</v>
      </c>
      <c r="H442" s="81" t="n">
        <f aca="true">INDIRECT(ADDRESS(ROW()-35*INT((ROW()-15)/35)+168,2+INT((ROW()-15)/35), 1, 1, "Variables_Simulación"))</f>
        <v>0</v>
      </c>
      <c r="I442" s="94" t="n">
        <f aca="false">AP442+AR442+AT442+AV442+AX442</f>
        <v>0.0400787356790277</v>
      </c>
      <c r="J442" s="81" t="n">
        <f aca="false">ROUND(AQ442+AS442+AU442+AW442+AY442,0)</f>
        <v>302180</v>
      </c>
      <c r="K442" s="94" t="n">
        <f aca="false">I442-Tabla_Ministerio!J442</f>
        <v>-2.98372437868011E-016</v>
      </c>
      <c r="L442" s="81" t="n">
        <f aca="false">J442-Tabla_Ministerio!K442</f>
        <v>0</v>
      </c>
      <c r="M442" s="94" t="n">
        <f aca="false">M477</f>
        <v>0.0490869640648875</v>
      </c>
      <c r="N442" s="81" t="n">
        <f aca="false">ROUND((N$460*M442),0)</f>
        <v>7031880</v>
      </c>
      <c r="O442" s="82" t="n">
        <f aca="false">Tabla_Ministerio!L442/Tabla_Ministerio!L460-M442</f>
        <v>-1.59842463688734E-005</v>
      </c>
      <c r="P442" s="81" t="n">
        <f aca="false">N442-Tabla_Ministerio!L442</f>
        <v>2290</v>
      </c>
      <c r="Q442" s="83" t="n">
        <f aca="false">N442+J442</f>
        <v>7334060</v>
      </c>
      <c r="R442" s="81" t="n">
        <f aca="false">Q442-Tabla_Ministerio!M442</f>
        <v>2290</v>
      </c>
      <c r="T442" s="83" t="n">
        <f aca="false">B442+Tabla_Ministerio!B442</f>
        <v>9953</v>
      </c>
      <c r="U442" s="83" t="n">
        <f aca="false">C442+Tabla_Ministerio!C442</f>
        <v>41</v>
      </c>
      <c r="V442" s="83" t="n">
        <f aca="false">D442+Tabla_Ministerio!D442</f>
        <v>489.714397798014</v>
      </c>
      <c r="W442" s="83" t="n">
        <f aca="false">E442+Tabla_Ministerio!E442</f>
        <v>284.851714513557</v>
      </c>
      <c r="X442" s="83" t="n">
        <f aca="false">F442+Tabla_Ministerio!F442</f>
        <v>44</v>
      </c>
      <c r="Y442" s="83" t="n">
        <f aca="false">G442+Tabla_Ministerio!G442</f>
        <v>164</v>
      </c>
      <c r="Z442" s="83" t="n">
        <f aca="false">H442+Tabla_Ministerio!H442</f>
        <v>17</v>
      </c>
      <c r="AA442" s="83" t="n">
        <f aca="false">Y442+0.33*Z442</f>
        <v>169.61</v>
      </c>
      <c r="AD442" s="91" t="n">
        <f aca="false">IF(U442&gt;0,T442/U442,0)</f>
        <v>242.756097560976</v>
      </c>
      <c r="AE442" s="92" t="n">
        <f aca="false">EXP((((AD442-AD$460)/AD$461+2)/4-1.9)^3)</f>
        <v>0.137781009871999</v>
      </c>
      <c r="AF442" s="93" t="n">
        <f aca="false">T442/V442</f>
        <v>20.324091030922</v>
      </c>
      <c r="AG442" s="92" t="n">
        <f aca="false">EXP((((AF442-AF$460)/AF$461+2)/4-1.9)^3)</f>
        <v>0.0529465963028881</v>
      </c>
      <c r="AH442" s="92" t="n">
        <f aca="false">W442/V442</f>
        <v>0.58166906220112</v>
      </c>
      <c r="AI442" s="92" t="n">
        <f aca="false">EXP((((AH442-AH$460)/AH$461+2)/4-1.9)^3)</f>
        <v>0.0789388227355141</v>
      </c>
      <c r="AJ442" s="92" t="n">
        <f aca="false">X442/V442</f>
        <v>0.089848287487247</v>
      </c>
      <c r="AK442" s="92" t="n">
        <f aca="false">EXP((((AJ442-AJ$460)/AJ$461+2)/4-1.9)^3)</f>
        <v>0.0622171784264967</v>
      </c>
      <c r="AL442" s="92" t="n">
        <f aca="false">AA442/V442</f>
        <v>0.346344728197999</v>
      </c>
      <c r="AM442" s="92" t="n">
        <f aca="false">EXP((((AL442-AL$460)/AL$461+2)/4-1.9)^3)</f>
        <v>0.0995660659723323</v>
      </c>
      <c r="AN442" s="92" t="n">
        <f aca="false">0.01*AE442+0.15*AG442+0.24*AI442+0.25*AK442+0.35*AM442</f>
        <v>0.0786675346976171</v>
      </c>
      <c r="AP442" s="94" t="n">
        <f aca="false">AP477</f>
        <v>0.000423387442849482</v>
      </c>
      <c r="AQ442" s="81" t="n">
        <f aca="false">AP442*$J$460</f>
        <v>3192.19694396708</v>
      </c>
      <c r="AR442" s="94" t="n">
        <f aca="false">AR477</f>
        <v>0.00488609526457255</v>
      </c>
      <c r="AS442" s="81" t="n">
        <f aca="false">AR442*$J$460</f>
        <v>36839.4921363918</v>
      </c>
      <c r="AT442" s="94" t="n">
        <f aca="false">AT477</f>
        <v>0.0106108805578128</v>
      </c>
      <c r="AU442" s="81" t="n">
        <f aca="false">AT442*$J$460</f>
        <v>80002.4210956383</v>
      </c>
      <c r="AV442" s="94" t="n">
        <f aca="false">AV477</f>
        <v>0.00664275379138894</v>
      </c>
      <c r="AW442" s="81" t="n">
        <f aca="false">AV442*$J$460</f>
        <v>50084.0984080298</v>
      </c>
      <c r="AX442" s="94" t="n">
        <f aca="false">AX477</f>
        <v>0.0175156186224039</v>
      </c>
      <c r="AY442" s="81" t="n">
        <f aca="false">AX442*$J$460</f>
        <v>132061.791586975</v>
      </c>
    </row>
    <row r="443" customFormat="false" ht="13.8" hidden="false" customHeight="false" outlineLevel="0" collapsed="false">
      <c r="A443" s="89" t="s">
        <v>52</v>
      </c>
      <c r="B443" s="81" t="n">
        <f aca="true">INDIRECT(ADDRESS(ROW()-35*INT((ROW()-15)/35)+138,2+INT((ROW()-15)/35), 1, 1, "Variables_Simulación"))</f>
        <v>0</v>
      </c>
      <c r="C443" s="81" t="n">
        <f aca="true">INDIRECT(ADDRESS(ROW()-35*INT((ROW()-15)/35)+108,2+INT((ROW()-15)/35), 1, 1, "Variables_Simulación"))</f>
        <v>0</v>
      </c>
      <c r="D443" s="81" t="n">
        <f aca="true">INDIRECT(ADDRESS(ROW()-35*INT((ROW()-15)/35)+78,2+INT((ROW()-15)/35), 1, 1, "Variables_Simulación"))</f>
        <v>0</v>
      </c>
      <c r="E443" s="81" t="n">
        <f aca="true">INDIRECT(ADDRESS(ROW()-35*INT((ROW()-15)/35)+48,2+INT((ROW()-15)/35), 1, 1, "Variables_Simulación"))</f>
        <v>0</v>
      </c>
      <c r="F443" s="81" t="n">
        <f aca="true">INDIRECT(ADDRESS(ROW()-35*INT((ROW()-15)/35)+18,2+INT((ROW()-15)/35), 1, 1, "Variables_Simulación"))</f>
        <v>0</v>
      </c>
      <c r="G443" s="81" t="n">
        <f aca="true">INDIRECT(ADDRESS(ROW()-35*INT((ROW()-15)/35)-12,2+INT((ROW()-15)/35), 1, 1, "Variables_Simulación"))</f>
        <v>0</v>
      </c>
      <c r="H443" s="81" t="n">
        <f aca="true">INDIRECT(ADDRESS(ROW()-35*INT((ROW()-15)/35)+168,2+INT((ROW()-15)/35), 1, 1, "Variables_Simulación"))</f>
        <v>0</v>
      </c>
      <c r="I443" s="94" t="n">
        <f aca="false">AP443+AR443+AT443+AV443+AX443</f>
        <v>0.0165725650681057</v>
      </c>
      <c r="J443" s="81" t="n">
        <f aca="false">ROUND(AQ443+AS443+AU443+AW443+AY443,0)</f>
        <v>124951</v>
      </c>
      <c r="K443" s="94" t="n">
        <f aca="false">I443-Tabla_Ministerio!J443</f>
        <v>0</v>
      </c>
      <c r="L443" s="81" t="n">
        <f aca="false">J443-Tabla_Ministerio!K443</f>
        <v>0</v>
      </c>
      <c r="M443" s="94" t="n">
        <f aca="false">M478</f>
        <v>0.0210228225042262</v>
      </c>
      <c r="N443" s="81" t="n">
        <f aca="false">ROUND((N$460*M443),0)</f>
        <v>3011593</v>
      </c>
      <c r="O443" s="82" t="n">
        <f aca="false">Tabla_Ministerio!L443/Tabla_Ministerio!L460-M443</f>
        <v>-5.99686390748491E-006</v>
      </c>
      <c r="P443" s="81" t="n">
        <f aca="false">N443-Tabla_Ministerio!L443</f>
        <v>859</v>
      </c>
      <c r="Q443" s="83" t="n">
        <f aca="false">N443+J443</f>
        <v>3136544</v>
      </c>
      <c r="R443" s="81" t="n">
        <f aca="false">Q443-Tabla_Ministerio!M443</f>
        <v>859</v>
      </c>
      <c r="T443" s="83" t="n">
        <f aca="false">B443+Tabla_Ministerio!B443</f>
        <v>17106</v>
      </c>
      <c r="U443" s="83" t="n">
        <f aca="false">C443+Tabla_Ministerio!C443</f>
        <v>74</v>
      </c>
      <c r="V443" s="83" t="n">
        <f aca="false">D443+Tabla_Ministerio!D443</f>
        <v>725.610138405051</v>
      </c>
      <c r="W443" s="83" t="n">
        <f aca="false">E443+Tabla_Ministerio!E443</f>
        <v>291.534290947424</v>
      </c>
      <c r="X443" s="83" t="n">
        <f aca="false">F443+Tabla_Ministerio!F443</f>
        <v>41</v>
      </c>
      <c r="Y443" s="83" t="n">
        <f aca="false">G443+Tabla_Ministerio!G443</f>
        <v>138</v>
      </c>
      <c r="Z443" s="83" t="n">
        <f aca="false">H443+Tabla_Ministerio!H443</f>
        <v>26</v>
      </c>
      <c r="AA443" s="83" t="n">
        <f aca="false">Y443+0.33*Z443</f>
        <v>146.58</v>
      </c>
      <c r="AD443" s="91" t="n">
        <f aca="false">IF(U443&gt;0,T443/U443,0)</f>
        <v>231.162162162162</v>
      </c>
      <c r="AE443" s="92" t="n">
        <f aca="false">EXP((((AD443-AD$460)/AD$461+2)/4-1.9)^3)</f>
        <v>0.116263395821065</v>
      </c>
      <c r="AF443" s="93" t="n">
        <f aca="false">T443/V443</f>
        <v>23.5746430412347</v>
      </c>
      <c r="AG443" s="92" t="n">
        <f aca="false">EXP((((AF443-AF$460)/AF$461+2)/4-1.9)^3)</f>
        <v>0.100861785643746</v>
      </c>
      <c r="AH443" s="92" t="n">
        <f aca="false">W443/V443</f>
        <v>0.40177813886151</v>
      </c>
      <c r="AI443" s="92" t="n">
        <f aca="false">EXP((((AH443-AH$460)/AH$461+2)/4-1.9)^3)</f>
        <v>0.00414184892618786</v>
      </c>
      <c r="AJ443" s="92" t="n">
        <f aca="false">X443/V443</f>
        <v>0.0565041719098927</v>
      </c>
      <c r="AK443" s="92" t="n">
        <f aca="false">EXP((((AJ443-AJ$460)/AJ$461+2)/4-1.9)^3)</f>
        <v>0.029973954118992</v>
      </c>
      <c r="AL443" s="92" t="n">
        <f aca="false">AA443/V443</f>
        <v>0.202009305330538</v>
      </c>
      <c r="AM443" s="92" t="n">
        <f aca="false">EXP((((AL443-AL$460)/AL$461+2)/4-1.9)^3)</f>
        <v>0.033862020739534</v>
      </c>
      <c r="AN443" s="92" t="n">
        <f aca="false">0.01*AE443+0.15*AG443+0.24*AI443+0.25*AK443+0.35*AM443</f>
        <v>0.0366311413356425</v>
      </c>
      <c r="AP443" s="94" t="n">
        <f aca="false">AP478</f>
        <v>0.000273103725405417</v>
      </c>
      <c r="AQ443" s="81" t="n">
        <f aca="false">AP443*$J$460</f>
        <v>2059.10896118648</v>
      </c>
      <c r="AR443" s="94" t="n">
        <f aca="false">AR478</f>
        <v>0.00753844941996362</v>
      </c>
      <c r="AS443" s="81" t="n">
        <f aca="false">AR443*$J$460</f>
        <v>56837.3380152735</v>
      </c>
      <c r="AT443" s="94" t="n">
        <f aca="false">AT478</f>
        <v>0.000360196046863502</v>
      </c>
      <c r="AU443" s="81" t="n">
        <f aca="false">AT443*$J$460</f>
        <v>2715.75536649883</v>
      </c>
      <c r="AV443" s="94" t="n">
        <f aca="false">AV478</f>
        <v>0.00276225516551644</v>
      </c>
      <c r="AW443" s="81" t="n">
        <f aca="false">AV443*$J$460</f>
        <v>20826.4620189825</v>
      </c>
      <c r="AX443" s="94" t="n">
        <f aca="false">AX478</f>
        <v>0.00563856071035669</v>
      </c>
      <c r="AY443" s="81" t="n">
        <f aca="false">AX443*$J$460</f>
        <v>42512.8250068872</v>
      </c>
    </row>
    <row r="444" customFormat="false" ht="13.8" hidden="false" customHeight="false" outlineLevel="0" collapsed="false">
      <c r="A444" s="89" t="s">
        <v>53</v>
      </c>
      <c r="B444" s="81" t="n">
        <f aca="true">INDIRECT(ADDRESS(ROW()-35*INT((ROW()-15)/35)+138,2+INT((ROW()-15)/35), 1, 1, "Variables_Simulación"))</f>
        <v>0</v>
      </c>
      <c r="C444" s="81" t="n">
        <f aca="true">INDIRECT(ADDRESS(ROW()-35*INT((ROW()-15)/35)+108,2+INT((ROW()-15)/35), 1, 1, "Variables_Simulación"))</f>
        <v>0</v>
      </c>
      <c r="D444" s="81" t="n">
        <f aca="true">INDIRECT(ADDRESS(ROW()-35*INT((ROW()-15)/35)+78,2+INT((ROW()-15)/35), 1, 1, "Variables_Simulación"))</f>
        <v>0</v>
      </c>
      <c r="E444" s="81" t="n">
        <f aca="true">INDIRECT(ADDRESS(ROW()-35*INT((ROW()-15)/35)+48,2+INT((ROW()-15)/35), 1, 1, "Variables_Simulación"))</f>
        <v>0</v>
      </c>
      <c r="F444" s="81" t="n">
        <f aca="true">INDIRECT(ADDRESS(ROW()-35*INT((ROW()-15)/35)+18,2+INT((ROW()-15)/35), 1, 1, "Variables_Simulación"))</f>
        <v>0</v>
      </c>
      <c r="G444" s="81" t="n">
        <f aca="true">INDIRECT(ADDRESS(ROW()-35*INT((ROW()-15)/35)-12,2+INT((ROW()-15)/35), 1, 1, "Variables_Simulación"))</f>
        <v>0</v>
      </c>
      <c r="H444" s="81" t="n">
        <f aca="true">INDIRECT(ADDRESS(ROW()-35*INT((ROW()-15)/35)+168,2+INT((ROW()-15)/35), 1, 1, "Variables_Simulación"))</f>
        <v>0</v>
      </c>
      <c r="I444" s="94" t="n">
        <f aca="false">AP444+AR444+AT444+AV444+AX444</f>
        <v>0.0137379821019446</v>
      </c>
      <c r="J444" s="81" t="n">
        <f aca="false">ROUND(AQ444+AS444+AU444+AW444+AY444,0)</f>
        <v>103580</v>
      </c>
      <c r="K444" s="94" t="n">
        <f aca="false">I444-Tabla_Ministerio!J444</f>
        <v>-5.3776427755281E-017</v>
      </c>
      <c r="L444" s="81" t="n">
        <f aca="false">J444-Tabla_Ministerio!K444</f>
        <v>0</v>
      </c>
      <c r="M444" s="94" t="n">
        <f aca="false">M479</f>
        <v>0.0203136372956897</v>
      </c>
      <c r="N444" s="81" t="n">
        <f aca="false">ROUND((N$460*M444),0)</f>
        <v>2910000</v>
      </c>
      <c r="O444" s="82" t="n">
        <f aca="false">Tabla_Ministerio!L444/Tabla_Ministerio!L460-M444</f>
        <v>-2.27430973057108E-006</v>
      </c>
      <c r="P444" s="81" t="n">
        <f aca="false">N444-Tabla_Ministerio!L444</f>
        <v>326</v>
      </c>
      <c r="Q444" s="83" t="n">
        <f aca="false">N444+J444</f>
        <v>3013580</v>
      </c>
      <c r="R444" s="81" t="n">
        <f aca="false">Q444-Tabla_Ministerio!M444</f>
        <v>326</v>
      </c>
      <c r="T444" s="83" t="n">
        <f aca="false">B444+Tabla_Ministerio!B444</f>
        <v>6457</v>
      </c>
      <c r="U444" s="83" t="n">
        <f aca="false">C444+Tabla_Ministerio!C444</f>
        <v>42</v>
      </c>
      <c r="V444" s="83" t="n">
        <f aca="false">D444+Tabla_Ministerio!D444</f>
        <v>369.112571898956</v>
      </c>
      <c r="W444" s="83" t="n">
        <f aca="false">E444+Tabla_Ministerio!E444</f>
        <v>197.974573365231</v>
      </c>
      <c r="X444" s="83" t="n">
        <f aca="false">F444+Tabla_Ministerio!F444</f>
        <v>18</v>
      </c>
      <c r="Y444" s="83" t="n">
        <f aca="false">G444+Tabla_Ministerio!G444</f>
        <v>74</v>
      </c>
      <c r="Z444" s="83" t="n">
        <f aca="false">H444+Tabla_Ministerio!H444</f>
        <v>6</v>
      </c>
      <c r="AA444" s="83" t="n">
        <f aca="false">Y444+0.33*Z444</f>
        <v>75.98</v>
      </c>
      <c r="AD444" s="91" t="n">
        <f aca="false">IF(U444&gt;0,T444/U444,0)</f>
        <v>153.738095238095</v>
      </c>
      <c r="AE444" s="92" t="n">
        <f aca="false">EXP((((AD444-AD$460)/AD$461+2)/4-1.9)^3)</f>
        <v>0.0290125177262674</v>
      </c>
      <c r="AF444" s="93" t="n">
        <f aca="false">T444/V444</f>
        <v>17.493308252225</v>
      </c>
      <c r="AG444" s="92" t="n">
        <f aca="false">EXP((((AF444-AF$460)/AF$461+2)/4-1.9)^3)</f>
        <v>0.0276111582075844</v>
      </c>
      <c r="AH444" s="92" t="n">
        <f aca="false">W444/V444</f>
        <v>0.536352832272064</v>
      </c>
      <c r="AI444" s="92" t="n">
        <f aca="false">EXP((((AH444-AH$460)/AH$461+2)/4-1.9)^3)</f>
        <v>0.0431334374716905</v>
      </c>
      <c r="AJ444" s="92" t="n">
        <f aca="false">X444/V444</f>
        <v>0.0487656107387409</v>
      </c>
      <c r="AK444" s="92" t="n">
        <f aca="false">EXP((((AJ444-AJ$460)/AJ$461+2)/4-1.9)^3)</f>
        <v>0.0248857643470295</v>
      </c>
      <c r="AL444" s="92" t="n">
        <f aca="false">AA444/V444</f>
        <v>0.205845061329419</v>
      </c>
      <c r="AM444" s="92" t="n">
        <f aca="false">EXP((((AL444-AL$460)/AL$461+2)/4-1.9)^3)</f>
        <v>0.0349733205566583</v>
      </c>
      <c r="AN444" s="92" t="n">
        <f aca="false">0.01*AE444+0.15*AG444+0.24*AI444+0.25*AK444+0.35*AM444</f>
        <v>0.0332459271831938</v>
      </c>
      <c r="AP444" s="94" t="n">
        <f aca="false">AP479</f>
        <v>7.85059370724695E-005</v>
      </c>
      <c r="AQ444" s="81" t="n">
        <f aca="false">AP444*$J$460</f>
        <v>591.907995001878</v>
      </c>
      <c r="AR444" s="94" t="n">
        <f aca="false">AR479</f>
        <v>0.00175791071170021</v>
      </c>
      <c r="AS444" s="81" t="n">
        <f aca="false">AR444*$J$460</f>
        <v>13254.0473186669</v>
      </c>
      <c r="AT444" s="94" t="n">
        <f aca="false">AT479</f>
        <v>0.00223099813733694</v>
      </c>
      <c r="AU444" s="81" t="n">
        <f aca="false">AT444*$J$460</f>
        <v>16820.9651851557</v>
      </c>
      <c r="AV444" s="94" t="n">
        <f aca="false">AV479</f>
        <v>0.0026116063558473</v>
      </c>
      <c r="AW444" s="81" t="n">
        <f aca="false">AV444*$J$460</f>
        <v>19690.6213653213</v>
      </c>
      <c r="AX444" s="94" t="n">
        <f aca="false">AX479</f>
        <v>0.00705896095998773</v>
      </c>
      <c r="AY444" s="81" t="n">
        <f aca="false">AX444*$J$460</f>
        <v>53222.1585326202</v>
      </c>
    </row>
    <row r="445" customFormat="false" ht="13.8" hidden="false" customHeight="false" outlineLevel="0" collapsed="false">
      <c r="A445" s="89" t="s">
        <v>54</v>
      </c>
      <c r="B445" s="81" t="n">
        <f aca="true">INDIRECT(ADDRESS(ROW()-35*INT((ROW()-15)/35)+138,2+INT((ROW()-15)/35), 1, 1, "Variables_Simulación"))</f>
        <v>0</v>
      </c>
      <c r="C445" s="81" t="n">
        <f aca="true">INDIRECT(ADDRESS(ROW()-35*INT((ROW()-15)/35)+108,2+INT((ROW()-15)/35), 1, 1, "Variables_Simulación"))</f>
        <v>0</v>
      </c>
      <c r="D445" s="81" t="n">
        <f aca="true">INDIRECT(ADDRESS(ROW()-35*INT((ROW()-15)/35)+78,2+INT((ROW()-15)/35), 1, 1, "Variables_Simulación"))</f>
        <v>0</v>
      </c>
      <c r="E445" s="81" t="n">
        <f aca="true">INDIRECT(ADDRESS(ROW()-35*INT((ROW()-15)/35)+48,2+INT((ROW()-15)/35), 1, 1, "Variables_Simulación"))</f>
        <v>0</v>
      </c>
      <c r="F445" s="81" t="n">
        <f aca="true">INDIRECT(ADDRESS(ROW()-35*INT((ROW()-15)/35)+18,2+INT((ROW()-15)/35), 1, 1, "Variables_Simulación"))</f>
        <v>0</v>
      </c>
      <c r="G445" s="81" t="n">
        <f aca="true">INDIRECT(ADDRESS(ROW()-35*INT((ROW()-15)/35)-12,2+INT((ROW()-15)/35), 1, 1, "Variables_Simulación"))</f>
        <v>0</v>
      </c>
      <c r="H445" s="81" t="n">
        <f aca="true">INDIRECT(ADDRESS(ROW()-35*INT((ROW()-15)/35)+168,2+INT((ROW()-15)/35), 1, 1, "Variables_Simulación"))</f>
        <v>0</v>
      </c>
      <c r="I445" s="94" t="n">
        <f aca="false">AP445+AR445+AT445+AV445+AX445</f>
        <v>0.0167932096178382</v>
      </c>
      <c r="J445" s="81" t="n">
        <f aca="false">ROUND(AQ445+AS445+AU445+AW445+AY445,0)</f>
        <v>126615</v>
      </c>
      <c r="K445" s="94" t="n">
        <f aca="false">I445-Tabla_Ministerio!J445</f>
        <v>0</v>
      </c>
      <c r="L445" s="81" t="n">
        <f aca="false">J445-Tabla_Ministerio!K445</f>
        <v>0</v>
      </c>
      <c r="M445" s="94" t="n">
        <f aca="false">M480</f>
        <v>0.0209317731004645</v>
      </c>
      <c r="N445" s="81" t="n">
        <f aca="false">ROUND((N$460*M445),0)</f>
        <v>2998550</v>
      </c>
      <c r="O445" s="82" t="n">
        <f aca="false">Tabla_Ministerio!L445/Tabla_Ministerio!L460-M445</f>
        <v>1.24260461281563E-005</v>
      </c>
      <c r="P445" s="81" t="n">
        <f aca="false">N445-Tabla_Ministerio!L445</f>
        <v>-1780</v>
      </c>
      <c r="Q445" s="83" t="n">
        <f aca="false">N445+J445</f>
        <v>3125165</v>
      </c>
      <c r="R445" s="81" t="n">
        <f aca="false">Q445-Tabla_Ministerio!M445</f>
        <v>-1780</v>
      </c>
      <c r="T445" s="83" t="n">
        <f aca="false">B445+Tabla_Ministerio!B445</f>
        <v>7982</v>
      </c>
      <c r="U445" s="83" t="n">
        <f aca="false">C445+Tabla_Ministerio!C445</f>
        <v>38</v>
      </c>
      <c r="V445" s="83" t="n">
        <f aca="false">D445+Tabla_Ministerio!D445</f>
        <v>313.839393939394</v>
      </c>
      <c r="W445" s="83" t="n">
        <f aca="false">E445+Tabla_Ministerio!E445</f>
        <v>163.112121212121</v>
      </c>
      <c r="X445" s="83" t="n">
        <f aca="false">F445+Tabla_Ministerio!F445</f>
        <v>12</v>
      </c>
      <c r="Y445" s="83" t="n">
        <f aca="false">G445+Tabla_Ministerio!G445</f>
        <v>66</v>
      </c>
      <c r="Z445" s="83" t="n">
        <f aca="false">H445+Tabla_Ministerio!H445</f>
        <v>3</v>
      </c>
      <c r="AA445" s="83" t="n">
        <f aca="false">Y445+0.33*Z445</f>
        <v>66.99</v>
      </c>
      <c r="AD445" s="91" t="n">
        <f aca="false">IF(U445&gt;0,T445/U445,0)</f>
        <v>210.052631578947</v>
      </c>
      <c r="AE445" s="92" t="n">
        <f aca="false">EXP((((AD445-AD$460)/AD$461+2)/4-1.9)^3)</f>
        <v>0.083286390257438</v>
      </c>
      <c r="AF445" s="93" t="n">
        <f aca="false">T445/V445</f>
        <v>25.4333909449921</v>
      </c>
      <c r="AG445" s="92" t="n">
        <f aca="false">EXP((((AF445-AF$460)/AF$461+2)/4-1.9)^3)</f>
        <v>0.139202447791308</v>
      </c>
      <c r="AH445" s="92" t="n">
        <f aca="false">W445/V445</f>
        <v>0.519731188505991</v>
      </c>
      <c r="AI445" s="92" t="n">
        <f aca="false">EXP((((AH445-AH$460)/AH$461+2)/4-1.9)^3)</f>
        <v>0.0338056836713831</v>
      </c>
      <c r="AJ445" s="92" t="n">
        <f aca="false">X445/V445</f>
        <v>0.0382361176822733</v>
      </c>
      <c r="AK445" s="92" t="n">
        <f aca="false">EXP((((AJ445-AJ$460)/AJ$461+2)/4-1.9)^3)</f>
        <v>0.0191206037656897</v>
      </c>
      <c r="AL445" s="92" t="n">
        <f aca="false">AA445/V445</f>
        <v>0.213453126961291</v>
      </c>
      <c r="AM445" s="92" t="n">
        <f aca="false">EXP((((AL445-AL$460)/AL$461+2)/4-1.9)^3)</f>
        <v>0.0372639146402254</v>
      </c>
      <c r="AN445" s="92" t="n">
        <f aca="false">0.01*AE445+0.15*AG445+0.24*AI445+0.25*AK445+0.35*AM445</f>
        <v>0.0476491162179039</v>
      </c>
      <c r="AP445" s="94" t="n">
        <f aca="false">AP480</f>
        <v>0.000234705470122192</v>
      </c>
      <c r="AQ445" s="81" t="n">
        <f aca="false">AP445*$J$460</f>
        <v>1769.59921015602</v>
      </c>
      <c r="AR445" s="94" t="n">
        <f aca="false">AR480</f>
        <v>0.00862207556150318</v>
      </c>
      <c r="AS445" s="81" t="n">
        <f aca="false">AR445*$J$460</f>
        <v>65007.5096059675</v>
      </c>
      <c r="AT445" s="94" t="n">
        <f aca="false">AT480</f>
        <v>0.00294225495004882</v>
      </c>
      <c r="AU445" s="81" t="n">
        <f aca="false">AT445*$J$460</f>
        <v>22183.5990144302</v>
      </c>
      <c r="AV445" s="94" t="n">
        <f aca="false">AV480</f>
        <v>0.00220616428592328</v>
      </c>
      <c r="AW445" s="81" t="n">
        <f aca="false">AV445*$J$460</f>
        <v>16633.72641384</v>
      </c>
      <c r="AX445" s="94" t="n">
        <f aca="false">AX480</f>
        <v>0.00278800935024069</v>
      </c>
      <c r="AY445" s="81" t="n">
        <f aca="false">AX445*$J$460</f>
        <v>21020.6397896263</v>
      </c>
    </row>
    <row r="446" customFormat="false" ht="13.8" hidden="false" customHeight="false" outlineLevel="0" collapsed="false">
      <c r="A446" s="89" t="s">
        <v>55</v>
      </c>
      <c r="B446" s="81" t="n">
        <f aca="true">INDIRECT(ADDRESS(ROW()-35*INT((ROW()-15)/35)+138,2+INT((ROW()-15)/35), 1, 1, "Variables_Simulación"))</f>
        <v>0</v>
      </c>
      <c r="C446" s="81" t="n">
        <f aca="true">INDIRECT(ADDRESS(ROW()-35*INT((ROW()-15)/35)+108,2+INT((ROW()-15)/35), 1, 1, "Variables_Simulación"))</f>
        <v>0</v>
      </c>
      <c r="D446" s="81" t="n">
        <f aca="true">INDIRECT(ADDRESS(ROW()-35*INT((ROW()-15)/35)+78,2+INT((ROW()-15)/35), 1, 1, "Variables_Simulación"))</f>
        <v>0</v>
      </c>
      <c r="E446" s="81" t="n">
        <f aca="true">INDIRECT(ADDRESS(ROW()-35*INT((ROW()-15)/35)+48,2+INT((ROW()-15)/35), 1, 1, "Variables_Simulación"))</f>
        <v>0</v>
      </c>
      <c r="F446" s="81" t="n">
        <f aca="true">INDIRECT(ADDRESS(ROW()-35*INT((ROW()-15)/35)+18,2+INT((ROW()-15)/35), 1, 1, "Variables_Simulación"))</f>
        <v>0</v>
      </c>
      <c r="G446" s="81" t="n">
        <f aca="true">INDIRECT(ADDRESS(ROW()-35*INT((ROW()-15)/35)-12,2+INT((ROW()-15)/35), 1, 1, "Variables_Simulación"))</f>
        <v>0</v>
      </c>
      <c r="H446" s="81" t="n">
        <f aca="true">INDIRECT(ADDRESS(ROW()-35*INT((ROW()-15)/35)+168,2+INT((ROW()-15)/35), 1, 1, "Variables_Simulación"))</f>
        <v>0</v>
      </c>
      <c r="I446" s="94" t="n">
        <f aca="false">AP446+AR446+AT446+AV446+AX446</f>
        <v>0.0338077317198951</v>
      </c>
      <c r="J446" s="81" t="n">
        <f aca="false">ROUND(AQ446+AS446+AU446+AW446+AY446,0)</f>
        <v>254899</v>
      </c>
      <c r="K446" s="94" t="n">
        <f aca="false">I446-Tabla_Ministerio!J446</f>
        <v>3.33066907387547E-016</v>
      </c>
      <c r="L446" s="81" t="n">
        <f aca="false">J446-Tabla_Ministerio!K446</f>
        <v>0</v>
      </c>
      <c r="M446" s="94" t="n">
        <f aca="false">M481</f>
        <v>0.0209877108537133</v>
      </c>
      <c r="N446" s="81" t="n">
        <f aca="false">ROUND((N$460*M446),0)</f>
        <v>3006563</v>
      </c>
      <c r="O446" s="82" t="n">
        <f aca="false">Tabla_Ministerio!L446/Tabla_Ministerio!L460-M446</f>
        <v>2.14919366295849E-005</v>
      </c>
      <c r="P446" s="81" t="n">
        <f aca="false">N446-Tabla_Ministerio!L446</f>
        <v>-3079</v>
      </c>
      <c r="Q446" s="83" t="n">
        <f aca="false">N446+J446</f>
        <v>3261462</v>
      </c>
      <c r="R446" s="81" t="n">
        <f aca="false">Q446-Tabla_Ministerio!M446</f>
        <v>-3079</v>
      </c>
      <c r="T446" s="83" t="n">
        <f aca="false">B446+Tabla_Ministerio!B446</f>
        <v>9702</v>
      </c>
      <c r="U446" s="83" t="n">
        <f aca="false">C446+Tabla_Ministerio!C446</f>
        <v>41</v>
      </c>
      <c r="V446" s="83" t="n">
        <f aca="false">D446+Tabla_Ministerio!D446</f>
        <v>439.086124541735</v>
      </c>
      <c r="W446" s="83" t="n">
        <f aca="false">E446+Tabla_Ministerio!E446</f>
        <v>312.919196642049</v>
      </c>
      <c r="X446" s="83" t="n">
        <f aca="false">F446+Tabla_Ministerio!F446</f>
        <v>20</v>
      </c>
      <c r="Y446" s="83" t="n">
        <f aca="false">G446+Tabla_Ministerio!G446</f>
        <v>75</v>
      </c>
      <c r="Z446" s="83" t="n">
        <f aca="false">H446+Tabla_Ministerio!H446</f>
        <v>13</v>
      </c>
      <c r="AA446" s="83" t="n">
        <f aca="false">Y446+0.33*Z446</f>
        <v>79.29</v>
      </c>
      <c r="AD446" s="91" t="n">
        <f aca="false">IF(U446&gt;0,T446/U446,0)</f>
        <v>236.634146341463</v>
      </c>
      <c r="AE446" s="92" t="n">
        <f aca="false">EXP((((AD446-AD$460)/AD$461+2)/4-1.9)^3)</f>
        <v>0.126110912208941</v>
      </c>
      <c r="AF446" s="93" t="n">
        <f aca="false">T446/V446</f>
        <v>22.0958929415631</v>
      </c>
      <c r="AG446" s="92" t="n">
        <f aca="false">EXP((((AF446-AF$460)/AF$461+2)/4-1.9)^3)</f>
        <v>0.0762277766202764</v>
      </c>
      <c r="AH446" s="92" t="n">
        <f aca="false">W446/V446</f>
        <v>0.712660180206414</v>
      </c>
      <c r="AI446" s="92" t="n">
        <f aca="false">EXP((((AH446-AH$460)/AH$461+2)/4-1.9)^3)</f>
        <v>0.290380524072792</v>
      </c>
      <c r="AJ446" s="92" t="n">
        <f aca="false">X446/V446</f>
        <v>0.0455491505701156</v>
      </c>
      <c r="AK446" s="92" t="n">
        <f aca="false">EXP((((AJ446-AJ$460)/AJ$461+2)/4-1.9)^3)</f>
        <v>0.0229904198434294</v>
      </c>
      <c r="AL446" s="92" t="n">
        <f aca="false">AA446/V446</f>
        <v>0.180579607435223</v>
      </c>
      <c r="AM446" s="92" t="n">
        <f aca="false">EXP((((AL446-AL$460)/AL$461+2)/4-1.9)^3)</f>
        <v>0.0281646183725548</v>
      </c>
      <c r="AN446" s="92" t="n">
        <f aca="false">0.01*AE446+0.15*AG446+0.24*AI446+0.25*AK446+0.35*AM446</f>
        <v>0.0979918227838524</v>
      </c>
      <c r="AP446" s="94" t="n">
        <f aca="false">AP481</f>
        <v>0.000428768711769141</v>
      </c>
      <c r="AQ446" s="81" t="n">
        <f aca="false">AP446*$J$460</f>
        <v>3232.76987660861</v>
      </c>
      <c r="AR446" s="94" t="n">
        <f aca="false">AR481</f>
        <v>0.00623146729277591</v>
      </c>
      <c r="AS446" s="81" t="n">
        <f aca="false">AR446*$J$460</f>
        <v>46983.1384571835</v>
      </c>
      <c r="AT446" s="94" t="n">
        <f aca="false">AT481</f>
        <v>0.0189148046189144</v>
      </c>
      <c r="AU446" s="81" t="n">
        <f aca="false">AT446*$J$460</f>
        <v>142611.17687824</v>
      </c>
      <c r="AV446" s="94" t="n">
        <f aca="false">AV481</f>
        <v>0.00289135502437941</v>
      </c>
      <c r="AW446" s="81" t="n">
        <f aca="false">AV446*$J$460</f>
        <v>21799.8309317575</v>
      </c>
      <c r="AX446" s="94" t="n">
        <f aca="false">AX481</f>
        <v>0.00534133607205623</v>
      </c>
      <c r="AY446" s="81" t="n">
        <f aca="false">AX446*$J$460</f>
        <v>40271.8525877034</v>
      </c>
    </row>
    <row r="447" customFormat="false" ht="13.8" hidden="false" customHeight="false" outlineLevel="0" collapsed="false">
      <c r="A447" s="89" t="s">
        <v>56</v>
      </c>
      <c r="B447" s="81" t="n">
        <f aca="true">INDIRECT(ADDRESS(ROW()-35*INT((ROW()-15)/35)+138,2+INT((ROW()-15)/35), 1, 1, "Variables_Simulación"))</f>
        <v>0</v>
      </c>
      <c r="C447" s="81" t="n">
        <f aca="true">INDIRECT(ADDRESS(ROW()-35*INT((ROW()-15)/35)+108,2+INT((ROW()-15)/35), 1, 1, "Variables_Simulación"))</f>
        <v>0</v>
      </c>
      <c r="D447" s="81" t="n">
        <f aca="true">INDIRECT(ADDRESS(ROW()-35*INT((ROW()-15)/35)+78,2+INT((ROW()-15)/35), 1, 1, "Variables_Simulación"))</f>
        <v>0</v>
      </c>
      <c r="E447" s="81" t="n">
        <f aca="true">INDIRECT(ADDRESS(ROW()-35*INT((ROW()-15)/35)+48,2+INT((ROW()-15)/35), 1, 1, "Variables_Simulación"))</f>
        <v>0</v>
      </c>
      <c r="F447" s="81" t="n">
        <f aca="true">INDIRECT(ADDRESS(ROW()-35*INT((ROW()-15)/35)+18,2+INT((ROW()-15)/35), 1, 1, "Variables_Simulación"))</f>
        <v>0</v>
      </c>
      <c r="G447" s="81" t="n">
        <f aca="true">INDIRECT(ADDRESS(ROW()-35*INT((ROW()-15)/35)-12,2+INT((ROW()-15)/35), 1, 1, "Variables_Simulación"))</f>
        <v>0</v>
      </c>
      <c r="H447" s="81" t="n">
        <f aca="true">INDIRECT(ADDRESS(ROW()-35*INT((ROW()-15)/35)+168,2+INT((ROW()-15)/35), 1, 1, "Variables_Simulación"))</f>
        <v>0</v>
      </c>
      <c r="I447" s="94" t="n">
        <f aca="false">AP447+AR447+AT447+AV447+AX447</f>
        <v>0.0347834771104768</v>
      </c>
      <c r="J447" s="81" t="n">
        <f aca="false">ROUND(AQ447+AS447+AU447+AW447+AY447,0)</f>
        <v>262256</v>
      </c>
      <c r="K447" s="94" t="n">
        <f aca="false">I447-Tabla_Ministerio!J447</f>
        <v>0</v>
      </c>
      <c r="L447" s="81" t="n">
        <f aca="false">J447-Tabla_Ministerio!K447</f>
        <v>0</v>
      </c>
      <c r="M447" s="94" t="n">
        <f aca="false">M482</f>
        <v>0.0219121626490571</v>
      </c>
      <c r="N447" s="81" t="n">
        <f aca="false">ROUND((N$460*M447),0)</f>
        <v>3138994</v>
      </c>
      <c r="O447" s="82" t="n">
        <f aca="false">Tabla_Ministerio!L447/Tabla_Ministerio!L460-M447</f>
        <v>-2.12328024806058E-006</v>
      </c>
      <c r="P447" s="81" t="n">
        <f aca="false">N447-Tabla_Ministerio!L447</f>
        <v>304</v>
      </c>
      <c r="Q447" s="83" t="n">
        <f aca="false">N447+J447</f>
        <v>3401250</v>
      </c>
      <c r="R447" s="81" t="n">
        <f aca="false">Q447-Tabla_Ministerio!M447</f>
        <v>304</v>
      </c>
      <c r="T447" s="83" t="n">
        <f aca="false">B447+Tabla_Ministerio!B447</f>
        <v>6983</v>
      </c>
      <c r="U447" s="83" t="n">
        <f aca="false">C447+Tabla_Ministerio!C447</f>
        <v>48</v>
      </c>
      <c r="V447" s="83" t="n">
        <f aca="false">D447+Tabla_Ministerio!D447</f>
        <v>367.848484848485</v>
      </c>
      <c r="W447" s="83" t="n">
        <f aca="false">E447+Tabla_Ministerio!E447</f>
        <v>221.416666666667</v>
      </c>
      <c r="X447" s="83" t="n">
        <f aca="false">F447+Tabla_Ministerio!F447</f>
        <v>56</v>
      </c>
      <c r="Y447" s="83" t="n">
        <f aca="false">G447+Tabla_Ministerio!G447</f>
        <v>171</v>
      </c>
      <c r="Z447" s="83" t="n">
        <f aca="false">H447+Tabla_Ministerio!H447</f>
        <v>22</v>
      </c>
      <c r="AA447" s="83" t="n">
        <f aca="false">Y447+0.33*Z447</f>
        <v>178.26</v>
      </c>
      <c r="AD447" s="91" t="n">
        <f aca="false">IF(U447&gt;0,T447/U447,0)</f>
        <v>145.479166666667</v>
      </c>
      <c r="AE447" s="92" t="n">
        <f aca="false">EXP((((AD447-AD$460)/AD$461+2)/4-1.9)^3)</f>
        <v>0.0243292908317309</v>
      </c>
      <c r="AF447" s="93" t="n">
        <f aca="false">T447/V447</f>
        <v>18.9833594200511</v>
      </c>
      <c r="AG447" s="92" t="n">
        <f aca="false">EXP((((AF447-AF$460)/AF$461+2)/4-1.9)^3)</f>
        <v>0.0393201422831627</v>
      </c>
      <c r="AH447" s="92" t="n">
        <f aca="false">W447/V447</f>
        <v>0.601923552187166</v>
      </c>
      <c r="AI447" s="92" t="n">
        <f aca="false">EXP((((AH447-AH$460)/AH$461+2)/4-1.9)^3)</f>
        <v>0.100648273192304</v>
      </c>
      <c r="AJ447" s="92" t="n">
        <f aca="false">X447/V447</f>
        <v>0.152236592800066</v>
      </c>
      <c r="AK447" s="92" t="n">
        <f aca="false">EXP((((AJ447-AJ$460)/AJ$461+2)/4-1.9)^3)</f>
        <v>0.18324316655198</v>
      </c>
      <c r="AL447" s="92" t="n">
        <f aca="false">AA447/V447</f>
        <v>0.484601697009638</v>
      </c>
      <c r="AM447" s="92" t="n">
        <f aca="false">EXP((((AL447-AL$460)/AL$461+2)/4-1.9)^3)</f>
        <v>0.219645922286432</v>
      </c>
      <c r="AN447" s="92" t="n">
        <f aca="false">0.01*AE447+0.15*AG447+0.24*AI447+0.25*AK447+0.35*AM447</f>
        <v>0.152983764255191</v>
      </c>
      <c r="AP447" s="94" t="n">
        <f aca="false">AP482</f>
        <v>9.47039179558199E-005</v>
      </c>
      <c r="AQ447" s="81" t="n">
        <f aca="false">AP447*$J$460</f>
        <v>714.035247350859</v>
      </c>
      <c r="AR447" s="94" t="n">
        <f aca="false">AR482</f>
        <v>0.000809275101189928</v>
      </c>
      <c r="AS447" s="81" t="n">
        <f aca="false">AR447*$J$460</f>
        <v>6101.65830016255</v>
      </c>
      <c r="AT447" s="94" t="n">
        <f aca="false">AT482</f>
        <v>0.00874139778312102</v>
      </c>
      <c r="AU447" s="81" t="n">
        <f aca="false">AT447*$J$460</f>
        <v>65907.1584680884</v>
      </c>
      <c r="AV447" s="94" t="n">
        <f aca="false">AV482</f>
        <v>0.0110083820070626</v>
      </c>
      <c r="AW447" s="81" t="n">
        <f aca="false">AV447*$J$460</f>
        <v>82999.4464749878</v>
      </c>
      <c r="AX447" s="94" t="n">
        <f aca="false">AX482</f>
        <v>0.0141297183011474</v>
      </c>
      <c r="AY447" s="81" t="n">
        <f aca="false">AX447*$J$460</f>
        <v>106533.257756711</v>
      </c>
    </row>
    <row r="448" customFormat="false" ht="13.8" hidden="false" customHeight="false" outlineLevel="0" collapsed="false">
      <c r="A448" s="89" t="s">
        <v>57</v>
      </c>
      <c r="B448" s="81" t="n">
        <f aca="true">INDIRECT(ADDRESS(ROW()-35*INT((ROW()-15)/35)+138,2+INT((ROW()-15)/35), 1, 1, "Variables_Simulación"))</f>
        <v>0</v>
      </c>
      <c r="C448" s="81" t="n">
        <f aca="true">INDIRECT(ADDRESS(ROW()-35*INT((ROW()-15)/35)+108,2+INT((ROW()-15)/35), 1, 1, "Variables_Simulación"))</f>
        <v>0</v>
      </c>
      <c r="D448" s="81" t="n">
        <f aca="true">INDIRECT(ADDRESS(ROW()-35*INT((ROW()-15)/35)+78,2+INT((ROW()-15)/35), 1, 1, "Variables_Simulación"))</f>
        <v>0</v>
      </c>
      <c r="E448" s="81" t="n">
        <f aca="true">INDIRECT(ADDRESS(ROW()-35*INT((ROW()-15)/35)+48,2+INT((ROW()-15)/35), 1, 1, "Variables_Simulación"))</f>
        <v>0</v>
      </c>
      <c r="F448" s="81" t="n">
        <f aca="true">INDIRECT(ADDRESS(ROW()-35*INT((ROW()-15)/35)+18,2+INT((ROW()-15)/35), 1, 1, "Variables_Simulación"))</f>
        <v>0</v>
      </c>
      <c r="G448" s="81" t="n">
        <f aca="true">INDIRECT(ADDRESS(ROW()-35*INT((ROW()-15)/35)-12,2+INT((ROW()-15)/35), 1, 1, "Variables_Simulación"))</f>
        <v>0</v>
      </c>
      <c r="H448" s="81" t="n">
        <f aca="true">INDIRECT(ADDRESS(ROW()-35*INT((ROW()-15)/35)+168,2+INT((ROW()-15)/35), 1, 1, "Variables_Simulación"))</f>
        <v>0</v>
      </c>
      <c r="I448" s="94" t="n">
        <f aca="false">AP448+AR448+AT448+AV448+AX448</f>
        <v>0.00935743163081573</v>
      </c>
      <c r="J448" s="81" t="n">
        <f aca="false">ROUND(AQ448+AS448+AU448+AW448+AY448,0)</f>
        <v>70552</v>
      </c>
      <c r="K448" s="94" t="n">
        <f aca="false">I448-Tabla_Ministerio!J448</f>
        <v>-6.07153216591883E-017</v>
      </c>
      <c r="L448" s="81" t="n">
        <f aca="false">J448-Tabla_Ministerio!K448</f>
        <v>0</v>
      </c>
      <c r="M448" s="94" t="n">
        <f aca="false">M483</f>
        <v>0.0102697690007867</v>
      </c>
      <c r="N448" s="81" t="n">
        <f aca="false">ROUND((N$460*M448),0)</f>
        <v>1471180</v>
      </c>
      <c r="O448" s="82" t="n">
        <f aca="false">Tabla_Ministerio!L448/Tabla_Ministerio!L460-M448</f>
        <v>1.8265271993563E-005</v>
      </c>
      <c r="P448" s="81" t="n">
        <f aca="false">N448-Tabla_Ministerio!L448</f>
        <v>-2617</v>
      </c>
      <c r="Q448" s="83" t="n">
        <f aca="false">N448+J448</f>
        <v>1541732</v>
      </c>
      <c r="R448" s="81" t="n">
        <f aca="false">Q448-Tabla_Ministerio!M448</f>
        <v>-2617</v>
      </c>
      <c r="T448" s="83" t="n">
        <f aca="false">B448+Tabla_Ministerio!B448</f>
        <v>3715</v>
      </c>
      <c r="U448" s="83" t="n">
        <f aca="false">C448+Tabla_Ministerio!C448</f>
        <v>54</v>
      </c>
      <c r="V448" s="83" t="n">
        <f aca="false">D448+Tabla_Ministerio!D448</f>
        <v>256.976306818757</v>
      </c>
      <c r="W448" s="83" t="n">
        <f aca="false">E448+Tabla_Ministerio!E448</f>
        <v>80.9545454545455</v>
      </c>
      <c r="X448" s="83" t="n">
        <f aca="false">F448+Tabla_Ministerio!F448</f>
        <v>7</v>
      </c>
      <c r="Y448" s="83" t="n">
        <f aca="false">G448+Tabla_Ministerio!G448</f>
        <v>46</v>
      </c>
      <c r="Z448" s="83" t="n">
        <f aca="false">H448+Tabla_Ministerio!H448</f>
        <v>13</v>
      </c>
      <c r="AA448" s="83" t="n">
        <f aca="false">Y448+0.33*Z448</f>
        <v>50.29</v>
      </c>
      <c r="AD448" s="91" t="n">
        <f aca="false">IF(U448&gt;0,T448/U448,0)</f>
        <v>68.7962962962963</v>
      </c>
      <c r="AE448" s="92" t="n">
        <f aca="false">EXP((((AD448-AD$460)/AD$461+2)/4-1.9)^3)</f>
        <v>0.00356374670027832</v>
      </c>
      <c r="AF448" s="93" t="n">
        <f aca="false">T448/V448</f>
        <v>14.4565856906806</v>
      </c>
      <c r="AG448" s="92" t="n">
        <f aca="false">EXP((((AF448-AF$460)/AF$461+2)/4-1.9)^3)</f>
        <v>0.0124275209117506</v>
      </c>
      <c r="AH448" s="92" t="n">
        <f aca="false">W448/V448</f>
        <v>0.315027274135596</v>
      </c>
      <c r="AI448" s="92" t="n">
        <f aca="false">EXP((((AH448-AH$460)/AH$461+2)/4-1.9)^3)</f>
        <v>0.000559727832495276</v>
      </c>
      <c r="AJ448" s="92" t="n">
        <f aca="false">X448/V448</f>
        <v>0.02723986536602</v>
      </c>
      <c r="AK448" s="92" t="n">
        <f aca="false">EXP((((AJ448-AJ$460)/AJ$461+2)/4-1.9)^3)</f>
        <v>0.0143317611360256</v>
      </c>
      <c r="AL448" s="92" t="n">
        <f aca="false">AA448/V448</f>
        <v>0.195698975608164</v>
      </c>
      <c r="AM448" s="92" t="n">
        <f aca="false">EXP((((AL448-AL$460)/AL$461+2)/4-1.9)^3)</f>
        <v>0.032095645983095</v>
      </c>
      <c r="AN448" s="92" t="n">
        <f aca="false">0.01*AE448+0.15*AG448+0.24*AI448+0.25*AK448+0.35*AM448</f>
        <v>0.0168505166616539</v>
      </c>
      <c r="AP448" s="94" t="n">
        <f aca="false">AP483</f>
        <v>1.09826390759974E-005</v>
      </c>
      <c r="AQ448" s="81" t="n">
        <f aca="false">AP448*$J$460</f>
        <v>82.8053535530955</v>
      </c>
      <c r="AR448" s="94" t="n">
        <f aca="false">AR483</f>
        <v>0.00130612205439925</v>
      </c>
      <c r="AS448" s="81" t="n">
        <f aca="false">AR448*$J$460</f>
        <v>9847.71490254979</v>
      </c>
      <c r="AT448" s="94" t="n">
        <f aca="false">AT483</f>
        <v>0.000472390459862551</v>
      </c>
      <c r="AU448" s="81" t="n">
        <f aca="false">AT448*$J$460</f>
        <v>3561.66298221682</v>
      </c>
      <c r="AV448" s="94" t="n">
        <f aca="false">AV483</f>
        <v>0.00220639350702697</v>
      </c>
      <c r="AW448" s="81" t="n">
        <f aca="false">AV448*$J$460</f>
        <v>16635.4546627975</v>
      </c>
      <c r="AX448" s="94" t="n">
        <f aca="false">AX483</f>
        <v>0.00536154297045096</v>
      </c>
      <c r="AY448" s="81" t="n">
        <f aca="false">AX448*$J$460</f>
        <v>40424.2057110473</v>
      </c>
    </row>
    <row r="449" customFormat="false" ht="13.8" hidden="false" customHeight="false" outlineLevel="0" collapsed="false">
      <c r="A449" s="89" t="s">
        <v>58</v>
      </c>
      <c r="B449" s="81" t="n">
        <f aca="true">INDIRECT(ADDRESS(ROW()-35*INT((ROW()-15)/35)+138,2+INT((ROW()-15)/35), 1, 1, "Variables_Simulación"))</f>
        <v>0</v>
      </c>
      <c r="C449" s="81" t="n">
        <f aca="true">INDIRECT(ADDRESS(ROW()-35*INT((ROW()-15)/35)+108,2+INT((ROW()-15)/35), 1, 1, "Variables_Simulación"))</f>
        <v>0</v>
      </c>
      <c r="D449" s="81" t="n">
        <f aca="true">INDIRECT(ADDRESS(ROW()-35*INT((ROW()-15)/35)+78,2+INT((ROW()-15)/35), 1, 1, "Variables_Simulación"))</f>
        <v>0</v>
      </c>
      <c r="E449" s="81" t="n">
        <f aca="true">INDIRECT(ADDRESS(ROW()-35*INT((ROW()-15)/35)+48,2+INT((ROW()-15)/35), 1, 1, "Variables_Simulación"))</f>
        <v>0</v>
      </c>
      <c r="F449" s="81" t="n">
        <f aca="true">INDIRECT(ADDRESS(ROW()-35*INT((ROW()-15)/35)+18,2+INT((ROW()-15)/35), 1, 1, "Variables_Simulación"))</f>
        <v>0</v>
      </c>
      <c r="G449" s="81" t="n">
        <f aca="true">INDIRECT(ADDRESS(ROW()-35*INT((ROW()-15)/35)-12,2+INT((ROW()-15)/35), 1, 1, "Variables_Simulación"))</f>
        <v>0</v>
      </c>
      <c r="H449" s="81" t="n">
        <f aca="true">INDIRECT(ADDRESS(ROW()-35*INT((ROW()-15)/35)+168,2+INT((ROW()-15)/35), 1, 1, "Variables_Simulación"))</f>
        <v>0</v>
      </c>
      <c r="I449" s="94" t="n">
        <f aca="false">AP449+AR449+AT449+AV449+AX449</f>
        <v>0.10073561824903</v>
      </c>
      <c r="J449" s="81" t="n">
        <f aca="false">ROUND(AQ449+AS449+AU449+AW449+AY449,0)</f>
        <v>759512</v>
      </c>
      <c r="K449" s="94" t="n">
        <f aca="false">I449-Tabla_Ministerio!J449</f>
        <v>0</v>
      </c>
      <c r="L449" s="81" t="n">
        <f aca="false">J449-Tabla_Ministerio!K449</f>
        <v>0</v>
      </c>
      <c r="M449" s="94" t="n">
        <f aca="false">M484</f>
        <v>0.056748568618986</v>
      </c>
      <c r="N449" s="81" t="n">
        <f aca="false">ROUND((N$460*M449),0)</f>
        <v>8129432</v>
      </c>
      <c r="O449" s="82" t="n">
        <f aca="false">Tabla_Ministerio!L449/Tabla_Ministerio!L460-M449</f>
        <v>4.68729430026793E-006</v>
      </c>
      <c r="P449" s="81" t="n">
        <f aca="false">N449-Tabla_Ministerio!L449</f>
        <v>-671</v>
      </c>
      <c r="Q449" s="83" t="n">
        <f aca="false">N449+J449</f>
        <v>8888944</v>
      </c>
      <c r="R449" s="81" t="n">
        <f aca="false">Q449-Tabla_Ministerio!M449</f>
        <v>-671</v>
      </c>
      <c r="T449" s="83" t="n">
        <f aca="false">B449+Tabla_Ministerio!B449</f>
        <v>6853</v>
      </c>
      <c r="U449" s="83" t="n">
        <f aca="false">C449+Tabla_Ministerio!C449</f>
        <v>25</v>
      </c>
      <c r="V449" s="83" t="n">
        <f aca="false">D449+Tabla_Ministerio!D449</f>
        <v>295.374242424242</v>
      </c>
      <c r="W449" s="83" t="n">
        <f aca="false">E449+Tabla_Ministerio!E449</f>
        <v>249.578787878788</v>
      </c>
      <c r="X449" s="83" t="n">
        <f aca="false">F449+Tabla_Ministerio!F449</f>
        <v>35</v>
      </c>
      <c r="Y449" s="83" t="n">
        <f aca="false">G449+Tabla_Ministerio!G449</f>
        <v>154</v>
      </c>
      <c r="Z449" s="83" t="n">
        <f aca="false">H449+Tabla_Ministerio!H449</f>
        <v>39</v>
      </c>
      <c r="AA449" s="83" t="n">
        <f aca="false">Y449+0.33*Z449</f>
        <v>166.87</v>
      </c>
      <c r="AD449" s="91" t="n">
        <f aca="false">IF(U449&gt;0,T449/U449,0)</f>
        <v>274.12</v>
      </c>
      <c r="AE449" s="92" t="n">
        <f aca="false">EXP((((AD449-AD$460)/AD$461+2)/4-1.9)^3)</f>
        <v>0.20846355235496</v>
      </c>
      <c r="AF449" s="93" t="n">
        <f aca="false">T449/V449</f>
        <v>23.201075164019</v>
      </c>
      <c r="AG449" s="92" t="n">
        <f aca="false">EXP((((AF449-AF$460)/AF$461+2)/4-1.9)^3)</f>
        <v>0.0941635197868717</v>
      </c>
      <c r="AH449" s="92" t="n">
        <f aca="false">W449/V449</f>
        <v>0.84495786034153</v>
      </c>
      <c r="AI449" s="92" t="n">
        <f aca="false">EXP((((AH449-AH$460)/AH$461+2)/4-1.9)^3)</f>
        <v>0.622684933742827</v>
      </c>
      <c r="AJ449" s="92" t="n">
        <f aca="false">X449/V449</f>
        <v>0.118493744453621</v>
      </c>
      <c r="AK449" s="92" t="n">
        <f aca="false">EXP((((AJ449-AJ$460)/AJ$461+2)/4-1.9)^3)</f>
        <v>0.106755412530295</v>
      </c>
      <c r="AL449" s="92" t="n">
        <f aca="false">AA449/V449</f>
        <v>0.564944318199306</v>
      </c>
      <c r="AM449" s="92" t="n">
        <f aca="false">EXP((((AL449-AL$460)/AL$461+2)/4-1.9)^3)</f>
        <v>0.315908615537407</v>
      </c>
      <c r="AN449" s="92" t="n">
        <f aca="false">0.01*AE449+0.15*AG449+0.24*AI449+0.25*AK449+0.35*AM449</f>
        <v>0.302910416160525</v>
      </c>
      <c r="AP449" s="94" t="n">
        <f aca="false">AP484</f>
        <v>0.000763060786452133</v>
      </c>
      <c r="AQ449" s="81" t="n">
        <f aca="false">AP449*$J$460</f>
        <v>5753.2181261209</v>
      </c>
      <c r="AR449" s="94" t="n">
        <f aca="false">AR484</f>
        <v>0.00493686844817528</v>
      </c>
      <c r="AS449" s="81" t="n">
        <f aca="false">AR449*$J$460</f>
        <v>37222.3046271008</v>
      </c>
      <c r="AT449" s="94" t="n">
        <f aca="false">AT484</f>
        <v>0.0595165831874624</v>
      </c>
      <c r="AU449" s="81" t="n">
        <f aca="false">AT449*$J$460</f>
        <v>448734.7420786</v>
      </c>
      <c r="AV449" s="94" t="n">
        <f aca="false">AV484</f>
        <v>0.014787450657323</v>
      </c>
      <c r="AW449" s="81" t="n">
        <f aca="false">AV449*$J$460</f>
        <v>111492.335435541</v>
      </c>
      <c r="AX449" s="94" t="n">
        <f aca="false">AX484</f>
        <v>0.0207316551696171</v>
      </c>
      <c r="AY449" s="81" t="n">
        <f aca="false">AX449*$J$460</f>
        <v>156309.6104845</v>
      </c>
    </row>
    <row r="450" customFormat="false" ht="13.8" hidden="false" customHeight="false" outlineLevel="0" collapsed="false">
      <c r="A450" s="89" t="s">
        <v>59</v>
      </c>
      <c r="B450" s="81" t="n">
        <f aca="true">INDIRECT(ADDRESS(ROW()-35*INT((ROW()-15)/35)+138,2+INT((ROW()-15)/35), 1, 1, "Variables_Simulación"))</f>
        <v>0</v>
      </c>
      <c r="C450" s="81" t="n">
        <f aca="true">INDIRECT(ADDRESS(ROW()-35*INT((ROW()-15)/35)+108,2+INT((ROW()-15)/35), 1, 1, "Variables_Simulación"))</f>
        <v>0</v>
      </c>
      <c r="D450" s="81" t="n">
        <f aca="true">INDIRECT(ADDRESS(ROW()-35*INT((ROW()-15)/35)+78,2+INT((ROW()-15)/35), 1, 1, "Variables_Simulación"))</f>
        <v>0</v>
      </c>
      <c r="E450" s="81" t="n">
        <f aca="true">INDIRECT(ADDRESS(ROW()-35*INT((ROW()-15)/35)+48,2+INT((ROW()-15)/35), 1, 1, "Variables_Simulación"))</f>
        <v>0</v>
      </c>
      <c r="F450" s="81" t="n">
        <f aca="true">INDIRECT(ADDRESS(ROW()-35*INT((ROW()-15)/35)+18,2+INT((ROW()-15)/35), 1, 1, "Variables_Simulación"))</f>
        <v>0</v>
      </c>
      <c r="G450" s="81" t="n">
        <f aca="true">INDIRECT(ADDRESS(ROW()-35*INT((ROW()-15)/35)-12,2+INT((ROW()-15)/35), 1, 1, "Variables_Simulación"))</f>
        <v>0</v>
      </c>
      <c r="H450" s="81" t="n">
        <f aca="true">INDIRECT(ADDRESS(ROW()-35*INT((ROW()-15)/35)+168,2+INT((ROW()-15)/35), 1, 1, "Variables_Simulación"))</f>
        <v>0</v>
      </c>
      <c r="I450" s="94" t="n">
        <f aca="false">AP450+AR450+AT450+AV450+AX450</f>
        <v>0.00750763063142962</v>
      </c>
      <c r="J450" s="81" t="n">
        <f aca="false">ROUND(AQ450+AS450+AU450+AW450+AY450,0)</f>
        <v>56605</v>
      </c>
      <c r="K450" s="94" t="n">
        <f aca="false">I450-Tabla_Ministerio!J450</f>
        <v>-1.06685493772574E-016</v>
      </c>
      <c r="L450" s="81" t="n">
        <f aca="false">J450-Tabla_Ministerio!K450</f>
        <v>0</v>
      </c>
      <c r="M450" s="94" t="n">
        <f aca="false">M485</f>
        <v>0.00976333337294765</v>
      </c>
      <c r="N450" s="81" t="n">
        <f aca="false">ROUND((N$460*M450),0)</f>
        <v>1398632</v>
      </c>
      <c r="O450" s="82" t="n">
        <f aca="false">Tabla_Ministerio!L450/Tabla_Ministerio!L460-M450</f>
        <v>-2.03677766007892E-005</v>
      </c>
      <c r="P450" s="81" t="n">
        <f aca="false">N450-Tabla_Ministerio!L450</f>
        <v>2918</v>
      </c>
      <c r="Q450" s="83" t="n">
        <f aca="false">N450+J450</f>
        <v>1455237</v>
      </c>
      <c r="R450" s="81" t="n">
        <f aca="false">Q450-Tabla_Ministerio!M450</f>
        <v>2918</v>
      </c>
      <c r="T450" s="83" t="n">
        <f aca="false">B450+Tabla_Ministerio!B450</f>
        <v>2966</v>
      </c>
      <c r="U450" s="83" t="n">
        <f aca="false">C450+Tabla_Ministerio!C450</f>
        <v>38</v>
      </c>
      <c r="V450" s="83" t="n">
        <f aca="false">D450+Tabla_Ministerio!D450</f>
        <v>172.494607087827</v>
      </c>
      <c r="W450" s="83" t="n">
        <f aca="false">E450+Tabla_Ministerio!E450</f>
        <v>70.4772727272727</v>
      </c>
      <c r="X450" s="83" t="n">
        <f aca="false">F450+Tabla_Ministerio!F450</f>
        <v>0</v>
      </c>
      <c r="Y450" s="83" t="n">
        <f aca="false">G450+Tabla_Ministerio!G450</f>
        <v>12</v>
      </c>
      <c r="Z450" s="83" t="n">
        <f aca="false">H450+Tabla_Ministerio!H450</f>
        <v>1</v>
      </c>
      <c r="AA450" s="83" t="n">
        <f aca="false">Y450+0.33*Z450</f>
        <v>12.33</v>
      </c>
      <c r="AD450" s="91" t="n">
        <f aca="false">IF(U450&gt;0,T450/U450,0)</f>
        <v>78.0526315789474</v>
      </c>
      <c r="AE450" s="92" t="n">
        <f aca="false">EXP((((AD450-AD$460)/AD$461+2)/4-1.9)^3)</f>
        <v>0.00462464794053728</v>
      </c>
      <c r="AF450" s="93" t="n">
        <f aca="false">T450/V450</f>
        <v>17.1947404621748</v>
      </c>
      <c r="AG450" s="92" t="n">
        <f aca="false">EXP((((AF450-AF$460)/AF$461+2)/4-1.9)^3)</f>
        <v>0.0256468972827025</v>
      </c>
      <c r="AH450" s="92" t="n">
        <f aca="false">W450/V450</f>
        <v>0.408576673306596</v>
      </c>
      <c r="AI450" s="92" t="n">
        <f aca="false">EXP((((AH450-AH$460)/AH$461+2)/4-1.9)^3)</f>
        <v>0.00476281621467268</v>
      </c>
      <c r="AJ450" s="92" t="n">
        <f aca="false">X450/V450</f>
        <v>0</v>
      </c>
      <c r="AK450" s="92" t="n">
        <f aca="false">EXP((((AJ450-AJ$460)/AJ$461+2)/4-1.9)^3)</f>
        <v>0.00661125146968685</v>
      </c>
      <c r="AL450" s="92" t="n">
        <f aca="false">AA450/V450</f>
        <v>0.0714804955828102</v>
      </c>
      <c r="AM450" s="92" t="n">
        <f aca="false">EXP((((AL450-AL$460)/AL$461+2)/4-1.9)^3)</f>
        <v>0.00993376609135648</v>
      </c>
      <c r="AN450" s="92" t="n">
        <f aca="false">0.01*AE450+0.15*AG450+0.24*AI450+0.25*AK450+0.35*AM450</f>
        <v>0.0101659879627287</v>
      </c>
      <c r="AP450" s="94" t="n">
        <f aca="false">AP485</f>
        <v>2.16176162202214E-005</v>
      </c>
      <c r="AQ450" s="81" t="n">
        <f aca="false">AP450*$J$460</f>
        <v>162.989454693338</v>
      </c>
      <c r="AR450" s="94" t="n">
        <f aca="false">AR485</f>
        <v>0.00534692148444037</v>
      </c>
      <c r="AS450" s="81" t="n">
        <f aca="false">AR450*$J$460</f>
        <v>40313.9646924542</v>
      </c>
      <c r="AT450" s="94" t="n">
        <f aca="false">AT485</f>
        <v>0.000313481597396267</v>
      </c>
      <c r="AU450" s="81" t="n">
        <f aca="false">AT450*$J$460</f>
        <v>2363.54434714314</v>
      </c>
      <c r="AV450" s="94" t="n">
        <f aca="false">AV485</f>
        <v>0.000574289142800649</v>
      </c>
      <c r="AW450" s="81" t="n">
        <f aca="false">AV450*$J$460</f>
        <v>4329.9443041192</v>
      </c>
      <c r="AX450" s="94" t="n">
        <f aca="false">AX485</f>
        <v>0.00125132079057212</v>
      </c>
      <c r="AY450" s="81" t="n">
        <f aca="false">AX450*$J$460</f>
        <v>9434.53206052419</v>
      </c>
    </row>
    <row r="451" customFormat="false" ht="13.8" hidden="false" customHeight="false" outlineLevel="0" collapsed="false">
      <c r="A451" s="89" t="s">
        <v>60</v>
      </c>
      <c r="B451" s="81" t="n">
        <f aca="true">INDIRECT(ADDRESS(ROW()-35*INT((ROW()-15)/35)+138,2+INT((ROW()-15)/35), 1, 1, "Variables_Simulación"))</f>
        <v>0</v>
      </c>
      <c r="C451" s="81" t="n">
        <f aca="true">INDIRECT(ADDRESS(ROW()-35*INT((ROW()-15)/35)+108,2+INT((ROW()-15)/35), 1, 1, "Variables_Simulación"))</f>
        <v>0</v>
      </c>
      <c r="D451" s="81" t="n">
        <f aca="true">INDIRECT(ADDRESS(ROW()-35*INT((ROW()-15)/35)+78,2+INT((ROW()-15)/35), 1, 1, "Variables_Simulación"))</f>
        <v>0</v>
      </c>
      <c r="E451" s="81" t="n">
        <f aca="true">INDIRECT(ADDRESS(ROW()-35*INT((ROW()-15)/35)+48,2+INT((ROW()-15)/35), 1, 1, "Variables_Simulación"))</f>
        <v>0</v>
      </c>
      <c r="F451" s="81" t="n">
        <f aca="true">INDIRECT(ADDRESS(ROW()-35*INT((ROW()-15)/35)+18,2+INT((ROW()-15)/35), 1, 1, "Variables_Simulación"))</f>
        <v>0</v>
      </c>
      <c r="G451" s="81" t="n">
        <f aca="true">INDIRECT(ADDRESS(ROW()-35*INT((ROW()-15)/35)-12,2+INT((ROW()-15)/35), 1, 1, "Variables_Simulación"))</f>
        <v>0</v>
      </c>
      <c r="H451" s="81" t="n">
        <f aca="true">INDIRECT(ADDRESS(ROW()-35*INT((ROW()-15)/35)+168,2+INT((ROW()-15)/35), 1, 1, "Variables_Simulación"))</f>
        <v>0</v>
      </c>
      <c r="I451" s="94" t="n">
        <f aca="false">AP451+AR451+AT451+AV451+AX451</f>
        <v>0.0781712247858681</v>
      </c>
      <c r="J451" s="81" t="n">
        <f aca="false">ROUND(AQ451+AS451+AU451+AW451+AY451,0)</f>
        <v>589384</v>
      </c>
      <c r="K451" s="94" t="n">
        <f aca="false">I451-Tabla_Ministerio!J451</f>
        <v>0</v>
      </c>
      <c r="L451" s="81" t="n">
        <f aca="false">J451-Tabla_Ministerio!K451</f>
        <v>0</v>
      </c>
      <c r="M451" s="94" t="n">
        <f aca="false">M486</f>
        <v>0.0367235771432425</v>
      </c>
      <c r="N451" s="81" t="n">
        <f aca="false">ROUND((N$460*M451),0)</f>
        <v>5260781</v>
      </c>
      <c r="O451" s="82" t="n">
        <f aca="false">Tabla_Ministerio!L451/Tabla_Ministerio!L460-M451</f>
        <v>4.84647672425384E-005</v>
      </c>
      <c r="P451" s="81" t="n">
        <f aca="false">N451-Tabla_Ministerio!L451</f>
        <v>-6943</v>
      </c>
      <c r="Q451" s="83" t="n">
        <f aca="false">N451+J451</f>
        <v>5850165</v>
      </c>
      <c r="R451" s="81" t="n">
        <f aca="false">Q451-Tabla_Ministerio!M451</f>
        <v>-6943</v>
      </c>
      <c r="T451" s="83" t="n">
        <f aca="false">B451+Tabla_Ministerio!B451</f>
        <v>8874</v>
      </c>
      <c r="U451" s="83" t="n">
        <f aca="false">C451+Tabla_Ministerio!C451</f>
        <v>72</v>
      </c>
      <c r="V451" s="83" t="n">
        <f aca="false">D451+Tabla_Ministerio!D451</f>
        <v>300.727272727273</v>
      </c>
      <c r="W451" s="83" t="n">
        <f aca="false">E451+Tabla_Ministerio!E451</f>
        <v>229.204545454545</v>
      </c>
      <c r="X451" s="83" t="n">
        <f aca="false">F451+Tabla_Ministerio!F451</f>
        <v>15</v>
      </c>
      <c r="Y451" s="83" t="n">
        <f aca="false">G451+Tabla_Ministerio!G451</f>
        <v>73</v>
      </c>
      <c r="Z451" s="83" t="n">
        <f aca="false">H451+Tabla_Ministerio!H451</f>
        <v>10</v>
      </c>
      <c r="AA451" s="83" t="n">
        <f aca="false">Y451+0.33*Z451</f>
        <v>76.3</v>
      </c>
      <c r="AD451" s="91" t="n">
        <f aca="false">IF(U451&gt;0,T451/U451,0)</f>
        <v>123.25</v>
      </c>
      <c r="AE451" s="92" t="n">
        <f aca="false">EXP((((AD451-AD$460)/AD$461+2)/4-1.9)^3)</f>
        <v>0.0147178818877748</v>
      </c>
      <c r="AF451" s="93" t="n">
        <f aca="false">T451/V451</f>
        <v>29.5084643288996</v>
      </c>
      <c r="AG451" s="92" t="n">
        <f aca="false">EXP((((AF451-AF$460)/AF$461+2)/4-1.9)^3)</f>
        <v>0.253080861096366</v>
      </c>
      <c r="AH451" s="92" t="n">
        <f aca="false">W451/V451</f>
        <v>0.762167472793226</v>
      </c>
      <c r="AI451" s="92" t="n">
        <f aca="false">EXP((((AH451-AH$460)/AH$461+2)/4-1.9)^3)</f>
        <v>0.408947835785813</v>
      </c>
      <c r="AJ451" s="92" t="n">
        <f aca="false">X451/V451</f>
        <v>0.0498790810157194</v>
      </c>
      <c r="AK451" s="92" t="n">
        <f aca="false">EXP((((AJ451-AJ$460)/AJ$461+2)/4-1.9)^3)</f>
        <v>0.0255710028461565</v>
      </c>
      <c r="AL451" s="92" t="n">
        <f aca="false">AA451/V451</f>
        <v>0.253718258766626</v>
      </c>
      <c r="AM451" s="92" t="n">
        <f aca="false">EXP((((AL451-AL$460)/AL$461+2)/4-1.9)^3)</f>
        <v>0.0514438424419029</v>
      </c>
      <c r="AN451" s="92" t="n">
        <f aca="false">0.01*AE451+0.15*AG451+0.24*AI451+0.25*AK451+0.35*AM451</f>
        <v>0.160654884138133</v>
      </c>
      <c r="AP451" s="94" t="n">
        <f aca="false">AP486</f>
        <v>5.88223265922107E-005</v>
      </c>
      <c r="AQ451" s="81" t="n">
        <f aca="false">AP451*$J$460</f>
        <v>443.500284091901</v>
      </c>
      <c r="AR451" s="94" t="n">
        <f aca="false">AR486</f>
        <v>0.0253102993189506</v>
      </c>
      <c r="AS451" s="81" t="n">
        <f aca="false">AR451*$J$460</f>
        <v>190831.02605282</v>
      </c>
      <c r="AT451" s="94" t="n">
        <f aca="false">AT486</f>
        <v>0.0379797734838912</v>
      </c>
      <c r="AU451" s="81" t="n">
        <f aca="false">AT451*$J$460</f>
        <v>286354.540965782</v>
      </c>
      <c r="AV451" s="94" t="n">
        <f aca="false">AV486</f>
        <v>0.00275113285883876</v>
      </c>
      <c r="AW451" s="81" t="n">
        <f aca="false">AV451*$J$460</f>
        <v>20742.6036193394</v>
      </c>
      <c r="AX451" s="94" t="n">
        <f aca="false">AX486</f>
        <v>0.0120711967975953</v>
      </c>
      <c r="AY451" s="81" t="n">
        <f aca="false">AX451*$J$460</f>
        <v>91012.7075757605</v>
      </c>
    </row>
    <row r="452" customFormat="false" ht="13.8" hidden="false" customHeight="false" outlineLevel="0" collapsed="false">
      <c r="A452" s="89" t="s">
        <v>61</v>
      </c>
      <c r="B452" s="81" t="n">
        <f aca="true">INDIRECT(ADDRESS(ROW()-35*INT((ROW()-15)/35)+138,2+INT((ROW()-15)/35), 1, 1, "Variables_Simulación"))</f>
        <v>0</v>
      </c>
      <c r="C452" s="81" t="n">
        <f aca="true">INDIRECT(ADDRESS(ROW()-35*INT((ROW()-15)/35)+108,2+INT((ROW()-15)/35), 1, 1, "Variables_Simulación"))</f>
        <v>0</v>
      </c>
      <c r="D452" s="81" t="n">
        <f aca="true">INDIRECT(ADDRESS(ROW()-35*INT((ROW()-15)/35)+78,2+INT((ROW()-15)/35), 1, 1, "Variables_Simulación"))</f>
        <v>0</v>
      </c>
      <c r="E452" s="81" t="n">
        <f aca="true">INDIRECT(ADDRESS(ROW()-35*INT((ROW()-15)/35)+48,2+INT((ROW()-15)/35), 1, 1, "Variables_Simulación"))</f>
        <v>0</v>
      </c>
      <c r="F452" s="81" t="n">
        <f aca="true">INDIRECT(ADDRESS(ROW()-35*INT((ROW()-15)/35)+18,2+INT((ROW()-15)/35), 1, 1, "Variables_Simulación"))</f>
        <v>0</v>
      </c>
      <c r="G452" s="81" t="n">
        <f aca="true">INDIRECT(ADDRESS(ROW()-35*INT((ROW()-15)/35)-12,2+INT((ROW()-15)/35), 1, 1, "Variables_Simulación"))</f>
        <v>0</v>
      </c>
      <c r="H452" s="81" t="n">
        <f aca="true">INDIRECT(ADDRESS(ROW()-35*INT((ROW()-15)/35)+168,2+INT((ROW()-15)/35), 1, 1, "Variables_Simulación"))</f>
        <v>0</v>
      </c>
      <c r="I452" s="94" t="n">
        <f aca="false">AP452+AR452+AT452+AV452+AX452</f>
        <v>0.00987890387909272</v>
      </c>
      <c r="J452" s="81" t="n">
        <f aca="false">ROUND(AQ452+AS452+AU452+AW452+AY452,0)</f>
        <v>74484</v>
      </c>
      <c r="K452" s="94" t="n">
        <f aca="false">I452-Tabla_Ministerio!J452</f>
        <v>3.64291929955129E-017</v>
      </c>
      <c r="L452" s="81" t="n">
        <f aca="false">J452-Tabla_Ministerio!K452</f>
        <v>0</v>
      </c>
      <c r="M452" s="94" t="n">
        <f aca="false">M487</f>
        <v>0.0130083710184534</v>
      </c>
      <c r="N452" s="81" t="n">
        <f aca="false">ROUND((N$460*M452),0)</f>
        <v>1863495</v>
      </c>
      <c r="O452" s="82" t="n">
        <f aca="false">Tabla_Ministerio!L452/Tabla_Ministerio!L460-M452</f>
        <v>7.64531533163117E-006</v>
      </c>
      <c r="P452" s="81" t="n">
        <f aca="false">N452-Tabla_Ministerio!L452</f>
        <v>-1095</v>
      </c>
      <c r="Q452" s="83" t="n">
        <f aca="false">N452+J452</f>
        <v>1937979</v>
      </c>
      <c r="R452" s="81" t="n">
        <f aca="false">Q452-Tabla_Ministerio!M452</f>
        <v>-1095</v>
      </c>
      <c r="T452" s="83" t="n">
        <f aca="false">B452+Tabla_Ministerio!B452</f>
        <v>17362</v>
      </c>
      <c r="U452" s="83" t="n">
        <f aca="false">C452+Tabla_Ministerio!C452</f>
        <v>185</v>
      </c>
      <c r="V452" s="83" t="n">
        <f aca="false">D452+Tabla_Ministerio!D452</f>
        <v>423.4718798151</v>
      </c>
      <c r="W452" s="83" t="n">
        <f aca="false">E452+Tabla_Ministerio!E452</f>
        <v>200.062788906009</v>
      </c>
      <c r="X452" s="83" t="n">
        <f aca="false">F452+Tabla_Ministerio!F452</f>
        <v>20</v>
      </c>
      <c r="Y452" s="83" t="n">
        <f aca="false">G452+Tabla_Ministerio!G452</f>
        <v>31</v>
      </c>
      <c r="Z452" s="83" t="n">
        <f aca="false">H452+Tabla_Ministerio!H452</f>
        <v>2</v>
      </c>
      <c r="AA452" s="83" t="n">
        <f aca="false">Y452+0.33*Z452</f>
        <v>31.66</v>
      </c>
      <c r="AD452" s="91" t="n">
        <f aca="false">IF(U452&gt;0,T452/U452,0)</f>
        <v>93.8486486486486</v>
      </c>
      <c r="AE452" s="92" t="n">
        <f aca="false">EXP((((AD452-AD$460)/AD$461+2)/4-1.9)^3)</f>
        <v>0.00708038228964856</v>
      </c>
      <c r="AF452" s="93" t="n">
        <f aca="false">T452/V452</f>
        <v>40.9991804121226</v>
      </c>
      <c r="AG452" s="92" t="n">
        <f aca="false">EXP((((AF452-AF$460)/AF$461+2)/4-1.9)^3)</f>
        <v>0.698458975386573</v>
      </c>
      <c r="AH452" s="92" t="n">
        <f aca="false">W452/V452</f>
        <v>0.472434649009899</v>
      </c>
      <c r="AI452" s="92" t="n">
        <f aca="false">EXP((((AH452-AH$460)/AH$461+2)/4-1.9)^3)</f>
        <v>0.0157853770160963</v>
      </c>
      <c r="AJ452" s="92" t="n">
        <f aca="false">X452/V452</f>
        <v>0.0472286377285136</v>
      </c>
      <c r="AK452" s="92" t="n">
        <f aca="false">EXP((((AJ452-AJ$460)/AJ$461+2)/4-1.9)^3)</f>
        <v>0.0239646916998484</v>
      </c>
      <c r="AL452" s="92" t="n">
        <f aca="false">AA452/V452</f>
        <v>0.074762933524237</v>
      </c>
      <c r="AM452" s="92" t="n">
        <f aca="false">EXP((((AL452-AL$460)/AL$461+2)/4-1.9)^3)</f>
        <v>0.010277138932561</v>
      </c>
      <c r="AN452" s="92" t="n">
        <f aca="false">0.01*AE452+0.15*AG452+0.24*AI452+0.25*AK452+0.35*AM452</f>
        <v>0.118216312166104</v>
      </c>
      <c r="AP452" s="94" t="n">
        <f aca="false">AP487</f>
        <v>2.68286332315652E-005</v>
      </c>
      <c r="AQ452" s="81" t="n">
        <f aca="false">AP452*$J$460</f>
        <v>202.278746002069</v>
      </c>
      <c r="AR452" s="94" t="n">
        <f aca="false">AR487</f>
        <v>0.00140954672257135</v>
      </c>
      <c r="AS452" s="81" t="n">
        <f aca="false">AR452*$J$460</f>
        <v>10627.5016327556</v>
      </c>
      <c r="AT452" s="94" t="n">
        <f aca="false">AT487</f>
        <v>0.00354004001596041</v>
      </c>
      <c r="AU452" s="81" t="n">
        <f aca="false">AT452*$J$460</f>
        <v>26690.6945666961</v>
      </c>
      <c r="AV452" s="94" t="n">
        <f aca="false">AV487</f>
        <v>0.00307731004846951</v>
      </c>
      <c r="AW452" s="81" t="n">
        <f aca="false">AV452*$J$460</f>
        <v>23201.8684027336</v>
      </c>
      <c r="AX452" s="94" t="n">
        <f aca="false">AX487</f>
        <v>0.00182517845885988</v>
      </c>
      <c r="AY452" s="81" t="n">
        <f aca="false">AX452*$J$460</f>
        <v>13761.223193949</v>
      </c>
    </row>
    <row r="453" customFormat="false" ht="13.8" hidden="false" customHeight="false" outlineLevel="0" collapsed="false">
      <c r="A453" s="89" t="s">
        <v>62</v>
      </c>
      <c r="B453" s="81" t="n">
        <f aca="true">INDIRECT(ADDRESS(ROW()-35*INT((ROW()-15)/35)+138,2+INT((ROW()-15)/35), 1, 1, "Variables_Simulación"))</f>
        <v>0</v>
      </c>
      <c r="C453" s="81" t="n">
        <f aca="true">INDIRECT(ADDRESS(ROW()-35*INT((ROW()-15)/35)+108,2+INT((ROW()-15)/35), 1, 1, "Variables_Simulación"))</f>
        <v>0</v>
      </c>
      <c r="D453" s="81" t="n">
        <f aca="true">INDIRECT(ADDRESS(ROW()-35*INT((ROW()-15)/35)+78,2+INT((ROW()-15)/35), 1, 1, "Variables_Simulación"))</f>
        <v>0</v>
      </c>
      <c r="E453" s="81" t="n">
        <f aca="true">INDIRECT(ADDRESS(ROW()-35*INT((ROW()-15)/35)+48,2+INT((ROW()-15)/35), 1, 1, "Variables_Simulación"))</f>
        <v>0</v>
      </c>
      <c r="F453" s="81" t="n">
        <f aca="true">INDIRECT(ADDRESS(ROW()-35*INT((ROW()-15)/35)+18,2+INT((ROW()-15)/35), 1, 1, "Variables_Simulación"))</f>
        <v>0</v>
      </c>
      <c r="G453" s="81" t="n">
        <f aca="true">INDIRECT(ADDRESS(ROW()-35*INT((ROW()-15)/35)-12,2+INT((ROW()-15)/35), 1, 1, "Variables_Simulación"))</f>
        <v>0</v>
      </c>
      <c r="H453" s="81" t="n">
        <f aca="true">INDIRECT(ADDRESS(ROW()-35*INT((ROW()-15)/35)+168,2+INT((ROW()-15)/35), 1, 1, "Variables_Simulación"))</f>
        <v>0</v>
      </c>
      <c r="I453" s="94" t="n">
        <f aca="false">AP453+AR453+AT453+AV453+AX453</f>
        <v>0.010025431459217</v>
      </c>
      <c r="J453" s="81" t="n">
        <f aca="false">ROUND(AQ453+AS453+AU453+AW453+AY453,0)</f>
        <v>75588</v>
      </c>
      <c r="K453" s="94" t="n">
        <f aca="false">I453-Tabla_Ministerio!J453</f>
        <v>-8.50014503228636E-017</v>
      </c>
      <c r="L453" s="81" t="n">
        <f aca="false">J453-Tabla_Ministerio!K453</f>
        <v>0</v>
      </c>
      <c r="M453" s="94" t="n">
        <f aca="false">M488</f>
        <v>0.0260332763768899</v>
      </c>
      <c r="N453" s="81" t="n">
        <f aca="false">ROUND((N$460*M453),0)</f>
        <v>3729358</v>
      </c>
      <c r="O453" s="82" t="n">
        <f aca="false">Tabla_Ministerio!L453/Tabla_Ministerio!L460-M453</f>
        <v>-1.00881698688396E-005</v>
      </c>
      <c r="P453" s="81" t="n">
        <f aca="false">N453-Tabla_Ministerio!L453</f>
        <v>1445</v>
      </c>
      <c r="Q453" s="83" t="n">
        <f aca="false">N453+J453</f>
        <v>3804946</v>
      </c>
      <c r="R453" s="81" t="n">
        <f aca="false">Q453-Tabla_Ministerio!M453</f>
        <v>1445</v>
      </c>
      <c r="T453" s="83" t="n">
        <f aca="false">B453+Tabla_Ministerio!B453</f>
        <v>5847</v>
      </c>
      <c r="U453" s="83" t="n">
        <f aca="false">C453+Tabla_Ministerio!C453</f>
        <v>34</v>
      </c>
      <c r="V453" s="83" t="n">
        <f aca="false">D453+Tabla_Ministerio!D453</f>
        <v>292.355265946175</v>
      </c>
      <c r="W453" s="83" t="n">
        <f aca="false">E453+Tabla_Ministerio!E453</f>
        <v>165.833333333333</v>
      </c>
      <c r="X453" s="83" t="n">
        <f aca="false">F453+Tabla_Ministerio!F453</f>
        <v>6</v>
      </c>
      <c r="Y453" s="83" t="n">
        <f aca="false">G453+Tabla_Ministerio!G453</f>
        <v>17</v>
      </c>
      <c r="Z453" s="83" t="n">
        <f aca="false">H453+Tabla_Ministerio!H453</f>
        <v>6</v>
      </c>
      <c r="AA453" s="83" t="n">
        <f aca="false">Y453+0.33*Z453</f>
        <v>18.98</v>
      </c>
      <c r="AD453" s="91" t="n">
        <f aca="false">IF(U453&gt;0,T453/U453,0)</f>
        <v>171.970588235294</v>
      </c>
      <c r="AE453" s="92" t="n">
        <f aca="false">EXP((((AD453-AD$460)/AD$461+2)/4-1.9)^3)</f>
        <v>0.0419507828408791</v>
      </c>
      <c r="AF453" s="93" t="n">
        <f aca="false">T453/V453</f>
        <v>19.9996397570498</v>
      </c>
      <c r="AG453" s="92" t="n">
        <f aca="false">EXP((((AF453-AF$460)/AF$461+2)/4-1.9)^3)</f>
        <v>0.0493544730180012</v>
      </c>
      <c r="AH453" s="92" t="n">
        <f aca="false">W453/V453</f>
        <v>0.567232243266192</v>
      </c>
      <c r="AI453" s="92" t="n">
        <f aca="false">EXP((((AH453-AH$460)/AH$461+2)/4-1.9)^3)</f>
        <v>0.0657212216464715</v>
      </c>
      <c r="AJ453" s="92" t="n">
        <f aca="false">X453/V453</f>
        <v>0.0205229756357618</v>
      </c>
      <c r="AK453" s="92" t="n">
        <f aca="false">EXP((((AJ453-AJ$460)/AJ$461+2)/4-1.9)^3)</f>
        <v>0.0119373862585062</v>
      </c>
      <c r="AL453" s="92" t="n">
        <f aca="false">AA453/V453</f>
        <v>0.0649210129277931</v>
      </c>
      <c r="AM453" s="92" t="n">
        <f aca="false">EXP((((AL453-AL$460)/AL$461+2)/4-1.9)^3)</f>
        <v>0.0092769055443267</v>
      </c>
      <c r="AN453" s="92" t="n">
        <f aca="false">0.01*AE453+0.15*AG453+0.24*AI453+0.25*AK453+0.35*AM453</f>
        <v>0.029827035481403</v>
      </c>
      <c r="AP453" s="94" t="n">
        <f aca="false">AP488</f>
        <v>0.000136073483494913</v>
      </c>
      <c r="AQ453" s="81" t="n">
        <f aca="false">AP453*$J$460</f>
        <v>1025.94766449377</v>
      </c>
      <c r="AR453" s="94" t="n">
        <f aca="false">AR488</f>
        <v>0.00315672975230094</v>
      </c>
      <c r="AS453" s="81" t="n">
        <f aca="false">AR453*$J$460</f>
        <v>23800.6658875035</v>
      </c>
      <c r="AT453" s="94" t="n">
        <f aca="false">AT488</f>
        <v>0.00464924036652037</v>
      </c>
      <c r="AU453" s="81" t="n">
        <f aca="false">AT453*$J$460</f>
        <v>35053.6869725986</v>
      </c>
      <c r="AV453" s="94" t="n">
        <f aca="false">AV488</f>
        <v>0.000794065851360172</v>
      </c>
      <c r="AW453" s="81" t="n">
        <f aca="false">AV453*$J$460</f>
        <v>5986.98574280039</v>
      </c>
      <c r="AX453" s="94" t="n">
        <f aca="false">AX488</f>
        <v>0.00128932200554062</v>
      </c>
      <c r="AY453" s="81" t="n">
        <f aca="false">AX453*$J$460</f>
        <v>9721.04826297241</v>
      </c>
    </row>
    <row r="454" customFormat="false" ht="13.8" hidden="false" customHeight="false" outlineLevel="0" collapsed="false">
      <c r="A454" s="89" t="s">
        <v>63</v>
      </c>
      <c r="B454" s="81" t="n">
        <f aca="true">INDIRECT(ADDRESS(ROW()-35*INT((ROW()-15)/35)+138,2+INT((ROW()-15)/35), 1, 1, "Variables_Simulación"))</f>
        <v>0</v>
      </c>
      <c r="C454" s="81" t="n">
        <f aca="true">INDIRECT(ADDRESS(ROW()-35*INT((ROW()-15)/35)+108,2+INT((ROW()-15)/35), 1, 1, "Variables_Simulación"))</f>
        <v>0</v>
      </c>
      <c r="D454" s="81" t="n">
        <f aca="true">INDIRECT(ADDRESS(ROW()-35*INT((ROW()-15)/35)+78,2+INT((ROW()-15)/35), 1, 1, "Variables_Simulación"))</f>
        <v>0</v>
      </c>
      <c r="E454" s="81" t="n">
        <f aca="true">INDIRECT(ADDRESS(ROW()-35*INT((ROW()-15)/35)+48,2+INT((ROW()-15)/35), 1, 1, "Variables_Simulación"))</f>
        <v>0</v>
      </c>
      <c r="F454" s="81" t="n">
        <f aca="true">INDIRECT(ADDRESS(ROW()-35*INT((ROW()-15)/35)+18,2+INT((ROW()-15)/35), 1, 1, "Variables_Simulación"))</f>
        <v>0</v>
      </c>
      <c r="G454" s="81" t="n">
        <f aca="true">INDIRECT(ADDRESS(ROW()-35*INT((ROW()-15)/35)-12,2+INT((ROW()-15)/35), 1, 1, "Variables_Simulación"))</f>
        <v>0</v>
      </c>
      <c r="H454" s="81" t="n">
        <f aca="true">INDIRECT(ADDRESS(ROW()-35*INT((ROW()-15)/35)+168,2+INT((ROW()-15)/35), 1, 1, "Variables_Simulación"))</f>
        <v>0</v>
      </c>
      <c r="I454" s="94" t="n">
        <f aca="false">AP454+AR454+AT454+AV454+AX454</f>
        <v>0.0121239119108901</v>
      </c>
      <c r="J454" s="81" t="n">
        <f aca="false">ROUND(AQ454+AS454+AU454+AW454+AY454,0)</f>
        <v>91410</v>
      </c>
      <c r="K454" s="94" t="n">
        <f aca="false">I454-Tabla_Ministerio!J454</f>
        <v>-7.97972798949331E-017</v>
      </c>
      <c r="L454" s="81" t="n">
        <f aca="false">J454-Tabla_Ministerio!K454</f>
        <v>0</v>
      </c>
      <c r="M454" s="94" t="n">
        <f aca="false">M489</f>
        <v>0.0117207812084581</v>
      </c>
      <c r="N454" s="81" t="n">
        <f aca="false">ROUND((N$460*M454),0)</f>
        <v>1679043</v>
      </c>
      <c r="O454" s="82" t="n">
        <f aca="false">Tabla_Ministerio!L454/Tabla_Ministerio!L460-M454</f>
        <v>-4.50965998054914E-006</v>
      </c>
      <c r="P454" s="81" t="n">
        <f aca="false">N454-Tabla_Ministerio!L454</f>
        <v>646</v>
      </c>
      <c r="Q454" s="83" t="n">
        <f aca="false">N454+J454</f>
        <v>1770453</v>
      </c>
      <c r="R454" s="81" t="n">
        <f aca="false">Q454-Tabla_Ministerio!M454</f>
        <v>646</v>
      </c>
      <c r="T454" s="83" t="n">
        <f aca="false">B454+Tabla_Ministerio!B454</f>
        <v>6581</v>
      </c>
      <c r="U454" s="83" t="n">
        <f aca="false">C454+Tabla_Ministerio!C454</f>
        <v>58</v>
      </c>
      <c r="V454" s="83" t="n">
        <f aca="false">D454+Tabla_Ministerio!D454</f>
        <v>388.041402562851</v>
      </c>
      <c r="W454" s="83" t="n">
        <f aca="false">E454+Tabla_Ministerio!E454</f>
        <v>219.335409099792</v>
      </c>
      <c r="X454" s="83" t="n">
        <f aca="false">F454+Tabla_Ministerio!F454</f>
        <v>0</v>
      </c>
      <c r="Y454" s="83" t="n">
        <f aca="false">G454+Tabla_Ministerio!G454</f>
        <v>6</v>
      </c>
      <c r="Z454" s="83" t="n">
        <f aca="false">H454+Tabla_Ministerio!H454</f>
        <v>3</v>
      </c>
      <c r="AA454" s="83" t="n">
        <f aca="false">Y454+0.33*Z454</f>
        <v>6.99</v>
      </c>
      <c r="AD454" s="91" t="n">
        <f aca="false">IF(U454&gt;0,T454/U454,0)</f>
        <v>113.465517241379</v>
      </c>
      <c r="AE454" s="92" t="n">
        <f aca="false">EXP((((AD454-AD$460)/AD$461+2)/4-1.9)^3)</f>
        <v>0.0116369058098751</v>
      </c>
      <c r="AF454" s="93" t="n">
        <f aca="false">T454/V454</f>
        <v>16.9595304947752</v>
      </c>
      <c r="AG454" s="92" t="n">
        <f aca="false">EXP((((AF454-AF$460)/AF$461+2)/4-1.9)^3)</f>
        <v>0.0241812696456046</v>
      </c>
      <c r="AH454" s="92" t="n">
        <f aca="false">W454/V454</f>
        <v>0.565237131015334</v>
      </c>
      <c r="AI454" s="92" t="n">
        <f aca="false">EXP((((AH454-AH$460)/AH$461+2)/4-1.9)^3)</f>
        <v>0.0640346575485841</v>
      </c>
      <c r="AJ454" s="92" t="n">
        <f aca="false">X454/V454</f>
        <v>0</v>
      </c>
      <c r="AK454" s="92" t="n">
        <f aca="false">EXP((((AJ454-AJ$460)/AJ$461+2)/4-1.9)^3)</f>
        <v>0.00661125146968685</v>
      </c>
      <c r="AL454" s="92" t="n">
        <f aca="false">AA454/V454</f>
        <v>0.0180135417350674</v>
      </c>
      <c r="AM454" s="92" t="n">
        <f aca="false">EXP((((AL454-AL$460)/AL$461+2)/4-1.9)^3)</f>
        <v>0.00557611510262087</v>
      </c>
      <c r="AN454" s="92" t="n">
        <f aca="false">0.01*AE454+0.15*AG454+0.24*AI454+0.25*AK454+0.35*AM454</f>
        <v>0.0227163304699386</v>
      </c>
      <c r="AP454" s="94" t="n">
        <f aca="false">AP489</f>
        <v>5.0338072826862E-005</v>
      </c>
      <c r="AQ454" s="81" t="n">
        <f aca="false">AP454*$J$460</f>
        <v>379.531903831706</v>
      </c>
      <c r="AR454" s="94" t="n">
        <f aca="false">AR489</f>
        <v>0.00746762689482231</v>
      </c>
      <c r="AS454" s="81" t="n">
        <f aca="false">AR454*$J$460</f>
        <v>56303.3603261891</v>
      </c>
      <c r="AT454" s="94" t="n">
        <f aca="false">AT489</f>
        <v>0.00317266988367233</v>
      </c>
      <c r="AU454" s="81" t="n">
        <f aca="false">AT454*$J$460</f>
        <v>23920.849042459</v>
      </c>
      <c r="AV454" s="94" t="n">
        <f aca="false">AV489</f>
        <v>0.000510378954417898</v>
      </c>
      <c r="AW454" s="81" t="n">
        <f aca="false">AV454*$J$460</f>
        <v>3848.08327708749</v>
      </c>
      <c r="AX454" s="94" t="n">
        <f aca="false">AX489</f>
        <v>0.000922898105150721</v>
      </c>
      <c r="AY454" s="81" t="n">
        <f aca="false">AX454*$J$460</f>
        <v>6958.33700458258</v>
      </c>
    </row>
    <row r="455" customFormat="false" ht="13.8" hidden="false" customHeight="false" outlineLevel="0" collapsed="false">
      <c r="A455" s="89" t="s">
        <v>64</v>
      </c>
      <c r="B455" s="81" t="n">
        <f aca="true">INDIRECT(ADDRESS(ROW()-35*INT((ROW()-15)/35)+138,2+INT((ROW()-15)/35), 1, 1, "Variables_Simulación"))</f>
        <v>0</v>
      </c>
      <c r="C455" s="81" t="n">
        <f aca="true">INDIRECT(ADDRESS(ROW()-35*INT((ROW()-15)/35)+108,2+INT((ROW()-15)/35), 1, 1, "Variables_Simulación"))</f>
        <v>0</v>
      </c>
      <c r="D455" s="81" t="n">
        <f aca="true">INDIRECT(ADDRESS(ROW()-35*INT((ROW()-15)/35)+78,2+INT((ROW()-15)/35), 1, 1, "Variables_Simulación"))</f>
        <v>0</v>
      </c>
      <c r="E455" s="81" t="n">
        <f aca="true">INDIRECT(ADDRESS(ROW()-35*INT((ROW()-15)/35)+48,2+INT((ROW()-15)/35), 1, 1, "Variables_Simulación"))</f>
        <v>0</v>
      </c>
      <c r="F455" s="81" t="n">
        <f aca="true">INDIRECT(ADDRESS(ROW()-35*INT((ROW()-15)/35)+18,2+INT((ROW()-15)/35), 1, 1, "Variables_Simulación"))</f>
        <v>0</v>
      </c>
      <c r="G455" s="81" t="n">
        <f aca="true">INDIRECT(ADDRESS(ROW()-35*INT((ROW()-15)/35)-12,2+INT((ROW()-15)/35), 1, 1, "Variables_Simulación"))</f>
        <v>0</v>
      </c>
      <c r="H455" s="81" t="n">
        <f aca="true">INDIRECT(ADDRESS(ROW()-35*INT((ROW()-15)/35)+168,2+INT((ROW()-15)/35), 1, 1, "Variables_Simulación"))</f>
        <v>0</v>
      </c>
      <c r="I455" s="94" t="n">
        <f aca="false">AP455+AR455+AT455+AV455+AX455</f>
        <v>0.0411588941441097</v>
      </c>
      <c r="J455" s="81" t="n">
        <f aca="false">ROUND(AQ455+AS455+AU455+AW455+AY455,0)</f>
        <v>310324</v>
      </c>
      <c r="K455" s="94" t="n">
        <f aca="false">I455-Tabla_Ministerio!J455</f>
        <v>0</v>
      </c>
      <c r="L455" s="81" t="n">
        <f aca="false">J455-Tabla_Ministerio!K455</f>
        <v>0</v>
      </c>
      <c r="M455" s="94" t="n">
        <f aca="false">M490</f>
        <v>0.0151043520768842</v>
      </c>
      <c r="N455" s="81" t="n">
        <f aca="false">ROUND((N$460*M455),0)</f>
        <v>2163751</v>
      </c>
      <c r="O455" s="82" t="n">
        <f aca="false">Tabla_Ministerio!L455/Tabla_Ministerio!L460-M455</f>
        <v>-5.08483939362127E-006</v>
      </c>
      <c r="P455" s="81" t="n">
        <f aca="false">N455-Tabla_Ministerio!L455</f>
        <v>728</v>
      </c>
      <c r="Q455" s="83" t="n">
        <f aca="false">N455+J455</f>
        <v>2474075</v>
      </c>
      <c r="R455" s="81" t="n">
        <f aca="false">Q455-Tabla_Ministerio!M455</f>
        <v>728</v>
      </c>
      <c r="T455" s="83" t="n">
        <f aca="false">B455+Tabla_Ministerio!B455</f>
        <v>10165</v>
      </c>
      <c r="U455" s="83" t="n">
        <f aca="false">C455+Tabla_Ministerio!C455</f>
        <v>63</v>
      </c>
      <c r="V455" s="83" t="n">
        <f aca="false">D455+Tabla_Ministerio!D455</f>
        <v>332.727272727273</v>
      </c>
      <c r="W455" s="83" t="n">
        <f aca="false">E455+Tabla_Ministerio!E455</f>
        <v>148.909090909091</v>
      </c>
      <c r="X455" s="83" t="n">
        <f aca="false">F455+Tabla_Ministerio!F455</f>
        <v>4</v>
      </c>
      <c r="Y455" s="83" t="n">
        <f aca="false">G455+Tabla_Ministerio!G455</f>
        <v>20</v>
      </c>
      <c r="Z455" s="83" t="n">
        <f aca="false">H455+Tabla_Ministerio!H455</f>
        <v>0</v>
      </c>
      <c r="AA455" s="83" t="n">
        <f aca="false">Y455+0.33*Z455</f>
        <v>20</v>
      </c>
      <c r="AD455" s="91" t="n">
        <f aca="false">IF(U455&gt;0,T455/U455,0)</f>
        <v>161.349206349206</v>
      </c>
      <c r="AE455" s="92" t="n">
        <f aca="false">EXP((((AD455-AD$460)/AD$461+2)/4-1.9)^3)</f>
        <v>0.0339524302144578</v>
      </c>
      <c r="AF455" s="93" t="n">
        <f aca="false">T455/V455</f>
        <v>30.5505464480874</v>
      </c>
      <c r="AG455" s="92" t="n">
        <f aca="false">EXP((((AF455-AF$460)/AF$461+2)/4-1.9)^3)</f>
        <v>0.288361972353024</v>
      </c>
      <c r="AH455" s="92" t="n">
        <f aca="false">W455/V455</f>
        <v>0.447540983606557</v>
      </c>
      <c r="AI455" s="92" t="n">
        <f aca="false">EXP((((AH455-AH$460)/AH$461+2)/4-1.9)^3)</f>
        <v>0.0101348140602266</v>
      </c>
      <c r="AJ455" s="92" t="n">
        <f aca="false">X455/V455</f>
        <v>0.0120218579234973</v>
      </c>
      <c r="AK455" s="92" t="n">
        <f aca="false">EXP((((AJ455-AJ$460)/AJ$461+2)/4-1.9)^3)</f>
        <v>0.00940166433127211</v>
      </c>
      <c r="AL455" s="92" t="n">
        <f aca="false">AA455/V455</f>
        <v>0.0601092896174863</v>
      </c>
      <c r="AM455" s="92" t="n">
        <f aca="false">EXP((((AL455-AL$460)/AL$461+2)/4-1.9)^3)</f>
        <v>0.00881907212739151</v>
      </c>
      <c r="AN455" s="92" t="n">
        <f aca="false">0.01*AE455+0.15*AG455+0.24*AI455+0.25*AK455+0.35*AM455</f>
        <v>0.0514632668569575</v>
      </c>
      <c r="AP455" s="94" t="n">
        <f aca="false">AP490</f>
        <v>0.000357736762297065</v>
      </c>
      <c r="AQ455" s="81" t="n">
        <f aca="false">AP455*$J$460</f>
        <v>2697.21319948393</v>
      </c>
      <c r="AR455" s="94" t="n">
        <f aca="false">AR490</f>
        <v>0.0383871276768055</v>
      </c>
      <c r="AS455" s="81" t="n">
        <f aca="false">AR455*$J$460</f>
        <v>289425.852672576</v>
      </c>
      <c r="AT455" s="94" t="n">
        <f aca="false">AT490</f>
        <v>0.00053729021260176</v>
      </c>
      <c r="AU455" s="81" t="n">
        <f aca="false">AT455*$J$460</f>
        <v>4050.98498705478</v>
      </c>
      <c r="AV455" s="94" t="n">
        <f aca="false">AV490</f>
        <v>0.00056666622513891</v>
      </c>
      <c r="AW455" s="81" t="n">
        <f aca="false">AV455*$J$460</f>
        <v>4272.47010436461</v>
      </c>
      <c r="AX455" s="94" t="n">
        <f aca="false">AX490</f>
        <v>0.00131007326726644</v>
      </c>
      <c r="AY455" s="81" t="n">
        <f aca="false">AX455*$J$460</f>
        <v>9877.50570020481</v>
      </c>
    </row>
    <row r="456" customFormat="false" ht="13.8" hidden="false" customHeight="false" outlineLevel="0" collapsed="false">
      <c r="A456" s="89" t="s">
        <v>65</v>
      </c>
      <c r="B456" s="81" t="n">
        <f aca="true">INDIRECT(ADDRESS(ROW()-35*INT((ROW()-15)/35)+138,2+INT((ROW()-15)/35), 1, 1, "Variables_Simulación"))</f>
        <v>0</v>
      </c>
      <c r="C456" s="81" t="n">
        <f aca="true">INDIRECT(ADDRESS(ROW()-35*INT((ROW()-15)/35)+108,2+INT((ROW()-15)/35), 1, 1, "Variables_Simulación"))</f>
        <v>0</v>
      </c>
      <c r="D456" s="81" t="n">
        <f aca="true">INDIRECT(ADDRESS(ROW()-35*INT((ROW()-15)/35)+78,2+INT((ROW()-15)/35), 1, 1, "Variables_Simulación"))</f>
        <v>0</v>
      </c>
      <c r="E456" s="81" t="n">
        <f aca="true">INDIRECT(ADDRESS(ROW()-35*INT((ROW()-15)/35)+48,2+INT((ROW()-15)/35), 1, 1, "Variables_Simulación"))</f>
        <v>0</v>
      </c>
      <c r="F456" s="81" t="n">
        <f aca="true">INDIRECT(ADDRESS(ROW()-35*INT((ROW()-15)/35)+18,2+INT((ROW()-15)/35), 1, 1, "Variables_Simulación"))</f>
        <v>0</v>
      </c>
      <c r="G456" s="81" t="n">
        <f aca="true">INDIRECT(ADDRESS(ROW()-35*INT((ROW()-15)/35)-12,2+INT((ROW()-15)/35), 1, 1, "Variables_Simulación"))</f>
        <v>0</v>
      </c>
      <c r="H456" s="81" t="n">
        <f aca="true">INDIRECT(ADDRESS(ROW()-35*INT((ROW()-15)/35)+168,2+INT((ROW()-15)/35), 1, 1, "Variables_Simulación"))</f>
        <v>0</v>
      </c>
      <c r="I456" s="94" t="n">
        <f aca="false">AP456+AR456+AT456+AV456+AX456</f>
        <v>0.0152191474621069</v>
      </c>
      <c r="J456" s="81" t="n">
        <f aca="false">ROUND(AQ456+AS456+AU456+AW456+AY456,0)</f>
        <v>114747</v>
      </c>
      <c r="K456" s="94" t="n">
        <f aca="false">I456-Tabla_Ministerio!J456</f>
        <v>1.54390389361936E-016</v>
      </c>
      <c r="L456" s="81" t="n">
        <f aca="false">J456-Tabla_Ministerio!K456</f>
        <v>0</v>
      </c>
      <c r="M456" s="94" t="n">
        <f aca="false">M491</f>
        <v>0.0140202665270047</v>
      </c>
      <c r="N456" s="81" t="n">
        <f aca="false">ROUND((N$460*M456),0)</f>
        <v>2008452</v>
      </c>
      <c r="O456" s="82" t="n">
        <f aca="false">Tabla_Ministerio!L456/Tabla_Ministerio!L460-M456</f>
        <v>-1.29585872927045E-005</v>
      </c>
      <c r="P456" s="81" t="n">
        <f aca="false">N456-Tabla_Ministerio!L456</f>
        <v>1856</v>
      </c>
      <c r="Q456" s="83" t="n">
        <f aca="false">N456+J456</f>
        <v>2123199</v>
      </c>
      <c r="R456" s="81" t="n">
        <f aca="false">Q456-Tabla_Ministerio!M456</f>
        <v>1856</v>
      </c>
      <c r="T456" s="83" t="n">
        <f aca="false">B456+Tabla_Ministerio!B456</f>
        <v>4411</v>
      </c>
      <c r="U456" s="83" t="n">
        <f aca="false">C456+Tabla_Ministerio!C456</f>
        <v>32</v>
      </c>
      <c r="V456" s="83" t="n">
        <f aca="false">D456+Tabla_Ministerio!D456</f>
        <v>288.307954545455</v>
      </c>
      <c r="W456" s="83" t="n">
        <f aca="false">E456+Tabla_Ministerio!E456</f>
        <v>159.215909090909</v>
      </c>
      <c r="X456" s="83" t="n">
        <f aca="false">F456+Tabla_Ministerio!F456</f>
        <v>33</v>
      </c>
      <c r="Y456" s="83" t="n">
        <f aca="false">G456+Tabla_Ministerio!G456</f>
        <v>44</v>
      </c>
      <c r="Z456" s="83" t="n">
        <f aca="false">H456+Tabla_Ministerio!H456</f>
        <v>1</v>
      </c>
      <c r="AA456" s="83" t="n">
        <f aca="false">Y456+0.33*Z456</f>
        <v>44.33</v>
      </c>
      <c r="AD456" s="91" t="n">
        <f aca="false">IF(U456&gt;0,T456/U456,0)</f>
        <v>137.84375</v>
      </c>
      <c r="AE456" s="92" t="n">
        <f aca="false">EXP((((AD456-AD$460)/AD$461+2)/4-1.9)^3)</f>
        <v>0.020569705492826</v>
      </c>
      <c r="AF456" s="93" t="n">
        <f aca="false">T456/V456</f>
        <v>15.2996125512886</v>
      </c>
      <c r="AG456" s="92" t="n">
        <f aca="false">EXP((((AF456-AF$460)/AF$461+2)/4-1.9)^3)</f>
        <v>0.0156785496384449</v>
      </c>
      <c r="AH456" s="92" t="n">
        <f aca="false">W456/V456</f>
        <v>0.552242512149649</v>
      </c>
      <c r="AI456" s="92" t="n">
        <f aca="false">EXP((((AH456-AH$460)/AH$461+2)/4-1.9)^3)</f>
        <v>0.0538410965013733</v>
      </c>
      <c r="AJ456" s="92" t="n">
        <f aca="false">X456/V456</f>
        <v>0.114460941780214</v>
      </c>
      <c r="AK456" s="92" t="n">
        <f aca="false">EXP((((AJ456-AJ$460)/AJ$461+2)/4-1.9)^3)</f>
        <v>0.0994039439070083</v>
      </c>
      <c r="AL456" s="92" t="n">
        <f aca="false">AA456/V456</f>
        <v>0.153759198458088</v>
      </c>
      <c r="AM456" s="92" t="n">
        <f aca="false">EXP((((AL456-AL$460)/AL$461+2)/4-1.9)^3)</f>
        <v>0.0221587487947037</v>
      </c>
      <c r="AN456" s="92" t="n">
        <f aca="false">0.01*AE456+0.15*AG456+0.24*AI456+0.25*AK456+0.35*AM456</f>
        <v>0.0480858907159229</v>
      </c>
      <c r="AP456" s="94" t="n">
        <f aca="false">AP491</f>
        <v>9.98885554874268E-005</v>
      </c>
      <c r="AQ456" s="81" t="n">
        <f aca="false">AP456*$J$460</f>
        <v>753.125646377777</v>
      </c>
      <c r="AR456" s="94" t="n">
        <f aca="false">AR491</f>
        <v>0.000354602582855603</v>
      </c>
      <c r="AS456" s="81" t="n">
        <f aca="false">AR456*$J$460</f>
        <v>2673.5825552505</v>
      </c>
      <c r="AT456" s="94" t="n">
        <f aca="false">AT491</f>
        <v>0.0071685996304677</v>
      </c>
      <c r="AU456" s="81" t="n">
        <f aca="false">AT456*$J$460</f>
        <v>54048.7967212525</v>
      </c>
      <c r="AV456" s="94" t="n">
        <f aca="false">AV491</f>
        <v>0.00534197151560348</v>
      </c>
      <c r="AW456" s="81" t="n">
        <f aca="false">AV456*$J$460</f>
        <v>40276.6436153634</v>
      </c>
      <c r="AX456" s="94" t="n">
        <f aca="false">AX491</f>
        <v>0.00225408517769264</v>
      </c>
      <c r="AY456" s="81" t="n">
        <f aca="false">AX456*$J$460</f>
        <v>16995.0335967569</v>
      </c>
    </row>
    <row r="457" customFormat="false" ht="13.8" hidden="false" customHeight="false" outlineLevel="0" collapsed="false">
      <c r="A457" s="89" t="s">
        <v>66</v>
      </c>
      <c r="B457" s="81" t="n">
        <f aca="true">INDIRECT(ADDRESS(ROW()-35*INT((ROW()-15)/35)+138,2+INT((ROW()-15)/35), 1, 1, "Variables_Simulación"))</f>
        <v>0</v>
      </c>
      <c r="C457" s="81" t="n">
        <f aca="true">INDIRECT(ADDRESS(ROW()-35*INT((ROW()-15)/35)+108,2+INT((ROW()-15)/35), 1, 1, "Variables_Simulación"))</f>
        <v>0</v>
      </c>
      <c r="D457" s="81" t="n">
        <f aca="true">INDIRECT(ADDRESS(ROW()-35*INT((ROW()-15)/35)+78,2+INT((ROW()-15)/35), 1, 1, "Variables_Simulación"))</f>
        <v>0</v>
      </c>
      <c r="E457" s="81" t="n">
        <f aca="true">INDIRECT(ADDRESS(ROW()-35*INT((ROW()-15)/35)+48,2+INT((ROW()-15)/35), 1, 1, "Variables_Simulación"))</f>
        <v>0</v>
      </c>
      <c r="F457" s="81" t="n">
        <f aca="true">INDIRECT(ADDRESS(ROW()-35*INT((ROW()-15)/35)+18,2+INT((ROW()-15)/35), 1, 1, "Variables_Simulación"))</f>
        <v>0</v>
      </c>
      <c r="G457" s="81" t="n">
        <f aca="true">INDIRECT(ADDRESS(ROW()-35*INT((ROW()-15)/35)-12,2+INT((ROW()-15)/35), 1, 1, "Variables_Simulación"))</f>
        <v>0</v>
      </c>
      <c r="H457" s="81" t="n">
        <f aca="true">INDIRECT(ADDRESS(ROW()-35*INT((ROW()-15)/35)+168,2+INT((ROW()-15)/35), 1, 1, "Variables_Simulación"))</f>
        <v>0</v>
      </c>
      <c r="I457" s="94" t="n">
        <f aca="false">AP457+AR457+AT457+AV457+AX457</f>
        <v>0.0176135496845209</v>
      </c>
      <c r="J457" s="81" t="n">
        <f aca="false">ROUND(AQ457+AS457+AU457+AW457+AY457,0)</f>
        <v>132800</v>
      </c>
      <c r="K457" s="94" t="n">
        <f aca="false">I457-Tabla_Ministerio!J457</f>
        <v>0</v>
      </c>
      <c r="L457" s="81" t="n">
        <f aca="false">J457-Tabla_Ministerio!K457</f>
        <v>0</v>
      </c>
      <c r="M457" s="94" t="n">
        <f aca="false">M492</f>
        <v>0.00845584746919667</v>
      </c>
      <c r="N457" s="81" t="n">
        <f aca="false">ROUND((N$460*M457),0)</f>
        <v>1211330</v>
      </c>
      <c r="O457" s="82" t="n">
        <f aca="false">Tabla_Ministerio!L457/Tabla_Ministerio!L460-M457</f>
        <v>1.84371535575552E-005</v>
      </c>
      <c r="P457" s="81" t="n">
        <f aca="false">N457-Tabla_Ministerio!L457</f>
        <v>-2641</v>
      </c>
      <c r="Q457" s="83" t="n">
        <f aca="false">N457+J457</f>
        <v>1344130</v>
      </c>
      <c r="R457" s="81" t="n">
        <f aca="false">Q457-Tabla_Ministerio!M457</f>
        <v>-2641</v>
      </c>
      <c r="T457" s="83" t="n">
        <f aca="false">B457+Tabla_Ministerio!B457</f>
        <v>5248</v>
      </c>
      <c r="U457" s="83" t="n">
        <f aca="false">C457+Tabla_Ministerio!C457</f>
        <v>23</v>
      </c>
      <c r="V457" s="83" t="n">
        <f aca="false">D457+Tabla_Ministerio!D457</f>
        <v>248.966666666667</v>
      </c>
      <c r="W457" s="83" t="n">
        <f aca="false">E457+Tabla_Ministerio!E457</f>
        <v>158.512121212121</v>
      </c>
      <c r="X457" s="83" t="n">
        <f aca="false">F457+Tabla_Ministerio!F457</f>
        <v>7</v>
      </c>
      <c r="Y457" s="83" t="n">
        <f aca="false">G457+Tabla_Ministerio!G457</f>
        <v>28</v>
      </c>
      <c r="Z457" s="83" t="n">
        <f aca="false">H457+Tabla_Ministerio!H457</f>
        <v>5</v>
      </c>
      <c r="AA457" s="83" t="n">
        <f aca="false">Y457+0.33*Z457</f>
        <v>29.65</v>
      </c>
      <c r="AD457" s="91" t="n">
        <f aca="false">IF(U457&gt;0,T457/U457,0)</f>
        <v>228.173913043478</v>
      </c>
      <c r="AE457" s="92" t="n">
        <f aca="false">EXP((((AD457-AD$460)/AD$461+2)/4-1.9)^3)</f>
        <v>0.11111583674223</v>
      </c>
      <c r="AF457" s="93" t="n">
        <f aca="false">T457/V457</f>
        <v>21.0791270585085</v>
      </c>
      <c r="AG457" s="92" t="n">
        <f aca="false">EXP((((AF457-AF$460)/AF$461+2)/4-1.9)^3)</f>
        <v>0.0620862161965374</v>
      </c>
      <c r="AH457" s="92" t="n">
        <f aca="false">W457/V457</f>
        <v>0.636680095911584</v>
      </c>
      <c r="AI457" s="92" t="n">
        <f aca="false">EXP((((AH457-AH$460)/AH$461+2)/4-1.9)^3)</f>
        <v>0.147161514109607</v>
      </c>
      <c r="AJ457" s="92" t="n">
        <f aca="false">X457/V457</f>
        <v>0.028116213683224</v>
      </c>
      <c r="AK457" s="92" t="n">
        <f aca="false">EXP((((AJ457-AJ$460)/AJ$461+2)/4-1.9)^3)</f>
        <v>0.014672141409792</v>
      </c>
      <c r="AL457" s="92" t="n">
        <f aca="false">AA457/V457</f>
        <v>0.119092247958227</v>
      </c>
      <c r="AM457" s="92" t="n">
        <f aca="false">EXP((((AL457-AL$460)/AL$461+2)/4-1.9)^3)</f>
        <v>0.0160006615946934</v>
      </c>
      <c r="AN457" s="92" t="n">
        <f aca="false">0.01*AE457+0.15*AG457+0.24*AI457+0.25*AK457+0.35*AM457</f>
        <v>0.0550111210937993</v>
      </c>
      <c r="AP457" s="94" t="n">
        <f aca="false">AP492</f>
        <v>0.000340201277108697</v>
      </c>
      <c r="AQ457" s="81" t="n">
        <f aca="false">AP457*$J$460</f>
        <v>2565.00162076408</v>
      </c>
      <c r="AR457" s="94" t="n">
        <f aca="false">AR492</f>
        <v>0.00382422241404915</v>
      </c>
      <c r="AS457" s="81" t="n">
        <f aca="false">AR457*$J$460</f>
        <v>28833.3329420874</v>
      </c>
      <c r="AT457" s="94" t="n">
        <f aca="false">AT492</f>
        <v>0.0108362101748913</v>
      </c>
      <c r="AU457" s="81" t="n">
        <f aca="false">AT457*$J$460</f>
        <v>81701.329571011</v>
      </c>
      <c r="AV457" s="94" t="n">
        <f aca="false">AV492</f>
        <v>0.000973630692677058</v>
      </c>
      <c r="AW457" s="81" t="n">
        <f aca="false">AV457*$J$460</f>
        <v>7340.84341471882</v>
      </c>
      <c r="AX457" s="94" t="n">
        <f aca="false">AX492</f>
        <v>0.00163928512579466</v>
      </c>
      <c r="AY457" s="81" t="n">
        <f aca="false">AX457*$J$460</f>
        <v>12359.6508522639</v>
      </c>
    </row>
    <row r="458" customFormat="false" ht="13.8" hidden="false" customHeight="false" outlineLevel="0" collapsed="false">
      <c r="A458" s="89" t="s">
        <v>67</v>
      </c>
      <c r="B458" s="81" t="n">
        <f aca="true">INDIRECT(ADDRESS(ROW()-35*INT((ROW()-15)/35)+138,2+INT((ROW()-15)/35), 1, 1, "Variables_Simulación"))</f>
        <v>0</v>
      </c>
      <c r="C458" s="81" t="n">
        <f aca="true">INDIRECT(ADDRESS(ROW()-35*INT((ROW()-15)/35)+108,2+INT((ROW()-15)/35), 1, 1, "Variables_Simulación"))</f>
        <v>0</v>
      </c>
      <c r="D458" s="81" t="n">
        <f aca="true">INDIRECT(ADDRESS(ROW()-35*INT((ROW()-15)/35)+78,2+INT((ROW()-15)/35), 1, 1, "Variables_Simulación"))</f>
        <v>0</v>
      </c>
      <c r="E458" s="81" t="n">
        <f aca="true">INDIRECT(ADDRESS(ROW()-35*INT((ROW()-15)/35)+48,2+INT((ROW()-15)/35), 1, 1, "Variables_Simulación"))</f>
        <v>0</v>
      </c>
      <c r="F458" s="81" t="n">
        <f aca="true">INDIRECT(ADDRESS(ROW()-35*INT((ROW()-15)/35)+18,2+INT((ROW()-15)/35), 1, 1, "Variables_Simulación"))</f>
        <v>0</v>
      </c>
      <c r="G458" s="81" t="n">
        <f aca="true">INDIRECT(ADDRESS(ROW()-35*INT((ROW()-15)/35)-12,2+INT((ROW()-15)/35), 1, 1, "Variables_Simulación"))</f>
        <v>0</v>
      </c>
      <c r="H458" s="81" t="n">
        <f aca="true">INDIRECT(ADDRESS(ROW()-35*INT((ROW()-15)/35)+168,2+INT((ROW()-15)/35), 1, 1, "Variables_Simulación"))</f>
        <v>0</v>
      </c>
      <c r="I458" s="94" t="n">
        <f aca="false">AP458+AR458+AT458+AV458+AX458</f>
        <v>0.00676717060833666</v>
      </c>
      <c r="J458" s="81" t="n">
        <f aca="false">ROUND(AQ458+AS458+AU458+AW458+AY458,0)</f>
        <v>51022</v>
      </c>
      <c r="K458" s="94" t="n">
        <f aca="false">I458-Tabla_Ministerio!J458</f>
        <v>0</v>
      </c>
      <c r="L458" s="81" t="n">
        <f aca="false">J458-Tabla_Ministerio!K458</f>
        <v>0</v>
      </c>
      <c r="M458" s="94" t="n">
        <f aca="false">M493</f>
        <v>0.00524906216026801</v>
      </c>
      <c r="N458" s="81" t="n">
        <f aca="false">ROUND((N$460*M458),0)</f>
        <v>751947</v>
      </c>
      <c r="O458" s="82" t="n">
        <f aca="false">Tabla_Ministerio!L458/Tabla_Ministerio!L460-M458</f>
        <v>-2.08411522351687E-005</v>
      </c>
      <c r="P458" s="81" t="n">
        <f aca="false">N458-Tabla_Ministerio!L458</f>
        <v>2986</v>
      </c>
      <c r="Q458" s="83" t="n">
        <f aca="false">N458+J458</f>
        <v>802969</v>
      </c>
      <c r="R458" s="81" t="n">
        <f aca="false">Q458-Tabla_Ministerio!M458</f>
        <v>2986</v>
      </c>
      <c r="T458" s="83" t="n">
        <f aca="false">B458+Tabla_Ministerio!B458</f>
        <v>5110</v>
      </c>
      <c r="U458" s="83" t="n">
        <f aca="false">C458+Tabla_Ministerio!C458</f>
        <v>37</v>
      </c>
      <c r="V458" s="83" t="n">
        <f aca="false">D458+Tabla_Ministerio!D458</f>
        <v>307.910462842243</v>
      </c>
      <c r="W458" s="83" t="n">
        <f aca="false">E458+Tabla_Ministerio!E458</f>
        <v>155.451371933152</v>
      </c>
      <c r="X458" s="83" t="n">
        <f aca="false">F458+Tabla_Ministerio!F458</f>
        <v>23</v>
      </c>
      <c r="Y458" s="83" t="n">
        <f aca="false">G458+Tabla_Ministerio!G458</f>
        <v>39</v>
      </c>
      <c r="Z458" s="83" t="n">
        <f aca="false">H458+Tabla_Ministerio!H458</f>
        <v>11</v>
      </c>
      <c r="AA458" s="83" t="n">
        <f aca="false">Y458+0.33*Z458</f>
        <v>42.63</v>
      </c>
      <c r="AD458" s="91" t="n">
        <f aca="false">IF(U458&gt;0,T458/U458,0)</f>
        <v>138.108108108108</v>
      </c>
      <c r="AE458" s="92" t="n">
        <f aca="false">EXP((((AD458-AD$460)/AD$461+2)/4-1.9)^3)</f>
        <v>0.0206913141986393</v>
      </c>
      <c r="AF458" s="93" t="n">
        <f aca="false">T458/V458</f>
        <v>16.5957335545889</v>
      </c>
      <c r="AG458" s="92" t="n">
        <f aca="false">EXP((((AF458-AF$460)/AF$461+2)/4-1.9)^3)</f>
        <v>0.0220503590761724</v>
      </c>
      <c r="AH458" s="92" t="n">
        <f aca="false">W458/V458</f>
        <v>0.504859011604283</v>
      </c>
      <c r="AI458" s="92" t="n">
        <f aca="false">EXP((((AH458-AH$460)/AH$461+2)/4-1.9)^3)</f>
        <v>0.0269021937788356</v>
      </c>
      <c r="AJ458" s="92" t="n">
        <f aca="false">X458/V458</f>
        <v>0.0746970394824939</v>
      </c>
      <c r="AK458" s="92" t="n">
        <f aca="false">EXP((((AJ458-AJ$460)/AJ$461+2)/4-1.9)^3)</f>
        <v>0.0452792146595403</v>
      </c>
      <c r="AL458" s="92" t="n">
        <f aca="false">AA458/V458</f>
        <v>0.138449338832118</v>
      </c>
      <c r="AM458" s="92" t="n">
        <f aca="false">EXP((((AL458-AL$460)/AL$461+2)/4-1.9)^3)</f>
        <v>0.019233069821864</v>
      </c>
      <c r="AN458" s="92" t="n">
        <f aca="false">0.01*AE458+0.15*AG458+0.24*AI458+0.25*AK458+0.35*AM458</f>
        <v>0.0280223716128702</v>
      </c>
      <c r="AP458" s="94" t="n">
        <f aca="false">AP493</f>
        <v>8.63562747167266E-005</v>
      </c>
      <c r="AQ458" s="81" t="n">
        <f aca="false">AP458*$J$460</f>
        <v>651.09686387444</v>
      </c>
      <c r="AR458" s="94" t="n">
        <f aca="false">AR493</f>
        <v>0.00089411025726674</v>
      </c>
      <c r="AS458" s="81" t="n">
        <f aca="false">AR458*$J$460</f>
        <v>6741.28644819349</v>
      </c>
      <c r="AT458" s="94" t="n">
        <f aca="false">AT493</f>
        <v>0.00144178471448128</v>
      </c>
      <c r="AU458" s="81" t="n">
        <f aca="false">AT458*$J$460</f>
        <v>10870.5650986012</v>
      </c>
      <c r="AV458" s="94" t="n">
        <f aca="false">AV493</f>
        <v>0.0021612337246358</v>
      </c>
      <c r="AW458" s="81" t="n">
        <f aca="false">AV458*$J$460</f>
        <v>16294.9653030538</v>
      </c>
      <c r="AX458" s="94" t="n">
        <f aca="false">AX493</f>
        <v>0.00218368563723612</v>
      </c>
      <c r="AY458" s="81" t="n">
        <f aca="false">AX458*$J$460</f>
        <v>16464.245067958</v>
      </c>
    </row>
    <row r="459" customFormat="false" ht="13.8" hidden="false" customHeight="false" outlineLevel="0" collapsed="false">
      <c r="A459" s="95" t="s">
        <v>68</v>
      </c>
      <c r="B459" s="97" t="n">
        <f aca="true">INDIRECT(ADDRESS(ROW()-35*INT((ROW()-15)/35)+138,2+INT((ROW()-15)/35), 1, 1, "Variables_Simulación"))</f>
        <v>0</v>
      </c>
      <c r="C459" s="97" t="n">
        <f aca="true">INDIRECT(ADDRESS(ROW()-35*INT((ROW()-15)/35)+108,2+INT((ROW()-15)/35), 1, 1, "Variables_Simulación"))</f>
        <v>0</v>
      </c>
      <c r="D459" s="97" t="n">
        <f aca="true">INDIRECT(ADDRESS(ROW()-35*INT((ROW()-15)/35)+78,2+INT((ROW()-15)/35), 1, 1, "Variables_Simulación"))</f>
        <v>0</v>
      </c>
      <c r="E459" s="97" t="n">
        <f aca="true">INDIRECT(ADDRESS(ROW()-35*INT((ROW()-15)/35)+48,2+INT((ROW()-15)/35), 1, 1, "Variables_Simulación"))</f>
        <v>0</v>
      </c>
      <c r="F459" s="97" t="n">
        <f aca="true">INDIRECT(ADDRESS(ROW()-35*INT((ROW()-15)/35)+18,2+INT((ROW()-15)/35), 1, 1, "Variables_Simulación"))</f>
        <v>0</v>
      </c>
      <c r="G459" s="97" t="n">
        <f aca="true">INDIRECT(ADDRESS(ROW()-35*INT((ROW()-15)/35)-12,2+INT((ROW()-15)/35), 1, 1, "Variables_Simulación"))</f>
        <v>0</v>
      </c>
      <c r="H459" s="97" t="n">
        <f aca="true">INDIRECT(ADDRESS(ROW()-35*INT((ROW()-15)/35)+168,2+INT((ROW()-15)/35), 1, 1, "Variables_Simulación"))</f>
        <v>0</v>
      </c>
      <c r="I459" s="103" t="n">
        <f aca="false">AP459+AR459+AT459+AV459+AX459</f>
        <v>0.00952129219455883</v>
      </c>
      <c r="J459" s="97" t="n">
        <f aca="false">ROUND(AQ459+AS459+AU459+AW459+AY459,0)</f>
        <v>71787</v>
      </c>
      <c r="K459" s="94" t="n">
        <f aca="false">I459-Tabla_Ministerio!J459</f>
        <v>0</v>
      </c>
      <c r="L459" s="81" t="n">
        <f aca="false">J459-Tabla_Ministerio!K459</f>
        <v>-3</v>
      </c>
      <c r="M459" s="94" t="n">
        <f aca="false">M494</f>
        <v>0.00635789967046352</v>
      </c>
      <c r="N459" s="81" t="n">
        <f aca="false">ROUND((N$460*M459),0)</f>
        <v>910791</v>
      </c>
      <c r="O459" s="82" t="n">
        <f aca="false">Tabla_Ministerio!L459/Tabla_Ministerio!L460-M459</f>
        <v>1.32532090876096E-005</v>
      </c>
      <c r="P459" s="81" t="n">
        <f aca="false">N459-Tabla_Ministerio!L459</f>
        <v>-1899</v>
      </c>
      <c r="Q459" s="83" t="n">
        <f aca="false">N459+J459</f>
        <v>982578</v>
      </c>
      <c r="R459" s="81" t="n">
        <f aca="false">Q459-Tabla_Ministerio!M459</f>
        <v>-1902</v>
      </c>
      <c r="T459" s="99" t="n">
        <f aca="false">B459+Tabla_Ministerio!B459</f>
        <v>6206</v>
      </c>
      <c r="U459" s="99" t="n">
        <f aca="false">C459+Tabla_Ministerio!C459</f>
        <v>29</v>
      </c>
      <c r="V459" s="99" t="n">
        <f aca="false">D459+Tabla_Ministerio!D459</f>
        <v>321.477011494253</v>
      </c>
      <c r="W459" s="99" t="n">
        <f aca="false">E459+Tabla_Ministerio!E459</f>
        <v>159.189393939394</v>
      </c>
      <c r="X459" s="99" t="n">
        <f aca="false">F459+Tabla_Ministerio!F459</f>
        <v>12</v>
      </c>
      <c r="Y459" s="99" t="n">
        <f aca="false">G459+Tabla_Ministerio!G459</f>
        <v>47</v>
      </c>
      <c r="Z459" s="99" t="n">
        <f aca="false">H459+Tabla_Ministerio!H459</f>
        <v>9</v>
      </c>
      <c r="AA459" s="99" t="n">
        <f aca="false">Y459+0.33*Z459</f>
        <v>49.97</v>
      </c>
      <c r="AD459" s="91" t="n">
        <f aca="false">IF(U459&gt;0,T459/U459,0)</f>
        <v>214</v>
      </c>
      <c r="AE459" s="92" t="n">
        <f aca="false">EXP((((AD459-AD$460)/AD$461+2)/4-1.9)^3)</f>
        <v>0.0888641572036589</v>
      </c>
      <c r="AF459" s="93" t="n">
        <f aca="false">T459/V459</f>
        <v>19.3046462985144</v>
      </c>
      <c r="AG459" s="92" t="n">
        <f aca="false">EXP((((AF459-AF$460)/AF$461+2)/4-1.9)^3)</f>
        <v>0.0423000128780018</v>
      </c>
      <c r="AH459" s="92" t="n">
        <f aca="false">W459/V459</f>
        <v>0.49518126723733</v>
      </c>
      <c r="AI459" s="92" t="n">
        <f aca="false">EXP((((AH459-AH$460)/AH$461+2)/4-1.9)^3)</f>
        <v>0.0230619960345286</v>
      </c>
      <c r="AJ459" s="92" t="n">
        <f aca="false">X459/V459</f>
        <v>0.0373277079571661</v>
      </c>
      <c r="AK459" s="92" t="n">
        <f aca="false">EXP((((AJ459-AJ$460)/AJ$461+2)/4-1.9)^3)</f>
        <v>0.0186801446154093</v>
      </c>
      <c r="AL459" s="92" t="n">
        <f aca="false">AA459/V459</f>
        <v>0.155438797218299</v>
      </c>
      <c r="AM459" s="92" t="n">
        <f aca="false">EXP((((AL459-AL$460)/AL$461+2)/4-1.9)^3)</f>
        <v>0.0225009571419772</v>
      </c>
      <c r="AN459" s="92" t="n">
        <f aca="false">0.01*AE459+0.15*AG459+0.24*AI459+0.25*AK459+0.35*AM459</f>
        <v>0.0253138937055681</v>
      </c>
      <c r="AP459" s="94" t="n">
        <f aca="false">AP494</f>
        <v>0.00022907915831098</v>
      </c>
      <c r="AQ459" s="81" t="n">
        <f aca="false">AP459*$J$460</f>
        <v>1727.1787376718</v>
      </c>
      <c r="AR459" s="94" t="n">
        <f aca="false">AR494</f>
        <v>0.00244187442628819</v>
      </c>
      <c r="AS459" s="81" t="n">
        <f aca="false">AR459*$J$460</f>
        <v>18410.9004950336</v>
      </c>
      <c r="AT459" s="94" t="n">
        <f aca="false">AT494</f>
        <v>0.00171365466466736</v>
      </c>
      <c r="AU459" s="81" t="n">
        <f aca="false">AT459*$J$460</f>
        <v>12920.3718153513</v>
      </c>
      <c r="AV459" s="94" t="n">
        <f aca="false">AV494</f>
        <v>0.00243001442116157</v>
      </c>
      <c r="AW459" s="81" t="n">
        <f aca="false">AV459*$J$460</f>
        <v>18321.4801006406</v>
      </c>
      <c r="AX459" s="94" t="n">
        <f aca="false">AX494</f>
        <v>0.00270666952413073</v>
      </c>
      <c r="AY459" s="81" t="n">
        <f aca="false">AX459*$J$460</f>
        <v>20407.365237638</v>
      </c>
    </row>
    <row r="460" customFormat="false" ht="13.8" hidden="false" customHeight="false" outlineLevel="0" collapsed="false">
      <c r="A460" s="104" t="s">
        <v>71</v>
      </c>
      <c r="B460" s="108"/>
      <c r="C460" s="108"/>
      <c r="D460" s="108"/>
      <c r="E460" s="108"/>
      <c r="F460" s="108"/>
      <c r="G460" s="108"/>
      <c r="H460" s="108"/>
      <c r="I460" s="108" t="n">
        <f aca="false">SUM(I433:I459)</f>
        <v>1</v>
      </c>
      <c r="J460" s="108" t="n">
        <f aca="false">Tabla_Ministerio!K460</f>
        <v>7539659</v>
      </c>
      <c r="K460" s="107" t="n">
        <f aca="false">I460-Tabla_Ministerio!J460</f>
        <v>0</v>
      </c>
      <c r="L460" s="108" t="n">
        <f aca="false">J460-Tabla_Ministerio!K460</f>
        <v>0</v>
      </c>
      <c r="M460" s="105" t="n">
        <f aca="false">SUM(M435:M459)</f>
        <v>1.00000002286907</v>
      </c>
      <c r="N460" s="108" t="n">
        <f aca="false">Tabla_Ministerio!L460</f>
        <v>143253508</v>
      </c>
      <c r="O460" s="105" t="n">
        <f aca="false">SUM(O435:O459)</f>
        <v>-2.28690732748463E-008</v>
      </c>
      <c r="P460" s="108" t="n">
        <f aca="false">SUM(P435:P459)</f>
        <v>2</v>
      </c>
      <c r="Q460" s="111" t="n">
        <f aca="false">Tabla_Ministerio!M460</f>
        <v>150793167</v>
      </c>
      <c r="R460" s="108" t="n">
        <f aca="false">SUM(R435:R459)</f>
        <v>1</v>
      </c>
      <c r="T460" s="111"/>
      <c r="U460" s="111"/>
      <c r="V460" s="111"/>
      <c r="W460" s="111"/>
      <c r="X460" s="111"/>
      <c r="Y460" s="111"/>
      <c r="Z460" s="111"/>
      <c r="AA460" s="111"/>
      <c r="AC460" s="112" t="s">
        <v>295</v>
      </c>
      <c r="AD460" s="112" t="n">
        <f aca="false">AVERAGE(AD435:AD459)</f>
        <v>194.959226475095</v>
      </c>
      <c r="AE460" s="111"/>
      <c r="AF460" s="112" t="n">
        <f aca="false">AVERAGE(AF435:AF459)</f>
        <v>21.2500510653209</v>
      </c>
      <c r="AG460" s="111"/>
      <c r="AH460" s="114" t="n">
        <f aca="false">AVERAGE(AH435:AH459)</f>
        <v>0.565568613679757</v>
      </c>
      <c r="AI460" s="111"/>
      <c r="AJ460" s="114" t="n">
        <f aca="false">AVERAGE(AJ435:AJ459)</f>
        <v>0.0914929238510093</v>
      </c>
      <c r="AK460" s="111"/>
      <c r="AL460" s="114" t="n">
        <f aca="false">AVERAGE(AL435:AL459)</f>
        <v>0.283339088314679</v>
      </c>
      <c r="AM460" s="111"/>
      <c r="AN460" s="114" t="n">
        <f aca="false">SUM(AN435:AN459)</f>
        <v>2.85034685982279</v>
      </c>
      <c r="AP460" s="116" t="n">
        <f aca="false">SUM(AP433:AP459)</f>
        <v>0.00979383617940937</v>
      </c>
      <c r="AQ460" s="108" t="n">
        <f aca="false">SUM(AQ433:AQ459)</f>
        <v>73842.1850946095</v>
      </c>
      <c r="AR460" s="116" t="n">
        <f aca="false">SUM(AR433:AR459)</f>
        <v>0.147762911520917</v>
      </c>
      <c r="AS460" s="108" t="n">
        <f aca="false">SUM(AS433:AS459)</f>
        <v>1114081.96571489</v>
      </c>
      <c r="AT460" s="116" t="n">
        <f aca="false">SUM(AT433:AT459)</f>
        <v>0.238174824895206</v>
      </c>
      <c r="AU460" s="108" t="n">
        <f aca="false">SUM(AU433:AU459)</f>
        <v>1795756.96209457</v>
      </c>
      <c r="AV460" s="116" t="n">
        <f aca="false">SUM(AV433:AV459)</f>
        <v>0.25411565572044</v>
      </c>
      <c r="AW460" s="108" t="n">
        <f aca="false">SUM(AW433:AW459)</f>
        <v>1915945.39069352</v>
      </c>
      <c r="AX460" s="116" t="n">
        <f aca="false">SUM(AX433:AX459)</f>
        <v>0.350152771684027</v>
      </c>
      <c r="AY460" s="108" t="n">
        <f aca="false">SUM(AY433:AY459)</f>
        <v>2640032.49640242</v>
      </c>
    </row>
    <row r="461" customFormat="false" ht="13.8" hidden="false" customHeight="false" outlineLevel="0" collapsed="false">
      <c r="A461" s="57" t="s">
        <v>72</v>
      </c>
      <c r="I461" s="48"/>
      <c r="T461" s="48"/>
      <c r="U461" s="48"/>
      <c r="V461" s="48"/>
      <c r="W461" s="48"/>
      <c r="X461" s="48"/>
      <c r="Y461" s="48"/>
      <c r="Z461" s="48"/>
      <c r="AA461" s="48"/>
      <c r="AC461" s="112" t="s">
        <v>296</v>
      </c>
      <c r="AD461" s="112" t="n">
        <f aca="false">_xlfn.STDEV.P(AD435:AD459)</f>
        <v>83.0665421481783</v>
      </c>
      <c r="AE461" s="111"/>
      <c r="AF461" s="112" t="n">
        <f aca="false">_xlfn.STDEV.P(AF435:AF459)</f>
        <v>7.16211853541581</v>
      </c>
      <c r="AG461" s="111"/>
      <c r="AH461" s="114" t="n">
        <f aca="false">_xlfn.STDEV.P(AH435:AH459)</f>
        <v>0.11257360220011</v>
      </c>
      <c r="AI461" s="111"/>
      <c r="AJ461" s="114" t="n">
        <f aca="false">_xlfn.STDEV.P(AJ435:AJ459)</f>
        <v>0.0732794212357052</v>
      </c>
      <c r="AK461" s="111"/>
      <c r="AL461" s="114" t="n">
        <f aca="false">_xlfn.STDEV.P(AL435:AL459)</f>
        <v>0.200224555744995</v>
      </c>
      <c r="AM461" s="111"/>
      <c r="AN461" s="114"/>
    </row>
    <row r="462" customFormat="false" ht="13.8" hidden="false" customHeight="false" outlineLevel="0" collapsed="false">
      <c r="A462" s="57" t="s">
        <v>196</v>
      </c>
      <c r="I462" s="48"/>
      <c r="T462" s="48"/>
      <c r="U462" s="48"/>
      <c r="V462" s="48"/>
      <c r="W462" s="48"/>
      <c r="X462" s="48"/>
      <c r="Y462" s="48"/>
      <c r="Z462" s="48"/>
      <c r="AA462" s="48"/>
    </row>
    <row r="463" customFormat="false" ht="13.8" hidden="false" customHeight="false" outlineLevel="0" collapsed="false">
      <c r="I463" s="48"/>
      <c r="T463" s="48"/>
      <c r="U463" s="48"/>
      <c r="V463" s="48"/>
      <c r="W463" s="48"/>
      <c r="X463" s="48"/>
      <c r="Y463" s="48"/>
      <c r="Z463" s="48"/>
      <c r="AA463" s="48"/>
    </row>
    <row r="464" customFormat="false" ht="13.8" hidden="false" customHeight="false" outlineLevel="0" collapsed="false">
      <c r="I464" s="48"/>
      <c r="T464" s="48"/>
      <c r="U464" s="48"/>
      <c r="V464" s="48"/>
      <c r="W464" s="48"/>
      <c r="X464" s="48"/>
      <c r="Y464" s="48"/>
      <c r="Z464" s="48"/>
      <c r="AA464" s="48"/>
    </row>
    <row r="465" customFormat="false" ht="13.8" hidden="false" customHeight="false" outlineLevel="0" collapsed="false">
      <c r="I465" s="48"/>
      <c r="T465" s="48"/>
      <c r="U465" s="48"/>
      <c r="V465" s="48"/>
      <c r="W465" s="48"/>
      <c r="X465" s="48"/>
      <c r="Y465" s="48"/>
      <c r="Z465" s="48"/>
      <c r="AA465" s="48"/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T466" s="16"/>
      <c r="U466" s="16"/>
      <c r="V466" s="16"/>
      <c r="W466" s="16"/>
      <c r="X466" s="16"/>
      <c r="Y466" s="16"/>
      <c r="Z466" s="16"/>
      <c r="AA466" s="16"/>
    </row>
    <row r="467" customFormat="false" ht="13.8" hidden="false" customHeight="false" outlineLevel="0" collapsed="false">
      <c r="A467" s="16" t="s">
        <v>197</v>
      </c>
      <c r="B467" s="16"/>
      <c r="C467" s="16"/>
      <c r="D467" s="16"/>
      <c r="E467" s="16"/>
      <c r="F467" s="16"/>
      <c r="G467" s="16"/>
      <c r="H467" s="16"/>
      <c r="I467" s="16"/>
      <c r="J467" s="16"/>
      <c r="T467" s="16"/>
      <c r="U467" s="16"/>
      <c r="V467" s="16"/>
      <c r="W467" s="16"/>
      <c r="X467" s="16"/>
      <c r="Y467" s="16"/>
      <c r="Z467" s="16"/>
      <c r="AA467" s="16"/>
    </row>
    <row r="468" customFormat="false" ht="15.8" hidden="false" customHeight="true" outlineLevel="0" collapsed="false">
      <c r="A468" s="66" t="s">
        <v>30</v>
      </c>
      <c r="B468" s="136" t="s">
        <v>309</v>
      </c>
      <c r="C468" s="136"/>
      <c r="D468" s="136"/>
      <c r="E468" s="136"/>
      <c r="F468" s="136"/>
      <c r="G468" s="136"/>
      <c r="H468" s="136"/>
      <c r="I468" s="66" t="s">
        <v>32</v>
      </c>
      <c r="J468" s="69" t="s">
        <v>33</v>
      </c>
      <c r="K468" s="157" t="s">
        <v>276</v>
      </c>
      <c r="L468" s="69" t="s">
        <v>277</v>
      </c>
      <c r="M468" s="157" t="s">
        <v>278</v>
      </c>
      <c r="N468" s="69" t="s">
        <v>34</v>
      </c>
      <c r="O468" s="69" t="s">
        <v>279</v>
      </c>
      <c r="P468" s="69" t="s">
        <v>280</v>
      </c>
      <c r="Q468" s="66" t="s">
        <v>281</v>
      </c>
      <c r="R468" s="69" t="s">
        <v>282</v>
      </c>
      <c r="T468" s="72" t="s">
        <v>309</v>
      </c>
      <c r="U468" s="72"/>
      <c r="V468" s="72"/>
      <c r="W468" s="72"/>
      <c r="X468" s="72"/>
      <c r="Y468" s="72"/>
      <c r="Z468" s="72"/>
      <c r="AA468" s="72"/>
      <c r="AD468" s="73" t="s">
        <v>284</v>
      </c>
      <c r="AE468" s="73"/>
      <c r="AF468" s="73" t="s">
        <v>285</v>
      </c>
      <c r="AG468" s="73"/>
      <c r="AH468" s="73" t="s">
        <v>286</v>
      </c>
      <c r="AI468" s="73"/>
      <c r="AJ468" s="73" t="s">
        <v>287</v>
      </c>
      <c r="AK468" s="73"/>
      <c r="AL468" s="73" t="s">
        <v>288</v>
      </c>
      <c r="AM468" s="73"/>
      <c r="AN468" s="74" t="s">
        <v>289</v>
      </c>
      <c r="AP468" s="73" t="s">
        <v>284</v>
      </c>
      <c r="AQ468" s="73"/>
      <c r="AR468" s="73" t="s">
        <v>285</v>
      </c>
      <c r="AS468" s="73"/>
      <c r="AT468" s="73" t="s">
        <v>286</v>
      </c>
      <c r="AU468" s="73"/>
      <c r="AV468" s="73" t="s">
        <v>287</v>
      </c>
      <c r="AW468" s="73"/>
      <c r="AX468" s="74" t="s">
        <v>288</v>
      </c>
      <c r="AY468" s="74"/>
    </row>
    <row r="469" customFormat="false" ht="37.3" hidden="false" customHeight="false" outlineLevel="0" collapsed="false">
      <c r="A469" s="66"/>
      <c r="B469" s="137" t="s">
        <v>198</v>
      </c>
      <c r="C469" s="137" t="s">
        <v>199</v>
      </c>
      <c r="D469" s="137" t="s">
        <v>200</v>
      </c>
      <c r="E469" s="137" t="s">
        <v>201</v>
      </c>
      <c r="F469" s="137" t="s">
        <v>202</v>
      </c>
      <c r="G469" s="137" t="s">
        <v>203</v>
      </c>
      <c r="H469" s="137" t="s">
        <v>204</v>
      </c>
      <c r="I469" s="66"/>
      <c r="J469" s="69"/>
      <c r="K469" s="157"/>
      <c r="L469" s="69"/>
      <c r="M469" s="157"/>
      <c r="N469" s="69"/>
      <c r="O469" s="69"/>
      <c r="P469" s="69"/>
      <c r="Q469" s="66"/>
      <c r="R469" s="69"/>
      <c r="T469" s="73" t="s">
        <v>198</v>
      </c>
      <c r="U469" s="73" t="s">
        <v>199</v>
      </c>
      <c r="V469" s="73" t="s">
        <v>200</v>
      </c>
      <c r="W469" s="73" t="s">
        <v>201</v>
      </c>
      <c r="X469" s="73" t="s">
        <v>202</v>
      </c>
      <c r="Y469" s="73" t="s">
        <v>203</v>
      </c>
      <c r="Z469" s="73" t="s">
        <v>204</v>
      </c>
      <c r="AA469" s="66" t="s">
        <v>43</v>
      </c>
      <c r="AD469" s="73" t="s">
        <v>290</v>
      </c>
      <c r="AE469" s="73" t="s">
        <v>291</v>
      </c>
      <c r="AF469" s="73" t="s">
        <v>290</v>
      </c>
      <c r="AG469" s="73" t="s">
        <v>291</v>
      </c>
      <c r="AH469" s="73" t="s">
        <v>290</v>
      </c>
      <c r="AI469" s="73" t="s">
        <v>291</v>
      </c>
      <c r="AJ469" s="73" t="s">
        <v>290</v>
      </c>
      <c r="AK469" s="73" t="s">
        <v>291</v>
      </c>
      <c r="AL469" s="73" t="s">
        <v>290</v>
      </c>
      <c r="AM469" s="73" t="s">
        <v>291</v>
      </c>
      <c r="AN469" s="75" t="s">
        <v>292</v>
      </c>
      <c r="AP469" s="73" t="s">
        <v>293</v>
      </c>
      <c r="AQ469" s="73" t="s">
        <v>294</v>
      </c>
      <c r="AR469" s="73" t="s">
        <v>293</v>
      </c>
      <c r="AS469" s="73" t="s">
        <v>294</v>
      </c>
      <c r="AT469" s="73" t="s">
        <v>293</v>
      </c>
      <c r="AU469" s="73" t="s">
        <v>294</v>
      </c>
      <c r="AV469" s="73" t="s">
        <v>293</v>
      </c>
      <c r="AW469" s="73" t="s">
        <v>294</v>
      </c>
      <c r="AX469" s="73" t="s">
        <v>293</v>
      </c>
      <c r="AY469" s="75" t="s">
        <v>294</v>
      </c>
    </row>
    <row r="470" customFormat="false" ht="13.8" hidden="false" customHeight="false" outlineLevel="0" collapsed="false">
      <c r="A470" s="76" t="s">
        <v>44</v>
      </c>
      <c r="B470" s="79" t="n">
        <f aca="true">INDIRECT(ADDRESS(ROW()-35*INT((ROW()-15)/35)+138,2+INT((ROW()-15)/35), 1, 1, "Variables_Simulación"))</f>
        <v>0</v>
      </c>
      <c r="C470" s="79" t="n">
        <f aca="true">INDIRECT(ADDRESS(ROW()-35*INT((ROW()-15)/35)+108,2+INT((ROW()-15)/35), 1, 1, "Variables_Simulación"))</f>
        <v>0</v>
      </c>
      <c r="D470" s="79" t="n">
        <f aca="true">INDIRECT(ADDRESS(ROW()-35*INT((ROW()-15)/35)+78,2+INT((ROW()-15)/35), 1, 1, "Variables_Simulación"))</f>
        <v>0</v>
      </c>
      <c r="E470" s="79" t="n">
        <f aca="true">INDIRECT(ADDRESS(ROW()-35*INT((ROW()-15)/35)+48,2+INT((ROW()-15)/35), 1, 1, "Variables_Simulación"))</f>
        <v>0</v>
      </c>
      <c r="F470" s="79" t="n">
        <f aca="true">INDIRECT(ADDRESS(ROW()-35*INT((ROW()-15)/35)+18,2+INT((ROW()-15)/35), 1, 1, "Variables_Simulación"))</f>
        <v>0</v>
      </c>
      <c r="G470" s="79" t="n">
        <f aca="true">INDIRECT(ADDRESS(ROW()-35*INT((ROW()-15)/35)-12,2+INT((ROW()-15)/35), 1, 1, "Variables_Simulación"))</f>
        <v>0</v>
      </c>
      <c r="H470" s="79" t="n">
        <f aca="true">INDIRECT(ADDRESS(ROW()-35*INT((ROW()-15)/35)+168,2+INT((ROW()-15)/35), 1, 1, "Variables_Simulación"))</f>
        <v>0</v>
      </c>
      <c r="I470" s="88" t="n">
        <f aca="false">AP470+AR470+AT470+AV470+AX470</f>
        <v>0.155779277937187</v>
      </c>
      <c r="J470" s="79" t="n">
        <f aca="false">ROUND(AQ470+AS470+AU470+AW470+AY470,0)</f>
        <v>1123945</v>
      </c>
      <c r="K470" s="88" t="n">
        <f aca="false">I470-Tabla_Ministerio!J470</f>
        <v>2.12928560339165E-008</v>
      </c>
      <c r="L470" s="79" t="n">
        <f aca="false">J470-Tabla_Ministerio!K470</f>
        <v>0</v>
      </c>
      <c r="M470" s="94" t="n">
        <f aca="false">Q505/Q$530</f>
        <v>0.204542988670303</v>
      </c>
      <c r="N470" s="81" t="n">
        <f aca="false">ROUND(N$495*M470,0)</f>
        <v>28039714</v>
      </c>
      <c r="O470" s="82" t="n">
        <f aca="false">Tabla_Ministerio!L470/Tabla_Ministerio!L495-M470</f>
        <v>-2.52854877663689E-006</v>
      </c>
      <c r="P470" s="81" t="n">
        <f aca="false">N470-Tabla_Ministerio!L470</f>
        <v>347</v>
      </c>
      <c r="Q470" s="83" t="n">
        <f aca="false">N470+J470</f>
        <v>29163659</v>
      </c>
      <c r="R470" s="81" t="n">
        <f aca="false">Q470-Tabla_Ministerio!M470</f>
        <v>347</v>
      </c>
      <c r="T470" s="84" t="n">
        <f aca="false">B470+Tabla_Ministerio!B470</f>
        <v>24465</v>
      </c>
      <c r="U470" s="84" t="n">
        <f aca="false">C470+Tabla_Ministerio!C470</f>
        <v>65</v>
      </c>
      <c r="V470" s="84" t="n">
        <f aca="false">D470+Tabla_Ministerio!D470</f>
        <v>1752.68333333333</v>
      </c>
      <c r="W470" s="84" t="n">
        <f aca="false">E470+Tabla_Ministerio!E470</f>
        <v>965.425757575758</v>
      </c>
      <c r="X470" s="84" t="n">
        <f aca="false">F470+Tabla_Ministerio!F470</f>
        <v>485</v>
      </c>
      <c r="Y470" s="84" t="n">
        <f aca="false">G470+Tabla_Ministerio!G470</f>
        <v>1329</v>
      </c>
      <c r="Z470" s="84" t="n">
        <f aca="false">H470+Tabla_Ministerio!H470</f>
        <v>209</v>
      </c>
      <c r="AA470" s="84" t="n">
        <f aca="false">Y470+0.33*Z470</f>
        <v>1397.97</v>
      </c>
      <c r="AD470" s="85" t="n">
        <f aca="false">IF(U470&gt;0,T470/U470,0)</f>
        <v>376.384615384615</v>
      </c>
      <c r="AE470" s="86" t="n">
        <f aca="false">EXP((((AD470-AD$495)/AD$496+2)/4-1.9)^3)</f>
        <v>0.546469989457648</v>
      </c>
      <c r="AF470" s="87" t="n">
        <f aca="false">T470/V470</f>
        <v>13.9585968182121</v>
      </c>
      <c r="AG470" s="86" t="n">
        <f aca="false">EXP((((AF470-AF$495)/AF$496+2)/4-1.9)^3)</f>
        <v>0.0084124876345977</v>
      </c>
      <c r="AH470" s="86" t="n">
        <f aca="false">W470/V470</f>
        <v>0.550827259673696</v>
      </c>
      <c r="AI470" s="86" t="n">
        <f aca="false">EXP((((AH470-AH$495)/AH$496+2)/4-1.9)^3)</f>
        <v>0.0680528313062014</v>
      </c>
      <c r="AJ470" s="86" t="n">
        <f aca="false">X470/V470</f>
        <v>0.276718555357975</v>
      </c>
      <c r="AK470" s="86" t="n">
        <f aca="false">EXP((((AJ470-AJ$495)/AJ$496+2)/4-1.9)^3)</f>
        <v>0.636552587095819</v>
      </c>
      <c r="AL470" s="86" t="n">
        <f aca="false">AA470/V470</f>
        <v>0.797616987286163</v>
      </c>
      <c r="AM470" s="86" t="n">
        <f aca="false">EXP((((AL470-AL$495)/AL$496+2)/4-1.9)^3)</f>
        <v>0.735041436274426</v>
      </c>
      <c r="AN470" s="86" t="n">
        <f aca="false">0.01*AE470+0.15*AG470+0.24*AI470+0.25*AK470+0.35*AM470</f>
        <v>0.439461902023259</v>
      </c>
      <c r="AP470" s="88" t="n">
        <f aca="false">0.01*AE470/$AN$495</f>
        <v>0.00193711218151396</v>
      </c>
      <c r="AQ470" s="79" t="n">
        <f aca="false">AP470*$J$495</f>
        <v>13976.2353329405</v>
      </c>
      <c r="AR470" s="88" t="n">
        <f aca="false">0.15*AG470/$AN$495</f>
        <v>0.000447305412598811</v>
      </c>
      <c r="AS470" s="79" t="n">
        <f aca="false">AR470*$J$495</f>
        <v>3227.30184231923</v>
      </c>
      <c r="AT470" s="88" t="n">
        <f aca="false">0.24*AI470/$AN$495</f>
        <v>0.00578956448710779</v>
      </c>
      <c r="AU470" s="79" t="n">
        <f aca="false">AT470*$J$495</f>
        <v>41771.6209310154</v>
      </c>
      <c r="AV470" s="88" t="n">
        <f aca="false">0.25*AK470/$AN$495</f>
        <v>0.0564108640193268</v>
      </c>
      <c r="AW470" s="79" t="n">
        <f aca="false">AV470*$J$495</f>
        <v>407003.537736483</v>
      </c>
      <c r="AX470" s="88" t="n">
        <f aca="false">0.35*AM470/$AN$495</f>
        <v>0.0911944318366396</v>
      </c>
      <c r="AY470" s="79" t="n">
        <f aca="false">AX470*$J$495</f>
        <v>657966.457784878</v>
      </c>
    </row>
    <row r="471" customFormat="false" ht="13.8" hidden="false" customHeight="false" outlineLevel="0" collapsed="false">
      <c r="A471" s="89" t="s">
        <v>45</v>
      </c>
      <c r="B471" s="81" t="n">
        <f aca="true">INDIRECT(ADDRESS(ROW()-35*INT((ROW()-15)/35)+138,2+INT((ROW()-15)/35), 1, 1, "Variables_Simulación"))</f>
        <v>0</v>
      </c>
      <c r="C471" s="81" t="n">
        <f aca="true">INDIRECT(ADDRESS(ROW()-35*INT((ROW()-15)/35)+108,2+INT((ROW()-15)/35), 1, 1, "Variables_Simulación"))</f>
        <v>0</v>
      </c>
      <c r="D471" s="81" t="n">
        <f aca="true">INDIRECT(ADDRESS(ROW()-35*INT((ROW()-15)/35)+78,2+INT((ROW()-15)/35), 1, 1, "Variables_Simulación"))</f>
        <v>0</v>
      </c>
      <c r="E471" s="81" t="n">
        <f aca="true">INDIRECT(ADDRESS(ROW()-35*INT((ROW()-15)/35)+48,2+INT((ROW()-15)/35), 1, 1, "Variables_Simulación"))</f>
        <v>0</v>
      </c>
      <c r="F471" s="81" t="n">
        <f aca="true">INDIRECT(ADDRESS(ROW()-35*INT((ROW()-15)/35)+18,2+INT((ROW()-15)/35), 1, 1, "Variables_Simulación"))</f>
        <v>0</v>
      </c>
      <c r="G471" s="81" t="n">
        <f aca="true">INDIRECT(ADDRESS(ROW()-35*INT((ROW()-15)/35)-12,2+INT((ROW()-15)/35), 1, 1, "Variables_Simulación"))</f>
        <v>0</v>
      </c>
      <c r="H471" s="81" t="n">
        <f aca="true">INDIRECT(ADDRESS(ROW()-35*INT((ROW()-15)/35)+168,2+INT((ROW()-15)/35), 1, 1, "Variables_Simulación"))</f>
        <v>0</v>
      </c>
      <c r="I471" s="94" t="n">
        <f aca="false">AP471+AR471+AT471+AV471+AX471</f>
        <v>0.119055386363082</v>
      </c>
      <c r="J471" s="81" t="n">
        <f aca="false">ROUND(AQ471+AS471+AU471+AW471+AY471,0)</f>
        <v>858983</v>
      </c>
      <c r="K471" s="94" t="n">
        <f aca="false">I471-Tabla_Ministerio!J471</f>
        <v>-2.40085269997969E-008</v>
      </c>
      <c r="L471" s="81" t="n">
        <f aca="false">J471-Tabla_Ministerio!K471</f>
        <v>0</v>
      </c>
      <c r="M471" s="94" t="n">
        <f aca="false">Q506/Q$530</f>
        <v>0.1278932341153</v>
      </c>
      <c r="N471" s="81" t="n">
        <f aca="false">ROUND(N$495*M471,0)</f>
        <v>17532205</v>
      </c>
      <c r="O471" s="82" t="n">
        <f aca="false">Tabla_Ministerio!L471/Tabla_Ministerio!L495-M471</f>
        <v>3.90089459842424E-006</v>
      </c>
      <c r="P471" s="81" t="n">
        <f aca="false">N471-Tabla_Ministerio!L471</f>
        <v>-535</v>
      </c>
      <c r="Q471" s="83" t="n">
        <f aca="false">N471+J471</f>
        <v>18391188</v>
      </c>
      <c r="R471" s="81" t="n">
        <f aca="false">Q471-Tabla_Ministerio!M471</f>
        <v>-535</v>
      </c>
      <c r="T471" s="83" t="n">
        <f aca="false">B471+Tabla_Ministerio!B471</f>
        <v>18406</v>
      </c>
      <c r="U471" s="83" t="n">
        <f aca="false">C471+Tabla_Ministerio!C471</f>
        <v>41</v>
      </c>
      <c r="V471" s="83" t="n">
        <f aca="false">D471+Tabla_Ministerio!D471</f>
        <v>1654.90909090909</v>
      </c>
      <c r="W471" s="83" t="n">
        <f aca="false">E471+Tabla_Ministerio!E471</f>
        <v>974.875</v>
      </c>
      <c r="X471" s="83" t="n">
        <f aca="false">F471+Tabla_Ministerio!F471</f>
        <v>381</v>
      </c>
      <c r="Y471" s="83" t="n">
        <f aca="false">G471+Tabla_Ministerio!G471</f>
        <v>1030</v>
      </c>
      <c r="Z471" s="83" t="n">
        <f aca="false">H471+Tabla_Ministerio!H471</f>
        <v>215</v>
      </c>
      <c r="AA471" s="83" t="n">
        <f aca="false">Y471+0.33*Z471</f>
        <v>1100.95</v>
      </c>
      <c r="AD471" s="91" t="n">
        <f aca="false">IF(U471&gt;0,T471/U471,0)</f>
        <v>448.926829268293</v>
      </c>
      <c r="AE471" s="92" t="n">
        <f aca="false">EXP((((AD471-AD$495)/AD$496+2)/4-1.9)^3)</f>
        <v>0.780104586445976</v>
      </c>
      <c r="AF471" s="93" t="n">
        <f aca="false">T471/V471</f>
        <v>11.1220610854757</v>
      </c>
      <c r="AG471" s="92" t="n">
        <f aca="false">EXP((((AF471-AF$495)/AF$496+2)/4-1.9)^3)</f>
        <v>0.00242331033768664</v>
      </c>
      <c r="AH471" s="92" t="n">
        <f aca="false">W471/V471</f>
        <v>0.589080696550209</v>
      </c>
      <c r="AI471" s="92" t="n">
        <f aca="false">EXP((((AH471-AH$495)/AH$496+2)/4-1.9)^3)</f>
        <v>0.105974931909133</v>
      </c>
      <c r="AJ471" s="92" t="n">
        <f aca="false">X471/V471</f>
        <v>0.23022412656559</v>
      </c>
      <c r="AK471" s="92" t="n">
        <f aca="false">EXP((((AJ471-AJ$495)/AJ$496+2)/4-1.9)^3)</f>
        <v>0.44675140991754</v>
      </c>
      <c r="AL471" s="92" t="n">
        <f aca="false">AA471/V471</f>
        <v>0.665263128982642</v>
      </c>
      <c r="AM471" s="92" t="n">
        <f aca="false">EXP((((AL471-AL$495)/AL$496+2)/4-1.9)^3)</f>
        <v>0.544501164638813</v>
      </c>
      <c r="AN471" s="92" t="n">
        <f aca="false">0.01*AE471+0.15*AG471+0.24*AI471+0.25*AK471+0.35*AM471</f>
        <v>0.335861786176274</v>
      </c>
      <c r="AP471" s="94" t="n">
        <f aca="false">0.01*AE471/$AN$495</f>
        <v>0.00276529384305105</v>
      </c>
      <c r="AQ471" s="81" t="n">
        <f aca="false">AP471*$J$495</f>
        <v>19951.5535982057</v>
      </c>
      <c r="AR471" s="94" t="n">
        <f aca="false">0.15*AG471/$AN$495</f>
        <v>0.000128851283655494</v>
      </c>
      <c r="AS471" s="81" t="n">
        <f aca="false">AR471*$J$495</f>
        <v>929.660078805134</v>
      </c>
      <c r="AT471" s="94" t="n">
        <f aca="false">0.24*AI471/$AN$495</f>
        <v>0.00901577040261764</v>
      </c>
      <c r="AU471" s="81" t="n">
        <f aca="false">AT471*$J$495</f>
        <v>65048.6482183302</v>
      </c>
      <c r="AV471" s="94" t="n">
        <f aca="false">0.25*AK471/$AN$495</f>
        <v>0.039590810792679</v>
      </c>
      <c r="AW471" s="81" t="n">
        <f aca="false">AV471*$J$495</f>
        <v>285647.106007017</v>
      </c>
      <c r="AX471" s="94" t="n">
        <f aca="false">0.35*AM471/$AN$495</f>
        <v>0.0675546600410788</v>
      </c>
      <c r="AY471" s="81" t="n">
        <f aca="false">AX471*$J$495</f>
        <v>487405.858876483</v>
      </c>
    </row>
    <row r="472" customFormat="false" ht="13.8" hidden="false" customHeight="false" outlineLevel="0" collapsed="false">
      <c r="A472" s="89" t="s">
        <v>46</v>
      </c>
      <c r="B472" s="81" t="n">
        <f aca="true">INDIRECT(ADDRESS(ROW()-35*INT((ROW()-15)/35)+138,2+INT((ROW()-15)/35), 1, 1, "Variables_Simulación"))</f>
        <v>0</v>
      </c>
      <c r="C472" s="81" t="n">
        <f aca="true">INDIRECT(ADDRESS(ROW()-35*INT((ROW()-15)/35)+108,2+INT((ROW()-15)/35), 1, 1, "Variables_Simulación"))</f>
        <v>0</v>
      </c>
      <c r="D472" s="81" t="n">
        <f aca="true">INDIRECT(ADDRESS(ROW()-35*INT((ROW()-15)/35)+78,2+INT((ROW()-15)/35), 1, 1, "Variables_Simulación"))</f>
        <v>0</v>
      </c>
      <c r="E472" s="81" t="n">
        <f aca="true">INDIRECT(ADDRESS(ROW()-35*INT((ROW()-15)/35)+48,2+INT((ROW()-15)/35), 1, 1, "Variables_Simulación"))</f>
        <v>0</v>
      </c>
      <c r="F472" s="81" t="n">
        <f aca="true">INDIRECT(ADDRESS(ROW()-35*INT((ROW()-15)/35)+18,2+INT((ROW()-15)/35), 1, 1, "Variables_Simulación"))</f>
        <v>0</v>
      </c>
      <c r="G472" s="81" t="n">
        <f aca="true">INDIRECT(ADDRESS(ROW()-35*INT((ROW()-15)/35)-12,2+INT((ROW()-15)/35), 1, 1, "Variables_Simulación"))</f>
        <v>0</v>
      </c>
      <c r="H472" s="81" t="n">
        <f aca="true">INDIRECT(ADDRESS(ROW()-35*INT((ROW()-15)/35)+168,2+INT((ROW()-15)/35), 1, 1, "Variables_Simulación"))</f>
        <v>0</v>
      </c>
      <c r="I472" s="94" t="n">
        <f aca="false">AP472+AR472+AT472+AV472+AX472</f>
        <v>0.0764342840581935</v>
      </c>
      <c r="J472" s="81" t="n">
        <f aca="false">ROUND(AQ472+AS472+AU472+AW472+AY472,0)</f>
        <v>551472</v>
      </c>
      <c r="K472" s="94" t="n">
        <f aca="false">I472-Tabla_Ministerio!J472</f>
        <v>2.95171237729708E-008</v>
      </c>
      <c r="L472" s="81" t="n">
        <f aca="false">J472-Tabla_Ministerio!K472</f>
        <v>0</v>
      </c>
      <c r="M472" s="94" t="n">
        <f aca="false">Q507/Q$530</f>
        <v>0.0748437457227686</v>
      </c>
      <c r="N472" s="81" t="n">
        <f aca="false">ROUND(N$495*M472,0)</f>
        <v>10259932</v>
      </c>
      <c r="O472" s="82" t="n">
        <f aca="false">Tabla_Ministerio!L472/Tabla_Ministerio!L495-M472</f>
        <v>-2.70212856128271E-005</v>
      </c>
      <c r="P472" s="81" t="n">
        <f aca="false">N472-Tabla_Ministerio!L472</f>
        <v>3704</v>
      </c>
      <c r="Q472" s="83" t="n">
        <f aca="false">N472+J472</f>
        <v>10811404</v>
      </c>
      <c r="R472" s="81" t="n">
        <f aca="false">Q472-Tabla_Ministerio!M472</f>
        <v>3704</v>
      </c>
      <c r="T472" s="83" t="n">
        <f aca="false">B472+Tabla_Ministerio!B472</f>
        <v>21029</v>
      </c>
      <c r="U472" s="83" t="n">
        <f aca="false">C472+Tabla_Ministerio!C472</f>
        <v>97</v>
      </c>
      <c r="V472" s="83" t="n">
        <f aca="false">D472+Tabla_Ministerio!D472</f>
        <v>1255.3678030303</v>
      </c>
      <c r="W472" s="83" t="n">
        <f aca="false">E472+Tabla_Ministerio!E472</f>
        <v>839.39053030303</v>
      </c>
      <c r="X472" s="83" t="n">
        <f aca="false">F472+Tabla_Ministerio!F472</f>
        <v>222</v>
      </c>
      <c r="Y472" s="83" t="n">
        <f aca="false">G472+Tabla_Ministerio!G472</f>
        <v>555</v>
      </c>
      <c r="Z472" s="83" t="n">
        <f aca="false">H472+Tabla_Ministerio!H472</f>
        <v>129</v>
      </c>
      <c r="AA472" s="83" t="n">
        <f aca="false">Y472+0.33*Z472</f>
        <v>597.57</v>
      </c>
      <c r="AD472" s="91" t="n">
        <f aca="false">IF(U472&gt;0,T472/U472,0)</f>
        <v>216.79381443299</v>
      </c>
      <c r="AE472" s="92" t="n">
        <f aca="false">EXP((((AD472-AD$495)/AD$496+2)/4-1.9)^3)</f>
        <v>0.0989270920485739</v>
      </c>
      <c r="AF472" s="93" t="n">
        <f aca="false">T472/V472</f>
        <v>16.7512660028707</v>
      </c>
      <c r="AG472" s="92" t="n">
        <f aca="false">EXP((((AF472-AF$495)/AF$496+2)/4-1.9)^3)</f>
        <v>0.0239208681770888</v>
      </c>
      <c r="AH472" s="92" t="n">
        <f aca="false">W472/V472</f>
        <v>0.668641117190394</v>
      </c>
      <c r="AI472" s="92" t="n">
        <f aca="false">EXP((((AH472-AH$495)/AH$496+2)/4-1.9)^3)</f>
        <v>0.226549949239217</v>
      </c>
      <c r="AJ472" s="92" t="n">
        <f aca="false">X472/V472</f>
        <v>0.176840603577788</v>
      </c>
      <c r="AK472" s="92" t="n">
        <f aca="false">EXP((((AJ472-AJ$495)/AJ$496+2)/4-1.9)^3)</f>
        <v>0.247234505572243</v>
      </c>
      <c r="AL472" s="92" t="n">
        <f aca="false">AA472/V472</f>
        <v>0.476011889549454</v>
      </c>
      <c r="AM472" s="92" t="n">
        <f aca="false">EXP((((AL472-AL$495)/AL$496+2)/4-1.9)^3)</f>
        <v>0.271049427115645</v>
      </c>
      <c r="AN472" s="92" t="n">
        <f aca="false">0.01*AE472+0.15*AG472+0.24*AI472+0.25*AK472+0.35*AM472</f>
        <v>0.215625314847998</v>
      </c>
      <c r="AP472" s="94" t="n">
        <f aca="false">0.01*AE472/$AN$495</f>
        <v>0.000350674106146677</v>
      </c>
      <c r="AQ472" s="81" t="n">
        <f aca="false">AP472*$J$495</f>
        <v>2530.10841573668</v>
      </c>
      <c r="AR472" s="94" t="n">
        <f aca="false">0.15*AG472/$AN$495</f>
        <v>0.00127191079195995</v>
      </c>
      <c r="AS472" s="81" t="n">
        <f aca="false">AR472*$J$495</f>
        <v>9176.81728532918</v>
      </c>
      <c r="AT472" s="94" t="n">
        <f aca="false">0.24*AI472/$AN$495</f>
        <v>0.0192736366069742</v>
      </c>
      <c r="AU472" s="81" t="n">
        <f aca="false">AT472*$J$495</f>
        <v>139058.99901477</v>
      </c>
      <c r="AV472" s="94" t="n">
        <f aca="false">0.25*AK472/$AN$495</f>
        <v>0.0219097563303469</v>
      </c>
      <c r="AW472" s="81" t="n">
        <f aca="false">AV472*$J$495</f>
        <v>158078.563277108</v>
      </c>
      <c r="AX472" s="94" t="n">
        <f aca="false">0.35*AM472/$AN$495</f>
        <v>0.0336283062227657</v>
      </c>
      <c r="AY472" s="81" t="n">
        <f aca="false">AX472*$J$495</f>
        <v>242627.724972661</v>
      </c>
    </row>
    <row r="473" customFormat="false" ht="13.8" hidden="false" customHeight="false" outlineLevel="0" collapsed="false">
      <c r="A473" s="89" t="s">
        <v>47</v>
      </c>
      <c r="B473" s="81" t="n">
        <f aca="true">INDIRECT(ADDRESS(ROW()-35*INT((ROW()-15)/35)+138,2+INT((ROW()-15)/35), 1, 1, "Variables_Simulación"))</f>
        <v>0</v>
      </c>
      <c r="C473" s="81" t="n">
        <f aca="true">INDIRECT(ADDRESS(ROW()-35*INT((ROW()-15)/35)+108,2+INT((ROW()-15)/35), 1, 1, "Variables_Simulación"))</f>
        <v>0</v>
      </c>
      <c r="D473" s="81" t="n">
        <f aca="true">INDIRECT(ADDRESS(ROW()-35*INT((ROW()-15)/35)+78,2+INT((ROW()-15)/35), 1, 1, "Variables_Simulación"))</f>
        <v>0</v>
      </c>
      <c r="E473" s="81" t="n">
        <f aca="true">INDIRECT(ADDRESS(ROW()-35*INT((ROW()-15)/35)+48,2+INT((ROW()-15)/35), 1, 1, "Variables_Simulación"))</f>
        <v>0</v>
      </c>
      <c r="F473" s="81" t="n">
        <f aca="true">INDIRECT(ADDRESS(ROW()-35*INT((ROW()-15)/35)+18,2+INT((ROW()-15)/35), 1, 1, "Variables_Simulación"))</f>
        <v>0</v>
      </c>
      <c r="G473" s="81" t="n">
        <f aca="true">INDIRECT(ADDRESS(ROW()-35*INT((ROW()-15)/35)-12,2+INT((ROW()-15)/35), 1, 1, "Variables_Simulación"))</f>
        <v>0</v>
      </c>
      <c r="H473" s="81" t="n">
        <f aca="true">INDIRECT(ADDRESS(ROW()-35*INT((ROW()-15)/35)+168,2+INT((ROW()-15)/35), 1, 1, "Variables_Simulación"))</f>
        <v>0</v>
      </c>
      <c r="I473" s="94" t="n">
        <f aca="false">AP473+AR473+AT473+AV473+AX473</f>
        <v>0.0565733087757286</v>
      </c>
      <c r="J473" s="81" t="n">
        <f aca="false">ROUND(AQ473+AS473+AU473+AW473+AY473,0)</f>
        <v>408176</v>
      </c>
      <c r="K473" s="94" t="n">
        <f aca="false">I473-Tabla_Ministerio!J473</f>
        <v>-5.90136707973032E-008</v>
      </c>
      <c r="L473" s="81" t="n">
        <f aca="false">J473-Tabla_Ministerio!K473</f>
        <v>0</v>
      </c>
      <c r="M473" s="94" t="n">
        <f aca="false">Q508/Q$530</f>
        <v>0.0566359079409724</v>
      </c>
      <c r="N473" s="81" t="n">
        <f aca="false">ROUND(N$495*M473,0)</f>
        <v>7763916</v>
      </c>
      <c r="O473" s="82" t="n">
        <f aca="false">Tabla_Ministerio!L473/Tabla_Ministerio!L495-M473</f>
        <v>-9.79160648467009E-006</v>
      </c>
      <c r="P473" s="81" t="n">
        <f aca="false">N473-Tabla_Ministerio!L473</f>
        <v>1342</v>
      </c>
      <c r="Q473" s="83" t="n">
        <f aca="false">N473+J473</f>
        <v>8172092</v>
      </c>
      <c r="R473" s="81" t="n">
        <f aca="false">Q473-Tabla_Ministerio!M473</f>
        <v>1342</v>
      </c>
      <c r="T473" s="83" t="n">
        <f aca="false">B473+Tabla_Ministerio!B473</f>
        <v>12917</v>
      </c>
      <c r="U473" s="83" t="n">
        <f aca="false">C473+Tabla_Ministerio!C473</f>
        <v>54</v>
      </c>
      <c r="V473" s="83" t="n">
        <f aca="false">D473+Tabla_Ministerio!D473</f>
        <v>540.736742424242</v>
      </c>
      <c r="W473" s="83" t="n">
        <f aca="false">E473+Tabla_Ministerio!E473</f>
        <v>347.736742424242</v>
      </c>
      <c r="X473" s="83" t="n">
        <f aca="false">F473+Tabla_Ministerio!F473</f>
        <v>96</v>
      </c>
      <c r="Y473" s="83" t="n">
        <f aca="false">G473+Tabla_Ministerio!G473</f>
        <v>124</v>
      </c>
      <c r="Z473" s="83" t="n">
        <f aca="false">H473+Tabla_Ministerio!H473</f>
        <v>56</v>
      </c>
      <c r="AA473" s="83" t="n">
        <f aca="false">Y473+0.33*Z473</f>
        <v>142.48</v>
      </c>
      <c r="AD473" s="91" t="n">
        <f aca="false">IF(U473&gt;0,T473/U473,0)</f>
        <v>239.203703703704</v>
      </c>
      <c r="AE473" s="92" t="n">
        <f aca="false">EXP((((AD473-AD$495)/AD$496+2)/4-1.9)^3)</f>
        <v>0.138165028312854</v>
      </c>
      <c r="AF473" s="93" t="n">
        <f aca="false">T473/V473</f>
        <v>23.887779369477</v>
      </c>
      <c r="AG473" s="92" t="n">
        <f aca="false">EXP((((AF473-AF$495)/AF$496+2)/4-1.9)^3)</f>
        <v>0.169073954850923</v>
      </c>
      <c r="AH473" s="92" t="n">
        <f aca="false">W473/V473</f>
        <v>0.643079552658585</v>
      </c>
      <c r="AI473" s="92" t="n">
        <f aca="false">EXP((((AH473-AH$495)/AH$496+2)/4-1.9)^3)</f>
        <v>0.181531206579004</v>
      </c>
      <c r="AJ473" s="92" t="n">
        <f aca="false">X473/V473</f>
        <v>0.177535559299357</v>
      </c>
      <c r="AK473" s="92" t="n">
        <f aca="false">EXP((((AJ473-AJ$495)/AJ$496+2)/4-1.9)^3)</f>
        <v>0.249502365273719</v>
      </c>
      <c r="AL473" s="92" t="n">
        <f aca="false">AA473/V473</f>
        <v>0.263492359260129</v>
      </c>
      <c r="AM473" s="92" t="n">
        <f aca="false">EXP((((AL473-AL$495)/AL$496+2)/4-1.9)^3)</f>
        <v>0.0768873941393984</v>
      </c>
      <c r="AN473" s="92" t="n">
        <f aca="false">0.01*AE473+0.15*AG473+0.24*AI473+0.25*AK473+0.35*AM473</f>
        <v>0.159596412356947</v>
      </c>
      <c r="AP473" s="94" t="n">
        <f aca="false">0.01*AE473/$AN$495</f>
        <v>0.000489763691634145</v>
      </c>
      <c r="AQ473" s="81" t="n">
        <f aca="false">AP473*$J$495</f>
        <v>3533.63768868499</v>
      </c>
      <c r="AR473" s="94" t="n">
        <f aca="false">0.15*AG473/$AN$495</f>
        <v>0.00898993239803099</v>
      </c>
      <c r="AS473" s="81" t="n">
        <f aca="false">AR473*$J$495</f>
        <v>64862.2274028076</v>
      </c>
      <c r="AT473" s="94" t="n">
        <f aca="false">0.24*AI473/$AN$495</f>
        <v>0.0154436870110921</v>
      </c>
      <c r="AU473" s="81" t="n">
        <f aca="false">AT473*$J$495</f>
        <v>111425.970129725</v>
      </c>
      <c r="AV473" s="94" t="n">
        <f aca="false">0.25*AK473/$AN$495</f>
        <v>0.0221107325384848</v>
      </c>
      <c r="AW473" s="81" t="n">
        <f aca="false">AV473*$J$495</f>
        <v>159528.60360418</v>
      </c>
      <c r="AX473" s="94" t="n">
        <f aca="false">0.35*AM473/$AN$495</f>
        <v>0.00953919313648654</v>
      </c>
      <c r="AY473" s="81" t="n">
        <f aca="false">AX473*$J$495</f>
        <v>68825.1353918533</v>
      </c>
    </row>
    <row r="474" customFormat="false" ht="13.8" hidden="false" customHeight="false" outlineLevel="0" collapsed="false">
      <c r="A474" s="89" t="s">
        <v>48</v>
      </c>
      <c r="B474" s="81" t="n">
        <f aca="true">INDIRECT(ADDRESS(ROW()-35*INT((ROW()-15)/35)+138,2+INT((ROW()-15)/35), 1, 1, "Variables_Simulación"))</f>
        <v>0</v>
      </c>
      <c r="C474" s="81" t="n">
        <f aca="true">INDIRECT(ADDRESS(ROW()-35*INT((ROW()-15)/35)+108,2+INT((ROW()-15)/35), 1, 1, "Variables_Simulación"))</f>
        <v>0</v>
      </c>
      <c r="D474" s="81" t="n">
        <f aca="true">INDIRECT(ADDRESS(ROW()-35*INT((ROW()-15)/35)+78,2+INT((ROW()-15)/35), 1, 1, "Variables_Simulación"))</f>
        <v>0</v>
      </c>
      <c r="E474" s="81" t="n">
        <f aca="true">INDIRECT(ADDRESS(ROW()-35*INT((ROW()-15)/35)+48,2+INT((ROW()-15)/35), 1, 1, "Variables_Simulación"))</f>
        <v>0</v>
      </c>
      <c r="F474" s="81" t="n">
        <f aca="true">INDIRECT(ADDRESS(ROW()-35*INT((ROW()-15)/35)+18,2+INT((ROW()-15)/35), 1, 1, "Variables_Simulación"))</f>
        <v>0</v>
      </c>
      <c r="G474" s="81" t="n">
        <f aca="true">INDIRECT(ADDRESS(ROW()-35*INT((ROW()-15)/35)-12,2+INT((ROW()-15)/35), 1, 1, "Variables_Simulación"))</f>
        <v>0</v>
      </c>
      <c r="H474" s="81" t="n">
        <f aca="true">INDIRECT(ADDRESS(ROW()-35*INT((ROW()-15)/35)+168,2+INT((ROW()-15)/35), 1, 1, "Variables_Simulación"))</f>
        <v>0</v>
      </c>
      <c r="I474" s="94" t="n">
        <f aca="false">AP474+AR474+AT474+AV474+AX474</f>
        <v>0.0516145741579119</v>
      </c>
      <c r="J474" s="81" t="n">
        <f aca="false">ROUND(AQ474+AS474+AU474+AW474+AY474,0)</f>
        <v>372398</v>
      </c>
      <c r="K474" s="94" t="n">
        <f aca="false">I474-Tabla_Ministerio!J474</f>
        <v>5.24367994997332E-008</v>
      </c>
      <c r="L474" s="81" t="n">
        <f aca="false">J474-Tabla_Ministerio!K474</f>
        <v>0</v>
      </c>
      <c r="M474" s="94" t="n">
        <f aca="false">Q509/Q$530</f>
        <v>0.0514148985105975</v>
      </c>
      <c r="N474" s="81" t="n">
        <f aca="false">ROUND(N$495*M474,0)</f>
        <v>7048196</v>
      </c>
      <c r="O474" s="82" t="n">
        <f aca="false">Tabla_Ministerio!L474/Tabla_Ministerio!L495-M474</f>
        <v>4.59727746995181E-006</v>
      </c>
      <c r="P474" s="81" t="n">
        <f aca="false">N474-Tabla_Ministerio!L474</f>
        <v>-630</v>
      </c>
      <c r="Q474" s="83" t="n">
        <f aca="false">N474+J474</f>
        <v>7420594</v>
      </c>
      <c r="R474" s="81" t="n">
        <f aca="false">Q474-Tabla_Ministerio!M474</f>
        <v>-630</v>
      </c>
      <c r="T474" s="83" t="n">
        <f aca="false">B474+Tabla_Ministerio!B474</f>
        <v>10387</v>
      </c>
      <c r="U474" s="83" t="n">
        <f aca="false">C474+Tabla_Ministerio!C474</f>
        <v>63</v>
      </c>
      <c r="V474" s="83" t="n">
        <f aca="false">D474+Tabla_Ministerio!D474</f>
        <v>436.850378787879</v>
      </c>
      <c r="W474" s="83" t="n">
        <f aca="false">E474+Tabla_Ministerio!E474</f>
        <v>230.787878787879</v>
      </c>
      <c r="X474" s="83" t="n">
        <f aca="false">F474+Tabla_Ministerio!F474</f>
        <v>75</v>
      </c>
      <c r="Y474" s="83" t="n">
        <f aca="false">G474+Tabla_Ministerio!G474</f>
        <v>155</v>
      </c>
      <c r="Z474" s="83" t="n">
        <f aca="false">H474+Tabla_Ministerio!H474</f>
        <v>4</v>
      </c>
      <c r="AA474" s="83" t="n">
        <f aca="false">Y474+0.33*Z474</f>
        <v>156.32</v>
      </c>
      <c r="AD474" s="91" t="n">
        <f aca="false">IF(U474&gt;0,T474/U474,0)</f>
        <v>164.873015873016</v>
      </c>
      <c r="AE474" s="92" t="n">
        <f aca="false">EXP((((AD474-AD$495)/AD$496+2)/4-1.9)^3)</f>
        <v>0.0396656494724836</v>
      </c>
      <c r="AF474" s="93" t="n">
        <f aca="false">T474/V474</f>
        <v>23.777019557178</v>
      </c>
      <c r="AG474" s="92" t="n">
        <f aca="false">EXP((((AF474-AF$495)/AF$496+2)/4-1.9)^3)</f>
        <v>0.165175887348473</v>
      </c>
      <c r="AH474" s="92" t="n">
        <f aca="false">W474/V474</f>
        <v>0.528299596370368</v>
      </c>
      <c r="AI474" s="92" t="n">
        <f aca="false">EXP((((AH474-AH$495)/AH$496+2)/4-1.9)^3)</f>
        <v>0.0511131011668193</v>
      </c>
      <c r="AJ474" s="92" t="n">
        <f aca="false">X474/V474</f>
        <v>0.171683495406599</v>
      </c>
      <c r="AK474" s="92" t="n">
        <f aca="false">EXP((((AJ474-AJ$495)/AJ$496+2)/4-1.9)^3)</f>
        <v>0.230747368542338</v>
      </c>
      <c r="AL474" s="92" t="n">
        <f aca="false">AA474/V474</f>
        <v>0.357834186692795</v>
      </c>
      <c r="AM474" s="92" t="n">
        <f aca="false">EXP((((AL474-AL$495)/AL$496+2)/4-1.9)^3)</f>
        <v>0.144230067257998</v>
      </c>
      <c r="AN474" s="92" t="n">
        <f aca="false">0.01*AE474+0.15*AG474+0.24*AI474+0.25*AK474+0.35*AM474</f>
        <v>0.145607549552916</v>
      </c>
      <c r="AP474" s="94" t="n">
        <f aca="false">0.01*AE474/$AN$495</f>
        <v>0.000140605731811674</v>
      </c>
      <c r="AQ474" s="81" t="n">
        <f aca="false">AP474*$J$495</f>
        <v>1014.46824593525</v>
      </c>
      <c r="AR474" s="94" t="n">
        <f aca="false">0.15*AG474/$AN$495</f>
        <v>0.00878266591892789</v>
      </c>
      <c r="AS474" s="81" t="n">
        <f aca="false">AR474*$J$495</f>
        <v>63366.802865076</v>
      </c>
      <c r="AT474" s="94" t="n">
        <f aca="false">0.24*AI474/$AN$495</f>
        <v>0.00434842444702809</v>
      </c>
      <c r="AU474" s="81" t="n">
        <f aca="false">AT474*$J$495</f>
        <v>31373.8171589409</v>
      </c>
      <c r="AV474" s="94" t="n">
        <f aca="false">0.25*AK474/$AN$495</f>
        <v>0.0204486772868931</v>
      </c>
      <c r="AW474" s="81" t="n">
        <f aca="false">AV474*$J$495</f>
        <v>147536.899894774</v>
      </c>
      <c r="AX474" s="94" t="n">
        <f aca="false">0.35*AM474/$AN$495</f>
        <v>0.0178942007732511</v>
      </c>
      <c r="AY474" s="81" t="n">
        <f aca="false">AX474*$J$495</f>
        <v>129106.390165995</v>
      </c>
    </row>
    <row r="475" customFormat="false" ht="13.8" hidden="false" customHeight="false" outlineLevel="0" collapsed="false">
      <c r="A475" s="89" t="s">
        <v>49</v>
      </c>
      <c r="B475" s="81" t="n">
        <f aca="true">INDIRECT(ADDRESS(ROW()-35*INT((ROW()-15)/35)+138,2+INT((ROW()-15)/35), 1, 1, "Variables_Simulación"))</f>
        <v>0</v>
      </c>
      <c r="C475" s="81" t="n">
        <f aca="true">INDIRECT(ADDRESS(ROW()-35*INT((ROW()-15)/35)+108,2+INT((ROW()-15)/35), 1, 1, "Variables_Simulación"))</f>
        <v>0</v>
      </c>
      <c r="D475" s="81" t="n">
        <f aca="true">INDIRECT(ADDRESS(ROW()-35*INT((ROW()-15)/35)+78,2+INT((ROW()-15)/35), 1, 1, "Variables_Simulación"))</f>
        <v>0</v>
      </c>
      <c r="E475" s="81" t="n">
        <f aca="true">INDIRECT(ADDRESS(ROW()-35*INT((ROW()-15)/35)+48,2+INT((ROW()-15)/35), 1, 1, "Variables_Simulación"))</f>
        <v>0</v>
      </c>
      <c r="F475" s="81" t="n">
        <f aca="true">INDIRECT(ADDRESS(ROW()-35*INT((ROW()-15)/35)+18,2+INT((ROW()-15)/35), 1, 1, "Variables_Simulación"))</f>
        <v>0</v>
      </c>
      <c r="G475" s="81" t="n">
        <f aca="true">INDIRECT(ADDRESS(ROW()-35*INT((ROW()-15)/35)-12,2+INT((ROW()-15)/35), 1, 1, "Variables_Simulación"))</f>
        <v>0</v>
      </c>
      <c r="H475" s="81" t="n">
        <f aca="true">INDIRECT(ADDRESS(ROW()-35*INT((ROW()-15)/35)+168,2+INT((ROW()-15)/35), 1, 1, "Variables_Simulación"))</f>
        <v>0</v>
      </c>
      <c r="I475" s="94" t="n">
        <f aca="false">AP475+AR475+AT475+AV475+AX475</f>
        <v>0.0422675305111947</v>
      </c>
      <c r="J475" s="81" t="n">
        <f aca="false">ROUND(AQ475+AS475+AU475+AW475+AY475,0)</f>
        <v>304960</v>
      </c>
      <c r="K475" s="94" t="n">
        <f aca="false">I475-Tabla_Ministerio!J475</f>
        <v>-5.5630702953946E-008</v>
      </c>
      <c r="L475" s="81" t="n">
        <f aca="false">J475-Tabla_Ministerio!K475</f>
        <v>0</v>
      </c>
      <c r="M475" s="94" t="n">
        <f aca="false">Q510/Q$530</f>
        <v>0.0662446463785309</v>
      </c>
      <c r="N475" s="81" t="n">
        <f aca="false">ROUND(N$495*M475,0)</f>
        <v>9081127</v>
      </c>
      <c r="O475" s="82" t="n">
        <f aca="false">Tabla_Ministerio!L475/Tabla_Ministerio!L495-M475</f>
        <v>-1.65757135755229E-005</v>
      </c>
      <c r="P475" s="81" t="n">
        <f aca="false">N475-Tabla_Ministerio!L475</f>
        <v>2272</v>
      </c>
      <c r="Q475" s="83" t="n">
        <f aca="false">N475+J475</f>
        <v>9386087</v>
      </c>
      <c r="R475" s="81" t="n">
        <f aca="false">Q475-Tabla_Ministerio!M475</f>
        <v>2272</v>
      </c>
      <c r="T475" s="83" t="n">
        <f aca="false">B475+Tabla_Ministerio!B475</f>
        <v>17596</v>
      </c>
      <c r="U475" s="83" t="n">
        <f aca="false">C475+Tabla_Ministerio!C475</f>
        <v>98</v>
      </c>
      <c r="V475" s="83" t="n">
        <f aca="false">D475+Tabla_Ministerio!D475</f>
        <v>893.031611570248</v>
      </c>
      <c r="W475" s="83" t="n">
        <f aca="false">E475+Tabla_Ministerio!E475</f>
        <v>514.564566115702</v>
      </c>
      <c r="X475" s="83" t="n">
        <f aca="false">F475+Tabla_Ministerio!F475</f>
        <v>147</v>
      </c>
      <c r="Y475" s="83" t="n">
        <f aca="false">G475+Tabla_Ministerio!G475</f>
        <v>256</v>
      </c>
      <c r="Z475" s="83" t="n">
        <f aca="false">H475+Tabla_Ministerio!H475</f>
        <v>42</v>
      </c>
      <c r="AA475" s="83" t="n">
        <f aca="false">Y475+0.33*Z475</f>
        <v>269.86</v>
      </c>
      <c r="AD475" s="91" t="n">
        <f aca="false">IF(U475&gt;0,T475/U475,0)</f>
        <v>179.551020408163</v>
      </c>
      <c r="AE475" s="92" t="n">
        <f aca="false">EXP((((AD475-AD$495)/AD$496+2)/4-1.9)^3)</f>
        <v>0.05243285073379</v>
      </c>
      <c r="AF475" s="93" t="n">
        <f aca="false">T475/V475</f>
        <v>19.7036698052159</v>
      </c>
      <c r="AG475" s="92" t="n">
        <f aca="false">EXP((((AF475-AF$495)/AF$496+2)/4-1.9)^3)</f>
        <v>0.0603857017699247</v>
      </c>
      <c r="AH475" s="92" t="n">
        <f aca="false">W475/V475</f>
        <v>0.576199721766764</v>
      </c>
      <c r="AI475" s="92" t="n">
        <f aca="false">EXP((((AH475-AH$495)/AH$496+2)/4-1.9)^3)</f>
        <v>0.0918333414550982</v>
      </c>
      <c r="AJ475" s="92" t="n">
        <f aca="false">X475/V475</f>
        <v>0.16460783481284</v>
      </c>
      <c r="AK475" s="92" t="n">
        <f aca="false">EXP((((AJ475-AJ$495)/AJ$496+2)/4-1.9)^3)</f>
        <v>0.209137086529016</v>
      </c>
      <c r="AL475" s="92" t="n">
        <f aca="false">AA475/V475</f>
        <v>0.30218415171832</v>
      </c>
      <c r="AM475" s="92" t="n">
        <f aca="false">EXP((((AL475-AL$495)/AL$496+2)/4-1.9)^3)</f>
        <v>0.100950195764882</v>
      </c>
      <c r="AN475" s="92" t="n">
        <f aca="false">0.01*AE475+0.15*AG475+0.24*AI475+0.25*AK475+0.35*AM475</f>
        <v>0.119239025872013</v>
      </c>
      <c r="AP475" s="94" t="n">
        <f aca="false">0.01*AE475/$AN$495</f>
        <v>0.00018586256487521</v>
      </c>
      <c r="AQ475" s="81" t="n">
        <f aca="false">AP475*$J$495</f>
        <v>1340.99561763617</v>
      </c>
      <c r="AR475" s="94" t="n">
        <f aca="false">0.15*AG475/$AN$495</f>
        <v>0.00321080427318293</v>
      </c>
      <c r="AS475" s="81" t="n">
        <f aca="false">AR475*$J$495</f>
        <v>23165.9046689508</v>
      </c>
      <c r="AT475" s="94" t="n">
        <f aca="false">0.24*AI475/$AN$495</f>
        <v>0.00781268085715092</v>
      </c>
      <c r="AU475" s="81" t="n">
        <f aca="false">AT475*$J$495</f>
        <v>56368.375194131</v>
      </c>
      <c r="AV475" s="94" t="n">
        <f aca="false">0.25*AK475/$AN$495</f>
        <v>0.0185335885655754</v>
      </c>
      <c r="AW475" s="81" t="n">
        <f aca="false">AV475*$J$495</f>
        <v>133719.563496798</v>
      </c>
      <c r="AX475" s="94" t="n">
        <f aca="false">0.35*AM475/$AN$495</f>
        <v>0.0125245942504103</v>
      </c>
      <c r="AY475" s="81" t="n">
        <f aca="false">AX475*$J$495</f>
        <v>90364.7596477964</v>
      </c>
    </row>
    <row r="476" customFormat="false" ht="13.8" hidden="false" customHeight="false" outlineLevel="0" collapsed="false">
      <c r="A476" s="89" t="s">
        <v>50</v>
      </c>
      <c r="B476" s="81" t="n">
        <f aca="true">INDIRECT(ADDRESS(ROW()-35*INT((ROW()-15)/35)+138,2+INT((ROW()-15)/35), 1, 1, "Variables_Simulación"))</f>
        <v>0</v>
      </c>
      <c r="C476" s="81" t="n">
        <f aca="true">INDIRECT(ADDRESS(ROW()-35*INT((ROW()-15)/35)+108,2+INT((ROW()-15)/35), 1, 1, "Variables_Simulación"))</f>
        <v>0</v>
      </c>
      <c r="D476" s="81" t="n">
        <f aca="true">INDIRECT(ADDRESS(ROW()-35*INT((ROW()-15)/35)+78,2+INT((ROW()-15)/35), 1, 1, "Variables_Simulación"))</f>
        <v>0</v>
      </c>
      <c r="E476" s="81" t="n">
        <f aca="true">INDIRECT(ADDRESS(ROW()-35*INT((ROW()-15)/35)+48,2+INT((ROW()-15)/35), 1, 1, "Variables_Simulación"))</f>
        <v>0</v>
      </c>
      <c r="F476" s="81" t="n">
        <f aca="true">INDIRECT(ADDRESS(ROW()-35*INT((ROW()-15)/35)+18,2+INT((ROW()-15)/35), 1, 1, "Variables_Simulación"))</f>
        <v>0</v>
      </c>
      <c r="G476" s="81" t="n">
        <f aca="true">INDIRECT(ADDRESS(ROW()-35*INT((ROW()-15)/35)-12,2+INT((ROW()-15)/35), 1, 1, "Variables_Simulación"))</f>
        <v>0</v>
      </c>
      <c r="H476" s="81" t="n">
        <f aca="true">INDIRECT(ADDRESS(ROW()-35*INT((ROW()-15)/35)+168,2+INT((ROW()-15)/35), 1, 1, "Variables_Simulación"))</f>
        <v>0</v>
      </c>
      <c r="I476" s="94" t="n">
        <f aca="false">AP476+AR476+AT476+AV476+AX476</f>
        <v>0.0244217302594379</v>
      </c>
      <c r="J476" s="81" t="n">
        <f aca="false">ROUND(AQ476+AS476+AU476+AW476+AY476,0)</f>
        <v>176202</v>
      </c>
      <c r="K476" s="94" t="n">
        <f aca="false">I476-Tabla_Ministerio!J476</f>
        <v>5.78651085693382E-008</v>
      </c>
      <c r="L476" s="81" t="n">
        <f aca="false">J476-Tabla_Ministerio!K476</f>
        <v>0</v>
      </c>
      <c r="M476" s="94" t="n">
        <f aca="false">Q511/Q$530</f>
        <v>0.0507144264189816</v>
      </c>
      <c r="N476" s="81" t="n">
        <f aca="false">ROUND(N$495*M476,0)</f>
        <v>6952172</v>
      </c>
      <c r="O476" s="82" t="n">
        <f aca="false">Tabla_Ministerio!L476/Tabla_Ministerio!L495-M476</f>
        <v>2.9486940115106E-006</v>
      </c>
      <c r="P476" s="81" t="n">
        <f aca="false">N476-Tabla_Ministerio!L476</f>
        <v>-404</v>
      </c>
      <c r="Q476" s="83" t="n">
        <f aca="false">N476+J476</f>
        <v>7128374</v>
      </c>
      <c r="R476" s="81" t="n">
        <f aca="false">Q476-Tabla_Ministerio!M476</f>
        <v>-404</v>
      </c>
      <c r="T476" s="83" t="n">
        <f aca="false">B476+Tabla_Ministerio!B476</f>
        <v>10809</v>
      </c>
      <c r="U476" s="83" t="n">
        <f aca="false">C476+Tabla_Ministerio!C476</f>
        <v>58</v>
      </c>
      <c r="V476" s="83" t="n">
        <f aca="false">D476+Tabla_Ministerio!D476</f>
        <v>859.281818181818</v>
      </c>
      <c r="W476" s="83" t="n">
        <f aca="false">E476+Tabla_Ministerio!E476</f>
        <v>385.690909090909</v>
      </c>
      <c r="X476" s="83" t="n">
        <f aca="false">F476+Tabla_Ministerio!F476</f>
        <v>112</v>
      </c>
      <c r="Y476" s="83" t="n">
        <f aca="false">G476+Tabla_Ministerio!G476</f>
        <v>234</v>
      </c>
      <c r="Z476" s="83" t="n">
        <f aca="false">H476+Tabla_Ministerio!H476</f>
        <v>55</v>
      </c>
      <c r="AA476" s="83" t="n">
        <f aca="false">Y476+0.33*Z476</f>
        <v>252.15</v>
      </c>
      <c r="AD476" s="91" t="n">
        <f aca="false">IF(U476&gt;0,T476/U476,0)</f>
        <v>186.362068965517</v>
      </c>
      <c r="AE476" s="92" t="n">
        <f aca="false">EXP((((AD476-AD$495)/AD$496+2)/4-1.9)^3)</f>
        <v>0.0593446340905919</v>
      </c>
      <c r="AF476" s="93" t="n">
        <f aca="false">T476/V476</f>
        <v>12.5791094042594</v>
      </c>
      <c r="AG476" s="92" t="n">
        <f aca="false">EXP((((AF476-AF$495)/AF$496+2)/4-1.9)^3)</f>
        <v>0.00470394094345557</v>
      </c>
      <c r="AH476" s="92" t="n">
        <f aca="false">W476/V476</f>
        <v>0.448852635922176</v>
      </c>
      <c r="AI476" s="92" t="n">
        <f aca="false">EXP((((AH476-AH$495)/AH$496+2)/4-1.9)^3)</f>
        <v>0.01585445334342</v>
      </c>
      <c r="AJ476" s="92" t="n">
        <f aca="false">X476/V476</f>
        <v>0.130341405613567</v>
      </c>
      <c r="AK476" s="92" t="n">
        <f aca="false">EXP((((AJ476-AJ$495)/AJ$496+2)/4-1.9)^3)</f>
        <v>0.122029493016222</v>
      </c>
      <c r="AL476" s="92" t="n">
        <f aca="false">AA476/V476</f>
        <v>0.293442727013045</v>
      </c>
      <c r="AM476" s="92" t="n">
        <f aca="false">EXP((((AL476-AL$495)/AL$496+2)/4-1.9)^3)</f>
        <v>0.0950958952091788</v>
      </c>
      <c r="AN476" s="92" t="n">
        <f aca="false">0.01*AE476+0.15*AG476+0.24*AI476+0.25*AK476+0.35*AM476</f>
        <v>0.0688950428621131</v>
      </c>
      <c r="AP476" s="94" t="n">
        <f aca="false">0.01*AE476/$AN$495</f>
        <v>0.000210363269387336</v>
      </c>
      <c r="AQ476" s="81" t="n">
        <f aca="false">AP476*$J$495</f>
        <v>1517.76783318059</v>
      </c>
      <c r="AR476" s="94" t="n">
        <f aca="false">0.15*AG476/$AN$495</f>
        <v>0.000250116057930283</v>
      </c>
      <c r="AS476" s="81" t="n">
        <f aca="false">AR476*$J$495</f>
        <v>1804.58360622613</v>
      </c>
      <c r="AT476" s="94" t="n">
        <f aca="false">0.24*AI476/$AN$495</f>
        <v>0.00134881059726323</v>
      </c>
      <c r="AU476" s="81" t="n">
        <f aca="false">AT476*$J$495</f>
        <v>9731.64822709528</v>
      </c>
      <c r="AV476" s="94" t="n">
        <f aca="false">0.25*AK476/$AN$495</f>
        <v>0.0108141719575625</v>
      </c>
      <c r="AW476" s="81" t="n">
        <f aca="false">AV476*$J$495</f>
        <v>78024.0884612344</v>
      </c>
      <c r="AX476" s="94" t="n">
        <f aca="false">0.35*AM476/$AN$495</f>
        <v>0.0117982683772945</v>
      </c>
      <c r="AY476" s="81" t="n">
        <f aca="false">AX476*$J$495</f>
        <v>85124.329368154</v>
      </c>
    </row>
    <row r="477" customFormat="false" ht="13.8" hidden="false" customHeight="false" outlineLevel="0" collapsed="false">
      <c r="A477" s="89" t="s">
        <v>51</v>
      </c>
      <c r="B477" s="81" t="n">
        <f aca="true">INDIRECT(ADDRESS(ROW()-35*INT((ROW()-15)/35)+138,2+INT((ROW()-15)/35), 1, 1, "Variables_Simulación"))</f>
        <v>0</v>
      </c>
      <c r="C477" s="81" t="n">
        <f aca="true">INDIRECT(ADDRESS(ROW()-35*INT((ROW()-15)/35)+108,2+INT((ROW()-15)/35), 1, 1, "Variables_Simulación"))</f>
        <v>0</v>
      </c>
      <c r="D477" s="81" t="n">
        <f aca="true">INDIRECT(ADDRESS(ROW()-35*INT((ROW()-15)/35)+78,2+INT((ROW()-15)/35), 1, 1, "Variables_Simulación"))</f>
        <v>0</v>
      </c>
      <c r="E477" s="81" t="n">
        <f aca="true">INDIRECT(ADDRESS(ROW()-35*INT((ROW()-15)/35)+48,2+INT((ROW()-15)/35), 1, 1, "Variables_Simulación"))</f>
        <v>0</v>
      </c>
      <c r="F477" s="81" t="n">
        <f aca="true">INDIRECT(ADDRESS(ROW()-35*INT((ROW()-15)/35)+18,2+INT((ROW()-15)/35), 1, 1, "Variables_Simulación"))</f>
        <v>0</v>
      </c>
      <c r="G477" s="81" t="n">
        <f aca="true">INDIRECT(ADDRESS(ROW()-35*INT((ROW()-15)/35)-12,2+INT((ROW()-15)/35), 1, 1, "Variables_Simulación"))</f>
        <v>0</v>
      </c>
      <c r="H477" s="81" t="n">
        <f aca="true">INDIRECT(ADDRESS(ROW()-35*INT((ROW()-15)/35)+168,2+INT((ROW()-15)/35), 1, 1, "Variables_Simulación"))</f>
        <v>0</v>
      </c>
      <c r="I477" s="94" t="n">
        <f aca="false">AP477+AR477+AT477+AV477+AX477</f>
        <v>0.0400787356790277</v>
      </c>
      <c r="J477" s="81" t="n">
        <f aca="false">ROUND(AQ477+AS477+AU477+AW477+AY477,0)</f>
        <v>289167</v>
      </c>
      <c r="K477" s="94" t="n">
        <f aca="false">I477-Tabla_Ministerio!J477</f>
        <v>6.60768040006143E-008</v>
      </c>
      <c r="L477" s="81" t="n">
        <f aca="false">J477-Tabla_Ministerio!K477</f>
        <v>0</v>
      </c>
      <c r="M477" s="94" t="n">
        <f aca="false">Q512/Q$530</f>
        <v>0.0490869640648875</v>
      </c>
      <c r="N477" s="81" t="n">
        <f aca="false">ROUND(N$495*M477,0)</f>
        <v>6729072</v>
      </c>
      <c r="O477" s="82" t="n">
        <f aca="false">Tabla_Ministerio!L477/Tabla_Ministerio!L495-M477</f>
        <v>-1.59871636510531E-005</v>
      </c>
      <c r="P477" s="81" t="n">
        <f aca="false">N477-Tabla_Ministerio!L477</f>
        <v>2192</v>
      </c>
      <c r="Q477" s="83" t="n">
        <f aca="false">N477+J477</f>
        <v>7018239</v>
      </c>
      <c r="R477" s="81" t="n">
        <f aca="false">Q477-Tabla_Ministerio!M477</f>
        <v>2192</v>
      </c>
      <c r="T477" s="83" t="n">
        <f aca="false">B477+Tabla_Ministerio!B477</f>
        <v>9395</v>
      </c>
      <c r="U477" s="83" t="n">
        <f aca="false">C477+Tabla_Ministerio!C477</f>
        <v>41</v>
      </c>
      <c r="V477" s="83" t="n">
        <f aca="false">D477+Tabla_Ministerio!D477</f>
        <v>441.895454545455</v>
      </c>
      <c r="W477" s="83" t="n">
        <f aca="false">E477+Tabla_Ministerio!E477</f>
        <v>267.088636363636</v>
      </c>
      <c r="X477" s="83" t="n">
        <f aca="false">F477+Tabla_Ministerio!F477</f>
        <v>46</v>
      </c>
      <c r="Y477" s="83" t="n">
        <f aca="false">G477+Tabla_Ministerio!G477</f>
        <v>147</v>
      </c>
      <c r="Z477" s="83" t="n">
        <f aca="false">H477+Tabla_Ministerio!H477</f>
        <v>29</v>
      </c>
      <c r="AA477" s="83" t="n">
        <f aca="false">Y477+0.33*Z477</f>
        <v>156.57</v>
      </c>
      <c r="AD477" s="91" t="n">
        <f aca="false">IF(U477&gt;0,T477/U477,0)</f>
        <v>229.146341463415</v>
      </c>
      <c r="AE477" s="92" t="n">
        <f aca="false">EXP((((AD477-AD$495)/AD$496+2)/4-1.9)^3)</f>
        <v>0.119439923840462</v>
      </c>
      <c r="AF477" s="93" t="n">
        <f aca="false">T477/V477</f>
        <v>21.2606848596439</v>
      </c>
      <c r="AG477" s="92" t="n">
        <f aca="false">EXP((((AF477-AF$495)/AF$496+2)/4-1.9)^3)</f>
        <v>0.0918929546500915</v>
      </c>
      <c r="AH477" s="92" t="n">
        <f aca="false">W477/V477</f>
        <v>0.604415894339466</v>
      </c>
      <c r="AI477" s="92" t="n">
        <f aca="false">EXP((((AH477-AH$495)/AH$496+2)/4-1.9)^3)</f>
        <v>0.124724487691442</v>
      </c>
      <c r="AJ477" s="92" t="n">
        <f aca="false">X477/V477</f>
        <v>0.104097020068506</v>
      </c>
      <c r="AK477" s="92" t="n">
        <f aca="false">EXP((((AJ477-AJ$495)/AJ$496+2)/4-1.9)^3)</f>
        <v>0.0749582936701782</v>
      </c>
      <c r="AL477" s="92" t="n">
        <f aca="false">AA477/V477</f>
        <v>0.354314574611436</v>
      </c>
      <c r="AM477" s="92" t="n">
        <f aca="false">EXP((((AL477-AL$495)/AL$496+2)/4-1.9)^3)</f>
        <v>0.141178635692472</v>
      </c>
      <c r="AN477" s="92" t="n">
        <f aca="false">0.01*AE477+0.15*AG477+0.24*AI477+0.25*AK477+0.35*AM477</f>
        <v>0.113064315391774</v>
      </c>
      <c r="AP477" s="94" t="n">
        <f aca="false">0.01*AE477/$AN$495</f>
        <v>0.000423387442849482</v>
      </c>
      <c r="AQ477" s="81" t="n">
        <f aca="false">AP477*$J$495</f>
        <v>3054.73404934737</v>
      </c>
      <c r="AR477" s="94" t="n">
        <f aca="false">0.15*AG477/$AN$495</f>
        <v>0.00488609526457255</v>
      </c>
      <c r="AS477" s="81" t="n">
        <f aca="false">AR477*$J$495</f>
        <v>35253.104042462</v>
      </c>
      <c r="AT477" s="94" t="n">
        <f aca="false">0.24*AI477/$AN$495</f>
        <v>0.0106108805578128</v>
      </c>
      <c r="AU477" s="81" t="n">
        <f aca="false">AT477*$J$495</f>
        <v>76557.3440614109</v>
      </c>
      <c r="AV477" s="94" t="n">
        <f aca="false">0.25*AK477/$AN$495</f>
        <v>0.00664275379138894</v>
      </c>
      <c r="AW477" s="81" t="n">
        <f aca="false">AV477*$J$495</f>
        <v>47927.3689635643</v>
      </c>
      <c r="AX477" s="94" t="n">
        <f aca="false">0.35*AM477/$AN$495</f>
        <v>0.0175156186224039</v>
      </c>
      <c r="AY477" s="81" t="n">
        <f aca="false">AX477*$J$495</f>
        <v>126374.925626365</v>
      </c>
    </row>
    <row r="478" customFormat="false" ht="13.8" hidden="false" customHeight="false" outlineLevel="0" collapsed="false">
      <c r="A478" s="89" t="s">
        <v>52</v>
      </c>
      <c r="B478" s="81" t="n">
        <f aca="true">INDIRECT(ADDRESS(ROW()-35*INT((ROW()-15)/35)+138,2+INT((ROW()-15)/35), 1, 1, "Variables_Simulación"))</f>
        <v>0</v>
      </c>
      <c r="C478" s="81" t="n">
        <f aca="true">INDIRECT(ADDRESS(ROW()-35*INT((ROW()-15)/35)+108,2+INT((ROW()-15)/35), 1, 1, "Variables_Simulación"))</f>
        <v>0</v>
      </c>
      <c r="D478" s="81" t="n">
        <f aca="true">INDIRECT(ADDRESS(ROW()-35*INT((ROW()-15)/35)+78,2+INT((ROW()-15)/35), 1, 1, "Variables_Simulación"))</f>
        <v>0</v>
      </c>
      <c r="E478" s="81" t="n">
        <f aca="true">INDIRECT(ADDRESS(ROW()-35*INT((ROW()-15)/35)+48,2+INT((ROW()-15)/35), 1, 1, "Variables_Simulación"))</f>
        <v>0</v>
      </c>
      <c r="F478" s="81" t="n">
        <f aca="true">INDIRECT(ADDRESS(ROW()-35*INT((ROW()-15)/35)+18,2+INT((ROW()-15)/35), 1, 1, "Variables_Simulación"))</f>
        <v>0</v>
      </c>
      <c r="G478" s="81" t="n">
        <f aca="true">INDIRECT(ADDRESS(ROW()-35*INT((ROW()-15)/35)-12,2+INT((ROW()-15)/35), 1, 1, "Variables_Simulación"))</f>
        <v>0</v>
      </c>
      <c r="H478" s="81" t="n">
        <f aca="true">INDIRECT(ADDRESS(ROW()-35*INT((ROW()-15)/35)+168,2+INT((ROW()-15)/35), 1, 1, "Variables_Simulación"))</f>
        <v>0</v>
      </c>
      <c r="I478" s="94" t="n">
        <f aca="false">AP478+AR478+AT478+AV478+AX478</f>
        <v>0.0165725650681057</v>
      </c>
      <c r="J478" s="81" t="n">
        <f aca="false">ROUND(AQ478+AS478+AU478+AW478+AY478,0)</f>
        <v>119571</v>
      </c>
      <c r="K478" s="94" t="n">
        <f aca="false">I478-Tabla_Ministerio!J478</f>
        <v>-2.65589039406822E-008</v>
      </c>
      <c r="L478" s="81" t="n">
        <f aca="false">J478-Tabla_Ministerio!K478</f>
        <v>0</v>
      </c>
      <c r="M478" s="94" t="n">
        <f aca="false">Q513/Q$530</f>
        <v>0.0210228225042262</v>
      </c>
      <c r="N478" s="81" t="n">
        <f aca="false">ROUND(N$495*M478,0)</f>
        <v>2881907</v>
      </c>
      <c r="O478" s="82" t="n">
        <f aca="false">Tabla_Ministerio!L478/Tabla_Ministerio!L495-M478</f>
        <v>-5.99813906746946E-006</v>
      </c>
      <c r="P478" s="81" t="n">
        <f aca="false">N478-Tabla_Ministerio!L478</f>
        <v>822</v>
      </c>
      <c r="Q478" s="83" t="n">
        <f aca="false">N478+J478</f>
        <v>3001478</v>
      </c>
      <c r="R478" s="81" t="n">
        <f aca="false">Q478-Tabla_Ministerio!M478</f>
        <v>822</v>
      </c>
      <c r="T478" s="83" t="n">
        <f aca="false">B478+Tabla_Ministerio!B478</f>
        <v>15105</v>
      </c>
      <c r="U478" s="83" t="n">
        <f aca="false">C478+Tabla_Ministerio!C478</f>
        <v>75</v>
      </c>
      <c r="V478" s="83" t="n">
        <f aca="false">D478+Tabla_Ministerio!D478</f>
        <v>654.625</v>
      </c>
      <c r="W478" s="83" t="n">
        <f aca="false">E478+Tabla_Ministerio!E478</f>
        <v>245.878787878788</v>
      </c>
      <c r="X478" s="83" t="n">
        <f aca="false">F478+Tabla_Ministerio!F478</f>
        <v>42</v>
      </c>
      <c r="Y478" s="83" t="n">
        <f aca="false">G478+Tabla_Ministerio!G478</f>
        <v>120</v>
      </c>
      <c r="Z478" s="83" t="n">
        <f aca="false">H478+Tabla_Ministerio!H478</f>
        <v>25</v>
      </c>
      <c r="AA478" s="83" t="n">
        <f aca="false">Y478+0.33*Z478</f>
        <v>128.25</v>
      </c>
      <c r="AD478" s="91" t="n">
        <f aca="false">IF(U478&gt;0,T478/U478,0)</f>
        <v>201.4</v>
      </c>
      <c r="AE478" s="92" t="n">
        <f aca="false">EXP((((AD478-AD$495)/AD$496+2)/4-1.9)^3)</f>
        <v>0.0770440614474383</v>
      </c>
      <c r="AF478" s="93" t="n">
        <f aca="false">T478/V478</f>
        <v>23.0742791674623</v>
      </c>
      <c r="AG478" s="92" t="n">
        <f aca="false">EXP((((AF478-AF$495)/AF$496+2)/4-1.9)^3)</f>
        <v>0.141775866652352</v>
      </c>
      <c r="AH478" s="92" t="n">
        <f aca="false">W478/V478</f>
        <v>0.375602502010751</v>
      </c>
      <c r="AI478" s="92" t="n">
        <f aca="false">EXP((((AH478-AH$495)/AH$496+2)/4-1.9)^3)</f>
        <v>0.00423388682671152</v>
      </c>
      <c r="AJ478" s="92" t="n">
        <f aca="false">X478/V478</f>
        <v>0.0641588695818217</v>
      </c>
      <c r="AK478" s="92" t="n">
        <f aca="false">EXP((((AJ478-AJ$495)/AJ$496+2)/4-1.9)^3)</f>
        <v>0.0311698943527236</v>
      </c>
      <c r="AL478" s="92" t="n">
        <f aca="false">AA478/V478</f>
        <v>0.195913691044491</v>
      </c>
      <c r="AM478" s="92" t="n">
        <f aca="false">EXP((((AL478-AL$495)/AL$496+2)/4-1.9)^3)</f>
        <v>0.0454476844648309</v>
      </c>
      <c r="AN478" s="92" t="n">
        <f aca="false">0.01*AE478+0.15*AG478+0.24*AI478+0.25*AK478+0.35*AM478</f>
        <v>0.0467521166016097</v>
      </c>
      <c r="AP478" s="94" t="n">
        <f aca="false">0.01*AE478/$AN$495</f>
        <v>0.000273103725405417</v>
      </c>
      <c r="AQ478" s="81" t="n">
        <f aca="false">AP478*$J$495</f>
        <v>1970.4392822442</v>
      </c>
      <c r="AR478" s="94" t="n">
        <f aca="false">0.15*AG478/$AN$495</f>
        <v>0.00753844941996362</v>
      </c>
      <c r="AS478" s="81" t="n">
        <f aca="false">AR478*$J$495</f>
        <v>54389.7994882962</v>
      </c>
      <c r="AT478" s="94" t="n">
        <f aca="false">0.24*AI478/$AN$495</f>
        <v>0.000360196046863502</v>
      </c>
      <c r="AU478" s="81" t="n">
        <f aca="false">AT478*$J$495</f>
        <v>2598.80907517947</v>
      </c>
      <c r="AV478" s="94" t="n">
        <f aca="false">0.25*AK478/$AN$495</f>
        <v>0.00276225516551644</v>
      </c>
      <c r="AW478" s="81" t="n">
        <f aca="false">AV478*$J$495</f>
        <v>19929.6295853736</v>
      </c>
      <c r="AX478" s="94" t="n">
        <f aca="false">0.35*AM478/$AN$495</f>
        <v>0.00563856071035669</v>
      </c>
      <c r="AY478" s="81" t="n">
        <f aca="false">AX478*$J$495</f>
        <v>40682.1309468129</v>
      </c>
    </row>
    <row r="479" customFormat="false" ht="13.8" hidden="false" customHeight="false" outlineLevel="0" collapsed="false">
      <c r="A479" s="89" t="s">
        <v>53</v>
      </c>
      <c r="B479" s="81" t="n">
        <f aca="true">INDIRECT(ADDRESS(ROW()-35*INT((ROW()-15)/35)+138,2+INT((ROW()-15)/35), 1, 1, "Variables_Simulación"))</f>
        <v>0</v>
      </c>
      <c r="C479" s="81" t="n">
        <f aca="true">INDIRECT(ADDRESS(ROW()-35*INT((ROW()-15)/35)+108,2+INT((ROW()-15)/35), 1, 1, "Variables_Simulación"))</f>
        <v>0</v>
      </c>
      <c r="D479" s="81" t="n">
        <f aca="true">INDIRECT(ADDRESS(ROW()-35*INT((ROW()-15)/35)+78,2+INT((ROW()-15)/35), 1, 1, "Variables_Simulación"))</f>
        <v>0</v>
      </c>
      <c r="E479" s="81" t="n">
        <f aca="true">INDIRECT(ADDRESS(ROW()-35*INT((ROW()-15)/35)+48,2+INT((ROW()-15)/35), 1, 1, "Variables_Simulación"))</f>
        <v>0</v>
      </c>
      <c r="F479" s="81" t="n">
        <f aca="true">INDIRECT(ADDRESS(ROW()-35*INT((ROW()-15)/35)+18,2+INT((ROW()-15)/35), 1, 1, "Variables_Simulación"))</f>
        <v>0</v>
      </c>
      <c r="G479" s="81" t="n">
        <f aca="true">INDIRECT(ADDRESS(ROW()-35*INT((ROW()-15)/35)-12,2+INT((ROW()-15)/35), 1, 1, "Variables_Simulación"))</f>
        <v>0</v>
      </c>
      <c r="H479" s="81" t="n">
        <f aca="true">INDIRECT(ADDRESS(ROW()-35*INT((ROW()-15)/35)+168,2+INT((ROW()-15)/35), 1, 1, "Variables_Simulación"))</f>
        <v>0</v>
      </c>
      <c r="I479" s="94" t="n">
        <f aca="false">AP479+AR479+AT479+AV479+AX479</f>
        <v>0.0137379821019446</v>
      </c>
      <c r="J479" s="81" t="n">
        <f aca="false">ROUND(AQ479+AS479+AU479+AW479+AY479,0)</f>
        <v>99119</v>
      </c>
      <c r="K479" s="94" t="n">
        <f aca="false">I479-Tabla_Ministerio!J479</f>
        <v>4.64028406463313E-008</v>
      </c>
      <c r="L479" s="81" t="n">
        <f aca="false">J479-Tabla_Ministerio!K479</f>
        <v>0</v>
      </c>
      <c r="M479" s="94" t="n">
        <f aca="false">Q514/Q$530</f>
        <v>0.0203136372956897</v>
      </c>
      <c r="N479" s="81" t="n">
        <f aca="false">ROUND(N$495*M479,0)</f>
        <v>2784689</v>
      </c>
      <c r="O479" s="82" t="n">
        <f aca="false">Tabla_Ministerio!L479/Tabla_Ministerio!L495-M479</f>
        <v>-2.27460580462871E-006</v>
      </c>
      <c r="P479" s="81" t="n">
        <f aca="false">N479-Tabla_Ministerio!L479</f>
        <v>312</v>
      </c>
      <c r="Q479" s="83" t="n">
        <f aca="false">N479+J479</f>
        <v>2883808</v>
      </c>
      <c r="R479" s="81" t="n">
        <f aca="false">Q479-Tabla_Ministerio!M479</f>
        <v>312</v>
      </c>
      <c r="T479" s="83" t="n">
        <f aca="false">B479+Tabla_Ministerio!B479</f>
        <v>6017</v>
      </c>
      <c r="U479" s="83" t="n">
        <f aca="false">C479+Tabla_Ministerio!C479</f>
        <v>44</v>
      </c>
      <c r="V479" s="83" t="n">
        <f aca="false">D479+Tabla_Ministerio!D479</f>
        <v>339.5425</v>
      </c>
      <c r="W479" s="83" t="n">
        <f aca="false">E479+Tabla_Ministerio!E479</f>
        <v>163.281818181818</v>
      </c>
      <c r="X479" s="83" t="n">
        <f aca="false">F479+Tabla_Ministerio!F479</f>
        <v>21</v>
      </c>
      <c r="Y479" s="83" t="n">
        <f aca="false">G479+Tabla_Ministerio!G479</f>
        <v>74</v>
      </c>
      <c r="Z479" s="83" t="n">
        <f aca="false">H479+Tabla_Ministerio!H479</f>
        <v>6</v>
      </c>
      <c r="AA479" s="83" t="n">
        <f aca="false">Y479+0.33*Z479</f>
        <v>75.98</v>
      </c>
      <c r="AD479" s="91" t="n">
        <f aca="false">IF(U479&gt;0,T479/U479,0)</f>
        <v>136.75</v>
      </c>
      <c r="AE479" s="92" t="n">
        <f aca="false">EXP((((AD479-AD$495)/AD$496+2)/4-1.9)^3)</f>
        <v>0.0221469561823857</v>
      </c>
      <c r="AF479" s="93" t="n">
        <f aca="false">T479/V479</f>
        <v>17.7209038632866</v>
      </c>
      <c r="AG479" s="92" t="n">
        <f aca="false">EXP((((AF479-AF$495)/AF$496+2)/4-1.9)^3)</f>
        <v>0.0330610846825781</v>
      </c>
      <c r="AH479" s="92" t="n">
        <f aca="false">W479/V479</f>
        <v>0.480887718567832</v>
      </c>
      <c r="AI479" s="92" t="n">
        <f aca="false">EXP((((AH479-AH$495)/AH$496+2)/4-1.9)^3)</f>
        <v>0.0262240346787268</v>
      </c>
      <c r="AJ479" s="92" t="n">
        <f aca="false">X479/V479</f>
        <v>0.0618479277262787</v>
      </c>
      <c r="AK479" s="92" t="n">
        <f aca="false">EXP((((AJ479-AJ$495)/AJ$496+2)/4-1.9)^3)</f>
        <v>0.0294699400760982</v>
      </c>
      <c r="AL479" s="92" t="n">
        <f aca="false">AA479/V479</f>
        <v>0.223771692792508</v>
      </c>
      <c r="AM479" s="92" t="n">
        <f aca="false">EXP((((AL479-AL$495)/AL$496+2)/4-1.9)^3)</f>
        <v>0.0568963334508086</v>
      </c>
      <c r="AN479" s="92" t="n">
        <f aca="false">0.01*AE479+0.15*AG479+0.24*AI479+0.25*AK479+0.35*AM479</f>
        <v>0.0387556023139126</v>
      </c>
      <c r="AP479" s="94" t="n">
        <f aca="false">0.01*AE479/$AN$495</f>
        <v>7.85059370724695E-005</v>
      </c>
      <c r="AQ479" s="81" t="n">
        <f aca="false">AP479*$J$495</f>
        <v>566.419158388812</v>
      </c>
      <c r="AR479" s="94" t="n">
        <f aca="false">0.15*AG479/$AN$495</f>
        <v>0.00175791071170021</v>
      </c>
      <c r="AS479" s="81" t="n">
        <f aca="false">AR479*$J$495</f>
        <v>12683.2994162563</v>
      </c>
      <c r="AT479" s="94" t="n">
        <f aca="false">0.24*AI479/$AN$495</f>
        <v>0.00223099813733694</v>
      </c>
      <c r="AU479" s="81" t="n">
        <f aca="false">AT479*$J$495</f>
        <v>16096.6180959139</v>
      </c>
      <c r="AV479" s="94" t="n">
        <f aca="false">0.25*AK479/$AN$495</f>
        <v>0.0026116063558473</v>
      </c>
      <c r="AW479" s="81" t="n">
        <f aca="false">AV479*$J$495</f>
        <v>18842.7006833429</v>
      </c>
      <c r="AX479" s="94" t="n">
        <f aca="false">0.35*AM479/$AN$495</f>
        <v>0.00705896095998773</v>
      </c>
      <c r="AY479" s="81" t="n">
        <f aca="false">AX479*$J$495</f>
        <v>50930.2974418971</v>
      </c>
    </row>
    <row r="480" customFormat="false" ht="13.8" hidden="false" customHeight="false" outlineLevel="0" collapsed="false">
      <c r="A480" s="89" t="s">
        <v>54</v>
      </c>
      <c r="B480" s="81" t="n">
        <f aca="true">INDIRECT(ADDRESS(ROW()-35*INT((ROW()-15)/35)+138,2+INT((ROW()-15)/35), 1, 1, "Variables_Simulación"))</f>
        <v>0</v>
      </c>
      <c r="C480" s="81" t="n">
        <f aca="true">INDIRECT(ADDRESS(ROW()-35*INT((ROW()-15)/35)+108,2+INT((ROW()-15)/35), 1, 1, "Variables_Simulación"))</f>
        <v>0</v>
      </c>
      <c r="D480" s="81" t="n">
        <f aca="true">INDIRECT(ADDRESS(ROW()-35*INT((ROW()-15)/35)+78,2+INT((ROW()-15)/35), 1, 1, "Variables_Simulación"))</f>
        <v>0</v>
      </c>
      <c r="E480" s="81" t="n">
        <f aca="true">INDIRECT(ADDRESS(ROW()-35*INT((ROW()-15)/35)+48,2+INT((ROW()-15)/35), 1, 1, "Variables_Simulación"))</f>
        <v>0</v>
      </c>
      <c r="F480" s="81" t="n">
        <f aca="true">INDIRECT(ADDRESS(ROW()-35*INT((ROW()-15)/35)+18,2+INT((ROW()-15)/35), 1, 1, "Variables_Simulación"))</f>
        <v>0</v>
      </c>
      <c r="G480" s="81" t="n">
        <f aca="true">INDIRECT(ADDRESS(ROW()-35*INT((ROW()-15)/35)-12,2+INT((ROW()-15)/35), 1, 1, "Variables_Simulación"))</f>
        <v>0</v>
      </c>
      <c r="H480" s="81" t="n">
        <f aca="true">INDIRECT(ADDRESS(ROW()-35*INT((ROW()-15)/35)+168,2+INT((ROW()-15)/35), 1, 1, "Variables_Simulación"))</f>
        <v>0</v>
      </c>
      <c r="I480" s="94" t="n">
        <f aca="false">AP480+AR480+AT480+AV480+AX480</f>
        <v>0.0167932096178382</v>
      </c>
      <c r="J480" s="81" t="n">
        <f aca="false">ROUND(AQ480+AS480+AU480+AW480+AY480,0)</f>
        <v>121163</v>
      </c>
      <c r="K480" s="94" t="n">
        <f aca="false">I480-Tabla_Ministerio!J480</f>
        <v>-3.38885586294302E-008</v>
      </c>
      <c r="L480" s="81" t="n">
        <f aca="false">J480-Tabla_Ministerio!K480</f>
        <v>0</v>
      </c>
      <c r="M480" s="94" t="n">
        <f aca="false">Q515/Q$530</f>
        <v>0.0209317731004645</v>
      </c>
      <c r="N480" s="81" t="n">
        <f aca="false">ROUND(N$495*M480,0)</f>
        <v>2869426</v>
      </c>
      <c r="O480" s="82" t="n">
        <f aca="false">Tabla_Ministerio!L480/Tabla_Ministerio!L495-M480</f>
        <v>1.24246315405842E-005</v>
      </c>
      <c r="P480" s="81" t="n">
        <f aca="false">N480-Tabla_Ministerio!L480</f>
        <v>-1703</v>
      </c>
      <c r="Q480" s="83" t="n">
        <f aca="false">N480+J480</f>
        <v>2990589</v>
      </c>
      <c r="R480" s="81" t="n">
        <f aca="false">Q480-Tabla_Ministerio!M480</f>
        <v>-1703</v>
      </c>
      <c r="T480" s="83" t="n">
        <f aca="false">B480+Tabla_Ministerio!B480</f>
        <v>7317</v>
      </c>
      <c r="U480" s="83" t="n">
        <f aca="false">C480+Tabla_Ministerio!C480</f>
        <v>38</v>
      </c>
      <c r="V480" s="83" t="n">
        <f aca="false">D480+Tabla_Ministerio!D480</f>
        <v>308.863636363636</v>
      </c>
      <c r="W480" s="83" t="n">
        <f aca="false">E480+Tabla_Ministerio!E480</f>
        <v>154.363636363636</v>
      </c>
      <c r="X480" s="83" t="n">
        <f aca="false">F480+Tabla_Ministerio!F480</f>
        <v>17</v>
      </c>
      <c r="Y480" s="83" t="n">
        <f aca="false">G480+Tabla_Ministerio!G480</f>
        <v>34</v>
      </c>
      <c r="Z480" s="83" t="n">
        <f aca="false">H480+Tabla_Ministerio!H480</f>
        <v>6</v>
      </c>
      <c r="AA480" s="83" t="n">
        <f aca="false">Y480+0.33*Z480</f>
        <v>35.98</v>
      </c>
      <c r="AD480" s="91" t="n">
        <f aca="false">IF(U480&gt;0,T480/U480,0)</f>
        <v>192.552631578947</v>
      </c>
      <c r="AE480" s="92" t="n">
        <f aca="false">EXP((((AD480-AD$495)/AD$496+2)/4-1.9)^3)</f>
        <v>0.0662117026609605</v>
      </c>
      <c r="AF480" s="93" t="n">
        <f aca="false">T480/V480</f>
        <v>23.6900662251656</v>
      </c>
      <c r="AG480" s="92" t="n">
        <f aca="false">EXP((((AF480-AF$495)/AF$496+2)/4-1.9)^3)</f>
        <v>0.162155659204526</v>
      </c>
      <c r="AH480" s="92" t="n">
        <f aca="false">W480/V480</f>
        <v>0.499779249448123</v>
      </c>
      <c r="AI480" s="92" t="n">
        <f aca="false">EXP((((AH480-AH$495)/AH$496+2)/4-1.9)^3)</f>
        <v>0.0345844286252236</v>
      </c>
      <c r="AJ480" s="92" t="n">
        <f aca="false">X480/V480</f>
        <v>0.0550404709345107</v>
      </c>
      <c r="AK480" s="92" t="n">
        <f aca="false">EXP((((AJ480-AJ$495)/AJ$496+2)/4-1.9)^3)</f>
        <v>0.0248948426544526</v>
      </c>
      <c r="AL480" s="92" t="n">
        <f aca="false">AA480/V480</f>
        <v>0.116491537895512</v>
      </c>
      <c r="AM480" s="92" t="n">
        <f aca="false">EXP((((AL480-AL$495)/AL$496+2)/4-1.9)^3)</f>
        <v>0.0224717930237061</v>
      </c>
      <c r="AN480" s="92" t="n">
        <f aca="false">0.01*AE480+0.15*AG480+0.24*AI480+0.25*AK480+0.35*AM480</f>
        <v>0.0473745669992525</v>
      </c>
      <c r="AP480" s="94" t="n">
        <f aca="false">0.01*AE480/$AN$495</f>
        <v>0.000234705470122192</v>
      </c>
      <c r="AQ480" s="81" t="n">
        <f aca="false">AP480*$J$495</f>
        <v>1693.39644634956</v>
      </c>
      <c r="AR480" s="94" t="n">
        <f aca="false">0.15*AG480/$AN$495</f>
        <v>0.00862207556150318</v>
      </c>
      <c r="AS480" s="81" t="n">
        <f aca="false">AR480*$J$495</f>
        <v>62208.145845112</v>
      </c>
      <c r="AT480" s="94" t="n">
        <f aca="false">0.24*AI480/$AN$495</f>
        <v>0.00294225495004882</v>
      </c>
      <c r="AU480" s="81" t="n">
        <f aca="false">AT480*$J$495</f>
        <v>21228.325330778</v>
      </c>
      <c r="AV480" s="94" t="n">
        <f aca="false">0.25*AK480/$AN$495</f>
        <v>0.00220616428592328</v>
      </c>
      <c r="AW480" s="81" t="n">
        <f aca="false">AV480*$J$495</f>
        <v>15917.4422304722</v>
      </c>
      <c r="AX480" s="94" t="n">
        <f aca="false">0.35*AM480/$AN$495</f>
        <v>0.00278800935024069</v>
      </c>
      <c r="AY480" s="81" t="n">
        <f aca="false">AX480*$J$495</f>
        <v>20115.4456418463</v>
      </c>
    </row>
    <row r="481" customFormat="false" ht="13.8" hidden="false" customHeight="false" outlineLevel="0" collapsed="false">
      <c r="A481" s="89" t="s">
        <v>55</v>
      </c>
      <c r="B481" s="81" t="n">
        <f aca="true">INDIRECT(ADDRESS(ROW()-35*INT((ROW()-15)/35)+138,2+INT((ROW()-15)/35), 1, 1, "Variables_Simulación"))</f>
        <v>0</v>
      </c>
      <c r="C481" s="81" t="n">
        <f aca="true">INDIRECT(ADDRESS(ROW()-35*INT((ROW()-15)/35)+108,2+INT((ROW()-15)/35), 1, 1, "Variables_Simulación"))</f>
        <v>0</v>
      </c>
      <c r="D481" s="81" t="n">
        <f aca="true">INDIRECT(ADDRESS(ROW()-35*INT((ROW()-15)/35)+78,2+INT((ROW()-15)/35), 1, 1, "Variables_Simulación"))</f>
        <v>0</v>
      </c>
      <c r="E481" s="81" t="n">
        <f aca="true">INDIRECT(ADDRESS(ROW()-35*INT((ROW()-15)/35)+48,2+INT((ROW()-15)/35), 1, 1, "Variables_Simulación"))</f>
        <v>0</v>
      </c>
      <c r="F481" s="81" t="n">
        <f aca="true">INDIRECT(ADDRESS(ROW()-35*INT((ROW()-15)/35)+18,2+INT((ROW()-15)/35), 1, 1, "Variables_Simulación"))</f>
        <v>0</v>
      </c>
      <c r="G481" s="81" t="n">
        <f aca="true">INDIRECT(ADDRESS(ROW()-35*INT((ROW()-15)/35)-12,2+INT((ROW()-15)/35), 1, 1, "Variables_Simulación"))</f>
        <v>0</v>
      </c>
      <c r="H481" s="81" t="n">
        <f aca="true">INDIRECT(ADDRESS(ROW()-35*INT((ROW()-15)/35)+168,2+INT((ROW()-15)/35), 1, 1, "Variables_Simulación"))</f>
        <v>0</v>
      </c>
      <c r="I481" s="94" t="n">
        <f aca="false">AP481+AR481+AT481+AV481+AX481</f>
        <v>0.0338077317198951</v>
      </c>
      <c r="J481" s="81" t="n">
        <f aca="false">ROUND(AQ481+AS481+AU481+AW481+AY481,0)</f>
        <v>243922</v>
      </c>
      <c r="K481" s="94" t="n">
        <f aca="false">I481-Tabla_Ministerio!J481</f>
        <v>3.84260075286802E-008</v>
      </c>
      <c r="L481" s="81" t="n">
        <f aca="false">J481-Tabla_Ministerio!K481</f>
        <v>0</v>
      </c>
      <c r="M481" s="94" t="n">
        <f aca="false">Q516/Q$530</f>
        <v>0.0209877108537133</v>
      </c>
      <c r="N481" s="81" t="n">
        <f aca="false">ROUND(N$495*M481,0)</f>
        <v>2877094</v>
      </c>
      <c r="O481" s="82" t="n">
        <f aca="false">Tabla_Ministerio!L481/Tabla_Ministerio!L495-M481</f>
        <v>2.14904869732281E-005</v>
      </c>
      <c r="P481" s="81" t="n">
        <f aca="false">N481-Tabla_Ministerio!L481</f>
        <v>-2946</v>
      </c>
      <c r="Q481" s="83" t="n">
        <f aca="false">N481+J481</f>
        <v>3121016</v>
      </c>
      <c r="R481" s="81" t="n">
        <f aca="false">Q481-Tabla_Ministerio!M481</f>
        <v>-2946</v>
      </c>
      <c r="T481" s="83" t="n">
        <f aca="false">B481+Tabla_Ministerio!B481</f>
        <v>9430</v>
      </c>
      <c r="U481" s="83" t="n">
        <f aca="false">C481+Tabla_Ministerio!C481</f>
        <v>41</v>
      </c>
      <c r="V481" s="83" t="n">
        <f aca="false">D481+Tabla_Ministerio!D481</f>
        <v>423.859848484848</v>
      </c>
      <c r="W481" s="83" t="n">
        <f aca="false">E481+Tabla_Ministerio!E481</f>
        <v>282.450757575758</v>
      </c>
      <c r="X481" s="83" t="n">
        <f aca="false">F481+Tabla_Ministerio!F481</f>
        <v>28</v>
      </c>
      <c r="Y481" s="83" t="n">
        <f aca="false">G481+Tabla_Ministerio!G481</f>
        <v>75</v>
      </c>
      <c r="Z481" s="83" t="n">
        <f aca="false">H481+Tabla_Ministerio!H481</f>
        <v>16</v>
      </c>
      <c r="AA481" s="83" t="n">
        <f aca="false">Y481+0.33*Z481</f>
        <v>80.28</v>
      </c>
      <c r="AD481" s="91" t="n">
        <f aca="false">IF(U481&gt;0,T481/U481,0)</f>
        <v>230</v>
      </c>
      <c r="AE481" s="92" t="n">
        <f aca="false">EXP((((AD481-AD$495)/AD$496+2)/4-1.9)^3)</f>
        <v>0.12095800936894</v>
      </c>
      <c r="AF481" s="93" t="n">
        <f aca="false">T481/V481</f>
        <v>22.2479199992851</v>
      </c>
      <c r="AG481" s="92" t="n">
        <f aca="false">EXP((((AF481-AF$495)/AF$496+2)/4-1.9)^3)</f>
        <v>0.117195410717945</v>
      </c>
      <c r="AH481" s="92" t="n">
        <f aca="false">W481/V481</f>
        <v>0.666377715618551</v>
      </c>
      <c r="AI481" s="92" t="n">
        <f aca="false">EXP((((AH481-AH$495)/AH$496+2)/4-1.9)^3)</f>
        <v>0.2223320960993</v>
      </c>
      <c r="AJ481" s="92" t="n">
        <f aca="false">X481/V481</f>
        <v>0.0660595715779409</v>
      </c>
      <c r="AK481" s="92" t="n">
        <f aca="false">EXP((((AJ481-AJ$495)/AJ$496+2)/4-1.9)^3)</f>
        <v>0.0326266855326066</v>
      </c>
      <c r="AL481" s="92" t="n">
        <f aca="false">AA481/V481</f>
        <v>0.189402228795611</v>
      </c>
      <c r="AM481" s="92" t="n">
        <f aca="false">EXP((((AL481-AL$495)/AL$496+2)/4-1.9)^3)</f>
        <v>0.0430520072219059</v>
      </c>
      <c r="AN481" s="92" t="n">
        <f aca="false">0.01*AE481+0.15*AG481+0.24*AI481+0.25*AK481+0.35*AM481</f>
        <v>0.0953734686760318</v>
      </c>
      <c r="AP481" s="94" t="n">
        <f aca="false">0.01*AE481/$AN$495</f>
        <v>0.000428768711769141</v>
      </c>
      <c r="AQ481" s="81" t="n">
        <f aca="false">AP481*$J$495</f>
        <v>3093.55982388368</v>
      </c>
      <c r="AR481" s="94" t="n">
        <f aca="false">0.15*AG481/$AN$495</f>
        <v>0.00623146729277591</v>
      </c>
      <c r="AS481" s="81" t="n">
        <f aca="false">AR481*$J$495</f>
        <v>44959.9430453688</v>
      </c>
      <c r="AT481" s="94" t="n">
        <f aca="false">0.24*AI481/$AN$495</f>
        <v>0.0189148046189144</v>
      </c>
      <c r="AU481" s="81" t="n">
        <f aca="false">AT481*$J$495</f>
        <v>136470.031603398</v>
      </c>
      <c r="AV481" s="94" t="n">
        <f aca="false">0.25*AK481/$AN$495</f>
        <v>0.00289135502437941</v>
      </c>
      <c r="AW481" s="81" t="n">
        <f aca="false">AV481*$J$495</f>
        <v>20861.0831305721</v>
      </c>
      <c r="AX481" s="94" t="n">
        <f aca="false">0.35*AM481/$AN$495</f>
        <v>0.00534133607205623</v>
      </c>
      <c r="AY481" s="81" t="n">
        <f aca="false">AX481*$J$495</f>
        <v>38537.6596398446</v>
      </c>
    </row>
    <row r="482" customFormat="false" ht="13.8" hidden="false" customHeight="false" outlineLevel="0" collapsed="false">
      <c r="A482" s="89" t="s">
        <v>56</v>
      </c>
      <c r="B482" s="81" t="n">
        <f aca="true">INDIRECT(ADDRESS(ROW()-35*INT((ROW()-15)/35)+138,2+INT((ROW()-15)/35), 1, 1, "Variables_Simulación"))</f>
        <v>0</v>
      </c>
      <c r="C482" s="81" t="n">
        <f aca="true">INDIRECT(ADDRESS(ROW()-35*INT((ROW()-15)/35)+108,2+INT((ROW()-15)/35), 1, 1, "Variables_Simulación"))</f>
        <v>0</v>
      </c>
      <c r="D482" s="81" t="n">
        <f aca="true">INDIRECT(ADDRESS(ROW()-35*INT((ROW()-15)/35)+78,2+INT((ROW()-15)/35), 1, 1, "Variables_Simulación"))</f>
        <v>0</v>
      </c>
      <c r="E482" s="81" t="n">
        <f aca="true">INDIRECT(ADDRESS(ROW()-35*INT((ROW()-15)/35)+48,2+INT((ROW()-15)/35), 1, 1, "Variables_Simulación"))</f>
        <v>0</v>
      </c>
      <c r="F482" s="81" t="n">
        <f aca="true">INDIRECT(ADDRESS(ROW()-35*INT((ROW()-15)/35)+18,2+INT((ROW()-15)/35), 1, 1, "Variables_Simulación"))</f>
        <v>0</v>
      </c>
      <c r="G482" s="81" t="n">
        <f aca="true">INDIRECT(ADDRESS(ROW()-35*INT((ROW()-15)/35)-12,2+INT((ROW()-15)/35), 1, 1, "Variables_Simulación"))</f>
        <v>0</v>
      </c>
      <c r="H482" s="81" t="n">
        <f aca="true">INDIRECT(ADDRESS(ROW()-35*INT((ROW()-15)/35)+168,2+INT((ROW()-15)/35), 1, 1, "Variables_Simulación"))</f>
        <v>0</v>
      </c>
      <c r="I482" s="94" t="n">
        <f aca="false">AP482+AR482+AT482+AV482+AX482</f>
        <v>0.0347834771104768</v>
      </c>
      <c r="J482" s="81" t="n">
        <f aca="false">ROUND(AQ482+AS482+AU482+AW482+AY482,0)</f>
        <v>250962</v>
      </c>
      <c r="K482" s="94" t="n">
        <f aca="false">I482-Tabla_Ministerio!J482</f>
        <v>3.68122641328239E-008</v>
      </c>
      <c r="L482" s="81" t="n">
        <f aca="false">J482-Tabla_Ministerio!K482</f>
        <v>0</v>
      </c>
      <c r="M482" s="94" t="n">
        <f aca="false">Q517/Q$530</f>
        <v>0.0219121626490571</v>
      </c>
      <c r="N482" s="81" t="n">
        <f aca="false">ROUND(N$495*M482,0)</f>
        <v>3003822</v>
      </c>
      <c r="O482" s="82" t="n">
        <f aca="false">Tabla_Ministerio!L482/Tabla_Ministerio!L495-M482</f>
        <v>-2.12406903966206E-006</v>
      </c>
      <c r="P482" s="81" t="n">
        <f aca="false">N482-Tabla_Ministerio!L482</f>
        <v>291</v>
      </c>
      <c r="Q482" s="83" t="n">
        <f aca="false">N482+J482</f>
        <v>3254784</v>
      </c>
      <c r="R482" s="81" t="n">
        <f aca="false">Q482-Tabla_Ministerio!M482</f>
        <v>291</v>
      </c>
      <c r="T482" s="83" t="n">
        <f aca="false">B482+Tabla_Ministerio!B482</f>
        <v>6837</v>
      </c>
      <c r="U482" s="83" t="n">
        <f aca="false">C482+Tabla_Ministerio!C482</f>
        <v>47</v>
      </c>
      <c r="V482" s="83" t="n">
        <f aca="false">D482+Tabla_Ministerio!D482</f>
        <v>441.489393939394</v>
      </c>
      <c r="W482" s="83" t="n">
        <f aca="false">E482+Tabla_Ministerio!E482</f>
        <v>258.825757575758</v>
      </c>
      <c r="X482" s="83" t="n">
        <f aca="false">F482+Tabla_Ministerio!F482</f>
        <v>58</v>
      </c>
      <c r="Y482" s="83" t="n">
        <f aca="false">G482+Tabla_Ministerio!G482</f>
        <v>116</v>
      </c>
      <c r="Z482" s="83" t="n">
        <f aca="false">H482+Tabla_Ministerio!H482</f>
        <v>77</v>
      </c>
      <c r="AA482" s="83" t="n">
        <f aca="false">Y482+0.33*Z482</f>
        <v>141.41</v>
      </c>
      <c r="AD482" s="91" t="n">
        <f aca="false">IF(U482&gt;0,T482/U482,0)</f>
        <v>145.468085106383</v>
      </c>
      <c r="AE482" s="92" t="n">
        <f aca="false">EXP((((AD482-AD$495)/AD$496+2)/4-1.9)^3)</f>
        <v>0.0267164955859538</v>
      </c>
      <c r="AF482" s="93" t="n">
        <f aca="false">T482/V482</f>
        <v>15.4862157366765</v>
      </c>
      <c r="AG482" s="92" t="n">
        <f aca="false">EXP((((AF482-AF$495)/AF$496+2)/4-1.9)^3)</f>
        <v>0.0152200634957534</v>
      </c>
      <c r="AH482" s="92" t="n">
        <f aca="false">W482/V482</f>
        <v>0.586255890014175</v>
      </c>
      <c r="AI482" s="92" t="n">
        <f aca="false">EXP((((AH482-AH$495)/AH$496+2)/4-1.9)^3)</f>
        <v>0.10274984759904</v>
      </c>
      <c r="AJ482" s="92" t="n">
        <f aca="false">X482/V482</f>
        <v>0.131373484383097</v>
      </c>
      <c r="AK482" s="92" t="n">
        <f aca="false">EXP((((AJ482-AJ$495)/AJ$496+2)/4-1.9)^3)</f>
        <v>0.12422100189662</v>
      </c>
      <c r="AL482" s="92" t="n">
        <f aca="false">AA482/V482</f>
        <v>0.320302145286444</v>
      </c>
      <c r="AM482" s="92" t="n">
        <f aca="false">EXP((((AL482-AL$495)/AL$496+2)/4-1.9)^3)</f>
        <v>0.113887747585655</v>
      </c>
      <c r="AN482" s="92" t="n">
        <f aca="false">0.01*AE482+0.15*AG482+0.24*AI482+0.25*AK482+0.35*AM482</f>
        <v>0.0981261000331264</v>
      </c>
      <c r="AP482" s="94" t="n">
        <f aca="false">0.01*AE482/$AN$495</f>
        <v>9.47039179558199E-005</v>
      </c>
      <c r="AQ482" s="81" t="n">
        <f aca="false">AP482*$J$495</f>
        <v>683.287347492471</v>
      </c>
      <c r="AR482" s="94" t="n">
        <f aca="false">0.15*AG482/$AN$495</f>
        <v>0.000809275101189928</v>
      </c>
      <c r="AS482" s="81" t="n">
        <f aca="false">AR482*$J$495</f>
        <v>5838.90771595881</v>
      </c>
      <c r="AT482" s="94" t="n">
        <f aca="false">0.24*AI482/$AN$495</f>
        <v>0.00874139778312102</v>
      </c>
      <c r="AU482" s="81" t="n">
        <f aca="false">AT482*$J$495</f>
        <v>63069.0538842514</v>
      </c>
      <c r="AV482" s="94" t="n">
        <f aca="false">0.25*AK482/$AN$495</f>
        <v>0.0110083820070626</v>
      </c>
      <c r="AW482" s="81" t="n">
        <f aca="false">AV482*$J$495</f>
        <v>79425.3110552268</v>
      </c>
      <c r="AX482" s="94" t="n">
        <f aca="false">0.35*AM482/$AN$495</f>
        <v>0.0141297183011474</v>
      </c>
      <c r="AY482" s="81" t="n">
        <f aca="false">AX482*$J$495</f>
        <v>101945.705597004</v>
      </c>
    </row>
    <row r="483" customFormat="false" ht="13.8" hidden="false" customHeight="false" outlineLevel="0" collapsed="false">
      <c r="A483" s="89" t="s">
        <v>57</v>
      </c>
      <c r="B483" s="81" t="n">
        <f aca="true">INDIRECT(ADDRESS(ROW()-35*INT((ROW()-15)/35)+138,2+INT((ROW()-15)/35), 1, 1, "Variables_Simulación"))</f>
        <v>0</v>
      </c>
      <c r="C483" s="81" t="n">
        <f aca="true">INDIRECT(ADDRESS(ROW()-35*INT((ROW()-15)/35)+108,2+INT((ROW()-15)/35), 1, 1, "Variables_Simulación"))</f>
        <v>0</v>
      </c>
      <c r="D483" s="81" t="n">
        <f aca="true">INDIRECT(ADDRESS(ROW()-35*INT((ROW()-15)/35)+78,2+INT((ROW()-15)/35), 1, 1, "Variables_Simulación"))</f>
        <v>0</v>
      </c>
      <c r="E483" s="81" t="n">
        <f aca="true">INDIRECT(ADDRESS(ROW()-35*INT((ROW()-15)/35)+48,2+INT((ROW()-15)/35), 1, 1, "Variables_Simulación"))</f>
        <v>0</v>
      </c>
      <c r="F483" s="81" t="n">
        <f aca="true">INDIRECT(ADDRESS(ROW()-35*INT((ROW()-15)/35)+18,2+INT((ROW()-15)/35), 1, 1, "Variables_Simulación"))</f>
        <v>0</v>
      </c>
      <c r="G483" s="81" t="n">
        <f aca="true">INDIRECT(ADDRESS(ROW()-35*INT((ROW()-15)/35)-12,2+INT((ROW()-15)/35), 1, 1, "Variables_Simulación"))</f>
        <v>0</v>
      </c>
      <c r="H483" s="81" t="n">
        <f aca="true">INDIRECT(ADDRESS(ROW()-35*INT((ROW()-15)/35)+168,2+INT((ROW()-15)/35), 1, 1, "Variables_Simulación"))</f>
        <v>0</v>
      </c>
      <c r="I483" s="94" t="n">
        <f aca="false">AP483+AR483+AT483+AV483+AX483</f>
        <v>0.00935743163081573</v>
      </c>
      <c r="J483" s="81" t="n">
        <f aca="false">ROUND(AQ483+AS483+AU483+AW483+AY483,0)</f>
        <v>67514</v>
      </c>
      <c r="K483" s="94" t="n">
        <f aca="false">I483-Tabla_Ministerio!J483</f>
        <v>-3.75808319706683E-008</v>
      </c>
      <c r="L483" s="81" t="n">
        <f aca="false">J483-Tabla_Ministerio!K483</f>
        <v>0</v>
      </c>
      <c r="M483" s="94" t="n">
        <f aca="false">Q518/Q$530</f>
        <v>0.0102697690007867</v>
      </c>
      <c r="N483" s="81" t="n">
        <f aca="false">ROUND(N$495*M483,0)</f>
        <v>1407828</v>
      </c>
      <c r="O483" s="82" t="n">
        <f aca="false">Tabla_Ministerio!L483/Tabla_Ministerio!L495-M483</f>
        <v>1.8264826942456E-005</v>
      </c>
      <c r="P483" s="81" t="n">
        <f aca="false">N483-Tabla_Ministerio!L483</f>
        <v>-2504</v>
      </c>
      <c r="Q483" s="83" t="n">
        <f aca="false">N483+J483</f>
        <v>1475342</v>
      </c>
      <c r="R483" s="81" t="n">
        <f aca="false">Q483-Tabla_Ministerio!M483</f>
        <v>-2504</v>
      </c>
      <c r="T483" s="83" t="n">
        <f aca="false">B483+Tabla_Ministerio!B483</f>
        <v>3363</v>
      </c>
      <c r="U483" s="83" t="n">
        <f aca="false">C483+Tabla_Ministerio!C483</f>
        <v>57</v>
      </c>
      <c r="V483" s="83" t="n">
        <f aca="false">D483+Tabla_Ministerio!D483</f>
        <v>199.837954545455</v>
      </c>
      <c r="W483" s="83" t="n">
        <f aca="false">E483+Tabla_Ministerio!E483</f>
        <v>77.8556818181818</v>
      </c>
      <c r="X483" s="83" t="n">
        <f aca="false">F483+Tabla_Ministerio!F483</f>
        <v>11</v>
      </c>
      <c r="Y483" s="83" t="n">
        <f aca="false">G483+Tabla_Ministerio!G483</f>
        <v>32</v>
      </c>
      <c r="Z483" s="83" t="n">
        <f aca="false">H483+Tabla_Ministerio!H483</f>
        <v>18</v>
      </c>
      <c r="AA483" s="83" t="n">
        <f aca="false">Y483+0.33*Z483</f>
        <v>37.94</v>
      </c>
      <c r="AD483" s="91" t="n">
        <f aca="false">IF(U483&gt;0,T483/U483,0)</f>
        <v>59</v>
      </c>
      <c r="AE483" s="92" t="n">
        <f aca="false">EXP((((AD483-AD$495)/AD$496+2)/4-1.9)^3)</f>
        <v>0.00309826282512292</v>
      </c>
      <c r="AF483" s="93" t="n">
        <f aca="false">T483/V483</f>
        <v>16.8286350190552</v>
      </c>
      <c r="AG483" s="92" t="n">
        <f aca="false">EXP((((AF483-AF$495)/AF$496+2)/4-1.9)^3)</f>
        <v>0.0245642805171328</v>
      </c>
      <c r="AH483" s="92" t="n">
        <f aca="false">W483/V483</f>
        <v>0.389594068830768</v>
      </c>
      <c r="AI483" s="92" t="n">
        <f aca="false">EXP((((AH483-AH$495)/AH$496+2)/4-1.9)^3)</f>
        <v>0.00555266434068939</v>
      </c>
      <c r="AJ483" s="92" t="n">
        <f aca="false">X483/V483</f>
        <v>0.0550445986350303</v>
      </c>
      <c r="AK483" s="92" t="n">
        <f aca="false">EXP((((AJ483-AJ$495)/AJ$496+2)/4-1.9)^3)</f>
        <v>0.024897429235763</v>
      </c>
      <c r="AL483" s="92" t="n">
        <f aca="false">AA483/V483</f>
        <v>0.189853824746641</v>
      </c>
      <c r="AM483" s="92" t="n">
        <f aca="false">EXP((((AL483-AL$495)/AL$496+2)/4-1.9)^3)</f>
        <v>0.0432148779950395</v>
      </c>
      <c r="AN483" s="92" t="n">
        <f aca="false">0.01*AE483+0.15*AG483+0.24*AI483+0.25*AK483+0.35*AM483</f>
        <v>0.0263978287547912</v>
      </c>
      <c r="AP483" s="94" t="n">
        <f aca="false">0.01*AE483/$AN$495</f>
        <v>1.09826390759974E-005</v>
      </c>
      <c r="AQ483" s="81" t="n">
        <f aca="false">AP483*$J$495</f>
        <v>79.2395761937352</v>
      </c>
      <c r="AR483" s="94" t="n">
        <f aca="false">0.15*AG483/$AN$495</f>
        <v>0.00130612205439925</v>
      </c>
      <c r="AS483" s="81" t="n">
        <f aca="false">AR483*$J$495</f>
        <v>9423.65103065976</v>
      </c>
      <c r="AT483" s="94" t="n">
        <f aca="false">0.24*AI483/$AN$495</f>
        <v>0.000472390459862551</v>
      </c>
      <c r="AU483" s="81" t="n">
        <f aca="false">AT483*$J$495</f>
        <v>3408.29008205141</v>
      </c>
      <c r="AV483" s="94" t="n">
        <f aca="false">0.25*AK483/$AN$495</f>
        <v>0.00220639350702697</v>
      </c>
      <c r="AW483" s="81" t="n">
        <f aca="false">AV483*$J$495</f>
        <v>15919.096057297</v>
      </c>
      <c r="AX483" s="94" t="n">
        <f aca="false">0.35*AM483/$AN$495</f>
        <v>0.00536154297045096</v>
      </c>
      <c r="AY483" s="81" t="n">
        <f aca="false">AX483*$J$495</f>
        <v>38683.4521086591</v>
      </c>
    </row>
    <row r="484" customFormat="false" ht="13.8" hidden="false" customHeight="false" outlineLevel="0" collapsed="false">
      <c r="A484" s="89" t="s">
        <v>58</v>
      </c>
      <c r="B484" s="81" t="n">
        <f aca="true">INDIRECT(ADDRESS(ROW()-35*INT((ROW()-15)/35)+138,2+INT((ROW()-15)/35), 1, 1, "Variables_Simulación"))</f>
        <v>0</v>
      </c>
      <c r="C484" s="81" t="n">
        <f aca="true">INDIRECT(ADDRESS(ROW()-35*INT((ROW()-15)/35)+108,2+INT((ROW()-15)/35), 1, 1, "Variables_Simulación"))</f>
        <v>0</v>
      </c>
      <c r="D484" s="81" t="n">
        <f aca="true">INDIRECT(ADDRESS(ROW()-35*INT((ROW()-15)/35)+78,2+INT((ROW()-15)/35), 1, 1, "Variables_Simulación"))</f>
        <v>0</v>
      </c>
      <c r="E484" s="81" t="n">
        <f aca="true">INDIRECT(ADDRESS(ROW()-35*INT((ROW()-15)/35)+48,2+INT((ROW()-15)/35), 1, 1, "Variables_Simulación"))</f>
        <v>0</v>
      </c>
      <c r="F484" s="81" t="n">
        <f aca="true">INDIRECT(ADDRESS(ROW()-35*INT((ROW()-15)/35)+18,2+INT((ROW()-15)/35), 1, 1, "Variables_Simulación"))</f>
        <v>0</v>
      </c>
      <c r="G484" s="81" t="n">
        <f aca="true">INDIRECT(ADDRESS(ROW()-35*INT((ROW()-15)/35)-12,2+INT((ROW()-15)/35), 1, 1, "Variables_Simulación"))</f>
        <v>0</v>
      </c>
      <c r="H484" s="81" t="n">
        <f aca="true">INDIRECT(ADDRESS(ROW()-35*INT((ROW()-15)/35)+168,2+INT((ROW()-15)/35), 1, 1, "Variables_Simulación"))</f>
        <v>0</v>
      </c>
      <c r="I484" s="94" t="n">
        <f aca="false">AP484+AR484+AT484+AV484+AX484</f>
        <v>0.10073561824903</v>
      </c>
      <c r="J484" s="81" t="n">
        <f aca="false">ROUND(AQ484+AS484+AU484+AW484+AY484,0)</f>
        <v>726806</v>
      </c>
      <c r="K484" s="94" t="n">
        <f aca="false">I484-Tabla_Ministerio!J484</f>
        <v>-3.51594912906261E-009</v>
      </c>
      <c r="L484" s="81" t="n">
        <f aca="false">J484-Tabla_Ministerio!K484</f>
        <v>0</v>
      </c>
      <c r="M484" s="94" t="n">
        <f aca="false">Q519/Q$530</f>
        <v>0.056748568618986</v>
      </c>
      <c r="N484" s="81" t="n">
        <f aca="false">ROUND(N$495*M484,0)</f>
        <v>7779360</v>
      </c>
      <c r="O484" s="82" t="n">
        <f aca="false">Tabla_Ministerio!L484/Tabla_Ministerio!L495-M484</f>
        <v>4.68809208220566E-006</v>
      </c>
      <c r="P484" s="81" t="n">
        <f aca="false">N484-Tabla_Ministerio!L484</f>
        <v>-643</v>
      </c>
      <c r="Q484" s="83" t="n">
        <f aca="false">N484+J484</f>
        <v>8506166</v>
      </c>
      <c r="R484" s="81" t="n">
        <f aca="false">Q484-Tabla_Ministerio!M484</f>
        <v>-643</v>
      </c>
      <c r="T484" s="83" t="n">
        <f aca="false">B484+Tabla_Ministerio!B484</f>
        <v>6558</v>
      </c>
      <c r="U484" s="83" t="n">
        <f aca="false">C484+Tabla_Ministerio!C484</f>
        <v>24</v>
      </c>
      <c r="V484" s="83" t="n">
        <f aca="false">D484+Tabla_Ministerio!D484</f>
        <v>307.869318181818</v>
      </c>
      <c r="W484" s="83" t="n">
        <f aca="false">E484+Tabla_Ministerio!E484</f>
        <v>268.551136363636</v>
      </c>
      <c r="X484" s="83" t="n">
        <f aca="false">F484+Tabla_Ministerio!F484</f>
        <v>46</v>
      </c>
      <c r="Y484" s="83" t="n">
        <f aca="false">G484+Tabla_Ministerio!G484</f>
        <v>103</v>
      </c>
      <c r="Z484" s="83" t="n">
        <f aca="false">H484+Tabla_Ministerio!H484</f>
        <v>45</v>
      </c>
      <c r="AA484" s="83" t="n">
        <f aca="false">Y484+0.33*Z484</f>
        <v>117.85</v>
      </c>
      <c r="AD484" s="91" t="n">
        <f aca="false">IF(U484&gt;0,T484/U484,0)</f>
        <v>273.25</v>
      </c>
      <c r="AE484" s="92" t="n">
        <f aca="false">EXP((((AD484-AD$495)/AD$496+2)/4-1.9)^3)</f>
        <v>0.215263640334006</v>
      </c>
      <c r="AF484" s="93" t="n">
        <f aca="false">T484/V484</f>
        <v>21.3012457322137</v>
      </c>
      <c r="AG484" s="92" t="n">
        <f aca="false">EXP((((AF484-AF$495)/AF$496+2)/4-1.9)^3)</f>
        <v>0.0928478475872136</v>
      </c>
      <c r="AH484" s="92" t="n">
        <f aca="false">W484/V484</f>
        <v>0.872289378979422</v>
      </c>
      <c r="AI484" s="92" t="n">
        <f aca="false">EXP((((AH484-AH$495)/AH$496+2)/4-1.9)^3)</f>
        <v>0.699581463268443</v>
      </c>
      <c r="AJ484" s="92" t="n">
        <f aca="false">X484/V484</f>
        <v>0.149414044477254</v>
      </c>
      <c r="AK484" s="92" t="n">
        <f aca="false">EXP((((AJ484-AJ$495)/AJ$496+2)/4-1.9)^3)</f>
        <v>0.166864843077847</v>
      </c>
      <c r="AL484" s="92" t="n">
        <f aca="false">AA484/V484</f>
        <v>0.382792285687921</v>
      </c>
      <c r="AM484" s="92" t="n">
        <f aca="false">EXP((((AL484-AL$495)/AL$496+2)/4-1.9)^3)</f>
        <v>0.16710039511534</v>
      </c>
      <c r="AN484" s="92" t="n">
        <f aca="false">0.01*AE484+0.15*AG484+0.24*AI484+0.25*AK484+0.35*AM484</f>
        <v>0.284180713785679</v>
      </c>
      <c r="AP484" s="94" t="n">
        <f aca="false">0.01*AE484/$AN$495</f>
        <v>0.000763060786452133</v>
      </c>
      <c r="AQ484" s="81" t="n">
        <f aca="false">AP484*$J$495</f>
        <v>5505.47212834034</v>
      </c>
      <c r="AR484" s="94" t="n">
        <f aca="false">0.15*AG484/$AN$495</f>
        <v>0.00493686844817528</v>
      </c>
      <c r="AS484" s="81" t="n">
        <f aca="false">AR484*$J$495</f>
        <v>35619.4318005579</v>
      </c>
      <c r="AT484" s="94" t="n">
        <f aca="false">0.24*AI484/$AN$495</f>
        <v>0.0595165831874624</v>
      </c>
      <c r="AU484" s="81" t="n">
        <f aca="false">AT484*$J$495</f>
        <v>429411.254948793</v>
      </c>
      <c r="AV484" s="94" t="n">
        <f aca="false">0.25*AK484/$AN$495</f>
        <v>0.014787450657323</v>
      </c>
      <c r="AW484" s="81" t="n">
        <f aca="false">AV484*$J$495</f>
        <v>106691.234680826</v>
      </c>
      <c r="AX484" s="94" t="n">
        <f aca="false">0.35*AM484/$AN$495</f>
        <v>0.0207316551696171</v>
      </c>
      <c r="AY484" s="81" t="n">
        <f aca="false">AX484*$J$495</f>
        <v>149578.58107396</v>
      </c>
    </row>
    <row r="485" customFormat="false" ht="13.8" hidden="false" customHeight="false" outlineLevel="0" collapsed="false">
      <c r="A485" s="89" t="s">
        <v>59</v>
      </c>
      <c r="B485" s="81" t="n">
        <f aca="true">INDIRECT(ADDRESS(ROW()-35*INT((ROW()-15)/35)+138,2+INT((ROW()-15)/35), 1, 1, "Variables_Simulación"))</f>
        <v>0</v>
      </c>
      <c r="C485" s="81" t="n">
        <f aca="true">INDIRECT(ADDRESS(ROW()-35*INT((ROW()-15)/35)+108,2+INT((ROW()-15)/35), 1, 1, "Variables_Simulación"))</f>
        <v>0</v>
      </c>
      <c r="D485" s="81" t="n">
        <f aca="true">INDIRECT(ADDRESS(ROW()-35*INT((ROW()-15)/35)+78,2+INT((ROW()-15)/35), 1, 1, "Variables_Simulación"))</f>
        <v>0</v>
      </c>
      <c r="E485" s="81" t="n">
        <f aca="true">INDIRECT(ADDRESS(ROW()-35*INT((ROW()-15)/35)+48,2+INT((ROW()-15)/35), 1, 1, "Variables_Simulación"))</f>
        <v>0</v>
      </c>
      <c r="F485" s="81" t="n">
        <f aca="true">INDIRECT(ADDRESS(ROW()-35*INT((ROW()-15)/35)+18,2+INT((ROW()-15)/35), 1, 1, "Variables_Simulación"))</f>
        <v>0</v>
      </c>
      <c r="G485" s="81" t="n">
        <f aca="true">INDIRECT(ADDRESS(ROW()-35*INT((ROW()-15)/35)-12,2+INT((ROW()-15)/35), 1, 1, "Variables_Simulación"))</f>
        <v>0</v>
      </c>
      <c r="H485" s="81" t="n">
        <f aca="true">INDIRECT(ADDRESS(ROW()-35*INT((ROW()-15)/35)+168,2+INT((ROW()-15)/35), 1, 1, "Variables_Simulación"))</f>
        <v>0</v>
      </c>
      <c r="I485" s="94" t="n">
        <f aca="false">AP485+AR485+AT485+AV485+AX485</f>
        <v>0.00750763063142962</v>
      </c>
      <c r="J485" s="81" t="n">
        <f aca="false">ROUND(AQ485+AS485+AU485+AW485+AY485,0)</f>
        <v>54167</v>
      </c>
      <c r="K485" s="94" t="n">
        <f aca="false">I485-Tabla_Ministerio!J485</f>
        <v>6.1315623703373E-008</v>
      </c>
      <c r="L485" s="81" t="n">
        <f aca="false">J485-Tabla_Ministerio!K485</f>
        <v>0</v>
      </c>
      <c r="M485" s="94" t="n">
        <f aca="false">Q520/Q$530</f>
        <v>0.00976333337294765</v>
      </c>
      <c r="N485" s="81" t="n">
        <f aca="false">ROUND(N$495*M485,0)</f>
        <v>1338404</v>
      </c>
      <c r="O485" s="82" t="n">
        <f aca="false">Tabla_Ministerio!L485/Tabla_Ministerio!L495-M485</f>
        <v>-2.03713266442619E-005</v>
      </c>
      <c r="P485" s="81" t="n">
        <f aca="false">N485-Tabla_Ministerio!L485</f>
        <v>2793</v>
      </c>
      <c r="Q485" s="83" t="n">
        <f aca="false">N485+J485</f>
        <v>1392571</v>
      </c>
      <c r="R485" s="81" t="n">
        <f aca="false">Q485-Tabla_Ministerio!M485</f>
        <v>2793</v>
      </c>
      <c r="T485" s="83" t="n">
        <f aca="false">B485+Tabla_Ministerio!B485</f>
        <v>3087</v>
      </c>
      <c r="U485" s="83" t="n">
        <f aca="false">C485+Tabla_Ministerio!C485</f>
        <v>37</v>
      </c>
      <c r="V485" s="83" t="n">
        <f aca="false">D485+Tabla_Ministerio!D485</f>
        <v>142.795454545455</v>
      </c>
      <c r="W485" s="83" t="n">
        <f aca="false">E485+Tabla_Ministerio!E485</f>
        <v>52.6363636363636</v>
      </c>
      <c r="X485" s="83" t="n">
        <f aca="false">F485+Tabla_Ministerio!F485</f>
        <v>1</v>
      </c>
      <c r="Y485" s="83" t="n">
        <f aca="false">G485+Tabla_Ministerio!G485</f>
        <v>5</v>
      </c>
      <c r="Z485" s="83" t="n">
        <f aca="false">H485+Tabla_Ministerio!H485</f>
        <v>1</v>
      </c>
      <c r="AA485" s="83" t="n">
        <f aca="false">Y485+0.33*Z485</f>
        <v>5.33</v>
      </c>
      <c r="AD485" s="91" t="n">
        <f aca="false">IF(U485&gt;0,T485/U485,0)</f>
        <v>83.4324324324324</v>
      </c>
      <c r="AE485" s="92" t="n">
        <f aca="false">EXP((((AD485-AD$495)/AD$496+2)/4-1.9)^3)</f>
        <v>0.00609844830913772</v>
      </c>
      <c r="AF485" s="93" t="n">
        <f aca="false">T485/V485</f>
        <v>21.6183351901957</v>
      </c>
      <c r="AG485" s="92" t="n">
        <f aca="false">EXP((((AF485-AF$495)/AF$496+2)/4-1.9)^3)</f>
        <v>0.100559728552542</v>
      </c>
      <c r="AH485" s="92" t="n">
        <f aca="false">W485/V485</f>
        <v>0.368613719560718</v>
      </c>
      <c r="AI485" s="92" t="n">
        <f aca="false">EXP((((AH485-AH$495)/AH$496+2)/4-1.9)^3)</f>
        <v>0.00368478670765508</v>
      </c>
      <c r="AJ485" s="92" t="n">
        <f aca="false">X485/V485</f>
        <v>0.00700302403310518</v>
      </c>
      <c r="AK485" s="92" t="n">
        <f aca="false">EXP((((AJ485-AJ$495)/AJ$496+2)/4-1.9)^3)</f>
        <v>0.00648040489976448</v>
      </c>
      <c r="AL485" s="92" t="n">
        <f aca="false">AA485/V485</f>
        <v>0.0373261180964506</v>
      </c>
      <c r="AM485" s="92" t="n">
        <f aca="false">EXP((((AL485-AL$495)/AL$496+2)/4-1.9)^3)</f>
        <v>0.0100858420039264</v>
      </c>
      <c r="AN485" s="92" t="n">
        <f aca="false">0.01*AE485+0.15*AG485+0.24*AI485+0.25*AK485+0.35*AM485</f>
        <v>0.0211794385021253</v>
      </c>
      <c r="AP485" s="94" t="n">
        <f aca="false">0.01*AE485/$AN$495</f>
        <v>2.16176162202214E-005</v>
      </c>
      <c r="AQ485" s="81" t="n">
        <f aca="false">AP485*$J$495</f>
        <v>155.970776764654</v>
      </c>
      <c r="AR485" s="94" t="n">
        <f aca="false">0.15*AG485/$AN$495</f>
        <v>0.00534692148444037</v>
      </c>
      <c r="AS485" s="81" t="n">
        <f aca="false">AR485*$J$495</f>
        <v>38577.958306415</v>
      </c>
      <c r="AT485" s="94" t="n">
        <f aca="false">0.24*AI485/$AN$495</f>
        <v>0.000313481597396267</v>
      </c>
      <c r="AU485" s="81" t="n">
        <f aca="false">AT485*$J$495</f>
        <v>2261.76502299011</v>
      </c>
      <c r="AV485" s="94" t="n">
        <f aca="false">0.25*AK485/$AN$495</f>
        <v>0.000574289142800649</v>
      </c>
      <c r="AW485" s="81" t="n">
        <f aca="false">AV485*$J$495</f>
        <v>4143.48755096954</v>
      </c>
      <c r="AX485" s="94" t="n">
        <f aca="false">0.35*AM485/$AN$495</f>
        <v>0.00125132079057212</v>
      </c>
      <c r="AY485" s="81" t="n">
        <f aca="false">AX485*$J$495</f>
        <v>9028.26073416598</v>
      </c>
    </row>
    <row r="486" customFormat="false" ht="13.8" hidden="false" customHeight="false" outlineLevel="0" collapsed="false">
      <c r="A486" s="89" t="s">
        <v>60</v>
      </c>
      <c r="B486" s="81" t="n">
        <f aca="true">INDIRECT(ADDRESS(ROW()-35*INT((ROW()-15)/35)+138,2+INT((ROW()-15)/35), 1, 1, "Variables_Simulación"))</f>
        <v>0</v>
      </c>
      <c r="C486" s="81" t="n">
        <f aca="true">INDIRECT(ADDRESS(ROW()-35*INT((ROW()-15)/35)+108,2+INT((ROW()-15)/35), 1, 1, "Variables_Simulación"))</f>
        <v>0</v>
      </c>
      <c r="D486" s="81" t="n">
        <f aca="true">INDIRECT(ADDRESS(ROW()-35*INT((ROW()-15)/35)+78,2+INT((ROW()-15)/35), 1, 1, "Variables_Simulación"))</f>
        <v>0</v>
      </c>
      <c r="E486" s="81" t="n">
        <f aca="true">INDIRECT(ADDRESS(ROW()-35*INT((ROW()-15)/35)+48,2+INT((ROW()-15)/35), 1, 1, "Variables_Simulación"))</f>
        <v>0</v>
      </c>
      <c r="F486" s="81" t="n">
        <f aca="true">INDIRECT(ADDRESS(ROW()-35*INT((ROW()-15)/35)+18,2+INT((ROW()-15)/35), 1, 1, "Variables_Simulación"))</f>
        <v>0</v>
      </c>
      <c r="G486" s="81" t="n">
        <f aca="true">INDIRECT(ADDRESS(ROW()-35*INT((ROW()-15)/35)-12,2+INT((ROW()-15)/35), 1, 1, "Variables_Simulación"))</f>
        <v>0</v>
      </c>
      <c r="H486" s="81" t="n">
        <f aca="true">INDIRECT(ADDRESS(ROW()-35*INT((ROW()-15)/35)+168,2+INT((ROW()-15)/35), 1, 1, "Variables_Simulación"))</f>
        <v>0</v>
      </c>
      <c r="I486" s="94" t="n">
        <f aca="false">AP486+AR486+AT486+AV486+AX486</f>
        <v>0.0781712247858681</v>
      </c>
      <c r="J486" s="81" t="n">
        <f aca="false">ROUND(AQ486+AS486+AU486+AW486+AY486,0)</f>
        <v>564004</v>
      </c>
      <c r="K486" s="94" t="n">
        <f aca="false">I486-Tabla_Ministerio!J486</f>
        <v>2.96967584134666E-008</v>
      </c>
      <c r="L486" s="81" t="n">
        <f aca="false">J486-Tabla_Ministerio!K486</f>
        <v>0</v>
      </c>
      <c r="M486" s="94" t="n">
        <f aca="false">Q521/Q$530</f>
        <v>0.0367235771432425</v>
      </c>
      <c r="N486" s="81" t="n">
        <f aca="false">ROUND(N$495*M486,0)</f>
        <v>5034240</v>
      </c>
      <c r="O486" s="82" t="n">
        <f aca="false">Tabla_Ministerio!L486/Tabla_Ministerio!L495-M486</f>
        <v>4.84704325711821E-005</v>
      </c>
      <c r="P486" s="81" t="n">
        <f aca="false">N486-Tabla_Ministerio!L486</f>
        <v>-6645</v>
      </c>
      <c r="Q486" s="83" t="n">
        <f aca="false">N486+J486</f>
        <v>5598244</v>
      </c>
      <c r="R486" s="81" t="n">
        <f aca="false">Q486-Tabla_Ministerio!M486</f>
        <v>-6645</v>
      </c>
      <c r="T486" s="83" t="n">
        <f aca="false">B486+Tabla_Ministerio!B486</f>
        <v>8052</v>
      </c>
      <c r="U486" s="83" t="n">
        <f aca="false">C486+Tabla_Ministerio!C486</f>
        <v>65</v>
      </c>
      <c r="V486" s="83" t="n">
        <f aca="false">D486+Tabla_Ministerio!D486</f>
        <v>265.659090909091</v>
      </c>
      <c r="W486" s="83" t="n">
        <f aca="false">E486+Tabla_Ministerio!E486</f>
        <v>203.977272727273</v>
      </c>
      <c r="X486" s="83" t="n">
        <f aca="false">F486+Tabla_Ministerio!F486</f>
        <v>17</v>
      </c>
      <c r="Y486" s="83" t="n">
        <f aca="false">G486+Tabla_Ministerio!G486</f>
        <v>63</v>
      </c>
      <c r="Z486" s="83" t="n">
        <f aca="false">H486+Tabla_Ministerio!H486</f>
        <v>48</v>
      </c>
      <c r="AA486" s="83" t="n">
        <f aca="false">Y486+0.33*Z486</f>
        <v>78.84</v>
      </c>
      <c r="AD486" s="91" t="n">
        <f aca="false">IF(U486&gt;0,T486/U486,0)</f>
        <v>123.876923076923</v>
      </c>
      <c r="AE486" s="92" t="n">
        <f aca="false">EXP((((AD486-AD$495)/AD$496+2)/4-1.9)^3)</f>
        <v>0.0165941015184763</v>
      </c>
      <c r="AF486" s="93" t="n">
        <f aca="false">T486/V486</f>
        <v>30.3095217726067</v>
      </c>
      <c r="AG486" s="92" t="n">
        <f aca="false">EXP((((AF486-AF$495)/AF$496+2)/4-1.9)^3)</f>
        <v>0.47601163333029</v>
      </c>
      <c r="AH486" s="92" t="n">
        <f aca="false">W486/V486</f>
        <v>0.767815895286167</v>
      </c>
      <c r="AI486" s="92" t="n">
        <f aca="false">EXP((((AH486-AH$495)/AH$496+2)/4-1.9)^3)</f>
        <v>0.446429282151093</v>
      </c>
      <c r="AJ486" s="92" t="n">
        <f aca="false">X486/V486</f>
        <v>0.0639917871503122</v>
      </c>
      <c r="AK486" s="92" t="n">
        <f aca="false">EXP((((AJ486-AJ$495)/AJ$496+2)/4-1.9)^3)</f>
        <v>0.0310443877998065</v>
      </c>
      <c r="AL486" s="92" t="n">
        <f aca="false">AA486/V486</f>
        <v>0.296771323466507</v>
      </c>
      <c r="AM486" s="92" t="n">
        <f aca="false">EXP((((AL486-AL$495)/AL$496+2)/4-1.9)^3)</f>
        <v>0.0972957411210145</v>
      </c>
      <c r="AN486" s="92" t="n">
        <f aca="false">0.01*AE486+0.15*AG486+0.24*AI486+0.25*AK486+0.35*AM486</f>
        <v>0.220525320073297</v>
      </c>
      <c r="AP486" s="94" t="n">
        <f aca="false">0.01*AE486/$AN$495</f>
        <v>5.88223265922107E-005</v>
      </c>
      <c r="AQ486" s="81" t="n">
        <f aca="false">AP486*$J$495</f>
        <v>424.402204027902</v>
      </c>
      <c r="AR486" s="94" t="n">
        <f aca="false">0.15*AG486/$AN$495</f>
        <v>0.0253102993189506</v>
      </c>
      <c r="AS486" s="81" t="n">
        <f aca="false">AR486*$J$495</f>
        <v>182613.429931739</v>
      </c>
      <c r="AT486" s="94" t="n">
        <f aca="false">0.24*AI486/$AN$495</f>
        <v>0.0379797734838912</v>
      </c>
      <c r="AU486" s="81" t="n">
        <f aca="false">AT486*$J$495</f>
        <v>274023.495989673</v>
      </c>
      <c r="AV486" s="94" t="n">
        <f aca="false">0.25*AK486/$AN$495</f>
        <v>0.00275113285883876</v>
      </c>
      <c r="AW486" s="81" t="n">
        <f aca="false">AV486*$J$495</f>
        <v>19849.3823095288</v>
      </c>
      <c r="AX486" s="94" t="n">
        <f aca="false">0.35*AM486/$AN$495</f>
        <v>0.0120711967975953</v>
      </c>
      <c r="AY486" s="81" t="n">
        <f aca="false">AX486*$J$495</f>
        <v>87093.503826698</v>
      </c>
    </row>
    <row r="487" customFormat="false" ht="13.8" hidden="false" customHeight="false" outlineLevel="0" collapsed="false">
      <c r="A487" s="89" t="s">
        <v>61</v>
      </c>
      <c r="B487" s="81" t="n">
        <f aca="true">INDIRECT(ADDRESS(ROW()-35*INT((ROW()-15)/35)+138,2+INT((ROW()-15)/35), 1, 1, "Variables_Simulación"))</f>
        <v>0</v>
      </c>
      <c r="C487" s="81" t="n">
        <f aca="true">INDIRECT(ADDRESS(ROW()-35*INT((ROW()-15)/35)+108,2+INT((ROW()-15)/35), 1, 1, "Variables_Simulación"))</f>
        <v>0</v>
      </c>
      <c r="D487" s="81" t="n">
        <f aca="true">INDIRECT(ADDRESS(ROW()-35*INT((ROW()-15)/35)+78,2+INT((ROW()-15)/35), 1, 1, "Variables_Simulación"))</f>
        <v>0</v>
      </c>
      <c r="E487" s="81" t="n">
        <f aca="true">INDIRECT(ADDRESS(ROW()-35*INT((ROW()-15)/35)+48,2+INT((ROW()-15)/35), 1, 1, "Variables_Simulación"))</f>
        <v>0</v>
      </c>
      <c r="F487" s="81" t="n">
        <f aca="true">INDIRECT(ADDRESS(ROW()-35*INT((ROW()-15)/35)+18,2+INT((ROW()-15)/35), 1, 1, "Variables_Simulación"))</f>
        <v>0</v>
      </c>
      <c r="G487" s="81" t="n">
        <f aca="true">INDIRECT(ADDRESS(ROW()-35*INT((ROW()-15)/35)-12,2+INT((ROW()-15)/35), 1, 1, "Variables_Simulación"))</f>
        <v>0</v>
      </c>
      <c r="H487" s="81" t="n">
        <f aca="true">INDIRECT(ADDRESS(ROW()-35*INT((ROW()-15)/35)+168,2+INT((ROW()-15)/35), 1, 1, "Variables_Simulación"))</f>
        <v>0</v>
      </c>
      <c r="I487" s="94" t="n">
        <f aca="false">AP487+AR487+AT487+AV487+AX487</f>
        <v>0.00987890387909272</v>
      </c>
      <c r="J487" s="81" t="n">
        <f aca="false">ROUND(AQ487+AS487+AU487+AW487+AY487,0)</f>
        <v>71276</v>
      </c>
      <c r="K487" s="94" t="n">
        <f aca="false">I487-Tabla_Ministerio!J487</f>
        <v>1.98620088258383E-008</v>
      </c>
      <c r="L487" s="81" t="n">
        <f aca="false">J487-Tabla_Ministerio!K487</f>
        <v>0</v>
      </c>
      <c r="M487" s="94" t="n">
        <f aca="false">Q522/Q$530</f>
        <v>0.0130083710184534</v>
      </c>
      <c r="N487" s="81" t="n">
        <f aca="false">ROUND(N$495*M487,0)</f>
        <v>1783249</v>
      </c>
      <c r="O487" s="82" t="n">
        <f aca="false">Tabla_Ministerio!L487/Tabla_Ministerio!L495-M487</f>
        <v>7.64783009834028E-006</v>
      </c>
      <c r="P487" s="81" t="n">
        <f aca="false">N487-Tabla_Ministerio!L487</f>
        <v>-1048</v>
      </c>
      <c r="Q487" s="83" t="n">
        <f aca="false">N487+J487</f>
        <v>1854525</v>
      </c>
      <c r="R487" s="81" t="n">
        <f aca="false">Q487-Tabla_Ministerio!M487</f>
        <v>-1048</v>
      </c>
      <c r="T487" s="83" t="n">
        <f aca="false">B487+Tabla_Ministerio!B487</f>
        <v>5959</v>
      </c>
      <c r="U487" s="83" t="n">
        <f aca="false">C487+Tabla_Ministerio!C487</f>
        <v>65</v>
      </c>
      <c r="V487" s="83" t="n">
        <f aca="false">D487+Tabla_Ministerio!D487</f>
        <v>349.443181818182</v>
      </c>
      <c r="W487" s="83" t="n">
        <f aca="false">E487+Tabla_Ministerio!E487</f>
        <v>179.261363636364</v>
      </c>
      <c r="X487" s="83" t="n">
        <f aca="false">F487+Tabla_Ministerio!F487</f>
        <v>24</v>
      </c>
      <c r="Y487" s="83" t="n">
        <f aca="false">G487+Tabla_Ministerio!G487</f>
        <v>23</v>
      </c>
      <c r="Z487" s="83" t="n">
        <f aca="false">H487+Tabla_Ministerio!H487</f>
        <v>8</v>
      </c>
      <c r="AA487" s="83" t="n">
        <f aca="false">Y487+0.33*Z487</f>
        <v>25.64</v>
      </c>
      <c r="AD487" s="91" t="n">
        <f aca="false">IF(U487&gt;0,T487/U487,0)</f>
        <v>91.6769230769231</v>
      </c>
      <c r="AE487" s="92" t="n">
        <f aca="false">EXP((((AD487-AD$495)/AD$496+2)/4-1.9)^3)</f>
        <v>0.00756850483886697</v>
      </c>
      <c r="AF487" s="93" t="n">
        <f aca="false">T487/V487</f>
        <v>17.0528438099574</v>
      </c>
      <c r="AG487" s="92" t="n">
        <f aca="false">EXP((((AF487-AF$495)/AF$496+2)/4-1.9)^3)</f>
        <v>0.0265093916595516</v>
      </c>
      <c r="AH487" s="92" t="n">
        <f aca="false">W487/V487</f>
        <v>0.512991447432605</v>
      </c>
      <c r="AI487" s="92" t="n">
        <f aca="false">EXP((((AH487-AH$495)/AH$496+2)/4-1.9)^3)</f>
        <v>0.0416110307709353</v>
      </c>
      <c r="AJ487" s="92" t="n">
        <f aca="false">X487/V487</f>
        <v>0.0686806933107866</v>
      </c>
      <c r="AK487" s="92" t="n">
        <f aca="false">EXP((((AJ487-AJ$495)/AJ$496+2)/4-1.9)^3)</f>
        <v>0.0347250428920589</v>
      </c>
      <c r="AL487" s="92" t="n">
        <f aca="false">AA487/V487</f>
        <v>0.073373874020357</v>
      </c>
      <c r="AM487" s="92" t="n">
        <f aca="false">EXP((((AL487-AL$495)/AL$496+2)/4-1.9)^3)</f>
        <v>0.0147112248943087</v>
      </c>
      <c r="AN487" s="92" t="n">
        <f aca="false">0.01*AE487+0.15*AG487+0.24*AI487+0.25*AK487+0.35*AM487</f>
        <v>0.0278689306183686</v>
      </c>
      <c r="AP487" s="94" t="n">
        <f aca="false">0.01*AE487/$AN$495</f>
        <v>2.68286332315652E-005</v>
      </c>
      <c r="AQ487" s="81" t="n">
        <f aca="false">AP487*$J$495</f>
        <v>193.568186336244</v>
      </c>
      <c r="AR487" s="94" t="n">
        <f aca="false">0.15*AG487/$AN$495</f>
        <v>0.00140954672257135</v>
      </c>
      <c r="AS487" s="81" t="n">
        <f aca="false">AR487*$J$495</f>
        <v>10169.8584601515</v>
      </c>
      <c r="AT487" s="94" t="n">
        <f aca="false">0.24*AI487/$AN$495</f>
        <v>0.00354004001596041</v>
      </c>
      <c r="AU487" s="81" t="n">
        <f aca="false">AT487*$J$495</f>
        <v>25541.3356145541</v>
      </c>
      <c r="AV487" s="94" t="n">
        <f aca="false">0.25*AK487/$AN$495</f>
        <v>0.00307731004846951</v>
      </c>
      <c r="AW487" s="81" t="n">
        <f aca="false">AV487*$J$495</f>
        <v>22202.7458400568</v>
      </c>
      <c r="AX487" s="94" t="n">
        <f aca="false">0.35*AM487/$AN$495</f>
        <v>0.00182517845885988</v>
      </c>
      <c r="AY487" s="81" t="n">
        <f aca="false">AX487*$J$495</f>
        <v>13168.6352029972</v>
      </c>
    </row>
    <row r="488" customFormat="false" ht="13.8" hidden="false" customHeight="false" outlineLevel="0" collapsed="false">
      <c r="A488" s="89" t="s">
        <v>62</v>
      </c>
      <c r="B488" s="81" t="n">
        <f aca="true">INDIRECT(ADDRESS(ROW()-35*INT((ROW()-15)/35)+138,2+INT((ROW()-15)/35), 1, 1, "Variables_Simulación"))</f>
        <v>0</v>
      </c>
      <c r="C488" s="81" t="n">
        <f aca="true">INDIRECT(ADDRESS(ROW()-35*INT((ROW()-15)/35)+108,2+INT((ROW()-15)/35), 1, 1, "Variables_Simulación"))</f>
        <v>0</v>
      </c>
      <c r="D488" s="81" t="n">
        <f aca="true">INDIRECT(ADDRESS(ROW()-35*INT((ROW()-15)/35)+78,2+INT((ROW()-15)/35), 1, 1, "Variables_Simulación"))</f>
        <v>0</v>
      </c>
      <c r="E488" s="81" t="n">
        <f aca="true">INDIRECT(ADDRESS(ROW()-35*INT((ROW()-15)/35)+48,2+INT((ROW()-15)/35), 1, 1, "Variables_Simulación"))</f>
        <v>0</v>
      </c>
      <c r="F488" s="81" t="n">
        <f aca="true">INDIRECT(ADDRESS(ROW()-35*INT((ROW()-15)/35)+18,2+INT((ROW()-15)/35), 1, 1, "Variables_Simulación"))</f>
        <v>0</v>
      </c>
      <c r="G488" s="81" t="n">
        <f aca="true">INDIRECT(ADDRESS(ROW()-35*INT((ROW()-15)/35)-12,2+INT((ROW()-15)/35), 1, 1, "Variables_Simulación"))</f>
        <v>0</v>
      </c>
      <c r="H488" s="81" t="n">
        <f aca="true">INDIRECT(ADDRESS(ROW()-35*INT((ROW()-15)/35)+168,2+INT((ROW()-15)/35), 1, 1, "Variables_Simulación"))</f>
        <v>0</v>
      </c>
      <c r="I488" s="94" t="n">
        <f aca="false">AP488+AR488+AT488+AV488+AX488</f>
        <v>0.010025431459217</v>
      </c>
      <c r="J488" s="81" t="n">
        <f aca="false">ROUND(AQ488+AS488+AU488+AW488+AY488,0)</f>
        <v>72333</v>
      </c>
      <c r="K488" s="94" t="n">
        <f aca="false">I488-Tabla_Ministerio!J488</f>
        <v>4.67910576153197E-008</v>
      </c>
      <c r="L488" s="81" t="n">
        <f aca="false">J488-Tabla_Ministerio!K488</f>
        <v>0</v>
      </c>
      <c r="M488" s="94" t="n">
        <f aca="false">Q523/Q$530</f>
        <v>0.0260332763768899</v>
      </c>
      <c r="N488" s="81" t="n">
        <f aca="false">ROUND(N$495*M488,0)</f>
        <v>3568764</v>
      </c>
      <c r="O488" s="82" t="n">
        <f aca="false">Tabla_Ministerio!L488/Tabla_Ministerio!L495-M488</f>
        <v>-1.00872239825016E-005</v>
      </c>
      <c r="P488" s="81" t="n">
        <f aca="false">N488-Tabla_Ministerio!L488</f>
        <v>1383</v>
      </c>
      <c r="Q488" s="83" t="n">
        <f aca="false">N488+J488</f>
        <v>3641097</v>
      </c>
      <c r="R488" s="81" t="n">
        <f aca="false">Q488-Tabla_Ministerio!M488</f>
        <v>1383</v>
      </c>
      <c r="T488" s="83" t="n">
        <f aca="false">B488+Tabla_Ministerio!B488</f>
        <v>5549</v>
      </c>
      <c r="U488" s="83" t="n">
        <f aca="false">C488+Tabla_Ministerio!C488</f>
        <v>34</v>
      </c>
      <c r="V488" s="83" t="n">
        <f aca="false">D488+Tabla_Ministerio!D488</f>
        <v>282.477272727273</v>
      </c>
      <c r="W488" s="83" t="n">
        <f aca="false">E488+Tabla_Ministerio!E488</f>
        <v>150.681818181818</v>
      </c>
      <c r="X488" s="83" t="n">
        <f aca="false">F488+Tabla_Ministerio!F488</f>
        <v>5</v>
      </c>
      <c r="Y488" s="83" t="n">
        <f aca="false">G488+Tabla_Ministerio!G488</f>
        <v>11</v>
      </c>
      <c r="Z488" s="83" t="n">
        <f aca="false">H488+Tabla_Ministerio!H488</f>
        <v>1</v>
      </c>
      <c r="AA488" s="83" t="n">
        <f aca="false">Y488+0.33*Z488</f>
        <v>11.33</v>
      </c>
      <c r="AD488" s="91" t="n">
        <f aca="false">IF(U488&gt;0,T488/U488,0)</f>
        <v>163.205882352941</v>
      </c>
      <c r="AE488" s="92" t="n">
        <f aca="false">EXP((((AD488-AD$495)/AD$496+2)/4-1.9)^3)</f>
        <v>0.0383870773208468</v>
      </c>
      <c r="AF488" s="93" t="n">
        <f aca="false">T488/V488</f>
        <v>19.6440582508649</v>
      </c>
      <c r="AG488" s="92" t="n">
        <f aca="false">EXP((((AF488-AF$495)/AF$496+2)/4-1.9)^3)</f>
        <v>0.0593687204738039</v>
      </c>
      <c r="AH488" s="92" t="n">
        <f aca="false">W488/V488</f>
        <v>0.533429881728215</v>
      </c>
      <c r="AI488" s="92" t="n">
        <f aca="false">EXP((((AH488-AH$495)/AH$496+2)/4-1.9)^3)</f>
        <v>0.0546490104859078</v>
      </c>
      <c r="AJ488" s="92" t="n">
        <f aca="false">X488/V488</f>
        <v>0.0177005390618714</v>
      </c>
      <c r="AK488" s="92" t="n">
        <f aca="false">EXP((((AJ488-AJ$495)/AJ$496+2)/4-1.9)^3)</f>
        <v>0.00896041357981302</v>
      </c>
      <c r="AL488" s="92" t="n">
        <f aca="false">AA488/V488</f>
        <v>0.0401094215142006</v>
      </c>
      <c r="AM488" s="92" t="n">
        <f aca="false">EXP((((AL488-AL$495)/AL$496+2)/4-1.9)^3)</f>
        <v>0.0103921377619904</v>
      </c>
      <c r="AN488" s="92" t="n">
        <f aca="false">0.01*AE488+0.15*AG488+0.24*AI488+0.25*AK488+0.35*AM488</f>
        <v>0.0282822929725468</v>
      </c>
      <c r="AP488" s="94" t="n">
        <f aca="false">0.01*AE488/$AN$495</f>
        <v>0.000136073483494913</v>
      </c>
      <c r="AQ488" s="81" t="n">
        <f aca="false">AP488*$J$495</f>
        <v>981.768142313542</v>
      </c>
      <c r="AR488" s="94" t="n">
        <f aca="false">0.15*AG488/$AN$495</f>
        <v>0.00315672975230094</v>
      </c>
      <c r="AS488" s="81" t="n">
        <f aca="false">AR488*$J$495</f>
        <v>22775.757811905</v>
      </c>
      <c r="AT488" s="94" t="n">
        <f aca="false">0.24*AI488/$AN$495</f>
        <v>0.00464924036652037</v>
      </c>
      <c r="AU488" s="81" t="n">
        <f aca="false">AT488*$J$495</f>
        <v>33544.199505839</v>
      </c>
      <c r="AV488" s="94" t="n">
        <f aca="false">0.25*AK488/$AN$495</f>
        <v>0.000794065851360172</v>
      </c>
      <c r="AW488" s="81" t="n">
        <f aca="false">AV488*$J$495</f>
        <v>5729.17320657587</v>
      </c>
      <c r="AX488" s="94" t="n">
        <f aca="false">0.35*AM488/$AN$495</f>
        <v>0.00128932200554062</v>
      </c>
      <c r="AY488" s="81" t="n">
        <f aca="false">AX488*$J$495</f>
        <v>9302.43893014552</v>
      </c>
    </row>
    <row r="489" customFormat="false" ht="13.8" hidden="false" customHeight="false" outlineLevel="0" collapsed="false">
      <c r="A489" s="89" t="s">
        <v>63</v>
      </c>
      <c r="B489" s="81" t="n">
        <f aca="true">INDIRECT(ADDRESS(ROW()-35*INT((ROW()-15)/35)+138,2+INT((ROW()-15)/35), 1, 1, "Variables_Simulación"))</f>
        <v>0</v>
      </c>
      <c r="C489" s="81" t="n">
        <f aca="true">INDIRECT(ADDRESS(ROW()-35*INT((ROW()-15)/35)+108,2+INT((ROW()-15)/35), 1, 1, "Variables_Simulación"))</f>
        <v>0</v>
      </c>
      <c r="D489" s="81" t="n">
        <f aca="true">INDIRECT(ADDRESS(ROW()-35*INT((ROW()-15)/35)+78,2+INT((ROW()-15)/35), 1, 1, "Variables_Simulación"))</f>
        <v>0</v>
      </c>
      <c r="E489" s="81" t="n">
        <f aca="true">INDIRECT(ADDRESS(ROW()-35*INT((ROW()-15)/35)+48,2+INT((ROW()-15)/35), 1, 1, "Variables_Simulación"))</f>
        <v>0</v>
      </c>
      <c r="F489" s="81" t="n">
        <f aca="true">INDIRECT(ADDRESS(ROW()-35*INT((ROW()-15)/35)+18,2+INT((ROW()-15)/35), 1, 1, "Variables_Simulación"))</f>
        <v>0</v>
      </c>
      <c r="G489" s="81" t="n">
        <f aca="true">INDIRECT(ADDRESS(ROW()-35*INT((ROW()-15)/35)-12,2+INT((ROW()-15)/35), 1, 1, "Variables_Simulación"))</f>
        <v>0</v>
      </c>
      <c r="H489" s="81" t="n">
        <f aca="true">INDIRECT(ADDRESS(ROW()-35*INT((ROW()-15)/35)+168,2+INT((ROW()-15)/35), 1, 1, "Variables_Simulación"))</f>
        <v>0</v>
      </c>
      <c r="I489" s="94" t="n">
        <f aca="false">AP489+AR489+AT489+AV489+AX489</f>
        <v>0.0121239119108901</v>
      </c>
      <c r="J489" s="81" t="n">
        <f aca="false">ROUND(AQ489+AS489+AU489+AW489+AY489,0)</f>
        <v>87474</v>
      </c>
      <c r="K489" s="94" t="n">
        <f aca="false">I489-Tabla_Ministerio!J489</f>
        <v>-2.18187018799498E-008</v>
      </c>
      <c r="L489" s="81" t="n">
        <f aca="false">J489-Tabla_Ministerio!K489</f>
        <v>0</v>
      </c>
      <c r="M489" s="94" t="n">
        <f aca="false">Q524/Q$530</f>
        <v>0.0117207812084581</v>
      </c>
      <c r="N489" s="81" t="n">
        <f aca="false">ROUND(N$495*M489,0)</f>
        <v>1606740</v>
      </c>
      <c r="O489" s="82" t="n">
        <f aca="false">Tabla_Ministerio!L489/Tabla_Ministerio!L495-M489</f>
        <v>-4.50626932319877E-006</v>
      </c>
      <c r="P489" s="81" t="n">
        <f aca="false">N489-Tabla_Ministerio!L489</f>
        <v>618</v>
      </c>
      <c r="Q489" s="83" t="n">
        <f aca="false">N489+J489</f>
        <v>1694214</v>
      </c>
      <c r="R489" s="81" t="n">
        <f aca="false">Q489-Tabla_Ministerio!M489</f>
        <v>618</v>
      </c>
      <c r="T489" s="83" t="n">
        <f aca="false">B489+Tabla_Ministerio!B489</f>
        <v>7148</v>
      </c>
      <c r="U489" s="83" t="n">
        <f aca="false">C489+Tabla_Ministerio!C489</f>
        <v>61</v>
      </c>
      <c r="V489" s="83" t="n">
        <f aca="false">D489+Tabla_Ministerio!D489</f>
        <v>310.349777183601</v>
      </c>
      <c r="W489" s="83" t="n">
        <f aca="false">E489+Tabla_Ministerio!E489</f>
        <v>156.75924688057</v>
      </c>
      <c r="X489" s="83" t="n">
        <f aca="false">F489+Tabla_Ministerio!F489</f>
        <v>1</v>
      </c>
      <c r="Y489" s="83" t="n">
        <f aca="false">G489+Tabla_Ministerio!G489</f>
        <v>3</v>
      </c>
      <c r="Z489" s="83" t="n">
        <f aca="false">H489+Tabla_Ministerio!H489</f>
        <v>0</v>
      </c>
      <c r="AA489" s="83" t="n">
        <f aca="false">Y489+0.33*Z489</f>
        <v>3</v>
      </c>
      <c r="AD489" s="91" t="n">
        <f aca="false">IF(U489&gt;0,T489/U489,0)</f>
        <v>117.180327868852</v>
      </c>
      <c r="AE489" s="92" t="n">
        <f aca="false">EXP((((AD489-AD$495)/AD$496+2)/4-1.9)^3)</f>
        <v>0.0142006469163363</v>
      </c>
      <c r="AF489" s="93" t="n">
        <f aca="false">T489/V489</f>
        <v>23.0320771126937</v>
      </c>
      <c r="AG489" s="92" t="n">
        <f aca="false">EXP((((AF489-AF$495)/AF$496+2)/4-1.9)^3)</f>
        <v>0.140443905088237</v>
      </c>
      <c r="AH489" s="92" t="n">
        <f aca="false">W489/V489</f>
        <v>0.505105073066742</v>
      </c>
      <c r="AI489" s="92" t="n">
        <f aca="false">EXP((((AH489-AH$495)/AH$496+2)/4-1.9)^3)</f>
        <v>0.0372928169061085</v>
      </c>
      <c r="AJ489" s="92" t="n">
        <f aca="false">X489/V489</f>
        <v>0.00322217083277752</v>
      </c>
      <c r="AK489" s="92" t="n">
        <f aca="false">EXP((((AJ489-AJ$495)/AJ$496+2)/4-1.9)^3)</f>
        <v>0.00575922828841381</v>
      </c>
      <c r="AL489" s="92" t="n">
        <f aca="false">AA489/V489</f>
        <v>0.00966651249833255</v>
      </c>
      <c r="AM489" s="92" t="n">
        <f aca="false">EXP((((AL489-AL$495)/AL$496+2)/4-1.9)^3)</f>
        <v>0.00743870360374767</v>
      </c>
      <c r="AN489" s="92" t="n">
        <f aca="false">0.01*AE489+0.15*AG489+0.24*AI489+0.25*AK489+0.35*AM489</f>
        <v>0.03420222162328</v>
      </c>
      <c r="AP489" s="94" t="n">
        <f aca="false">0.01*AE489/$AN$495</f>
        <v>5.0338072826862E-005</v>
      </c>
      <c r="AQ489" s="81" t="n">
        <f aca="false">AP489*$J$495</f>
        <v>363.188440374717</v>
      </c>
      <c r="AR489" s="94" t="n">
        <f aca="false">0.15*AG489/$AN$495</f>
        <v>0.00746762689482231</v>
      </c>
      <c r="AS489" s="81" t="n">
        <f aca="false">AR489*$J$495</f>
        <v>53878.8160317395</v>
      </c>
      <c r="AT489" s="94" t="n">
        <f aca="false">0.24*AI489/$AN$495</f>
        <v>0.00317266988367233</v>
      </c>
      <c r="AU489" s="81" t="n">
        <f aca="false">AT489*$J$495</f>
        <v>22890.7656206476</v>
      </c>
      <c r="AV489" s="94" t="n">
        <f aca="false">0.25*AK489/$AN$495</f>
        <v>0.000510378954417898</v>
      </c>
      <c r="AW489" s="81" t="n">
        <f aca="false">AV489*$J$495</f>
        <v>3682.37650044082</v>
      </c>
      <c r="AX489" s="94" t="n">
        <f aca="false">0.35*AM489/$AN$495</f>
        <v>0.000922898105150721</v>
      </c>
      <c r="AY489" s="81" t="n">
        <f aca="false">AX489*$J$495</f>
        <v>6658.69598519088</v>
      </c>
    </row>
    <row r="490" customFormat="false" ht="13.8" hidden="false" customHeight="false" outlineLevel="0" collapsed="false">
      <c r="A490" s="89" t="s">
        <v>64</v>
      </c>
      <c r="B490" s="81" t="n">
        <f aca="true">INDIRECT(ADDRESS(ROW()-35*INT((ROW()-15)/35)+138,2+INT((ROW()-15)/35), 1, 1, "Variables_Simulación"))</f>
        <v>0</v>
      </c>
      <c r="C490" s="81" t="n">
        <f aca="true">INDIRECT(ADDRESS(ROW()-35*INT((ROW()-15)/35)+108,2+INT((ROW()-15)/35), 1, 1, "Variables_Simulación"))</f>
        <v>0</v>
      </c>
      <c r="D490" s="81" t="n">
        <f aca="true">INDIRECT(ADDRESS(ROW()-35*INT((ROW()-15)/35)+78,2+INT((ROW()-15)/35), 1, 1, "Variables_Simulación"))</f>
        <v>0</v>
      </c>
      <c r="E490" s="81" t="n">
        <f aca="true">INDIRECT(ADDRESS(ROW()-35*INT((ROW()-15)/35)+48,2+INT((ROW()-15)/35), 1, 1, "Variables_Simulación"))</f>
        <v>0</v>
      </c>
      <c r="F490" s="81" t="n">
        <f aca="true">INDIRECT(ADDRESS(ROW()-35*INT((ROW()-15)/35)+18,2+INT((ROW()-15)/35), 1, 1, "Variables_Simulación"))</f>
        <v>0</v>
      </c>
      <c r="G490" s="81" t="n">
        <f aca="true">INDIRECT(ADDRESS(ROW()-35*INT((ROW()-15)/35)-12,2+INT((ROW()-15)/35), 1, 1, "Variables_Simulación"))</f>
        <v>0</v>
      </c>
      <c r="H490" s="81" t="n">
        <f aca="true">INDIRECT(ADDRESS(ROW()-35*INT((ROW()-15)/35)+168,2+INT((ROW()-15)/35), 1, 1, "Variables_Simulación"))</f>
        <v>0</v>
      </c>
      <c r="I490" s="94" t="n">
        <f aca="false">AP490+AR490+AT490+AV490+AX490</f>
        <v>0.0411588941441097</v>
      </c>
      <c r="J490" s="81" t="n">
        <f aca="false">ROUND(AQ490+AS490+AU490+AW490+AY490,0)</f>
        <v>296961</v>
      </c>
      <c r="K490" s="94" t="n">
        <f aca="false">I490-Tabla_Ministerio!J490</f>
        <v>-2.71842091267849E-008</v>
      </c>
      <c r="L490" s="81" t="n">
        <f aca="false">J490-Tabla_Ministerio!K490</f>
        <v>0</v>
      </c>
      <c r="M490" s="94" t="n">
        <f aca="false">Q525/Q$530</f>
        <v>0.0151043520768842</v>
      </c>
      <c r="N490" s="81" t="n">
        <f aca="false">ROUND(N$495*M490,0)</f>
        <v>2070576</v>
      </c>
      <c r="O490" s="82" t="n">
        <f aca="false">Tabla_Ministerio!L490/Tabla_Ministerio!L495-M490</f>
        <v>-5.0810036148416E-006</v>
      </c>
      <c r="P490" s="81" t="n">
        <f aca="false">N490-Tabla_Ministerio!L490</f>
        <v>697</v>
      </c>
      <c r="Q490" s="83" t="n">
        <f aca="false">N490+J490</f>
        <v>2367537</v>
      </c>
      <c r="R490" s="81" t="n">
        <f aca="false">Q490-Tabla_Ministerio!M490</f>
        <v>697</v>
      </c>
      <c r="T490" s="83" t="n">
        <f aca="false">B490+Tabla_Ministerio!B490</f>
        <v>15919</v>
      </c>
      <c r="U490" s="83" t="n">
        <f aca="false">C490+Tabla_Ministerio!C490</f>
        <v>73</v>
      </c>
      <c r="V490" s="83" t="n">
        <f aca="false">D490+Tabla_Ministerio!D490</f>
        <v>456.492130529898</v>
      </c>
      <c r="W490" s="83" t="n">
        <f aca="false">E490+Tabla_Ministerio!E490</f>
        <v>180.956903257171</v>
      </c>
      <c r="X490" s="83" t="n">
        <f aca="false">F490+Tabla_Ministerio!F490</f>
        <v>3</v>
      </c>
      <c r="Y490" s="83" t="n">
        <f aca="false">G490+Tabla_Ministerio!G490</f>
        <v>18</v>
      </c>
      <c r="Z490" s="83" t="n">
        <f aca="false">H490+Tabla_Ministerio!H490</f>
        <v>3</v>
      </c>
      <c r="AA490" s="83" t="n">
        <f aca="false">Y490+0.33*Z490</f>
        <v>18.99</v>
      </c>
      <c r="AD490" s="91" t="n">
        <f aca="false">IF(U490&gt;0,T490/U490,0)</f>
        <v>218.068493150685</v>
      </c>
      <c r="AE490" s="92" t="n">
        <f aca="false">EXP((((AD490-AD$495)/AD$496+2)/4-1.9)^3)</f>
        <v>0.100919506152867</v>
      </c>
      <c r="AF490" s="93" t="n">
        <f aca="false">T490/V490</f>
        <v>34.8724521965388</v>
      </c>
      <c r="AG490" s="92" t="n">
        <f aca="false">EXP((((AF490-AF$495)/AF$496+2)/4-1.9)^3)</f>
        <v>0.721947975171245</v>
      </c>
      <c r="AH490" s="92" t="n">
        <f aca="false">W490/V490</f>
        <v>0.396407497862264</v>
      </c>
      <c r="AI490" s="92" t="n">
        <f aca="false">EXP((((AH490-AH$495)/AH$496+2)/4-1.9)^3)</f>
        <v>0.00631552170842586</v>
      </c>
      <c r="AJ490" s="92" t="n">
        <f aca="false">X490/V490</f>
        <v>0.00657185480178505</v>
      </c>
      <c r="AK490" s="92" t="n">
        <f aca="false">EXP((((AJ490-AJ$495)/AJ$496+2)/4-1.9)^3)</f>
        <v>0.00639438622156916</v>
      </c>
      <c r="AL490" s="92" t="n">
        <f aca="false">AA490/V490</f>
        <v>0.0415998408952994</v>
      </c>
      <c r="AM490" s="92" t="n">
        <f aca="false">EXP((((AL490-AL$495)/AL$496+2)/4-1.9)^3)</f>
        <v>0.0105593961890265</v>
      </c>
      <c r="AN490" s="92" t="n">
        <f aca="false">0.01*AE490+0.15*AG490+0.24*AI490+0.25*AK490+0.35*AM490</f>
        <v>0.116111501768789</v>
      </c>
      <c r="AP490" s="94" t="n">
        <f aca="false">0.01*AE490/$AN$495</f>
        <v>0.000357736762297065</v>
      </c>
      <c r="AQ490" s="81" t="n">
        <f aca="false">AP490*$J$495</f>
        <v>2581.06537392189</v>
      </c>
      <c r="AR490" s="94" t="n">
        <f aca="false">0.15*AG490/$AN$495</f>
        <v>0.0383871276768055</v>
      </c>
      <c r="AS490" s="81" t="n">
        <f aca="false">AR490*$J$495</f>
        <v>276962.550381237</v>
      </c>
      <c r="AT490" s="94" t="n">
        <f aca="false">0.24*AI490/$AN$495</f>
        <v>0.00053729021260176</v>
      </c>
      <c r="AU490" s="81" t="n">
        <f aca="false">AT490*$J$495</f>
        <v>3876.54082456851</v>
      </c>
      <c r="AV490" s="94" t="n">
        <f aca="false">0.25*AK490/$AN$495</f>
        <v>0.00056666622513891</v>
      </c>
      <c r="AW490" s="81" t="n">
        <f aca="false">AV490*$J$495</f>
        <v>4088.48831438386</v>
      </c>
      <c r="AX490" s="94" t="n">
        <f aca="false">0.35*AM490/$AN$495</f>
        <v>0.00131007326726644</v>
      </c>
      <c r="AY490" s="81" t="n">
        <f aca="false">AX490*$J$495</f>
        <v>9452.15897222835</v>
      </c>
    </row>
    <row r="491" customFormat="false" ht="13.8" hidden="false" customHeight="false" outlineLevel="0" collapsed="false">
      <c r="A491" s="89" t="s">
        <v>65</v>
      </c>
      <c r="B491" s="81" t="n">
        <f aca="true">INDIRECT(ADDRESS(ROW()-35*INT((ROW()-15)/35)+138,2+INT((ROW()-15)/35), 1, 1, "Variables_Simulación"))</f>
        <v>0</v>
      </c>
      <c r="C491" s="81" t="n">
        <f aca="true">INDIRECT(ADDRESS(ROW()-35*INT((ROW()-15)/35)+108,2+INT((ROW()-15)/35), 1, 1, "Variables_Simulación"))</f>
        <v>0</v>
      </c>
      <c r="D491" s="81" t="n">
        <f aca="true">INDIRECT(ADDRESS(ROW()-35*INT((ROW()-15)/35)+78,2+INT((ROW()-15)/35), 1, 1, "Variables_Simulación"))</f>
        <v>0</v>
      </c>
      <c r="E491" s="81" t="n">
        <f aca="true">INDIRECT(ADDRESS(ROW()-35*INT((ROW()-15)/35)+48,2+INT((ROW()-15)/35), 1, 1, "Variables_Simulación"))</f>
        <v>0</v>
      </c>
      <c r="F491" s="81" t="n">
        <f aca="true">INDIRECT(ADDRESS(ROW()-35*INT((ROW()-15)/35)+18,2+INT((ROW()-15)/35), 1, 1, "Variables_Simulación"))</f>
        <v>0</v>
      </c>
      <c r="G491" s="81" t="n">
        <f aca="true">INDIRECT(ADDRESS(ROW()-35*INT((ROW()-15)/35)-12,2+INT((ROW()-15)/35), 1, 1, "Variables_Simulación"))</f>
        <v>0</v>
      </c>
      <c r="H491" s="81" t="n">
        <f aca="true">INDIRECT(ADDRESS(ROW()-35*INT((ROW()-15)/35)+168,2+INT((ROW()-15)/35), 1, 1, "Variables_Simulación"))</f>
        <v>0</v>
      </c>
      <c r="I491" s="94" t="n">
        <f aca="false">AP491+AR491+AT491+AV491+AX491</f>
        <v>0.0152191474621069</v>
      </c>
      <c r="J491" s="81" t="n">
        <f aca="false">ROUND(AQ491+AS491+AU491+AW491+AY491,0)</f>
        <v>109806</v>
      </c>
      <c r="K491" s="94" t="n">
        <f aca="false">I491-Tabla_Ministerio!J491</f>
        <v>-1.09976820445584E-008</v>
      </c>
      <c r="L491" s="81" t="n">
        <f aca="false">J491-Tabla_Ministerio!K491</f>
        <v>0</v>
      </c>
      <c r="M491" s="94" t="n">
        <f aca="false">Q526/Q$530</f>
        <v>0.0140202665270047</v>
      </c>
      <c r="N491" s="81" t="n">
        <f aca="false">ROUND(N$495*M491,0)</f>
        <v>1921964</v>
      </c>
      <c r="O491" s="82" t="n">
        <f aca="false">Tabla_Ministerio!L491/Tabla_Ministerio!L495-M491</f>
        <v>-1.29627066519714E-005</v>
      </c>
      <c r="P491" s="81" t="n">
        <f aca="false">N491-Tabla_Ministerio!L491</f>
        <v>1777</v>
      </c>
      <c r="Q491" s="83" t="n">
        <f aca="false">N491+J491</f>
        <v>2031770</v>
      </c>
      <c r="R491" s="81" t="n">
        <f aca="false">Q491-Tabla_Ministerio!M491</f>
        <v>1777</v>
      </c>
      <c r="T491" s="83" t="n">
        <f aca="false">B491+Tabla_Ministerio!B491</f>
        <v>4588</v>
      </c>
      <c r="U491" s="83" t="n">
        <f aca="false">C491+Tabla_Ministerio!C491</f>
        <v>31</v>
      </c>
      <c r="V491" s="83" t="n">
        <f aca="false">D491+Tabla_Ministerio!D491</f>
        <v>342.522727272727</v>
      </c>
      <c r="W491" s="83" t="n">
        <f aca="false">E491+Tabla_Ministerio!E491</f>
        <v>194.795454545455</v>
      </c>
      <c r="X491" s="83" t="n">
        <f aca="false">F491+Tabla_Ministerio!F491</f>
        <v>32</v>
      </c>
      <c r="Y491" s="83" t="n">
        <f aca="false">G491+Tabla_Ministerio!G491</f>
        <v>35</v>
      </c>
      <c r="Z491" s="83" t="n">
        <f aca="false">H491+Tabla_Ministerio!H491</f>
        <v>-8</v>
      </c>
      <c r="AA491" s="83" t="n">
        <f aca="false">Y491+0.33*Z491</f>
        <v>32.36</v>
      </c>
      <c r="AD491" s="91" t="n">
        <f aca="false">IF(U491&gt;0,T491/U491,0)</f>
        <v>148</v>
      </c>
      <c r="AE491" s="92" t="n">
        <f aca="false">EXP((((AD491-AD$495)/AD$496+2)/4-1.9)^3)</f>
        <v>0.0281791103195128</v>
      </c>
      <c r="AF491" s="93" t="n">
        <f aca="false">T491/V491</f>
        <v>13.3947316037423</v>
      </c>
      <c r="AG491" s="92" t="n">
        <f aca="false">EXP((((AF491-AF$495)/AF$496+2)/4-1.9)^3)</f>
        <v>0.00666902246082301</v>
      </c>
      <c r="AH491" s="92" t="n">
        <f aca="false">W491/V491</f>
        <v>0.568708114922701</v>
      </c>
      <c r="AI491" s="92" t="n">
        <f aca="false">EXP((((AH491-AH$495)/AH$496+2)/4-1.9)^3)</f>
        <v>0.0842625559211313</v>
      </c>
      <c r="AJ491" s="92" t="n">
        <f aca="false">X491/V491</f>
        <v>0.0934244575675138</v>
      </c>
      <c r="AK491" s="92" t="n">
        <f aca="false">EXP((((AJ491-AJ$495)/AJ$496+2)/4-1.9)^3)</f>
        <v>0.0602799805953078</v>
      </c>
      <c r="AL491" s="92" t="n">
        <f aca="false">AA491/V491</f>
        <v>0.0944754827151484</v>
      </c>
      <c r="AM491" s="92" t="n">
        <f aca="false">EXP((((AL491-AL$495)/AL$496+2)/4-1.9)^3)</f>
        <v>0.0181682803777326</v>
      </c>
      <c r="AN491" s="92" t="n">
        <f aca="false">0.01*AE491+0.15*AG491+0.24*AI491+0.25*AK491+0.35*AM491</f>
        <v>0.0429340511744235</v>
      </c>
      <c r="AP491" s="94" t="n">
        <f aca="false">0.01*AE491/$AN$495</f>
        <v>9.98885554874268E-005</v>
      </c>
      <c r="AQ491" s="81" t="n">
        <f aca="false">AP491*$J$495</f>
        <v>720.694429513452</v>
      </c>
      <c r="AR491" s="94" t="n">
        <f aca="false">0.15*AG491/$AN$495</f>
        <v>0.000354602582855603</v>
      </c>
      <c r="AS491" s="81" t="n">
        <f aca="false">AR491*$J$495</f>
        <v>2558.45231626444</v>
      </c>
      <c r="AT491" s="94" t="n">
        <f aca="false">0.24*AI491/$AN$495</f>
        <v>0.0071685996304677</v>
      </c>
      <c r="AU491" s="81" t="n">
        <f aca="false">AT491*$J$495</f>
        <v>51721.33880483</v>
      </c>
      <c r="AV491" s="94" t="n">
        <f aca="false">0.25*AK491/$AN$495</f>
        <v>0.00534197151560348</v>
      </c>
      <c r="AW491" s="81" t="n">
        <f aca="false">AV491*$J$495</f>
        <v>38542.2443555064</v>
      </c>
      <c r="AX491" s="94" t="n">
        <f aca="false">0.35*AM491/$AN$495</f>
        <v>0.00225408517769264</v>
      </c>
      <c r="AY491" s="81" t="n">
        <f aca="false">AX491*$J$495</f>
        <v>16263.1907457747</v>
      </c>
    </row>
    <row r="492" customFormat="false" ht="13.8" hidden="false" customHeight="false" outlineLevel="0" collapsed="false">
      <c r="A492" s="89" t="s">
        <v>66</v>
      </c>
      <c r="B492" s="81" t="n">
        <f aca="true">INDIRECT(ADDRESS(ROW()-35*INT((ROW()-15)/35)+138,2+INT((ROW()-15)/35), 1, 1, "Variables_Simulación"))</f>
        <v>0</v>
      </c>
      <c r="C492" s="81" t="n">
        <f aca="true">INDIRECT(ADDRESS(ROW()-35*INT((ROW()-15)/35)+108,2+INT((ROW()-15)/35), 1, 1, "Variables_Simulación"))</f>
        <v>0</v>
      </c>
      <c r="D492" s="81" t="n">
        <f aca="true">INDIRECT(ADDRESS(ROW()-35*INT((ROW()-15)/35)+78,2+INT((ROW()-15)/35), 1, 1, "Variables_Simulación"))</f>
        <v>0</v>
      </c>
      <c r="E492" s="81" t="n">
        <f aca="true">INDIRECT(ADDRESS(ROW()-35*INT((ROW()-15)/35)+48,2+INT((ROW()-15)/35), 1, 1, "Variables_Simulación"))</f>
        <v>0</v>
      </c>
      <c r="F492" s="81" t="n">
        <f aca="true">INDIRECT(ADDRESS(ROW()-35*INT((ROW()-15)/35)+18,2+INT((ROW()-15)/35), 1, 1, "Variables_Simulación"))</f>
        <v>0</v>
      </c>
      <c r="G492" s="81" t="n">
        <f aca="true">INDIRECT(ADDRESS(ROW()-35*INT((ROW()-15)/35)-12,2+INT((ROW()-15)/35), 1, 1, "Variables_Simulación"))</f>
        <v>0</v>
      </c>
      <c r="H492" s="81" t="n">
        <f aca="true">INDIRECT(ADDRESS(ROW()-35*INT((ROW()-15)/35)+168,2+INT((ROW()-15)/35), 1, 1, "Variables_Simulación"))</f>
        <v>0</v>
      </c>
      <c r="I492" s="94" t="n">
        <f aca="false">AP492+AR492+AT492+AV492+AX492</f>
        <v>0.0176135496845209</v>
      </c>
      <c r="J492" s="81" t="n">
        <f aca="false">ROUND(AQ492+AS492+AU492+AW492+AY492,0)</f>
        <v>127081</v>
      </c>
      <c r="K492" s="94" t="n">
        <f aca="false">I492-Tabla_Ministerio!J492</f>
        <v>-6.97478133027119E-008</v>
      </c>
      <c r="L492" s="81" t="n">
        <f aca="false">J492-Tabla_Ministerio!K492</f>
        <v>-1</v>
      </c>
      <c r="M492" s="94" t="n">
        <f aca="false">Q527/Q$530</f>
        <v>0.00845584746919667</v>
      </c>
      <c r="N492" s="81" t="n">
        <f aca="false">ROUND(N$495*M492,0)</f>
        <v>1159167</v>
      </c>
      <c r="O492" s="82" t="n">
        <f aca="false">Tabla_Ministerio!L492/Tabla_Ministerio!L495-M492</f>
        <v>1.84390516394187E-005</v>
      </c>
      <c r="P492" s="81" t="n">
        <f aca="false">N492-Tabla_Ministerio!L492</f>
        <v>-2528</v>
      </c>
      <c r="Q492" s="83" t="n">
        <f aca="false">N492+J492</f>
        <v>1286248</v>
      </c>
      <c r="R492" s="81" t="n">
        <f aca="false">Q492-Tabla_Ministerio!M492</f>
        <v>-2529</v>
      </c>
      <c r="T492" s="83" t="n">
        <f aca="false">B492+Tabla_Ministerio!B492</f>
        <v>4942</v>
      </c>
      <c r="U492" s="83" t="n">
        <f aca="false">C492+Tabla_Ministerio!C492</f>
        <v>23</v>
      </c>
      <c r="V492" s="83" t="n">
        <f aca="false">D492+Tabla_Ministerio!D492</f>
        <v>243.068181818182</v>
      </c>
      <c r="W492" s="83" t="n">
        <f aca="false">E492+Tabla_Ministerio!E492</f>
        <v>147.409090909091</v>
      </c>
      <c r="X492" s="83" t="n">
        <f aca="false">F492+Tabla_Ministerio!F492</f>
        <v>6</v>
      </c>
      <c r="Y492" s="83" t="n">
        <f aca="false">G492+Tabla_Ministerio!G492</f>
        <v>11</v>
      </c>
      <c r="Z492" s="83" t="n">
        <f aca="false">H492+Tabla_Ministerio!H492</f>
        <v>13</v>
      </c>
      <c r="AA492" s="83" t="n">
        <f aca="false">Y492+0.33*Z492</f>
        <v>15.29</v>
      </c>
      <c r="AD492" s="91" t="n">
        <f aca="false">IF(U492&gt;0,T492/U492,0)</f>
        <v>214.869565217391</v>
      </c>
      <c r="AE492" s="92" t="n">
        <f aca="false">EXP((((AD492-AD$495)/AD$496+2)/4-1.9)^3)</f>
        <v>0.0959726494362189</v>
      </c>
      <c r="AF492" s="93" t="n">
        <f aca="false">T492/V492</f>
        <v>20.3317438055166</v>
      </c>
      <c r="AG492" s="92" t="n">
        <f aca="false">EXP((((AF492-AF$495)/AF$496+2)/4-1.9)^3)</f>
        <v>0.0719222769588848</v>
      </c>
      <c r="AH492" s="92" t="n">
        <f aca="false">W492/V492</f>
        <v>0.606451612903226</v>
      </c>
      <c r="AI492" s="92" t="n">
        <f aca="false">EXP((((AH492-AH$495)/AH$496+2)/4-1.9)^3)</f>
        <v>0.12737310114993</v>
      </c>
      <c r="AJ492" s="92" t="n">
        <f aca="false">X492/V492</f>
        <v>0.0246844319775596</v>
      </c>
      <c r="AK492" s="92" t="n">
        <f aca="false">EXP((((AJ492-AJ$495)/AJ$496+2)/4-1.9)^3)</f>
        <v>0.0109866627124722</v>
      </c>
      <c r="AL492" s="92" t="n">
        <f aca="false">AA492/V492</f>
        <v>0.0629041608228143</v>
      </c>
      <c r="AM492" s="92" t="n">
        <f aca="false">EXP((((AL492-AL$495)/AL$496+2)/4-1.9)^3)</f>
        <v>0.0132128954483304</v>
      </c>
      <c r="AN492" s="92" t="n">
        <f aca="false">0.01*AE492+0.15*AG492+0.24*AI492+0.25*AK492+0.35*AM492</f>
        <v>0.0496887913992118</v>
      </c>
      <c r="AP492" s="94" t="n">
        <f aca="false">0.01*AE492/$AN$495</f>
        <v>0.000340201277108697</v>
      </c>
      <c r="AQ492" s="81" t="n">
        <f aca="false">AP492*$J$495</f>
        <v>2454.54711132009</v>
      </c>
      <c r="AR492" s="94" t="n">
        <f aca="false">0.15*AG492/$AN$495</f>
        <v>0.00382422241404915</v>
      </c>
      <c r="AS492" s="81" t="n">
        <f aca="false">AR492*$J$495</f>
        <v>27591.7073540284</v>
      </c>
      <c r="AT492" s="94" t="n">
        <f aca="false">0.24*AI492/$AN$495</f>
        <v>0.0108362101748913</v>
      </c>
      <c r="AU492" s="81" t="n">
        <f aca="false">AT492*$J$495</f>
        <v>78183.0938686883</v>
      </c>
      <c r="AV492" s="94" t="n">
        <f aca="false">0.25*AK492/$AN$495</f>
        <v>0.000973630692677058</v>
      </c>
      <c r="AW492" s="81" t="n">
        <f aca="false">AV492*$J$495</f>
        <v>7024.73084320459</v>
      </c>
      <c r="AX492" s="94" t="n">
        <f aca="false">0.35*AM492/$AN$495</f>
        <v>0.00163928512579466</v>
      </c>
      <c r="AY492" s="81" t="n">
        <f aca="false">AX492*$J$495</f>
        <v>11827.4175933316</v>
      </c>
    </row>
    <row r="493" customFormat="false" ht="13.8" hidden="false" customHeight="false" outlineLevel="0" collapsed="false">
      <c r="A493" s="89" t="s">
        <v>67</v>
      </c>
      <c r="B493" s="81" t="n">
        <f aca="true">INDIRECT(ADDRESS(ROW()-35*INT((ROW()-15)/35)+138,2+INT((ROW()-15)/35), 1, 1, "Variables_Simulación"))</f>
        <v>0</v>
      </c>
      <c r="C493" s="81" t="n">
        <f aca="true">INDIRECT(ADDRESS(ROW()-35*INT((ROW()-15)/35)+108,2+INT((ROW()-15)/35), 1, 1, "Variables_Simulación"))</f>
        <v>0</v>
      </c>
      <c r="D493" s="81" t="n">
        <f aca="true">INDIRECT(ADDRESS(ROW()-35*INT((ROW()-15)/35)+78,2+INT((ROW()-15)/35), 1, 1, "Variables_Simulación"))</f>
        <v>0</v>
      </c>
      <c r="E493" s="81" t="n">
        <f aca="true">INDIRECT(ADDRESS(ROW()-35*INT((ROW()-15)/35)+48,2+INT((ROW()-15)/35), 1, 1, "Variables_Simulación"))</f>
        <v>0</v>
      </c>
      <c r="F493" s="81" t="n">
        <f aca="true">INDIRECT(ADDRESS(ROW()-35*INT((ROW()-15)/35)+18,2+INT((ROW()-15)/35), 1, 1, "Variables_Simulación"))</f>
        <v>0</v>
      </c>
      <c r="G493" s="81" t="n">
        <f aca="true">INDIRECT(ADDRESS(ROW()-35*INT((ROW()-15)/35)-12,2+INT((ROW()-15)/35), 1, 1, "Variables_Simulación"))</f>
        <v>0</v>
      </c>
      <c r="H493" s="81" t="n">
        <f aca="true">INDIRECT(ADDRESS(ROW()-35*INT((ROW()-15)/35)+168,2+INT((ROW()-15)/35), 1, 1, "Variables_Simulación"))</f>
        <v>0</v>
      </c>
      <c r="I493" s="94" t="n">
        <f aca="false">AP493+AR493+AT493+AV493+AX493</f>
        <v>0.00676717060833666</v>
      </c>
      <c r="J493" s="81" t="n">
        <f aca="false">ROUND(AQ493+AS493+AU493+AW493+AY493,0)</f>
        <v>48825</v>
      </c>
      <c r="K493" s="94" t="n">
        <f aca="false">I493-Tabla_Ministerio!J493</f>
        <v>-1.33828193698768E-007</v>
      </c>
      <c r="L493" s="81" t="n">
        <f aca="false">J493-Tabla_Ministerio!K493</f>
        <v>-1</v>
      </c>
      <c r="M493" s="94" t="n">
        <f aca="false">Q528/Q$530</f>
        <v>0.00524906216026801</v>
      </c>
      <c r="N493" s="81" t="n">
        <f aca="false">ROUND(N$495*M493,0)</f>
        <v>719566</v>
      </c>
      <c r="O493" s="82" t="n">
        <f aca="false">Tabla_Ministerio!L493/Tabla_Ministerio!L495-M493</f>
        <v>-2.08418287163366E-005</v>
      </c>
      <c r="P493" s="81" t="n">
        <f aca="false">N493-Tabla_Ministerio!L493</f>
        <v>2857</v>
      </c>
      <c r="Q493" s="83" t="n">
        <f aca="false">N493+J493</f>
        <v>768391</v>
      </c>
      <c r="R493" s="81" t="n">
        <f aca="false">Q493-Tabla_Ministerio!M493</f>
        <v>2856</v>
      </c>
      <c r="T493" s="83" t="n">
        <f aca="false">B493+Tabla_Ministerio!B493</f>
        <v>4940</v>
      </c>
      <c r="U493" s="83" t="n">
        <f aca="false">C493+Tabla_Ministerio!C493</f>
        <v>35</v>
      </c>
      <c r="V493" s="83" t="n">
        <f aca="false">D493+Tabla_Ministerio!D493</f>
        <v>313.511363636364</v>
      </c>
      <c r="W493" s="83" t="n">
        <f aca="false">E493+Tabla_Ministerio!E493</f>
        <v>142.002272727273</v>
      </c>
      <c r="X493" s="83" t="n">
        <f aca="false">F493+Tabla_Ministerio!F493</f>
        <v>17</v>
      </c>
      <c r="Y493" s="83" t="n">
        <f aca="false">G493+Tabla_Ministerio!G493</f>
        <v>23</v>
      </c>
      <c r="Z493" s="83" t="n">
        <f aca="false">H493+Tabla_Ministerio!H493</f>
        <v>17</v>
      </c>
      <c r="AA493" s="83" t="n">
        <f aca="false">Y493+0.33*Z493</f>
        <v>28.61</v>
      </c>
      <c r="AD493" s="91" t="n">
        <f aca="false">IF(U493&gt;0,T493/U493,0)</f>
        <v>141.142857142857</v>
      </c>
      <c r="AE493" s="92" t="n">
        <f aca="false">EXP((((AD493-AD$495)/AD$496+2)/4-1.9)^3)</f>
        <v>0.024361579563848</v>
      </c>
      <c r="AF493" s="93" t="n">
        <f aca="false">T493/V493</f>
        <v>15.7570046032839</v>
      </c>
      <c r="AG493" s="92" t="n">
        <f aca="false">EXP((((AF493-AF$495)/AF$496+2)/4-1.9)^3)</f>
        <v>0.0168155610716243</v>
      </c>
      <c r="AH493" s="92" t="n">
        <f aca="false">W493/V493</f>
        <v>0.452941389684295</v>
      </c>
      <c r="AI493" s="92" t="n">
        <f aca="false">EXP((((AH493-AH$495)/AH$496+2)/4-1.9)^3)</f>
        <v>0.0169473078973284</v>
      </c>
      <c r="AJ493" s="92" t="n">
        <f aca="false">X493/V493</f>
        <v>0.0542245097683859</v>
      </c>
      <c r="AK493" s="92" t="n">
        <f aca="false">EXP((((AJ493-AJ$495)/AJ$496+2)/4-1.9)^3)</f>
        <v>0.0243878363264266</v>
      </c>
      <c r="AL493" s="92" t="n">
        <f aca="false">AA493/V493</f>
        <v>0.0912566602631483</v>
      </c>
      <c r="AM493" s="92" t="n">
        <f aca="false">EXP((((AL493-AL$495)/AL$496+2)/4-1.9)^3)</f>
        <v>0.017600849030357</v>
      </c>
      <c r="AN493" s="92" t="n">
        <f aca="false">0.01*AE493+0.15*AG493+0.24*AI493+0.25*AK493+0.35*AM493</f>
        <v>0.0190905600939725</v>
      </c>
      <c r="AP493" s="94" t="n">
        <f aca="false">0.01*AE493/$AN$495</f>
        <v>8.63562747167266E-005</v>
      </c>
      <c r="AQ493" s="81" t="n">
        <f aca="false">AP493*$J$495</f>
        <v>623.059226737062</v>
      </c>
      <c r="AR493" s="94" t="n">
        <f aca="false">0.15*AG493/$AN$495</f>
        <v>0.00089411025726674</v>
      </c>
      <c r="AS493" s="81" t="n">
        <f aca="false">AR493*$J$495</f>
        <v>6450.99209452567</v>
      </c>
      <c r="AT493" s="94" t="n">
        <f aca="false">0.24*AI493/$AN$495</f>
        <v>0.00144178471448128</v>
      </c>
      <c r="AU493" s="81" t="n">
        <f aca="false">AT493*$J$495</f>
        <v>10402.4550882117</v>
      </c>
      <c r="AV493" s="94" t="n">
        <f aca="false">0.25*AK493/$AN$495</f>
        <v>0.0021612337246358</v>
      </c>
      <c r="AW493" s="81" t="n">
        <f aca="false">AV493*$J$495</f>
        <v>15593.2689047414</v>
      </c>
      <c r="AX493" s="94" t="n">
        <f aca="false">0.35*AM493/$AN$495</f>
        <v>0.00218368563723612</v>
      </c>
      <c r="AY493" s="81" t="n">
        <f aca="false">AX493*$J$495</f>
        <v>15755.259117374</v>
      </c>
    </row>
    <row r="494" customFormat="false" ht="13.8" hidden="false" customHeight="false" outlineLevel="0" collapsed="false">
      <c r="A494" s="95" t="s">
        <v>68</v>
      </c>
      <c r="B494" s="97" t="n">
        <f aca="true">INDIRECT(ADDRESS(ROW()-35*INT((ROW()-15)/35)+138,2+INT((ROW()-15)/35), 1, 1, "Variables_Simulación"))</f>
        <v>0</v>
      </c>
      <c r="C494" s="97" t="n">
        <f aca="true">INDIRECT(ADDRESS(ROW()-35*INT((ROW()-15)/35)+108,2+INT((ROW()-15)/35), 1, 1, "Variables_Simulación"))</f>
        <v>0</v>
      </c>
      <c r="D494" s="97" t="n">
        <f aca="true">INDIRECT(ADDRESS(ROW()-35*INT((ROW()-15)/35)+78,2+INT((ROW()-15)/35), 1, 1, "Variables_Simulación"))</f>
        <v>0</v>
      </c>
      <c r="E494" s="97" t="n">
        <f aca="true">INDIRECT(ADDRESS(ROW()-35*INT((ROW()-15)/35)+48,2+INT((ROW()-15)/35), 1, 1, "Variables_Simulación"))</f>
        <v>0</v>
      </c>
      <c r="F494" s="97" t="n">
        <f aca="true">INDIRECT(ADDRESS(ROW()-35*INT((ROW()-15)/35)+18,2+INT((ROW()-15)/35), 1, 1, "Variables_Simulación"))</f>
        <v>0</v>
      </c>
      <c r="G494" s="97" t="n">
        <f aca="true">INDIRECT(ADDRESS(ROW()-35*INT((ROW()-15)/35)-12,2+INT((ROW()-15)/35), 1, 1, "Variables_Simulación"))</f>
        <v>0</v>
      </c>
      <c r="H494" s="97" t="n">
        <f aca="true">INDIRECT(ADDRESS(ROW()-35*INT((ROW()-15)/35)+168,2+INT((ROW()-15)/35), 1, 1, "Variables_Simulación"))</f>
        <v>0</v>
      </c>
      <c r="I494" s="103" t="n">
        <f aca="false">AP494+AR494+AT494+AV494+AX494</f>
        <v>0.00952129219455883</v>
      </c>
      <c r="J494" s="97" t="n">
        <f aca="false">ROUND(AQ494+AS494+AU494+AW494+AY494,0)</f>
        <v>68696</v>
      </c>
      <c r="K494" s="94" t="n">
        <f aca="false">I494-Tabla_Ministerio!J494</f>
        <v>-2.72150821670203E-009</v>
      </c>
      <c r="L494" s="81" t="n">
        <f aca="false">J494-Tabla_Ministerio!K494</f>
        <v>0</v>
      </c>
      <c r="M494" s="94" t="n">
        <f aca="false">Q529/Q$530</f>
        <v>0.00635789967046352</v>
      </c>
      <c r="N494" s="81" t="n">
        <f aca="false">ROUND(N$495*M494,0)</f>
        <v>871571</v>
      </c>
      <c r="O494" s="82" t="n">
        <f aca="false">Tabla_Ministerio!L494/Tabla_Ministerio!L495-M494</f>
        <v>1.32564039449952E-005</v>
      </c>
      <c r="P494" s="81" t="n">
        <f aca="false">N494-Tabla_Ministerio!L494</f>
        <v>-1817</v>
      </c>
      <c r="Q494" s="83" t="n">
        <f aca="false">N494+J494</f>
        <v>940267</v>
      </c>
      <c r="R494" s="81" t="n">
        <f aca="false">Q494-Tabla_Ministerio!M494</f>
        <v>-1817</v>
      </c>
      <c r="T494" s="99" t="n">
        <f aca="false">B494+Tabla_Ministerio!B494</f>
        <v>5735</v>
      </c>
      <c r="U494" s="99" t="n">
        <f aca="false">C494+Tabla_Ministerio!C494</f>
        <v>30</v>
      </c>
      <c r="V494" s="99" t="n">
        <f aca="false">D494+Tabla_Ministerio!D494</f>
        <v>305.530303030303</v>
      </c>
      <c r="W494" s="99" t="n">
        <f aca="false">E494+Tabla_Ministerio!E494</f>
        <v>141.689393939394</v>
      </c>
      <c r="X494" s="99" t="n">
        <f aca="false">F494+Tabla_Ministerio!F494</f>
        <v>18</v>
      </c>
      <c r="Y494" s="99" t="n">
        <f aca="false">G494+Tabla_Ministerio!G494</f>
        <v>32</v>
      </c>
      <c r="Z494" s="99" t="n">
        <f aca="false">H494+Tabla_Ministerio!H494</f>
        <v>8</v>
      </c>
      <c r="AA494" s="99" t="n">
        <f aca="false">Y494+0.33*Z494</f>
        <v>34.64</v>
      </c>
      <c r="AD494" s="91" t="n">
        <f aca="false">IF(U494&gt;0,T494/U494,0)</f>
        <v>191.166666666667</v>
      </c>
      <c r="AE494" s="92" t="n">
        <f aca="false">EXP((((AD494-AD$495)/AD$496+2)/4-1.9)^3)</f>
        <v>0.064624489186439</v>
      </c>
      <c r="AF494" s="93" t="n">
        <f aca="false">T494/V494</f>
        <v>18.7706422018349</v>
      </c>
      <c r="AG494" s="92" t="n">
        <f aca="false">EXP((((AF494-AF$495)/AF$496+2)/4-1.9)^3)</f>
        <v>0.0459244128011796</v>
      </c>
      <c r="AH494" s="92" t="n">
        <f aca="false">W494/V494</f>
        <v>0.463749070171089</v>
      </c>
      <c r="AI494" s="92" t="n">
        <f aca="false">EXP((((AH494-AH$495)/AH$496+2)/4-1.9)^3)</f>
        <v>0.0201429748423013</v>
      </c>
      <c r="AJ494" s="92" t="n">
        <f aca="false">X494/V494</f>
        <v>0.058913959831391</v>
      </c>
      <c r="AK494" s="92" t="n">
        <f aca="false">EXP((((AJ494-AJ$495)/AJ$496+2)/4-1.9)^3)</f>
        <v>0.0274208167763676</v>
      </c>
      <c r="AL494" s="92" t="n">
        <f aca="false">AA494/V494</f>
        <v>0.113376642697744</v>
      </c>
      <c r="AM494" s="92" t="n">
        <f aca="false">EXP((((AL494-AL$495)/AL$496+2)/4-1.9)^3)</f>
        <v>0.0218161812565615</v>
      </c>
      <c r="AN494" s="92" t="n">
        <f aca="false">0.01*AE494+0.15*AG494+0.24*AI494+0.25*AK494+0.35*AM494</f>
        <v>0.026860088408082</v>
      </c>
      <c r="AP494" s="94" t="n">
        <f aca="false">0.01*AE494/$AN$495</f>
        <v>0.00022907915831098</v>
      </c>
      <c r="AQ494" s="81" t="n">
        <f aca="false">AP494*$J$495</f>
        <v>1652.80269102634</v>
      </c>
      <c r="AR494" s="94" t="n">
        <f aca="false">0.15*AG494/$AN$495</f>
        <v>0.00244187442628819</v>
      </c>
      <c r="AS494" s="81" t="n">
        <f aca="false">AR494*$J$495</f>
        <v>17618.0873575529</v>
      </c>
      <c r="AT494" s="94" t="n">
        <f aca="false">0.24*AI494/$AN$495</f>
        <v>0.00171365466466736</v>
      </c>
      <c r="AU494" s="81" t="n">
        <f aca="false">AT494*$J$495</f>
        <v>12363.992700755</v>
      </c>
      <c r="AV494" s="94" t="n">
        <f aca="false">0.25*AK494/$AN$495</f>
        <v>0.00243001442116157</v>
      </c>
      <c r="AW494" s="81" t="n">
        <f aca="false">AV494*$J$495</f>
        <v>17532.5175984644</v>
      </c>
      <c r="AX494" s="94" t="n">
        <f aca="false">0.35*AM494/$AN$495</f>
        <v>0.00270666952413073</v>
      </c>
      <c r="AY494" s="81" t="n">
        <f aca="false">AX494*$J$495</f>
        <v>19528.5800165604</v>
      </c>
    </row>
    <row r="495" customFormat="false" ht="13.8" hidden="false" customHeight="false" outlineLevel="0" collapsed="false">
      <c r="A495" s="104" t="s">
        <v>71</v>
      </c>
      <c r="B495" s="108"/>
      <c r="C495" s="108"/>
      <c r="D495" s="108"/>
      <c r="E495" s="108"/>
      <c r="F495" s="108"/>
      <c r="G495" s="108"/>
      <c r="H495" s="108"/>
      <c r="I495" s="108" t="n">
        <f aca="false">SUM(I468:I494)</f>
        <v>1</v>
      </c>
      <c r="J495" s="108" t="n">
        <f aca="false">Tabla_Ministerio!K495</f>
        <v>7214985</v>
      </c>
      <c r="K495" s="107" t="n">
        <f aca="false">I495-Tabla_Ministerio!J495</f>
        <v>0</v>
      </c>
      <c r="L495" s="108" t="n">
        <f aca="false">J495-Tabla_Ministerio!K495</f>
        <v>0</v>
      </c>
      <c r="M495" s="105" t="n">
        <f aca="false">SUM(M470:M494)</f>
        <v>1.00000002286907</v>
      </c>
      <c r="N495" s="108" t="n">
        <f aca="false">Tabla_Ministerio!L495</f>
        <v>137084697</v>
      </c>
      <c r="O495" s="105" t="n">
        <f aca="false">SUM(P470:P494)</f>
        <v>4</v>
      </c>
      <c r="P495" s="108" t="n">
        <f aca="false">SUM(P470:P494)</f>
        <v>4</v>
      </c>
      <c r="Q495" s="111" t="n">
        <f aca="false">Tabla_Ministerio!M495</f>
        <v>144299682</v>
      </c>
      <c r="R495" s="108" t="n">
        <f aca="false">SUM(R470:R494)</f>
        <v>2</v>
      </c>
      <c r="T495" s="111"/>
      <c r="U495" s="111"/>
      <c r="V495" s="111"/>
      <c r="W495" s="111"/>
      <c r="X495" s="111"/>
      <c r="Y495" s="111"/>
      <c r="Z495" s="111"/>
      <c r="AA495" s="111"/>
      <c r="AC495" s="112" t="s">
        <v>295</v>
      </c>
      <c r="AD495" s="112" t="n">
        <f aca="false">AVERAGE(AD470:AD494)</f>
        <v>190.891287886829</v>
      </c>
      <c r="AE495" s="111"/>
      <c r="AF495" s="112" t="n">
        <f aca="false">AVERAGE(AF470:AF494)</f>
        <v>19.9269145277085</v>
      </c>
      <c r="AG495" s="111"/>
      <c r="AH495" s="114" t="n">
        <f aca="false">AVERAGE(AH470:AH494)</f>
        <v>0.546255868022372</v>
      </c>
      <c r="AI495" s="111"/>
      <c r="AJ495" s="114" t="n">
        <f aca="false">AVERAGE(AJ470:AJ494)</f>
        <v>0.0965361998541458</v>
      </c>
      <c r="AK495" s="111"/>
      <c r="AL495" s="114" t="n">
        <f aca="false">AVERAGE(AL470:AL494)</f>
        <v>0.239581897934124</v>
      </c>
      <c r="AM495" s="111"/>
      <c r="AN495" s="114" t="n">
        <f aca="false">SUM(AN470:AN494)</f>
        <v>2.82105494288179</v>
      </c>
      <c r="AP495" s="116" t="n">
        <f aca="false">SUM(AP468:AP494)</f>
        <v>0.00979383617940937</v>
      </c>
      <c r="AQ495" s="108" t="n">
        <f aca="false">SUM(AQ468:AQ494)</f>
        <v>70662.3811268959</v>
      </c>
      <c r="AR495" s="116" t="n">
        <f aca="false">SUM(AR468:AR494)</f>
        <v>0.147762911520917</v>
      </c>
      <c r="AS495" s="108" t="n">
        <f aca="false">SUM(AS468:AS494)</f>
        <v>1066107.19017974</v>
      </c>
      <c r="AT495" s="116" t="n">
        <f aca="false">SUM(AT468:AT494)</f>
        <v>0.238174824895206</v>
      </c>
      <c r="AU495" s="108" t="n">
        <f aca="false">SUM(AU468:AU494)</f>
        <v>1718427.78899654</v>
      </c>
      <c r="AV495" s="116" t="n">
        <f aca="false">SUM(AV468:AV494)</f>
        <v>0.25411565572044</v>
      </c>
      <c r="AW495" s="108" t="n">
        <f aca="false">SUM(AW468:AW494)</f>
        <v>1833440.64428814</v>
      </c>
      <c r="AX495" s="116" t="n">
        <f aca="false">SUM(AX468:AX494)</f>
        <v>0.350152771684027</v>
      </c>
      <c r="AY495" s="108" t="n">
        <f aca="false">SUM(AY468:AY494)</f>
        <v>2526346.99540868</v>
      </c>
    </row>
    <row r="496" customFormat="false" ht="13.8" hidden="false" customHeight="false" outlineLevel="0" collapsed="false">
      <c r="A496" s="57" t="s">
        <v>72</v>
      </c>
      <c r="I496" s="48"/>
      <c r="J496" s="60" t="s">
        <v>311</v>
      </c>
      <c r="T496" s="48"/>
      <c r="U496" s="48"/>
      <c r="V496" s="48"/>
      <c r="W496" s="48"/>
      <c r="X496" s="48"/>
      <c r="Y496" s="48"/>
      <c r="Z496" s="48"/>
      <c r="AA496" s="48"/>
      <c r="AC496" s="112" t="s">
        <v>296</v>
      </c>
      <c r="AD496" s="112" t="n">
        <f aca="false">_xlfn.STDEV.P(AD470:AD494)</f>
        <v>83.6205649443359</v>
      </c>
      <c r="AE496" s="111"/>
      <c r="AF496" s="112" t="n">
        <f aca="false">_xlfn.STDEV.P(AF470:AF494)</f>
        <v>5.2484654899212</v>
      </c>
      <c r="AG496" s="111"/>
      <c r="AH496" s="114" t="n">
        <f aca="false">_xlfn.STDEV.P(AH470:AH494)</f>
        <v>0.118055863697527</v>
      </c>
      <c r="AI496" s="111"/>
      <c r="AJ496" s="114" t="n">
        <f aca="false">_xlfn.STDEV.P(AJ470:AJ494)</f>
        <v>0.0711920455783313</v>
      </c>
      <c r="AK496" s="111"/>
      <c r="AL496" s="114" t="n">
        <f aca="false">_xlfn.STDEV.P(AL470:AL494)</f>
        <v>0.192480558339643</v>
      </c>
      <c r="AM496" s="111"/>
      <c r="AN496" s="114"/>
    </row>
    <row r="497" customFormat="false" ht="13.8" hidden="false" customHeight="false" outlineLevel="0" collapsed="false">
      <c r="A497" s="57" t="s">
        <v>196</v>
      </c>
      <c r="I497" s="48"/>
      <c r="T497" s="48"/>
      <c r="U497" s="48"/>
      <c r="V497" s="48"/>
      <c r="W497" s="48"/>
      <c r="X497" s="48"/>
      <c r="Y497" s="48"/>
      <c r="Z497" s="48"/>
      <c r="AA497" s="48"/>
    </row>
    <row r="498" customFormat="false" ht="13.8" hidden="false" customHeight="false" outlineLevel="0" collapsed="false">
      <c r="A498" s="126"/>
      <c r="I498" s="48"/>
      <c r="T498" s="48"/>
      <c r="U498" s="48"/>
      <c r="V498" s="48"/>
      <c r="W498" s="48"/>
      <c r="X498" s="48"/>
      <c r="Y498" s="48"/>
      <c r="Z498" s="48"/>
      <c r="AA498" s="48"/>
    </row>
    <row r="499" customFormat="false" ht="13.8" hidden="false" customHeight="false" outlineLevel="0" collapsed="false">
      <c r="A499" s="126"/>
      <c r="I499" s="48"/>
      <c r="T499" s="48"/>
      <c r="U499" s="48"/>
      <c r="V499" s="48"/>
      <c r="W499" s="48"/>
      <c r="X499" s="48"/>
      <c r="Y499" s="48"/>
      <c r="Z499" s="48"/>
      <c r="AA499" s="48"/>
    </row>
    <row r="500" customFormat="false" ht="13.8" hidden="false" customHeight="false" outlineLevel="0" collapsed="false">
      <c r="A500" s="126"/>
      <c r="I500" s="48"/>
      <c r="T500" s="48"/>
      <c r="U500" s="48"/>
      <c r="V500" s="48"/>
      <c r="W500" s="48"/>
      <c r="X500" s="48"/>
      <c r="Y500" s="48"/>
      <c r="Z500" s="48"/>
      <c r="AA500" s="48"/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N501" s="134"/>
      <c r="O501" s="62"/>
      <c r="P501" s="62"/>
      <c r="T501" s="16"/>
      <c r="U501" s="16"/>
      <c r="V501" s="16"/>
      <c r="W501" s="16"/>
      <c r="X501" s="16"/>
      <c r="Y501" s="16"/>
      <c r="Z501" s="16"/>
      <c r="AA501" s="16"/>
    </row>
    <row r="502" customFormat="false" ht="13.8" hidden="false" customHeight="false" outlineLevel="0" collapsed="false">
      <c r="A502" s="16" t="s">
        <v>205</v>
      </c>
      <c r="B502" s="16"/>
      <c r="C502" s="16"/>
      <c r="D502" s="16"/>
      <c r="E502" s="16"/>
      <c r="F502" s="16"/>
      <c r="G502" s="16"/>
      <c r="H502" s="16"/>
      <c r="I502" s="16"/>
      <c r="J502" s="16"/>
      <c r="N502" s="135"/>
      <c r="T502" s="16"/>
      <c r="U502" s="16"/>
      <c r="V502" s="16"/>
      <c r="W502" s="16"/>
      <c r="X502" s="16"/>
      <c r="Y502" s="16"/>
      <c r="Z502" s="16"/>
      <c r="AA502" s="16"/>
    </row>
    <row r="503" customFormat="false" ht="15.8" hidden="false" customHeight="true" outlineLevel="0" collapsed="false">
      <c r="A503" s="66" t="s">
        <v>30</v>
      </c>
      <c r="B503" s="136" t="s">
        <v>309</v>
      </c>
      <c r="C503" s="136"/>
      <c r="D503" s="136"/>
      <c r="E503" s="136"/>
      <c r="F503" s="136"/>
      <c r="G503" s="136"/>
      <c r="H503" s="136"/>
      <c r="I503" s="66" t="s">
        <v>32</v>
      </c>
      <c r="J503" s="69" t="s">
        <v>33</v>
      </c>
      <c r="K503" s="157" t="s">
        <v>276</v>
      </c>
      <c r="L503" s="69" t="s">
        <v>277</v>
      </c>
      <c r="M503" s="157" t="s">
        <v>278</v>
      </c>
      <c r="N503" s="69" t="s">
        <v>34</v>
      </c>
      <c r="O503" s="69" t="s">
        <v>279</v>
      </c>
      <c r="P503" s="69" t="s">
        <v>280</v>
      </c>
      <c r="Q503" s="66" t="s">
        <v>281</v>
      </c>
      <c r="R503" s="69" t="s">
        <v>282</v>
      </c>
      <c r="T503" s="72" t="s">
        <v>309</v>
      </c>
      <c r="U503" s="72"/>
      <c r="V503" s="72"/>
      <c r="W503" s="72"/>
      <c r="X503" s="72"/>
      <c r="Y503" s="72"/>
      <c r="Z503" s="72"/>
      <c r="AA503" s="72"/>
      <c r="AD503" s="73" t="s">
        <v>284</v>
      </c>
      <c r="AE503" s="73"/>
      <c r="AF503" s="73" t="s">
        <v>285</v>
      </c>
      <c r="AG503" s="73"/>
      <c r="AH503" s="73" t="s">
        <v>286</v>
      </c>
      <c r="AI503" s="73"/>
      <c r="AJ503" s="73" t="s">
        <v>287</v>
      </c>
      <c r="AK503" s="73"/>
      <c r="AL503" s="73" t="s">
        <v>288</v>
      </c>
      <c r="AM503" s="73"/>
      <c r="AN503" s="74" t="s">
        <v>289</v>
      </c>
      <c r="AP503" s="73" t="s">
        <v>284</v>
      </c>
      <c r="AQ503" s="73"/>
      <c r="AR503" s="73" t="s">
        <v>285</v>
      </c>
      <c r="AS503" s="73"/>
      <c r="AT503" s="73" t="s">
        <v>286</v>
      </c>
      <c r="AU503" s="73"/>
      <c r="AV503" s="73" t="s">
        <v>287</v>
      </c>
      <c r="AW503" s="73"/>
      <c r="AX503" s="74" t="s">
        <v>288</v>
      </c>
      <c r="AY503" s="74"/>
    </row>
    <row r="504" customFormat="false" ht="37.3" hidden="false" customHeight="false" outlineLevel="0" collapsed="false">
      <c r="A504" s="66"/>
      <c r="B504" s="137" t="s">
        <v>206</v>
      </c>
      <c r="C504" s="137" t="s">
        <v>207</v>
      </c>
      <c r="D504" s="137" t="s">
        <v>208</v>
      </c>
      <c r="E504" s="137" t="s">
        <v>209</v>
      </c>
      <c r="F504" s="137" t="s">
        <v>210</v>
      </c>
      <c r="G504" s="137" t="s">
        <v>211</v>
      </c>
      <c r="H504" s="137" t="s">
        <v>212</v>
      </c>
      <c r="I504" s="66"/>
      <c r="J504" s="69"/>
      <c r="K504" s="157"/>
      <c r="L504" s="69"/>
      <c r="M504" s="157"/>
      <c r="N504" s="69"/>
      <c r="O504" s="69"/>
      <c r="P504" s="69"/>
      <c r="Q504" s="66"/>
      <c r="R504" s="69"/>
      <c r="T504" s="73" t="s">
        <v>206</v>
      </c>
      <c r="U504" s="73" t="s">
        <v>207</v>
      </c>
      <c r="V504" s="73" t="s">
        <v>208</v>
      </c>
      <c r="W504" s="73" t="s">
        <v>209</v>
      </c>
      <c r="X504" s="73" t="s">
        <v>210</v>
      </c>
      <c r="Y504" s="73" t="s">
        <v>211</v>
      </c>
      <c r="Z504" s="73" t="s">
        <v>212</v>
      </c>
      <c r="AA504" s="66" t="s">
        <v>43</v>
      </c>
      <c r="AD504" s="73" t="s">
        <v>290</v>
      </c>
      <c r="AE504" s="73" t="s">
        <v>291</v>
      </c>
      <c r="AF504" s="73" t="s">
        <v>290</v>
      </c>
      <c r="AG504" s="73" t="s">
        <v>291</v>
      </c>
      <c r="AH504" s="73" t="s">
        <v>290</v>
      </c>
      <c r="AI504" s="73" t="s">
        <v>291</v>
      </c>
      <c r="AJ504" s="73" t="s">
        <v>290</v>
      </c>
      <c r="AK504" s="73" t="s">
        <v>291</v>
      </c>
      <c r="AL504" s="73" t="s">
        <v>290</v>
      </c>
      <c r="AM504" s="73" t="s">
        <v>291</v>
      </c>
      <c r="AN504" s="75" t="s">
        <v>292</v>
      </c>
      <c r="AP504" s="73" t="s">
        <v>293</v>
      </c>
      <c r="AQ504" s="73" t="s">
        <v>294</v>
      </c>
      <c r="AR504" s="73" t="s">
        <v>293</v>
      </c>
      <c r="AS504" s="73" t="s">
        <v>294</v>
      </c>
      <c r="AT504" s="73" t="s">
        <v>293</v>
      </c>
      <c r="AU504" s="73" t="s">
        <v>294</v>
      </c>
      <c r="AV504" s="73" t="s">
        <v>293</v>
      </c>
      <c r="AW504" s="73" t="s">
        <v>294</v>
      </c>
      <c r="AX504" s="73" t="s">
        <v>293</v>
      </c>
      <c r="AY504" s="75" t="s">
        <v>294</v>
      </c>
    </row>
    <row r="505" customFormat="false" ht="13.8" hidden="false" customHeight="false" outlineLevel="0" collapsed="false">
      <c r="A505" s="76" t="s">
        <v>44</v>
      </c>
      <c r="B505" s="79" t="n">
        <f aca="true">INDIRECT(ADDRESS(ROW()-35*INT((ROW()-15)/35)+138,2+INT((ROW()-15)/35), 1, 1, "Variables_Simulación"))</f>
        <v>0</v>
      </c>
      <c r="C505" s="79" t="n">
        <f aca="true">INDIRECT(ADDRESS(ROW()-35*INT((ROW()-15)/35)+108,2+INT((ROW()-15)/35), 1, 1, "Variables_Simulación"))</f>
        <v>0</v>
      </c>
      <c r="D505" s="79" t="n">
        <f aca="true">INDIRECT(ADDRESS(ROW()-35*INT((ROW()-15)/35)+78,2+INT((ROW()-15)/35), 1, 1, "Variables_Simulación"))</f>
        <v>0</v>
      </c>
      <c r="E505" s="79" t="n">
        <f aca="true">INDIRECT(ADDRESS(ROW()-35*INT((ROW()-15)/35)+48,2+INT((ROW()-15)/35), 1, 1, "Variables_Simulación"))</f>
        <v>0</v>
      </c>
      <c r="F505" s="79" t="n">
        <f aca="true">INDIRECT(ADDRESS(ROW()-35*INT((ROW()-15)/35)+18,2+INT((ROW()-15)/35), 1, 1, "Variables_Simulación"))</f>
        <v>0</v>
      </c>
      <c r="G505" s="79" t="n">
        <f aca="true">INDIRECT(ADDRESS(ROW()-35*INT((ROW()-15)/35)-12,2+INT((ROW()-15)/35), 1, 1, "Variables_Simulación"))</f>
        <v>0</v>
      </c>
      <c r="H505" s="79" t="n">
        <f aca="true">INDIRECT(ADDRESS(ROW()-35*INT((ROW()-15)/35)+168,2+INT((ROW()-15)/35), 1, 1, "Variables_Simulación"))</f>
        <v>0</v>
      </c>
      <c r="I505" s="88" t="n">
        <f aca="false">AP505+AR505+AT505+AV505+AX505</f>
        <v>0.164918228985385</v>
      </c>
      <c r="J505" s="79" t="n">
        <f aca="false">ROUND(AQ505+AS505+AU505+AW505+AY505,0)</f>
        <v>1081711</v>
      </c>
      <c r="K505" s="88" t="n">
        <f aca="false">I505-Tabla_Ministerio!J505</f>
        <v>0</v>
      </c>
      <c r="L505" s="79" t="n">
        <f aca="false">J505-Tabla_Ministerio!K505</f>
        <v>0</v>
      </c>
      <c r="M505" s="94" t="n">
        <f aca="false">Q540/Q$565</f>
        <v>0.206628503425755</v>
      </c>
      <c r="N505" s="81" t="n">
        <f aca="false">ROUND(N$530*M505,0)</f>
        <v>25750551</v>
      </c>
      <c r="O505" s="82" t="n">
        <f aca="false">Tabla_Ministerio!L505/Tabla_Ministerio!L530-M505</f>
        <v>-2.66204044876983E-006</v>
      </c>
      <c r="P505" s="81" t="n">
        <f aca="false">N505-Tabla_Ministerio!L505</f>
        <v>332</v>
      </c>
      <c r="Q505" s="83" t="n">
        <f aca="false">N505+J505</f>
        <v>26832262</v>
      </c>
      <c r="R505" s="81" t="n">
        <f aca="false">Q505-Tabla_Ministerio!M505</f>
        <v>332</v>
      </c>
      <c r="T505" s="84" t="n">
        <f aca="false">B505+Tabla_Ministerio!B505</f>
        <v>24138</v>
      </c>
      <c r="U505" s="84" t="n">
        <f aca="false">C505+Tabla_Ministerio!C505</f>
        <v>65</v>
      </c>
      <c r="V505" s="84" t="n">
        <f aca="false">D505+Tabla_Ministerio!D505</f>
        <v>1624.79318181818</v>
      </c>
      <c r="W505" s="84" t="n">
        <f aca="false">E505+Tabla_Ministerio!E505</f>
        <v>895.122727272727</v>
      </c>
      <c r="X505" s="84" t="n">
        <f aca="false">F505+Tabla_Ministerio!F505</f>
        <v>418</v>
      </c>
      <c r="Y505" s="84" t="n">
        <f aca="false">G505+Tabla_Ministerio!G505</f>
        <v>1010</v>
      </c>
      <c r="Z505" s="84" t="n">
        <f aca="false">H505+Tabla_Ministerio!H505</f>
        <v>266</v>
      </c>
      <c r="AA505" s="84" t="n">
        <f aca="false">Y505+0.33*Z505</f>
        <v>1097.78</v>
      </c>
      <c r="AD505" s="85" t="n">
        <f aca="false">IF(U505&gt;0,T505/U505,0)</f>
        <v>371.353846153846</v>
      </c>
      <c r="AE505" s="86" t="n">
        <f aca="false">EXP((((AD505-AD$530)/AD$531+2)/4-1.9)^3)</f>
        <v>0.500655142368892</v>
      </c>
      <c r="AF505" s="87" t="n">
        <f aca="false">T505/V505</f>
        <v>14.8560446154686</v>
      </c>
      <c r="AG505" s="86" t="n">
        <f aca="false">EXP((((AF505-AF$530)/AF$531+2)/4-1.9)^3)</f>
        <v>0.0123230538212216</v>
      </c>
      <c r="AH505" s="86" t="n">
        <f aca="false">W505/V505</f>
        <v>0.55091487168297</v>
      </c>
      <c r="AI505" s="86" t="n">
        <f aca="false">EXP((((AH505-AH$530)/AH$531+2)/4-1.9)^3)</f>
        <v>0.0911463655501744</v>
      </c>
      <c r="AJ505" s="86" t="n">
        <f aca="false">X505/V505</f>
        <v>0.257263511859552</v>
      </c>
      <c r="AK505" s="86" t="n">
        <f aca="false">EXP((((AJ505-AJ$530)/AJ$531+2)/4-1.9)^3)</f>
        <v>0.664891468029081</v>
      </c>
      <c r="AL505" s="86" t="n">
        <f aca="false">AA505/V505</f>
        <v>0.67564291399325</v>
      </c>
      <c r="AM505" s="86" t="n">
        <f aca="false">EXP((((AL505-AL$530)/AL$531+2)/4-1.9)^3)</f>
        <v>0.772487746163435</v>
      </c>
      <c r="AN505" s="86" t="n">
        <f aca="false">0.01*AE505+0.15*AG505+0.24*AI505+0.25*AK505+0.35*AM505</f>
        <v>0.465323715393386</v>
      </c>
      <c r="AP505" s="88" t="n">
        <f aca="false">0.01*AE505/$AN$530</f>
        <v>0.00177440256493484</v>
      </c>
      <c r="AQ505" s="79" t="n">
        <f aca="false">AP505*$J$530</f>
        <v>11638.4430524051</v>
      </c>
      <c r="AR505" s="88" t="n">
        <f aca="false">0.15*AG505/$AN$530</f>
        <v>0.000655123351117834</v>
      </c>
      <c r="AS505" s="79" t="n">
        <f aca="false">AR505*$J$530</f>
        <v>4297.00450447991</v>
      </c>
      <c r="AT505" s="88" t="n">
        <f aca="false">0.24*AI505/$AN$530</f>
        <v>0.00775289804721761</v>
      </c>
      <c r="AU505" s="79" t="n">
        <f aca="false">AT505*$J$530</f>
        <v>50851.8552648499</v>
      </c>
      <c r="AV505" s="88" t="n">
        <f aca="false">0.25*AK505/$AN$530</f>
        <v>0.0589120647344119</v>
      </c>
      <c r="AW505" s="79" t="n">
        <f aca="false">AV505*$J$530</f>
        <v>386408.768821992</v>
      </c>
      <c r="AX505" s="88" t="n">
        <f aca="false">0.35*AM505/$AN$530</f>
        <v>0.095823740287703</v>
      </c>
      <c r="AY505" s="79" t="n">
        <f aca="false">AX505*$J$530</f>
        <v>628515.290975046</v>
      </c>
    </row>
    <row r="506" customFormat="false" ht="13.8" hidden="false" customHeight="false" outlineLevel="0" collapsed="false">
      <c r="A506" s="89" t="s">
        <v>45</v>
      </c>
      <c r="B506" s="81" t="n">
        <f aca="true">INDIRECT(ADDRESS(ROW()-35*INT((ROW()-15)/35)+138,2+INT((ROW()-15)/35), 1, 1, "Variables_Simulación"))</f>
        <v>0</v>
      </c>
      <c r="C506" s="81" t="n">
        <f aca="true">INDIRECT(ADDRESS(ROW()-35*INT((ROW()-15)/35)+108,2+INT((ROW()-15)/35), 1, 1, "Variables_Simulación"))</f>
        <v>0</v>
      </c>
      <c r="D506" s="81" t="n">
        <f aca="true">INDIRECT(ADDRESS(ROW()-35*INT((ROW()-15)/35)+78,2+INT((ROW()-15)/35), 1, 1, "Variables_Simulación"))</f>
        <v>0</v>
      </c>
      <c r="E506" s="81" t="n">
        <f aca="true">INDIRECT(ADDRESS(ROW()-35*INT((ROW()-15)/35)+48,2+INT((ROW()-15)/35), 1, 1, "Variables_Simulación"))</f>
        <v>0</v>
      </c>
      <c r="F506" s="81" t="n">
        <f aca="true">INDIRECT(ADDRESS(ROW()-35*INT((ROW()-15)/35)+18,2+INT((ROW()-15)/35), 1, 1, "Variables_Simulación"))</f>
        <v>0</v>
      </c>
      <c r="G506" s="81" t="n">
        <f aca="true">INDIRECT(ADDRESS(ROW()-35*INT((ROW()-15)/35)-12,2+INT((ROW()-15)/35), 1, 1, "Variables_Simulación"))</f>
        <v>0</v>
      </c>
      <c r="H506" s="81" t="n">
        <f aca="true">INDIRECT(ADDRESS(ROW()-35*INT((ROW()-15)/35)+168,2+INT((ROW()-15)/35), 1, 1, "Variables_Simulación"))</f>
        <v>0</v>
      </c>
      <c r="I506" s="94" t="n">
        <f aca="false">AP506+AR506+AT506+AV506+AX506</f>
        <v>0.102821159511617</v>
      </c>
      <c r="J506" s="81" t="n">
        <f aca="false">ROUND(AQ506+AS506+AU506+AW506+AY506,0)</f>
        <v>674412</v>
      </c>
      <c r="K506" s="94" t="n">
        <f aca="false">I506-Tabla_Ministerio!J506</f>
        <v>0</v>
      </c>
      <c r="L506" s="81" t="n">
        <f aca="false">J506-Tabla_Ministerio!K506</f>
        <v>0</v>
      </c>
      <c r="M506" s="94" t="n">
        <f aca="false">Q541/Q$565</f>
        <v>0.129212813645125</v>
      </c>
      <c r="N506" s="81" t="n">
        <f aca="false">ROUND(N$530*M506,0)</f>
        <v>16102818</v>
      </c>
      <c r="O506" s="82" t="n">
        <f aca="false">Tabla_Ministerio!L506/Tabla_Ministerio!L530-M506</f>
        <v>4.11108686490524E-006</v>
      </c>
      <c r="P506" s="81" t="n">
        <f aca="false">N506-Tabla_Ministerio!L506</f>
        <v>-512</v>
      </c>
      <c r="Q506" s="83" t="n">
        <f aca="false">N506+J506</f>
        <v>16777230</v>
      </c>
      <c r="R506" s="81" t="n">
        <f aca="false">Q506-Tabla_Ministerio!M506</f>
        <v>-512</v>
      </c>
      <c r="T506" s="83" t="n">
        <f aca="false">B506+Tabla_Ministerio!B506</f>
        <v>18588</v>
      </c>
      <c r="U506" s="83" t="n">
        <f aca="false">C506+Tabla_Ministerio!C506</f>
        <v>38</v>
      </c>
      <c r="V506" s="83" t="n">
        <f aca="false">D506+Tabla_Ministerio!D506</f>
        <v>1692.47727272727</v>
      </c>
      <c r="W506" s="83" t="n">
        <f aca="false">E506+Tabla_Ministerio!E506</f>
        <v>1011.56818181818</v>
      </c>
      <c r="X506" s="83" t="n">
        <f aca="false">F506+Tabla_Ministerio!F506</f>
        <v>341</v>
      </c>
      <c r="Y506" s="83" t="n">
        <f aca="false">G506+Tabla_Ministerio!G506</f>
        <v>718</v>
      </c>
      <c r="Z506" s="83" t="n">
        <f aca="false">H506+Tabla_Ministerio!H506</f>
        <v>204</v>
      </c>
      <c r="AA506" s="83" t="n">
        <f aca="false">Y506+0.33*Z506</f>
        <v>785.32</v>
      </c>
      <c r="AD506" s="91" t="n">
        <f aca="false">IF(U506&gt;0,T506/U506,0)</f>
        <v>489.157894736842</v>
      </c>
      <c r="AE506" s="92" t="n">
        <f aca="false">EXP((((AD506-AD$530)/AD$531+2)/4-1.9)^3)</f>
        <v>0.847893539380059</v>
      </c>
      <c r="AF506" s="93" t="n">
        <f aca="false">T506/V506</f>
        <v>10.9827176408976</v>
      </c>
      <c r="AG506" s="92" t="n">
        <f aca="false">EXP((((AF506-AF$530)/AF$531+2)/4-1.9)^3)</f>
        <v>0.00242569341453629</v>
      </c>
      <c r="AH506" s="92" t="n">
        <f aca="false">W506/V506</f>
        <v>0.597684942727846</v>
      </c>
      <c r="AI506" s="92" t="n">
        <f aca="false">EXP((((AH506-AH$530)/AH$531+2)/4-1.9)^3)</f>
        <v>0.140683929503082</v>
      </c>
      <c r="AJ506" s="92" t="n">
        <f aca="false">X506/V506</f>
        <v>0.201479810390901</v>
      </c>
      <c r="AK506" s="92" t="n">
        <f aca="false">EXP((((AJ506-AJ$530)/AJ$531+2)/4-1.9)^3)</f>
        <v>0.425116048962514</v>
      </c>
      <c r="AL506" s="92" t="n">
        <f aca="false">AA506/V506</f>
        <v>0.464006230780594</v>
      </c>
      <c r="AM506" s="92" t="n">
        <f aca="false">EXP((((AL506-AL$530)/AL$531+2)/4-1.9)^3)</f>
        <v>0.403509368301464</v>
      </c>
      <c r="AN506" s="92" t="n">
        <f aca="false">0.01*AE506+0.15*AG506+0.24*AI506+0.25*AK506+0.35*AM506</f>
        <v>0.290114223632862</v>
      </c>
      <c r="AP506" s="94" t="n">
        <f aca="false">0.01*AE506/$AN$530</f>
        <v>0.00300507144288775</v>
      </c>
      <c r="AQ506" s="81" t="n">
        <f aca="false">AP506*$J$530</f>
        <v>19710.4949844019</v>
      </c>
      <c r="AR506" s="94" t="n">
        <f aca="false">0.15*AG506/$AN$530</f>
        <v>0.000128955729770394</v>
      </c>
      <c r="AS506" s="81" t="n">
        <f aca="false">AR506*$J$530</f>
        <v>845.830561155209</v>
      </c>
      <c r="AT506" s="94" t="n">
        <f aca="false">0.24*AI506/$AN$530</f>
        <v>0.0119665568202928</v>
      </c>
      <c r="AU506" s="81" t="n">
        <f aca="false">AT506*$J$530</f>
        <v>78489.5676091759</v>
      </c>
      <c r="AV506" s="94" t="n">
        <f aca="false">0.25*AK506/$AN$530</f>
        <v>0.0376669958938646</v>
      </c>
      <c r="AW506" s="81" t="n">
        <f aca="false">AV506*$J$530</f>
        <v>247060.726426542</v>
      </c>
      <c r="AX506" s="94" t="n">
        <f aca="false">0.35*AM506/$AN$530</f>
        <v>0.050053579624801</v>
      </c>
      <c r="AY506" s="81" t="n">
        <f aca="false">AX506*$J$530</f>
        <v>328305.282884701</v>
      </c>
    </row>
    <row r="507" customFormat="false" ht="13.8" hidden="false" customHeight="false" outlineLevel="0" collapsed="false">
      <c r="A507" s="89" t="s">
        <v>46</v>
      </c>
      <c r="B507" s="81" t="n">
        <f aca="true">INDIRECT(ADDRESS(ROW()-35*INT((ROW()-15)/35)+138,2+INT((ROW()-15)/35), 1, 1, "Variables_Simulación"))</f>
        <v>0</v>
      </c>
      <c r="C507" s="81" t="n">
        <f aca="true">INDIRECT(ADDRESS(ROW()-35*INT((ROW()-15)/35)+108,2+INT((ROW()-15)/35), 1, 1, "Variables_Simulación"))</f>
        <v>0</v>
      </c>
      <c r="D507" s="81" t="n">
        <f aca="true">INDIRECT(ADDRESS(ROW()-35*INT((ROW()-15)/35)+78,2+INT((ROW()-15)/35), 1, 1, "Variables_Simulación"))</f>
        <v>0</v>
      </c>
      <c r="E507" s="81" t="n">
        <f aca="true">INDIRECT(ADDRESS(ROW()-35*INT((ROW()-15)/35)+48,2+INT((ROW()-15)/35), 1, 1, "Variables_Simulación"))</f>
        <v>0</v>
      </c>
      <c r="F507" s="81" t="n">
        <f aca="true">INDIRECT(ADDRESS(ROW()-35*INT((ROW()-15)/35)+18,2+INT((ROW()-15)/35), 1, 1, "Variables_Simulación"))</f>
        <v>0</v>
      </c>
      <c r="G507" s="81" t="n">
        <f aca="true">INDIRECT(ADDRESS(ROW()-35*INT((ROW()-15)/35)-12,2+INT((ROW()-15)/35), 1, 1, "Variables_Simulación"))</f>
        <v>0</v>
      </c>
      <c r="H507" s="81" t="n">
        <f aca="true">INDIRECT(ADDRESS(ROW()-35*INT((ROW()-15)/35)+168,2+INT((ROW()-15)/35), 1, 1, "Variables_Simulación"))</f>
        <v>0</v>
      </c>
      <c r="I507" s="94" t="n">
        <f aca="false">AP507+AR507+AT507+AV507+AX507</f>
        <v>0.0754165437964218</v>
      </c>
      <c r="J507" s="81" t="n">
        <f aca="false">ROUND(AQ507+AS507+AU507+AW507+AY507,0)</f>
        <v>494663</v>
      </c>
      <c r="K507" s="94" t="n">
        <f aca="false">I507-Tabla_Ministerio!J507</f>
        <v>5.13478148889135E-016</v>
      </c>
      <c r="L507" s="81" t="n">
        <f aca="false">J507-Tabla_Ministerio!K507</f>
        <v>0</v>
      </c>
      <c r="M507" s="94" t="n">
        <f aca="false">Q542/Q$565</f>
        <v>0.0748135958069612</v>
      </c>
      <c r="N507" s="81" t="n">
        <f aca="false">ROUND(N$530*M507,0)</f>
        <v>9323454</v>
      </c>
      <c r="O507" s="82" t="n">
        <f aca="false">Tabla_Ministerio!L507/Tabla_Ministerio!L530-M507</f>
        <v>-2.84439307968176E-005</v>
      </c>
      <c r="P507" s="81" t="n">
        <f aca="false">N507-Tabla_Ministerio!L507</f>
        <v>3545</v>
      </c>
      <c r="Q507" s="83" t="n">
        <f aca="false">N507+J507</f>
        <v>9818117</v>
      </c>
      <c r="R507" s="81" t="n">
        <f aca="false">Q507-Tabla_Ministerio!M507</f>
        <v>3545</v>
      </c>
      <c r="T507" s="83" t="n">
        <f aca="false">B507+Tabla_Ministerio!B507</f>
        <v>20108</v>
      </c>
      <c r="U507" s="83" t="n">
        <f aca="false">C507+Tabla_Ministerio!C507</f>
        <v>93</v>
      </c>
      <c r="V507" s="83" t="n">
        <f aca="false">D507+Tabla_Ministerio!D507</f>
        <v>1188.88636363636</v>
      </c>
      <c r="W507" s="83" t="n">
        <f aca="false">E507+Tabla_Ministerio!E507</f>
        <v>779.409090909091</v>
      </c>
      <c r="X507" s="83" t="n">
        <f aca="false">F507+Tabla_Ministerio!F507</f>
        <v>176</v>
      </c>
      <c r="Y507" s="83" t="n">
        <f aca="false">G507+Tabla_Ministerio!G507</f>
        <v>439</v>
      </c>
      <c r="Z507" s="83" t="n">
        <f aca="false">H507+Tabla_Ministerio!H507</f>
        <v>85</v>
      </c>
      <c r="AA507" s="83" t="n">
        <f aca="false">Y507+0.33*Z507</f>
        <v>467.05</v>
      </c>
      <c r="AD507" s="91" t="n">
        <f aca="false">IF(U507&gt;0,T507/U507,0)</f>
        <v>216.215053763441</v>
      </c>
      <c r="AE507" s="92" t="n">
        <f aca="false">EXP((((AD507-AD$530)/AD$531+2)/4-1.9)^3)</f>
        <v>0.0967069507972102</v>
      </c>
      <c r="AF507" s="93" t="n">
        <f aca="false">T507/V507</f>
        <v>16.9133069526486</v>
      </c>
      <c r="AG507" s="92" t="n">
        <f aca="false">EXP((((AF507-AF$530)/AF$531+2)/4-1.9)^3)</f>
        <v>0.0255689402315275</v>
      </c>
      <c r="AH507" s="92" t="n">
        <f aca="false">W507/V507</f>
        <v>0.655579132496035</v>
      </c>
      <c r="AI507" s="92" t="n">
        <f aca="false">EXP((((AH507-AH$530)/AH$531+2)/4-1.9)^3)</f>
        <v>0.222922206221525</v>
      </c>
      <c r="AJ507" s="92" t="n">
        <f aca="false">X507/V507</f>
        <v>0.148037697616181</v>
      </c>
      <c r="AK507" s="92" t="n">
        <f aca="false">EXP((((AJ507-AJ$530)/AJ$531+2)/4-1.9)^3)</f>
        <v>0.220206944445865</v>
      </c>
      <c r="AL507" s="92" t="n">
        <f aca="false">AA507/V507</f>
        <v>0.39284662881612</v>
      </c>
      <c r="AM507" s="92" t="n">
        <f aca="false">EXP((((AL507-AL$530)/AL$531+2)/4-1.9)^3)</f>
        <v>0.284101349418599</v>
      </c>
      <c r="AN507" s="92" t="n">
        <f aca="false">0.01*AE507+0.15*AG507+0.24*AI507+0.25*AK507+0.35*AM507</f>
        <v>0.212790948443843</v>
      </c>
      <c r="AP507" s="94" t="n">
        <f aca="false">0.01*AE507/$AN$530</f>
        <v>0.000342745029502087</v>
      </c>
      <c r="AQ507" s="81" t="n">
        <f aca="false">AP507*$J$530</f>
        <v>2248.09103987146</v>
      </c>
      <c r="AR507" s="94" t="n">
        <f aca="false">0.15*AG507/$AN$530</f>
        <v>0.00135930671504195</v>
      </c>
      <c r="AS507" s="81" t="n">
        <f aca="false">AR507*$J$530</f>
        <v>8915.79741057723</v>
      </c>
      <c r="AT507" s="94" t="n">
        <f aca="false">0.24*AI507/$AN$530</f>
        <v>0.0189617339853766</v>
      </c>
      <c r="AU507" s="81" t="n">
        <f aca="false">AT507*$J$530</f>
        <v>124371.473263602</v>
      </c>
      <c r="AV507" s="94" t="n">
        <f aca="false">0.25*AK507/$AN$530</f>
        <v>0.0195112230942245</v>
      </c>
      <c r="AW507" s="81" t="n">
        <f aca="false">AV507*$J$530</f>
        <v>127975.614639197</v>
      </c>
      <c r="AX507" s="94" t="n">
        <f aca="false">0.35*AM507/$AN$530</f>
        <v>0.0352415349722766</v>
      </c>
      <c r="AY507" s="81" t="n">
        <f aca="false">AX507*$J$530</f>
        <v>231151.941481355</v>
      </c>
    </row>
    <row r="508" customFormat="false" ht="13.8" hidden="false" customHeight="false" outlineLevel="0" collapsed="false">
      <c r="A508" s="89" t="s">
        <v>47</v>
      </c>
      <c r="B508" s="81" t="n">
        <f aca="true">INDIRECT(ADDRESS(ROW()-35*INT((ROW()-15)/35)+138,2+INT((ROW()-15)/35), 1, 1, "Variables_Simulación"))</f>
        <v>0</v>
      </c>
      <c r="C508" s="81" t="n">
        <f aca="true">INDIRECT(ADDRESS(ROW()-35*INT((ROW()-15)/35)+108,2+INT((ROW()-15)/35), 1, 1, "Variables_Simulación"))</f>
        <v>0</v>
      </c>
      <c r="D508" s="81" t="n">
        <f aca="true">INDIRECT(ADDRESS(ROW()-35*INT((ROW()-15)/35)+78,2+INT((ROW()-15)/35), 1, 1, "Variables_Simulación"))</f>
        <v>0</v>
      </c>
      <c r="E508" s="81" t="n">
        <f aca="true">INDIRECT(ADDRESS(ROW()-35*INT((ROW()-15)/35)+48,2+INT((ROW()-15)/35), 1, 1, "Variables_Simulación"))</f>
        <v>0</v>
      </c>
      <c r="F508" s="81" t="n">
        <f aca="true">INDIRECT(ADDRESS(ROW()-35*INT((ROW()-15)/35)+18,2+INT((ROW()-15)/35), 1, 1, "Variables_Simulación"))</f>
        <v>0</v>
      </c>
      <c r="G508" s="81" t="n">
        <f aca="true">INDIRECT(ADDRESS(ROW()-35*INT((ROW()-15)/35)-12,2+INT((ROW()-15)/35), 1, 1, "Variables_Simulación"))</f>
        <v>0</v>
      </c>
      <c r="H508" s="81" t="n">
        <f aca="true">INDIRECT(ADDRESS(ROW()-35*INT((ROW()-15)/35)+168,2+INT((ROW()-15)/35), 1, 1, "Variables_Simulación"))</f>
        <v>0</v>
      </c>
      <c r="I508" s="94" t="n">
        <f aca="false">AP508+AR508+AT508+AV508+AX508</f>
        <v>0.0656719920683827</v>
      </c>
      <c r="J508" s="81" t="n">
        <f aca="false">ROUND(AQ508+AS508+AU508+AW508+AY508,0)</f>
        <v>430748</v>
      </c>
      <c r="K508" s="94" t="n">
        <f aca="false">I508-Tabla_Ministerio!J508</f>
        <v>0</v>
      </c>
      <c r="L508" s="81" t="n">
        <f aca="false">J508-Tabla_Ministerio!K508</f>
        <v>0</v>
      </c>
      <c r="M508" s="94" t="n">
        <f aca="false">Q543/Q$565</f>
        <v>0.0561603255093952</v>
      </c>
      <c r="N508" s="81" t="n">
        <f aca="false">ROUND(N$530*M508,0)</f>
        <v>6998837</v>
      </c>
      <c r="O508" s="82" t="n">
        <f aca="false">Tabla_Ministerio!L508/Tabla_Ministerio!L530-M508</f>
        <v>-1.03068915622145E-005</v>
      </c>
      <c r="P508" s="81" t="n">
        <f aca="false">N508-Tabla_Ministerio!L508</f>
        <v>1284</v>
      </c>
      <c r="Q508" s="83" t="n">
        <f aca="false">N508+J508</f>
        <v>7429585</v>
      </c>
      <c r="R508" s="81" t="n">
        <f aca="false">Q508-Tabla_Ministerio!M508</f>
        <v>1284</v>
      </c>
      <c r="T508" s="83" t="n">
        <f aca="false">B508+Tabla_Ministerio!B508</f>
        <v>12845</v>
      </c>
      <c r="U508" s="83" t="n">
        <f aca="false">C508+Tabla_Ministerio!C508</f>
        <v>55</v>
      </c>
      <c r="V508" s="83" t="n">
        <f aca="false">D508+Tabla_Ministerio!D508</f>
        <v>492.068181818182</v>
      </c>
      <c r="W508" s="83" t="n">
        <f aca="false">E508+Tabla_Ministerio!E508</f>
        <v>327.556818181818</v>
      </c>
      <c r="X508" s="83" t="n">
        <f aca="false">F508+Tabla_Ministerio!F508</f>
        <v>72</v>
      </c>
      <c r="Y508" s="83" t="n">
        <f aca="false">G508+Tabla_Ministerio!G508</f>
        <v>112</v>
      </c>
      <c r="Z508" s="83" t="n">
        <f aca="false">H508+Tabla_Ministerio!H508</f>
        <v>17</v>
      </c>
      <c r="AA508" s="83" t="n">
        <f aca="false">Y508+0.33*Z508</f>
        <v>117.61</v>
      </c>
      <c r="AD508" s="91" t="n">
        <f aca="false">IF(U508&gt;0,T508/U508,0)</f>
        <v>233.545454545455</v>
      </c>
      <c r="AE508" s="92" t="n">
        <f aca="false">EXP((((AD508-AD$530)/AD$531+2)/4-1.9)^3)</f>
        <v>0.124353201613981</v>
      </c>
      <c r="AF508" s="93" t="n">
        <f aca="false">T508/V508</f>
        <v>26.1041060459101</v>
      </c>
      <c r="AG508" s="92" t="n">
        <f aca="false">EXP((((AF508-AF$530)/AF$531+2)/4-1.9)^3)</f>
        <v>0.252634697614654</v>
      </c>
      <c r="AH508" s="92" t="n">
        <f aca="false">W508/V508</f>
        <v>0.665673640940372</v>
      </c>
      <c r="AI508" s="92" t="n">
        <f aca="false">EXP((((AH508-AH$530)/AH$531+2)/4-1.9)^3)</f>
        <v>0.239572921442428</v>
      </c>
      <c r="AJ508" s="92" t="n">
        <f aca="false">X508/V508</f>
        <v>0.146321186088402</v>
      </c>
      <c r="AK508" s="92" t="n">
        <f aca="false">EXP((((AJ508-AJ$530)/AJ$531+2)/4-1.9)^3)</f>
        <v>0.214686754947449</v>
      </c>
      <c r="AL508" s="92" t="n">
        <f aca="false">AA508/V508</f>
        <v>0.239011592998014</v>
      </c>
      <c r="AM508" s="92" t="n">
        <f aca="false">EXP((((AL508-AL$530)/AL$531+2)/4-1.9)^3)</f>
        <v>0.0999667416889711</v>
      </c>
      <c r="AN508" s="92" t="n">
        <f aca="false">0.01*AE508+0.15*AG508+0.24*AI508+0.25*AK508+0.35*AM508</f>
        <v>0.185296286132523</v>
      </c>
      <c r="AP508" s="94" t="n">
        <f aca="false">0.01*AE508/$AN$530</f>
        <v>0.000440727800892389</v>
      </c>
      <c r="AQ508" s="81" t="n">
        <f aca="false">AP508*$J$530</f>
        <v>2890.76758209385</v>
      </c>
      <c r="AR508" s="94" t="n">
        <f aca="false">0.15*AG508/$AN$530</f>
        <v>0.0134306716590763</v>
      </c>
      <c r="AS508" s="81" t="n">
        <f aca="false">AR508*$J$530</f>
        <v>88092.8095735994</v>
      </c>
      <c r="AT508" s="94" t="n">
        <f aca="false">0.24*AI508/$AN$530</f>
        <v>0.0203780416652462</v>
      </c>
      <c r="AU508" s="81" t="n">
        <f aca="false">AT508*$J$530</f>
        <v>133661.144391558</v>
      </c>
      <c r="AV508" s="94" t="n">
        <f aca="false">0.25*AK508/$AN$530</f>
        <v>0.0190221120487167</v>
      </c>
      <c r="AW508" s="81" t="n">
        <f aca="false">AV508*$J$530</f>
        <v>124767.497630161</v>
      </c>
      <c r="AX508" s="94" t="n">
        <f aca="false">0.35*AM508/$AN$530</f>
        <v>0.012400438894451</v>
      </c>
      <c r="AY508" s="81" t="n">
        <f aca="false">AX508*$J$530</f>
        <v>81335.4335424991</v>
      </c>
    </row>
    <row r="509" customFormat="false" ht="13.8" hidden="false" customHeight="false" outlineLevel="0" collapsed="false">
      <c r="A509" s="89" t="s">
        <v>48</v>
      </c>
      <c r="B509" s="81" t="n">
        <f aca="true">INDIRECT(ADDRESS(ROW()-35*INT((ROW()-15)/35)+138,2+INT((ROW()-15)/35), 1, 1, "Variables_Simulación"))</f>
        <v>0</v>
      </c>
      <c r="C509" s="81" t="n">
        <f aca="true">INDIRECT(ADDRESS(ROW()-35*INT((ROW()-15)/35)+108,2+INT((ROW()-15)/35), 1, 1, "Variables_Simulación"))</f>
        <v>0</v>
      </c>
      <c r="D509" s="81" t="n">
        <f aca="true">INDIRECT(ADDRESS(ROW()-35*INT((ROW()-15)/35)+78,2+INT((ROW()-15)/35), 1, 1, "Variables_Simulación"))</f>
        <v>0</v>
      </c>
      <c r="E509" s="81" t="n">
        <f aca="true">INDIRECT(ADDRESS(ROW()-35*INT((ROW()-15)/35)+48,2+INT((ROW()-15)/35), 1, 1, "Variables_Simulación"))</f>
        <v>0</v>
      </c>
      <c r="F509" s="81" t="n">
        <f aca="true">INDIRECT(ADDRESS(ROW()-35*INT((ROW()-15)/35)+18,2+INT((ROW()-15)/35), 1, 1, "Variables_Simulación"))</f>
        <v>0</v>
      </c>
      <c r="G509" s="81" t="n">
        <f aca="true">INDIRECT(ADDRESS(ROW()-35*INT((ROW()-15)/35)-12,2+INT((ROW()-15)/35), 1, 1, "Variables_Simulación"))</f>
        <v>0</v>
      </c>
      <c r="H509" s="81" t="n">
        <f aca="true">INDIRECT(ADDRESS(ROW()-35*INT((ROW()-15)/35)+168,2+INT((ROW()-15)/35), 1, 1, "Variables_Simulación"))</f>
        <v>0</v>
      </c>
      <c r="I509" s="94" t="n">
        <f aca="false">AP509+AR509+AT509+AV509+AX509</f>
        <v>0.0723147220584933</v>
      </c>
      <c r="J509" s="81" t="n">
        <f aca="false">ROUND(AQ509+AS509+AU509+AW509+AY509,0)</f>
        <v>474318</v>
      </c>
      <c r="K509" s="94" t="n">
        <f aca="false">I509-Tabla_Ministerio!J509</f>
        <v>0</v>
      </c>
      <c r="L509" s="81" t="n">
        <f aca="false">J509-Tabla_Ministerio!K509</f>
        <v>0</v>
      </c>
      <c r="M509" s="94" t="n">
        <f aca="false">Q544/Q$565</f>
        <v>0.050314908018096</v>
      </c>
      <c r="N509" s="81" t="n">
        <f aca="false">ROUND(N$530*M509,0)</f>
        <v>6270367</v>
      </c>
      <c r="O509" s="82" t="n">
        <f aca="false">Tabla_Ministerio!L509/Tabla_Ministerio!L530-M509</f>
        <v>4.83693444276734E-006</v>
      </c>
      <c r="P509" s="81" t="n">
        <f aca="false">N509-Tabla_Ministerio!L509</f>
        <v>-603</v>
      </c>
      <c r="Q509" s="83" t="n">
        <f aca="false">N509+J509</f>
        <v>6744685</v>
      </c>
      <c r="R509" s="81" t="n">
        <f aca="false">Q509-Tabla_Ministerio!M509</f>
        <v>-603</v>
      </c>
      <c r="T509" s="83" t="n">
        <f aca="false">B509+Tabla_Ministerio!B509</f>
        <v>9455</v>
      </c>
      <c r="U509" s="83" t="n">
        <f aca="false">C509+Tabla_Ministerio!C509</f>
        <v>72</v>
      </c>
      <c r="V509" s="83" t="n">
        <f aca="false">D509+Tabla_Ministerio!D509</f>
        <v>377.756818181818</v>
      </c>
      <c r="W509" s="83" t="n">
        <f aca="false">E509+Tabla_Ministerio!E509</f>
        <v>173.825</v>
      </c>
      <c r="X509" s="83" t="n">
        <f aca="false">F509+Tabla_Ministerio!F509</f>
        <v>69</v>
      </c>
      <c r="Y509" s="83" t="n">
        <f aca="false">G509+Tabla_Ministerio!G509</f>
        <v>131</v>
      </c>
      <c r="Z509" s="83" t="n">
        <f aca="false">H509+Tabla_Ministerio!H509</f>
        <v>5</v>
      </c>
      <c r="AA509" s="83" t="n">
        <f aca="false">Y509+0.33*Z509</f>
        <v>132.65</v>
      </c>
      <c r="AD509" s="91" t="n">
        <f aca="false">IF(U509&gt;0,T509/U509,0)</f>
        <v>131.319444444444</v>
      </c>
      <c r="AE509" s="92" t="n">
        <f aca="false">EXP((((AD509-AD$530)/AD$531+2)/4-1.9)^3)</f>
        <v>0.0210184970892325</v>
      </c>
      <c r="AF509" s="93" t="n">
        <f aca="false">T509/V509</f>
        <v>25.0293298358131</v>
      </c>
      <c r="AG509" s="92" t="n">
        <f aca="false">EXP((((AF509-AF$530)/AF$531+2)/4-1.9)^3)</f>
        <v>0.207863573865016</v>
      </c>
      <c r="AH509" s="92" t="n">
        <f aca="false">W509/V509</f>
        <v>0.460150529741958</v>
      </c>
      <c r="AI509" s="92" t="n">
        <f aca="false">EXP((((AH509-AH$530)/AH$531+2)/4-1.9)^3)</f>
        <v>0.0329910708634733</v>
      </c>
      <c r="AJ509" s="92" t="n">
        <f aca="false">X509/V509</f>
        <v>0.182657192879017</v>
      </c>
      <c r="AK509" s="92" t="n">
        <f aca="false">EXP((((AJ509-AJ$530)/AJ$531+2)/4-1.9)^3)</f>
        <v>0.346812268605013</v>
      </c>
      <c r="AL509" s="92" t="n">
        <f aca="false">AA509/V509</f>
        <v>0.351151835295675</v>
      </c>
      <c r="AM509" s="92" t="n">
        <f aca="false">EXP((((AL509-AL$530)/AL$531+2)/4-1.9)^3)</f>
        <v>0.222938236618773</v>
      </c>
      <c r="AN509" s="92" t="n">
        <f aca="false">0.01*AE509+0.15*AG509+0.24*AI509+0.25*AK509+0.35*AM509</f>
        <v>0.204039028025702</v>
      </c>
      <c r="AP509" s="94" t="n">
        <f aca="false">0.01*AE509/$AN$530</f>
        <v>7.44929433257069E-005</v>
      </c>
      <c r="AQ509" s="81" t="n">
        <f aca="false">AP509*$J$530</f>
        <v>488.604951229948</v>
      </c>
      <c r="AR509" s="94" t="n">
        <f aca="false">0.15*AG509/$AN$530</f>
        <v>0.011050530417328</v>
      </c>
      <c r="AS509" s="81" t="n">
        <f aca="false">AR509*$J$530</f>
        <v>72481.2798980965</v>
      </c>
      <c r="AT509" s="94" t="n">
        <f aca="false">0.24*AI509/$AN$530</f>
        <v>0.00280621621420812</v>
      </c>
      <c r="AU509" s="81" t="n">
        <f aca="false">AT509*$J$530</f>
        <v>18406.1882276396</v>
      </c>
      <c r="AV509" s="94" t="n">
        <f aca="false">0.25*AK509/$AN$530</f>
        <v>0.0307289652540001</v>
      </c>
      <c r="AW509" s="81" t="n">
        <f aca="false">AV509*$J$530</f>
        <v>201553.649231311</v>
      </c>
      <c r="AX509" s="94" t="n">
        <f aca="false">0.35*AM509/$AN$530</f>
        <v>0.0276545172296314</v>
      </c>
      <c r="AY509" s="81" t="n">
        <f aca="false">AX509*$J$530</f>
        <v>181388.107906979</v>
      </c>
    </row>
    <row r="510" customFormat="false" ht="13.8" hidden="false" customHeight="false" outlineLevel="0" collapsed="false">
      <c r="A510" s="89" t="s">
        <v>49</v>
      </c>
      <c r="B510" s="81" t="n">
        <f aca="true">INDIRECT(ADDRESS(ROW()-35*INT((ROW()-15)/35)+138,2+INT((ROW()-15)/35), 1, 1, "Variables_Simulación"))</f>
        <v>0</v>
      </c>
      <c r="C510" s="81" t="n">
        <f aca="true">INDIRECT(ADDRESS(ROW()-35*INT((ROW()-15)/35)+108,2+INT((ROW()-15)/35), 1, 1, "Variables_Simulación"))</f>
        <v>0</v>
      </c>
      <c r="D510" s="81" t="n">
        <f aca="true">INDIRECT(ADDRESS(ROW()-35*INT((ROW()-15)/35)+78,2+INT((ROW()-15)/35), 1, 1, "Variables_Simulación"))</f>
        <v>0</v>
      </c>
      <c r="E510" s="81" t="n">
        <f aca="true">INDIRECT(ADDRESS(ROW()-35*INT((ROW()-15)/35)+48,2+INT((ROW()-15)/35), 1, 1, "Variables_Simulación"))</f>
        <v>0</v>
      </c>
      <c r="F510" s="81" t="n">
        <f aca="true">INDIRECT(ADDRESS(ROW()-35*INT((ROW()-15)/35)+18,2+INT((ROW()-15)/35), 1, 1, "Variables_Simulación"))</f>
        <v>0</v>
      </c>
      <c r="G510" s="81" t="n">
        <f aca="true">INDIRECT(ADDRESS(ROW()-35*INT((ROW()-15)/35)-12,2+INT((ROW()-15)/35), 1, 1, "Variables_Simulación"))</f>
        <v>0</v>
      </c>
      <c r="H510" s="81" t="n">
        <f aca="true">INDIRECT(ADDRESS(ROW()-35*INT((ROW()-15)/35)+168,2+INT((ROW()-15)/35), 1, 1, "Variables_Simulación"))</f>
        <v>0</v>
      </c>
      <c r="I510" s="94" t="n">
        <f aca="false">AP510+AR510+AT510+AV510+AX510</f>
        <v>0.0432235489777262</v>
      </c>
      <c r="J510" s="81" t="n">
        <f aca="false">ROUND(AQ510+AS510+AU510+AW510+AY510,0)</f>
        <v>283507</v>
      </c>
      <c r="K510" s="94" t="n">
        <f aca="false">I510-Tabla_Ministerio!J510</f>
        <v>0</v>
      </c>
      <c r="L510" s="81" t="n">
        <f aca="false">J510-Tabla_Ministerio!K510</f>
        <v>0</v>
      </c>
      <c r="M510" s="94" t="n">
        <f aca="false">Q545/Q$565</f>
        <v>0.0674562837635004</v>
      </c>
      <c r="N510" s="81" t="n">
        <f aca="false">ROUND(N$530*M510,0)</f>
        <v>8406567</v>
      </c>
      <c r="O510" s="82" t="n">
        <f aca="false">Tabla_Ministerio!L510/Tabla_Ministerio!L530-M510</f>
        <v>-1.74485847479061E-005</v>
      </c>
      <c r="P510" s="81" t="n">
        <f aca="false">N510-Tabla_Ministerio!L510</f>
        <v>2174</v>
      </c>
      <c r="Q510" s="83" t="n">
        <f aca="false">N510+J510</f>
        <v>8690074</v>
      </c>
      <c r="R510" s="81" t="n">
        <f aca="false">Q510-Tabla_Ministerio!M510</f>
        <v>2174</v>
      </c>
      <c r="T510" s="83" t="n">
        <f aca="false">B510+Tabla_Ministerio!B510</f>
        <v>17779</v>
      </c>
      <c r="U510" s="83" t="n">
        <f aca="false">C510+Tabla_Ministerio!C510</f>
        <v>97</v>
      </c>
      <c r="V510" s="83" t="n">
        <f aca="false">D510+Tabla_Ministerio!D510</f>
        <v>845.409090909091</v>
      </c>
      <c r="W510" s="83" t="n">
        <f aca="false">E510+Tabla_Ministerio!E510</f>
        <v>462.545454545455</v>
      </c>
      <c r="X510" s="83" t="n">
        <f aca="false">F510+Tabla_Ministerio!F510</f>
        <v>121</v>
      </c>
      <c r="Y510" s="83" t="n">
        <f aca="false">G510+Tabla_Ministerio!G510</f>
        <v>200</v>
      </c>
      <c r="Z510" s="83" t="n">
        <f aca="false">H510+Tabla_Ministerio!H510</f>
        <v>18</v>
      </c>
      <c r="AA510" s="83" t="n">
        <f aca="false">Y510+0.33*Z510</f>
        <v>205.94</v>
      </c>
      <c r="AD510" s="91" t="n">
        <f aca="false">IF(U510&gt;0,T510/U510,0)</f>
        <v>183.288659793814</v>
      </c>
      <c r="AE510" s="92" t="n">
        <f aca="false">EXP((((AD510-AD$530)/AD$531+2)/4-1.9)^3)</f>
        <v>0.0568148131859802</v>
      </c>
      <c r="AF510" s="93" t="n">
        <f aca="false">T510/V510</f>
        <v>21.0300553793215</v>
      </c>
      <c r="AG510" s="92" t="n">
        <f aca="false">EXP((((AF510-AF$530)/AF$531+2)/4-1.9)^3)</f>
        <v>0.0856473425856787</v>
      </c>
      <c r="AH510" s="92" t="n">
        <f aca="false">W510/V510</f>
        <v>0.547126189580085</v>
      </c>
      <c r="AI510" s="92" t="n">
        <f aca="false">EXP((((AH510-AH$530)/AH$531+2)/4-1.9)^3)</f>
        <v>0.0877719530679247</v>
      </c>
      <c r="AJ510" s="92" t="n">
        <f aca="false">X510/V510</f>
        <v>0.143125974514759</v>
      </c>
      <c r="AK510" s="92" t="n">
        <f aca="false">EXP((((AJ510-AJ$530)/AJ$531+2)/4-1.9)^3)</f>
        <v>0.204622856331839</v>
      </c>
      <c r="AL510" s="92" t="n">
        <f aca="false">AA510/V510</f>
        <v>0.243598042905533</v>
      </c>
      <c r="AM510" s="92" t="n">
        <f aca="false">EXP((((AL510-AL$530)/AL$531+2)/4-1.9)^3)</f>
        <v>0.103773794275949</v>
      </c>
      <c r="AN510" s="92" t="n">
        <f aca="false">0.01*AE510+0.15*AG510+0.24*AI510+0.25*AK510+0.35*AM510</f>
        <v>0.121957060335555</v>
      </c>
      <c r="AP510" s="94" t="n">
        <f aca="false">0.01*AE510/$AN$530</f>
        <v>0.000201360860424793</v>
      </c>
      <c r="AQ510" s="81" t="n">
        <f aca="false">AP510*$J$530</f>
        <v>1320.74138831247</v>
      </c>
      <c r="AR510" s="94" t="n">
        <f aca="false">0.15*AG510/$AN$530</f>
        <v>0.00455321991635227</v>
      </c>
      <c r="AS510" s="81" t="n">
        <f aca="false">AR510*$J$530</f>
        <v>29864.9200292881</v>
      </c>
      <c r="AT510" s="94" t="n">
        <f aca="false">0.24*AI510/$AN$530</f>
        <v>0.00746587095857589</v>
      </c>
      <c r="AU510" s="81" t="n">
        <f aca="false">AT510*$J$530</f>
        <v>48969.2224893631</v>
      </c>
      <c r="AV510" s="94" t="n">
        <f aca="false">0.25*AK510/$AN$530</f>
        <v>0.0181304100563888</v>
      </c>
      <c r="AW510" s="81" t="n">
        <f aca="false">AV510*$J$530</f>
        <v>118918.755601428</v>
      </c>
      <c r="AX510" s="94" t="n">
        <f aca="false">0.35*AM510/$AN$530</f>
        <v>0.0128726871859845</v>
      </c>
      <c r="AY510" s="81" t="n">
        <f aca="false">AX510*$J$530</f>
        <v>84432.9464497856</v>
      </c>
    </row>
    <row r="511" customFormat="false" ht="13.8" hidden="false" customHeight="false" outlineLevel="0" collapsed="false">
      <c r="A511" s="89" t="s">
        <v>50</v>
      </c>
      <c r="B511" s="81" t="n">
        <f aca="true">INDIRECT(ADDRESS(ROW()-35*INT((ROW()-15)/35)+138,2+INT((ROW()-15)/35), 1, 1, "Variables_Simulación"))</f>
        <v>0</v>
      </c>
      <c r="C511" s="81" t="n">
        <f aca="true">INDIRECT(ADDRESS(ROW()-35*INT((ROW()-15)/35)+108,2+INT((ROW()-15)/35), 1, 1, "Variables_Simulación"))</f>
        <v>0</v>
      </c>
      <c r="D511" s="81" t="n">
        <f aca="true">INDIRECT(ADDRESS(ROW()-35*INT((ROW()-15)/35)+78,2+INT((ROW()-15)/35), 1, 1, "Variables_Simulación"))</f>
        <v>0</v>
      </c>
      <c r="E511" s="81" t="n">
        <f aca="true">INDIRECT(ADDRESS(ROW()-35*INT((ROW()-15)/35)+48,2+INT((ROW()-15)/35), 1, 1, "Variables_Simulación"))</f>
        <v>0</v>
      </c>
      <c r="F511" s="81" t="n">
        <f aca="true">INDIRECT(ADDRESS(ROW()-35*INT((ROW()-15)/35)+18,2+INT((ROW()-15)/35), 1, 1, "Variables_Simulación"))</f>
        <v>0</v>
      </c>
      <c r="G511" s="81" t="n">
        <f aca="true">INDIRECT(ADDRESS(ROW()-35*INT((ROW()-15)/35)-12,2+INT((ROW()-15)/35), 1, 1, "Variables_Simulación"))</f>
        <v>0</v>
      </c>
      <c r="H511" s="81" t="n">
        <f aca="true">INDIRECT(ADDRESS(ROW()-35*INT((ROW()-15)/35)+168,2+INT((ROW()-15)/35), 1, 1, "Variables_Simulación"))</f>
        <v>0</v>
      </c>
      <c r="I511" s="94" t="n">
        <f aca="false">AP511+AR511+AT511+AV511+AX511</f>
        <v>0.0348265693669257</v>
      </c>
      <c r="J511" s="81" t="n">
        <f aca="false">ROUND(AQ511+AS511+AU511+AW511+AY511,0)</f>
        <v>228430</v>
      </c>
      <c r="K511" s="94" t="n">
        <f aca="false">I511-Tabla_Ministerio!J511</f>
        <v>-2.15105711021124E-016</v>
      </c>
      <c r="L511" s="81" t="n">
        <f aca="false">J511-Tabla_Ministerio!K511</f>
        <v>0</v>
      </c>
      <c r="M511" s="94" t="n">
        <f aca="false">Q546/Q$565</f>
        <v>0.0515506325158042</v>
      </c>
      <c r="N511" s="81" t="n">
        <f aca="false">ROUND(N$530*M511,0)</f>
        <v>6424366</v>
      </c>
      <c r="O511" s="82" t="n">
        <f aca="false">Tabla_Ministerio!L511/Tabla_Ministerio!L530-M511</f>
        <v>3.10356379079613E-006</v>
      </c>
      <c r="P511" s="81" t="n">
        <f aca="false">N511-Tabla_Ministerio!L511</f>
        <v>-387</v>
      </c>
      <c r="Q511" s="83" t="n">
        <f aca="false">N511+J511</f>
        <v>6652796</v>
      </c>
      <c r="R511" s="81" t="n">
        <f aca="false">Q511-Tabla_Ministerio!M511</f>
        <v>-387</v>
      </c>
      <c r="T511" s="83" t="n">
        <f aca="false">B511+Tabla_Ministerio!B511</f>
        <v>10222</v>
      </c>
      <c r="U511" s="83" t="n">
        <f aca="false">C511+Tabla_Ministerio!C511</f>
        <v>57</v>
      </c>
      <c r="V511" s="83" t="n">
        <f aca="false">D511+Tabla_Ministerio!D511</f>
        <v>729.545454545455</v>
      </c>
      <c r="W511" s="83" t="n">
        <f aca="false">E511+Tabla_Ministerio!E511</f>
        <v>333.454545454545</v>
      </c>
      <c r="X511" s="83" t="n">
        <f aca="false">F511+Tabla_Ministerio!F511</f>
        <v>80</v>
      </c>
      <c r="Y511" s="83" t="n">
        <f aca="false">G511+Tabla_Ministerio!G511</f>
        <v>209</v>
      </c>
      <c r="Z511" s="83" t="n">
        <f aca="false">H511+Tabla_Ministerio!H511</f>
        <v>52</v>
      </c>
      <c r="AA511" s="83" t="n">
        <f aca="false">Y511+0.33*Z511</f>
        <v>226.16</v>
      </c>
      <c r="AD511" s="91" t="n">
        <f aca="false">IF(U511&gt;0,T511/U511,0)</f>
        <v>179.333333333333</v>
      </c>
      <c r="AE511" s="92" t="n">
        <f aca="false">EXP((((AD511-AD$530)/AD$531+2)/4-1.9)^3)</f>
        <v>0.0530345918194579</v>
      </c>
      <c r="AF511" s="93" t="n">
        <f aca="false">T511/V511</f>
        <v>14.0114641744548</v>
      </c>
      <c r="AG511" s="92" t="n">
        <f aca="false">EXP((((AF511-AF$530)/AF$531+2)/4-1.9)^3)</f>
        <v>0.00889763548820828</v>
      </c>
      <c r="AH511" s="92" t="n">
        <f aca="false">W511/V511</f>
        <v>0.457071651090342</v>
      </c>
      <c r="AI511" s="92" t="n">
        <f aca="false">EXP((((AH511-AH$530)/AH$531+2)/4-1.9)^3)</f>
        <v>0.0317370572257385</v>
      </c>
      <c r="AJ511" s="92" t="n">
        <f aca="false">X511/V511</f>
        <v>0.109657320872274</v>
      </c>
      <c r="AK511" s="92" t="n">
        <f aca="false">EXP((((AJ511-AJ$530)/AJ$531+2)/4-1.9)^3)</f>
        <v>0.116389929800679</v>
      </c>
      <c r="AL511" s="92" t="n">
        <f aca="false">AA511/V511</f>
        <v>0.310001246105919</v>
      </c>
      <c r="AM511" s="92" t="n">
        <f aca="false">EXP((((AL511-AL$530)/AL$531+2)/4-1.9)^3)</f>
        <v>0.170529319920649</v>
      </c>
      <c r="AN511" s="92" t="n">
        <f aca="false">0.01*AE511+0.15*AG511+0.24*AI511+0.25*AK511+0.35*AM511</f>
        <v>0.0982646293979999</v>
      </c>
      <c r="AP511" s="94" t="n">
        <f aca="false">0.01*AE511/$AN$530</f>
        <v>0.000187963146267617</v>
      </c>
      <c r="AQ511" s="81" t="n">
        <f aca="false">AP511*$J$530</f>
        <v>1232.86474953156</v>
      </c>
      <c r="AR511" s="94" t="n">
        <f aca="false">0.15*AG511/$AN$530</f>
        <v>0.000473019826304885</v>
      </c>
      <c r="AS511" s="81" t="n">
        <f aca="false">AR511*$J$530</f>
        <v>3102.57346326036</v>
      </c>
      <c r="AT511" s="94" t="n">
        <f aca="false">0.24*AI511/$AN$530</f>
        <v>0.00269954997661879</v>
      </c>
      <c r="AU511" s="81" t="n">
        <f aca="false">AT511*$J$530</f>
        <v>17706.5561619909</v>
      </c>
      <c r="AV511" s="94" t="n">
        <f aca="false">0.25*AK511/$AN$530</f>
        <v>0.0103126170338395</v>
      </c>
      <c r="AW511" s="81" t="n">
        <f aca="false">AV511*$J$530</f>
        <v>67641.2491964647</v>
      </c>
      <c r="AX511" s="94" t="n">
        <f aca="false">0.35*AM511/$AN$530</f>
        <v>0.0211534193838949</v>
      </c>
      <c r="AY511" s="81" t="n">
        <f aca="false">AX511*$J$530</f>
        <v>138746.906552259</v>
      </c>
    </row>
    <row r="512" customFormat="false" ht="13.8" hidden="false" customHeight="false" outlineLevel="0" collapsed="false">
      <c r="A512" s="89" t="s">
        <v>51</v>
      </c>
      <c r="B512" s="81" t="n">
        <f aca="true">INDIRECT(ADDRESS(ROW()-35*INT((ROW()-15)/35)+138,2+INT((ROW()-15)/35), 1, 1, "Variables_Simulación"))</f>
        <v>0</v>
      </c>
      <c r="C512" s="81" t="n">
        <f aca="true">INDIRECT(ADDRESS(ROW()-35*INT((ROW()-15)/35)+108,2+INT((ROW()-15)/35), 1, 1, "Variables_Simulación"))</f>
        <v>0</v>
      </c>
      <c r="D512" s="81" t="n">
        <f aca="true">INDIRECT(ADDRESS(ROW()-35*INT((ROW()-15)/35)+78,2+INT((ROW()-15)/35), 1, 1, "Variables_Simulación"))</f>
        <v>0</v>
      </c>
      <c r="E512" s="81" t="n">
        <f aca="true">INDIRECT(ADDRESS(ROW()-35*INT((ROW()-15)/35)+48,2+INT((ROW()-15)/35), 1, 1, "Variables_Simulación"))</f>
        <v>0</v>
      </c>
      <c r="F512" s="81" t="n">
        <f aca="true">INDIRECT(ADDRESS(ROW()-35*INT((ROW()-15)/35)+18,2+INT((ROW()-15)/35), 1, 1, "Variables_Simulación"))</f>
        <v>0</v>
      </c>
      <c r="G512" s="81" t="n">
        <f aca="true">INDIRECT(ADDRESS(ROW()-35*INT((ROW()-15)/35)-12,2+INT((ROW()-15)/35), 1, 1, "Variables_Simulación"))</f>
        <v>0</v>
      </c>
      <c r="H512" s="81" t="n">
        <f aca="true">INDIRECT(ADDRESS(ROW()-35*INT((ROW()-15)/35)+168,2+INT((ROW()-15)/35), 1, 1, "Variables_Simulación"))</f>
        <v>0</v>
      </c>
      <c r="I512" s="94" t="n">
        <f aca="false">AP512+AR512+AT512+AV512+AX512</f>
        <v>0.0524065947916717</v>
      </c>
      <c r="J512" s="81" t="n">
        <f aca="false">ROUND(AQ512+AS512+AU512+AW512+AY512,0)</f>
        <v>343739</v>
      </c>
      <c r="K512" s="94" t="n">
        <f aca="false">I512-Tabla_Ministerio!J512</f>
        <v>1.87350135405495E-016</v>
      </c>
      <c r="L512" s="81" t="n">
        <f aca="false">J512-Tabla_Ministerio!K512</f>
        <v>0</v>
      </c>
      <c r="M512" s="94" t="n">
        <f aca="false">Q547/Q$565</f>
        <v>0.0489122428377224</v>
      </c>
      <c r="N512" s="81" t="n">
        <f aca="false">ROUND(N$530*M512,0)</f>
        <v>6095564</v>
      </c>
      <c r="O512" s="82" t="n">
        <f aca="false">Tabla_Ministerio!L512/Tabla_Ministerio!L530-M512</f>
        <v>-1.68238966795423E-005</v>
      </c>
      <c r="P512" s="81" t="n">
        <f aca="false">N512-Tabla_Ministerio!L512</f>
        <v>2097</v>
      </c>
      <c r="Q512" s="83" t="n">
        <f aca="false">N512+J512</f>
        <v>6439303</v>
      </c>
      <c r="R512" s="81" t="n">
        <f aca="false">Q512-Tabla_Ministerio!M512</f>
        <v>2097</v>
      </c>
      <c r="T512" s="83" t="n">
        <f aca="false">B512+Tabla_Ministerio!B512</f>
        <v>8929</v>
      </c>
      <c r="U512" s="83" t="n">
        <f aca="false">C512+Tabla_Ministerio!C512</f>
        <v>36</v>
      </c>
      <c r="V512" s="83" t="n">
        <f aca="false">D512+Tabla_Ministerio!D512</f>
        <v>392.129545454545</v>
      </c>
      <c r="W512" s="83" t="n">
        <f aca="false">E512+Tabla_Ministerio!E512</f>
        <v>236.511363636364</v>
      </c>
      <c r="X512" s="83" t="n">
        <f aca="false">F512+Tabla_Ministerio!F512</f>
        <v>46</v>
      </c>
      <c r="Y512" s="83" t="n">
        <f aca="false">G512+Tabla_Ministerio!G512</f>
        <v>114</v>
      </c>
      <c r="Z512" s="83" t="n">
        <f aca="false">H512+Tabla_Ministerio!H512</f>
        <v>18</v>
      </c>
      <c r="AA512" s="83" t="n">
        <f aca="false">Y512+0.33*Z512</f>
        <v>119.94</v>
      </c>
      <c r="AD512" s="91" t="n">
        <f aca="false">IF(U512&gt;0,T512/U512,0)</f>
        <v>248.027777777778</v>
      </c>
      <c r="AE512" s="92" t="n">
        <f aca="false">EXP((((AD512-AD$530)/AD$531+2)/4-1.9)^3)</f>
        <v>0.15123794314113</v>
      </c>
      <c r="AF512" s="93" t="n">
        <f aca="false">T512/V512</f>
        <v>22.7705361748495</v>
      </c>
      <c r="AG512" s="92" t="n">
        <f aca="false">EXP((((AF512-AF$530)/AF$531+2)/4-1.9)^3)</f>
        <v>0.130138526983074</v>
      </c>
      <c r="AH512" s="92" t="n">
        <f aca="false">W512/V512</f>
        <v>0.603145991874208</v>
      </c>
      <c r="AI512" s="92" t="n">
        <f aca="false">EXP((((AH512-AH$530)/AH$531+2)/4-1.9)^3)</f>
        <v>0.147448574570445</v>
      </c>
      <c r="AJ512" s="92" t="n">
        <f aca="false">X512/V512</f>
        <v>0.117308171580589</v>
      </c>
      <c r="AK512" s="92" t="n">
        <f aca="false">EXP((((AJ512-AJ$530)/AJ$531+2)/4-1.9)^3)</f>
        <v>0.133765967949887</v>
      </c>
      <c r="AL512" s="92" t="n">
        <f aca="false">AA512/V512</f>
        <v>0.30586830650817</v>
      </c>
      <c r="AM512" s="92" t="n">
        <f aca="false">EXP((((AL512-AL$530)/AL$531+2)/4-1.9)^3)</f>
        <v>0.165728862126284</v>
      </c>
      <c r="AN512" s="92" t="n">
        <f aca="false">0.01*AE512+0.15*AG512+0.24*AI512+0.25*AK512+0.35*AM512</f>
        <v>0.14786741010745</v>
      </c>
      <c r="AP512" s="94" t="n">
        <f aca="false">0.01*AE512/$AN$530</f>
        <v>0.000536011660552087</v>
      </c>
      <c r="AQ512" s="81" t="n">
        <f aca="false">AP512*$J$530</f>
        <v>3515.741754459</v>
      </c>
      <c r="AR512" s="94" t="n">
        <f aca="false">0.15*AG512/$AN$530</f>
        <v>0.00691847890495043</v>
      </c>
      <c r="AS512" s="81" t="n">
        <f aca="false">AR512*$J$530</f>
        <v>45378.8358604456</v>
      </c>
      <c r="AT512" s="94" t="n">
        <f aca="false">0.24*AI512/$AN$530</f>
        <v>0.0125419566534767</v>
      </c>
      <c r="AU512" s="81" t="n">
        <f aca="false">AT512*$J$530</f>
        <v>82263.6594208157</v>
      </c>
      <c r="AV512" s="94" t="n">
        <f aca="false">0.25*AK512/$AN$530</f>
        <v>0.0118522040694622</v>
      </c>
      <c r="AW512" s="81" t="n">
        <f aca="false">AV512*$J$530</f>
        <v>77739.519111316</v>
      </c>
      <c r="AX512" s="94" t="n">
        <f aca="false">0.35*AM512/$AN$530</f>
        <v>0.0205579435032303</v>
      </c>
      <c r="AY512" s="81" t="n">
        <f aca="false">AX512*$J$530</f>
        <v>134841.134399337</v>
      </c>
    </row>
    <row r="513" customFormat="false" ht="13.8" hidden="false" customHeight="false" outlineLevel="0" collapsed="false">
      <c r="A513" s="89" t="s">
        <v>52</v>
      </c>
      <c r="B513" s="81" t="n">
        <f aca="true">INDIRECT(ADDRESS(ROW()-35*INT((ROW()-15)/35)+138,2+INT((ROW()-15)/35), 1, 1, "Variables_Simulación"))</f>
        <v>0</v>
      </c>
      <c r="C513" s="81" t="n">
        <f aca="true">INDIRECT(ADDRESS(ROW()-35*INT((ROW()-15)/35)+108,2+INT((ROW()-15)/35), 1, 1, "Variables_Simulación"))</f>
        <v>0</v>
      </c>
      <c r="D513" s="81" t="n">
        <f aca="true">INDIRECT(ADDRESS(ROW()-35*INT((ROW()-15)/35)+78,2+INT((ROW()-15)/35), 1, 1, "Variables_Simulación"))</f>
        <v>0</v>
      </c>
      <c r="E513" s="81" t="n">
        <f aca="true">INDIRECT(ADDRESS(ROW()-35*INT((ROW()-15)/35)+48,2+INT((ROW()-15)/35), 1, 1, "Variables_Simulación"))</f>
        <v>0</v>
      </c>
      <c r="F513" s="81" t="n">
        <f aca="true">INDIRECT(ADDRESS(ROW()-35*INT((ROW()-15)/35)+18,2+INT((ROW()-15)/35), 1, 1, "Variables_Simulación"))</f>
        <v>0</v>
      </c>
      <c r="G513" s="81" t="n">
        <f aca="true">INDIRECT(ADDRESS(ROW()-35*INT((ROW()-15)/35)-12,2+INT((ROW()-15)/35), 1, 1, "Variables_Simulación"))</f>
        <v>0</v>
      </c>
      <c r="H513" s="81" t="n">
        <f aca="true">INDIRECT(ADDRESS(ROW()-35*INT((ROW()-15)/35)+168,2+INT((ROW()-15)/35), 1, 1, "Variables_Simulación"))</f>
        <v>0</v>
      </c>
      <c r="I513" s="94" t="n">
        <f aca="false">AP513+AR513+AT513+AV513+AX513</f>
        <v>0.0132257736846281</v>
      </c>
      <c r="J513" s="81" t="n">
        <f aca="false">ROUND(AQ513+AS513+AU513+AW513+AY513,0)</f>
        <v>86749</v>
      </c>
      <c r="K513" s="94" t="n">
        <f aca="false">I513-Tabla_Ministerio!J513</f>
        <v>0</v>
      </c>
      <c r="L513" s="81" t="n">
        <f aca="false">J513-Tabla_Ministerio!K513</f>
        <v>0</v>
      </c>
      <c r="M513" s="94" t="n">
        <f aca="false">Q548/Q$565</f>
        <v>0.0214331920354219</v>
      </c>
      <c r="N513" s="81" t="n">
        <f aca="false">ROUND(N$530*M513,0)</f>
        <v>2671057</v>
      </c>
      <c r="O513" s="82" t="n">
        <f aca="false">Tabla_Ministerio!L513/Tabla_Ministerio!L530-M513</f>
        <v>-6.31463776001179E-006</v>
      </c>
      <c r="P513" s="81" t="n">
        <f aca="false">N513-Tabla_Ministerio!L513</f>
        <v>787</v>
      </c>
      <c r="Q513" s="83" t="n">
        <f aca="false">N513+J513</f>
        <v>2757806</v>
      </c>
      <c r="R513" s="81" t="n">
        <f aca="false">Q513-Tabla_Ministerio!M513</f>
        <v>787</v>
      </c>
      <c r="T513" s="83" t="n">
        <f aca="false">B513+Tabla_Ministerio!B513</f>
        <v>14416</v>
      </c>
      <c r="U513" s="83" t="n">
        <f aca="false">C513+Tabla_Ministerio!C513</f>
        <v>74</v>
      </c>
      <c r="V513" s="83" t="n">
        <f aca="false">D513+Tabla_Ministerio!D513</f>
        <v>665.5</v>
      </c>
      <c r="W513" s="83" t="n">
        <f aca="false">E513+Tabla_Ministerio!E513</f>
        <v>210.806818181818</v>
      </c>
      <c r="X513" s="83" t="n">
        <f aca="false">F513+Tabla_Ministerio!F513</f>
        <v>34</v>
      </c>
      <c r="Y513" s="83" t="n">
        <f aca="false">G513+Tabla_Ministerio!G513</f>
        <v>78</v>
      </c>
      <c r="Z513" s="83" t="n">
        <f aca="false">H513+Tabla_Ministerio!H513</f>
        <v>24</v>
      </c>
      <c r="AA513" s="83" t="n">
        <f aca="false">Y513+0.33*Z513</f>
        <v>85.92</v>
      </c>
      <c r="AD513" s="91" t="n">
        <f aca="false">IF(U513&gt;0,T513/U513,0)</f>
        <v>194.810810810811</v>
      </c>
      <c r="AE513" s="92" t="n">
        <f aca="false">EXP((((AD513-AD$530)/AD$531+2)/4-1.9)^3)</f>
        <v>0.0690077817269671</v>
      </c>
      <c r="AF513" s="93" t="n">
        <f aca="false">T513/V513</f>
        <v>21.6619083395943</v>
      </c>
      <c r="AG513" s="92" t="n">
        <f aca="false">EXP((((AF513-AF$530)/AF$531+2)/4-1.9)^3)</f>
        <v>0.100298268944426</v>
      </c>
      <c r="AH513" s="92" t="n">
        <f aca="false">W513/V513</f>
        <v>0.316764565261935</v>
      </c>
      <c r="AI513" s="92" t="n">
        <f aca="false">EXP((((AH513-AH$530)/AH$531+2)/4-1.9)^3)</f>
        <v>0.00391172432683097</v>
      </c>
      <c r="AJ513" s="92" t="n">
        <f aca="false">X513/V513</f>
        <v>0.0510894064613073</v>
      </c>
      <c r="AK513" s="92" t="n">
        <f aca="false">EXP((((AJ513-AJ$530)/AJ$531+2)/4-1.9)^3)</f>
        <v>0.0322592109147042</v>
      </c>
      <c r="AL513" s="92" t="n">
        <f aca="false">AA513/V513</f>
        <v>0.129105935386927</v>
      </c>
      <c r="AM513" s="92" t="n">
        <f aca="false">EXP((((AL513-AL$530)/AL$531+2)/4-1.9)^3)</f>
        <v>0.0359389761954</v>
      </c>
      <c r="AN513" s="92" t="n">
        <f aca="false">0.01*AE513+0.15*AG513+0.24*AI513+0.25*AK513+0.35*AM513</f>
        <v>0.0373170763944391</v>
      </c>
      <c r="AP513" s="94" t="n">
        <f aca="false">0.01*AE513/$AN$530</f>
        <v>0.000244574707287382</v>
      </c>
      <c r="AQ513" s="81" t="n">
        <f aca="false">AP513*$J$530</f>
        <v>1604.1843373504</v>
      </c>
      <c r="AR513" s="94" t="n">
        <f aca="false">0.15*AG513/$AN$530</f>
        <v>0.00533209860278586</v>
      </c>
      <c r="AS513" s="81" t="n">
        <f aca="false">AR513*$J$530</f>
        <v>34973.6453072649</v>
      </c>
      <c r="AT513" s="94" t="n">
        <f aca="false">0.24*AI513/$AN$530</f>
        <v>0.00033273076454208</v>
      </c>
      <c r="AU513" s="81" t="n">
        <f aca="false">AT513*$J$530</f>
        <v>2182.40670490037</v>
      </c>
      <c r="AV513" s="94" t="n">
        <f aca="false">0.25*AK513/$AN$530</f>
        <v>0.00285829614767289</v>
      </c>
      <c r="AW513" s="81" t="n">
        <f aca="false">AV513*$J$530</f>
        <v>18747.7845213899</v>
      </c>
      <c r="AX513" s="94" t="n">
        <f aca="false">0.35*AM513/$AN$530</f>
        <v>0.00445807346233988</v>
      </c>
      <c r="AY513" s="81" t="n">
        <f aca="false">AX513*$J$530</f>
        <v>29240.8471111439</v>
      </c>
    </row>
    <row r="514" customFormat="false" ht="13.8" hidden="false" customHeight="false" outlineLevel="0" collapsed="false">
      <c r="A514" s="89" t="s">
        <v>53</v>
      </c>
      <c r="B514" s="81" t="n">
        <f aca="true">INDIRECT(ADDRESS(ROW()-35*INT((ROW()-15)/35)+138,2+INT((ROW()-15)/35), 1, 1, "Variables_Simulación"))</f>
        <v>0</v>
      </c>
      <c r="C514" s="81" t="n">
        <f aca="true">INDIRECT(ADDRESS(ROW()-35*INT((ROW()-15)/35)+108,2+INT((ROW()-15)/35), 1, 1, "Variables_Simulación"))</f>
        <v>0</v>
      </c>
      <c r="D514" s="81" t="n">
        <f aca="true">INDIRECT(ADDRESS(ROW()-35*INT((ROW()-15)/35)+78,2+INT((ROW()-15)/35), 1, 1, "Variables_Simulación"))</f>
        <v>0</v>
      </c>
      <c r="E514" s="81" t="n">
        <f aca="true">INDIRECT(ADDRESS(ROW()-35*INT((ROW()-15)/35)+48,2+INT((ROW()-15)/35), 1, 1, "Variables_Simulación"))</f>
        <v>0</v>
      </c>
      <c r="F514" s="81" t="n">
        <f aca="true">INDIRECT(ADDRESS(ROW()-35*INT((ROW()-15)/35)+18,2+INT((ROW()-15)/35), 1, 1, "Variables_Simulación"))</f>
        <v>0</v>
      </c>
      <c r="G514" s="81" t="n">
        <f aca="true">INDIRECT(ADDRESS(ROW()-35*INT((ROW()-15)/35)-12,2+INT((ROW()-15)/35), 1, 1, "Variables_Simulación"))</f>
        <v>0</v>
      </c>
      <c r="H514" s="81" t="n">
        <f aca="true">INDIRECT(ADDRESS(ROW()-35*INT((ROW()-15)/35)+168,2+INT((ROW()-15)/35), 1, 1, "Variables_Simulación"))</f>
        <v>0</v>
      </c>
      <c r="I514" s="94" t="n">
        <f aca="false">AP514+AR514+AT514+AV514+AX514</f>
        <v>0.0127670198972133</v>
      </c>
      <c r="J514" s="81" t="n">
        <f aca="false">ROUND(AQ514+AS514+AU514+AW514+AY514,0)</f>
        <v>83740</v>
      </c>
      <c r="K514" s="94" t="n">
        <f aca="false">I514-Tabla_Ministerio!J514</f>
        <v>0</v>
      </c>
      <c r="L514" s="81" t="n">
        <f aca="false">J514-Tabla_Ministerio!K514</f>
        <v>0</v>
      </c>
      <c r="M514" s="94" t="n">
        <f aca="false">Q549/Q$565</f>
        <v>0.0207108227678798</v>
      </c>
      <c r="N514" s="81" t="n">
        <f aca="false">ROUND(N$530*M514,0)</f>
        <v>2581034</v>
      </c>
      <c r="O514" s="82" t="n">
        <f aca="false">Tabla_Ministerio!L514/Tabla_Ministerio!L530-M514</f>
        <v>-2.38734085094769E-006</v>
      </c>
      <c r="P514" s="81" t="n">
        <f aca="false">N514-Tabla_Ministerio!L514</f>
        <v>298</v>
      </c>
      <c r="Q514" s="83" t="n">
        <f aca="false">N514+J514</f>
        <v>2664774</v>
      </c>
      <c r="R514" s="81" t="n">
        <f aca="false">Q514-Tabla_Ministerio!M514</f>
        <v>298</v>
      </c>
      <c r="T514" s="83" t="n">
        <f aca="false">B514+Tabla_Ministerio!B514</f>
        <v>6171</v>
      </c>
      <c r="U514" s="83" t="n">
        <f aca="false">C514+Tabla_Ministerio!C514</f>
        <v>41</v>
      </c>
      <c r="V514" s="83" t="n">
        <f aca="false">D514+Tabla_Ministerio!D514</f>
        <v>381.743333333333</v>
      </c>
      <c r="W514" s="83" t="n">
        <f aca="false">E514+Tabla_Ministerio!E514</f>
        <v>194.979772727273</v>
      </c>
      <c r="X514" s="83" t="n">
        <f aca="false">F514+Tabla_Ministerio!F514</f>
        <v>22</v>
      </c>
      <c r="Y514" s="83" t="n">
        <f aca="false">G514+Tabla_Ministerio!G514</f>
        <v>35</v>
      </c>
      <c r="Z514" s="83" t="n">
        <f aca="false">H514+Tabla_Ministerio!H514</f>
        <v>6</v>
      </c>
      <c r="AA514" s="83" t="n">
        <f aca="false">Y514+0.33*Z514</f>
        <v>36.98</v>
      </c>
      <c r="AD514" s="91" t="n">
        <f aca="false">IF(U514&gt;0,T514/U514,0)</f>
        <v>150.512195121951</v>
      </c>
      <c r="AE514" s="92" t="n">
        <f aca="false">EXP((((AD514-AD$530)/AD$531+2)/4-1.9)^3)</f>
        <v>0.0310527099289586</v>
      </c>
      <c r="AF514" s="93" t="n">
        <f aca="false">T514/V514</f>
        <v>16.1653117714346</v>
      </c>
      <c r="AG514" s="92" t="n">
        <f aca="false">EXP((((AF514-AF$530)/AF$531+2)/4-1.9)^3)</f>
        <v>0.0198098687453476</v>
      </c>
      <c r="AH514" s="92" t="n">
        <f aca="false">W514/V514</f>
        <v>0.510761434979716</v>
      </c>
      <c r="AI514" s="92" t="n">
        <f aca="false">EXP((((AH514-AH$530)/AH$531+2)/4-1.9)^3)</f>
        <v>0.0598781414286269</v>
      </c>
      <c r="AJ514" s="92" t="n">
        <f aca="false">X514/V514</f>
        <v>0.0576303449962017</v>
      </c>
      <c r="AK514" s="92" t="n">
        <f aca="false">EXP((((AJ514-AJ$530)/AJ$531+2)/4-1.9)^3)</f>
        <v>0.0379882856710499</v>
      </c>
      <c r="AL514" s="92" t="n">
        <f aca="false">AA514/V514</f>
        <v>0.0968713708163426</v>
      </c>
      <c r="AM514" s="92" t="n">
        <f aca="false">EXP((((AL514-AL$530)/AL$531+2)/4-1.9)^3)</f>
        <v>0.0253510015082352</v>
      </c>
      <c r="AN514" s="92" t="n">
        <f aca="false">0.01*AE514+0.15*AG514+0.24*AI514+0.25*AK514+0.35*AM514</f>
        <v>0.036022683299607</v>
      </c>
      <c r="AP514" s="94" t="n">
        <f aca="false">0.01*AE514/$AN$530</f>
        <v>0.000110055811841683</v>
      </c>
      <c r="AQ514" s="81" t="n">
        <f aca="false">AP514*$J$530</f>
        <v>721.864544167111</v>
      </c>
      <c r="AR514" s="94" t="n">
        <f aca="false">0.15*AG514/$AN$530</f>
        <v>0.00105314054340226</v>
      </c>
      <c r="AS514" s="81" t="n">
        <f aca="false">AR514*$J$530</f>
        <v>6907.62991599725</v>
      </c>
      <c r="AT514" s="94" t="n">
        <f aca="false">0.24*AI514/$AN$530</f>
        <v>0.00509322695371185</v>
      </c>
      <c r="AU514" s="81" t="n">
        <f aca="false">AT514*$J$530</f>
        <v>33406.8677678715</v>
      </c>
      <c r="AV514" s="94" t="n">
        <f aca="false">0.25*AK514/$AN$530</f>
        <v>0.00336591526920351</v>
      </c>
      <c r="AW514" s="81" t="n">
        <f aca="false">AV514*$J$530</f>
        <v>22077.2974261816</v>
      </c>
      <c r="AX514" s="94" t="n">
        <f aca="false">0.35*AM514/$AN$530</f>
        <v>0.00314468131905402</v>
      </c>
      <c r="AY514" s="81" t="n">
        <f aca="false">AX514*$J$530</f>
        <v>20626.2069121369</v>
      </c>
    </row>
    <row r="515" customFormat="false" ht="13.8" hidden="false" customHeight="false" outlineLevel="0" collapsed="false">
      <c r="A515" s="89" t="s">
        <v>54</v>
      </c>
      <c r="B515" s="81" t="n">
        <f aca="true">INDIRECT(ADDRESS(ROW()-35*INT((ROW()-15)/35)+138,2+INT((ROW()-15)/35), 1, 1, "Variables_Simulación"))</f>
        <v>0</v>
      </c>
      <c r="C515" s="81" t="n">
        <f aca="true">INDIRECT(ADDRESS(ROW()-35*INT((ROW()-15)/35)+108,2+INT((ROW()-15)/35), 1, 1, "Variables_Simulación"))</f>
        <v>0</v>
      </c>
      <c r="D515" s="81" t="n">
        <f aca="true">INDIRECT(ADDRESS(ROW()-35*INT((ROW()-15)/35)+78,2+INT((ROW()-15)/35), 1, 1, "Variables_Simulación"))</f>
        <v>0</v>
      </c>
      <c r="E515" s="81" t="n">
        <f aca="true">INDIRECT(ADDRESS(ROW()-35*INT((ROW()-15)/35)+48,2+INT((ROW()-15)/35), 1, 1, "Variables_Simulación"))</f>
        <v>0</v>
      </c>
      <c r="F515" s="81" t="n">
        <f aca="true">INDIRECT(ADDRESS(ROW()-35*INT((ROW()-15)/35)+18,2+INT((ROW()-15)/35), 1, 1, "Variables_Simulación"))</f>
        <v>0</v>
      </c>
      <c r="G515" s="81" t="n">
        <f aca="true">INDIRECT(ADDRESS(ROW()-35*INT((ROW()-15)/35)-12,2+INT((ROW()-15)/35), 1, 1, "Variables_Simulación"))</f>
        <v>0</v>
      </c>
      <c r="H515" s="81" t="n">
        <f aca="true">INDIRECT(ADDRESS(ROW()-35*INT((ROW()-15)/35)+168,2+INT((ROW()-15)/35), 1, 1, "Variables_Simulación"))</f>
        <v>0</v>
      </c>
      <c r="I515" s="94" t="n">
        <f aca="false">AP515+AR515+AT515+AV515+AX515</f>
        <v>0.0201149188237031</v>
      </c>
      <c r="J515" s="81" t="n">
        <f aca="false">ROUND(AQ515+AS515+AU515+AW515+AY515,0)</f>
        <v>131935</v>
      </c>
      <c r="K515" s="94" t="n">
        <f aca="false">I515-Tabla_Ministerio!J515</f>
        <v>-1.14491749414469E-016</v>
      </c>
      <c r="L515" s="81" t="n">
        <f aca="false">J515-Tabla_Ministerio!K515</f>
        <v>0</v>
      </c>
      <c r="M515" s="94" t="n">
        <f aca="false">Q550/Q$565</f>
        <v>0.0209747693026611</v>
      </c>
      <c r="N515" s="81" t="n">
        <f aca="false">ROUND(N$530*M515,0)</f>
        <v>2613927</v>
      </c>
      <c r="O515" s="82" t="n">
        <f aca="false">Tabla_Ministerio!L515/Tabla_Ministerio!L530-M515</f>
        <v>1.30780556945424E-005</v>
      </c>
      <c r="P515" s="81" t="n">
        <f aca="false">N515-Tabla_Ministerio!L515</f>
        <v>-1630</v>
      </c>
      <c r="Q515" s="83" t="n">
        <f aca="false">N515+J515</f>
        <v>2745862</v>
      </c>
      <c r="R515" s="81" t="n">
        <f aca="false">Q515-Tabla_Ministerio!M515</f>
        <v>-1630</v>
      </c>
      <c r="T515" s="83" t="n">
        <f aca="false">B515+Tabla_Ministerio!B515</f>
        <v>7967</v>
      </c>
      <c r="U515" s="83" t="n">
        <f aca="false">C515+Tabla_Ministerio!C515</f>
        <v>39</v>
      </c>
      <c r="V515" s="83" t="n">
        <f aca="false">D515+Tabla_Ministerio!D515</f>
        <v>318.545454545455</v>
      </c>
      <c r="W515" s="83" t="n">
        <f aca="false">E515+Tabla_Ministerio!E515</f>
        <v>154.113636363636</v>
      </c>
      <c r="X515" s="83" t="n">
        <f aca="false">F515+Tabla_Ministerio!F515</f>
        <v>11</v>
      </c>
      <c r="Y515" s="83" t="n">
        <f aca="false">G515+Tabla_Ministerio!G515</f>
        <v>28</v>
      </c>
      <c r="Z515" s="83" t="n">
        <f aca="false">H515+Tabla_Ministerio!H515</f>
        <v>11</v>
      </c>
      <c r="AA515" s="83" t="n">
        <f aca="false">Y515+0.33*Z515</f>
        <v>31.63</v>
      </c>
      <c r="AD515" s="91" t="n">
        <f aca="false">IF(U515&gt;0,T515/U515,0)</f>
        <v>204.282051282051</v>
      </c>
      <c r="AE515" s="92" t="n">
        <f aca="false">EXP((((AD515-AD$530)/AD$531+2)/4-1.9)^3)</f>
        <v>0.0804223538643704</v>
      </c>
      <c r="AF515" s="93" t="n">
        <f aca="false">T515/V515</f>
        <v>25.0105593607306</v>
      </c>
      <c r="AG515" s="92" t="n">
        <f aca="false">EXP((((AF515-AF$530)/AF$531+2)/4-1.9)^3)</f>
        <v>0.207124690509651</v>
      </c>
      <c r="AH515" s="92" t="n">
        <f aca="false">W515/V515</f>
        <v>0.48380422374429</v>
      </c>
      <c r="AI515" s="92" t="n">
        <f aca="false">EXP((((AH515-AH$530)/AH$531+2)/4-1.9)^3)</f>
        <v>0.044005694170133</v>
      </c>
      <c r="AJ515" s="92" t="n">
        <f aca="false">X515/V515</f>
        <v>0.0345319634703196</v>
      </c>
      <c r="AK515" s="92" t="n">
        <f aca="false">EXP((((AJ515-AJ$530)/AJ$531+2)/4-1.9)^3)</f>
        <v>0.0208185417552971</v>
      </c>
      <c r="AL515" s="92" t="n">
        <f aca="false">AA515/V515</f>
        <v>0.0992950913242008</v>
      </c>
      <c r="AM515" s="92" t="n">
        <f aca="false">EXP((((AL515-AL$530)/AL$531+2)/4-1.9)^3)</f>
        <v>0.0260461709534141</v>
      </c>
      <c r="AN515" s="92" t="n">
        <f aca="false">0.01*AE515+0.15*AG515+0.24*AI515+0.25*AK515+0.35*AM515</f>
        <v>0.0567550889884426</v>
      </c>
      <c r="AP515" s="94" t="n">
        <f aca="false">0.01*AE515/$AN$530</f>
        <v>0.000285029791764111</v>
      </c>
      <c r="AQ515" s="81" t="n">
        <f aca="false">AP515*$J$530</f>
        <v>1869.53235147477</v>
      </c>
      <c r="AR515" s="94" t="n">
        <f aca="false">0.15*AG515/$AN$530</f>
        <v>0.0110112495907671</v>
      </c>
      <c r="AS515" s="81" t="n">
        <f aca="false">AR515*$J$530</f>
        <v>72223.63393206</v>
      </c>
      <c r="AT515" s="94" t="n">
        <f aca="false">0.24*AI515/$AN$530</f>
        <v>0.00374311864591321</v>
      </c>
      <c r="AU515" s="81" t="n">
        <f aca="false">AT515*$J$530</f>
        <v>24551.4034186805</v>
      </c>
      <c r="AV515" s="94" t="n">
        <f aca="false">0.25*AK515/$AN$530</f>
        <v>0.00184460673438883</v>
      </c>
      <c r="AW515" s="81" t="n">
        <f aca="false">AV515*$J$530</f>
        <v>12098.9176055749</v>
      </c>
      <c r="AX515" s="94" t="n">
        <f aca="false">0.35*AM515/$AN$530</f>
        <v>0.00323091406086981</v>
      </c>
      <c r="AY515" s="81" t="n">
        <f aca="false">AX515*$J$530</f>
        <v>21191.8141056278</v>
      </c>
    </row>
    <row r="516" customFormat="false" ht="13.8" hidden="false" customHeight="false" outlineLevel="0" collapsed="false">
      <c r="A516" s="89" t="s">
        <v>55</v>
      </c>
      <c r="B516" s="81" t="n">
        <f aca="true">INDIRECT(ADDRESS(ROW()-35*INT((ROW()-15)/35)+138,2+INT((ROW()-15)/35), 1, 1, "Variables_Simulación"))</f>
        <v>0</v>
      </c>
      <c r="C516" s="81" t="n">
        <f aca="true">INDIRECT(ADDRESS(ROW()-35*INT((ROW()-15)/35)+108,2+INT((ROW()-15)/35), 1, 1, "Variables_Simulación"))</f>
        <v>0</v>
      </c>
      <c r="D516" s="81" t="n">
        <f aca="true">INDIRECT(ADDRESS(ROW()-35*INT((ROW()-15)/35)+78,2+INT((ROW()-15)/35), 1, 1, "Variables_Simulación"))</f>
        <v>0</v>
      </c>
      <c r="E516" s="81" t="n">
        <f aca="true">INDIRECT(ADDRESS(ROW()-35*INT((ROW()-15)/35)+48,2+INT((ROW()-15)/35), 1, 1, "Variables_Simulación"))</f>
        <v>0</v>
      </c>
      <c r="F516" s="81" t="n">
        <f aca="true">INDIRECT(ADDRESS(ROW()-35*INT((ROW()-15)/35)+18,2+INT((ROW()-15)/35), 1, 1, "Variables_Simulación"))</f>
        <v>0</v>
      </c>
      <c r="G516" s="81" t="n">
        <f aca="true">INDIRECT(ADDRESS(ROW()-35*INT((ROW()-15)/35)-12,2+INT((ROW()-15)/35), 1, 1, "Variables_Simulación"))</f>
        <v>0</v>
      </c>
      <c r="H516" s="81" t="n">
        <f aca="true">INDIRECT(ADDRESS(ROW()-35*INT((ROW()-15)/35)+168,2+INT((ROW()-15)/35), 1, 1, "Variables_Simulación"))</f>
        <v>0</v>
      </c>
      <c r="I516" s="94" t="n">
        <f aca="false">AP516+AR516+AT516+AV516+AX516</f>
        <v>0.0298283391340286</v>
      </c>
      <c r="J516" s="81" t="n">
        <f aca="false">ROUND(AQ516+AS516+AU516+AW516+AY516,0)</f>
        <v>195646</v>
      </c>
      <c r="K516" s="94" t="n">
        <f aca="false">I516-Tabla_Ministerio!J516</f>
        <v>-1.07552855510562E-016</v>
      </c>
      <c r="L516" s="81" t="n">
        <f aca="false">J516-Tabla_Ministerio!K516</f>
        <v>0</v>
      </c>
      <c r="M516" s="94" t="n">
        <f aca="false">Q551/Q$565</f>
        <v>0.0205224175846707</v>
      </c>
      <c r="N516" s="81" t="n">
        <f aca="false">ROUND(N$530*M516,0)</f>
        <v>2557554</v>
      </c>
      <c r="O516" s="82" t="n">
        <f aca="false">Tabla_Ministerio!L516/Tabla_Ministerio!L530-M516</f>
        <v>2.26203190932736E-005</v>
      </c>
      <c r="P516" s="81" t="n">
        <f aca="false">N516-Tabla_Ministerio!L516</f>
        <v>-2819</v>
      </c>
      <c r="Q516" s="83" t="n">
        <f aca="false">N516+J516</f>
        <v>2753200</v>
      </c>
      <c r="R516" s="81" t="n">
        <f aca="false">Q516-Tabla_Ministerio!M516</f>
        <v>-2819</v>
      </c>
      <c r="T516" s="83" t="n">
        <f aca="false">B516+Tabla_Ministerio!B516</f>
        <v>9001</v>
      </c>
      <c r="U516" s="83" t="n">
        <f aca="false">C516+Tabla_Ministerio!C516</f>
        <v>43</v>
      </c>
      <c r="V516" s="83" t="n">
        <f aca="false">D516+Tabla_Ministerio!D516</f>
        <v>386.886363636364</v>
      </c>
      <c r="W516" s="83" t="n">
        <f aca="false">E516+Tabla_Ministerio!E516</f>
        <v>244.818181818182</v>
      </c>
      <c r="X516" s="83" t="n">
        <f aca="false">F516+Tabla_Ministerio!F516</f>
        <v>16</v>
      </c>
      <c r="Y516" s="83" t="n">
        <f aca="false">G516+Tabla_Ministerio!G516</f>
        <v>37</v>
      </c>
      <c r="Z516" s="83" t="n">
        <f aca="false">H516+Tabla_Ministerio!H516</f>
        <v>16</v>
      </c>
      <c r="AA516" s="83" t="n">
        <f aca="false">Y516+0.33*Z516</f>
        <v>42.28</v>
      </c>
      <c r="AD516" s="91" t="n">
        <f aca="false">IF(U516&gt;0,T516/U516,0)</f>
        <v>209.325581395349</v>
      </c>
      <c r="AE516" s="92" t="n">
        <f aca="false">EXP((((AD516-AD$530)/AD$531+2)/4-1.9)^3)</f>
        <v>0.087039908122559</v>
      </c>
      <c r="AF516" s="93" t="n">
        <f aca="false">T516/V516</f>
        <v>23.2652293955237</v>
      </c>
      <c r="AG516" s="92" t="n">
        <f aca="false">EXP((((AF516-AF$530)/AF$531+2)/4-1.9)^3)</f>
        <v>0.145208503569875</v>
      </c>
      <c r="AH516" s="92" t="n">
        <f aca="false">W516/V516</f>
        <v>0.632790929918346</v>
      </c>
      <c r="AI516" s="92" t="n">
        <f aca="false">EXP((((AH516-AH$530)/AH$531+2)/4-1.9)^3)</f>
        <v>0.187802319201759</v>
      </c>
      <c r="AJ516" s="92" t="n">
        <f aca="false">X516/V516</f>
        <v>0.0413558127239617</v>
      </c>
      <c r="AK516" s="92" t="n">
        <f aca="false">EXP((((AJ516-AJ$530)/AJ$531+2)/4-1.9)^3)</f>
        <v>0.0250429056959727</v>
      </c>
      <c r="AL516" s="92" t="n">
        <f aca="false">AA516/V516</f>
        <v>0.109282735123069</v>
      </c>
      <c r="AM516" s="92" t="n">
        <f aca="false">EXP((((AL516-AL$530)/AL$531+2)/4-1.9)^3)</f>
        <v>0.0290770144198797</v>
      </c>
      <c r="AN516" s="92" t="n">
        <f aca="false">0.01*AE516+0.15*AG516+0.24*AI516+0.25*AK516+0.35*AM516</f>
        <v>0.0841619126960801</v>
      </c>
      <c r="AP516" s="94" t="n">
        <f aca="false">0.01*AE516/$AN$530</f>
        <v>0.000308483471264467</v>
      </c>
      <c r="AQ516" s="81" t="n">
        <f aca="false">AP516*$J$530</f>
        <v>2023.36684125093</v>
      </c>
      <c r="AR516" s="94" t="n">
        <f aca="false">0.15*AG516/$AN$530</f>
        <v>0.0077196353152073</v>
      </c>
      <c r="AS516" s="81" t="n">
        <f aca="false">AR516*$J$530</f>
        <v>50633.682444364</v>
      </c>
      <c r="AT516" s="94" t="n">
        <f aca="false">0.24*AI516/$AN$530</f>
        <v>0.0159744409446666</v>
      </c>
      <c r="AU516" s="81" t="n">
        <f aca="false">AT516*$J$530</f>
        <v>104777.588188021</v>
      </c>
      <c r="AV516" s="94" t="n">
        <f aca="false">0.25*AK516/$AN$530</f>
        <v>0.00221890241105393</v>
      </c>
      <c r="AW516" s="81" t="n">
        <f aca="false">AV516*$J$530</f>
        <v>14553.9517695884</v>
      </c>
      <c r="AX516" s="94" t="n">
        <f aca="false">0.35*AM516/$AN$530</f>
        <v>0.00360687699183627</v>
      </c>
      <c r="AY516" s="81" t="n">
        <f aca="false">AX516*$J$530</f>
        <v>23657.7839189825</v>
      </c>
    </row>
    <row r="517" customFormat="false" ht="13.8" hidden="false" customHeight="false" outlineLevel="0" collapsed="false">
      <c r="A517" s="89" t="s">
        <v>56</v>
      </c>
      <c r="B517" s="81" t="n">
        <f aca="true">INDIRECT(ADDRESS(ROW()-35*INT((ROW()-15)/35)+138,2+INT((ROW()-15)/35), 1, 1, "Variables_Simulación"))</f>
        <v>0</v>
      </c>
      <c r="C517" s="81" t="n">
        <f aca="true">INDIRECT(ADDRESS(ROW()-35*INT((ROW()-15)/35)+108,2+INT((ROW()-15)/35), 1, 1, "Variables_Simulación"))</f>
        <v>0</v>
      </c>
      <c r="D517" s="81" t="n">
        <f aca="true">INDIRECT(ADDRESS(ROW()-35*INT((ROW()-15)/35)+78,2+INT((ROW()-15)/35), 1, 1, "Variables_Simulación"))</f>
        <v>0</v>
      </c>
      <c r="E517" s="81" t="n">
        <f aca="true">INDIRECT(ADDRESS(ROW()-35*INT((ROW()-15)/35)+48,2+INT((ROW()-15)/35), 1, 1, "Variables_Simulación"))</f>
        <v>0</v>
      </c>
      <c r="F517" s="81" t="n">
        <f aca="true">INDIRECT(ADDRESS(ROW()-35*INT((ROW()-15)/35)+18,2+INT((ROW()-15)/35), 1, 1, "Variables_Simulación"))</f>
        <v>0</v>
      </c>
      <c r="G517" s="81" t="n">
        <f aca="true">INDIRECT(ADDRESS(ROW()-35*INT((ROW()-15)/35)-12,2+INT((ROW()-15)/35), 1, 1, "Variables_Simulación"))</f>
        <v>0</v>
      </c>
      <c r="H517" s="81" t="n">
        <f aca="true">INDIRECT(ADDRESS(ROW()-35*INT((ROW()-15)/35)+168,2+INT((ROW()-15)/35), 1, 1, "Variables_Simulación"))</f>
        <v>0</v>
      </c>
      <c r="I517" s="94" t="n">
        <f aca="false">AP517+AR517+AT517+AV517+AX517</f>
        <v>0.0313793733108836</v>
      </c>
      <c r="J517" s="81" t="n">
        <f aca="false">ROUND(AQ517+AS517+AU517+AW517+AY517,0)</f>
        <v>205820</v>
      </c>
      <c r="K517" s="94" t="n">
        <f aca="false">I517-Tabla_Ministerio!J517</f>
        <v>-2.63677968348475E-016</v>
      </c>
      <c r="L517" s="81" t="n">
        <f aca="false">J517-Tabla_Ministerio!K517</f>
        <v>0</v>
      </c>
      <c r="M517" s="94" t="n">
        <f aca="false">Q552/Q$565</f>
        <v>0.0214138870233534</v>
      </c>
      <c r="N517" s="81" t="n">
        <f aca="false">ROUND(N$530*M517,0)</f>
        <v>2668651</v>
      </c>
      <c r="O517" s="82" t="n">
        <f aca="false">Tabla_Ministerio!L517/Tabla_Ministerio!L530-M517</f>
        <v>-2.23962614124412E-006</v>
      </c>
      <c r="P517" s="81" t="n">
        <f aca="false">N517-Tabla_Ministerio!L517</f>
        <v>279</v>
      </c>
      <c r="Q517" s="83" t="n">
        <f aca="false">N517+J517</f>
        <v>2874471</v>
      </c>
      <c r="R517" s="81" t="n">
        <f aca="false">Q517-Tabla_Ministerio!M517</f>
        <v>279</v>
      </c>
      <c r="T517" s="83" t="n">
        <f aca="false">B517+Tabla_Ministerio!B517</f>
        <v>6472</v>
      </c>
      <c r="U517" s="83" t="n">
        <f aca="false">C517+Tabla_Ministerio!C517</f>
        <v>42</v>
      </c>
      <c r="V517" s="83" t="n">
        <f aca="false">D517+Tabla_Ministerio!D517</f>
        <v>426.727272727273</v>
      </c>
      <c r="W517" s="83" t="n">
        <f aca="false">E517+Tabla_Ministerio!E517</f>
        <v>252.454545454545</v>
      </c>
      <c r="X517" s="83" t="n">
        <f aca="false">F517+Tabla_Ministerio!F517</f>
        <v>46</v>
      </c>
      <c r="Y517" s="83" t="n">
        <f aca="false">G517+Tabla_Ministerio!G517</f>
        <v>71</v>
      </c>
      <c r="Z517" s="83" t="n">
        <f aca="false">H517+Tabla_Ministerio!H517</f>
        <v>49</v>
      </c>
      <c r="AA517" s="83" t="n">
        <f aca="false">Y517+0.33*Z517</f>
        <v>87.17</v>
      </c>
      <c r="AD517" s="91" t="n">
        <f aca="false">IF(U517&gt;0,T517/U517,0)</f>
        <v>154.095238095238</v>
      </c>
      <c r="AE517" s="92" t="n">
        <f aca="false">EXP((((AD517-AD$530)/AD$531+2)/4-1.9)^3)</f>
        <v>0.0332981690875485</v>
      </c>
      <c r="AF517" s="93" t="n">
        <f aca="false">T517/V517</f>
        <v>15.1665956540264</v>
      </c>
      <c r="AG517" s="92" t="n">
        <f aca="false">EXP((((AF517-AF$530)/AF$531+2)/4-1.9)^3)</f>
        <v>0.0138370757683349</v>
      </c>
      <c r="AH517" s="92" t="n">
        <f aca="false">W517/V517</f>
        <v>0.591606305922453</v>
      </c>
      <c r="AI517" s="92" t="n">
        <f aca="false">EXP((((AH517-AH$530)/AH$531+2)/4-1.9)^3)</f>
        <v>0.133398996003896</v>
      </c>
      <c r="AJ517" s="92" t="n">
        <f aca="false">X517/V517</f>
        <v>0.107797187899446</v>
      </c>
      <c r="AK517" s="92" t="n">
        <f aca="false">EXP((((AJ517-AJ$530)/AJ$531+2)/4-1.9)^3)</f>
        <v>0.112412277870927</v>
      </c>
      <c r="AL517" s="92" t="n">
        <f aca="false">AA517/V517</f>
        <v>0.20427567106945</v>
      </c>
      <c r="AM517" s="92" t="n">
        <f aca="false">EXP((((AL517-AL$530)/AL$531+2)/4-1.9)^3)</f>
        <v>0.0743167121678719</v>
      </c>
      <c r="AN517" s="92" t="n">
        <f aca="false">0.01*AE517+0.15*AG517+0.24*AI517+0.25*AK517+0.35*AM517</f>
        <v>0.0885382208235477</v>
      </c>
      <c r="AP517" s="94" t="n">
        <f aca="false">0.01*AE517/$AN$530</f>
        <v>0.000118014081223689</v>
      </c>
      <c r="AQ517" s="81" t="n">
        <f aca="false">AP517*$J$530</f>
        <v>774.063445830433</v>
      </c>
      <c r="AR517" s="94" t="n">
        <f aca="false">0.15*AG517/$AN$530</f>
        <v>0.00073561242030868</v>
      </c>
      <c r="AS517" s="81" t="n">
        <f aca="false">AR517*$J$530</f>
        <v>4824.938506961</v>
      </c>
      <c r="AT517" s="94" t="n">
        <f aca="false">0.24*AI517/$AN$530</f>
        <v>0.0113469013204928</v>
      </c>
      <c r="AU517" s="81" t="n">
        <f aca="false">AT517*$J$530</f>
        <v>74425.199472514</v>
      </c>
      <c r="AV517" s="94" t="n">
        <f aca="false">0.25*AK517/$AN$530</f>
        <v>0.00996018103602002</v>
      </c>
      <c r="AW517" s="81" t="n">
        <f aca="false">AV517*$J$530</f>
        <v>65329.5943491951</v>
      </c>
      <c r="AX517" s="94" t="n">
        <f aca="false">0.35*AM517/$AN$530</f>
        <v>0.00921866445283844</v>
      </c>
      <c r="AY517" s="81" t="n">
        <f aca="false">AX517*$J$530</f>
        <v>60465.9299833302</v>
      </c>
    </row>
    <row r="518" customFormat="false" ht="13.8" hidden="false" customHeight="false" outlineLevel="0" collapsed="false">
      <c r="A518" s="89" t="s">
        <v>57</v>
      </c>
      <c r="B518" s="81" t="n">
        <f aca="true">INDIRECT(ADDRESS(ROW()-35*INT((ROW()-15)/35)+138,2+INT((ROW()-15)/35), 1, 1, "Variables_Simulación"))</f>
        <v>0</v>
      </c>
      <c r="C518" s="81" t="n">
        <f aca="true">INDIRECT(ADDRESS(ROW()-35*INT((ROW()-15)/35)+108,2+INT((ROW()-15)/35), 1, 1, "Variables_Simulación"))</f>
        <v>0</v>
      </c>
      <c r="D518" s="81" t="n">
        <f aca="true">INDIRECT(ADDRESS(ROW()-35*INT((ROW()-15)/35)+78,2+INT((ROW()-15)/35), 1, 1, "Variables_Simulación"))</f>
        <v>0</v>
      </c>
      <c r="E518" s="81" t="n">
        <f aca="true">INDIRECT(ADDRESS(ROW()-35*INT((ROW()-15)/35)+48,2+INT((ROW()-15)/35), 1, 1, "Variables_Simulación"))</f>
        <v>0</v>
      </c>
      <c r="F518" s="81" t="n">
        <f aca="true">INDIRECT(ADDRESS(ROW()-35*INT((ROW()-15)/35)+18,2+INT((ROW()-15)/35), 1, 1, "Variables_Simulación"))</f>
        <v>0</v>
      </c>
      <c r="G518" s="81" t="n">
        <f aca="true">INDIRECT(ADDRESS(ROW()-35*INT((ROW()-15)/35)-12,2+INT((ROW()-15)/35), 1, 1, "Variables_Simulación"))</f>
        <v>0</v>
      </c>
      <c r="H518" s="81" t="n">
        <f aca="true">INDIRECT(ADDRESS(ROW()-35*INT((ROW()-15)/35)+168,2+INT((ROW()-15)/35), 1, 1, "Variables_Simulación"))</f>
        <v>0</v>
      </c>
      <c r="I518" s="94" t="n">
        <f aca="false">AP518+AR518+AT518+AV518+AX518</f>
        <v>0.0085295671083408</v>
      </c>
      <c r="J518" s="81" t="n">
        <f aca="false">ROUND(AQ518+AS518+AU518+AW518+AY518,0)</f>
        <v>55946</v>
      </c>
      <c r="K518" s="94" t="n">
        <f aca="false">I518-Tabla_Ministerio!J518</f>
        <v>-3.12250225675825E-017</v>
      </c>
      <c r="L518" s="81" t="n">
        <f aca="false">J518-Tabla_Ministerio!K518</f>
        <v>0</v>
      </c>
      <c r="M518" s="94" t="n">
        <f aca="false">Q553/Q$565</f>
        <v>0.010361356089007</v>
      </c>
      <c r="N518" s="81" t="n">
        <f aca="false">ROUND(N$530*M518,0)</f>
        <v>1291258</v>
      </c>
      <c r="O518" s="82" t="n">
        <f aca="false">Tabla_Ministerio!L518/Tabla_Ministerio!L530-M518</f>
        <v>1.922926490662E-005</v>
      </c>
      <c r="P518" s="81" t="n">
        <f aca="false">N518-Tabla_Ministerio!L518</f>
        <v>-2396</v>
      </c>
      <c r="Q518" s="83" t="n">
        <f aca="false">N518+J518</f>
        <v>1347204</v>
      </c>
      <c r="R518" s="81" t="n">
        <f aca="false">Q518-Tabla_Ministerio!M518</f>
        <v>-2396</v>
      </c>
      <c r="T518" s="83" t="n">
        <f aca="false">B518+Tabla_Ministerio!B518</f>
        <v>3448</v>
      </c>
      <c r="U518" s="83" t="n">
        <f aca="false">C518+Tabla_Ministerio!C518</f>
        <v>63</v>
      </c>
      <c r="V518" s="83" t="n">
        <f aca="false">D518+Tabla_Ministerio!D518</f>
        <v>200.116306818182</v>
      </c>
      <c r="W518" s="83" t="n">
        <f aca="false">E518+Tabla_Ministerio!E518</f>
        <v>47.3136363636364</v>
      </c>
      <c r="X518" s="83" t="n">
        <f aca="false">F518+Tabla_Ministerio!F518</f>
        <v>12</v>
      </c>
      <c r="Y518" s="83" t="n">
        <f aca="false">G518+Tabla_Ministerio!G518</f>
        <v>18</v>
      </c>
      <c r="Z518" s="83" t="n">
        <f aca="false">H518+Tabla_Ministerio!H518</f>
        <v>8</v>
      </c>
      <c r="AA518" s="83" t="n">
        <f aca="false">Y518+0.33*Z518</f>
        <v>20.64</v>
      </c>
      <c r="AD518" s="91" t="n">
        <f aca="false">IF(U518&gt;0,T518/U518,0)</f>
        <v>54.7301587301587</v>
      </c>
      <c r="AE518" s="92" t="n">
        <f aca="false">EXP((((AD518-AD$530)/AD$531+2)/4-1.9)^3)</f>
        <v>0.00331139814346595</v>
      </c>
      <c r="AF518" s="93" t="n">
        <f aca="false">T518/V518</f>
        <v>17.2299801791401</v>
      </c>
      <c r="AG518" s="92" t="n">
        <f aca="false">EXP((((AF518-AF$530)/AF$531+2)/4-1.9)^3)</f>
        <v>0.0283887939998191</v>
      </c>
      <c r="AH518" s="92" t="n">
        <f aca="false">W518/V518</f>
        <v>0.23643068931221</v>
      </c>
      <c r="AI518" s="92" t="n">
        <f aca="false">EXP((((AH518-AH$530)/AH$531+2)/4-1.9)^3)</f>
        <v>0.000862312275162076</v>
      </c>
      <c r="AJ518" s="92" t="n">
        <f aca="false">X518/V518</f>
        <v>0.0599651282336663</v>
      </c>
      <c r="AK518" s="92" t="n">
        <f aca="false">EXP((((AJ518-AJ$530)/AJ$531+2)/4-1.9)^3)</f>
        <v>0.0402193618176875</v>
      </c>
      <c r="AL518" s="92" t="n">
        <f aca="false">AA518/V518</f>
        <v>0.103140020561906</v>
      </c>
      <c r="AM518" s="92" t="n">
        <f aca="false">EXP((((AL518-AL$530)/AL$531+2)/4-1.9)^3)</f>
        <v>0.027180867580832</v>
      </c>
      <c r="AN518" s="92" t="n">
        <f aca="false">0.01*AE518+0.15*AG518+0.24*AI518+0.25*AK518+0.35*AM518</f>
        <v>0.0240665321351595</v>
      </c>
      <c r="AP518" s="94" t="n">
        <f aca="false">0.01*AE518/$AN$530</f>
        <v>1.17361290478009E-005</v>
      </c>
      <c r="AQ518" s="81" t="n">
        <f aca="false">AP518*$J$530</f>
        <v>76.9781741064629</v>
      </c>
      <c r="AR518" s="94" t="n">
        <f aca="false">0.15*AG518/$AN$530</f>
        <v>0.00150921696270834</v>
      </c>
      <c r="AS518" s="81" t="n">
        <f aca="false">AR518*$J$530</f>
        <v>9899.0702681101</v>
      </c>
      <c r="AT518" s="94" t="n">
        <f aca="false">0.24*AI518/$AN$530</f>
        <v>7.33481704272195E-005</v>
      </c>
      <c r="AU518" s="81" t="n">
        <f aca="false">AT518*$J$530</f>
        <v>481.096297641255</v>
      </c>
      <c r="AV518" s="94" t="n">
        <f aca="false">0.25*AK518/$AN$530</f>
        <v>0.00356359761090619</v>
      </c>
      <c r="AW518" s="81" t="n">
        <f aca="false">AV518*$J$530</f>
        <v>23373.9111269497</v>
      </c>
      <c r="AX518" s="94" t="n">
        <f aca="false">0.35*AM518/$AN$530</f>
        <v>0.00337166823525126</v>
      </c>
      <c r="AY518" s="81" t="n">
        <f aca="false">AX518*$J$530</f>
        <v>22115.0315734671</v>
      </c>
    </row>
    <row r="519" customFormat="false" ht="13.8" hidden="false" customHeight="false" outlineLevel="0" collapsed="false">
      <c r="A519" s="89" t="s">
        <v>58</v>
      </c>
      <c r="B519" s="81" t="n">
        <f aca="true">INDIRECT(ADDRESS(ROW()-35*INT((ROW()-15)/35)+138,2+INT((ROW()-15)/35), 1, 1, "Variables_Simulación"))</f>
        <v>0</v>
      </c>
      <c r="C519" s="81" t="n">
        <f aca="true">INDIRECT(ADDRESS(ROW()-35*INT((ROW()-15)/35)+108,2+INT((ROW()-15)/35), 1, 1, "Variables_Simulación"))</f>
        <v>0</v>
      </c>
      <c r="D519" s="81" t="n">
        <f aca="true">INDIRECT(ADDRESS(ROW()-35*INT((ROW()-15)/35)+78,2+INT((ROW()-15)/35), 1, 1, "Variables_Simulación"))</f>
        <v>0</v>
      </c>
      <c r="E519" s="81" t="n">
        <f aca="true">INDIRECT(ADDRESS(ROW()-35*INT((ROW()-15)/35)+48,2+INT((ROW()-15)/35), 1, 1, "Variables_Simulación"))</f>
        <v>0</v>
      </c>
      <c r="F519" s="81" t="n">
        <f aca="true">INDIRECT(ADDRESS(ROW()-35*INT((ROW()-15)/35)+18,2+INT((ROW()-15)/35), 1, 1, "Variables_Simulación"))</f>
        <v>0</v>
      </c>
      <c r="G519" s="81" t="n">
        <f aca="true">INDIRECT(ADDRESS(ROW()-35*INT((ROW()-15)/35)-12,2+INT((ROW()-15)/35), 1, 1, "Variables_Simulación"))</f>
        <v>0</v>
      </c>
      <c r="H519" s="81" t="n">
        <f aca="true">INDIRECT(ADDRESS(ROW()-35*INT((ROW()-15)/35)+168,2+INT((ROW()-15)/35), 1, 1, "Variables_Simulación"))</f>
        <v>0</v>
      </c>
      <c r="I519" s="94" t="n">
        <f aca="false">AP519+AR519+AT519+AV519+AX519</f>
        <v>0.0921634936413678</v>
      </c>
      <c r="J519" s="81" t="n">
        <f aca="false">ROUND(AQ519+AS519+AU519+AW519+AY519,0)</f>
        <v>604507</v>
      </c>
      <c r="K519" s="94" t="n">
        <f aca="false">I519-Tabla_Ministerio!J519</f>
        <v>-7.63278329429795E-016</v>
      </c>
      <c r="L519" s="81" t="n">
        <f aca="false">J519-Tabla_Ministerio!K519</f>
        <v>0</v>
      </c>
      <c r="M519" s="94" t="n">
        <f aca="false">Q554/Q$565</f>
        <v>0.0548846301023599</v>
      </c>
      <c r="N519" s="81" t="n">
        <f aca="false">ROUND(N$530*M519,0)</f>
        <v>6839857</v>
      </c>
      <c r="O519" s="82" t="n">
        <f aca="false">Tabla_Ministerio!L519/Tabla_Ministerio!L530-M519</f>
        <v>4.93345718231147E-006</v>
      </c>
      <c r="P519" s="81" t="n">
        <f aca="false">N519-Tabla_Ministerio!L519</f>
        <v>-615</v>
      </c>
      <c r="Q519" s="83" t="n">
        <f aca="false">N519+J519</f>
        <v>7444364</v>
      </c>
      <c r="R519" s="81" t="n">
        <f aca="false">Q519-Tabla_Ministerio!M519</f>
        <v>-615</v>
      </c>
      <c r="T519" s="83" t="n">
        <f aca="false">B519+Tabla_Ministerio!B519</f>
        <v>6125</v>
      </c>
      <c r="U519" s="83" t="n">
        <f aca="false">C519+Tabla_Ministerio!C519</f>
        <v>24</v>
      </c>
      <c r="V519" s="83" t="n">
        <f aca="false">D519+Tabla_Ministerio!D519</f>
        <v>286.545454545455</v>
      </c>
      <c r="W519" s="83" t="n">
        <f aca="false">E519+Tabla_Ministerio!E519</f>
        <v>245.545454545454</v>
      </c>
      <c r="X519" s="83" t="n">
        <f aca="false">F519+Tabla_Ministerio!F519</f>
        <v>32</v>
      </c>
      <c r="Y519" s="83" t="n">
        <f aca="false">G519+Tabla_Ministerio!G519</f>
        <v>76</v>
      </c>
      <c r="Z519" s="83" t="n">
        <f aca="false">H519+Tabla_Ministerio!H519</f>
        <v>46</v>
      </c>
      <c r="AA519" s="83" t="n">
        <f aca="false">Y519+0.33*Z519</f>
        <v>91.18</v>
      </c>
      <c r="AD519" s="91" t="n">
        <f aca="false">IF(U519&gt;0,T519/U519,0)</f>
        <v>255.208333333333</v>
      </c>
      <c r="AE519" s="92" t="n">
        <f aca="false">EXP((((AD519-AD$530)/AD$531+2)/4-1.9)^3)</f>
        <v>0.165866231356473</v>
      </c>
      <c r="AF519" s="93" t="n">
        <f aca="false">T519/V519</f>
        <v>21.3753172588832</v>
      </c>
      <c r="AG519" s="92" t="n">
        <f aca="false">EXP((((AF519-AF$530)/AF$531+2)/4-1.9)^3)</f>
        <v>0.0934466559578421</v>
      </c>
      <c r="AH519" s="92" t="n">
        <f aca="false">W519/V519</f>
        <v>0.856916243654819</v>
      </c>
      <c r="AI519" s="92" t="n">
        <f aca="false">EXP((((AH519-AH$530)/AH$531+2)/4-1.9)^3)</f>
        <v>0.62939727027772</v>
      </c>
      <c r="AJ519" s="92" t="n">
        <f aca="false">X519/V519</f>
        <v>0.111675126903553</v>
      </c>
      <c r="AK519" s="92" t="n">
        <f aca="false">EXP((((AJ519-AJ$530)/AJ$531+2)/4-1.9)^3)</f>
        <v>0.120813394353093</v>
      </c>
      <c r="AL519" s="92" t="n">
        <f aca="false">AA519/V519</f>
        <v>0.318204314720812</v>
      </c>
      <c r="AM519" s="92" t="n">
        <f aca="false">EXP((((AL519-AL$530)/AL$531+2)/4-1.9)^3)</f>
        <v>0.180310906355782</v>
      </c>
      <c r="AN519" s="92" t="n">
        <f aca="false">0.01*AE519+0.15*AG519+0.24*AI519+0.25*AK519+0.35*AM519</f>
        <v>0.260043171386691</v>
      </c>
      <c r="AP519" s="94" t="n">
        <f aca="false">0.01*AE519/$AN$530</f>
        <v>0.000587856673083258</v>
      </c>
      <c r="AQ519" s="81" t="n">
        <f aca="false">AP519*$J$530</f>
        <v>3855.79718371692</v>
      </c>
      <c r="AR519" s="94" t="n">
        <f aca="false">0.15*AG519/$AN$530</f>
        <v>0.00496785028208116</v>
      </c>
      <c r="AS519" s="81" t="n">
        <f aca="false">AR519*$J$530</f>
        <v>32584.512524642</v>
      </c>
      <c r="AT519" s="94" t="n">
        <f aca="false">0.24*AI519/$AN$530</f>
        <v>0.0535364502819815</v>
      </c>
      <c r="AU519" s="81" t="n">
        <f aca="false">AT519*$J$530</f>
        <v>351149.699706189</v>
      </c>
      <c r="AV519" s="94" t="n">
        <f aca="false">0.25*AK519/$AN$530</f>
        <v>0.0107045538274258</v>
      </c>
      <c r="AW519" s="81" t="n">
        <f aca="false">AV519*$J$530</f>
        <v>70211.9928047305</v>
      </c>
      <c r="AX519" s="94" t="n">
        <f aca="false">0.35*AM519/$AN$530</f>
        <v>0.0223667825767961</v>
      </c>
      <c r="AY519" s="81" t="n">
        <f aca="false">AX519*$J$530</f>
        <v>146705.449163464</v>
      </c>
    </row>
    <row r="520" customFormat="false" ht="13.8" hidden="false" customHeight="false" outlineLevel="0" collapsed="false">
      <c r="A520" s="89" t="s">
        <v>59</v>
      </c>
      <c r="B520" s="81" t="n">
        <f aca="true">INDIRECT(ADDRESS(ROW()-35*INT((ROW()-15)/35)+138,2+INT((ROW()-15)/35), 1, 1, "Variables_Simulación"))</f>
        <v>0</v>
      </c>
      <c r="C520" s="81" t="n">
        <f aca="true">INDIRECT(ADDRESS(ROW()-35*INT((ROW()-15)/35)+108,2+INT((ROW()-15)/35), 1, 1, "Variables_Simulación"))</f>
        <v>0</v>
      </c>
      <c r="D520" s="81" t="n">
        <f aca="true">INDIRECT(ADDRESS(ROW()-35*INT((ROW()-15)/35)+78,2+INT((ROW()-15)/35), 1, 1, "Variables_Simulación"))</f>
        <v>0</v>
      </c>
      <c r="E520" s="81" t="n">
        <f aca="true">INDIRECT(ADDRESS(ROW()-35*INT((ROW()-15)/35)+48,2+INT((ROW()-15)/35), 1, 1, "Variables_Simulación"))</f>
        <v>0</v>
      </c>
      <c r="F520" s="81" t="n">
        <f aca="true">INDIRECT(ADDRESS(ROW()-35*INT((ROW()-15)/35)+18,2+INT((ROW()-15)/35), 1, 1, "Variables_Simulación"))</f>
        <v>0</v>
      </c>
      <c r="G520" s="81" t="n">
        <f aca="true">INDIRECT(ADDRESS(ROW()-35*INT((ROW()-15)/35)-12,2+INT((ROW()-15)/35), 1, 1, "Variables_Simulación"))</f>
        <v>0</v>
      </c>
      <c r="H520" s="81" t="n">
        <f aca="true">INDIRECT(ADDRESS(ROW()-35*INT((ROW()-15)/35)+168,2+INT((ROW()-15)/35), 1, 1, "Variables_Simulación"))</f>
        <v>0</v>
      </c>
      <c r="I520" s="94" t="n">
        <f aca="false">AP520+AR520+AT520+AV520+AX520</f>
        <v>0.00398817191442502</v>
      </c>
      <c r="J520" s="81" t="n">
        <f aca="false">ROUND(AQ520+AS520+AU520+AW520+AY520,0)</f>
        <v>26159</v>
      </c>
      <c r="K520" s="94" t="n">
        <f aca="false">I520-Tabla_Ministerio!J520</f>
        <v>0</v>
      </c>
      <c r="L520" s="81" t="n">
        <f aca="false">J520-Tabla_Ministerio!K520</f>
        <v>0</v>
      </c>
      <c r="M520" s="94" t="n">
        <f aca="false">Q555/Q$565</f>
        <v>0.0100672908017542</v>
      </c>
      <c r="N520" s="81" t="n">
        <f aca="false">ROUND(N$530*M520,0)</f>
        <v>1254610</v>
      </c>
      <c r="O520" s="82" t="n">
        <f aca="false">Tabla_Ministerio!L520/Tabla_Ministerio!L530-M520</f>
        <v>-2.1444488282514E-005</v>
      </c>
      <c r="P520" s="81" t="n">
        <f aca="false">N520-Tabla_Ministerio!L520</f>
        <v>2672</v>
      </c>
      <c r="Q520" s="83" t="n">
        <f aca="false">N520+J520</f>
        <v>1280769</v>
      </c>
      <c r="R520" s="81" t="n">
        <f aca="false">Q520-Tabla_Ministerio!M520</f>
        <v>2672</v>
      </c>
      <c r="T520" s="83" t="n">
        <f aca="false">B520+Tabla_Ministerio!B520</f>
        <v>2762</v>
      </c>
      <c r="U520" s="83" t="n">
        <f aca="false">C520+Tabla_Ministerio!C520</f>
        <v>35</v>
      </c>
      <c r="V520" s="83" t="n">
        <f aca="false">D520+Tabla_Ministerio!D520</f>
        <v>176.75</v>
      </c>
      <c r="W520" s="83" t="n">
        <f aca="false">E520+Tabla_Ministerio!E520</f>
        <v>56.8863636363636</v>
      </c>
      <c r="X520" s="83" t="n">
        <f aca="false">F520+Tabla_Ministerio!F520</f>
        <v>4</v>
      </c>
      <c r="Y520" s="83" t="n">
        <f aca="false">G520+Tabla_Ministerio!G520</f>
        <v>5</v>
      </c>
      <c r="Z520" s="83" t="n">
        <f aca="false">H520+Tabla_Ministerio!H520</f>
        <v>1</v>
      </c>
      <c r="AA520" s="83" t="n">
        <f aca="false">Y520+0.33*Z520</f>
        <v>5.33</v>
      </c>
      <c r="AD520" s="91" t="n">
        <f aca="false">IF(U520&gt;0,T520/U520,0)</f>
        <v>78.9142857142857</v>
      </c>
      <c r="AE520" s="92" t="n">
        <f aca="false">EXP((((AD520-AD$530)/AD$531+2)/4-1.9)^3)</f>
        <v>0.00625399933782885</v>
      </c>
      <c r="AF520" s="93" t="n">
        <f aca="false">T520/V520</f>
        <v>15.6265912305516</v>
      </c>
      <c r="AG520" s="92" t="n">
        <f aca="false">EXP((((AF520-AF$530)/AF$531+2)/4-1.9)^3)</f>
        <v>0.0163663243060662</v>
      </c>
      <c r="AH520" s="92" t="n">
        <f aca="false">W520/V520</f>
        <v>0.321846470361322</v>
      </c>
      <c r="AI520" s="92" t="n">
        <f aca="false">EXP((((AH520-AH$530)/AH$531+2)/4-1.9)^3)</f>
        <v>0.00426989669326981</v>
      </c>
      <c r="AJ520" s="92" t="n">
        <f aca="false">X520/V520</f>
        <v>0.0226308345120226</v>
      </c>
      <c r="AK520" s="92" t="n">
        <f aca="false">EXP((((AJ520-AJ$530)/AJ$531+2)/4-1.9)^3)</f>
        <v>0.0148656481247808</v>
      </c>
      <c r="AL520" s="92" t="n">
        <f aca="false">AA520/V520</f>
        <v>0.0301555869872702</v>
      </c>
      <c r="AM520" s="92" t="n">
        <f aca="false">EXP((((AL520-AL$530)/AL$531+2)/4-1.9)^3)</f>
        <v>0.0114117680624125</v>
      </c>
      <c r="AN520" s="92" t="n">
        <f aca="false">0.01*AE520+0.15*AG520+0.24*AI520+0.25*AK520+0.35*AM520</f>
        <v>0.0112527946987125</v>
      </c>
      <c r="AP520" s="94" t="n">
        <f aca="false">0.01*AE520/$AN$530</f>
        <v>2.21651822322994E-005</v>
      </c>
      <c r="AQ520" s="81" t="n">
        <f aca="false">AP520*$J$530</f>
        <v>145.383136980684</v>
      </c>
      <c r="AR520" s="94" t="n">
        <f aca="false">0.15*AG520/$AN$530</f>
        <v>0.000870073390932287</v>
      </c>
      <c r="AS520" s="81" t="n">
        <f aca="false">AR520*$J$530</f>
        <v>5706.87836677598</v>
      </c>
      <c r="AT520" s="94" t="n">
        <f aca="false">0.24*AI520/$AN$530</f>
        <v>0.000363196859636156</v>
      </c>
      <c r="AU520" s="81" t="n">
        <f aca="false">AT520*$J$530</f>
        <v>2382.23616851174</v>
      </c>
      <c r="AV520" s="94" t="n">
        <f aca="false">0.25*AK520/$AN$530</f>
        <v>0.00131715635822804</v>
      </c>
      <c r="AW520" s="81" t="n">
        <f aca="false">AV520*$J$530</f>
        <v>8639.32997465727</v>
      </c>
      <c r="AX520" s="94" t="n">
        <f aca="false">0.35*AM520/$AN$530</f>
        <v>0.00141558012339624</v>
      </c>
      <c r="AY520" s="81" t="n">
        <f aca="false">AX520*$J$530</f>
        <v>9284.89902902543</v>
      </c>
    </row>
    <row r="521" customFormat="false" ht="13.8" hidden="false" customHeight="false" outlineLevel="0" collapsed="false">
      <c r="A521" s="89" t="s">
        <v>60</v>
      </c>
      <c r="B521" s="81" t="n">
        <f aca="true">INDIRECT(ADDRESS(ROW()-35*INT((ROW()-15)/35)+138,2+INT((ROW()-15)/35), 1, 1, "Variables_Simulación"))</f>
        <v>0</v>
      </c>
      <c r="C521" s="81" t="n">
        <f aca="true">INDIRECT(ADDRESS(ROW()-35*INT((ROW()-15)/35)+108,2+INT((ROW()-15)/35), 1, 1, "Variables_Simulación"))</f>
        <v>0</v>
      </c>
      <c r="D521" s="81" t="n">
        <f aca="true">INDIRECT(ADDRESS(ROW()-35*INT((ROW()-15)/35)+78,2+INT((ROW()-15)/35), 1, 1, "Variables_Simulación"))</f>
        <v>0</v>
      </c>
      <c r="E521" s="81" t="n">
        <f aca="true">INDIRECT(ADDRESS(ROW()-35*INT((ROW()-15)/35)+48,2+INT((ROW()-15)/35), 1, 1, "Variables_Simulación"))</f>
        <v>0</v>
      </c>
      <c r="F521" s="81" t="n">
        <f aca="true">INDIRECT(ADDRESS(ROW()-35*INT((ROW()-15)/35)+18,2+INT((ROW()-15)/35), 1, 1, "Variables_Simulación"))</f>
        <v>0</v>
      </c>
      <c r="G521" s="81" t="n">
        <f aca="true">INDIRECT(ADDRESS(ROW()-35*INT((ROW()-15)/35)-12,2+INT((ROW()-15)/35), 1, 1, "Variables_Simulación"))</f>
        <v>0</v>
      </c>
      <c r="H521" s="81" t="n">
        <f aca="true">INDIRECT(ADDRESS(ROW()-35*INT((ROW()-15)/35)+168,2+INT((ROW()-15)/35), 1, 1, "Variables_Simulación"))</f>
        <v>0</v>
      </c>
      <c r="I521" s="94" t="n">
        <f aca="false">AP521+AR521+AT521+AV521+AX521</f>
        <v>0.0477574532317974</v>
      </c>
      <c r="J521" s="81" t="n">
        <f aca="false">ROUND(AQ521+AS521+AU521+AW521+AY521,0)</f>
        <v>313245</v>
      </c>
      <c r="K521" s="94" t="n">
        <f aca="false">I521-Tabla_Ministerio!J521</f>
        <v>4.5102810375397E-016</v>
      </c>
      <c r="L521" s="81" t="n">
        <f aca="false">J521-Tabla_Ministerio!K521</f>
        <v>0</v>
      </c>
      <c r="M521" s="94" t="n">
        <f aca="false">Q556/Q$565</f>
        <v>0.0361428452243434</v>
      </c>
      <c r="N521" s="81" t="n">
        <f aca="false">ROUND(N$530*M521,0)</f>
        <v>4504210</v>
      </c>
      <c r="O521" s="82" t="n">
        <f aca="false">Tabla_Ministerio!L521/Tabla_Ministerio!L530-M521</f>
        <v>5.10181414648814E-005</v>
      </c>
      <c r="P521" s="81" t="n">
        <f aca="false">N521-Tabla_Ministerio!L521</f>
        <v>-6358</v>
      </c>
      <c r="Q521" s="83" t="n">
        <f aca="false">N521+J521</f>
        <v>4817455</v>
      </c>
      <c r="R521" s="81" t="n">
        <f aca="false">Q521-Tabla_Ministerio!M521</f>
        <v>-6358</v>
      </c>
      <c r="T521" s="83" t="n">
        <f aca="false">B521+Tabla_Ministerio!B521</f>
        <v>7803</v>
      </c>
      <c r="U521" s="83" t="n">
        <f aca="false">C521+Tabla_Ministerio!C521</f>
        <v>60</v>
      </c>
      <c r="V521" s="83" t="n">
        <f aca="false">D521+Tabla_Ministerio!D521</f>
        <v>270.113636363636</v>
      </c>
      <c r="W521" s="83" t="n">
        <f aca="false">E521+Tabla_Ministerio!E521</f>
        <v>175.977272727273</v>
      </c>
      <c r="X521" s="83" t="n">
        <f aca="false">F521+Tabla_Ministerio!F521</f>
        <v>12</v>
      </c>
      <c r="Y521" s="83" t="n">
        <f aca="false">G521+Tabla_Ministerio!G521</f>
        <v>36</v>
      </c>
      <c r="Z521" s="83" t="n">
        <f aca="false">H521+Tabla_Ministerio!H521</f>
        <v>24</v>
      </c>
      <c r="AA521" s="83" t="n">
        <f aca="false">Y521+0.33*Z521</f>
        <v>43.92</v>
      </c>
      <c r="AD521" s="91" t="n">
        <f aca="false">IF(U521&gt;0,T521/U521,0)</f>
        <v>130.05</v>
      </c>
      <c r="AE521" s="92" t="n">
        <f aca="false">EXP((((AD521-AD$530)/AD$531+2)/4-1.9)^3)</f>
        <v>0.0204627306198445</v>
      </c>
      <c r="AF521" s="93" t="n">
        <f aca="false">T521/V521</f>
        <v>28.887841817417</v>
      </c>
      <c r="AG521" s="92" t="n">
        <f aca="false">EXP((((AF521-AF$530)/AF$531+2)/4-1.9)^3)</f>
        <v>0.387873678129076</v>
      </c>
      <c r="AH521" s="92" t="n">
        <f aca="false">W521/V521</f>
        <v>0.651493479175433</v>
      </c>
      <c r="AI521" s="92" t="n">
        <f aca="false">EXP((((AH521-AH$530)/AH$531+2)/4-1.9)^3)</f>
        <v>0.216370597598444</v>
      </c>
      <c r="AJ521" s="92" t="n">
        <f aca="false">X521/V521</f>
        <v>0.0444257467395878</v>
      </c>
      <c r="AK521" s="92" t="n">
        <f aca="false">EXP((((AJ521-AJ$530)/AJ$531+2)/4-1.9)^3)</f>
        <v>0.0271601623292707</v>
      </c>
      <c r="AL521" s="92" t="n">
        <f aca="false">AA521/V521</f>
        <v>0.162598233066891</v>
      </c>
      <c r="AM521" s="92" t="n">
        <f aca="false">EXP((((AL521-AL$530)/AL$531+2)/4-1.9)^3)</f>
        <v>0.0504142821109895</v>
      </c>
      <c r="AN521" s="92" t="n">
        <f aca="false">0.01*AE521+0.15*AG521+0.24*AI521+0.25*AK521+0.35*AM521</f>
        <v>0.13474966177035</v>
      </c>
      <c r="AP521" s="94" t="n">
        <f aca="false">0.01*AE521/$AN$530</f>
        <v>7.25232173300431E-005</v>
      </c>
      <c r="AQ521" s="81" t="n">
        <f aca="false">AP521*$J$530</f>
        <v>475.685366755487</v>
      </c>
      <c r="AR521" s="94" t="n">
        <f aca="false">0.15*AG521/$AN$530</f>
        <v>0.0206203030119632</v>
      </c>
      <c r="AS521" s="81" t="n">
        <f aca="false">AR521*$J$530</f>
        <v>135250.155218799</v>
      </c>
      <c r="AT521" s="94" t="n">
        <f aca="false">0.24*AI521/$AN$530</f>
        <v>0.0184044550045482</v>
      </c>
      <c r="AU521" s="81" t="n">
        <f aca="false">AT521*$J$530</f>
        <v>120716.237517867</v>
      </c>
      <c r="AV521" s="94" t="n">
        <f aca="false">0.25*AK521/$AN$530</f>
        <v>0.00240649988498446</v>
      </c>
      <c r="AW521" s="81" t="n">
        <f aca="false">AV521*$J$530</f>
        <v>15784.4180461042</v>
      </c>
      <c r="AX521" s="94" t="n">
        <f aca="false">0.35*AM521/$AN$530</f>
        <v>0.00625367211297146</v>
      </c>
      <c r="AY521" s="81" t="n">
        <f aca="false">AX521*$J$530</f>
        <v>41018.3169217325</v>
      </c>
    </row>
    <row r="522" customFormat="false" ht="13.8" hidden="false" customHeight="false" outlineLevel="0" collapsed="false">
      <c r="A522" s="89" t="s">
        <v>61</v>
      </c>
      <c r="B522" s="81" t="n">
        <f aca="true">INDIRECT(ADDRESS(ROW()-35*INT((ROW()-15)/35)+138,2+INT((ROW()-15)/35), 1, 1, "Variables_Simulación"))</f>
        <v>0</v>
      </c>
      <c r="C522" s="81" t="n">
        <f aca="true">INDIRECT(ADDRESS(ROW()-35*INT((ROW()-15)/35)+108,2+INT((ROW()-15)/35), 1, 1, "Variables_Simulación"))</f>
        <v>0</v>
      </c>
      <c r="D522" s="81" t="n">
        <f aca="true">INDIRECT(ADDRESS(ROW()-35*INT((ROW()-15)/35)+78,2+INT((ROW()-15)/35), 1, 1, "Variables_Simulación"))</f>
        <v>0</v>
      </c>
      <c r="E522" s="81" t="n">
        <f aca="true">INDIRECT(ADDRESS(ROW()-35*INT((ROW()-15)/35)+48,2+INT((ROW()-15)/35), 1, 1, "Variables_Simulación"))</f>
        <v>0</v>
      </c>
      <c r="F522" s="81" t="n">
        <f aca="true">INDIRECT(ADDRESS(ROW()-35*INT((ROW()-15)/35)+18,2+INT((ROW()-15)/35), 1, 1, "Variables_Simulación"))</f>
        <v>0</v>
      </c>
      <c r="G522" s="81" t="n">
        <f aca="true">INDIRECT(ADDRESS(ROW()-35*INT((ROW()-15)/35)-12,2+INT((ROW()-15)/35), 1, 1, "Variables_Simulación"))</f>
        <v>0</v>
      </c>
      <c r="H522" s="81" t="n">
        <f aca="true">INDIRECT(ADDRESS(ROW()-35*INT((ROW()-15)/35)+168,2+INT((ROW()-15)/35), 1, 1, "Variables_Simulación"))</f>
        <v>0</v>
      </c>
      <c r="I522" s="94" t="n">
        <f aca="false">AP522+AR522+AT522+AV522+AX522</f>
        <v>0.00408863247018811</v>
      </c>
      <c r="J522" s="81" t="n">
        <f aca="false">ROUND(AQ522+AS522+AU522+AW522+AY522,0)</f>
        <v>26818</v>
      </c>
      <c r="K522" s="94" t="n">
        <f aca="false">I522-Tabla_Ministerio!J522</f>
        <v>0</v>
      </c>
      <c r="L522" s="81" t="n">
        <f aca="false">J522-Tabla_Ministerio!K522</f>
        <v>0</v>
      </c>
      <c r="M522" s="94" t="n">
        <f aca="false">Q557/Q$565</f>
        <v>0.0134778320684951</v>
      </c>
      <c r="N522" s="81" t="n">
        <f aca="false">ROUND(N$530*M522,0)</f>
        <v>1679640</v>
      </c>
      <c r="O522" s="82" t="n">
        <f aca="false">Tabla_Ministerio!L522/Tabla_Ministerio!L530-M522</f>
        <v>8.04445718902321E-006</v>
      </c>
      <c r="P522" s="81" t="n">
        <f aca="false">N522-Tabla_Ministerio!L522</f>
        <v>-1003</v>
      </c>
      <c r="Q522" s="83" t="n">
        <f aca="false">N522+J522</f>
        <v>1706458</v>
      </c>
      <c r="R522" s="81" t="n">
        <f aca="false">Q522-Tabla_Ministerio!M522</f>
        <v>-1003</v>
      </c>
      <c r="T522" s="83" t="n">
        <f aca="false">B522+Tabla_Ministerio!B522</f>
        <v>6814</v>
      </c>
      <c r="U522" s="83" t="n">
        <f aca="false">C522+Tabla_Ministerio!C522</f>
        <v>64</v>
      </c>
      <c r="V522" s="83" t="n">
        <f aca="false">D522+Tabla_Ministerio!D522</f>
        <v>549.590909090909</v>
      </c>
      <c r="W522" s="83" t="n">
        <f aca="false">E522+Tabla_Ministerio!E522</f>
        <v>196.227272727273</v>
      </c>
      <c r="X522" s="83" t="n">
        <f aca="false">F522+Tabla_Ministerio!F522</f>
        <v>16</v>
      </c>
      <c r="Y522" s="83" t="n">
        <f aca="false">G522+Tabla_Ministerio!G522</f>
        <v>19</v>
      </c>
      <c r="Z522" s="83" t="n">
        <f aca="false">H522+Tabla_Ministerio!H522</f>
        <v>6</v>
      </c>
      <c r="AA522" s="83" t="n">
        <f aca="false">Y522+0.33*Z522</f>
        <v>20.98</v>
      </c>
      <c r="AD522" s="91" t="n">
        <f aca="false">IF(U522&gt;0,T522/U522,0)</f>
        <v>106.46875</v>
      </c>
      <c r="AE522" s="92" t="n">
        <f aca="false">EXP((((AD522-AD$530)/AD$531+2)/4-1.9)^3)</f>
        <v>0.0121584279267292</v>
      </c>
      <c r="AF522" s="93" t="n">
        <f aca="false">T522/V522</f>
        <v>12.3983127946406</v>
      </c>
      <c r="AG522" s="92" t="n">
        <f aca="false">EXP((((AF522-AF$530)/AF$531+2)/4-1.9)^3)</f>
        <v>0.0045712185567312</v>
      </c>
      <c r="AH522" s="92" t="n">
        <f aca="false">W522/V522</f>
        <v>0.35704242825242</v>
      </c>
      <c r="AI522" s="92" t="n">
        <f aca="false">EXP((((AH522-AH$530)/AH$531+2)/4-1.9)^3)</f>
        <v>0.00763820643617489</v>
      </c>
      <c r="AJ522" s="92" t="n">
        <f aca="false">X522/V522</f>
        <v>0.0291125630634356</v>
      </c>
      <c r="AK522" s="92" t="n">
        <f aca="false">EXP((((AJ522-AJ$530)/AJ$531+2)/4-1.9)^3)</f>
        <v>0.0179000042114401</v>
      </c>
      <c r="AL522" s="92" t="n">
        <f aca="false">AA522/V522</f>
        <v>0.03817384831693</v>
      </c>
      <c r="AM522" s="92" t="n">
        <f aca="false">EXP((((AL522-AL$530)/AL$531+2)/4-1.9)^3)</f>
        <v>0.0126308877694925</v>
      </c>
      <c r="AN522" s="92" t="n">
        <f aca="false">0.01*AE522+0.15*AG522+0.24*AI522+0.25*AK522+0.35*AM522</f>
        <v>0.0115362483796413</v>
      </c>
      <c r="AP522" s="94" t="n">
        <f aca="false">0.01*AE522/$AN$530</f>
        <v>4.30914293553137E-005</v>
      </c>
      <c r="AQ522" s="81" t="n">
        <f aca="false">AP522*$J$530</f>
        <v>282.640003181563</v>
      </c>
      <c r="AR522" s="94" t="n">
        <f aca="false">0.15*AG522/$AN$530</f>
        <v>0.000243017036444373</v>
      </c>
      <c r="AS522" s="81" t="n">
        <f aca="false">AR522*$J$530</f>
        <v>1593.96745435045</v>
      </c>
      <c r="AT522" s="94" t="n">
        <f aca="false">0.24*AI522/$AN$530</f>
        <v>0.000649704850059729</v>
      </c>
      <c r="AU522" s="81" t="n">
        <f aca="false">AT522*$J$530</f>
        <v>4261.46413881522</v>
      </c>
      <c r="AV522" s="94" t="n">
        <f aca="false">0.25*AK522/$AN$530</f>
        <v>0.00158601254122948</v>
      </c>
      <c r="AW522" s="81" t="n">
        <f aca="false">AV522*$J$530</f>
        <v>10402.7783808899</v>
      </c>
      <c r="AX522" s="94" t="n">
        <f aca="false">0.35*AM522/$AN$530</f>
        <v>0.00156680661309921</v>
      </c>
      <c r="AY522" s="81" t="n">
        <f aca="false">AX522*$J$530</f>
        <v>10276.8052194269</v>
      </c>
    </row>
    <row r="523" customFormat="false" ht="13.8" hidden="false" customHeight="false" outlineLevel="0" collapsed="false">
      <c r="A523" s="89" t="s">
        <v>62</v>
      </c>
      <c r="B523" s="81" t="n">
        <f aca="true">INDIRECT(ADDRESS(ROW()-35*INT((ROW()-15)/35)+138,2+INT((ROW()-15)/35), 1, 1, "Variables_Simulación"))</f>
        <v>0</v>
      </c>
      <c r="C523" s="81" t="n">
        <f aca="true">INDIRECT(ADDRESS(ROW()-35*INT((ROW()-15)/35)+108,2+INT((ROW()-15)/35), 1, 1, "Variables_Simulación"))</f>
        <v>0</v>
      </c>
      <c r="D523" s="81" t="n">
        <f aca="true">INDIRECT(ADDRESS(ROW()-35*INT((ROW()-15)/35)+78,2+INT((ROW()-15)/35), 1, 1, "Variables_Simulación"))</f>
        <v>0</v>
      </c>
      <c r="E523" s="81" t="n">
        <f aca="true">INDIRECT(ADDRESS(ROW()-35*INT((ROW()-15)/35)+48,2+INT((ROW()-15)/35), 1, 1, "Variables_Simulación"))</f>
        <v>0</v>
      </c>
      <c r="F523" s="81" t="n">
        <f aca="true">INDIRECT(ADDRESS(ROW()-35*INT((ROW()-15)/35)+18,2+INT((ROW()-15)/35), 1, 1, "Variables_Simulación"))</f>
        <v>0</v>
      </c>
      <c r="G523" s="81" t="n">
        <f aca="true">INDIRECT(ADDRESS(ROW()-35*INT((ROW()-15)/35)-12,2+INT((ROW()-15)/35), 1, 1, "Variables_Simulación"))</f>
        <v>0</v>
      </c>
      <c r="H523" s="81" t="n">
        <f aca="true">INDIRECT(ADDRESS(ROW()-35*INT((ROW()-15)/35)+168,2+INT((ROW()-15)/35), 1, 1, "Variables_Simulación"))</f>
        <v>0</v>
      </c>
      <c r="I523" s="94" t="n">
        <f aca="false">AP523+AR523+AT523+AV523+AX523</f>
        <v>0.0134442451197372</v>
      </c>
      <c r="J523" s="81" t="n">
        <f aca="false">ROUND(AQ523+AS523+AU523+AW523+AY523,0)</f>
        <v>88182</v>
      </c>
      <c r="K523" s="94" t="n">
        <f aca="false">I523-Tabla_Ministerio!J523</f>
        <v>1.35308431126191E-016</v>
      </c>
      <c r="L523" s="81" t="n">
        <f aca="false">J523-Tabla_Ministerio!K523</f>
        <v>0</v>
      </c>
      <c r="M523" s="94" t="n">
        <f aca="false">Q558/Q$565</f>
        <v>0.0266958573008712</v>
      </c>
      <c r="N523" s="81" t="n">
        <f aca="false">ROUND(N$530*M523,0)</f>
        <v>3326903</v>
      </c>
      <c r="O523" s="82" t="n">
        <f aca="false">Tabla_Ministerio!L523/Tabla_Ministerio!L530-M523</f>
        <v>-1.0609605696623E-005</v>
      </c>
      <c r="P523" s="81" t="n">
        <f aca="false">N523-Tabla_Ministerio!L523</f>
        <v>1322</v>
      </c>
      <c r="Q523" s="83" t="n">
        <f aca="false">N523+J523</f>
        <v>3415085</v>
      </c>
      <c r="R523" s="81" t="n">
        <f aca="false">Q523-Tabla_Ministerio!M523</f>
        <v>1322</v>
      </c>
      <c r="T523" s="83" t="n">
        <f aca="false">B523+Tabla_Ministerio!B523</f>
        <v>5711</v>
      </c>
      <c r="U523" s="83" t="n">
        <f aca="false">C523+Tabla_Ministerio!C523</f>
        <v>35</v>
      </c>
      <c r="V523" s="83" t="n">
        <f aca="false">D523+Tabla_Ministerio!D523</f>
        <v>294.954545454545</v>
      </c>
      <c r="W523" s="83" t="n">
        <f aca="false">E523+Tabla_Ministerio!E523</f>
        <v>161.636363636364</v>
      </c>
      <c r="X523" s="83" t="n">
        <f aca="false">F523+Tabla_Ministerio!F523</f>
        <v>5</v>
      </c>
      <c r="Y523" s="83" t="n">
        <f aca="false">G523+Tabla_Ministerio!G523</f>
        <v>13</v>
      </c>
      <c r="Z523" s="83" t="n">
        <f aca="false">H523+Tabla_Ministerio!H523</f>
        <v>3</v>
      </c>
      <c r="AA523" s="83" t="n">
        <f aca="false">Y523+0.33*Z523</f>
        <v>13.99</v>
      </c>
      <c r="AD523" s="91" t="n">
        <f aca="false">IF(U523&gt;0,T523/U523,0)</f>
        <v>163.171428571429</v>
      </c>
      <c r="AE523" s="92" t="n">
        <f aca="false">EXP((((AD523-AD$530)/AD$531+2)/4-1.9)^3)</f>
        <v>0.0395732002420513</v>
      </c>
      <c r="AF523" s="93" t="n">
        <f aca="false">T523/V523</f>
        <v>19.3623054399754</v>
      </c>
      <c r="AG523" s="92" t="n">
        <f aca="false">EXP((((AF523-AF$530)/AF$531+2)/4-1.9)^3)</f>
        <v>0.0545481762061066</v>
      </c>
      <c r="AH523" s="92" t="n">
        <f aca="false">W523/V523</f>
        <v>0.548004314994608</v>
      </c>
      <c r="AI523" s="92" t="n">
        <f aca="false">EXP((((AH523-AH$530)/AH$531+2)/4-1.9)^3)</f>
        <v>0.0885458655820844</v>
      </c>
      <c r="AJ523" s="92" t="n">
        <f aca="false">X523/V523</f>
        <v>0.0169517645245801</v>
      </c>
      <c r="AK523" s="92" t="n">
        <f aca="false">EXP((((AJ523-AJ$530)/AJ$531+2)/4-1.9)^3)</f>
        <v>0.0125746318490926</v>
      </c>
      <c r="AL523" s="92" t="n">
        <f aca="false">AA523/V523</f>
        <v>0.0474310371397751</v>
      </c>
      <c r="AM523" s="92" t="n">
        <f aca="false">EXP((((AL523-AL$530)/AL$531+2)/4-1.9)^3)</f>
        <v>0.0141739388477176</v>
      </c>
      <c r="AN523" s="92" t="n">
        <f aca="false">0.01*AE523+0.15*AG523+0.24*AI523+0.25*AK523+0.35*AM523</f>
        <v>0.0379335027320111</v>
      </c>
      <c r="AP523" s="94" t="n">
        <f aca="false">0.01*AE523/$AN$530</f>
        <v>0.000140253803606071</v>
      </c>
      <c r="AQ523" s="81" t="n">
        <f aca="false">AP523*$J$530</f>
        <v>919.935497395094</v>
      </c>
      <c r="AR523" s="94" t="n">
        <f aca="false">0.15*AG523/$AN$530</f>
        <v>0.00289991300143232</v>
      </c>
      <c r="AS523" s="81" t="n">
        <f aca="false">AR523*$J$530</f>
        <v>19020.7526696957</v>
      </c>
      <c r="AT523" s="94" t="n">
        <f aca="false">0.24*AI523/$AN$530</f>
        <v>0.00753169985678295</v>
      </c>
      <c r="AU523" s="81" t="n">
        <f aca="false">AT523*$J$530</f>
        <v>49400.9993015283</v>
      </c>
      <c r="AV523" s="94" t="n">
        <f aca="false">0.25*AK523/$AN$530</f>
        <v>0.00111416307942868</v>
      </c>
      <c r="AW523" s="81" t="n">
        <f aca="false">AV523*$J$530</f>
        <v>7307.88142852984</v>
      </c>
      <c r="AX523" s="94" t="n">
        <f aca="false">0.35*AM523/$AN$530</f>
        <v>0.00175821537848721</v>
      </c>
      <c r="AY523" s="81" t="n">
        <f aca="false">AX523*$J$530</f>
        <v>11532.2700500818</v>
      </c>
    </row>
    <row r="524" customFormat="false" ht="13.8" hidden="false" customHeight="false" outlineLevel="0" collapsed="false">
      <c r="A524" s="89" t="s">
        <v>63</v>
      </c>
      <c r="B524" s="81" t="n">
        <f aca="true">INDIRECT(ADDRESS(ROW()-35*INT((ROW()-15)/35)+138,2+INT((ROW()-15)/35), 1, 1, "Variables_Simulación"))</f>
        <v>0</v>
      </c>
      <c r="C524" s="81" t="n">
        <f aca="true">INDIRECT(ADDRESS(ROW()-35*INT((ROW()-15)/35)+108,2+INT((ROW()-15)/35), 1, 1, "Variables_Simulación"))</f>
        <v>0</v>
      </c>
      <c r="D524" s="81" t="n">
        <f aca="true">INDIRECT(ADDRESS(ROW()-35*INT((ROW()-15)/35)+78,2+INT((ROW()-15)/35), 1, 1, "Variables_Simulación"))</f>
        <v>0</v>
      </c>
      <c r="E524" s="81" t="n">
        <f aca="true">INDIRECT(ADDRESS(ROW()-35*INT((ROW()-15)/35)+48,2+INT((ROW()-15)/35), 1, 1, "Variables_Simulación"))</f>
        <v>0</v>
      </c>
      <c r="F524" s="81" t="n">
        <f aca="true">INDIRECT(ADDRESS(ROW()-35*INT((ROW()-15)/35)+18,2+INT((ROW()-15)/35), 1, 1, "Variables_Simulación"))</f>
        <v>0</v>
      </c>
      <c r="G524" s="81" t="n">
        <f aca="true">INDIRECT(ADDRESS(ROW()-35*INT((ROW()-15)/35)-12,2+INT((ROW()-15)/35), 1, 1, "Variables_Simulación"))</f>
        <v>0</v>
      </c>
      <c r="H524" s="81" t="n">
        <f aca="true">INDIRECT(ADDRESS(ROW()-35*INT((ROW()-15)/35)+168,2+INT((ROW()-15)/35), 1, 1, "Variables_Simulación"))</f>
        <v>0</v>
      </c>
      <c r="I524" s="94" t="n">
        <f aca="false">AP524+AR524+AT524+AV524+AX524</f>
        <v>0.0204108620946829</v>
      </c>
      <c r="J524" s="81" t="n">
        <f aca="false">ROUND(AQ524+AS524+AU524+AW524+AY524,0)</f>
        <v>133876</v>
      </c>
      <c r="K524" s="94" t="n">
        <f aca="false">I524-Tabla_Ministerio!J524</f>
        <v>0</v>
      </c>
      <c r="L524" s="81" t="n">
        <f aca="false">J524-Tabla_Ministerio!K524</f>
        <v>0</v>
      </c>
      <c r="M524" s="94" t="n">
        <f aca="false">Q559/Q$565</f>
        <v>0.0112634110957256</v>
      </c>
      <c r="N524" s="81" t="n">
        <f aca="false">ROUND(N$530*M524,0)</f>
        <v>1403674</v>
      </c>
      <c r="O524" s="82" t="n">
        <f aca="false">Tabla_Ministerio!L524/Tabla_Ministerio!L530-M524</f>
        <v>-4.74961472696905E-006</v>
      </c>
      <c r="P524" s="81" t="n">
        <f aca="false">N524-Tabla_Ministerio!L524</f>
        <v>592</v>
      </c>
      <c r="Q524" s="83" t="n">
        <f aca="false">N524+J524</f>
        <v>1537550</v>
      </c>
      <c r="R524" s="81" t="n">
        <f aca="false">Q524-Tabla_Ministerio!M524</f>
        <v>592</v>
      </c>
      <c r="T524" s="83" t="n">
        <f aca="false">B524+Tabla_Ministerio!B524</f>
        <v>7667</v>
      </c>
      <c r="U524" s="83" t="n">
        <f aca="false">C524+Tabla_Ministerio!C524</f>
        <v>61</v>
      </c>
      <c r="V524" s="83" t="n">
        <f aca="false">D524+Tabla_Ministerio!D524</f>
        <v>287.021590909091</v>
      </c>
      <c r="W524" s="83" t="n">
        <f aca="false">E524+Tabla_Ministerio!E524</f>
        <v>137.8625</v>
      </c>
      <c r="X524" s="83" t="n">
        <f aca="false">F524+Tabla_Ministerio!F524</f>
        <v>2</v>
      </c>
      <c r="Y524" s="83" t="n">
        <f aca="false">G524+Tabla_Ministerio!G524</f>
        <v>2</v>
      </c>
      <c r="Z524" s="83" t="n">
        <f aca="false">H524+Tabla_Ministerio!H524</f>
        <v>0</v>
      </c>
      <c r="AA524" s="83" t="n">
        <f aca="false">Y524+0.33*Z524</f>
        <v>2</v>
      </c>
      <c r="AD524" s="91" t="n">
        <f aca="false">IF(U524&gt;0,T524/U524,0)</f>
        <v>125.688524590164</v>
      </c>
      <c r="AE524" s="92" t="n">
        <f aca="false">EXP((((AD524-AD$530)/AD$531+2)/4-1.9)^3)</f>
        <v>0.018645251076517</v>
      </c>
      <c r="AF524" s="93" t="n">
        <f aca="false">T524/V524</f>
        <v>26.7122761591423</v>
      </c>
      <c r="AG524" s="92" t="n">
        <f aca="false">EXP((((AF524-AF$530)/AF$531+2)/4-1.9)^3)</f>
        <v>0.280004557278653</v>
      </c>
      <c r="AH524" s="92" t="n">
        <f aca="false">W524/V524</f>
        <v>0.480321008476556</v>
      </c>
      <c r="AI524" s="92" t="n">
        <f aca="false">EXP((((AH524-AH$530)/AH$531+2)/4-1.9)^3)</f>
        <v>0.0422226337478675</v>
      </c>
      <c r="AJ524" s="92" t="n">
        <f aca="false">X524/V524</f>
        <v>0.00696811690599773</v>
      </c>
      <c r="AK524" s="92" t="n">
        <f aca="false">EXP((((AJ524-AJ$530)/AJ$531+2)/4-1.9)^3)</f>
        <v>0.00927010897090649</v>
      </c>
      <c r="AL524" s="92" t="n">
        <f aca="false">AA524/V524</f>
        <v>0.00696811690599773</v>
      </c>
      <c r="AM524" s="92" t="n">
        <f aca="false">EXP((((AL524-AL$530)/AL$531+2)/4-1.9)^3)</f>
        <v>0.00843431406474832</v>
      </c>
      <c r="AN524" s="92" t="n">
        <f aca="false">0.01*AE524+0.15*AG524+0.24*AI524+0.25*AK524+0.35*AM524</f>
        <v>0.0575901053674398</v>
      </c>
      <c r="AP524" s="94" t="n">
        <f aca="false">0.01*AE524/$AN$530</f>
        <v>6.60817767245638E-005</v>
      </c>
      <c r="AQ524" s="81" t="n">
        <f aca="false">AP524*$J$530</f>
        <v>433.435461833222</v>
      </c>
      <c r="AR524" s="94" t="n">
        <f aca="false">0.15*AG524/$AN$530</f>
        <v>0.0148857196076478</v>
      </c>
      <c r="AS524" s="81" t="n">
        <f aca="false">AR524*$J$530</f>
        <v>97636.5811069714</v>
      </c>
      <c r="AT524" s="94" t="n">
        <f aca="false">0.24*AI524/$AN$530</f>
        <v>0.00359145175736083</v>
      </c>
      <c r="AU524" s="81" t="n">
        <f aca="false">AT524*$J$530</f>
        <v>23556.608618315</v>
      </c>
      <c r="AV524" s="94" t="n">
        <f aca="false">0.25*AK524/$AN$530</f>
        <v>0.000821369029456713</v>
      </c>
      <c r="AW524" s="81" t="n">
        <f aca="false">AV524*$J$530</f>
        <v>5387.42270962185</v>
      </c>
      <c r="AX524" s="94" t="n">
        <f aca="false">0.35*AM524/$AN$530</f>
        <v>0.00104623992349307</v>
      </c>
      <c r="AY524" s="81" t="n">
        <f aca="false">AX524*$J$530</f>
        <v>6862.36821866514</v>
      </c>
    </row>
    <row r="525" customFormat="false" ht="13.8" hidden="false" customHeight="false" outlineLevel="0" collapsed="false">
      <c r="A525" s="89" t="s">
        <v>64</v>
      </c>
      <c r="B525" s="81" t="n">
        <f aca="true">INDIRECT(ADDRESS(ROW()-35*INT((ROW()-15)/35)+138,2+INT((ROW()-15)/35), 1, 1, "Variables_Simulación"))</f>
        <v>0</v>
      </c>
      <c r="C525" s="81" t="n">
        <f aca="true">INDIRECT(ADDRESS(ROW()-35*INT((ROW()-15)/35)+108,2+INT((ROW()-15)/35), 1, 1, "Variables_Simulación"))</f>
        <v>0</v>
      </c>
      <c r="D525" s="81" t="n">
        <f aca="true">INDIRECT(ADDRESS(ROW()-35*INT((ROW()-15)/35)+78,2+INT((ROW()-15)/35), 1, 1, "Variables_Simulación"))</f>
        <v>0</v>
      </c>
      <c r="E525" s="81" t="n">
        <f aca="true">INDIRECT(ADDRESS(ROW()-35*INT((ROW()-15)/35)+48,2+INT((ROW()-15)/35), 1, 1, "Variables_Simulación"))</f>
        <v>0</v>
      </c>
      <c r="F525" s="81" t="n">
        <f aca="true">INDIRECT(ADDRESS(ROW()-35*INT((ROW()-15)/35)+18,2+INT((ROW()-15)/35), 1, 1, "Variables_Simulación"))</f>
        <v>0</v>
      </c>
      <c r="G525" s="81" t="n">
        <f aca="true">INDIRECT(ADDRESS(ROW()-35*INT((ROW()-15)/35)-12,2+INT((ROW()-15)/35), 1, 1, "Variables_Simulación"))</f>
        <v>0</v>
      </c>
      <c r="H525" s="81" t="n">
        <f aca="true">INDIRECT(ADDRESS(ROW()-35*INT((ROW()-15)/35)+168,2+INT((ROW()-15)/35), 1, 1, "Variables_Simulación"))</f>
        <v>0</v>
      </c>
      <c r="I525" s="94" t="n">
        <f aca="false">AP525+AR525+AT525+AV525+AX525</f>
        <v>0.0355570129648624</v>
      </c>
      <c r="J525" s="81" t="n">
        <f aca="false">ROUND(AQ525+AS525+AU525+AW525+AY525,0)</f>
        <v>233221</v>
      </c>
      <c r="K525" s="94" t="n">
        <f aca="false">I525-Tabla_Ministerio!J525</f>
        <v>0</v>
      </c>
      <c r="L525" s="81" t="n">
        <f aca="false">J525-Tabla_Ministerio!K525</f>
        <v>0</v>
      </c>
      <c r="M525" s="94" t="n">
        <f aca="false">Q560/Q$565</f>
        <v>0.0140278986027425</v>
      </c>
      <c r="N525" s="81" t="n">
        <f aca="false">ROUND(N$530*M525,0)</f>
        <v>1748191</v>
      </c>
      <c r="O525" s="82" t="n">
        <f aca="false">Tabla_Ministerio!L525/Tabla_Ministerio!L530-M525</f>
        <v>-5.35313075965445E-006</v>
      </c>
      <c r="P525" s="81" t="n">
        <f aca="false">N525-Tabla_Ministerio!L525</f>
        <v>667</v>
      </c>
      <c r="Q525" s="83" t="n">
        <f aca="false">N525+J525</f>
        <v>1981412</v>
      </c>
      <c r="R525" s="81" t="n">
        <f aca="false">Q525-Tabla_Ministerio!M525</f>
        <v>667</v>
      </c>
      <c r="T525" s="83" t="n">
        <f aca="false">B525+Tabla_Ministerio!B525</f>
        <v>15271</v>
      </c>
      <c r="U525" s="83" t="n">
        <f aca="false">C525+Tabla_Ministerio!C525</f>
        <v>75</v>
      </c>
      <c r="V525" s="83" t="n">
        <f aca="false">D525+Tabla_Ministerio!D525</f>
        <v>467.068181818182</v>
      </c>
      <c r="W525" s="83" t="n">
        <f aca="false">E525+Tabla_Ministerio!E525</f>
        <v>192.136363636364</v>
      </c>
      <c r="X525" s="83" t="n">
        <f aca="false">F525+Tabla_Ministerio!F525</f>
        <v>2</v>
      </c>
      <c r="Y525" s="83" t="n">
        <f aca="false">G525+Tabla_Ministerio!G525</f>
        <v>14</v>
      </c>
      <c r="Z525" s="83" t="n">
        <f aca="false">H525+Tabla_Ministerio!H525</f>
        <v>2</v>
      </c>
      <c r="AA525" s="83" t="n">
        <f aca="false">Y525+0.33*Z525</f>
        <v>14.66</v>
      </c>
      <c r="AD525" s="91" t="n">
        <f aca="false">IF(U525&gt;0,T525/U525,0)</f>
        <v>203.613333333333</v>
      </c>
      <c r="AE525" s="92" t="n">
        <f aca="false">EXP((((AD525-AD$530)/AD$531+2)/4-1.9)^3)</f>
        <v>0.0795735127477148</v>
      </c>
      <c r="AF525" s="93" t="n">
        <f aca="false">T525/V525</f>
        <v>32.6954406111625</v>
      </c>
      <c r="AG525" s="92" t="n">
        <f aca="false">EXP((((AF525-AF$530)/AF$531+2)/4-1.9)^3)</f>
        <v>0.594699431024991</v>
      </c>
      <c r="AH525" s="92" t="n">
        <f aca="false">W525/V525</f>
        <v>0.411366843462606</v>
      </c>
      <c r="AI525" s="92" t="n">
        <f aca="false">EXP((((AH525-AH$530)/AH$531+2)/4-1.9)^3)</f>
        <v>0.0172402804810923</v>
      </c>
      <c r="AJ525" s="92" t="n">
        <f aca="false">X525/V525</f>
        <v>0.00428203007152936</v>
      </c>
      <c r="AK525" s="92" t="n">
        <f aca="false">EXP((((AJ525-AJ$530)/AJ$531+2)/4-1.9)^3)</f>
        <v>0.0085199933986469</v>
      </c>
      <c r="AL525" s="92" t="n">
        <f aca="false">AA525/V525</f>
        <v>0.0313872804243102</v>
      </c>
      <c r="AM525" s="92" t="n">
        <f aca="false">EXP((((AL525-AL$530)/AL$531+2)/4-1.9)^3)</f>
        <v>0.0115922607637355</v>
      </c>
      <c r="AN525" s="92" t="n">
        <f aca="false">0.01*AE525+0.15*AG525+0.24*AI525+0.25*AK525+0.35*AM525</f>
        <v>0.100325606713657</v>
      </c>
      <c r="AP525" s="94" t="n">
        <f aca="false">0.01*AE525/$AN$530</f>
        <v>0.000282021361954543</v>
      </c>
      <c r="AQ525" s="81" t="n">
        <f aca="false">AP525*$J$530</f>
        <v>1849.79982870472</v>
      </c>
      <c r="AR525" s="94" t="n">
        <f aca="false">0.15*AG525/$AN$530</f>
        <v>0.0316156603560416</v>
      </c>
      <c r="AS525" s="81" t="n">
        <f aca="false">AR525*$J$530</f>
        <v>207369.550681124</v>
      </c>
      <c r="AT525" s="94" t="n">
        <f aca="false">0.24*AI525/$AN$530</f>
        <v>0.00146645602453304</v>
      </c>
      <c r="AU525" s="81" t="n">
        <f aca="false">AT525*$J$530</f>
        <v>9618.59798202612</v>
      </c>
      <c r="AV525" s="94" t="n">
        <f aca="false">0.25*AK525/$AN$530</f>
        <v>0.000754905765486367</v>
      </c>
      <c r="AW525" s="81" t="n">
        <f aca="false">AV525*$J$530</f>
        <v>4951.48504356903</v>
      </c>
      <c r="AX525" s="94" t="n">
        <f aca="false">0.35*AM525/$AN$530</f>
        <v>0.0014379694568469</v>
      </c>
      <c r="AY525" s="81" t="n">
        <f aca="false">AX525*$J$530</f>
        <v>9431.75239110699</v>
      </c>
    </row>
    <row r="526" customFormat="false" ht="13.8" hidden="false" customHeight="false" outlineLevel="0" collapsed="false">
      <c r="A526" s="89" t="s">
        <v>65</v>
      </c>
      <c r="B526" s="81" t="n">
        <f aca="true">INDIRECT(ADDRESS(ROW()-35*INT((ROW()-15)/35)+138,2+INT((ROW()-15)/35), 1, 1, "Variables_Simulación"))</f>
        <v>0</v>
      </c>
      <c r="C526" s="81" t="n">
        <f aca="true">INDIRECT(ADDRESS(ROW()-35*INT((ROW()-15)/35)+108,2+INT((ROW()-15)/35), 1, 1, "Variables_Simulación"))</f>
        <v>0</v>
      </c>
      <c r="D526" s="81" t="n">
        <f aca="true">INDIRECT(ADDRESS(ROW()-35*INT((ROW()-15)/35)+78,2+INT((ROW()-15)/35), 1, 1, "Variables_Simulación"))</f>
        <v>0</v>
      </c>
      <c r="E526" s="81" t="n">
        <f aca="true">INDIRECT(ADDRESS(ROW()-35*INT((ROW()-15)/35)+48,2+INT((ROW()-15)/35), 1, 1, "Variables_Simulación"))</f>
        <v>0</v>
      </c>
      <c r="F526" s="81" t="n">
        <f aca="true">INDIRECT(ADDRESS(ROW()-35*INT((ROW()-15)/35)+18,2+INT((ROW()-15)/35), 1, 1, "Variables_Simulación"))</f>
        <v>0</v>
      </c>
      <c r="G526" s="81" t="n">
        <f aca="true">INDIRECT(ADDRESS(ROW()-35*INT((ROW()-15)/35)-12,2+INT((ROW()-15)/35), 1, 1, "Variables_Simulación"))</f>
        <v>0</v>
      </c>
      <c r="H526" s="81" t="n">
        <f aca="true">INDIRECT(ADDRESS(ROW()-35*INT((ROW()-15)/35)+168,2+INT((ROW()-15)/35), 1, 1, "Variables_Simulación"))</f>
        <v>0</v>
      </c>
      <c r="I526" s="94" t="n">
        <f aca="false">AP526+AR526+AT526+AV526+AX526</f>
        <v>0.0196698605970976</v>
      </c>
      <c r="J526" s="81" t="n">
        <f aca="false">ROUND(AQ526+AS526+AU526+AW526+AY526,0)</f>
        <v>129016</v>
      </c>
      <c r="K526" s="94" t="n">
        <f aca="false">I526-Tabla_Ministerio!J526</f>
        <v>0</v>
      </c>
      <c r="L526" s="81" t="n">
        <f aca="false">J526-Tabla_Ministerio!K526</f>
        <v>0</v>
      </c>
      <c r="M526" s="94" t="n">
        <f aca="false">Q561/Q$565</f>
        <v>0.0137229217869293</v>
      </c>
      <c r="N526" s="81" t="n">
        <f aca="false">ROUND(N$530*M526,0)</f>
        <v>1710184</v>
      </c>
      <c r="O526" s="82" t="n">
        <f aca="false">Tabla_Ministerio!L526/Tabla_Ministerio!L530-M526</f>
        <v>-1.36424991168463E-005</v>
      </c>
      <c r="P526" s="81" t="n">
        <f aca="false">N526-Tabla_Ministerio!L526</f>
        <v>1700</v>
      </c>
      <c r="Q526" s="83" t="n">
        <f aca="false">N526+J526</f>
        <v>1839200</v>
      </c>
      <c r="R526" s="81" t="n">
        <f aca="false">Q526-Tabla_Ministerio!M526</f>
        <v>1700</v>
      </c>
      <c r="T526" s="83" t="n">
        <f aca="false">B526+Tabla_Ministerio!B526</f>
        <v>4636</v>
      </c>
      <c r="U526" s="83" t="n">
        <f aca="false">C526+Tabla_Ministerio!C526</f>
        <v>34</v>
      </c>
      <c r="V526" s="83" t="n">
        <f aca="false">D526+Tabla_Ministerio!D526</f>
        <v>271.159090909091</v>
      </c>
      <c r="W526" s="83" t="n">
        <f aca="false">E526+Tabla_Ministerio!E526</f>
        <v>160.25</v>
      </c>
      <c r="X526" s="83" t="n">
        <f aca="false">F526+Tabla_Ministerio!F526</f>
        <v>13</v>
      </c>
      <c r="Y526" s="83" t="n">
        <f aca="false">G526+Tabla_Ministerio!G526</f>
        <v>27</v>
      </c>
      <c r="Z526" s="83" t="n">
        <f aca="false">H526+Tabla_Ministerio!H526</f>
        <v>20</v>
      </c>
      <c r="AA526" s="83" t="n">
        <f aca="false">Y526+0.33*Z526</f>
        <v>33.6</v>
      </c>
      <c r="AD526" s="91" t="n">
        <f aca="false">IF(U526&gt;0,T526/U526,0)</f>
        <v>136.352941176471</v>
      </c>
      <c r="AE526" s="92" t="n">
        <f aca="false">EXP((((AD526-AD$530)/AD$531+2)/4-1.9)^3)</f>
        <v>0.0233464972261096</v>
      </c>
      <c r="AF526" s="93" t="n">
        <f aca="false">T526/V526</f>
        <v>17.0969742687118</v>
      </c>
      <c r="AG526" s="92" t="n">
        <f aca="false">EXP((((AF526-AF$530)/AF$531+2)/4-1.9)^3)</f>
        <v>0.0271750837938648</v>
      </c>
      <c r="AH526" s="92" t="n">
        <f aca="false">W526/V526</f>
        <v>0.590981476825077</v>
      </c>
      <c r="AI526" s="92" t="n">
        <f aca="false">EXP((((AH526-AH$530)/AH$531+2)/4-1.9)^3)</f>
        <v>0.132664748074366</v>
      </c>
      <c r="AJ526" s="92" t="n">
        <f aca="false">X526/V526</f>
        <v>0.047942335093454</v>
      </c>
      <c r="AK526" s="92" t="n">
        <f aca="false">EXP((((AJ526-AJ$530)/AJ$531+2)/4-1.9)^3)</f>
        <v>0.0297624185276696</v>
      </c>
      <c r="AL526" s="92" t="n">
        <f aca="false">AA526/V526</f>
        <v>0.123912496856927</v>
      </c>
      <c r="AM526" s="92" t="n">
        <f aca="false">EXP((((AL526-AL$530)/AL$531+2)/4-1.9)^3)</f>
        <v>0.0340270479514812</v>
      </c>
      <c r="AN526" s="92" t="n">
        <f aca="false">0.01*AE526+0.15*AG526+0.24*AI526+0.25*AK526+0.35*AM526</f>
        <v>0.0554993384941245</v>
      </c>
      <c r="AP526" s="94" t="n">
        <f aca="false">0.01*AE526/$AN$530</f>
        <v>8.27437512461015E-005</v>
      </c>
      <c r="AQ526" s="81" t="n">
        <f aca="false">AP526*$J$530</f>
        <v>542.722635692026</v>
      </c>
      <c r="AR526" s="94" t="n">
        <f aca="false">0.15*AG526/$AN$530</f>
        <v>0.00144469319214414</v>
      </c>
      <c r="AS526" s="81" t="n">
        <f aca="false">AR526*$J$530</f>
        <v>9475.85388864921</v>
      </c>
      <c r="AT526" s="94" t="n">
        <f aca="false">0.24*AI526/$AN$530</f>
        <v>0.0112844462867165</v>
      </c>
      <c r="AU526" s="81" t="n">
        <f aca="false">AT526*$J$530</f>
        <v>74015.5520969375</v>
      </c>
      <c r="AV526" s="94" t="n">
        <f aca="false">0.25*AK526/$AN$530</f>
        <v>0.00263707027577325</v>
      </c>
      <c r="AW526" s="81" t="n">
        <f aca="false">AV526*$J$530</f>
        <v>17296.746993208</v>
      </c>
      <c r="AX526" s="94" t="n">
        <f aca="false">0.35*AM526/$AN$530</f>
        <v>0.00422090709121762</v>
      </c>
      <c r="AY526" s="81" t="n">
        <f aca="false">AX526*$J$530</f>
        <v>27685.2546211424</v>
      </c>
    </row>
    <row r="527" customFormat="false" ht="13.8" hidden="false" customHeight="false" outlineLevel="0" collapsed="false">
      <c r="A527" s="89" t="s">
        <v>66</v>
      </c>
      <c r="B527" s="81" t="n">
        <f aca="true">INDIRECT(ADDRESS(ROW()-35*INT((ROW()-15)/35)+138,2+INT((ROW()-15)/35), 1, 1, "Variables_Simulación"))</f>
        <v>0</v>
      </c>
      <c r="C527" s="81" t="n">
        <f aca="true">INDIRECT(ADDRESS(ROW()-35*INT((ROW()-15)/35)+108,2+INT((ROW()-15)/35), 1, 1, "Variables_Simulación"))</f>
        <v>0</v>
      </c>
      <c r="D527" s="81" t="n">
        <f aca="true">INDIRECT(ADDRESS(ROW()-35*INT((ROW()-15)/35)+78,2+INT((ROW()-15)/35), 1, 1, "Variables_Simulación"))</f>
        <v>0</v>
      </c>
      <c r="E527" s="81" t="n">
        <f aca="true">INDIRECT(ADDRESS(ROW()-35*INT((ROW()-15)/35)+48,2+INT((ROW()-15)/35), 1, 1, "Variables_Simulación"))</f>
        <v>0</v>
      </c>
      <c r="F527" s="81" t="n">
        <f aca="true">INDIRECT(ADDRESS(ROW()-35*INT((ROW()-15)/35)+18,2+INT((ROW()-15)/35), 1, 1, "Variables_Simulación"))</f>
        <v>0</v>
      </c>
      <c r="G527" s="81" t="n">
        <f aca="true">INDIRECT(ADDRESS(ROW()-35*INT((ROW()-15)/35)-12,2+INT((ROW()-15)/35), 1, 1, "Variables_Simulación"))</f>
        <v>0</v>
      </c>
      <c r="H527" s="81" t="n">
        <f aca="true">INDIRECT(ADDRESS(ROW()-35*INT((ROW()-15)/35)+168,2+INT((ROW()-15)/35), 1, 1, "Variables_Simulación"))</f>
        <v>0</v>
      </c>
      <c r="I527" s="94" t="n">
        <f aca="false">AP527+AR527+AT527+AV527+AX527</f>
        <v>0.0173012703463075</v>
      </c>
      <c r="J527" s="81" t="n">
        <f aca="false">ROUND(AQ527+AS527+AU527+AW527+AY527,0)</f>
        <v>113480</v>
      </c>
      <c r="K527" s="94" t="n">
        <f aca="false">I527-Tabla_Ministerio!J527</f>
        <v>2.0122792321331E-016</v>
      </c>
      <c r="L527" s="81" t="n">
        <f aca="false">J527-Tabla_Ministerio!K527</f>
        <v>0</v>
      </c>
      <c r="M527" s="94" t="n">
        <f aca="false">Q562/Q$565</f>
        <v>0.00799030293516207</v>
      </c>
      <c r="N527" s="81" t="n">
        <f aca="false">ROUND(N$530*M527,0)</f>
        <v>995771</v>
      </c>
      <c r="O527" s="82" t="n">
        <f aca="false">Tabla_Ministerio!L527/Tabla_Ministerio!L530-M527</f>
        <v>1.94094720372389E-005</v>
      </c>
      <c r="P527" s="81" t="n">
        <f aca="false">N527-Tabla_Ministerio!L527</f>
        <v>-2419</v>
      </c>
      <c r="Q527" s="83" t="n">
        <f aca="false">N527+J527</f>
        <v>1109251</v>
      </c>
      <c r="R527" s="81" t="n">
        <f aca="false">Q527-Tabla_Ministerio!M527</f>
        <v>-2419</v>
      </c>
      <c r="T527" s="83" t="n">
        <f aca="false">B527+Tabla_Ministerio!B527</f>
        <v>4560</v>
      </c>
      <c r="U527" s="83" t="n">
        <f aca="false">C527+Tabla_Ministerio!C527</f>
        <v>22</v>
      </c>
      <c r="V527" s="83" t="n">
        <f aca="false">D527+Tabla_Ministerio!D527</f>
        <v>239.681818181818</v>
      </c>
      <c r="W527" s="83" t="n">
        <f aca="false">E527+Tabla_Ministerio!E527</f>
        <v>143.227272727273</v>
      </c>
      <c r="X527" s="83" t="n">
        <f aca="false">F527+Tabla_Ministerio!F527</f>
        <v>1</v>
      </c>
      <c r="Y527" s="83" t="n">
        <f aca="false">G527+Tabla_Ministerio!G527</f>
        <v>8</v>
      </c>
      <c r="Z527" s="83" t="n">
        <f aca="false">H527+Tabla_Ministerio!H527</f>
        <v>7</v>
      </c>
      <c r="AA527" s="83" t="n">
        <f aca="false">Y527+0.33*Z527</f>
        <v>10.31</v>
      </c>
      <c r="AD527" s="91" t="n">
        <f aca="false">IF(U527&gt;0,T527/U527,0)</f>
        <v>207.272727272727</v>
      </c>
      <c r="AE527" s="92" t="n">
        <f aca="false">EXP((((AD527-AD$530)/AD$531+2)/4-1.9)^3)</f>
        <v>0.0843001751346143</v>
      </c>
      <c r="AF527" s="93" t="n">
        <f aca="false">T527/V527</f>
        <v>19.0252228333017</v>
      </c>
      <c r="AG527" s="92" t="n">
        <f aca="false">EXP((((AF527-AF$530)/AF$531+2)/4-1.9)^3)</f>
        <v>0.0494846113837117</v>
      </c>
      <c r="AH527" s="92" t="n">
        <f aca="false">W527/V527</f>
        <v>0.597572539351414</v>
      </c>
      <c r="AI527" s="92" t="n">
        <f aca="false">EXP((((AH527-AH$530)/AH$531+2)/4-1.9)^3)</f>
        <v>0.140546882387762</v>
      </c>
      <c r="AJ527" s="92" t="n">
        <f aca="false">X527/V527</f>
        <v>0.00417219798975915</v>
      </c>
      <c r="AK527" s="92" t="n">
        <f aca="false">EXP((((AJ527-AJ$530)/AJ$531+2)/4-1.9)^3)</f>
        <v>0.0084904664412316</v>
      </c>
      <c r="AL527" s="92" t="n">
        <f aca="false">AA527/V527</f>
        <v>0.0430153612744169</v>
      </c>
      <c r="AM527" s="92" t="n">
        <f aca="false">EXP((((AL527-AL$530)/AL$531+2)/4-1.9)^3)</f>
        <v>0.0134191419883943</v>
      </c>
      <c r="AN527" s="92" t="n">
        <f aca="false">0.01*AE527+0.15*AG527+0.24*AI527+0.25*AK527+0.35*AM527</f>
        <v>0.0488162615382116</v>
      </c>
      <c r="AP527" s="94" t="n">
        <f aca="false">0.01*AE527/$AN$530</f>
        <v>0.000298773415719959</v>
      </c>
      <c r="AQ527" s="81" t="n">
        <f aca="false">AP527*$J$530</f>
        <v>1959.67783926022</v>
      </c>
      <c r="AR527" s="94" t="n">
        <f aca="false">0.15*AG527/$AN$530</f>
        <v>0.00263072164649909</v>
      </c>
      <c r="AS527" s="81" t="n">
        <f aca="false">AR527*$J$530</f>
        <v>17255.1058449543</v>
      </c>
      <c r="AT527" s="94" t="n">
        <f aca="false">0.24*AI527/$AN$530</f>
        <v>0.0119548996104158</v>
      </c>
      <c r="AU527" s="81" t="n">
        <f aca="false">AT527*$J$530</f>
        <v>78413.1070719875</v>
      </c>
      <c r="AV527" s="94" t="n">
        <f aca="false">0.25*AK527/$AN$530</f>
        <v>0.000752289558014467</v>
      </c>
      <c r="AW527" s="81" t="n">
        <f aca="false">AV527*$J$530</f>
        <v>4934.32513731285</v>
      </c>
      <c r="AX527" s="94" t="n">
        <f aca="false">0.35*AM527/$AN$530</f>
        <v>0.00166458611565814</v>
      </c>
      <c r="AY527" s="81" t="n">
        <f aca="false">AX527*$J$530</f>
        <v>10918.1485057326</v>
      </c>
    </row>
    <row r="528" customFormat="false" ht="13.8" hidden="false" customHeight="false" outlineLevel="0" collapsed="false">
      <c r="A528" s="89" t="s">
        <v>67</v>
      </c>
      <c r="B528" s="81" t="n">
        <f aca="true">INDIRECT(ADDRESS(ROW()-35*INT((ROW()-15)/35)+138,2+INT((ROW()-15)/35), 1, 1, "Variables_Simulación"))</f>
        <v>0</v>
      </c>
      <c r="C528" s="81" t="n">
        <f aca="true">INDIRECT(ADDRESS(ROW()-35*INT((ROW()-15)/35)+108,2+INT((ROW()-15)/35), 1, 1, "Variables_Simulación"))</f>
        <v>0</v>
      </c>
      <c r="D528" s="81" t="n">
        <f aca="true">INDIRECT(ADDRESS(ROW()-35*INT((ROW()-15)/35)+78,2+INT((ROW()-15)/35), 1, 1, "Variables_Simulación"))</f>
        <v>0</v>
      </c>
      <c r="E528" s="81" t="n">
        <f aca="true">INDIRECT(ADDRESS(ROW()-35*INT((ROW()-15)/35)+48,2+INT((ROW()-15)/35), 1, 1, "Variables_Simulación"))</f>
        <v>0</v>
      </c>
      <c r="F528" s="81" t="n">
        <f aca="true">INDIRECT(ADDRESS(ROW()-35*INT((ROW()-15)/35)+18,2+INT((ROW()-15)/35), 1, 1, "Variables_Simulación"))</f>
        <v>0</v>
      </c>
      <c r="G528" s="81" t="n">
        <f aca="true">INDIRECT(ADDRESS(ROW()-35*INT((ROW()-15)/35)-12,2+INT((ROW()-15)/35), 1, 1, "Variables_Simulación"))</f>
        <v>0</v>
      </c>
      <c r="H528" s="81" t="n">
        <f aca="true">INDIRECT(ADDRESS(ROW()-35*INT((ROW()-15)/35)+168,2+INT((ROW()-15)/35), 1, 1, "Variables_Simulación"))</f>
        <v>0</v>
      </c>
      <c r="I528" s="94" t="n">
        <f aca="false">AP528+AR528+AT528+AV528+AX528</f>
        <v>0.00533030211936679</v>
      </c>
      <c r="J528" s="81" t="n">
        <f aca="false">ROUND(AQ528+AS528+AU528+AW528+AY528,0)</f>
        <v>34962</v>
      </c>
      <c r="K528" s="94" t="n">
        <f aca="false">I528-Tabla_Ministerio!J528</f>
        <v>-2.60208521396521E-017</v>
      </c>
      <c r="L528" s="81" t="n">
        <f aca="false">J528-Tabla_Ministerio!K528</f>
        <v>0</v>
      </c>
      <c r="M528" s="94" t="n">
        <f aca="false">Q563/Q$565</f>
        <v>0.0052447863306759</v>
      </c>
      <c r="N528" s="81" t="n">
        <f aca="false">ROUND(N$530*M528,0)</f>
        <v>653618</v>
      </c>
      <c r="O528" s="82" t="n">
        <f aca="false">Tabla_Ministerio!L528/Tabla_Ministerio!L530-M528</f>
        <v>-2.19473513882852E-005</v>
      </c>
      <c r="P528" s="81" t="n">
        <f aca="false">N528-Tabla_Ministerio!L528</f>
        <v>2735</v>
      </c>
      <c r="Q528" s="83" t="n">
        <f aca="false">N528+J528</f>
        <v>688580</v>
      </c>
      <c r="R528" s="81" t="n">
        <f aca="false">Q528-Tabla_Ministerio!M528</f>
        <v>2735</v>
      </c>
      <c r="T528" s="83" t="n">
        <f aca="false">B528+Tabla_Ministerio!B528</f>
        <v>4757</v>
      </c>
      <c r="U528" s="83" t="n">
        <f aca="false">C528+Tabla_Ministerio!C528</f>
        <v>35</v>
      </c>
      <c r="V528" s="83" t="n">
        <f aca="false">D528+Tabla_Ministerio!D528</f>
        <v>330.034090909091</v>
      </c>
      <c r="W528" s="83" t="n">
        <f aca="false">E528+Tabla_Ministerio!E528</f>
        <v>112.529545454545</v>
      </c>
      <c r="X528" s="83" t="n">
        <f aca="false">F528+Tabla_Ministerio!F528</f>
        <v>11</v>
      </c>
      <c r="Y528" s="83" t="n">
        <f aca="false">G528+Tabla_Ministerio!G528</f>
        <v>21</v>
      </c>
      <c r="Z528" s="83" t="n">
        <f aca="false">H528+Tabla_Ministerio!H528</f>
        <v>10</v>
      </c>
      <c r="AA528" s="83" t="n">
        <f aca="false">Y528+0.33*Z528</f>
        <v>24.3</v>
      </c>
      <c r="AD528" s="91" t="n">
        <f aca="false">IF(U528&gt;0,T528/U528,0)</f>
        <v>135.914285714286</v>
      </c>
      <c r="AE528" s="92" t="n">
        <f aca="false">EXP((((AD528-AD$530)/AD$531+2)/4-1.9)^3)</f>
        <v>0.0231355261322148</v>
      </c>
      <c r="AF528" s="93" t="n">
        <f aca="false">T528/V528</f>
        <v>14.4136625004304</v>
      </c>
      <c r="AG528" s="92" t="n">
        <f aca="false">EXP((((AF528-AF$530)/AF$531+2)/4-1.9)^3)</f>
        <v>0.0104105144314501</v>
      </c>
      <c r="AH528" s="92" t="n">
        <f aca="false">W528/V528</f>
        <v>0.340963399097888</v>
      </c>
      <c r="AI528" s="92" t="n">
        <f aca="false">EXP((((AH528-AH$530)/AH$531+2)/4-1.9)^3)</f>
        <v>0.00588786031972017</v>
      </c>
      <c r="AJ528" s="92" t="n">
        <f aca="false">X528/V528</f>
        <v>0.033329890162862</v>
      </c>
      <c r="AK528" s="92" t="n">
        <f aca="false">EXP((((AJ528-AJ$530)/AJ$531+2)/4-1.9)^3)</f>
        <v>0.0201393061139792</v>
      </c>
      <c r="AL528" s="92" t="n">
        <f aca="false">AA528/V528</f>
        <v>0.0736287573597769</v>
      </c>
      <c r="AM528" s="92" t="n">
        <f aca="false">EXP((((AL528-AL$530)/AL$531+2)/4-1.9)^3)</f>
        <v>0.0194252173054711</v>
      </c>
      <c r="AN528" s="92" t="n">
        <f aca="false">0.01*AE528+0.15*AG528+0.24*AI528+0.25*AK528+0.35*AM528</f>
        <v>0.0150396714881822</v>
      </c>
      <c r="AP528" s="94" t="n">
        <f aca="false">0.01*AE528/$AN$530</f>
        <v>8.1996035666146E-005</v>
      </c>
      <c r="AQ528" s="81" t="n">
        <f aca="false">AP528*$J$530</f>
        <v>537.818311628998</v>
      </c>
      <c r="AR528" s="94" t="n">
        <f aca="false">0.15*AG528/$AN$530</f>
        <v>0.000553448130644949</v>
      </c>
      <c r="AS528" s="81" t="n">
        <f aca="false">AR528*$J$530</f>
        <v>3630.10890440628</v>
      </c>
      <c r="AT528" s="94" t="n">
        <f aca="false">0.24*AI528/$AN$530</f>
        <v>0.00050082063612202</v>
      </c>
      <c r="AU528" s="81" t="n">
        <f aca="false">AT528*$J$530</f>
        <v>3284.92111551331</v>
      </c>
      <c r="AV528" s="94" t="n">
        <f aca="false">0.25*AK528/$AN$530</f>
        <v>0.00178442371806911</v>
      </c>
      <c r="AW528" s="81" t="n">
        <f aca="false">AV528*$J$530</f>
        <v>11704.1725674416</v>
      </c>
      <c r="AX528" s="94" t="n">
        <f aca="false">0.35*AM528/$AN$530</f>
        <v>0.00240961359886457</v>
      </c>
      <c r="AY528" s="81" t="n">
        <f aca="false">AX528*$J$530</f>
        <v>15804.8411351998</v>
      </c>
    </row>
    <row r="529" customFormat="false" ht="13.8" hidden="false" customHeight="false" outlineLevel="0" collapsed="false">
      <c r="A529" s="95" t="s">
        <v>68</v>
      </c>
      <c r="B529" s="97" t="n">
        <f aca="true">INDIRECT(ADDRESS(ROW()-35*INT((ROW()-15)/35)+138,2+INT((ROW()-15)/35), 1, 1, "Variables_Simulación"))</f>
        <v>0</v>
      </c>
      <c r="C529" s="97" t="n">
        <f aca="true">INDIRECT(ADDRESS(ROW()-35*INT((ROW()-15)/35)+108,2+INT((ROW()-15)/35), 1, 1, "Variables_Simulación"))</f>
        <v>0</v>
      </c>
      <c r="D529" s="97" t="n">
        <f aca="true">INDIRECT(ADDRESS(ROW()-35*INT((ROW()-15)/35)+78,2+INT((ROW()-15)/35), 1, 1, "Variables_Simulación"))</f>
        <v>0</v>
      </c>
      <c r="E529" s="97" t="n">
        <f aca="true">INDIRECT(ADDRESS(ROW()-35*INT((ROW()-15)/35)+48,2+INT((ROW()-15)/35), 1, 1, "Variables_Simulación"))</f>
        <v>0</v>
      </c>
      <c r="F529" s="97" t="n">
        <f aca="true">INDIRECT(ADDRESS(ROW()-35*INT((ROW()-15)/35)+18,2+INT((ROW()-15)/35), 1, 1, "Variables_Simulación"))</f>
        <v>0</v>
      </c>
      <c r="G529" s="97" t="n">
        <f aca="true">INDIRECT(ADDRESS(ROW()-35*INT((ROW()-15)/35)-12,2+INT((ROW()-15)/35), 1, 1, "Variables_Simulación"))</f>
        <v>0</v>
      </c>
      <c r="H529" s="97" t="n">
        <f aca="true">INDIRECT(ADDRESS(ROW()-35*INT((ROW()-15)/35)+168,2+INT((ROW()-15)/35), 1, 1, "Variables_Simulación"))</f>
        <v>0</v>
      </c>
      <c r="I529" s="103" t="n">
        <f aca="false">AP529+AR529+AT529+AV529+AX529</f>
        <v>0.0128443439847464</v>
      </c>
      <c r="J529" s="97" t="n">
        <f aca="false">ROUND(AQ529+AS529+AU529+AW529+AY529,0)</f>
        <v>84247</v>
      </c>
      <c r="K529" s="94" t="n">
        <f aca="false">I529-Tabla_Ministerio!J529</f>
        <v>-6.59194920871187E-017</v>
      </c>
      <c r="L529" s="81" t="n">
        <f aca="false">J529-Tabla_Ministerio!K529</f>
        <v>0</v>
      </c>
      <c r="M529" s="94" t="n">
        <f aca="false">Q564/Q$565</f>
        <v>0.0060165060216399</v>
      </c>
      <c r="N529" s="81" t="n">
        <f aca="false">ROUND(N$530*M529,0)</f>
        <v>749792</v>
      </c>
      <c r="O529" s="82" t="n">
        <f aca="false">Tabla_Ministerio!L529/Tabla_Ministerio!L530-M529</f>
        <v>1.39562902395042E-005</v>
      </c>
      <c r="P529" s="81" t="n">
        <f aca="false">N529-Tabla_Ministerio!L529</f>
        <v>-1739</v>
      </c>
      <c r="Q529" s="83" t="n">
        <f aca="false">N529+J529</f>
        <v>834039</v>
      </c>
      <c r="R529" s="81" t="n">
        <f aca="false">Q529-Tabla_Ministerio!M529</f>
        <v>-1739</v>
      </c>
      <c r="T529" s="99" t="n">
        <f aca="false">B529+Tabla_Ministerio!B529</f>
        <v>5243</v>
      </c>
      <c r="U529" s="99" t="n">
        <f aca="false">C529+Tabla_Ministerio!C529</f>
        <v>26</v>
      </c>
      <c r="V529" s="99" t="n">
        <f aca="false">D529+Tabla_Ministerio!D529</f>
        <v>250.272727272727</v>
      </c>
      <c r="W529" s="99" t="n">
        <f aca="false">E529+Tabla_Ministerio!E529</f>
        <v>116.704545454545</v>
      </c>
      <c r="X529" s="99" t="n">
        <f aca="false">F529+Tabla_Ministerio!F529</f>
        <v>7</v>
      </c>
      <c r="Y529" s="99" t="n">
        <f aca="false">G529+Tabla_Ministerio!G529</f>
        <v>23</v>
      </c>
      <c r="Z529" s="99" t="n">
        <f aca="false">H529+Tabla_Ministerio!H529</f>
        <v>12</v>
      </c>
      <c r="AA529" s="99" t="n">
        <f aca="false">Y529+0.33*Z529</f>
        <v>26.96</v>
      </c>
      <c r="AD529" s="91" t="n">
        <f aca="false">IF(U529&gt;0,T529/U529,0)</f>
        <v>201.653846153846</v>
      </c>
      <c r="AE529" s="92" t="n">
        <f aca="false">EXP((((AD529-AD$530)/AD$531+2)/4-1.9)^3)</f>
        <v>0.077124246188249</v>
      </c>
      <c r="AF529" s="93" t="n">
        <f aca="false">T529/V529</f>
        <v>20.949146385761</v>
      </c>
      <c r="AG529" s="92" t="n">
        <f aca="false">EXP((((AF529-AF$530)/AF$531+2)/4-1.9)^3)</f>
        <v>0.0838903409804455</v>
      </c>
      <c r="AH529" s="92" t="n">
        <f aca="false">W529/V529</f>
        <v>0.466309480566653</v>
      </c>
      <c r="AI529" s="92" t="n">
        <f aca="false">EXP((((AH529-AH$530)/AH$531+2)/4-1.9)^3)</f>
        <v>0.0356191322700937</v>
      </c>
      <c r="AJ529" s="92" t="n">
        <f aca="false">X529/V529</f>
        <v>0.0279694878314566</v>
      </c>
      <c r="AK529" s="92" t="n">
        <f aca="false">EXP((((AJ529-AJ$530)/AJ$531+2)/4-1.9)^3)</f>
        <v>0.0173301704085961</v>
      </c>
      <c r="AL529" s="92" t="n">
        <f aca="false">AA529/V529</f>
        <v>0.107722484562296</v>
      </c>
      <c r="AM529" s="92" t="n">
        <f aca="false">EXP((((AL529-AL$530)/AL$531+2)/4-1.9)^3)</f>
        <v>0.0285855100199038</v>
      </c>
      <c r="AN529" s="92" t="n">
        <f aca="false">0.01*AE529+0.15*AG529+0.24*AI529+0.25*AK529+0.35*AM529</f>
        <v>0.0362408564628872</v>
      </c>
      <c r="AP529" s="94" t="n">
        <f aca="false">0.01*AE529/$AN$530</f>
        <v>0.000273340766275925</v>
      </c>
      <c r="AQ529" s="81" t="n">
        <f aca="false">AP529*$J$530</f>
        <v>1792.8631332428</v>
      </c>
      <c r="AR529" s="94" t="n">
        <f aca="false">0.15*AG529/$AN$530</f>
        <v>0.00445981346075783</v>
      </c>
      <c r="AS529" s="81" t="n">
        <f aca="false">AR529*$J$530</f>
        <v>29252.2598947471</v>
      </c>
      <c r="AT529" s="94" t="n">
        <f aca="false">0.24*AI529/$AN$530</f>
        <v>0.00302975877703406</v>
      </c>
      <c r="AU529" s="81" t="n">
        <f aca="false">AT529*$J$530</f>
        <v>19872.4211099922</v>
      </c>
      <c r="AV529" s="94" t="n">
        <f aca="false">0.25*AK529/$AN$530</f>
        <v>0.00153552296887791</v>
      </c>
      <c r="AW529" s="81" t="n">
        <f aca="false">AV529*$J$530</f>
        <v>10071.6133881388</v>
      </c>
      <c r="AX529" s="94" t="n">
        <f aca="false">0.35*AM529/$AN$530</f>
        <v>0.00354590801180071</v>
      </c>
      <c r="AY529" s="81" t="n">
        <f aca="false">AX529*$J$530</f>
        <v>23257.8836843178</v>
      </c>
    </row>
    <row r="530" customFormat="false" ht="13.8" hidden="false" customHeight="false" outlineLevel="0" collapsed="false">
      <c r="A530" s="104" t="s">
        <v>71</v>
      </c>
      <c r="B530" s="108"/>
      <c r="C530" s="108"/>
      <c r="D530" s="108"/>
      <c r="E530" s="108"/>
      <c r="F530" s="108"/>
      <c r="G530" s="108"/>
      <c r="H530" s="108"/>
      <c r="I530" s="108" t="n">
        <f aca="false">SUM(I503:I529)</f>
        <v>1</v>
      </c>
      <c r="J530" s="108" t="n">
        <f aca="false">Tabla_Ministerio!K530</f>
        <v>6559077</v>
      </c>
      <c r="K530" s="107" t="n">
        <f aca="false">I530-Tabla_Ministerio!J530</f>
        <v>0</v>
      </c>
      <c r="L530" s="108" t="n">
        <f aca="false">J530-Tabla_Ministerio!K530</f>
        <v>0</v>
      </c>
      <c r="M530" s="105" t="n">
        <f aca="false">SUM(M505:M529)</f>
        <v>1.00000003259605</v>
      </c>
      <c r="N530" s="108" t="n">
        <f aca="false">Tabla_Ministerio!L530</f>
        <v>124622452</v>
      </c>
      <c r="O530" s="105" t="n">
        <f aca="false">SUM(P505:P529)</f>
        <v>3</v>
      </c>
      <c r="P530" s="108" t="n">
        <f aca="false">SUM(P505:P529)</f>
        <v>3</v>
      </c>
      <c r="Q530" s="111" t="n">
        <f aca="false">Tabla_Ministerio!M530</f>
        <v>131181529</v>
      </c>
      <c r="R530" s="108" t="n">
        <f aca="false">SUM(R505:R529)</f>
        <v>3</v>
      </c>
      <c r="T530" s="111"/>
      <c r="U530" s="111"/>
      <c r="V530" s="111"/>
      <c r="W530" s="111"/>
      <c r="X530" s="111"/>
      <c r="Y530" s="111"/>
      <c r="Z530" s="111"/>
      <c r="AA530" s="111"/>
      <c r="AC530" s="112" t="s">
        <v>295</v>
      </c>
      <c r="AD530" s="112" t="n">
        <f aca="false">AVERAGE(AD505:AD529)</f>
        <v>190.572238233776</v>
      </c>
      <c r="AE530" s="111"/>
      <c r="AF530" s="112" t="n">
        <f aca="false">AVERAGE(AF505:AF529)</f>
        <v>19.9496094727916</v>
      </c>
      <c r="AG530" s="111"/>
      <c r="AH530" s="114" t="n">
        <f aca="false">AVERAGE(AH505:AH529)</f>
        <v>0.517292911339662</v>
      </c>
      <c r="AI530" s="111"/>
      <c r="AJ530" s="114" t="n">
        <f aca="false">AVERAGE(AJ505:AJ529)</f>
        <v>0.0803072321353926</v>
      </c>
      <c r="AK530" s="111"/>
      <c r="AL530" s="114" t="n">
        <f aca="false">AVERAGE(AL505:AL529)</f>
        <v>0.188291805572023</v>
      </c>
      <c r="AM530" s="111"/>
      <c r="AN530" s="114" t="n">
        <f aca="false">SUM(AN505:AN529)</f>
        <v>2.82154203483851</v>
      </c>
      <c r="AP530" s="116" t="n">
        <f aca="false">SUM(AP503:AP529)</f>
        <v>0.00959151685441063</v>
      </c>
      <c r="AQ530" s="108" t="n">
        <f aca="false">SUM(AQ503:AQ529)</f>
        <v>62911.4975948771</v>
      </c>
      <c r="AR530" s="116" t="n">
        <f aca="false">SUM(AR503:AR529)</f>
        <v>0.15112147307171</v>
      </c>
      <c r="AS530" s="108" t="n">
        <f aca="false">SUM(AS503:AS529)</f>
        <v>991217.378230775</v>
      </c>
      <c r="AT530" s="116" t="n">
        <f aca="false">SUM(AT503:AT529)</f>
        <v>0.233449931065957</v>
      </c>
      <c r="AU530" s="108" t="n">
        <f aca="false">SUM(AU503:AU529)</f>
        <v>1531216.07350631</v>
      </c>
      <c r="AV530" s="116" t="n">
        <f aca="false">SUM(AV503:AV529)</f>
        <v>0.255362058401128</v>
      </c>
      <c r="AW530" s="108" t="n">
        <f aca="false">SUM(AW503:AW529)</f>
        <v>1674939.40393149</v>
      </c>
      <c r="AX530" s="116" t="n">
        <f aca="false">SUM(AX503:AX529)</f>
        <v>0.350475020606794</v>
      </c>
      <c r="AY530" s="108" t="n">
        <f aca="false">SUM(AY503:AY529)</f>
        <v>2298792.64673655</v>
      </c>
    </row>
    <row r="531" customFormat="false" ht="13.8" hidden="false" customHeight="false" outlineLevel="0" collapsed="false">
      <c r="A531" s="57" t="s">
        <v>72</v>
      </c>
      <c r="I531" s="48"/>
      <c r="T531" s="48"/>
      <c r="U531" s="48"/>
      <c r="V531" s="48"/>
      <c r="W531" s="48"/>
      <c r="X531" s="48"/>
      <c r="Y531" s="48"/>
      <c r="Z531" s="48"/>
      <c r="AA531" s="48"/>
      <c r="AC531" s="112" t="s">
        <v>296</v>
      </c>
      <c r="AD531" s="112" t="n">
        <f aca="false">_xlfn.STDEV.P(AD505:AD529)</f>
        <v>87.6626390864377</v>
      </c>
      <c r="AE531" s="111"/>
      <c r="AF531" s="112" t="n">
        <f aca="false">_xlfn.STDEV.P(AF505:AF529)</f>
        <v>5.3463163791601</v>
      </c>
      <c r="AG531" s="111"/>
      <c r="AH531" s="114" t="n">
        <f aca="false">_xlfn.STDEV.P(AH505:AH529)</f>
        <v>0.13554888364555</v>
      </c>
      <c r="AI531" s="111"/>
      <c r="AJ531" s="114" t="n">
        <f aca="false">_xlfn.STDEV.P(AJ505:AJ529)</f>
        <v>0.0672086874996082</v>
      </c>
      <c r="AK531" s="111"/>
      <c r="AL531" s="114" t="n">
        <f aca="false">_xlfn.STDEV.P(AL505:AL529)</f>
        <v>0.159624816822344</v>
      </c>
      <c r="AM531" s="111"/>
      <c r="AN531" s="114"/>
    </row>
    <row r="532" customFormat="false" ht="13.8" hidden="false" customHeight="false" outlineLevel="0" collapsed="false">
      <c r="A532" s="57" t="s">
        <v>196</v>
      </c>
      <c r="I532" s="48"/>
      <c r="T532" s="48"/>
      <c r="U532" s="48"/>
      <c r="V532" s="48"/>
      <c r="W532" s="48"/>
      <c r="X532" s="48"/>
      <c r="Y532" s="48"/>
      <c r="Z532" s="48"/>
      <c r="AA532" s="48"/>
    </row>
    <row r="533" customFormat="false" ht="13.8" hidden="false" customHeight="false" outlineLevel="0" collapsed="false">
      <c r="I533" s="48"/>
      <c r="T533" s="48"/>
      <c r="U533" s="48"/>
      <c r="V533" s="48"/>
      <c r="W533" s="48"/>
      <c r="X533" s="48"/>
      <c r="Y533" s="48"/>
      <c r="Z533" s="48"/>
      <c r="AA533" s="48"/>
    </row>
    <row r="534" customFormat="false" ht="13.8" hidden="false" customHeight="false" outlineLevel="0" collapsed="false">
      <c r="I534" s="48"/>
      <c r="T534" s="48"/>
      <c r="U534" s="48"/>
      <c r="V534" s="48"/>
      <c r="W534" s="48"/>
      <c r="X534" s="48"/>
      <c r="Y534" s="48"/>
      <c r="Z534" s="48"/>
      <c r="AA534" s="48"/>
    </row>
    <row r="535" customFormat="false" ht="13.8" hidden="false" customHeight="false" outlineLevel="0" collapsed="false">
      <c r="I535" s="48"/>
      <c r="T535" s="48"/>
      <c r="U535" s="48"/>
      <c r="V535" s="48"/>
      <c r="W535" s="48"/>
      <c r="X535" s="48"/>
      <c r="Y535" s="48"/>
      <c r="Z535" s="48"/>
      <c r="AA535" s="48"/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T536" s="16"/>
      <c r="U536" s="16"/>
      <c r="V536" s="16"/>
      <c r="W536" s="16"/>
      <c r="X536" s="16"/>
      <c r="Y536" s="16"/>
      <c r="Z536" s="16"/>
      <c r="AA536" s="16"/>
    </row>
    <row r="537" customFormat="false" ht="13.8" hidden="false" customHeight="false" outlineLevel="0" collapsed="false">
      <c r="A537" s="16" t="s">
        <v>213</v>
      </c>
      <c r="B537" s="16"/>
      <c r="C537" s="16"/>
      <c r="D537" s="16"/>
      <c r="E537" s="16"/>
      <c r="F537" s="16"/>
      <c r="G537" s="16"/>
      <c r="H537" s="16"/>
      <c r="I537" s="16"/>
      <c r="J537" s="16"/>
      <c r="T537" s="16"/>
      <c r="U537" s="16"/>
      <c r="V537" s="16"/>
      <c r="W537" s="16"/>
      <c r="X537" s="16"/>
      <c r="Y537" s="16"/>
      <c r="Z537" s="16"/>
      <c r="AA537" s="16"/>
    </row>
    <row r="538" customFormat="false" ht="15.8" hidden="false" customHeight="true" outlineLevel="0" collapsed="false">
      <c r="A538" s="66" t="s">
        <v>30</v>
      </c>
      <c r="B538" s="136" t="s">
        <v>309</v>
      </c>
      <c r="C538" s="136"/>
      <c r="D538" s="136"/>
      <c r="E538" s="136"/>
      <c r="F538" s="136"/>
      <c r="G538" s="136"/>
      <c r="H538" s="136"/>
      <c r="I538" s="66" t="s">
        <v>32</v>
      </c>
      <c r="J538" s="69" t="s">
        <v>33</v>
      </c>
      <c r="K538" s="157" t="s">
        <v>276</v>
      </c>
      <c r="L538" s="69" t="s">
        <v>277</v>
      </c>
      <c r="M538" s="157" t="s">
        <v>278</v>
      </c>
      <c r="N538" s="69" t="s">
        <v>34</v>
      </c>
      <c r="O538" s="69" t="s">
        <v>279</v>
      </c>
      <c r="P538" s="69" t="s">
        <v>280</v>
      </c>
      <c r="Q538" s="66" t="s">
        <v>281</v>
      </c>
      <c r="R538" s="69" t="s">
        <v>282</v>
      </c>
      <c r="T538" s="72" t="s">
        <v>309</v>
      </c>
      <c r="U538" s="72"/>
      <c r="V538" s="72"/>
      <c r="W538" s="72"/>
      <c r="X538" s="72"/>
      <c r="Y538" s="72"/>
      <c r="Z538" s="72"/>
      <c r="AA538" s="72"/>
      <c r="AD538" s="73" t="s">
        <v>284</v>
      </c>
      <c r="AE538" s="73"/>
      <c r="AF538" s="73" t="s">
        <v>285</v>
      </c>
      <c r="AG538" s="73"/>
      <c r="AH538" s="73" t="s">
        <v>286</v>
      </c>
      <c r="AI538" s="73"/>
      <c r="AJ538" s="73" t="s">
        <v>287</v>
      </c>
      <c r="AK538" s="73"/>
      <c r="AL538" s="73" t="s">
        <v>288</v>
      </c>
      <c r="AM538" s="73"/>
      <c r="AN538" s="74" t="s">
        <v>289</v>
      </c>
      <c r="AP538" s="73" t="s">
        <v>284</v>
      </c>
      <c r="AQ538" s="73"/>
      <c r="AR538" s="73" t="s">
        <v>285</v>
      </c>
      <c r="AS538" s="73"/>
      <c r="AT538" s="73" t="s">
        <v>286</v>
      </c>
      <c r="AU538" s="73"/>
      <c r="AV538" s="73" t="s">
        <v>287</v>
      </c>
      <c r="AW538" s="73"/>
      <c r="AX538" s="74" t="s">
        <v>288</v>
      </c>
      <c r="AY538" s="74"/>
    </row>
    <row r="539" customFormat="false" ht="37.3" hidden="false" customHeight="false" outlineLevel="0" collapsed="false">
      <c r="A539" s="66"/>
      <c r="B539" s="137" t="s">
        <v>214</v>
      </c>
      <c r="C539" s="137" t="s">
        <v>215</v>
      </c>
      <c r="D539" s="137" t="s">
        <v>216</v>
      </c>
      <c r="E539" s="137" t="s">
        <v>217</v>
      </c>
      <c r="F539" s="137" t="s">
        <v>218</v>
      </c>
      <c r="G539" s="137" t="s">
        <v>219</v>
      </c>
      <c r="H539" s="137" t="s">
        <v>220</v>
      </c>
      <c r="I539" s="66"/>
      <c r="J539" s="69"/>
      <c r="K539" s="157"/>
      <c r="L539" s="69"/>
      <c r="M539" s="157"/>
      <c r="N539" s="69"/>
      <c r="O539" s="69"/>
      <c r="P539" s="69"/>
      <c r="Q539" s="66"/>
      <c r="R539" s="69"/>
      <c r="T539" s="73" t="s">
        <v>214</v>
      </c>
      <c r="U539" s="73" t="s">
        <v>215</v>
      </c>
      <c r="V539" s="73" t="s">
        <v>216</v>
      </c>
      <c r="W539" s="73" t="s">
        <v>217</v>
      </c>
      <c r="X539" s="73" t="s">
        <v>218</v>
      </c>
      <c r="Y539" s="73" t="s">
        <v>219</v>
      </c>
      <c r="Z539" s="73" t="s">
        <v>220</v>
      </c>
      <c r="AA539" s="66" t="s">
        <v>43</v>
      </c>
      <c r="AD539" s="73" t="s">
        <v>290</v>
      </c>
      <c r="AE539" s="73" t="s">
        <v>291</v>
      </c>
      <c r="AF539" s="73" t="s">
        <v>290</v>
      </c>
      <c r="AG539" s="73" t="s">
        <v>291</v>
      </c>
      <c r="AH539" s="73" t="s">
        <v>290</v>
      </c>
      <c r="AI539" s="73" t="s">
        <v>291</v>
      </c>
      <c r="AJ539" s="73" t="s">
        <v>290</v>
      </c>
      <c r="AK539" s="73" t="s">
        <v>291</v>
      </c>
      <c r="AL539" s="73" t="s">
        <v>290</v>
      </c>
      <c r="AM539" s="73" t="s">
        <v>291</v>
      </c>
      <c r="AN539" s="75" t="s">
        <v>292</v>
      </c>
      <c r="AP539" s="73" t="s">
        <v>293</v>
      </c>
      <c r="AQ539" s="73" t="s">
        <v>294</v>
      </c>
      <c r="AR539" s="73" t="s">
        <v>293</v>
      </c>
      <c r="AS539" s="73" t="s">
        <v>294</v>
      </c>
      <c r="AT539" s="73" t="s">
        <v>293</v>
      </c>
      <c r="AU539" s="73" t="s">
        <v>294</v>
      </c>
      <c r="AV539" s="73" t="s">
        <v>293</v>
      </c>
      <c r="AW539" s="73" t="s">
        <v>294</v>
      </c>
      <c r="AX539" s="73" t="s">
        <v>293</v>
      </c>
      <c r="AY539" s="75" t="s">
        <v>294</v>
      </c>
    </row>
    <row r="540" customFormat="false" ht="13.8" hidden="false" customHeight="false" outlineLevel="0" collapsed="false">
      <c r="A540" s="76" t="s">
        <v>44</v>
      </c>
      <c r="B540" s="79" t="n">
        <f aca="true">INDIRECT(ADDRESS(ROW()-35*INT((ROW()-15)/35)+138,2+INT((ROW()-15)/35), 1, 1, "Variables_Simulación"))</f>
        <v>0</v>
      </c>
      <c r="C540" s="79" t="n">
        <f aca="true">INDIRECT(ADDRESS(ROW()-35*INT((ROW()-15)/35)+108,2+INT((ROW()-15)/35), 1, 1, "Variables_Simulación"))</f>
        <v>0</v>
      </c>
      <c r="D540" s="79" t="n">
        <f aca="true">INDIRECT(ADDRESS(ROW()-35*INT((ROW()-15)/35)+78,2+INT((ROW()-15)/35), 1, 1, "Variables_Simulación"))</f>
        <v>0</v>
      </c>
      <c r="E540" s="79" t="n">
        <f aca="true">INDIRECT(ADDRESS(ROW()-35*INT((ROW()-15)/35)+48,2+INT((ROW()-15)/35), 1, 1, "Variables_Simulación"))</f>
        <v>0</v>
      </c>
      <c r="F540" s="79" t="n">
        <f aca="true">INDIRECT(ADDRESS(ROW()-35*INT((ROW()-15)/35)+18,2+INT((ROW()-15)/35), 1, 1, "Variables_Simulación"))</f>
        <v>0</v>
      </c>
      <c r="G540" s="79" t="n">
        <f aca="true">INDIRECT(ADDRESS(ROW()-35*INT((ROW()-15)/35)-12,2+INT((ROW()-15)/35), 1, 1, "Variables_Simulación"))</f>
        <v>0</v>
      </c>
      <c r="H540" s="79" t="n">
        <f aca="true">INDIRECT(ADDRESS(ROW()-35*INT((ROW()-15)/35)+168,2+INT((ROW()-15)/35), 1, 1, "Variables_Simulación"))</f>
        <v>0</v>
      </c>
      <c r="I540" s="78" t="n">
        <f aca="false">AP540+AR540+AT540+AV540+AX540</f>
        <v>0.159944259762385</v>
      </c>
      <c r="J540" s="79" t="n">
        <f aca="false">ROUND(AQ540+AS540+AU540+AW540+AY540, 0)</f>
        <v>981372</v>
      </c>
      <c r="K540" s="80" t="n">
        <f aca="false">I540-Tabla_Ministerio!J540</f>
        <v>0</v>
      </c>
      <c r="L540" s="79" t="n">
        <f aca="false">J540-Tabla_Ministerio!K540</f>
        <v>0</v>
      </c>
      <c r="M540" s="82" t="n">
        <f aca="false">Q575/Q600</f>
        <v>0.209085571539088</v>
      </c>
      <c r="N540" s="81" t="n">
        <f aca="false">ROUND(N565*M540,0)</f>
        <v>24374889</v>
      </c>
      <c r="O540" s="82" t="n">
        <f aca="false">Tabla_Ministerio!L540/Tabla_Ministerio!L565-M540</f>
        <v>-2.80670450225617E-006</v>
      </c>
      <c r="P540" s="81" t="n">
        <f aca="false">N540-Tabla_Ministerio!L540</f>
        <v>327</v>
      </c>
      <c r="Q540" s="83" t="n">
        <f aca="false">N540+J540</f>
        <v>25356261</v>
      </c>
      <c r="R540" s="81" t="n">
        <f aca="false">Q540-Tabla_Ministerio!M540</f>
        <v>327</v>
      </c>
      <c r="T540" s="84" t="n">
        <f aca="false">B540+Tabla_Ministerio!B540</f>
        <v>24502</v>
      </c>
      <c r="U540" s="84" t="n">
        <f aca="false">C540+Tabla_Ministerio!C540</f>
        <v>65</v>
      </c>
      <c r="V540" s="84" t="n">
        <f aca="false">D540+Tabla_Ministerio!D540</f>
        <v>1643.225</v>
      </c>
      <c r="W540" s="84" t="n">
        <f aca="false">E540+Tabla_Ministerio!E540</f>
        <v>843.338636363636</v>
      </c>
      <c r="X540" s="84" t="n">
        <f aca="false">F540+Tabla_Ministerio!F540</f>
        <v>386</v>
      </c>
      <c r="Y540" s="84" t="n">
        <f aca="false">G540+Tabla_Ministerio!G540</f>
        <v>1081</v>
      </c>
      <c r="Z540" s="84" t="n">
        <f aca="false">H540+Tabla_Ministerio!H540</f>
        <v>130</v>
      </c>
      <c r="AA540" s="84" t="n">
        <f aca="false">Y540+0.33*Z540</f>
        <v>1123.9</v>
      </c>
      <c r="AD540" s="85" t="n">
        <f aca="false">IF(U540&gt;0,T540/U540,0)</f>
        <v>376.953846153846</v>
      </c>
      <c r="AE540" s="86" t="n">
        <f aca="false">EXP((((AD540-AD$565)/AD$566+2)/4-1.9)^3)</f>
        <v>0.515529952015292</v>
      </c>
      <c r="AF540" s="87" t="n">
        <f aca="false">T540/V540</f>
        <v>14.9109221196123</v>
      </c>
      <c r="AG540" s="86" t="n">
        <f aca="false">EXP((((AF540-AF$565)/AF$566+2)/4-1.9)^3)</f>
        <v>0.00650030280977137</v>
      </c>
      <c r="AH540" s="86" t="n">
        <f aca="false">W540/V540</f>
        <v>0.51322164424448</v>
      </c>
      <c r="AI540" s="86" t="n">
        <f aca="false">EXP((((AH540-AH$565)/AH$566+2)/4-1.9)^3)</f>
        <v>0.0617969484384224</v>
      </c>
      <c r="AJ540" s="86" t="n">
        <f aca="false">X540/V540</f>
        <v>0.234903923686653</v>
      </c>
      <c r="AK540" s="86" t="n">
        <f aca="false">EXP((((AJ540-AJ$565)/AJ$566+2)/4-1.9)^3)</f>
        <v>0.643457941715009</v>
      </c>
      <c r="AL540" s="86" t="n">
        <f aca="false">AA540/V540</f>
        <v>0.683959895936345</v>
      </c>
      <c r="AM540" s="86" t="n">
        <f aca="false">EXP((((AL540-AL$565)/AL$566+2)/4-1.9)^3)</f>
        <v>0.766126504053033</v>
      </c>
      <c r="AN540" s="86" t="n">
        <f aca="false">0.01*AE540+0.15*AG540+0.24*AI540+0.25*AK540+0.35*AM540</f>
        <v>0.449970374414154</v>
      </c>
      <c r="AP540" s="88" t="n">
        <f aca="false">0.01*AE540/$AN$565</f>
        <v>0.00183247745293852</v>
      </c>
      <c r="AQ540" s="79" t="n">
        <f aca="false">AP540*$J$565</f>
        <v>11243.5557302017</v>
      </c>
      <c r="AR540" s="88" t="n">
        <f aca="false">0.15*AG540/$AN$565</f>
        <v>0.000346584857667754</v>
      </c>
      <c r="AS540" s="79" t="n">
        <f aca="false">AR540*$J$565</f>
        <v>2126.54521679518</v>
      </c>
      <c r="AT540" s="88" t="n">
        <f aca="false">0.24*AI540/$AN$565</f>
        <v>0.00527184956285701</v>
      </c>
      <c r="AU540" s="79" t="n">
        <f aca="false">AT540*$J$565</f>
        <v>32346.5558968661</v>
      </c>
      <c r="AV540" s="88" t="n">
        <f aca="false">0.25*AK540/$AN$565</f>
        <v>0.0571801000842723</v>
      </c>
      <c r="AW540" s="79" t="n">
        <f aca="false">AV540*$J$565</f>
        <v>350840.683428371</v>
      </c>
      <c r="AX540" s="88" t="n">
        <f aca="false">0.35*AM540/$AN$565</f>
        <v>0.0953132478046497</v>
      </c>
      <c r="AY540" s="79" t="n">
        <f aca="false">AX540*$J$565</f>
        <v>584814.733627211</v>
      </c>
    </row>
    <row r="541" customFormat="false" ht="13.8" hidden="false" customHeight="false" outlineLevel="0" collapsed="false">
      <c r="A541" s="89" t="s">
        <v>45</v>
      </c>
      <c r="B541" s="81" t="n">
        <f aca="true">INDIRECT(ADDRESS(ROW()-35*INT((ROW()-15)/35)+138,2+INT((ROW()-15)/35), 1, 1, "Variables_Simulación"))</f>
        <v>0</v>
      </c>
      <c r="C541" s="81" t="n">
        <f aca="true">INDIRECT(ADDRESS(ROW()-35*INT((ROW()-15)/35)+108,2+INT((ROW()-15)/35), 1, 1, "Variables_Simulación"))</f>
        <v>0</v>
      </c>
      <c r="D541" s="81" t="n">
        <f aca="true">INDIRECT(ADDRESS(ROW()-35*INT((ROW()-15)/35)+78,2+INT((ROW()-15)/35), 1, 1, "Variables_Simulación"))</f>
        <v>0</v>
      </c>
      <c r="E541" s="81" t="n">
        <f aca="true">INDIRECT(ADDRESS(ROW()-35*INT((ROW()-15)/35)+48,2+INT((ROW()-15)/35), 1, 1, "Variables_Simulación"))</f>
        <v>0</v>
      </c>
      <c r="F541" s="81" t="n">
        <f aca="true">INDIRECT(ADDRESS(ROW()-35*INT((ROW()-15)/35)+18,2+INT((ROW()-15)/35), 1, 1, "Variables_Simulación"))</f>
        <v>0</v>
      </c>
      <c r="G541" s="81" t="n">
        <f aca="true">INDIRECT(ADDRESS(ROW()-35*INT((ROW()-15)/35)-12,2+INT((ROW()-15)/35), 1, 1, "Variables_Simulación"))</f>
        <v>0</v>
      </c>
      <c r="H541" s="81" t="n">
        <f aca="true">INDIRECT(ADDRESS(ROW()-35*INT((ROW()-15)/35)+168,2+INT((ROW()-15)/35), 1, 1, "Variables_Simulación"))</f>
        <v>0</v>
      </c>
      <c r="I541" s="82" t="n">
        <f aca="false">AP541+AR541+AT541+AV541+AX541</f>
        <v>0.104957119192806</v>
      </c>
      <c r="J541" s="81" t="n">
        <f aca="false">ROUND(AQ541+AS541+AU541+AW541+AY541, 0)</f>
        <v>643987</v>
      </c>
      <c r="K541" s="90" t="n">
        <f aca="false">I541-Tabla_Ministerio!J541</f>
        <v>0</v>
      </c>
      <c r="L541" s="81" t="n">
        <f aca="false">J541-Tabla_Ministerio!K541</f>
        <v>0</v>
      </c>
      <c r="M541" s="82" t="n">
        <f aca="false">Q576/Q600</f>
        <v>0.130489428053353</v>
      </c>
      <c r="N541" s="81" t="n">
        <f aca="false">ROUND(N565*M541,0)</f>
        <v>15212266</v>
      </c>
      <c r="O541" s="82" t="n">
        <f aca="false">Tabla_Ministerio!L541/Tabla_Ministerio!L565-M541</f>
        <v>4.32245558543154E-006</v>
      </c>
      <c r="P541" s="81" t="n">
        <f aca="false">N541-Tabla_Ministerio!L541</f>
        <v>-504</v>
      </c>
      <c r="Q541" s="83" t="n">
        <f aca="false">N541+J541</f>
        <v>15856253</v>
      </c>
      <c r="R541" s="81" t="n">
        <f aca="false">Q541-Tabla_Ministerio!M541</f>
        <v>-504</v>
      </c>
      <c r="T541" s="83" t="n">
        <f aca="false">B541+Tabla_Ministerio!B541</f>
        <v>18264</v>
      </c>
      <c r="U541" s="83" t="n">
        <f aca="false">C541+Tabla_Ministerio!C541</f>
        <v>38</v>
      </c>
      <c r="V541" s="83" t="n">
        <f aca="false">D541+Tabla_Ministerio!D541</f>
        <v>1533.18181818182</v>
      </c>
      <c r="W541" s="83" t="n">
        <f aca="false">E541+Tabla_Ministerio!E541</f>
        <v>855.068181818182</v>
      </c>
      <c r="X541" s="83" t="n">
        <f aca="false">F541+Tabla_Ministerio!F541</f>
        <v>312</v>
      </c>
      <c r="Y541" s="83" t="n">
        <f aca="false">G541+Tabla_Ministerio!G541</f>
        <v>670</v>
      </c>
      <c r="Z541" s="83" t="n">
        <f aca="false">H541+Tabla_Ministerio!H541</f>
        <v>146</v>
      </c>
      <c r="AA541" s="83" t="n">
        <f aca="false">Y541+0.33*Z541</f>
        <v>718.18</v>
      </c>
      <c r="AD541" s="91" t="n">
        <f aca="false">IF(U541&gt;0,T541/U541,0)</f>
        <v>480.631578947368</v>
      </c>
      <c r="AE541" s="92" t="n">
        <f aca="false">EXP((((AD541-AD$565)/AD$566+2)/4-1.9)^3)</f>
        <v>0.836315308482754</v>
      </c>
      <c r="AF541" s="93" t="n">
        <f aca="false">T541/V541</f>
        <v>11.912481470501</v>
      </c>
      <c r="AG541" s="92" t="n">
        <f aca="false">EXP((((AF541-AF$565)/AF$566+2)/4-1.9)^3)</f>
        <v>0.0012013806467017</v>
      </c>
      <c r="AH541" s="92" t="n">
        <f aca="false">W541/V541</f>
        <v>0.557708271568336</v>
      </c>
      <c r="AI541" s="92" t="n">
        <f aca="false">EXP((((AH541-AH$565)/AH$566+2)/4-1.9)^3)</f>
        <v>0.0967795179065022</v>
      </c>
      <c r="AJ541" s="92" t="n">
        <f aca="false">X541/V541</f>
        <v>0.203498369404091</v>
      </c>
      <c r="AK541" s="92" t="n">
        <f aca="false">EXP((((AJ541-AJ$565)/AJ$566+2)/4-1.9)^3)</f>
        <v>0.500711084241236</v>
      </c>
      <c r="AL541" s="92" t="n">
        <f aca="false">AA541/V541</f>
        <v>0.468424547880225</v>
      </c>
      <c r="AM541" s="92" t="n">
        <f aca="false">EXP((((AL541-AL$565)/AL$566+2)/4-1.9)^3)</f>
        <v>0.395220329488738</v>
      </c>
      <c r="AN541" s="92" t="n">
        <f aca="false">0.01*AE541+0.15*AG541+0.24*AI541+0.25*AK541+0.35*AM541</f>
        <v>0.295275330860761</v>
      </c>
      <c r="AP541" s="94" t="n">
        <f aca="false">0.01*AE541/$AN$565</f>
        <v>0.0029727253292482</v>
      </c>
      <c r="AQ541" s="81" t="n">
        <f aca="false">AP541*$J$565</f>
        <v>18239.7894480975</v>
      </c>
      <c r="AR541" s="94" t="n">
        <f aca="false">0.15*AG541/$AN$565</f>
        <v>6.40555298156251E-005</v>
      </c>
      <c r="AS541" s="81" t="n">
        <f aca="false">AR541*$J$565</f>
        <v>393.026347011618</v>
      </c>
      <c r="AT541" s="94" t="n">
        <f aca="false">0.24*AI541/$AN$565</f>
        <v>0.00825618533053137</v>
      </c>
      <c r="AU541" s="81" t="n">
        <f aca="false">AT541*$J$565</f>
        <v>50657.5836629506</v>
      </c>
      <c r="AV541" s="94" t="n">
        <f aca="false">0.25*AK541/$AN$565</f>
        <v>0.0444950758303005</v>
      </c>
      <c r="AW541" s="81" t="n">
        <f aca="false">AV541*$J$565</f>
        <v>273009.01520796</v>
      </c>
      <c r="AX541" s="94" t="n">
        <f aca="false">0.35*AM541/$AN$565</f>
        <v>0.0491690771729102</v>
      </c>
      <c r="AY541" s="81" t="n">
        <f aca="false">AX541*$J$565</f>
        <v>301687.346007828</v>
      </c>
    </row>
    <row r="542" customFormat="false" ht="13.8" hidden="false" customHeight="false" outlineLevel="0" collapsed="false">
      <c r="A542" s="89" t="s">
        <v>46</v>
      </c>
      <c r="B542" s="81" t="n">
        <f aca="true">INDIRECT(ADDRESS(ROW()-35*INT((ROW()-15)/35)+138,2+INT((ROW()-15)/35), 1, 1, "Variables_Simulación"))</f>
        <v>0</v>
      </c>
      <c r="C542" s="81" t="n">
        <f aca="true">INDIRECT(ADDRESS(ROW()-35*INT((ROW()-15)/35)+108,2+INT((ROW()-15)/35), 1, 1, "Variables_Simulación"))</f>
        <v>0</v>
      </c>
      <c r="D542" s="81" t="n">
        <f aca="true">INDIRECT(ADDRESS(ROW()-35*INT((ROW()-15)/35)+78,2+INT((ROW()-15)/35), 1, 1, "Variables_Simulación"))</f>
        <v>0</v>
      </c>
      <c r="E542" s="81" t="n">
        <f aca="true">INDIRECT(ADDRESS(ROW()-35*INT((ROW()-15)/35)+48,2+INT((ROW()-15)/35), 1, 1, "Variables_Simulación"))</f>
        <v>0</v>
      </c>
      <c r="F542" s="81" t="n">
        <f aca="true">INDIRECT(ADDRESS(ROW()-35*INT((ROW()-15)/35)+18,2+INT((ROW()-15)/35), 1, 1, "Variables_Simulación"))</f>
        <v>0</v>
      </c>
      <c r="G542" s="81" t="n">
        <f aca="true">INDIRECT(ADDRESS(ROW()-35*INT((ROW()-15)/35)-12,2+INT((ROW()-15)/35), 1, 1, "Variables_Simulación"))</f>
        <v>0</v>
      </c>
      <c r="H542" s="81" t="n">
        <f aca="true">INDIRECT(ADDRESS(ROW()-35*INT((ROW()-15)/35)+168,2+INT((ROW()-15)/35), 1, 1, "Variables_Simulación"))</f>
        <v>0</v>
      </c>
      <c r="I542" s="82" t="n">
        <f aca="false">AP542+AR542+AT542+AV542+AX542</f>
        <v>0.067707832554237</v>
      </c>
      <c r="J542" s="81" t="n">
        <f aca="false">ROUND(AQ542+AS542+AU542+AW542+AY542, 0)</f>
        <v>415436</v>
      </c>
      <c r="K542" s="90" t="n">
        <f aca="false">I542-Tabla_Ministerio!J542</f>
        <v>-2.91433543964104E-016</v>
      </c>
      <c r="L542" s="81" t="n">
        <f aca="false">J542-Tabla_Ministerio!K542</f>
        <v>0</v>
      </c>
      <c r="M542" s="82" t="n">
        <f aca="false">Q577/Q600</f>
        <v>0.0751875854855157</v>
      </c>
      <c r="N542" s="81" t="n">
        <f aca="false">ROUND(N565*M542,0)</f>
        <v>8765258</v>
      </c>
      <c r="O542" s="82" t="n">
        <f aca="false">Tabla_Ministerio!L542/Tabla_Ministerio!L565-M542</f>
        <v>-2.99404669427128E-005</v>
      </c>
      <c r="P542" s="81" t="n">
        <f aca="false">N542-Tabla_Ministerio!L542</f>
        <v>3490</v>
      </c>
      <c r="Q542" s="83" t="n">
        <f aca="false">N542+J542</f>
        <v>9180694</v>
      </c>
      <c r="R542" s="81" t="n">
        <f aca="false">Q542-Tabla_Ministerio!M542</f>
        <v>3490</v>
      </c>
      <c r="T542" s="83" t="n">
        <f aca="false">B542+Tabla_Ministerio!B542</f>
        <v>19361</v>
      </c>
      <c r="U542" s="83" t="n">
        <f aca="false">C542+Tabla_Ministerio!C542</f>
        <v>90</v>
      </c>
      <c r="V542" s="83" t="n">
        <f aca="false">D542+Tabla_Ministerio!D542</f>
        <v>1169.52272727273</v>
      </c>
      <c r="W542" s="83" t="n">
        <f aca="false">E542+Tabla_Ministerio!E542</f>
        <v>743.409090909091</v>
      </c>
      <c r="X542" s="83" t="n">
        <f aca="false">F542+Tabla_Ministerio!F542</f>
        <v>151</v>
      </c>
      <c r="Y542" s="83" t="n">
        <f aca="false">G542+Tabla_Ministerio!G542</f>
        <v>430</v>
      </c>
      <c r="Z542" s="83" t="n">
        <f aca="false">H542+Tabla_Ministerio!H542</f>
        <v>76</v>
      </c>
      <c r="AA542" s="83" t="n">
        <f aca="false">Y542+0.33*Z542</f>
        <v>455.08</v>
      </c>
      <c r="AD542" s="91" t="n">
        <f aca="false">IF(U542&gt;0,T542/U542,0)</f>
        <v>215.122222222222</v>
      </c>
      <c r="AE542" s="92" t="n">
        <f aca="false">EXP((((AD542-AD$565)/AD$566+2)/4-1.9)^3)</f>
        <v>0.0838814589299089</v>
      </c>
      <c r="AF542" s="93" t="n">
        <f aca="false">T542/V542</f>
        <v>16.554616296469</v>
      </c>
      <c r="AG542" s="92" t="n">
        <f aca="false">EXP((((AF542-AF$565)/AF$566+2)/4-1.9)^3)</f>
        <v>0.014355625914222</v>
      </c>
      <c r="AH542" s="92" t="n">
        <f aca="false">W542/V542</f>
        <v>0.635651683864823</v>
      </c>
      <c r="AI542" s="92" t="n">
        <f aca="false">EXP((((AH542-AH$565)/AH$566+2)/4-1.9)^3)</f>
        <v>0.188167974860669</v>
      </c>
      <c r="AJ542" s="92" t="n">
        <f aca="false">X542/V542</f>
        <v>0.12911249732797</v>
      </c>
      <c r="AK542" s="92" t="n">
        <f aca="false">EXP((((AJ542-AJ$565)/AJ$566+2)/4-1.9)^3)</f>
        <v>0.196316621020827</v>
      </c>
      <c r="AL542" s="92" t="n">
        <f aca="false">AA542/V542</f>
        <v>0.38911599525836</v>
      </c>
      <c r="AM542" s="92" t="n">
        <f aca="false">EXP((((AL542-AL$565)/AL$566+2)/4-1.9)^3)</f>
        <v>0.266429925912549</v>
      </c>
      <c r="AN542" s="92" t="n">
        <f aca="false">0.01*AE542+0.15*AG542+0.24*AI542+0.25*AK542+0.35*AM542</f>
        <v>0.190482101767592</v>
      </c>
      <c r="AP542" s="94" t="n">
        <f aca="false">0.01*AE542/$AN$565</f>
        <v>0.000298160915011368</v>
      </c>
      <c r="AQ542" s="81" t="n">
        <f aca="false">AP542*$J$565</f>
        <v>1829.42980232715</v>
      </c>
      <c r="AR542" s="94" t="n">
        <f aca="false">0.15*AG542/$AN$565</f>
        <v>0.000765417044377221</v>
      </c>
      <c r="AS542" s="81" t="n">
        <f aca="false">AR542*$J$565</f>
        <v>4696.37930960689</v>
      </c>
      <c r="AT542" s="94" t="n">
        <f aca="false">0.24*AI542/$AN$565</f>
        <v>0.0160524634481164</v>
      </c>
      <c r="AU542" s="81" t="n">
        <f aca="false">AT542*$J$565</f>
        <v>98493.3086606326</v>
      </c>
      <c r="AV542" s="94" t="n">
        <f aca="false">0.25*AK542/$AN$565</f>
        <v>0.0174454355295669</v>
      </c>
      <c r="AW542" s="81" t="n">
        <f aca="false">AV542*$J$565</f>
        <v>107040.185569426</v>
      </c>
      <c r="AX542" s="94" t="n">
        <f aca="false">0.35*AM542/$AN$565</f>
        <v>0.0331463556171651</v>
      </c>
      <c r="AY542" s="81" t="n">
        <f aca="false">AX542*$J$565</f>
        <v>203376.525062863</v>
      </c>
    </row>
    <row r="543" customFormat="false" ht="13.8" hidden="false" customHeight="false" outlineLevel="0" collapsed="false">
      <c r="A543" s="89" t="s">
        <v>47</v>
      </c>
      <c r="B543" s="81" t="n">
        <f aca="true">INDIRECT(ADDRESS(ROW()-35*INT((ROW()-15)/35)+138,2+INT((ROW()-15)/35), 1, 1, "Variables_Simulación"))</f>
        <v>0</v>
      </c>
      <c r="C543" s="81" t="n">
        <f aca="true">INDIRECT(ADDRESS(ROW()-35*INT((ROW()-15)/35)+108,2+INT((ROW()-15)/35), 1, 1, "Variables_Simulación"))</f>
        <v>0</v>
      </c>
      <c r="D543" s="81" t="n">
        <f aca="true">INDIRECT(ADDRESS(ROW()-35*INT((ROW()-15)/35)+78,2+INT((ROW()-15)/35), 1, 1, "Variables_Simulación"))</f>
        <v>0</v>
      </c>
      <c r="E543" s="81" t="n">
        <f aca="true">INDIRECT(ADDRESS(ROW()-35*INT((ROW()-15)/35)+48,2+INT((ROW()-15)/35), 1, 1, "Variables_Simulación"))</f>
        <v>0</v>
      </c>
      <c r="F543" s="81" t="n">
        <f aca="true">INDIRECT(ADDRESS(ROW()-35*INT((ROW()-15)/35)+18,2+INT((ROW()-15)/35), 1, 1, "Variables_Simulación"))</f>
        <v>0</v>
      </c>
      <c r="G543" s="81" t="n">
        <f aca="true">INDIRECT(ADDRESS(ROW()-35*INT((ROW()-15)/35)-12,2+INT((ROW()-15)/35), 1, 1, "Variables_Simulación"))</f>
        <v>0</v>
      </c>
      <c r="H543" s="81" t="n">
        <f aca="true">INDIRECT(ADDRESS(ROW()-35*INT((ROW()-15)/35)+168,2+INT((ROW()-15)/35), 1, 1, "Variables_Simulación"))</f>
        <v>0</v>
      </c>
      <c r="I543" s="82" t="n">
        <f aca="false">AP543+AR543+AT543+AV543+AX543</f>
        <v>0.0584364176418172</v>
      </c>
      <c r="J543" s="81" t="n">
        <f aca="false">ROUND(AQ543+AS543+AU543+AW543+AY543, 0)</f>
        <v>358549</v>
      </c>
      <c r="K543" s="90" t="n">
        <f aca="false">I543-Tabla_Ministerio!J543</f>
        <v>0</v>
      </c>
      <c r="L543" s="81" t="n">
        <f aca="false">J543-Tabla_Ministerio!K543</f>
        <v>0</v>
      </c>
      <c r="M543" s="82" t="n">
        <f aca="false">Q578/Q600</f>
        <v>0.0560405346918153</v>
      </c>
      <c r="N543" s="81" t="n">
        <f aca="false">ROUND(N565*M543,0)</f>
        <v>6533123</v>
      </c>
      <c r="O543" s="82" t="n">
        <f aca="false">Tabla_Ministerio!L543/Tabla_Ministerio!L565-M543</f>
        <v>-1.08538242408265E-005</v>
      </c>
      <c r="P543" s="81" t="n">
        <f aca="false">N543-Tabla_Ministerio!L543</f>
        <v>1265</v>
      </c>
      <c r="Q543" s="83" t="n">
        <f aca="false">N543+J543</f>
        <v>6891672</v>
      </c>
      <c r="R543" s="81" t="n">
        <f aca="false">Q543-Tabla_Ministerio!M543</f>
        <v>1265</v>
      </c>
      <c r="T543" s="83" t="n">
        <f aca="false">B543+Tabla_Ministerio!B543</f>
        <v>12778</v>
      </c>
      <c r="U543" s="83" t="n">
        <f aca="false">C543+Tabla_Ministerio!C543</f>
        <v>55</v>
      </c>
      <c r="V543" s="83" t="n">
        <f aca="false">D543+Tabla_Ministerio!D543</f>
        <v>502.340909090909</v>
      </c>
      <c r="W543" s="83" t="n">
        <f aca="false">E543+Tabla_Ministerio!E543</f>
        <v>346.130681818182</v>
      </c>
      <c r="X543" s="83" t="n">
        <f aca="false">F543+Tabla_Ministerio!F543</f>
        <v>54</v>
      </c>
      <c r="Y543" s="83" t="n">
        <f aca="false">G543+Tabla_Ministerio!G543</f>
        <v>91</v>
      </c>
      <c r="Z543" s="83" t="n">
        <f aca="false">H543+Tabla_Ministerio!H543</f>
        <v>37</v>
      </c>
      <c r="AA543" s="83" t="n">
        <f aca="false">Y543+0.33*Z543</f>
        <v>103.21</v>
      </c>
      <c r="AD543" s="91" t="n">
        <f aca="false">IF(U543&gt;0,T543/U543,0)</f>
        <v>232.327272727273</v>
      </c>
      <c r="AE543" s="92" t="n">
        <f aca="false">EXP((((AD543-AD$565)/AD$566+2)/4-1.9)^3)</f>
        <v>0.109962968760079</v>
      </c>
      <c r="AF543" s="93" t="n">
        <f aca="false">T543/V543</f>
        <v>25.4369090168755</v>
      </c>
      <c r="AG543" s="92" t="n">
        <f aca="false">EXP((((AF543-AF$565)/AF$566+2)/4-1.9)^3)</f>
        <v>0.2591787100858</v>
      </c>
      <c r="AH543" s="92" t="n">
        <f aca="false">W543/V543</f>
        <v>0.689035425055423</v>
      </c>
      <c r="AI543" s="92" t="n">
        <f aca="false">EXP((((AH543-AH$565)/AH$566+2)/4-1.9)^3)</f>
        <v>0.273410440369974</v>
      </c>
      <c r="AJ543" s="92" t="n">
        <f aca="false">X543/V543</f>
        <v>0.107496719902276</v>
      </c>
      <c r="AK543" s="92" t="n">
        <f aca="false">EXP((((AJ543-AJ$565)/AJ$566+2)/4-1.9)^3)</f>
        <v>0.134480302582259</v>
      </c>
      <c r="AL543" s="92" t="n">
        <f aca="false">AA543/V543</f>
        <v>0.20545808261322</v>
      </c>
      <c r="AM543" s="92" t="n">
        <f aca="false">EXP((((AL543-AL$565)/AL$566+2)/4-1.9)^3)</f>
        <v>0.0719538848681879</v>
      </c>
      <c r="AN543" s="92" t="n">
        <f aca="false">0.01*AE543+0.15*AG543+0.24*AI543+0.25*AK543+0.35*AM543</f>
        <v>0.164398877238695</v>
      </c>
      <c r="AP543" s="94" t="n">
        <f aca="false">0.01*AE543/$AN$565</f>
        <v>0.000390868969151672</v>
      </c>
      <c r="AQ543" s="81" t="n">
        <f aca="false">AP543*$J$565</f>
        <v>2398.25981532051</v>
      </c>
      <c r="AR543" s="94" t="n">
        <f aca="false">0.15*AG543/$AN$565</f>
        <v>0.0138189587430556</v>
      </c>
      <c r="AS543" s="81" t="n">
        <f aca="false">AR543*$J$565</f>
        <v>84789.16480623</v>
      </c>
      <c r="AT543" s="94" t="n">
        <f aca="false">0.24*AI543/$AN$565</f>
        <v>0.0233244318201448</v>
      </c>
      <c r="AU543" s="81" t="n">
        <f aca="false">AT543*$J$565</f>
        <v>143112.019536476</v>
      </c>
      <c r="AV543" s="94" t="n">
        <f aca="false">0.25*AK543/$AN$565</f>
        <v>0.0119504270015251</v>
      </c>
      <c r="AW543" s="81" t="n">
        <f aca="false">AV543*$J$565</f>
        <v>73324.3903088084</v>
      </c>
      <c r="AX543" s="94" t="n">
        <f aca="false">0.35*AM543/$AN$565</f>
        <v>0.00895173110793996</v>
      </c>
      <c r="AY543" s="81" t="n">
        <f aca="false">AX543*$J$565</f>
        <v>54925.2529314916</v>
      </c>
    </row>
    <row r="544" customFormat="false" ht="13.8" hidden="false" customHeight="false" outlineLevel="0" collapsed="false">
      <c r="A544" s="89" t="s">
        <v>48</v>
      </c>
      <c r="B544" s="81" t="n">
        <f aca="true">INDIRECT(ADDRESS(ROW()-35*INT((ROW()-15)/35)+138,2+INT((ROW()-15)/35), 1, 1, "Variables_Simulación"))</f>
        <v>0</v>
      </c>
      <c r="C544" s="81" t="n">
        <f aca="true">INDIRECT(ADDRESS(ROW()-35*INT((ROW()-15)/35)+108,2+INT((ROW()-15)/35), 1, 1, "Variables_Simulación"))</f>
        <v>0</v>
      </c>
      <c r="D544" s="81" t="n">
        <f aca="true">INDIRECT(ADDRESS(ROW()-35*INT((ROW()-15)/35)+78,2+INT((ROW()-15)/35), 1, 1, "Variables_Simulación"))</f>
        <v>0</v>
      </c>
      <c r="E544" s="81" t="n">
        <f aca="true">INDIRECT(ADDRESS(ROW()-35*INT((ROW()-15)/35)+48,2+INT((ROW()-15)/35), 1, 1, "Variables_Simulación"))</f>
        <v>0</v>
      </c>
      <c r="F544" s="81" t="n">
        <f aca="true">INDIRECT(ADDRESS(ROW()-35*INT((ROW()-15)/35)+18,2+INT((ROW()-15)/35), 1, 1, "Variables_Simulación"))</f>
        <v>0</v>
      </c>
      <c r="G544" s="81" t="n">
        <f aca="true">INDIRECT(ADDRESS(ROW()-35*INT((ROW()-15)/35)-12,2+INT((ROW()-15)/35), 1, 1, "Variables_Simulación"))</f>
        <v>0</v>
      </c>
      <c r="H544" s="81" t="n">
        <f aca="true">INDIRECT(ADDRESS(ROW()-35*INT((ROW()-15)/35)+168,2+INT((ROW()-15)/35), 1, 1, "Variables_Simulación"))</f>
        <v>0</v>
      </c>
      <c r="I544" s="82" t="n">
        <f aca="false">AP544+AR544+AT544+AV544+AX544</f>
        <v>0.0873055854503931</v>
      </c>
      <c r="J544" s="81" t="n">
        <f aca="false">ROUND(AQ544+AS544+AU544+AW544+AY544, 0)</f>
        <v>535682</v>
      </c>
      <c r="K544" s="90" t="n">
        <f aca="false">I544-Tabla_Ministerio!J544</f>
        <v>0</v>
      </c>
      <c r="L544" s="81" t="n">
        <f aca="false">J544-Tabla_Ministerio!K544</f>
        <v>0</v>
      </c>
      <c r="M544" s="82" t="n">
        <f aca="false">Q579/Q600</f>
        <v>0.0483680339429556</v>
      </c>
      <c r="N544" s="81" t="n">
        <f aca="false">ROUND(N565*M544,0)</f>
        <v>5638674</v>
      </c>
      <c r="O544" s="82" t="n">
        <f aca="false">Tabla_Ministerio!L544/Tabla_Ministerio!L565-M544</f>
        <v>5.09149344014165E-006</v>
      </c>
      <c r="P544" s="81" t="n">
        <f aca="false">N544-Tabla_Ministerio!L544</f>
        <v>-594</v>
      </c>
      <c r="Q544" s="83" t="n">
        <f aca="false">N544+J544</f>
        <v>6174356</v>
      </c>
      <c r="R544" s="81" t="n">
        <f aca="false">Q544-Tabla_Ministerio!M544</f>
        <v>-594</v>
      </c>
      <c r="T544" s="83" t="n">
        <f aca="false">B544+Tabla_Ministerio!B544</f>
        <v>9512</v>
      </c>
      <c r="U544" s="83" t="n">
        <f aca="false">C544+Tabla_Ministerio!C544</f>
        <v>73</v>
      </c>
      <c r="V544" s="83" t="n">
        <f aca="false">D544+Tabla_Ministerio!D544</f>
        <v>353.272727272727</v>
      </c>
      <c r="W544" s="83" t="n">
        <f aca="false">E544+Tabla_Ministerio!E544</f>
        <v>192.613636363636</v>
      </c>
      <c r="X544" s="83" t="n">
        <f aca="false">F544+Tabla_Ministerio!F544</f>
        <v>60</v>
      </c>
      <c r="Y544" s="83" t="n">
        <f aca="false">G544+Tabla_Ministerio!G544</f>
        <v>131</v>
      </c>
      <c r="Z544" s="83" t="n">
        <f aca="false">H544+Tabla_Ministerio!H544</f>
        <v>3</v>
      </c>
      <c r="AA544" s="83" t="n">
        <f aca="false">Y544+0.33*Z544</f>
        <v>131.99</v>
      </c>
      <c r="AD544" s="91" t="n">
        <f aca="false">IF(U544&gt;0,T544/U544,0)</f>
        <v>130.301369863014</v>
      </c>
      <c r="AE544" s="92" t="n">
        <f aca="false">EXP((((AD544-AD$565)/AD$566+2)/4-1.9)^3)</f>
        <v>0.015930485402988</v>
      </c>
      <c r="AF544" s="93" t="n">
        <f aca="false">T544/V544</f>
        <v>26.9253731343284</v>
      </c>
      <c r="AG544" s="92" t="n">
        <f aca="false">EXP((((AF544-AF$565)/AF$566+2)/4-1.9)^3)</f>
        <v>0.346916220451625</v>
      </c>
      <c r="AH544" s="92" t="n">
        <f aca="false">W544/V544</f>
        <v>0.54522645393721</v>
      </c>
      <c r="AI544" s="92" t="n">
        <f aca="false">EXP((((AH544-AH$565)/AH$566+2)/4-1.9)^3)</f>
        <v>0.0857856970912105</v>
      </c>
      <c r="AJ544" s="92" t="n">
        <f aca="false">X544/V544</f>
        <v>0.169840452907875</v>
      </c>
      <c r="AK544" s="92" t="n">
        <f aca="false">EXP((((AJ544-AJ$565)/AJ$566+2)/4-1.9)^3)</f>
        <v>0.34980647288244</v>
      </c>
      <c r="AL544" s="92" t="n">
        <f aca="false">AA544/V544</f>
        <v>0.373620689655173</v>
      </c>
      <c r="AM544" s="92" t="n">
        <f aca="false">EXP((((AL544-AL$565)/AL$566+2)/4-1.9)^3)</f>
        <v>0.243941248870991</v>
      </c>
      <c r="AN544" s="92" t="n">
        <f aca="false">0.01*AE544+0.15*AG544+0.24*AI544+0.25*AK544+0.35*AM544</f>
        <v>0.245616360549121</v>
      </c>
      <c r="AP544" s="94" t="n">
        <f aca="false">0.01*AE544/$AN$565</f>
        <v>5.66257211656166E-005</v>
      </c>
      <c r="AQ544" s="81" t="n">
        <f aca="false">AP544*$J$565</f>
        <v>347.439173490249</v>
      </c>
      <c r="AR544" s="94" t="n">
        <f aca="false">0.15*AG544/$AN$565</f>
        <v>0.0184969704345343</v>
      </c>
      <c r="AS544" s="81" t="n">
        <f aca="false">AR544*$J$565</f>
        <v>113492.101955788</v>
      </c>
      <c r="AT544" s="94" t="n">
        <f aca="false">0.24*AI544/$AN$565</f>
        <v>0.00731831103537946</v>
      </c>
      <c r="AU544" s="81" t="n">
        <f aca="false">AT544*$J$565</f>
        <v>44903.0561578212</v>
      </c>
      <c r="AV544" s="94" t="n">
        <f aca="false">0.25*AK544/$AN$565</f>
        <v>0.03108512279176</v>
      </c>
      <c r="AW544" s="81" t="n">
        <f aca="false">AV544*$J$565</f>
        <v>190729.392019998</v>
      </c>
      <c r="AX544" s="94" t="n">
        <f aca="false">0.35*AM544/$AN$565</f>
        <v>0.0303485554675537</v>
      </c>
      <c r="AY544" s="81" t="n">
        <f aca="false">AX544*$J$565</f>
        <v>186210.026313491</v>
      </c>
    </row>
    <row r="545" customFormat="false" ht="13.8" hidden="false" customHeight="false" outlineLevel="0" collapsed="false">
      <c r="A545" s="89" t="s">
        <v>49</v>
      </c>
      <c r="B545" s="81" t="n">
        <f aca="true">INDIRECT(ADDRESS(ROW()-35*INT((ROW()-15)/35)+138,2+INT((ROW()-15)/35), 1, 1, "Variables_Simulación"))</f>
        <v>0</v>
      </c>
      <c r="C545" s="81" t="n">
        <f aca="true">INDIRECT(ADDRESS(ROW()-35*INT((ROW()-15)/35)+108,2+INT((ROW()-15)/35), 1, 1, "Variables_Simulación"))</f>
        <v>0</v>
      </c>
      <c r="D545" s="81" t="n">
        <f aca="true">INDIRECT(ADDRESS(ROW()-35*INT((ROW()-15)/35)+78,2+INT((ROW()-15)/35), 1, 1, "Variables_Simulación"))</f>
        <v>0</v>
      </c>
      <c r="E545" s="81" t="n">
        <f aca="true">INDIRECT(ADDRESS(ROW()-35*INT((ROW()-15)/35)+48,2+INT((ROW()-15)/35), 1, 1, "Variables_Simulación"))</f>
        <v>0</v>
      </c>
      <c r="F545" s="81" t="n">
        <f aca="true">INDIRECT(ADDRESS(ROW()-35*INT((ROW()-15)/35)+18,2+INT((ROW()-15)/35), 1, 1, "Variables_Simulación"))</f>
        <v>0</v>
      </c>
      <c r="G545" s="81" t="n">
        <f aca="true">INDIRECT(ADDRESS(ROW()-35*INT((ROW()-15)/35)-12,2+INT((ROW()-15)/35), 1, 1, "Variables_Simulación"))</f>
        <v>0</v>
      </c>
      <c r="H545" s="81" t="n">
        <f aca="true">INDIRECT(ADDRESS(ROW()-35*INT((ROW()-15)/35)+168,2+INT((ROW()-15)/35), 1, 1, "Variables_Simulación"))</f>
        <v>0</v>
      </c>
      <c r="I545" s="82" t="n">
        <f aca="false">AP545+AR545+AT545+AV545+AX545</f>
        <v>0.0401431622382531</v>
      </c>
      <c r="J545" s="81" t="n">
        <f aca="false">ROUND(AQ545+AS545+AU545+AW545+AY545, 0)</f>
        <v>246307</v>
      </c>
      <c r="K545" s="90" t="n">
        <f aca="false">I545-Tabla_Ministerio!J545</f>
        <v>0</v>
      </c>
      <c r="L545" s="81" t="n">
        <f aca="false">J545-Tabla_Ministerio!K545</f>
        <v>0</v>
      </c>
      <c r="M545" s="82" t="n">
        <f aca="false">Q580/Q600</f>
        <v>0.0688938181746678</v>
      </c>
      <c r="N545" s="81" t="n">
        <f aca="false">ROUND(N565*M545,0)</f>
        <v>8031540</v>
      </c>
      <c r="O545" s="82" t="n">
        <f aca="false">Tabla_Ministerio!L545/Tabla_Ministerio!L565-M545</f>
        <v>-1.83674945670315E-005</v>
      </c>
      <c r="P545" s="81" t="n">
        <f aca="false">N545-Tabla_Ministerio!L545</f>
        <v>2141</v>
      </c>
      <c r="Q545" s="83" t="n">
        <f aca="false">N545+J545</f>
        <v>8277847</v>
      </c>
      <c r="R545" s="81" t="n">
        <f aca="false">Q545-Tabla_Ministerio!M545</f>
        <v>2141</v>
      </c>
      <c r="T545" s="83" t="n">
        <f aca="false">B545+Tabla_Ministerio!B545</f>
        <v>17441</v>
      </c>
      <c r="U545" s="83" t="n">
        <f aca="false">C545+Tabla_Ministerio!C545</f>
        <v>93</v>
      </c>
      <c r="V545" s="83" t="n">
        <f aca="false">D545+Tabla_Ministerio!D545</f>
        <v>879.136363636364</v>
      </c>
      <c r="W545" s="83" t="n">
        <f aca="false">E545+Tabla_Ministerio!E545</f>
        <v>487.318181818182</v>
      </c>
      <c r="X545" s="83" t="n">
        <f aca="false">F545+Tabla_Ministerio!F545</f>
        <v>111</v>
      </c>
      <c r="Y545" s="83" t="n">
        <f aca="false">G545+Tabla_Ministerio!G545</f>
        <v>208</v>
      </c>
      <c r="Z545" s="83" t="n">
        <f aca="false">H545+Tabla_Ministerio!H545</f>
        <v>21</v>
      </c>
      <c r="AA545" s="83" t="n">
        <f aca="false">Y545+0.33*Z545</f>
        <v>214.93</v>
      </c>
      <c r="AD545" s="91" t="n">
        <f aca="false">IF(U545&gt;0,T545/U545,0)</f>
        <v>187.537634408602</v>
      </c>
      <c r="AE545" s="92" t="n">
        <f aca="false">EXP((((AD545-AD$565)/AD$566+2)/4-1.9)^3)</f>
        <v>0.0519661257730105</v>
      </c>
      <c r="AF545" s="93" t="n">
        <f aca="false">T545/V545</f>
        <v>19.8387880668011</v>
      </c>
      <c r="AG545" s="92" t="n">
        <f aca="false">EXP((((AF545-AF$565)/AF$566+2)/4-1.9)^3)</f>
        <v>0.054021162909923</v>
      </c>
      <c r="AH545" s="92" t="n">
        <f aca="false">W545/V545</f>
        <v>0.554314668321183</v>
      </c>
      <c r="AI545" s="92" t="n">
        <f aca="false">EXP((((AH545-AH$565)/AH$566+2)/4-1.9)^3)</f>
        <v>0.0936955662119884</v>
      </c>
      <c r="AJ545" s="92" t="n">
        <f aca="false">X545/V545</f>
        <v>0.12626027609741</v>
      </c>
      <c r="AK545" s="92" t="n">
        <f aca="false">EXP((((AJ545-AJ$565)/AJ$566+2)/4-1.9)^3)</f>
        <v>0.187316563511601</v>
      </c>
      <c r="AL545" s="92" t="n">
        <f aca="false">AA545/V545</f>
        <v>0.24447856884339</v>
      </c>
      <c r="AM545" s="92" t="n">
        <f aca="false">EXP((((AL545-AL$565)/AL$566+2)/4-1.9)^3)</f>
        <v>0.0999875490597449</v>
      </c>
      <c r="AN545" s="92" t="n">
        <f aca="false">0.01*AE545+0.15*AG545+0.24*AI545+0.25*AK545+0.35*AM545</f>
        <v>0.112934554633907</v>
      </c>
      <c r="AP545" s="94" t="n">
        <f aca="false">0.01*AE545/$AN$565</f>
        <v>0.000184716238936946</v>
      </c>
      <c r="AQ545" s="81" t="n">
        <f aca="false">AP545*$J$565</f>
        <v>1133.36582855652</v>
      </c>
      <c r="AR545" s="94" t="n">
        <f aca="false">0.15*AG545/$AN$565</f>
        <v>0.00288031459550431</v>
      </c>
      <c r="AS545" s="81" t="n">
        <f aca="false">AR545*$J$565</f>
        <v>17672.7837077256</v>
      </c>
      <c r="AT545" s="94" t="n">
        <f aca="false">0.24*AI545/$AN$565</f>
        <v>0.00799309581230386</v>
      </c>
      <c r="AU545" s="81" t="n">
        <f aca="false">AT545*$J$565</f>
        <v>49043.3418857983</v>
      </c>
      <c r="AV545" s="94" t="n">
        <f aca="false">0.25*AK545/$AN$565</f>
        <v>0.0166456564674419</v>
      </c>
      <c r="AW545" s="81" t="n">
        <f aca="false">AV545*$J$565</f>
        <v>102132.970780817</v>
      </c>
      <c r="AX545" s="94" t="n">
        <f aca="false">0.35*AM545/$AN$565</f>
        <v>0.0124393791240661</v>
      </c>
      <c r="AY545" s="81" t="n">
        <f aca="false">AX545*$J$565</f>
        <v>76324.460203461</v>
      </c>
    </row>
    <row r="546" customFormat="false" ht="13.8" hidden="false" customHeight="false" outlineLevel="0" collapsed="false">
      <c r="A546" s="89" t="s">
        <v>50</v>
      </c>
      <c r="B546" s="81" t="n">
        <f aca="true">INDIRECT(ADDRESS(ROW()-35*INT((ROW()-15)/35)+138,2+INT((ROW()-15)/35), 1, 1, "Variables_Simulación"))</f>
        <v>0</v>
      </c>
      <c r="C546" s="81" t="n">
        <f aca="true">INDIRECT(ADDRESS(ROW()-35*INT((ROW()-15)/35)+108,2+INT((ROW()-15)/35), 1, 1, "Variables_Simulación"))</f>
        <v>0</v>
      </c>
      <c r="D546" s="81" t="n">
        <f aca="true">INDIRECT(ADDRESS(ROW()-35*INT((ROW()-15)/35)+78,2+INT((ROW()-15)/35), 1, 1, "Variables_Simulación"))</f>
        <v>0</v>
      </c>
      <c r="E546" s="81" t="n">
        <f aca="true">INDIRECT(ADDRESS(ROW()-35*INT((ROW()-15)/35)+48,2+INT((ROW()-15)/35), 1, 1, "Variables_Simulación"))</f>
        <v>0</v>
      </c>
      <c r="F546" s="81" t="n">
        <f aca="true">INDIRECT(ADDRESS(ROW()-35*INT((ROW()-15)/35)+18,2+INT((ROW()-15)/35), 1, 1, "Variables_Simulación"))</f>
        <v>0</v>
      </c>
      <c r="G546" s="81" t="n">
        <f aca="true">INDIRECT(ADDRESS(ROW()-35*INT((ROW()-15)/35)-12,2+INT((ROW()-15)/35), 1, 1, "Variables_Simulación"))</f>
        <v>0</v>
      </c>
      <c r="H546" s="81" t="n">
        <f aca="true">INDIRECT(ADDRESS(ROW()-35*INT((ROW()-15)/35)+168,2+INT((ROW()-15)/35), 1, 1, "Variables_Simulación"))</f>
        <v>0</v>
      </c>
      <c r="I546" s="82" t="n">
        <f aca="false">AP546+AR546+AT546+AV546+AX546</f>
        <v>0.0377464436235594</v>
      </c>
      <c r="J546" s="81" t="n">
        <f aca="false">ROUND(AQ546+AS546+AU546+AW546+AY546, 0)</f>
        <v>231601</v>
      </c>
      <c r="K546" s="90" t="n">
        <f aca="false">I546-Tabla_Ministerio!J546</f>
        <v>0</v>
      </c>
      <c r="L546" s="81" t="n">
        <f aca="false">J546-Tabla_Ministerio!K546</f>
        <v>0</v>
      </c>
      <c r="M546" s="82" t="n">
        <f aca="false">Q581/Q600</f>
        <v>0.0522771691216525</v>
      </c>
      <c r="N546" s="81" t="n">
        <f aca="false">ROUND(N565*M546,0)</f>
        <v>6094396</v>
      </c>
      <c r="O546" s="82" t="n">
        <f aca="false">Tabla_Ministerio!L546/Tabla_Ministerio!L565-M546</f>
        <v>3.27088011006782E-006</v>
      </c>
      <c r="P546" s="81" t="n">
        <f aca="false">N546-Tabla_Ministerio!L546</f>
        <v>-381</v>
      </c>
      <c r="Q546" s="83" t="n">
        <f aca="false">N546+J546</f>
        <v>6325997</v>
      </c>
      <c r="R546" s="81" t="n">
        <f aca="false">Q546-Tabla_Ministerio!M546</f>
        <v>-381</v>
      </c>
      <c r="T546" s="83" t="n">
        <f aca="false">B546+Tabla_Ministerio!B546</f>
        <v>9876</v>
      </c>
      <c r="U546" s="83" t="n">
        <f aca="false">C546+Tabla_Ministerio!C546</f>
        <v>55</v>
      </c>
      <c r="V546" s="83" t="n">
        <f aca="false">D546+Tabla_Ministerio!D546</f>
        <v>644.886363636364</v>
      </c>
      <c r="W546" s="83" t="n">
        <f aca="false">E546+Tabla_Ministerio!E546</f>
        <v>331.909090909091</v>
      </c>
      <c r="X546" s="83" t="n">
        <f aca="false">F546+Tabla_Ministerio!F546</f>
        <v>70</v>
      </c>
      <c r="Y546" s="83" t="n">
        <f aca="false">G546+Tabla_Ministerio!G546</f>
        <v>181</v>
      </c>
      <c r="Z546" s="83" t="n">
        <f aca="false">H546+Tabla_Ministerio!H546</f>
        <v>48</v>
      </c>
      <c r="AA546" s="83" t="n">
        <f aca="false">Y546+0.33*Z546</f>
        <v>196.84</v>
      </c>
      <c r="AD546" s="91" t="n">
        <f aca="false">IF(U546&gt;0,T546/U546,0)</f>
        <v>179.563636363636</v>
      </c>
      <c r="AE546" s="92" t="n">
        <f aca="false">EXP((((AD546-AD$565)/AD$566+2)/4-1.9)^3)</f>
        <v>0.0447690799046873</v>
      </c>
      <c r="AF546" s="93" t="n">
        <f aca="false">T546/V546</f>
        <v>15.3143259911894</v>
      </c>
      <c r="AG546" s="92" t="n">
        <f aca="false">EXP((((AF546-AF$565)/AF$566+2)/4-1.9)^3)</f>
        <v>0.00796220122108135</v>
      </c>
      <c r="AH546" s="92" t="n">
        <f aca="false">W546/V546</f>
        <v>0.514678414096916</v>
      </c>
      <c r="AI546" s="92" t="n">
        <f aca="false">EXP((((AH546-AH$565)/AH$566+2)/4-1.9)^3)</f>
        <v>0.0627640592487607</v>
      </c>
      <c r="AJ546" s="92" t="n">
        <f aca="false">X546/V546</f>
        <v>0.108546255506608</v>
      </c>
      <c r="AK546" s="92" t="n">
        <f aca="false">EXP((((AJ546-AJ$565)/AJ$566+2)/4-1.9)^3)</f>
        <v>0.137141779061409</v>
      </c>
      <c r="AL546" s="92" t="n">
        <f aca="false">AA546/V546</f>
        <v>0.305232070484581</v>
      </c>
      <c r="AM546" s="92" t="n">
        <f aca="false">EXP((((AL546-AL$565)/AL$566+2)/4-1.9)^3)</f>
        <v>0.157717252426137</v>
      </c>
      <c r="AN546" s="92" t="n">
        <f aca="false">0.01*AE546+0.15*AG546+0.24*AI546+0.25*AK546+0.35*AM546</f>
        <v>0.106191878316412</v>
      </c>
      <c r="AP546" s="94" t="n">
        <f aca="false">0.01*AE546/$AN$565</f>
        <v>0.00015913397309592</v>
      </c>
      <c r="AQ546" s="81" t="n">
        <f aca="false">AP546*$J$565</f>
        <v>976.400387466285</v>
      </c>
      <c r="AR546" s="94" t="n">
        <f aca="false">0.15*AG546/$AN$565</f>
        <v>0.000424530742288228</v>
      </c>
      <c r="AS546" s="81" t="n">
        <f aca="false">AR546*$J$565</f>
        <v>2604.79879435753</v>
      </c>
      <c r="AT546" s="94" t="n">
        <f aca="false">0.24*AI546/$AN$565</f>
        <v>0.00535435303319903</v>
      </c>
      <c r="AU546" s="81" t="n">
        <f aca="false">AT546*$J$565</f>
        <v>32852.7735123887</v>
      </c>
      <c r="AV546" s="94" t="n">
        <f aca="false">0.25*AK546/$AN$565</f>
        <v>0.0121869358416276</v>
      </c>
      <c r="AW546" s="81" t="n">
        <f aca="false">AV546*$J$565</f>
        <v>74775.5406736401</v>
      </c>
      <c r="AX546" s="94" t="n">
        <f aca="false">0.35*AM546/$AN$565</f>
        <v>0.0196214900333487</v>
      </c>
      <c r="AY546" s="81" t="n">
        <f aca="false">AX546*$J$565</f>
        <v>120391.831476988</v>
      </c>
    </row>
    <row r="547" customFormat="false" ht="13.8" hidden="false" customHeight="false" outlineLevel="0" collapsed="false">
      <c r="A547" s="89" t="s">
        <v>51</v>
      </c>
      <c r="B547" s="81" t="n">
        <f aca="true">INDIRECT(ADDRESS(ROW()-35*INT((ROW()-15)/35)+138,2+INT((ROW()-15)/35), 1, 1, "Variables_Simulación"))</f>
        <v>0</v>
      </c>
      <c r="C547" s="81" t="n">
        <f aca="true">INDIRECT(ADDRESS(ROW()-35*INT((ROW()-15)/35)+108,2+INT((ROW()-15)/35), 1, 1, "Variables_Simulación"))</f>
        <v>0</v>
      </c>
      <c r="D547" s="81" t="n">
        <f aca="true">INDIRECT(ADDRESS(ROW()-35*INT((ROW()-15)/35)+78,2+INT((ROW()-15)/35), 1, 1, "Variables_Simulación"))</f>
        <v>0</v>
      </c>
      <c r="E547" s="81" t="n">
        <f aca="true">INDIRECT(ADDRESS(ROW()-35*INT((ROW()-15)/35)+48,2+INT((ROW()-15)/35), 1, 1, "Variables_Simulación"))</f>
        <v>0</v>
      </c>
      <c r="F547" s="81" t="n">
        <f aca="true">INDIRECT(ADDRESS(ROW()-35*INT((ROW()-15)/35)+18,2+INT((ROW()-15)/35), 1, 1, "Variables_Simulación"))</f>
        <v>0</v>
      </c>
      <c r="G547" s="81" t="n">
        <f aca="true">INDIRECT(ADDRESS(ROW()-35*INT((ROW()-15)/35)-12,2+INT((ROW()-15)/35), 1, 1, "Variables_Simulación"))</f>
        <v>0</v>
      </c>
      <c r="H547" s="81" t="n">
        <f aca="true">INDIRECT(ADDRESS(ROW()-35*INT((ROW()-15)/35)+168,2+INT((ROW()-15)/35), 1, 1, "Variables_Simulación"))</f>
        <v>0</v>
      </c>
      <c r="I547" s="82" t="n">
        <f aca="false">AP547+AR547+AT547+AV547+AX547</f>
        <v>0.0558083543174161</v>
      </c>
      <c r="J547" s="81" t="n">
        <f aca="false">ROUND(AQ547+AS547+AU547+AW547+AY547, 0)</f>
        <v>342424</v>
      </c>
      <c r="K547" s="90" t="n">
        <f aca="false">I547-Tabla_Ministerio!J547</f>
        <v>-2.70616862252382E-016</v>
      </c>
      <c r="L547" s="81" t="n">
        <f aca="false">J547-Tabla_Ministerio!K547</f>
        <v>0</v>
      </c>
      <c r="M547" s="82" t="n">
        <f aca="false">Q582/Q600</f>
        <v>0.0485492929080017</v>
      </c>
      <c r="N547" s="81" t="n">
        <f aca="false">ROUND(N565*M547,0)</f>
        <v>5659805</v>
      </c>
      <c r="O547" s="82" t="n">
        <f aca="false">Tabla_Ministerio!L547/Tabla_Ministerio!L565-M547</f>
        <v>-1.77163440728892E-005</v>
      </c>
      <c r="P547" s="81" t="n">
        <f aca="false">N547-Tabla_Ministerio!L547</f>
        <v>2065</v>
      </c>
      <c r="Q547" s="83" t="n">
        <f aca="false">N547+J547</f>
        <v>6002229</v>
      </c>
      <c r="R547" s="81" t="n">
        <f aca="false">Q547-Tabla_Ministerio!M547</f>
        <v>2065</v>
      </c>
      <c r="T547" s="83" t="n">
        <f aca="false">B547+Tabla_Ministerio!B547</f>
        <v>8420</v>
      </c>
      <c r="U547" s="83" t="n">
        <f aca="false">C547+Tabla_Ministerio!C547</f>
        <v>34</v>
      </c>
      <c r="V547" s="83" t="n">
        <f aca="false">D547+Tabla_Ministerio!D547</f>
        <v>375.261363636364</v>
      </c>
      <c r="W547" s="83" t="n">
        <f aca="false">E547+Tabla_Ministerio!E547</f>
        <v>237.681818181818</v>
      </c>
      <c r="X547" s="83" t="n">
        <f aca="false">F547+Tabla_Ministerio!F547</f>
        <v>45</v>
      </c>
      <c r="Y547" s="83" t="n">
        <f aca="false">G547+Tabla_Ministerio!G547</f>
        <v>108</v>
      </c>
      <c r="Z547" s="83" t="n">
        <f aca="false">H547+Tabla_Ministerio!H547</f>
        <v>6</v>
      </c>
      <c r="AA547" s="83" t="n">
        <f aca="false">Y547+0.33*Z547</f>
        <v>109.98</v>
      </c>
      <c r="AD547" s="91" t="n">
        <f aca="false">IF(U547&gt;0,T547/U547,0)</f>
        <v>247.647058823529</v>
      </c>
      <c r="AE547" s="92" t="n">
        <f aca="false">EXP((((AD547-AD$565)/AD$566+2)/4-1.9)^3)</f>
        <v>0.137546388634356</v>
      </c>
      <c r="AF547" s="93" t="n">
        <f aca="false">T547/V547</f>
        <v>22.4376949398904</v>
      </c>
      <c r="AG547" s="92" t="n">
        <f aca="false">EXP((((AF547-AF$565)/AF$566+2)/4-1.9)^3)</f>
        <v>0.123569053995389</v>
      </c>
      <c r="AH547" s="92" t="n">
        <f aca="false">W547/V547</f>
        <v>0.63337673742543</v>
      </c>
      <c r="AI547" s="92" t="n">
        <f aca="false">EXP((((AH547-AH$565)/AH$566+2)/4-1.9)^3)</f>
        <v>0.184932641506847</v>
      </c>
      <c r="AJ547" s="92" t="n">
        <f aca="false">X547/V547</f>
        <v>0.119916421887775</v>
      </c>
      <c r="AK547" s="92" t="n">
        <f aca="false">EXP((((AJ547-AJ$565)/AJ$566+2)/4-1.9)^3)</f>
        <v>0.16820893250963</v>
      </c>
      <c r="AL547" s="92" t="n">
        <f aca="false">AA547/V547</f>
        <v>0.293075735093722</v>
      </c>
      <c r="AM547" s="92" t="n">
        <f aca="false">EXP((((AL547-AL$565)/AL$566+2)/4-1.9)^3)</f>
        <v>0.14473848842442</v>
      </c>
      <c r="AN547" s="92" t="n">
        <f aca="false">0.01*AE547+0.15*AG547+0.24*AI547+0.25*AK547+0.35*AM547</f>
        <v>0.15700536002325</v>
      </c>
      <c r="AP547" s="94" t="n">
        <f aca="false">0.01*AE547/$AN$565</f>
        <v>0.000488915638985218</v>
      </c>
      <c r="AQ547" s="81" t="n">
        <f aca="false">AP547*$J$565</f>
        <v>2999.84604202491</v>
      </c>
      <c r="AR547" s="94" t="n">
        <f aca="false">0.15*AG547/$AN$565</f>
        <v>0.00658848737427312</v>
      </c>
      <c r="AS547" s="81" t="n">
        <f aca="false">AR547*$J$565</f>
        <v>40425.0676326635</v>
      </c>
      <c r="AT547" s="94" t="n">
        <f aca="false">0.24*AI547/$AN$565</f>
        <v>0.0157764596783827</v>
      </c>
      <c r="AU547" s="81" t="n">
        <f aca="false">AT547*$J$565</f>
        <v>96799.8287426287</v>
      </c>
      <c r="AV547" s="94" t="n">
        <f aca="false">0.25*AK547/$AN$565</f>
        <v>0.0149476802948982</v>
      </c>
      <c r="AW547" s="81" t="n">
        <f aca="false">AV547*$J$565</f>
        <v>91714.676305251</v>
      </c>
      <c r="AX547" s="94" t="n">
        <f aca="false">0.35*AM547/$AN$565</f>
        <v>0.0180068113308768</v>
      </c>
      <c r="AY547" s="81" t="n">
        <f aca="false">AX547*$J$565</f>
        <v>110484.626371408</v>
      </c>
    </row>
    <row r="548" customFormat="false" ht="13.8" hidden="false" customHeight="false" outlineLevel="0" collapsed="false">
      <c r="A548" s="89" t="s">
        <v>52</v>
      </c>
      <c r="B548" s="81" t="n">
        <f aca="true">INDIRECT(ADDRESS(ROW()-35*INT((ROW()-15)/35)+138,2+INT((ROW()-15)/35), 1, 1, "Variables_Simulación"))</f>
        <v>0</v>
      </c>
      <c r="C548" s="81" t="n">
        <f aca="true">INDIRECT(ADDRESS(ROW()-35*INT((ROW()-15)/35)+108,2+INT((ROW()-15)/35), 1, 1, "Variables_Simulación"))</f>
        <v>0</v>
      </c>
      <c r="D548" s="81" t="n">
        <f aca="true">INDIRECT(ADDRESS(ROW()-35*INT((ROW()-15)/35)+78,2+INT((ROW()-15)/35), 1, 1, "Variables_Simulación"))</f>
        <v>0</v>
      </c>
      <c r="E548" s="81" t="n">
        <f aca="true">INDIRECT(ADDRESS(ROW()-35*INT((ROW()-15)/35)+48,2+INT((ROW()-15)/35), 1, 1, "Variables_Simulación"))</f>
        <v>0</v>
      </c>
      <c r="F548" s="81" t="n">
        <f aca="true">INDIRECT(ADDRESS(ROW()-35*INT((ROW()-15)/35)+18,2+INT((ROW()-15)/35), 1, 1, "Variables_Simulación"))</f>
        <v>0</v>
      </c>
      <c r="G548" s="81" t="n">
        <f aca="true">INDIRECT(ADDRESS(ROW()-35*INT((ROW()-15)/35)-12,2+INT((ROW()-15)/35), 1, 1, "Variables_Simulación"))</f>
        <v>0</v>
      </c>
      <c r="H548" s="81" t="n">
        <f aca="true">INDIRECT(ADDRESS(ROW()-35*INT((ROW()-15)/35)+168,2+INT((ROW()-15)/35), 1, 1, "Variables_Simulación"))</f>
        <v>0</v>
      </c>
      <c r="I548" s="82" t="n">
        <f aca="false">AP548+AR548+AT548+AV548+AX548</f>
        <v>0.0148527769909226</v>
      </c>
      <c r="J548" s="81" t="n">
        <f aca="false">ROUND(AQ548+AS548+AU548+AW548+AY548, 0)</f>
        <v>91132</v>
      </c>
      <c r="K548" s="90" t="n">
        <f aca="false">I548-Tabla_Ministerio!J548</f>
        <v>-8.50014503228636E-017</v>
      </c>
      <c r="L548" s="81" t="n">
        <f aca="false">J548-Tabla_Ministerio!K548</f>
        <v>0</v>
      </c>
      <c r="M548" s="82" t="n">
        <f aca="false">Q583/Q600</f>
        <v>0.0217795290321794</v>
      </c>
      <c r="N548" s="81" t="n">
        <f aca="false">ROUND(N565*M548,0)</f>
        <v>2539026</v>
      </c>
      <c r="O548" s="82" t="n">
        <f aca="false">Tabla_Ministerio!L548/Tabla_Ministerio!L565-M548</f>
        <v>-6.64396765389166E-006</v>
      </c>
      <c r="P548" s="81" t="n">
        <f aca="false">N548-Tabla_Ministerio!L548</f>
        <v>775</v>
      </c>
      <c r="Q548" s="83" t="n">
        <f aca="false">N548+J548</f>
        <v>2630158</v>
      </c>
      <c r="R548" s="81" t="n">
        <f aca="false">Q548-Tabla_Ministerio!M548</f>
        <v>775</v>
      </c>
      <c r="T548" s="83" t="n">
        <f aca="false">B548+Tabla_Ministerio!B548</f>
        <v>12948</v>
      </c>
      <c r="U548" s="83" t="n">
        <f aca="false">C548+Tabla_Ministerio!C548</f>
        <v>62</v>
      </c>
      <c r="V548" s="83" t="n">
        <f aca="false">D548+Tabla_Ministerio!D548</f>
        <v>573.602272727273</v>
      </c>
      <c r="W548" s="83" t="n">
        <f aca="false">E548+Tabla_Ministerio!E548</f>
        <v>191.181818181818</v>
      </c>
      <c r="X548" s="83" t="n">
        <f aca="false">F548+Tabla_Ministerio!F548</f>
        <v>26</v>
      </c>
      <c r="Y548" s="83" t="n">
        <f aca="false">G548+Tabla_Ministerio!G548</f>
        <v>71</v>
      </c>
      <c r="Z548" s="83" t="n">
        <f aca="false">H548+Tabla_Ministerio!H548</f>
        <v>10</v>
      </c>
      <c r="AA548" s="83" t="n">
        <f aca="false">Y548+0.33*Z548</f>
        <v>74.3</v>
      </c>
      <c r="AD548" s="91" t="n">
        <f aca="false">IF(U548&gt;0,T548/U548,0)</f>
        <v>208.838709677419</v>
      </c>
      <c r="AE548" s="92" t="n">
        <f aca="false">EXP((((AD548-AD$565)/AD$566+2)/4-1.9)^3)</f>
        <v>0.0755855602343513</v>
      </c>
      <c r="AF548" s="93" t="n">
        <f aca="false">T548/V548</f>
        <v>22.5731323176892</v>
      </c>
      <c r="AG548" s="92" t="n">
        <f aca="false">EXP((((AF548-AF$565)/AF$566+2)/4-1.9)^3)</f>
        <v>0.128379555036522</v>
      </c>
      <c r="AH548" s="92" t="n">
        <f aca="false">W548/V548</f>
        <v>0.333300314994948</v>
      </c>
      <c r="AI548" s="92" t="n">
        <f aca="false">EXP((((AH548-AH$565)/AH$566+2)/4-1.9)^3)</f>
        <v>0.00562043584801801</v>
      </c>
      <c r="AJ548" s="92" t="n">
        <f aca="false">X548/V548</f>
        <v>0.0453275749351189</v>
      </c>
      <c r="AK548" s="92" t="n">
        <f aca="false">EXP((((AJ548-AJ$565)/AJ$566+2)/4-1.9)^3)</f>
        <v>0.0330118450085676</v>
      </c>
      <c r="AL548" s="92" t="n">
        <f aca="false">AA548/V548</f>
        <v>0.129532262218436</v>
      </c>
      <c r="AM548" s="92" t="n">
        <f aca="false">EXP((((AL548-AL$565)/AL$566+2)/4-1.9)^3)</f>
        <v>0.0347731069439854</v>
      </c>
      <c r="AN548" s="92" t="n">
        <f aca="false">0.01*AE548+0.15*AG548+0.24*AI548+0.25*AK548+0.35*AM548</f>
        <v>0.0417852421438829</v>
      </c>
      <c r="AP548" s="94" t="n">
        <f aca="false">0.01*AE548/$AN$565</f>
        <v>0.000268672720868537</v>
      </c>
      <c r="AQ548" s="81" t="n">
        <f aca="false">AP548*$J$565</f>
        <v>1648.49870617846</v>
      </c>
      <c r="AR548" s="94" t="n">
        <f aca="false">0.15*AG548/$AN$565</f>
        <v>0.00684497493607492</v>
      </c>
      <c r="AS548" s="81" t="n">
        <f aca="false">AR548*$J$565</f>
        <v>41998.8016999491</v>
      </c>
      <c r="AT548" s="94" t="n">
        <f aca="false">0.24*AI548/$AN$565</f>
        <v>0.000479475006730543</v>
      </c>
      <c r="AU548" s="81" t="n">
        <f aca="false">AT548*$J$565</f>
        <v>2941.92103197168</v>
      </c>
      <c r="AV548" s="94" t="n">
        <f aca="false">0.25*AK548/$AN$565</f>
        <v>0.00293355708148587</v>
      </c>
      <c r="AW548" s="81" t="n">
        <f aca="false">AV548*$J$565</f>
        <v>17999.4643211149</v>
      </c>
      <c r="AX548" s="94" t="n">
        <f aca="false">0.35*AM548/$AN$565</f>
        <v>0.00432609724576275</v>
      </c>
      <c r="AY548" s="81" t="n">
        <f aca="false">AX548*$J$565</f>
        <v>26543.6911100907</v>
      </c>
    </row>
    <row r="549" customFormat="false" ht="13.8" hidden="false" customHeight="false" outlineLevel="0" collapsed="false">
      <c r="A549" s="89" t="s">
        <v>53</v>
      </c>
      <c r="B549" s="81" t="n">
        <f aca="true">INDIRECT(ADDRESS(ROW()-35*INT((ROW()-15)/35)+138,2+INT((ROW()-15)/35), 1, 1, "Variables_Simulación"))</f>
        <v>0</v>
      </c>
      <c r="C549" s="81" t="n">
        <f aca="true">INDIRECT(ADDRESS(ROW()-35*INT((ROW()-15)/35)+108,2+INT((ROW()-15)/35), 1, 1, "Variables_Simulación"))</f>
        <v>0</v>
      </c>
      <c r="D549" s="81" t="n">
        <f aca="true">INDIRECT(ADDRESS(ROW()-35*INT((ROW()-15)/35)+78,2+INT((ROW()-15)/35), 1, 1, "Variables_Simulación"))</f>
        <v>0</v>
      </c>
      <c r="E549" s="81" t="n">
        <f aca="true">INDIRECT(ADDRESS(ROW()-35*INT((ROW()-15)/35)+48,2+INT((ROW()-15)/35), 1, 1, "Variables_Simulación"))</f>
        <v>0</v>
      </c>
      <c r="F549" s="81" t="n">
        <f aca="true">INDIRECT(ADDRESS(ROW()-35*INT((ROW()-15)/35)+18,2+INT((ROW()-15)/35), 1, 1, "Variables_Simulación"))</f>
        <v>0</v>
      </c>
      <c r="G549" s="81" t="n">
        <f aca="true">INDIRECT(ADDRESS(ROW()-35*INT((ROW()-15)/35)-12,2+INT((ROW()-15)/35), 1, 1, "Variables_Simulación"))</f>
        <v>0</v>
      </c>
      <c r="H549" s="81" t="n">
        <f aca="true">INDIRECT(ADDRESS(ROW()-35*INT((ROW()-15)/35)+168,2+INT((ROW()-15)/35), 1, 1, "Variables_Simulación"))</f>
        <v>0</v>
      </c>
      <c r="I549" s="82" t="n">
        <f aca="false">AP549+AR549+AT549+AV549+AX549</f>
        <v>0.0120008680773538</v>
      </c>
      <c r="J549" s="81" t="n">
        <f aca="false">ROUND(AQ549+AS549+AU549+AW549+AY549, 0)</f>
        <v>73634</v>
      </c>
      <c r="K549" s="90" t="n">
        <f aca="false">I549-Tabla_Ministerio!J549</f>
        <v>0</v>
      </c>
      <c r="L549" s="81" t="n">
        <f aca="false">J549-Tabla_Ministerio!K549</f>
        <v>0</v>
      </c>
      <c r="M549" s="82" t="n">
        <f aca="false">Q584/Q600</f>
        <v>0.0211692384969336</v>
      </c>
      <c r="N549" s="81" t="n">
        <f aca="false">ROUND(N565*M549,0)</f>
        <v>2467879</v>
      </c>
      <c r="O549" s="82" t="n">
        <f aca="false">Tabla_Ministerio!L549/Tabla_Ministerio!L565-M549</f>
        <v>-2.51134314446441E-006</v>
      </c>
      <c r="P549" s="81" t="n">
        <f aca="false">N549-Tabla_Ministerio!L549</f>
        <v>293</v>
      </c>
      <c r="Q549" s="83" t="n">
        <f aca="false">N549+J549</f>
        <v>2541513</v>
      </c>
      <c r="R549" s="81" t="n">
        <f aca="false">Q549-Tabla_Ministerio!M549</f>
        <v>293</v>
      </c>
      <c r="T549" s="83" t="n">
        <f aca="false">B549+Tabla_Ministerio!B549</f>
        <v>6038</v>
      </c>
      <c r="U549" s="83" t="n">
        <f aca="false">C549+Tabla_Ministerio!C549</f>
        <v>33</v>
      </c>
      <c r="V549" s="83" t="n">
        <f aca="false">D549+Tabla_Ministerio!D549</f>
        <v>360.275</v>
      </c>
      <c r="W549" s="83" t="n">
        <f aca="false">E549+Tabla_Ministerio!E549</f>
        <v>177.25</v>
      </c>
      <c r="X549" s="83" t="n">
        <f aca="false">F549+Tabla_Ministerio!F549</f>
        <v>15</v>
      </c>
      <c r="Y549" s="83" t="n">
        <f aca="false">G549+Tabla_Ministerio!G549</f>
        <v>43</v>
      </c>
      <c r="Z549" s="83" t="n">
        <f aca="false">H549+Tabla_Ministerio!H549</f>
        <v>7</v>
      </c>
      <c r="AA549" s="83" t="n">
        <f aca="false">Y549+0.33*Z549</f>
        <v>45.31</v>
      </c>
      <c r="AD549" s="91" t="n">
        <f aca="false">IF(U549&gt;0,T549/U549,0)</f>
        <v>182.969696969697</v>
      </c>
      <c r="AE549" s="92" t="n">
        <f aca="false">EXP((((AD549-AD$565)/AD$566+2)/4-1.9)^3)</f>
        <v>0.0477410894060608</v>
      </c>
      <c r="AF549" s="93" t="n">
        <f aca="false">T549/V549</f>
        <v>16.7594198875859</v>
      </c>
      <c r="AG549" s="92" t="n">
        <f aca="false">EXP((((AF549-AF$565)/AF$566+2)/4-1.9)^3)</f>
        <v>0.0157462965991514</v>
      </c>
      <c r="AH549" s="92" t="n">
        <f aca="false">W549/V549</f>
        <v>0.491985289015336</v>
      </c>
      <c r="AI549" s="92" t="n">
        <f aca="false">EXP((((AH549-AH$565)/AH$566+2)/4-1.9)^3)</f>
        <v>0.0489522720801137</v>
      </c>
      <c r="AJ549" s="92" t="n">
        <f aca="false">X549/V549</f>
        <v>0.0416348622579974</v>
      </c>
      <c r="AK549" s="92" t="n">
        <f aca="false">EXP((((AJ549-AJ$565)/AJ$566+2)/4-1.9)^3)</f>
        <v>0.0298855377163028</v>
      </c>
      <c r="AL549" s="92" t="n">
        <f aca="false">AA549/V549</f>
        <v>0.125765040593991</v>
      </c>
      <c r="AM549" s="92" t="n">
        <f aca="false">EXP((((AL549-AL$565)/AL$566+2)/4-1.9)^3)</f>
        <v>0.0334362747314676</v>
      </c>
      <c r="AN549" s="92" t="n">
        <f aca="false">0.01*AE549+0.15*AG549+0.24*AI549+0.25*AK549+0.35*AM549</f>
        <v>0.03376198126825</v>
      </c>
      <c r="AP549" s="94" t="n">
        <f aca="false">0.01*AE549/$AN$565</f>
        <v>0.000169698132132453</v>
      </c>
      <c r="AQ549" s="81" t="n">
        <f aca="false">AP549*$J$565</f>
        <v>1041.21903540081</v>
      </c>
      <c r="AR549" s="94" t="n">
        <f aca="false">0.15*AG549/$AN$565</f>
        <v>0.000839565190318122</v>
      </c>
      <c r="AS549" s="81" t="n">
        <f aca="false">AR549*$J$565</f>
        <v>5151.33105258238</v>
      </c>
      <c r="AT549" s="94" t="n">
        <f aca="false">0.24*AI549/$AN$565</f>
        <v>0.00417608022220641</v>
      </c>
      <c r="AU549" s="81" t="n">
        <f aca="false">AT549*$J$565</f>
        <v>25623.2297084347</v>
      </c>
      <c r="AV549" s="94" t="n">
        <f aca="false">0.25*AK549/$AN$565</f>
        <v>0.00265574162180028</v>
      </c>
      <c r="AW549" s="81" t="n">
        <f aca="false">AV549*$J$565</f>
        <v>16294.8683935211</v>
      </c>
      <c r="AX549" s="94" t="n">
        <f aca="false">0.35*AM549/$AN$565</f>
        <v>0.00415978291089655</v>
      </c>
      <c r="AY549" s="81" t="n">
        <f aca="false">AX549*$J$565</f>
        <v>25523.2340835658</v>
      </c>
    </row>
    <row r="550" customFormat="false" ht="13.8" hidden="false" customHeight="false" outlineLevel="0" collapsed="false">
      <c r="A550" s="89" t="s">
        <v>54</v>
      </c>
      <c r="B550" s="81" t="n">
        <f aca="true">INDIRECT(ADDRESS(ROW()-35*INT((ROW()-15)/35)+138,2+INT((ROW()-15)/35), 1, 1, "Variables_Simulación"))</f>
        <v>0</v>
      </c>
      <c r="C550" s="81" t="n">
        <f aca="true">INDIRECT(ADDRESS(ROW()-35*INT((ROW()-15)/35)+108,2+INT((ROW()-15)/35), 1, 1, "Variables_Simulación"))</f>
        <v>0</v>
      </c>
      <c r="D550" s="81" t="n">
        <f aca="true">INDIRECT(ADDRESS(ROW()-35*INT((ROW()-15)/35)+78,2+INT((ROW()-15)/35), 1, 1, "Variables_Simulación"))</f>
        <v>0</v>
      </c>
      <c r="E550" s="81" t="n">
        <f aca="true">INDIRECT(ADDRESS(ROW()-35*INT((ROW()-15)/35)+48,2+INT((ROW()-15)/35), 1, 1, "Variables_Simulación"))</f>
        <v>0</v>
      </c>
      <c r="F550" s="81" t="n">
        <f aca="true">INDIRECT(ADDRESS(ROW()-35*INT((ROW()-15)/35)+18,2+INT((ROW()-15)/35), 1, 1, "Variables_Simulación"))</f>
        <v>0</v>
      </c>
      <c r="G550" s="81" t="n">
        <f aca="true">INDIRECT(ADDRESS(ROW()-35*INT((ROW()-15)/35)-12,2+INT((ROW()-15)/35), 1, 1, "Variables_Simulación"))</f>
        <v>0</v>
      </c>
      <c r="H550" s="81" t="n">
        <f aca="true">INDIRECT(ADDRESS(ROW()-35*INT((ROW()-15)/35)+168,2+INT((ROW()-15)/35), 1, 1, "Variables_Simulación"))</f>
        <v>0</v>
      </c>
      <c r="I550" s="82" t="n">
        <f aca="false">AP550+AR550+AT550+AV550+AX550</f>
        <v>0.0238360007383351</v>
      </c>
      <c r="J550" s="81" t="n">
        <f aca="false">ROUND(AQ550+AS550+AU550+AW550+AY550, 0)</f>
        <v>146251</v>
      </c>
      <c r="K550" s="90" t="n">
        <f aca="false">I550-Tabla_Ministerio!J550</f>
        <v>0</v>
      </c>
      <c r="L550" s="81" t="n">
        <f aca="false">J550-Tabla_Ministerio!K550</f>
        <v>0</v>
      </c>
      <c r="M550" s="82" t="n">
        <f aca="false">Q585/Q600</f>
        <v>0.0208241759429719</v>
      </c>
      <c r="N550" s="81" t="n">
        <f aca="false">ROUND(N565*M550,0)</f>
        <v>2427652</v>
      </c>
      <c r="O550" s="82" t="n">
        <f aca="false">Tabla_Ministerio!L550/Tabla_Ministerio!L565-M550</f>
        <v>1.37685523495731E-005</v>
      </c>
      <c r="P550" s="81" t="n">
        <f aca="false">N550-Tabla_Ministerio!L550</f>
        <v>-1605</v>
      </c>
      <c r="Q550" s="83" t="n">
        <f aca="false">N550+J550</f>
        <v>2573903</v>
      </c>
      <c r="R550" s="81" t="n">
        <f aca="false">Q550-Tabla_Ministerio!M550</f>
        <v>-1605</v>
      </c>
      <c r="T550" s="83" t="n">
        <f aca="false">B550+Tabla_Ministerio!B550</f>
        <v>8098</v>
      </c>
      <c r="U550" s="83" t="n">
        <f aca="false">C550+Tabla_Ministerio!C550</f>
        <v>39</v>
      </c>
      <c r="V550" s="83" t="n">
        <f aca="false">D550+Tabla_Ministerio!D550</f>
        <v>311.431818181818</v>
      </c>
      <c r="W550" s="83" t="n">
        <f aca="false">E550+Tabla_Ministerio!E550</f>
        <v>144</v>
      </c>
      <c r="X550" s="83" t="n">
        <f aca="false">F550+Tabla_Ministerio!F550</f>
        <v>8</v>
      </c>
      <c r="Y550" s="83" t="n">
        <f aca="false">G550+Tabla_Ministerio!G550</f>
        <v>30</v>
      </c>
      <c r="Z550" s="83" t="n">
        <f aca="false">H550+Tabla_Ministerio!H550</f>
        <v>10</v>
      </c>
      <c r="AA550" s="83" t="n">
        <f aca="false">Y550+0.33*Z550</f>
        <v>33.3</v>
      </c>
      <c r="AD550" s="91" t="n">
        <f aca="false">IF(U550&gt;0,T550/U550,0)</f>
        <v>207.641025641026</v>
      </c>
      <c r="AE550" s="92" t="n">
        <f aca="false">EXP((((AD550-AD$565)/AD$566+2)/4-1.9)^3)</f>
        <v>0.0740759016818012</v>
      </c>
      <c r="AF550" s="93" t="n">
        <f aca="false">T550/V550</f>
        <v>26.0024812084945</v>
      </c>
      <c r="AG550" s="92" t="n">
        <f aca="false">EXP((((AF550-AF$565)/AF$566+2)/4-1.9)^3)</f>
        <v>0.291163808817382</v>
      </c>
      <c r="AH550" s="92" t="n">
        <f aca="false">W550/V550</f>
        <v>0.462380500620302</v>
      </c>
      <c r="AI550" s="92" t="n">
        <f aca="false">EXP((((AH550-AH$565)/AH$566+2)/4-1.9)^3)</f>
        <v>0.0346338706036654</v>
      </c>
      <c r="AJ550" s="92" t="n">
        <f aca="false">X550/V550</f>
        <v>0.0256878055900168</v>
      </c>
      <c r="AK550" s="92" t="n">
        <f aca="false">EXP((((AJ550-AJ$565)/AJ$566+2)/4-1.9)^3)</f>
        <v>0.0190197935123285</v>
      </c>
      <c r="AL550" s="92" t="n">
        <f aca="false">AA550/V550</f>
        <v>0.106925490768445</v>
      </c>
      <c r="AM550" s="92" t="n">
        <f aca="false">EXP((((AL550-AL$565)/AL$566+2)/4-1.9)^3)</f>
        <v>0.0273579779091212</v>
      </c>
      <c r="AN550" s="92" t="n">
        <f aca="false">0.01*AE550+0.15*AG550+0.24*AI550+0.25*AK550+0.35*AM550</f>
        <v>0.0670576999305795</v>
      </c>
      <c r="AP550" s="94" t="n">
        <f aca="false">0.01*AE550/$AN$565</f>
        <v>0.000263306562707659</v>
      </c>
      <c r="AQ550" s="81" t="n">
        <f aca="false">AP550*$J$565</f>
        <v>1615.5734997907</v>
      </c>
      <c r="AR550" s="94" t="n">
        <f aca="false">0.15*AG550/$AN$565</f>
        <v>0.0155243486634621</v>
      </c>
      <c r="AS550" s="81" t="n">
        <f aca="false">AR550*$J$565</f>
        <v>95252.9479109371</v>
      </c>
      <c r="AT550" s="94" t="n">
        <f aca="false">0.24*AI550/$AN$565</f>
        <v>0.0029545885390104</v>
      </c>
      <c r="AU550" s="81" t="n">
        <f aca="false">AT550*$J$565</f>
        <v>18128.5073084571</v>
      </c>
      <c r="AV550" s="94" t="n">
        <f aca="false">0.25*AK550/$AN$565</f>
        <v>0.00169017060185547</v>
      </c>
      <c r="AW550" s="81" t="n">
        <f aca="false">AV550*$J$565</f>
        <v>10370.4017340224</v>
      </c>
      <c r="AX550" s="94" t="n">
        <f aca="false">0.35*AM550/$AN$565</f>
        <v>0.00340358637129946</v>
      </c>
      <c r="AY550" s="81" t="n">
        <f aca="false">AX550*$J$565</f>
        <v>20883.4291450049</v>
      </c>
    </row>
    <row r="551" customFormat="false" ht="13.8" hidden="false" customHeight="false" outlineLevel="0" collapsed="false">
      <c r="A551" s="89" t="s">
        <v>55</v>
      </c>
      <c r="B551" s="81" t="n">
        <f aca="true">INDIRECT(ADDRESS(ROW()-35*INT((ROW()-15)/35)+138,2+INT((ROW()-15)/35), 1, 1, "Variables_Simulación"))</f>
        <v>0</v>
      </c>
      <c r="C551" s="81" t="n">
        <f aca="true">INDIRECT(ADDRESS(ROW()-35*INT((ROW()-15)/35)+108,2+INT((ROW()-15)/35), 1, 1, "Variables_Simulación"))</f>
        <v>0</v>
      </c>
      <c r="D551" s="81" t="n">
        <f aca="true">INDIRECT(ADDRESS(ROW()-35*INT((ROW()-15)/35)+78,2+INT((ROW()-15)/35), 1, 1, "Variables_Simulación"))</f>
        <v>0</v>
      </c>
      <c r="E551" s="81" t="n">
        <f aca="true">INDIRECT(ADDRESS(ROW()-35*INT((ROW()-15)/35)+48,2+INT((ROW()-15)/35), 1, 1, "Variables_Simulación"))</f>
        <v>0</v>
      </c>
      <c r="F551" s="81" t="n">
        <f aca="true">INDIRECT(ADDRESS(ROW()-35*INT((ROW()-15)/35)+18,2+INT((ROW()-15)/35), 1, 1, "Variables_Simulación"))</f>
        <v>0</v>
      </c>
      <c r="G551" s="81" t="n">
        <f aca="true">INDIRECT(ADDRESS(ROW()-35*INT((ROW()-15)/35)-12,2+INT((ROW()-15)/35), 1, 1, "Variables_Simulación"))</f>
        <v>0</v>
      </c>
      <c r="H551" s="81" t="n">
        <f aca="true">INDIRECT(ADDRESS(ROW()-35*INT((ROW()-15)/35)+168,2+INT((ROW()-15)/35), 1, 1, "Variables_Simulación"))</f>
        <v>0</v>
      </c>
      <c r="I551" s="82" t="n">
        <f aca="false">AP551+AR551+AT551+AV551+AX551</f>
        <v>0.0229668660818655</v>
      </c>
      <c r="J551" s="81" t="n">
        <f aca="false">ROUND(AQ551+AS551+AU551+AW551+AY551, 0)</f>
        <v>140918</v>
      </c>
      <c r="K551" s="90" t="n">
        <f aca="false">I551-Tabla_Ministerio!J551</f>
        <v>0</v>
      </c>
      <c r="L551" s="81" t="n">
        <f aca="false">J551-Tabla_Ministerio!K551</f>
        <v>0</v>
      </c>
      <c r="M551" s="82" t="n">
        <f aca="false">Q586/Q600</f>
        <v>0.0203937651879136</v>
      </c>
      <c r="N551" s="81" t="n">
        <f aca="false">ROUND(N565*M551,0)</f>
        <v>2377475</v>
      </c>
      <c r="O551" s="82" t="n">
        <f aca="false">Tabla_Ministerio!L551/Tabla_Ministerio!L565-M551</f>
        <v>2.38103188908642E-005</v>
      </c>
      <c r="P551" s="81" t="n">
        <f aca="false">N551-Tabla_Ministerio!L551</f>
        <v>-2776</v>
      </c>
      <c r="Q551" s="83" t="n">
        <f aca="false">N551+J551</f>
        <v>2518393</v>
      </c>
      <c r="R551" s="81" t="n">
        <f aca="false">Q551-Tabla_Ministerio!M551</f>
        <v>-2776</v>
      </c>
      <c r="T551" s="83" t="n">
        <f aca="false">B551+Tabla_Ministerio!B551</f>
        <v>8783</v>
      </c>
      <c r="U551" s="83" t="n">
        <f aca="false">C551+Tabla_Ministerio!C551</f>
        <v>36</v>
      </c>
      <c r="V551" s="83" t="n">
        <f aca="false">D551+Tabla_Ministerio!D551</f>
        <v>418.818181818182</v>
      </c>
      <c r="W551" s="83" t="n">
        <f aca="false">E551+Tabla_Ministerio!E551</f>
        <v>256.840909090909</v>
      </c>
      <c r="X551" s="83" t="n">
        <f aca="false">F551+Tabla_Ministerio!F551</f>
        <v>12</v>
      </c>
      <c r="Y551" s="83" t="n">
        <f aca="false">G551+Tabla_Ministerio!G551</f>
        <v>36</v>
      </c>
      <c r="Z551" s="83" t="n">
        <f aca="false">H551+Tabla_Ministerio!H551</f>
        <v>11</v>
      </c>
      <c r="AA551" s="83" t="n">
        <f aca="false">Y551+0.33*Z551</f>
        <v>39.63</v>
      </c>
      <c r="AD551" s="91" t="n">
        <f aca="false">IF(U551&gt;0,T551/U551,0)</f>
        <v>243.972222222222</v>
      </c>
      <c r="AE551" s="92" t="n">
        <f aca="false">EXP((((AD551-AD$565)/AD$566+2)/4-1.9)^3)</f>
        <v>0.130545567212538</v>
      </c>
      <c r="AF551" s="93" t="n">
        <f aca="false">T551/V551</f>
        <v>20.9709138267853</v>
      </c>
      <c r="AG551" s="92" t="n">
        <f aca="false">EXP((((AF551-AF$565)/AF$566+2)/4-1.9)^3)</f>
        <v>0.0792359817939242</v>
      </c>
      <c r="AH551" s="92" t="n">
        <f aca="false">W551/V551</f>
        <v>0.613251573692207</v>
      </c>
      <c r="AI551" s="92" t="n">
        <f aca="false">EXP((((AH551-AH$565)/AH$566+2)/4-1.9)^3)</f>
        <v>0.157796668591133</v>
      </c>
      <c r="AJ551" s="92" t="n">
        <f aca="false">X551/V551</f>
        <v>0.0286520512263946</v>
      </c>
      <c r="AK551" s="92" t="n">
        <f aca="false">EXP((((AJ551-AJ$565)/AJ$566+2)/4-1.9)^3)</f>
        <v>0.0207438490641612</v>
      </c>
      <c r="AL551" s="92" t="n">
        <f aca="false">AA551/V551</f>
        <v>0.0946233991751682</v>
      </c>
      <c r="AM551" s="92" t="n">
        <f aca="false">EXP((((AL551-AL$565)/AL$566+2)/4-1.9)^3)</f>
        <v>0.0238987204071299</v>
      </c>
      <c r="AN551" s="92" t="n">
        <f aca="false">0.01*AE551+0.15*AG551+0.24*AI551+0.25*AK551+0.35*AM551</f>
        <v>0.0646125678116217</v>
      </c>
      <c r="AP551" s="94" t="n">
        <f aca="false">0.01*AE551/$AN$565</f>
        <v>0.00046403086292637</v>
      </c>
      <c r="AQ551" s="81" t="n">
        <f aca="false">AP551*$J$565</f>
        <v>2847.16019805855</v>
      </c>
      <c r="AR551" s="94" t="n">
        <f aca="false">0.15*AG551/$AN$565</f>
        <v>0.00422472495141774</v>
      </c>
      <c r="AS551" s="81" t="n">
        <f aca="false">AR551*$J$565</f>
        <v>25921.6998058382</v>
      </c>
      <c r="AT551" s="94" t="n">
        <f aca="false">0.24*AI551/$AN$565</f>
        <v>0.0134615109540787</v>
      </c>
      <c r="AU551" s="81" t="n">
        <f aca="false">AT551*$J$565</f>
        <v>82595.967760583</v>
      </c>
      <c r="AV551" s="94" t="n">
        <f aca="false">0.25*AK551/$AN$565</f>
        <v>0.00184337668202582</v>
      </c>
      <c r="AW551" s="81" t="n">
        <f aca="false">AV551*$J$565</f>
        <v>11310.4302718027</v>
      </c>
      <c r="AX551" s="94" t="n">
        <f aca="false">0.35*AM551/$AN$565</f>
        <v>0.00297322263141693</v>
      </c>
      <c r="AY551" s="81" t="n">
        <f aca="false">AX551*$J$565</f>
        <v>18242.840751479</v>
      </c>
    </row>
    <row r="552" customFormat="false" ht="13.8" hidden="false" customHeight="false" outlineLevel="0" collapsed="false">
      <c r="A552" s="89" t="s">
        <v>56</v>
      </c>
      <c r="B552" s="81" t="n">
        <f aca="true">INDIRECT(ADDRESS(ROW()-35*INT((ROW()-15)/35)+138,2+INT((ROW()-15)/35), 1, 1, "Variables_Simulación"))</f>
        <v>0</v>
      </c>
      <c r="C552" s="81" t="n">
        <f aca="true">INDIRECT(ADDRESS(ROW()-35*INT((ROW()-15)/35)+108,2+INT((ROW()-15)/35), 1, 1, "Variables_Simulación"))</f>
        <v>0</v>
      </c>
      <c r="D552" s="81" t="n">
        <f aca="true">INDIRECT(ADDRESS(ROW()-35*INT((ROW()-15)/35)+78,2+INT((ROW()-15)/35), 1, 1, "Variables_Simulación"))</f>
        <v>0</v>
      </c>
      <c r="E552" s="81" t="n">
        <f aca="true">INDIRECT(ADDRESS(ROW()-35*INT((ROW()-15)/35)+48,2+INT((ROW()-15)/35), 1, 1, "Variables_Simulación"))</f>
        <v>0</v>
      </c>
      <c r="F552" s="81" t="n">
        <f aca="true">INDIRECT(ADDRESS(ROW()-35*INT((ROW()-15)/35)+18,2+INT((ROW()-15)/35), 1, 1, "Variables_Simulación"))</f>
        <v>0</v>
      </c>
      <c r="G552" s="81" t="n">
        <f aca="true">INDIRECT(ADDRESS(ROW()-35*INT((ROW()-15)/35)-12,2+INT((ROW()-15)/35), 1, 1, "Variables_Simulación"))</f>
        <v>0</v>
      </c>
      <c r="H552" s="81" t="n">
        <f aca="true">INDIRECT(ADDRESS(ROW()-35*INT((ROW()-15)/35)+168,2+INT((ROW()-15)/35), 1, 1, "Variables_Simulación"))</f>
        <v>0</v>
      </c>
      <c r="I552" s="82" t="n">
        <f aca="false">AP552+AR552+AT552+AV552+AX552</f>
        <v>0.0255225406034653</v>
      </c>
      <c r="J552" s="81" t="n">
        <f aca="false">ROUND(AQ552+AS552+AU552+AW552+AY552, 0)</f>
        <v>156599</v>
      </c>
      <c r="K552" s="90" t="n">
        <f aca="false">I552-Tabla_Ministerio!J552</f>
        <v>0</v>
      </c>
      <c r="L552" s="81" t="n">
        <f aca="false">J552-Tabla_Ministerio!K552</f>
        <v>0</v>
      </c>
      <c r="M552" s="82" t="n">
        <f aca="false">Q587/Q600</f>
        <v>0.0211976382098795</v>
      </c>
      <c r="N552" s="81" t="n">
        <f aca="false">ROUND(N565*M552,0)</f>
        <v>2471190</v>
      </c>
      <c r="O552" s="82" t="n">
        <f aca="false">Tabla_Ministerio!L552/Tabla_Ministerio!L565-M552</f>
        <v>-2.35519838369738E-006</v>
      </c>
      <c r="P552" s="81" t="n">
        <f aca="false">N552-Tabla_Ministerio!L552</f>
        <v>275</v>
      </c>
      <c r="Q552" s="83" t="n">
        <f aca="false">N552+J552</f>
        <v>2627789</v>
      </c>
      <c r="R552" s="81" t="n">
        <f aca="false">Q552-Tabla_Ministerio!M552</f>
        <v>275</v>
      </c>
      <c r="T552" s="83" t="n">
        <f aca="false">B552+Tabla_Ministerio!B552</f>
        <v>7218</v>
      </c>
      <c r="U552" s="83" t="n">
        <f aca="false">C552+Tabla_Ministerio!C552</f>
        <v>43</v>
      </c>
      <c r="V552" s="83" t="n">
        <f aca="false">D552+Tabla_Ministerio!D552</f>
        <v>423.136363636364</v>
      </c>
      <c r="W552" s="83" t="n">
        <f aca="false">E552+Tabla_Ministerio!E552</f>
        <v>234.568181818182</v>
      </c>
      <c r="X552" s="83" t="n">
        <f aca="false">F552+Tabla_Ministerio!F552</f>
        <v>36</v>
      </c>
      <c r="Y552" s="83" t="n">
        <f aca="false">G552+Tabla_Ministerio!G552</f>
        <v>76</v>
      </c>
      <c r="Z552" s="83" t="n">
        <f aca="false">H552+Tabla_Ministerio!H552</f>
        <v>31</v>
      </c>
      <c r="AA552" s="83" t="n">
        <f aca="false">Y552+0.33*Z552</f>
        <v>86.23</v>
      </c>
      <c r="AD552" s="91" t="n">
        <f aca="false">IF(U552&gt;0,T552/U552,0)</f>
        <v>167.860465116279</v>
      </c>
      <c r="AE552" s="92" t="n">
        <f aca="false">EXP((((AD552-AD$565)/AD$566+2)/4-1.9)^3)</f>
        <v>0.0356511116599088</v>
      </c>
      <c r="AF552" s="93" t="n">
        <f aca="false">T552/V552</f>
        <v>17.0583306477602</v>
      </c>
      <c r="AG552" s="92" t="n">
        <f aca="false">EXP((((AF552-AF$565)/AF$566+2)/4-1.9)^3)</f>
        <v>0.0179776577712292</v>
      </c>
      <c r="AH552" s="92" t="n">
        <f aca="false">W552/V552</f>
        <v>0.554355999570308</v>
      </c>
      <c r="AI552" s="92" t="n">
        <f aca="false">EXP((((AH552-AH$565)/AH$566+2)/4-1.9)^3)</f>
        <v>0.0937326963281618</v>
      </c>
      <c r="AJ552" s="92" t="n">
        <f aca="false">X552/V552</f>
        <v>0.0850789558491781</v>
      </c>
      <c r="AK552" s="92" t="n">
        <f aca="false">EXP((((AJ552-AJ$565)/AJ$566+2)/4-1.9)^3)</f>
        <v>0.0857525450688743</v>
      </c>
      <c r="AL552" s="92" t="n">
        <f aca="false">AA552/V552</f>
        <v>0.203787732302073</v>
      </c>
      <c r="AM552" s="92" t="n">
        <f aca="false">EXP((((AL552-AL$565)/AL$566+2)/4-1.9)^3)</f>
        <v>0.0709008308776982</v>
      </c>
      <c r="AN552" s="92" t="n">
        <f aca="false">0.01*AE552+0.15*AG552+0.24*AI552+0.25*AK552+0.35*AM552</f>
        <v>0.0718024339754552</v>
      </c>
      <c r="AP552" s="94" t="n">
        <f aca="false">0.01*AE552/$AN$565</f>
        <v>0.000126723690900191</v>
      </c>
      <c r="AQ552" s="81" t="n">
        <f aca="false">AP552*$J$565</f>
        <v>777.540197664285</v>
      </c>
      <c r="AR552" s="94" t="n">
        <f aca="false">0.15*AG552/$AN$565</f>
        <v>0.000958537493126449</v>
      </c>
      <c r="AS552" s="81" t="n">
        <f aca="false">AR552*$J$565</f>
        <v>5881.31095756336</v>
      </c>
      <c r="AT552" s="94" t="n">
        <f aca="false">0.24*AI552/$AN$565</f>
        <v>0.00799626335360911</v>
      </c>
      <c r="AU552" s="81" t="n">
        <f aca="false">AT552*$J$565</f>
        <v>49062.777010163</v>
      </c>
      <c r="AV552" s="94" t="n">
        <f aca="false">0.25*AK552/$AN$565</f>
        <v>0.00762029464808598</v>
      </c>
      <c r="AW552" s="81" t="n">
        <f aca="false">AV552*$J$565</f>
        <v>46755.9409360916</v>
      </c>
      <c r="AX552" s="94" t="n">
        <f aca="false">0.35*AM552/$AN$565</f>
        <v>0.00882072141774359</v>
      </c>
      <c r="AY552" s="81" t="n">
        <f aca="false">AX552*$J$565</f>
        <v>54121.4150722278</v>
      </c>
    </row>
    <row r="553" customFormat="false" ht="13.8" hidden="false" customHeight="false" outlineLevel="0" collapsed="false">
      <c r="A553" s="89" t="s">
        <v>57</v>
      </c>
      <c r="B553" s="81" t="n">
        <f aca="true">INDIRECT(ADDRESS(ROW()-35*INT((ROW()-15)/35)+138,2+INT((ROW()-15)/35), 1, 1, "Variables_Simulación"))</f>
        <v>0</v>
      </c>
      <c r="C553" s="81" t="n">
        <f aca="true">INDIRECT(ADDRESS(ROW()-35*INT((ROW()-15)/35)+108,2+INT((ROW()-15)/35), 1, 1, "Variables_Simulación"))</f>
        <v>0</v>
      </c>
      <c r="D553" s="81" t="n">
        <f aca="true">INDIRECT(ADDRESS(ROW()-35*INT((ROW()-15)/35)+78,2+INT((ROW()-15)/35), 1, 1, "Variables_Simulación"))</f>
        <v>0</v>
      </c>
      <c r="E553" s="81" t="n">
        <f aca="true">INDIRECT(ADDRESS(ROW()-35*INT((ROW()-15)/35)+48,2+INT((ROW()-15)/35), 1, 1, "Variables_Simulación"))</f>
        <v>0</v>
      </c>
      <c r="F553" s="81" t="n">
        <f aca="true">INDIRECT(ADDRESS(ROW()-35*INT((ROW()-15)/35)+18,2+INT((ROW()-15)/35), 1, 1, "Variables_Simulación"))</f>
        <v>0</v>
      </c>
      <c r="G553" s="81" t="n">
        <f aca="true">INDIRECT(ADDRESS(ROW()-35*INT((ROW()-15)/35)-12,2+INT((ROW()-15)/35), 1, 1, "Variables_Simulación"))</f>
        <v>0</v>
      </c>
      <c r="H553" s="81" t="n">
        <f aca="true">INDIRECT(ADDRESS(ROW()-35*INT((ROW()-15)/35)+168,2+INT((ROW()-15)/35), 1, 1, "Variables_Simulación"))</f>
        <v>0</v>
      </c>
      <c r="I553" s="82" t="n">
        <f aca="false">AP553+AR553+AT553+AV553+AX553</f>
        <v>0.00814407965274951</v>
      </c>
      <c r="J553" s="81" t="n">
        <f aca="false">ROUND(AQ553+AS553+AU553+AW553+AY553, 0)</f>
        <v>49970</v>
      </c>
      <c r="K553" s="90" t="n">
        <f aca="false">I553-Tabla_Ministerio!J553</f>
        <v>2.94902990916057E-017</v>
      </c>
      <c r="L553" s="81" t="n">
        <f aca="false">J553-Tabla_Ministerio!K553</f>
        <v>0</v>
      </c>
      <c r="M553" s="82" t="n">
        <f aca="false">Q588/Q600</f>
        <v>0.0104780490503848</v>
      </c>
      <c r="N553" s="81" t="n">
        <f aca="false">ROUND(N565*M553,0)</f>
        <v>1221516</v>
      </c>
      <c r="O553" s="82" t="n">
        <f aca="false">Tabla_Ministerio!L553/Tabla_Ministerio!L565-M553</f>
        <v>2.02474069912646E-005</v>
      </c>
      <c r="P553" s="81" t="n">
        <f aca="false">N553-Tabla_Ministerio!L553</f>
        <v>-2360</v>
      </c>
      <c r="Q553" s="83" t="n">
        <f aca="false">N553+J553</f>
        <v>1271486</v>
      </c>
      <c r="R553" s="81" t="n">
        <f aca="false">Q553-Tabla_Ministerio!M553</f>
        <v>-2360</v>
      </c>
      <c r="T553" s="83" t="n">
        <f aca="false">B553+Tabla_Ministerio!B553</f>
        <v>3506</v>
      </c>
      <c r="U553" s="83" t="n">
        <f aca="false">C553+Tabla_Ministerio!C553</f>
        <v>63</v>
      </c>
      <c r="V553" s="83" t="n">
        <f aca="false">D553+Tabla_Ministerio!D553</f>
        <v>210.440284119643</v>
      </c>
      <c r="W553" s="83" t="n">
        <f aca="false">E553+Tabla_Ministerio!E553</f>
        <v>48.1306818181818</v>
      </c>
      <c r="X553" s="83" t="n">
        <f aca="false">F553+Tabla_Ministerio!F553</f>
        <v>8</v>
      </c>
      <c r="Y553" s="83" t="n">
        <f aca="false">G553+Tabla_Ministerio!G553</f>
        <v>26</v>
      </c>
      <c r="Z553" s="83" t="n">
        <f aca="false">H553+Tabla_Ministerio!H553</f>
        <v>11</v>
      </c>
      <c r="AA553" s="83" t="n">
        <f aca="false">Y553+0.33*Z553</f>
        <v>29.63</v>
      </c>
      <c r="AD553" s="91" t="n">
        <f aca="false">IF(U553&gt;0,T553/U553,0)</f>
        <v>55.6507936507937</v>
      </c>
      <c r="AE553" s="92" t="n">
        <f aca="false">EXP((((AD553-AD$565)/AD$566+2)/4-1.9)^3)</f>
        <v>0.00222955652481611</v>
      </c>
      <c r="AF553" s="93" t="n">
        <f aca="false">T553/V553</f>
        <v>16.6603082421553</v>
      </c>
      <c r="AG553" s="92" t="n">
        <f aca="false">EXP((((AF553-AF$565)/AF$566+2)/4-1.9)^3)</f>
        <v>0.0150597938446326</v>
      </c>
      <c r="AH553" s="92" t="n">
        <f aca="false">W553/V553</f>
        <v>0.22871420279407</v>
      </c>
      <c r="AI553" s="92" t="n">
        <f aca="false">EXP((((AH553-AH$565)/AH$566+2)/4-1.9)^3)</f>
        <v>0.000857288261474261</v>
      </c>
      <c r="AJ553" s="92" t="n">
        <f aca="false">X553/V553</f>
        <v>0.0380155350648154</v>
      </c>
      <c r="AK553" s="92" t="n">
        <f aca="false">EXP((((AJ553-AJ$565)/AJ$566+2)/4-1.9)^3)</f>
        <v>0.0270584905511943</v>
      </c>
      <c r="AL553" s="92" t="n">
        <f aca="false">AA553/V553</f>
        <v>0.14080003799631</v>
      </c>
      <c r="AM553" s="92" t="n">
        <f aca="false">EXP((((AL553-AL$565)/AL$566+2)/4-1.9)^3)</f>
        <v>0.0390287471445667</v>
      </c>
      <c r="AN553" s="92" t="n">
        <f aca="false">0.01*AE553+0.15*AG553+0.24*AI553+0.25*AK553+0.35*AM553</f>
        <v>0.0229116979630938</v>
      </c>
      <c r="AP553" s="94" t="n">
        <f aca="false">0.01*AE553/$AN$565</f>
        <v>7.92507214334713E-006</v>
      </c>
      <c r="AQ553" s="81" t="n">
        <f aca="false">AP553*$J$565</f>
        <v>48.6259681758729</v>
      </c>
      <c r="AR553" s="94" t="n">
        <f aca="false">0.15*AG553/$AN$565</f>
        <v>0.000802962055598652</v>
      </c>
      <c r="AS553" s="81" t="n">
        <f aca="false">AR553*$J$565</f>
        <v>4926.74472304337</v>
      </c>
      <c r="AT553" s="94" t="n">
        <f aca="false">0.24*AI553/$AN$565</f>
        <v>7.31345941943878E-005</v>
      </c>
      <c r="AU553" s="81" t="n">
        <f aca="false">AT553*$J$565</f>
        <v>448.73288034823</v>
      </c>
      <c r="AV553" s="94" t="n">
        <f aca="false">0.25*AK553/$AN$565</f>
        <v>0.00240451954594399</v>
      </c>
      <c r="AW553" s="81" t="n">
        <f aca="false">AV553*$J$565</f>
        <v>14753.4418368026</v>
      </c>
      <c r="AX553" s="94" t="n">
        <f aca="false">0.35*AM553/$AN$565</f>
        <v>0.00485553838486913</v>
      </c>
      <c r="AY553" s="81" t="n">
        <f aca="false">AX553*$J$565</f>
        <v>29792.1899900405</v>
      </c>
    </row>
    <row r="554" customFormat="false" ht="13.8" hidden="false" customHeight="false" outlineLevel="0" collapsed="false">
      <c r="A554" s="89" t="s">
        <v>58</v>
      </c>
      <c r="B554" s="81" t="n">
        <f aca="true">INDIRECT(ADDRESS(ROW()-35*INT((ROW()-15)/35)+138,2+INT((ROW()-15)/35), 1, 1, "Variables_Simulación"))</f>
        <v>0</v>
      </c>
      <c r="C554" s="81" t="n">
        <f aca="true">INDIRECT(ADDRESS(ROW()-35*INT((ROW()-15)/35)+108,2+INT((ROW()-15)/35), 1, 1, "Variables_Simulación"))</f>
        <v>0</v>
      </c>
      <c r="D554" s="81" t="n">
        <f aca="true">INDIRECT(ADDRESS(ROW()-35*INT((ROW()-15)/35)+78,2+INT((ROW()-15)/35), 1, 1, "Variables_Simulación"))</f>
        <v>0</v>
      </c>
      <c r="E554" s="81" t="n">
        <f aca="true">INDIRECT(ADDRESS(ROW()-35*INT((ROW()-15)/35)+48,2+INT((ROW()-15)/35), 1, 1, "Variables_Simulación"))</f>
        <v>0</v>
      </c>
      <c r="F554" s="81" t="n">
        <f aca="true">INDIRECT(ADDRESS(ROW()-35*INT((ROW()-15)/35)+18,2+INT((ROW()-15)/35), 1, 1, "Variables_Simulación"))</f>
        <v>0</v>
      </c>
      <c r="G554" s="81" t="n">
        <f aca="true">INDIRECT(ADDRESS(ROW()-35*INT((ROW()-15)/35)-12,2+INT((ROW()-15)/35), 1, 1, "Variables_Simulación"))</f>
        <v>0</v>
      </c>
      <c r="H554" s="81" t="n">
        <f aca="true">INDIRECT(ADDRESS(ROW()-35*INT((ROW()-15)/35)+168,2+INT((ROW()-15)/35), 1, 1, "Variables_Simulación"))</f>
        <v>0</v>
      </c>
      <c r="I554" s="82" t="n">
        <f aca="false">AP554+AR554+AT554+AV554+AX554</f>
        <v>0.098736299012478</v>
      </c>
      <c r="J554" s="81" t="n">
        <f aca="false">ROUND(AQ554+AS554+AU554+AW554+AY554, 0)</f>
        <v>605818</v>
      </c>
      <c r="K554" s="90" t="n">
        <f aca="false">I554-Tabla_Ministerio!J554</f>
        <v>4.16333634234434E-016</v>
      </c>
      <c r="L554" s="81" t="n">
        <f aca="false">J554-Tabla_Ministerio!K554</f>
        <v>0</v>
      </c>
      <c r="M554" s="82" t="n">
        <f aca="false">Q589/Q600</f>
        <v>0.0525766434852525</v>
      </c>
      <c r="N554" s="81" t="n">
        <f aca="false">ROUND(N565*M554,0)</f>
        <v>6129308</v>
      </c>
      <c r="O554" s="82" t="n">
        <f aca="false">Tabla_Ministerio!L554/Tabla_Ministerio!L565-M554</f>
        <v>5.18991283970927E-006</v>
      </c>
      <c r="P554" s="81" t="n">
        <f aca="false">N554-Tabla_Ministerio!L554</f>
        <v>-605</v>
      </c>
      <c r="Q554" s="83" t="n">
        <f aca="false">N554+J554</f>
        <v>6735126</v>
      </c>
      <c r="R554" s="81" t="n">
        <f aca="false">Q554-Tabla_Ministerio!M554</f>
        <v>-605</v>
      </c>
      <c r="T554" s="83" t="n">
        <f aca="false">B554+Tabla_Ministerio!B554</f>
        <v>5729</v>
      </c>
      <c r="U554" s="83" t="n">
        <f aca="false">C554+Tabla_Ministerio!C554</f>
        <v>23</v>
      </c>
      <c r="V554" s="83" t="n">
        <f aca="false">D554+Tabla_Ministerio!D554</f>
        <v>256.863636363636</v>
      </c>
      <c r="W554" s="83" t="n">
        <f aca="false">E554+Tabla_Ministerio!E554</f>
        <v>221.363636363636</v>
      </c>
      <c r="X554" s="83" t="n">
        <f aca="false">F554+Tabla_Ministerio!F554</f>
        <v>27</v>
      </c>
      <c r="Y554" s="83" t="n">
        <f aca="false">G554+Tabla_Ministerio!G554</f>
        <v>76</v>
      </c>
      <c r="Z554" s="83" t="n">
        <f aca="false">H554+Tabla_Ministerio!H554</f>
        <v>47</v>
      </c>
      <c r="AA554" s="83" t="n">
        <f aca="false">Y554+0.33*Z554</f>
        <v>91.51</v>
      </c>
      <c r="AD554" s="91" t="n">
        <f aca="false">IF(U554&gt;0,T554/U554,0)</f>
        <v>249.086956521739</v>
      </c>
      <c r="AE554" s="92" t="n">
        <f aca="false">EXP((((AD554-AD$565)/AD$566+2)/4-1.9)^3)</f>
        <v>0.140356219621174</v>
      </c>
      <c r="AF554" s="93" t="n">
        <f aca="false">T554/V554</f>
        <v>22.3036630684835</v>
      </c>
      <c r="AG554" s="92" t="n">
        <f aca="false">EXP((((AF554-AF$565)/AF$566+2)/4-1.9)^3)</f>
        <v>0.118930822476125</v>
      </c>
      <c r="AH554" s="92" t="n">
        <f aca="false">W554/V554</f>
        <v>0.861794372677402</v>
      </c>
      <c r="AI554" s="92" t="n">
        <f aca="false">EXP((((AH554-AH$565)/AH$566+2)/4-1.9)^3)</f>
        <v>0.622476424987194</v>
      </c>
      <c r="AJ554" s="92" t="n">
        <f aca="false">X554/V554</f>
        <v>0.105114139090427</v>
      </c>
      <c r="AK554" s="92" t="n">
        <f aca="false">EXP((((AJ554-AJ$565)/AJ$566+2)/4-1.9)^3)</f>
        <v>0.128567152955804</v>
      </c>
      <c r="AL554" s="92" t="n">
        <f aca="false">AA554/V554</f>
        <v>0.356259069191294</v>
      </c>
      <c r="AM554" s="92" t="n">
        <f aca="false">EXP((((AL554-AL$565)/AL$566+2)/4-1.9)^3)</f>
        <v>0.219985752025959</v>
      </c>
      <c r="AN554" s="92" t="n">
        <f aca="false">0.01*AE554+0.15*AG554+0.24*AI554+0.25*AK554+0.35*AM554</f>
        <v>0.277774329012594</v>
      </c>
      <c r="AP554" s="94" t="n">
        <f aca="false">0.01*AE554/$AN$565</f>
        <v>0.0004989033262375</v>
      </c>
      <c r="AQ554" s="81" t="n">
        <f aca="false">AP554*$J$565</f>
        <v>3061.12762453867</v>
      </c>
      <c r="AR554" s="94" t="n">
        <f aca="false">0.15*AG554/$AN$565</f>
        <v>0.00634118492422145</v>
      </c>
      <c r="AS554" s="81" t="n">
        <f aca="false">AR554*$J$565</f>
        <v>38907.6907749496</v>
      </c>
      <c r="AT554" s="94" t="n">
        <f aca="false">0.24*AI554/$AN$565</f>
        <v>0.0531029792227927</v>
      </c>
      <c r="AU554" s="81" t="n">
        <f aca="false">AT554*$J$565</f>
        <v>325824.639956019</v>
      </c>
      <c r="AV554" s="94" t="n">
        <f aca="false">0.25*AK554/$AN$565</f>
        <v>0.0114249622189275</v>
      </c>
      <c r="AW554" s="81" t="n">
        <f aca="false">AV554*$J$565</f>
        <v>70100.2892111822</v>
      </c>
      <c r="AX554" s="94" t="n">
        <f aca="false">0.35*AM554/$AN$565</f>
        <v>0.0273682693202989</v>
      </c>
      <c r="AY554" s="81" t="n">
        <f aca="false">AX554*$J$565</f>
        <v>167923.845856059</v>
      </c>
    </row>
    <row r="555" customFormat="false" ht="13.8" hidden="false" customHeight="false" outlineLevel="0" collapsed="false">
      <c r="A555" s="89" t="s">
        <v>59</v>
      </c>
      <c r="B555" s="81" t="n">
        <f aca="true">INDIRECT(ADDRESS(ROW()-35*INT((ROW()-15)/35)+138,2+INT((ROW()-15)/35), 1, 1, "Variables_Simulación"))</f>
        <v>0</v>
      </c>
      <c r="C555" s="81" t="n">
        <f aca="true">INDIRECT(ADDRESS(ROW()-35*INT((ROW()-15)/35)+108,2+INT((ROW()-15)/35), 1, 1, "Variables_Simulación"))</f>
        <v>0</v>
      </c>
      <c r="D555" s="81" t="n">
        <f aca="true">INDIRECT(ADDRESS(ROW()-35*INT((ROW()-15)/35)+78,2+INT((ROW()-15)/35), 1, 1, "Variables_Simulación"))</f>
        <v>0</v>
      </c>
      <c r="E555" s="81" t="n">
        <f aca="true">INDIRECT(ADDRESS(ROW()-35*INT((ROW()-15)/35)+48,2+INT((ROW()-15)/35), 1, 1, "Variables_Simulación"))</f>
        <v>0</v>
      </c>
      <c r="F555" s="81" t="n">
        <f aca="true">INDIRECT(ADDRESS(ROW()-35*INT((ROW()-15)/35)+18,2+INT((ROW()-15)/35), 1, 1, "Variables_Simulación"))</f>
        <v>0</v>
      </c>
      <c r="G555" s="81" t="n">
        <f aca="true">INDIRECT(ADDRESS(ROW()-35*INT((ROW()-15)/35)-12,2+INT((ROW()-15)/35), 1, 1, "Variables_Simulación"))</f>
        <v>0</v>
      </c>
      <c r="H555" s="81" t="n">
        <f aca="true">INDIRECT(ADDRESS(ROW()-35*INT((ROW()-15)/35)+168,2+INT((ROW()-15)/35), 1, 1, "Variables_Simulación"))</f>
        <v>0</v>
      </c>
      <c r="I555" s="82" t="n">
        <f aca="false">AP555+AR555+AT555+AV555+AX555</f>
        <v>0.00809239359714034</v>
      </c>
      <c r="J555" s="81" t="n">
        <f aca="false">ROUND(AQ555+AS555+AU555+AW555+AY555, 0)</f>
        <v>49653</v>
      </c>
      <c r="K555" s="90" t="n">
        <f aca="false">I555-Tabla_Ministerio!J555</f>
        <v>-1.02348685082632E-016</v>
      </c>
      <c r="L555" s="81" t="n">
        <f aca="false">J555-Tabla_Ministerio!K555</f>
        <v>0</v>
      </c>
      <c r="M555" s="82" t="n">
        <f aca="false">Q590/Q600</f>
        <v>0.0101712328317988</v>
      </c>
      <c r="N555" s="81" t="n">
        <f aca="false">ROUND(N565*M555,0)</f>
        <v>1185747</v>
      </c>
      <c r="O555" s="82" t="n">
        <f aca="false">Tabla_Ministerio!L555/Tabla_Ministerio!L565-M555</f>
        <v>-2.25805065889456E-005</v>
      </c>
      <c r="P555" s="81" t="n">
        <f aca="false">N555-Tabla_Ministerio!L555</f>
        <v>2632</v>
      </c>
      <c r="Q555" s="83" t="n">
        <f aca="false">N555+J555</f>
        <v>1235400</v>
      </c>
      <c r="R555" s="81" t="n">
        <f aca="false">Q555-Tabla_Ministerio!M555</f>
        <v>2632</v>
      </c>
      <c r="T555" s="83" t="n">
        <f aca="false">B555+Tabla_Ministerio!B555</f>
        <v>3627</v>
      </c>
      <c r="U555" s="83" t="n">
        <f aca="false">C555+Tabla_Ministerio!C555</f>
        <v>30</v>
      </c>
      <c r="V555" s="83" t="n">
        <f aca="false">D555+Tabla_Ministerio!D555</f>
        <v>164.636363636364</v>
      </c>
      <c r="W555" s="83" t="n">
        <f aca="false">E555+Tabla_Ministerio!E555</f>
        <v>43.2272727272727</v>
      </c>
      <c r="X555" s="83" t="n">
        <f aca="false">F555+Tabla_Ministerio!F555</f>
        <v>1</v>
      </c>
      <c r="Y555" s="83" t="n">
        <f aca="false">G555+Tabla_Ministerio!G555</f>
        <v>2</v>
      </c>
      <c r="Z555" s="83" t="n">
        <f aca="false">H555+Tabla_Ministerio!H555</f>
        <v>1</v>
      </c>
      <c r="AA555" s="83" t="n">
        <f aca="false">Y555+0.33*Z555</f>
        <v>2.33</v>
      </c>
      <c r="AD555" s="91" t="n">
        <f aca="false">IF(U555&gt;0,T555/U555,0)</f>
        <v>120.9</v>
      </c>
      <c r="AE555" s="92" t="n">
        <f aca="false">EXP((((AD555-AD$565)/AD$566+2)/4-1.9)^3)</f>
        <v>0.0127828064266567</v>
      </c>
      <c r="AF555" s="93" t="n">
        <f aca="false">T555/V555</f>
        <v>22.0303699613473</v>
      </c>
      <c r="AG555" s="92" t="n">
        <f aca="false">EXP((((AF555-AF$565)/AF$566+2)/4-1.9)^3)</f>
        <v>0.109847484931326</v>
      </c>
      <c r="AH555" s="92" t="n">
        <f aca="false">W555/V555</f>
        <v>0.262562120375482</v>
      </c>
      <c r="AI555" s="92" t="n">
        <f aca="false">EXP((((AH555-AH$565)/AH$566+2)/4-1.9)^3)</f>
        <v>0.00164418699866952</v>
      </c>
      <c r="AJ555" s="92" t="n">
        <f aca="false">X555/V555</f>
        <v>0.00607399226946437</v>
      </c>
      <c r="AK555" s="92" t="n">
        <f aca="false">EXP((((AJ555-AJ$565)/AJ$566+2)/4-1.9)^3)</f>
        <v>0.0103656973163609</v>
      </c>
      <c r="AL555" s="92" t="n">
        <f aca="false">AA555/V555</f>
        <v>0.014152401987852</v>
      </c>
      <c r="AM555" s="92" t="n">
        <f aca="false">EXP((((AL555-AL$565)/AL$566+2)/4-1.9)^3)</f>
        <v>0.00907231380678036</v>
      </c>
      <c r="AN555" s="92" t="n">
        <f aca="false">0.01*AE555+0.15*AG555+0.24*AI555+0.25*AK555+0.35*AM555</f>
        <v>0.0227662898451094</v>
      </c>
      <c r="AP555" s="94" t="n">
        <f aca="false">0.01*AE555/$AN$565</f>
        <v>4.54371360394422E-005</v>
      </c>
      <c r="AQ555" s="81" t="n">
        <f aca="false">AP555*$J$565</f>
        <v>278.789226279974</v>
      </c>
      <c r="AR555" s="94" t="n">
        <f aca="false">0.15*AG555/$AN$565</f>
        <v>0.00585687714007022</v>
      </c>
      <c r="AS555" s="81" t="n">
        <f aca="false">AR555*$J$565</f>
        <v>35936.1172077317</v>
      </c>
      <c r="AT555" s="94" t="n">
        <f aca="false">0.24*AI555/$AN$565</f>
        <v>0.00014026431287021</v>
      </c>
      <c r="AU555" s="81" t="n">
        <f aca="false">AT555*$J$565</f>
        <v>860.621567913813</v>
      </c>
      <c r="AV555" s="94" t="n">
        <f aca="false">0.25*AK555/$AN$565</f>
        <v>0.000921134967132483</v>
      </c>
      <c r="AW555" s="81" t="n">
        <f aca="false">AV555*$J$565</f>
        <v>5651.81979258935</v>
      </c>
      <c r="AX555" s="94" t="n">
        <f aca="false">0.35*AM555/$AN$565</f>
        <v>0.00112868004102798</v>
      </c>
      <c r="AY555" s="81" t="n">
        <f aca="false">AX555*$J$565</f>
        <v>6925.25680057592</v>
      </c>
    </row>
    <row r="556" customFormat="false" ht="13.8" hidden="false" customHeight="false" outlineLevel="0" collapsed="false">
      <c r="A556" s="89" t="s">
        <v>60</v>
      </c>
      <c r="B556" s="81" t="n">
        <f aca="true">INDIRECT(ADDRESS(ROW()-35*INT((ROW()-15)/35)+138,2+INT((ROW()-15)/35), 1, 1, "Variables_Simulación"))</f>
        <v>0</v>
      </c>
      <c r="C556" s="81" t="n">
        <f aca="true">INDIRECT(ADDRESS(ROW()-35*INT((ROW()-15)/35)+108,2+INT((ROW()-15)/35), 1, 1, "Variables_Simulación"))</f>
        <v>0</v>
      </c>
      <c r="D556" s="81" t="n">
        <f aca="true">INDIRECT(ADDRESS(ROW()-35*INT((ROW()-15)/35)+78,2+INT((ROW()-15)/35), 1, 1, "Variables_Simulación"))</f>
        <v>0</v>
      </c>
      <c r="E556" s="81" t="n">
        <f aca="true">INDIRECT(ADDRESS(ROW()-35*INT((ROW()-15)/35)+48,2+INT((ROW()-15)/35), 1, 1, "Variables_Simulación"))</f>
        <v>0</v>
      </c>
      <c r="F556" s="81" t="n">
        <f aca="true">INDIRECT(ADDRESS(ROW()-35*INT((ROW()-15)/35)+18,2+INT((ROW()-15)/35), 1, 1, "Variables_Simulación"))</f>
        <v>0</v>
      </c>
      <c r="G556" s="81" t="n">
        <f aca="true">INDIRECT(ADDRESS(ROW()-35*INT((ROW()-15)/35)-12,2+INT((ROW()-15)/35), 1, 1, "Variables_Simulación"))</f>
        <v>0</v>
      </c>
      <c r="H556" s="81" t="n">
        <f aca="true">INDIRECT(ADDRESS(ROW()-35*INT((ROW()-15)/35)+168,2+INT((ROW()-15)/35), 1, 1, "Variables_Simulación"))</f>
        <v>0</v>
      </c>
      <c r="I556" s="82" t="n">
        <f aca="false">AP556+AR556+AT556+AV556+AX556</f>
        <v>0.0716741124714108</v>
      </c>
      <c r="J556" s="81" t="n">
        <f aca="false">ROUND(AQ556+AS556+AU556+AW556+AY556, 0)</f>
        <v>439772</v>
      </c>
      <c r="K556" s="90" t="n">
        <f aca="false">I556-Tabla_Ministerio!J556</f>
        <v>0</v>
      </c>
      <c r="L556" s="81" t="n">
        <f aca="false">J556-Tabla_Ministerio!K556</f>
        <v>0</v>
      </c>
      <c r="M556" s="82" t="n">
        <f aca="false">Q591/Q600</f>
        <v>0.0342727761979161</v>
      </c>
      <c r="N556" s="81" t="n">
        <f aca="false">ROUND(N565*M556,0)</f>
        <v>3995470</v>
      </c>
      <c r="O556" s="82" t="n">
        <f aca="false">Tabla_Ministerio!L556/Tabla_Ministerio!L565-M556</f>
        <v>5.37065345436946E-005</v>
      </c>
      <c r="P556" s="81" t="n">
        <f aca="false">N556-Tabla_Ministerio!L556</f>
        <v>-6261</v>
      </c>
      <c r="Q556" s="83" t="n">
        <f aca="false">N556+J556</f>
        <v>4435242</v>
      </c>
      <c r="R556" s="81" t="n">
        <f aca="false">Q556-Tabla_Ministerio!M556</f>
        <v>-6261</v>
      </c>
      <c r="T556" s="83" t="n">
        <f aca="false">B556+Tabla_Ministerio!B556</f>
        <v>7689</v>
      </c>
      <c r="U556" s="83" t="n">
        <f aca="false">C556+Tabla_Ministerio!C556</f>
        <v>48</v>
      </c>
      <c r="V556" s="83" t="n">
        <f aca="false">D556+Tabla_Ministerio!D556</f>
        <v>248.5</v>
      </c>
      <c r="W556" s="83" t="n">
        <f aca="false">E556+Tabla_Ministerio!E556</f>
        <v>171.409090909091</v>
      </c>
      <c r="X556" s="83" t="n">
        <f aca="false">F556+Tabla_Ministerio!F556</f>
        <v>14</v>
      </c>
      <c r="Y556" s="83" t="n">
        <f aca="false">G556+Tabla_Ministerio!G556</f>
        <v>54</v>
      </c>
      <c r="Z556" s="83" t="n">
        <f aca="false">H556+Tabla_Ministerio!H556</f>
        <v>13</v>
      </c>
      <c r="AA556" s="83" t="n">
        <f aca="false">Y556+0.33*Z556</f>
        <v>58.29</v>
      </c>
      <c r="AD556" s="91" t="n">
        <f aca="false">IF(U556&gt;0,T556/U556,0)</f>
        <v>160.1875</v>
      </c>
      <c r="AE556" s="92" t="n">
        <f aca="false">EXP((((AD556-AD$565)/AD$566+2)/4-1.9)^3)</f>
        <v>0.0305262197269736</v>
      </c>
      <c r="AF556" s="93" t="n">
        <f aca="false">T556/V556</f>
        <v>30.9416498993964</v>
      </c>
      <c r="AG556" s="92" t="n">
        <f aca="false">EXP((((AF556-AF$565)/AF$566+2)/4-1.9)^3)</f>
        <v>0.614308951691788</v>
      </c>
      <c r="AH556" s="92" t="n">
        <f aca="false">W556/V556</f>
        <v>0.689775013718676</v>
      </c>
      <c r="AI556" s="92" t="n">
        <f aca="false">EXP((((AH556-AH$565)/AH$566+2)/4-1.9)^3)</f>
        <v>0.274709607150018</v>
      </c>
      <c r="AJ556" s="92" t="n">
        <f aca="false">X556/V556</f>
        <v>0.0563380281690141</v>
      </c>
      <c r="AK556" s="92" t="n">
        <f aca="false">EXP((((AJ556-AJ$565)/AJ$566+2)/4-1.9)^3)</f>
        <v>0.0439179903529635</v>
      </c>
      <c r="AL556" s="92" t="n">
        <f aca="false">AA556/V556</f>
        <v>0.234567404426559</v>
      </c>
      <c r="AM556" s="92" t="n">
        <f aca="false">EXP((((AL556-AL$565)/AL$566+2)/4-1.9)^3)</f>
        <v>0.0922257390798242</v>
      </c>
      <c r="AN556" s="92" t="n">
        <f aca="false">0.01*AE556+0.15*AG556+0.24*AI556+0.25*AK556+0.35*AM556</f>
        <v>0.201640416933222</v>
      </c>
      <c r="AP556" s="94" t="n">
        <f aca="false">0.01*AE556/$AN$565</f>
        <v>0.000108507001687201</v>
      </c>
      <c r="AQ556" s="81" t="n">
        <f aca="false">AP556*$J$565</f>
        <v>665.767820843184</v>
      </c>
      <c r="AR556" s="94" t="n">
        <f aca="false">0.15*AG556/$AN$565</f>
        <v>0.0327538865214209</v>
      </c>
      <c r="AS556" s="81" t="n">
        <f aca="false">AR556*$J$565</f>
        <v>200968.447330007</v>
      </c>
      <c r="AT556" s="94" t="n">
        <f aca="false">0.24*AI556/$AN$565</f>
        <v>0.0234352627267596</v>
      </c>
      <c r="AU556" s="81" t="n">
        <f aca="false">AT556*$J$565</f>
        <v>143792.046170994</v>
      </c>
      <c r="AV556" s="94" t="n">
        <f aca="false">0.25*AK556/$AN$565</f>
        <v>0.00390271829917797</v>
      </c>
      <c r="AW556" s="81" t="n">
        <f aca="false">AV556*$J$565</f>
        <v>23945.9594036042</v>
      </c>
      <c r="AX556" s="94" t="n">
        <f aca="false">0.35*AM556/$AN$565</f>
        <v>0.0114737379223651</v>
      </c>
      <c r="AY556" s="81" t="n">
        <f aca="false">AX556*$J$565</f>
        <v>70399.5629288483</v>
      </c>
    </row>
    <row r="557" customFormat="false" ht="13.8" hidden="false" customHeight="false" outlineLevel="0" collapsed="false">
      <c r="A557" s="89" t="s">
        <v>61</v>
      </c>
      <c r="B557" s="81" t="n">
        <f aca="true">INDIRECT(ADDRESS(ROW()-35*INT((ROW()-15)/35)+138,2+INT((ROW()-15)/35), 1, 1, "Variables_Simulación"))</f>
        <v>0</v>
      </c>
      <c r="C557" s="81" t="n">
        <f aca="true">INDIRECT(ADDRESS(ROW()-35*INT((ROW()-15)/35)+108,2+INT((ROW()-15)/35), 1, 1, "Variables_Simulación"))</f>
        <v>0</v>
      </c>
      <c r="D557" s="81" t="n">
        <f aca="true">INDIRECT(ADDRESS(ROW()-35*INT((ROW()-15)/35)+78,2+INT((ROW()-15)/35), 1, 1, "Variables_Simulación"))</f>
        <v>0</v>
      </c>
      <c r="E557" s="81" t="n">
        <f aca="true">INDIRECT(ADDRESS(ROW()-35*INT((ROW()-15)/35)+48,2+INT((ROW()-15)/35), 1, 1, "Variables_Simulación"))</f>
        <v>0</v>
      </c>
      <c r="F557" s="81" t="n">
        <f aca="true">INDIRECT(ADDRESS(ROW()-35*INT((ROW()-15)/35)+18,2+INT((ROW()-15)/35), 1, 1, "Variables_Simulación"))</f>
        <v>0</v>
      </c>
      <c r="G557" s="81" t="n">
        <f aca="true">INDIRECT(ADDRESS(ROW()-35*INT((ROW()-15)/35)-12,2+INT((ROW()-15)/35), 1, 1, "Variables_Simulación"))</f>
        <v>0</v>
      </c>
      <c r="H557" s="81" t="n">
        <f aca="true">INDIRECT(ADDRESS(ROW()-35*INT((ROW()-15)/35)+168,2+INT((ROW()-15)/35), 1, 1, "Variables_Simulación"))</f>
        <v>0</v>
      </c>
      <c r="I557" s="82" t="n">
        <f aca="false">AP557+AR557+AT557+AV557+AX557</f>
        <v>0.00441698722175283</v>
      </c>
      <c r="J557" s="81" t="n">
        <f aca="false">ROUND(AQ557+AS557+AU557+AW557+AY557, 0)</f>
        <v>27101</v>
      </c>
      <c r="K557" s="90" t="n">
        <f aca="false">I557-Tabla_Ministerio!J557</f>
        <v>0</v>
      </c>
      <c r="L557" s="81" t="n">
        <f aca="false">J557-Tabla_Ministerio!K557</f>
        <v>0</v>
      </c>
      <c r="M557" s="82" t="n">
        <f aca="false">Q592/Q600</f>
        <v>0.0139547217492599</v>
      </c>
      <c r="N557" s="81" t="n">
        <f aca="false">ROUND(N565*M557,0)</f>
        <v>1626821</v>
      </c>
      <c r="O557" s="82" t="n">
        <f aca="false">Tabla_Ministerio!L557/Tabla_Ministerio!L565-M557</f>
        <v>8.466481973066E-006</v>
      </c>
      <c r="P557" s="81" t="n">
        <f aca="false">N557-Tabla_Ministerio!L557</f>
        <v>-987</v>
      </c>
      <c r="Q557" s="83" t="n">
        <f aca="false">N557+J557</f>
        <v>1653922</v>
      </c>
      <c r="R557" s="81" t="n">
        <f aca="false">Q557-Tabla_Ministerio!M557</f>
        <v>-987</v>
      </c>
      <c r="T557" s="83" t="n">
        <f aca="false">B557+Tabla_Ministerio!B557</f>
        <v>6639</v>
      </c>
      <c r="U557" s="83" t="n">
        <f aca="false">C557+Tabla_Ministerio!C557</f>
        <v>58</v>
      </c>
      <c r="V557" s="83" t="n">
        <f aca="false">D557+Tabla_Ministerio!D557</f>
        <v>420.272727272727</v>
      </c>
      <c r="W557" s="83" t="n">
        <f aca="false">E557+Tabla_Ministerio!E557</f>
        <v>130.795454545455</v>
      </c>
      <c r="X557" s="83" t="n">
        <f aca="false">F557+Tabla_Ministerio!F557</f>
        <v>9</v>
      </c>
      <c r="Y557" s="83" t="n">
        <f aca="false">G557+Tabla_Ministerio!G557</f>
        <v>23</v>
      </c>
      <c r="Z557" s="83" t="n">
        <f aca="false">H557+Tabla_Ministerio!H557</f>
        <v>8</v>
      </c>
      <c r="AA557" s="83" t="n">
        <f aca="false">Y557+0.33*Z557</f>
        <v>25.64</v>
      </c>
      <c r="AD557" s="91" t="n">
        <f aca="false">IF(U557&gt;0,T557/U557,0)</f>
        <v>114.465517241379</v>
      </c>
      <c r="AE557" s="92" t="n">
        <f aca="false">EXP((((AD557-AD$565)/AD$566+2)/4-1.9)^3)</f>
        <v>0.0109465525137244</v>
      </c>
      <c r="AF557" s="93" t="n">
        <f aca="false">T557/V557</f>
        <v>15.7968851395198</v>
      </c>
      <c r="AG557" s="92" t="n">
        <f aca="false">EXP((((AF557-AF$565)/AF$566+2)/4-1.9)^3)</f>
        <v>0.0100756260146432</v>
      </c>
      <c r="AH557" s="92" t="n">
        <f aca="false">W557/V557</f>
        <v>0.311215660826304</v>
      </c>
      <c r="AI557" s="92" t="n">
        <f aca="false">EXP((((AH557-AH$565)/AH$566+2)/4-1.9)^3)</f>
        <v>0.00390122687698858</v>
      </c>
      <c r="AJ557" s="92" t="n">
        <f aca="false">X557/V557</f>
        <v>0.0214146658014277</v>
      </c>
      <c r="AK557" s="92" t="n">
        <f aca="false">EXP((((AJ557-AJ$565)/AJ$566+2)/4-1.9)^3)</f>
        <v>0.0167455370831125</v>
      </c>
      <c r="AL557" s="92" t="n">
        <f aca="false">AA557/V557</f>
        <v>0.0610080034609561</v>
      </c>
      <c r="AM557" s="92" t="n">
        <f aca="false">EXP((((AL557-AL$565)/AL$566+2)/4-1.9)^3)</f>
        <v>0.0162365702573504</v>
      </c>
      <c r="AN557" s="92" t="n">
        <f aca="false">0.01*AE557+0.15*AG557+0.24*AI557+0.25*AK557+0.35*AM557</f>
        <v>0.0124262877386617</v>
      </c>
      <c r="AP557" s="94" t="n">
        <f aca="false">0.01*AE557/$AN$565</f>
        <v>3.89100780476326E-005</v>
      </c>
      <c r="AQ557" s="81" t="n">
        <f aca="false">AP557*$J$565</f>
        <v>238.741071707874</v>
      </c>
      <c r="AR557" s="94" t="n">
        <f aca="false">0.15*AG557/$AN$565</f>
        <v>0.000537214882197382</v>
      </c>
      <c r="AS557" s="81" t="n">
        <f aca="false">AR557*$J$565</f>
        <v>3296.19633649194</v>
      </c>
      <c r="AT557" s="94" t="n">
        <f aca="false">0.24*AI557/$AN$565</f>
        <v>0.000332810627802309</v>
      </c>
      <c r="AU557" s="81" t="n">
        <f aca="false">AT557*$J$565</f>
        <v>2042.03049554479</v>
      </c>
      <c r="AV557" s="94" t="n">
        <f aca="false">0.25*AK557/$AN$565</f>
        <v>0.0014880715961407</v>
      </c>
      <c r="AW557" s="81" t="n">
        <f aca="false">AV557*$J$565</f>
        <v>9130.38023737126</v>
      </c>
      <c r="AX557" s="94" t="n">
        <f aca="false">0.35*AM557/$AN$565</f>
        <v>0.00201998003756481</v>
      </c>
      <c r="AY557" s="81" t="n">
        <f aca="false">AX557*$J$565</f>
        <v>12394.0177762269</v>
      </c>
    </row>
    <row r="558" customFormat="false" ht="13.8" hidden="false" customHeight="false" outlineLevel="0" collapsed="false">
      <c r="A558" s="89" t="s">
        <v>62</v>
      </c>
      <c r="B558" s="81" t="n">
        <f aca="true">INDIRECT(ADDRESS(ROW()-35*INT((ROW()-15)/35)+138,2+INT((ROW()-15)/35), 1, 1, "Variables_Simulación"))</f>
        <v>0</v>
      </c>
      <c r="C558" s="81" t="n">
        <f aca="true">INDIRECT(ADDRESS(ROW()-35*INT((ROW()-15)/35)+108,2+INT((ROW()-15)/35), 1, 1, "Variables_Simulación"))</f>
        <v>0</v>
      </c>
      <c r="D558" s="81" t="n">
        <f aca="true">INDIRECT(ADDRESS(ROW()-35*INT((ROW()-15)/35)+78,2+INT((ROW()-15)/35), 1, 1, "Variables_Simulación"))</f>
        <v>0</v>
      </c>
      <c r="E558" s="81" t="n">
        <f aca="true">INDIRECT(ADDRESS(ROW()-35*INT((ROW()-15)/35)+48,2+INT((ROW()-15)/35), 1, 1, "Variables_Simulación"))</f>
        <v>0</v>
      </c>
      <c r="F558" s="81" t="n">
        <f aca="true">INDIRECT(ADDRESS(ROW()-35*INT((ROW()-15)/35)+18,2+INT((ROW()-15)/35), 1, 1, "Variables_Simulación"))</f>
        <v>0</v>
      </c>
      <c r="G558" s="81" t="n">
        <f aca="true">INDIRECT(ADDRESS(ROW()-35*INT((ROW()-15)/35)-12,2+INT((ROW()-15)/35), 1, 1, "Variables_Simulación"))</f>
        <v>0</v>
      </c>
      <c r="H558" s="81" t="n">
        <f aca="true">INDIRECT(ADDRESS(ROW()-35*INT((ROW()-15)/35)+168,2+INT((ROW()-15)/35), 1, 1, "Variables_Simulación"))</f>
        <v>0</v>
      </c>
      <c r="I558" s="82" t="n">
        <f aca="false">AP558+AR558+AT558+AV558+AX558</f>
        <v>0.0128547581610164</v>
      </c>
      <c r="J558" s="81" t="n">
        <f aca="false">ROUND(AQ558+AS558+AU558+AW558+AY558, 0)</f>
        <v>78873</v>
      </c>
      <c r="K558" s="90" t="n">
        <f aca="false">I558-Tabla_Ministerio!J558</f>
        <v>0</v>
      </c>
      <c r="L558" s="81" t="n">
        <f aca="false">J558-Tabla_Ministerio!K558</f>
        <v>0</v>
      </c>
      <c r="M558" s="82" t="n">
        <f aca="false">Q593/Q600</f>
        <v>0.0274243354116409</v>
      </c>
      <c r="N558" s="81" t="n">
        <f aca="false">ROUND(N565*M558,0)</f>
        <v>3197089</v>
      </c>
      <c r="O558" s="82" t="n">
        <f aca="false">Tabla_Ministerio!L558/Tabla_Ministerio!L565-M558</f>
        <v>-1.1166642395883E-005</v>
      </c>
      <c r="P558" s="81" t="n">
        <f aca="false">N558-Tabla_Ministerio!L558</f>
        <v>1302</v>
      </c>
      <c r="Q558" s="83" t="n">
        <f aca="false">N558+J558</f>
        <v>3275962</v>
      </c>
      <c r="R558" s="81" t="n">
        <f aca="false">Q558-Tabla_Ministerio!M558</f>
        <v>1302</v>
      </c>
      <c r="T558" s="83" t="n">
        <f aca="false">B558+Tabla_Ministerio!B558</f>
        <v>6793</v>
      </c>
      <c r="U558" s="83" t="n">
        <f aca="false">C558+Tabla_Ministerio!C558</f>
        <v>38</v>
      </c>
      <c r="V558" s="83" t="n">
        <f aca="false">D558+Tabla_Ministerio!D558</f>
        <v>326.568181818182</v>
      </c>
      <c r="W558" s="83" t="n">
        <f aca="false">E558+Tabla_Ministerio!E558</f>
        <v>172.045454545455</v>
      </c>
      <c r="X558" s="83" t="n">
        <f aca="false">F558+Tabla_Ministerio!F558</f>
        <v>7</v>
      </c>
      <c r="Y558" s="83" t="n">
        <f aca="false">G558+Tabla_Ministerio!G558</f>
        <v>3</v>
      </c>
      <c r="Z558" s="83" t="n">
        <f aca="false">H558+Tabla_Ministerio!H558</f>
        <v>5</v>
      </c>
      <c r="AA558" s="83" t="n">
        <f aca="false">Y558+0.33*Z558</f>
        <v>4.65</v>
      </c>
      <c r="AD558" s="91" t="n">
        <f aca="false">IF(U558&gt;0,T558/U558,0)</f>
        <v>178.763157894737</v>
      </c>
      <c r="AE558" s="92" t="n">
        <f aca="false">EXP((((AD558-AD$565)/AD$566+2)/4-1.9)^3)</f>
        <v>0.0440921557308524</v>
      </c>
      <c r="AF558" s="93" t="n">
        <f aca="false">T558/V558</f>
        <v>20.8011691836593</v>
      </c>
      <c r="AG558" s="92" t="n">
        <f aca="false">EXP((((AF558-AF$565)/AF$566+2)/4-1.9)^3)</f>
        <v>0.074983937188667</v>
      </c>
      <c r="AH558" s="92" t="n">
        <f aca="false">W558/V558</f>
        <v>0.526828589324241</v>
      </c>
      <c r="AI558" s="92" t="n">
        <f aca="false">EXP((((AH558-AH$565)/AH$566+2)/4-1.9)^3)</f>
        <v>0.0712828441619903</v>
      </c>
      <c r="AJ558" s="92" t="n">
        <f aca="false">X558/V558</f>
        <v>0.0214350337532187</v>
      </c>
      <c r="AK558" s="92" t="n">
        <f aca="false">EXP((((AJ558-AJ$565)/AJ$566+2)/4-1.9)^3)</f>
        <v>0.0167558117526559</v>
      </c>
      <c r="AL558" s="92" t="n">
        <f aca="false">AA558/V558</f>
        <v>0.0142389867074953</v>
      </c>
      <c r="AM558" s="92" t="n">
        <f aca="false">EXP((((AL558-AL$565)/AL$566+2)/4-1.9)^3)</f>
        <v>0.00908250924352102</v>
      </c>
      <c r="AN558" s="92" t="n">
        <f aca="false">0.01*AE558+0.15*AG558+0.24*AI558+0.25*AK558+0.35*AM558</f>
        <v>0.0361642259078826</v>
      </c>
      <c r="AP558" s="94" t="n">
        <f aca="false">0.01*AE558/$AN$565</f>
        <v>0.000156727811667176</v>
      </c>
      <c r="AQ558" s="81" t="n">
        <f aca="false">AP558*$J$565</f>
        <v>961.636871507842</v>
      </c>
      <c r="AR558" s="94" t="n">
        <f aca="false">0.15*AG558/$AN$565</f>
        <v>0.00399801331698515</v>
      </c>
      <c r="AS558" s="81" t="n">
        <f aca="false">AR558*$J$565</f>
        <v>24530.6622831989</v>
      </c>
      <c r="AT558" s="94" t="n">
        <f aca="false">0.24*AI558/$AN$565</f>
        <v>0.00608108394234145</v>
      </c>
      <c r="AU558" s="81" t="n">
        <f aca="false">AT558*$J$565</f>
        <v>37311.7857991157</v>
      </c>
      <c r="AV558" s="94" t="n">
        <f aca="false">0.25*AK558/$AN$565</f>
        <v>0.00148898464203654</v>
      </c>
      <c r="AW558" s="81" t="n">
        <f aca="false">AV558*$J$565</f>
        <v>9135.98242494392</v>
      </c>
      <c r="AX558" s="94" t="n">
        <f aca="false">0.35*AM558/$AN$565</f>
        <v>0.0011299484479861</v>
      </c>
      <c r="AY558" s="81" t="n">
        <f aca="false">AX558*$J$565</f>
        <v>6933.03938163814</v>
      </c>
    </row>
    <row r="559" customFormat="false" ht="13.8" hidden="false" customHeight="false" outlineLevel="0" collapsed="false">
      <c r="A559" s="89" t="s">
        <v>63</v>
      </c>
      <c r="B559" s="81" t="n">
        <f aca="true">INDIRECT(ADDRESS(ROW()-35*INT((ROW()-15)/35)+138,2+INT((ROW()-15)/35), 1, 1, "Variables_Simulación"))</f>
        <v>0</v>
      </c>
      <c r="C559" s="81" t="n">
        <f aca="true">INDIRECT(ADDRESS(ROW()-35*INT((ROW()-15)/35)+108,2+INT((ROW()-15)/35), 1, 1, "Variables_Simulación"))</f>
        <v>0</v>
      </c>
      <c r="D559" s="81" t="n">
        <f aca="true">INDIRECT(ADDRESS(ROW()-35*INT((ROW()-15)/35)+78,2+INT((ROW()-15)/35), 1, 1, "Variables_Simulación"))</f>
        <v>0</v>
      </c>
      <c r="E559" s="81" t="n">
        <f aca="true">INDIRECT(ADDRESS(ROW()-35*INT((ROW()-15)/35)+48,2+INT((ROW()-15)/35), 1, 1, "Variables_Simulación"))</f>
        <v>0</v>
      </c>
      <c r="F559" s="81" t="n">
        <f aca="true">INDIRECT(ADDRESS(ROW()-35*INT((ROW()-15)/35)+18,2+INT((ROW()-15)/35), 1, 1, "Variables_Simulación"))</f>
        <v>0</v>
      </c>
      <c r="G559" s="81" t="n">
        <f aca="true">INDIRECT(ADDRESS(ROW()-35*INT((ROW()-15)/35)-12,2+INT((ROW()-15)/35), 1, 1, "Variables_Simulación"))</f>
        <v>0</v>
      </c>
      <c r="H559" s="81" t="n">
        <f aca="true">INDIRECT(ADDRESS(ROW()-35*INT((ROW()-15)/35)+168,2+INT((ROW()-15)/35), 1, 1, "Variables_Simulación"))</f>
        <v>0</v>
      </c>
      <c r="I559" s="82" t="n">
        <f aca="false">AP559+AR559+AT559+AV559+AX559</f>
        <v>0.0113776612409623</v>
      </c>
      <c r="J559" s="81" t="n">
        <f aca="false">ROUND(AQ559+AS559+AU559+AW559+AY559, 0)</f>
        <v>69810</v>
      </c>
      <c r="K559" s="90" t="n">
        <f aca="false">I559-Tabla_Ministerio!J559</f>
        <v>0</v>
      </c>
      <c r="L559" s="81" t="n">
        <f aca="false">J559-Tabla_Ministerio!K559</f>
        <v>0</v>
      </c>
      <c r="M559" s="82" t="n">
        <f aca="false">Q594/Q600</f>
        <v>0.0112573962897966</v>
      </c>
      <c r="N559" s="81" t="n">
        <f aca="false">ROUND(N565*M559,0)</f>
        <v>1312371</v>
      </c>
      <c r="O559" s="82" t="n">
        <f aca="false">Tabla_Ministerio!L559/Tabla_Ministerio!L565-M559</f>
        <v>-4.99873217762667E-006</v>
      </c>
      <c r="P559" s="81" t="n">
        <f aca="false">N559-Tabla_Ministerio!L559</f>
        <v>583</v>
      </c>
      <c r="Q559" s="83" t="n">
        <f aca="false">N559+J559</f>
        <v>1382181</v>
      </c>
      <c r="R559" s="81" t="n">
        <f aca="false">Q559-Tabla_Ministerio!M559</f>
        <v>583</v>
      </c>
      <c r="T559" s="83" t="n">
        <f aca="false">B559+Tabla_Ministerio!B559</f>
        <v>8513</v>
      </c>
      <c r="U559" s="83" t="n">
        <f aca="false">C559+Tabla_Ministerio!C559</f>
        <v>67</v>
      </c>
      <c r="V559" s="83" t="n">
        <f aca="false">D559+Tabla_Ministerio!D559</f>
        <v>379.068181818182</v>
      </c>
      <c r="W559" s="83" t="n">
        <f aca="false">E559+Tabla_Ministerio!E559</f>
        <v>172.477272727273</v>
      </c>
      <c r="X559" s="83" t="n">
        <f aca="false">F559+Tabla_Ministerio!F559</f>
        <v>2</v>
      </c>
      <c r="Y559" s="83" t="n">
        <f aca="false">G559+Tabla_Ministerio!G559</f>
        <v>4</v>
      </c>
      <c r="Z559" s="83" t="n">
        <f aca="false">H559+Tabla_Ministerio!H559</f>
        <v>2</v>
      </c>
      <c r="AA559" s="83" t="n">
        <f aca="false">Y559+0.33*Z559</f>
        <v>4.66</v>
      </c>
      <c r="AD559" s="91" t="n">
        <f aca="false">IF(U559&gt;0,T559/U559,0)</f>
        <v>127.059701492537</v>
      </c>
      <c r="AE559" s="92" t="n">
        <f aca="false">EXP((((AD559-AD$565)/AD$566+2)/4-1.9)^3)</f>
        <v>0.014778728116503</v>
      </c>
      <c r="AF559" s="93" t="n">
        <f aca="false">T559/V559</f>
        <v>22.4577013010372</v>
      </c>
      <c r="AG559" s="92" t="n">
        <f aca="false">EXP((((AF559-AF$565)/AF$566+2)/4-1.9)^3)</f>
        <v>0.12427180664348</v>
      </c>
      <c r="AH559" s="92" t="n">
        <f aca="false">W559/V559</f>
        <v>0.455003297559806</v>
      </c>
      <c r="AI559" s="92" t="n">
        <f aca="false">EXP((((AH559-AH$565)/AH$566+2)/4-1.9)^3)</f>
        <v>0.0316480493700071</v>
      </c>
      <c r="AJ559" s="92" t="n">
        <f aca="false">X559/V559</f>
        <v>0.00527609568919</v>
      </c>
      <c r="AK559" s="92" t="n">
        <f aca="false">EXP((((AJ559-AJ$565)/AJ$566+2)/4-1.9)^3)</f>
        <v>0.0101004411067555</v>
      </c>
      <c r="AL559" s="92" t="n">
        <f aca="false">AA559/V559</f>
        <v>0.0122933029558127</v>
      </c>
      <c r="AM559" s="92" t="n">
        <f aca="false">EXP((((AL559-AL$565)/AL$566+2)/4-1.9)^3)</f>
        <v>0.00885576066992695</v>
      </c>
      <c r="AN559" s="92" t="n">
        <f aca="false">0.01*AE559+0.15*AG559+0.24*AI559+0.25*AK559+0.35*AM559</f>
        <v>0.032008716637652</v>
      </c>
      <c r="AP559" s="94" t="n">
        <f aca="false">0.01*AE559/$AN$565</f>
        <v>5.2531741270771E-005</v>
      </c>
      <c r="AQ559" s="81" t="n">
        <f aca="false">AP559*$J$565</f>
        <v>322.319687827706</v>
      </c>
      <c r="AR559" s="94" t="n">
        <f aca="false">0.15*AG559/$AN$565</f>
        <v>0.006625956925099</v>
      </c>
      <c r="AS559" s="81" t="n">
        <f aca="false">AR559*$J$565</f>
        <v>40654.97004277</v>
      </c>
      <c r="AT559" s="94" t="n">
        <f aca="false">0.24*AI559/$AN$565</f>
        <v>0.00269987045400471</v>
      </c>
      <c r="AU559" s="81" t="n">
        <f aca="false">AT559*$J$565</f>
        <v>16565.6302429526</v>
      </c>
      <c r="AV559" s="94" t="n">
        <f aca="false">0.25*AK559/$AN$565</f>
        <v>0.00089756329969329</v>
      </c>
      <c r="AW559" s="81" t="n">
        <f aca="false">AV559*$J$565</f>
        <v>5507.19080625102</v>
      </c>
      <c r="AX559" s="94" t="n">
        <f aca="false">0.35*AM559/$AN$565</f>
        <v>0.00110173882089451</v>
      </c>
      <c r="AY559" s="81" t="n">
        <f aca="false">AX559*$J$565</f>
        <v>6759.95320596709</v>
      </c>
    </row>
    <row r="560" customFormat="false" ht="13.8" hidden="false" customHeight="false" outlineLevel="0" collapsed="false">
      <c r="A560" s="89" t="s">
        <v>64</v>
      </c>
      <c r="B560" s="81" t="n">
        <f aca="true">INDIRECT(ADDRESS(ROW()-35*INT((ROW()-15)/35)+138,2+INT((ROW()-15)/35), 1, 1, "Variables_Simulación"))</f>
        <v>0</v>
      </c>
      <c r="C560" s="81" t="n">
        <f aca="true">INDIRECT(ADDRESS(ROW()-35*INT((ROW()-15)/35)+108,2+INT((ROW()-15)/35), 1, 1, "Variables_Simulación"))</f>
        <v>0</v>
      </c>
      <c r="D560" s="81" t="n">
        <f aca="true">INDIRECT(ADDRESS(ROW()-35*INT((ROW()-15)/35)+78,2+INT((ROW()-15)/35), 1, 1, "Variables_Simulación"))</f>
        <v>0</v>
      </c>
      <c r="E560" s="81" t="n">
        <f aca="true">INDIRECT(ADDRESS(ROW()-35*INT((ROW()-15)/35)+48,2+INT((ROW()-15)/35), 1, 1, "Variables_Simulación"))</f>
        <v>0</v>
      </c>
      <c r="F560" s="81" t="n">
        <f aca="true">INDIRECT(ADDRESS(ROW()-35*INT((ROW()-15)/35)+18,2+INT((ROW()-15)/35), 1, 1, "Variables_Simulación"))</f>
        <v>0</v>
      </c>
      <c r="G560" s="81" t="n">
        <f aca="true">INDIRECT(ADDRESS(ROW()-35*INT((ROW()-15)/35)-12,2+INT((ROW()-15)/35), 1, 1, "Variables_Simulación"))</f>
        <v>0</v>
      </c>
      <c r="H560" s="81" t="n">
        <f aca="true">INDIRECT(ADDRESS(ROW()-35*INT((ROW()-15)/35)+168,2+INT((ROW()-15)/35), 1, 1, "Variables_Simulación"))</f>
        <v>0</v>
      </c>
      <c r="I560" s="82" t="n">
        <f aca="false">AP560+AR560+AT560+AV560+AX560</f>
        <v>0.0137482298398071</v>
      </c>
      <c r="J560" s="81" t="n">
        <f aca="false">ROUND(AQ560+AS560+AU560+AW560+AY560, 0)</f>
        <v>84355</v>
      </c>
      <c r="K560" s="90" t="n">
        <f aca="false">I560-Tabla_Ministerio!J560</f>
        <v>-7.80625564189563E-017</v>
      </c>
      <c r="L560" s="81" t="n">
        <f aca="false">J560-Tabla_Ministerio!K560</f>
        <v>0</v>
      </c>
      <c r="M560" s="82" t="n">
        <f aca="false">Q595/Q600</f>
        <v>0.0140426183621941</v>
      </c>
      <c r="N560" s="81" t="n">
        <f aca="false">ROUND(N565*M560,0)</f>
        <v>1637068</v>
      </c>
      <c r="O560" s="82" t="n">
        <f aca="false">Tabla_Ministerio!L560/Tabla_Ministerio!L565-M560</f>
        <v>-5.6343833341032E-006</v>
      </c>
      <c r="P560" s="81" t="n">
        <f aca="false">N560-Tabla_Ministerio!L560</f>
        <v>657</v>
      </c>
      <c r="Q560" s="83" t="n">
        <f aca="false">N560+J560</f>
        <v>1721423</v>
      </c>
      <c r="R560" s="81" t="n">
        <f aca="false">Q560-Tabla_Ministerio!M560</f>
        <v>657</v>
      </c>
      <c r="T560" s="83" t="n">
        <f aca="false">B560+Tabla_Ministerio!B560</f>
        <v>7917</v>
      </c>
      <c r="U560" s="83" t="n">
        <f aca="false">C560+Tabla_Ministerio!C560</f>
        <v>34</v>
      </c>
      <c r="V560" s="83" t="n">
        <f aca="false">D560+Tabla_Ministerio!D560</f>
        <v>348.272727272727</v>
      </c>
      <c r="W560" s="83" t="n">
        <f aca="false">E560+Tabla_Ministerio!E560</f>
        <v>162.613636363636</v>
      </c>
      <c r="X560" s="83" t="n">
        <f aca="false">F560+Tabla_Ministerio!F560</f>
        <v>2</v>
      </c>
      <c r="Y560" s="83" t="n">
        <f aca="false">G560+Tabla_Ministerio!G560</f>
        <v>23</v>
      </c>
      <c r="Z560" s="83" t="n">
        <f aca="false">H560+Tabla_Ministerio!H560</f>
        <v>1</v>
      </c>
      <c r="AA560" s="83" t="n">
        <f aca="false">Y560+0.33*Z560</f>
        <v>23.33</v>
      </c>
      <c r="AD560" s="91" t="n">
        <f aca="false">IF(U560&gt;0,T560/U560,0)</f>
        <v>232.852941176471</v>
      </c>
      <c r="AE560" s="92" t="n">
        <f aca="false">EXP((((AD560-AD$565)/AD$566+2)/4-1.9)^3)</f>
        <v>0.110840163754269</v>
      </c>
      <c r="AF560" s="93" t="n">
        <f aca="false">T560/V560</f>
        <v>22.7321848081441</v>
      </c>
      <c r="AG560" s="92" t="n">
        <f aca="false">EXP((((AF560-AF$565)/AF$566+2)/4-1.9)^3)</f>
        <v>0.134188301900266</v>
      </c>
      <c r="AH560" s="92" t="n">
        <f aca="false">W560/V560</f>
        <v>0.466914643696162</v>
      </c>
      <c r="AI560" s="92" t="n">
        <f aca="false">EXP((((AH560-AH$565)/AH$566+2)/4-1.9)^3)</f>
        <v>0.0365783587382726</v>
      </c>
      <c r="AJ560" s="92" t="n">
        <f aca="false">X560/V560</f>
        <v>0.00574262594622814</v>
      </c>
      <c r="AK560" s="92" t="n">
        <f aca="false">EXP((((AJ560-AJ$565)/AJ$566+2)/4-1.9)^3)</f>
        <v>0.0102548227154158</v>
      </c>
      <c r="AL560" s="92" t="n">
        <f aca="false">AA560/V560</f>
        <v>0.0669877316627513</v>
      </c>
      <c r="AM560" s="92" t="n">
        <f aca="false">EXP((((AL560-AL$565)/AL$566+2)/4-1.9)^3)</f>
        <v>0.0174247615703588</v>
      </c>
      <c r="AN560" s="92" t="n">
        <f aca="false">0.01*AE560+0.15*AG560+0.24*AI560+0.25*AK560+0.35*AM560</f>
        <v>0.0386778252482476</v>
      </c>
      <c r="AP560" s="94" t="n">
        <f aca="false">0.01*AE560/$AN$565</f>
        <v>0.000393987003404385</v>
      </c>
      <c r="AQ560" s="81" t="n">
        <f aca="false">AP560*$J$565</f>
        <v>2417.39117861933</v>
      </c>
      <c r="AR560" s="94" t="n">
        <f aca="false">0.15*AG560/$AN$565</f>
        <v>0.00715468723162714</v>
      </c>
      <c r="AS560" s="81" t="n">
        <f aca="false">AR560*$J$565</f>
        <v>43899.1074580286</v>
      </c>
      <c r="AT560" s="94" t="n">
        <f aca="false">0.24*AI560/$AN$565</f>
        <v>0.00312047130800545</v>
      </c>
      <c r="AU560" s="81" t="n">
        <f aca="false">AT560*$J$565</f>
        <v>19146.3163706561</v>
      </c>
      <c r="AV560" s="94" t="n">
        <f aca="false">0.25*AK560/$AN$565</f>
        <v>0.000911282231828686</v>
      </c>
      <c r="AW560" s="81" t="n">
        <f aca="false">AV560*$J$565</f>
        <v>5591.36623650028</v>
      </c>
      <c r="AX560" s="94" t="n">
        <f aca="false">0.35*AM560/$AN$565</f>
        <v>0.00216780206494146</v>
      </c>
      <c r="AY560" s="81" t="n">
        <f aca="false">AX560*$J$565</f>
        <v>13301.0113112882</v>
      </c>
    </row>
    <row r="561" customFormat="false" ht="13.8" hidden="false" customHeight="false" outlineLevel="0" collapsed="false">
      <c r="A561" s="89" t="s">
        <v>65</v>
      </c>
      <c r="B561" s="81" t="n">
        <f aca="true">INDIRECT(ADDRESS(ROW()-35*INT((ROW()-15)/35)+138,2+INT((ROW()-15)/35), 1, 1, "Variables_Simulación"))</f>
        <v>0</v>
      </c>
      <c r="C561" s="81" t="n">
        <f aca="true">INDIRECT(ADDRESS(ROW()-35*INT((ROW()-15)/35)+108,2+INT((ROW()-15)/35), 1, 1, "Variables_Simulación"))</f>
        <v>0</v>
      </c>
      <c r="D561" s="81" t="n">
        <f aca="true">INDIRECT(ADDRESS(ROW()-35*INT((ROW()-15)/35)+78,2+INT((ROW()-15)/35), 1, 1, "Variables_Simulación"))</f>
        <v>0</v>
      </c>
      <c r="E561" s="81" t="n">
        <f aca="true">INDIRECT(ADDRESS(ROW()-35*INT((ROW()-15)/35)+48,2+INT((ROW()-15)/35), 1, 1, "Variables_Simulación"))</f>
        <v>0</v>
      </c>
      <c r="F561" s="81" t="n">
        <f aca="true">INDIRECT(ADDRESS(ROW()-35*INT((ROW()-15)/35)+18,2+INT((ROW()-15)/35), 1, 1, "Variables_Simulación"))</f>
        <v>0</v>
      </c>
      <c r="G561" s="81" t="n">
        <f aca="true">INDIRECT(ADDRESS(ROW()-35*INT((ROW()-15)/35)-12,2+INT((ROW()-15)/35), 1, 1, "Variables_Simulación"))</f>
        <v>0</v>
      </c>
      <c r="H561" s="81" t="n">
        <f aca="true">INDIRECT(ADDRESS(ROW()-35*INT((ROW()-15)/35)+168,2+INT((ROW()-15)/35), 1, 1, "Variables_Simulación"))</f>
        <v>0</v>
      </c>
      <c r="I561" s="82" t="n">
        <f aca="false">AP561+AR561+AT561+AV561+AX561</f>
        <v>0.0189252999085364</v>
      </c>
      <c r="J561" s="81" t="n">
        <f aca="false">ROUND(AQ561+AS561+AU561+AW561+AY561, 0)</f>
        <v>116120</v>
      </c>
      <c r="K561" s="90" t="n">
        <f aca="false">I561-Tabla_Ministerio!J561</f>
        <v>0</v>
      </c>
      <c r="L561" s="81" t="n">
        <f aca="false">J561-Tabla_Ministerio!K561</f>
        <v>0</v>
      </c>
      <c r="M561" s="82" t="n">
        <f aca="false">Q596/Q600</f>
        <v>0.0134491108615248</v>
      </c>
      <c r="N561" s="81" t="n">
        <f aca="false">ROUND(N565*M561,0)</f>
        <v>1567878</v>
      </c>
      <c r="O561" s="82" t="n">
        <f aca="false">Tabla_Ministerio!L561/Tabla_Ministerio!L565-M561</f>
        <v>-1.43561112655489E-005</v>
      </c>
      <c r="P561" s="81" t="n">
        <f aca="false">N561-Tabla_Ministerio!L561</f>
        <v>1674</v>
      </c>
      <c r="Q561" s="83" t="n">
        <f aca="false">N561+J561</f>
        <v>1683998</v>
      </c>
      <c r="R561" s="81" t="n">
        <f aca="false">Q561-Tabla_Ministerio!M561</f>
        <v>1674</v>
      </c>
      <c r="T561" s="83" t="n">
        <f aca="false">B561+Tabla_Ministerio!B561</f>
        <v>4514</v>
      </c>
      <c r="U561" s="83" t="n">
        <f aca="false">C561+Tabla_Ministerio!C561</f>
        <v>36</v>
      </c>
      <c r="V561" s="83" t="n">
        <f aca="false">D561+Tabla_Ministerio!D561</f>
        <v>260.704545454545</v>
      </c>
      <c r="W561" s="83" t="n">
        <f aca="false">E561+Tabla_Ministerio!E561</f>
        <v>144.022727272727</v>
      </c>
      <c r="X561" s="83" t="n">
        <f aca="false">F561+Tabla_Ministerio!F561</f>
        <v>20</v>
      </c>
      <c r="Y561" s="83" t="n">
        <f aca="false">G561+Tabla_Ministerio!G561</f>
        <v>27</v>
      </c>
      <c r="Z561" s="83" t="n">
        <f aca="false">H561+Tabla_Ministerio!H561</f>
        <v>7</v>
      </c>
      <c r="AA561" s="83" t="n">
        <f aca="false">Y561+0.33*Z561</f>
        <v>29.31</v>
      </c>
      <c r="AD561" s="91" t="n">
        <f aca="false">IF(U561&gt;0,T561/U561,0)</f>
        <v>125.388888888889</v>
      </c>
      <c r="AE561" s="92" t="n">
        <f aca="false">EXP((((AD561-AD$565)/AD$566+2)/4-1.9)^3)</f>
        <v>0.0142130025072217</v>
      </c>
      <c r="AF561" s="93" t="n">
        <f aca="false">T561/V561</f>
        <v>17.3146194751984</v>
      </c>
      <c r="AG561" s="92" t="n">
        <f aca="false">EXP((((AF561-AF$565)/AF$566+2)/4-1.9)^3)</f>
        <v>0.0200953040072567</v>
      </c>
      <c r="AH561" s="92" t="n">
        <f aca="false">W561/V561</f>
        <v>0.552436579199721</v>
      </c>
      <c r="AI561" s="92" t="n">
        <f aca="false">EXP((((AH561-AH$565)/AH$566+2)/4-1.9)^3)</f>
        <v>0.0920195089388799</v>
      </c>
      <c r="AJ561" s="92" t="n">
        <f aca="false">X561/V561</f>
        <v>0.0767151948391598</v>
      </c>
      <c r="AK561" s="92" t="n">
        <f aca="false">EXP((((AJ561-AJ$565)/AJ$566+2)/4-1.9)^3)</f>
        <v>0.0713612628007132</v>
      </c>
      <c r="AL561" s="92" t="n">
        <f aca="false">AA561/V561</f>
        <v>0.112426118036789</v>
      </c>
      <c r="AM561" s="92" t="n">
        <f aca="false">EXP((((AL561-AL$565)/AL$566+2)/4-1.9)^3)</f>
        <v>0.0290315049482605</v>
      </c>
      <c r="AN561" s="92" t="n">
        <f aca="false">0.01*AE561+0.15*AG561+0.24*AI561+0.25*AK561+0.35*AM561</f>
        <v>0.0532424502035614</v>
      </c>
      <c r="AP561" s="94" t="n">
        <f aca="false">0.01*AE561/$AN$565</f>
        <v>5.05208407993136E-005</v>
      </c>
      <c r="AQ561" s="81" t="n">
        <f aca="false">AP561*$J$565</f>
        <v>309.981379663279</v>
      </c>
      <c r="AR561" s="94" t="n">
        <f aca="false">0.15*AG561/$AN$565</f>
        <v>0.00107144671301709</v>
      </c>
      <c r="AS561" s="81" t="n">
        <f aca="false">AR561*$J$565</f>
        <v>6574.08952586626</v>
      </c>
      <c r="AT561" s="94" t="n">
        <f aca="false">0.24*AI561/$AN$565</f>
        <v>0.00785011267113201</v>
      </c>
      <c r="AU561" s="81" t="n">
        <f aca="false">AT561*$J$565</f>
        <v>48166.0383677294</v>
      </c>
      <c r="AV561" s="94" t="n">
        <f aca="false">0.25*AK561/$AN$565</f>
        <v>0.00634143101600273</v>
      </c>
      <c r="AW561" s="81" t="n">
        <f aca="false">AV561*$J$565</f>
        <v>38909.2007234912</v>
      </c>
      <c r="AX561" s="94" t="n">
        <f aca="false">0.35*AM561/$AN$565</f>
        <v>0.00361178866758527</v>
      </c>
      <c r="AY561" s="81" t="n">
        <f aca="false">AX561*$J$565</f>
        <v>22160.8986809556</v>
      </c>
    </row>
    <row r="562" customFormat="false" ht="13.8" hidden="false" customHeight="false" outlineLevel="0" collapsed="false">
      <c r="A562" s="89" t="s">
        <v>66</v>
      </c>
      <c r="B562" s="81" t="n">
        <f aca="true">INDIRECT(ADDRESS(ROW()-35*INT((ROW()-15)/35)+138,2+INT((ROW()-15)/35), 1, 1, "Variables_Simulación"))</f>
        <v>0</v>
      </c>
      <c r="C562" s="81" t="n">
        <f aca="true">INDIRECT(ADDRESS(ROW()-35*INT((ROW()-15)/35)+108,2+INT((ROW()-15)/35), 1, 1, "Variables_Simulación"))</f>
        <v>0</v>
      </c>
      <c r="D562" s="81" t="n">
        <f aca="true">INDIRECT(ADDRESS(ROW()-35*INT((ROW()-15)/35)+78,2+INT((ROW()-15)/35), 1, 1, "Variables_Simulación"))</f>
        <v>0</v>
      </c>
      <c r="E562" s="81" t="n">
        <f aca="true">INDIRECT(ADDRESS(ROW()-35*INT((ROW()-15)/35)+48,2+INT((ROW()-15)/35), 1, 1, "Variables_Simulación"))</f>
        <v>0</v>
      </c>
      <c r="F562" s="81" t="n">
        <f aca="true">INDIRECT(ADDRESS(ROW()-35*INT((ROW()-15)/35)+18,2+INT((ROW()-15)/35), 1, 1, "Variables_Simulación"))</f>
        <v>0</v>
      </c>
      <c r="G562" s="81" t="n">
        <f aca="true">INDIRECT(ADDRESS(ROW()-35*INT((ROW()-15)/35)-12,2+INT((ROW()-15)/35), 1, 1, "Variables_Simulación"))</f>
        <v>0</v>
      </c>
      <c r="H562" s="81" t="n">
        <f aca="true">INDIRECT(ADDRESS(ROW()-35*INT((ROW()-15)/35)+168,2+INT((ROW()-15)/35), 1, 1, "Variables_Simulación"))</f>
        <v>0</v>
      </c>
      <c r="I562" s="82" t="n">
        <f aca="false">AP562+AR562+AT562+AV562+AX562</f>
        <v>0.0253629945198953</v>
      </c>
      <c r="J562" s="81" t="n">
        <f aca="false">ROUND(AQ562+AS562+AU562+AW562+AY562, 0)</f>
        <v>155620</v>
      </c>
      <c r="K562" s="90" t="n">
        <f aca="false">I562-Tabla_Ministerio!J562</f>
        <v>1.00613961606655E-016</v>
      </c>
      <c r="L562" s="81" t="n">
        <f aca="false">J562-Tabla_Ministerio!K562</f>
        <v>0</v>
      </c>
      <c r="M562" s="82" t="n">
        <f aca="false">Q597/Q600</f>
        <v>0.00707595499976895</v>
      </c>
      <c r="N562" s="81" t="n">
        <f aca="false">ROUND(N565*M562,0)</f>
        <v>824904</v>
      </c>
      <c r="O562" s="82" t="n">
        <f aca="false">Tabla_Ministerio!L562/Tabla_Ministerio!L565-M562</f>
        <v>2.04286886413326E-005</v>
      </c>
      <c r="P562" s="81" t="n">
        <f aca="false">N562-Tabla_Ministerio!L562</f>
        <v>-2382</v>
      </c>
      <c r="Q562" s="83" t="n">
        <f aca="false">N562+J562</f>
        <v>980524</v>
      </c>
      <c r="R562" s="81" t="n">
        <f aca="false">Q562-Tabla_Ministerio!M562</f>
        <v>-2382</v>
      </c>
      <c r="T562" s="83" t="n">
        <f aca="false">B562+Tabla_Ministerio!B562</f>
        <v>4666</v>
      </c>
      <c r="U562" s="83" t="n">
        <f aca="false">C562+Tabla_Ministerio!C562</f>
        <v>22</v>
      </c>
      <c r="V562" s="83" t="n">
        <f aca="false">D562+Tabla_Ministerio!D562</f>
        <v>197.090909090909</v>
      </c>
      <c r="W562" s="83" t="n">
        <f aca="false">E562+Tabla_Ministerio!E562</f>
        <v>120.159090909091</v>
      </c>
      <c r="X562" s="83" t="n">
        <f aca="false">F562+Tabla_Ministerio!F562</f>
        <v>1</v>
      </c>
      <c r="Y562" s="83" t="n">
        <f aca="false">G562+Tabla_Ministerio!G562</f>
        <v>10</v>
      </c>
      <c r="Z562" s="83" t="n">
        <f aca="false">H562+Tabla_Ministerio!H562</f>
        <v>4</v>
      </c>
      <c r="AA562" s="83" t="n">
        <f aca="false">Y562+0.33*Z562</f>
        <v>11.32</v>
      </c>
      <c r="AD562" s="91" t="n">
        <f aca="false">IF(U562&gt;0,T562/U562,0)</f>
        <v>212.090909090909</v>
      </c>
      <c r="AE562" s="92" t="n">
        <f aca="false">EXP((((AD562-AD$565)/AD$566+2)/4-1.9)^3)</f>
        <v>0.0797998859660394</v>
      </c>
      <c r="AF562" s="93" t="n">
        <f aca="false">T562/V562</f>
        <v>23.6743542435424</v>
      </c>
      <c r="AG562" s="92" t="n">
        <f aca="false">EXP((((AF562-AF$565)/AF$566+2)/4-1.9)^3)</f>
        <v>0.172156293468881</v>
      </c>
      <c r="AH562" s="92" t="n">
        <f aca="false">W562/V562</f>
        <v>0.609663284132842</v>
      </c>
      <c r="AI562" s="92" t="n">
        <f aca="false">EXP((((AH562-AH$565)/AH$566+2)/4-1.9)^3)</f>
        <v>0.153240549154318</v>
      </c>
      <c r="AJ562" s="92" t="n">
        <f aca="false">X562/V562</f>
        <v>0.00507380073800738</v>
      </c>
      <c r="AK562" s="92" t="n">
        <f aca="false">EXP((((AJ562-AJ$565)/AJ$566+2)/4-1.9)^3)</f>
        <v>0.0100341189138978</v>
      </c>
      <c r="AL562" s="92" t="n">
        <f aca="false">AA562/V562</f>
        <v>0.0574354243542436</v>
      </c>
      <c r="AM562" s="92" t="n">
        <f aca="false">EXP((((AL562-AL$565)/AL$566+2)/4-1.9)^3)</f>
        <v>0.0155596553788557</v>
      </c>
      <c r="AN562" s="92" t="n">
        <f aca="false">0.01*AE562+0.15*AG562+0.24*AI562+0.25*AK562+0.35*AM562</f>
        <v>0.0713535837881027</v>
      </c>
      <c r="AP562" s="94" t="n">
        <f aca="false">0.01*AE562/$AN$565</f>
        <v>0.000283652756174862</v>
      </c>
      <c r="AQ562" s="81" t="n">
        <f aca="false">AP562*$J$565</f>
        <v>1740.41190354793</v>
      </c>
      <c r="AR562" s="94" t="n">
        <f aca="false">0.15*AG562/$AN$565</f>
        <v>0.00917907460846715</v>
      </c>
      <c r="AS562" s="81" t="n">
        <f aca="false">AR562*$J$565</f>
        <v>56320.1674031418</v>
      </c>
      <c r="AT562" s="94" t="n">
        <f aca="false">0.24*AI562/$AN$565</f>
        <v>0.0130728319518261</v>
      </c>
      <c r="AU562" s="81" t="n">
        <f aca="false">AT562*$J$565</f>
        <v>80211.1449536347</v>
      </c>
      <c r="AV562" s="94" t="n">
        <f aca="false">0.25*AK562/$AN$565</f>
        <v>0.000891669659441836</v>
      </c>
      <c r="AW562" s="81" t="n">
        <f aca="false">AV562*$J$565</f>
        <v>5471.02912114285</v>
      </c>
      <c r="AX562" s="94" t="n">
        <f aca="false">0.35*AM562/$AN$565</f>
        <v>0.00193576554398536</v>
      </c>
      <c r="AY562" s="81" t="n">
        <f aca="false">AX562*$J$565</f>
        <v>11877.301813183</v>
      </c>
    </row>
    <row r="563" customFormat="false" ht="13.8" hidden="false" customHeight="false" outlineLevel="0" collapsed="false">
      <c r="A563" s="89" t="s">
        <v>67</v>
      </c>
      <c r="B563" s="81" t="n">
        <f aca="true">INDIRECT(ADDRESS(ROW()-35*INT((ROW()-15)/35)+138,2+INT((ROW()-15)/35), 1, 1, "Variables_Simulación"))</f>
        <v>0</v>
      </c>
      <c r="C563" s="81" t="n">
        <f aca="true">INDIRECT(ADDRESS(ROW()-35*INT((ROW()-15)/35)+108,2+INT((ROW()-15)/35), 1, 1, "Variables_Simulación"))</f>
        <v>0</v>
      </c>
      <c r="D563" s="81" t="n">
        <f aca="true">INDIRECT(ADDRESS(ROW()-35*INT((ROW()-15)/35)+78,2+INT((ROW()-15)/35), 1, 1, "Variables_Simulación"))</f>
        <v>0</v>
      </c>
      <c r="E563" s="81" t="n">
        <f aca="true">INDIRECT(ADDRESS(ROW()-35*INT((ROW()-15)/35)+48,2+INT((ROW()-15)/35), 1, 1, "Variables_Simulación"))</f>
        <v>0</v>
      </c>
      <c r="F563" s="81" t="n">
        <f aca="true">INDIRECT(ADDRESS(ROW()-35*INT((ROW()-15)/35)+18,2+INT((ROW()-15)/35), 1, 1, "Variables_Simulación"))</f>
        <v>0</v>
      </c>
      <c r="G563" s="81" t="n">
        <f aca="true">INDIRECT(ADDRESS(ROW()-35*INT((ROW()-15)/35)-12,2+INT((ROW()-15)/35), 1, 1, "Variables_Simulación"))</f>
        <v>0</v>
      </c>
      <c r="H563" s="81" t="n">
        <f aca="true">INDIRECT(ADDRESS(ROW()-35*INT((ROW()-15)/35)+168,2+INT((ROW()-15)/35), 1, 1, "Variables_Simulación"))</f>
        <v>0</v>
      </c>
      <c r="I563" s="82" t="n">
        <f aca="false">AP563+AR563+AT563+AV563+AX563</f>
        <v>0.00589849143880246</v>
      </c>
      <c r="J563" s="81" t="n">
        <f aca="false">ROUND(AQ563+AS563+AU563+AW563+AY563, 0)</f>
        <v>36191</v>
      </c>
      <c r="K563" s="90" t="n">
        <f aca="false">I563-Tabla_Ministerio!J563</f>
        <v>-3.46944695195361E-017</v>
      </c>
      <c r="L563" s="81" t="n">
        <f aca="false">J563-Tabla_Ministerio!K563</f>
        <v>0</v>
      </c>
      <c r="M563" s="82" t="n">
        <f aca="false">Q598/Q600</f>
        <v>0.00521038747801486</v>
      </c>
      <c r="N563" s="81" t="n">
        <f aca="false">ROUND(N565*M563,0)</f>
        <v>607419</v>
      </c>
      <c r="O563" s="82" t="n">
        <f aca="false">Tabla_Ministerio!L563/Tabla_Ministerio!L565-M563</f>
        <v>-2.31031261007757E-005</v>
      </c>
      <c r="P563" s="81" t="n">
        <f aca="false">N563-Tabla_Ministerio!L563</f>
        <v>2693</v>
      </c>
      <c r="Q563" s="83" t="n">
        <f aca="false">N563+J563</f>
        <v>643610</v>
      </c>
      <c r="R563" s="81" t="n">
        <f aca="false">Q563-Tabla_Ministerio!M563</f>
        <v>2693</v>
      </c>
      <c r="T563" s="83" t="n">
        <f aca="false">B563+Tabla_Ministerio!B563</f>
        <v>5084</v>
      </c>
      <c r="U563" s="83" t="n">
        <f aca="false">C563+Tabla_Ministerio!C563</f>
        <v>25</v>
      </c>
      <c r="V563" s="83" t="n">
        <f aca="false">D563+Tabla_Ministerio!D563</f>
        <v>288.102272727273</v>
      </c>
      <c r="W563" s="83" t="n">
        <f aca="false">E563+Tabla_Ministerio!E563</f>
        <v>111.822727272727</v>
      </c>
      <c r="X563" s="83" t="n">
        <f aca="false">F563+Tabla_Ministerio!F563</f>
        <v>5</v>
      </c>
      <c r="Y563" s="83" t="n">
        <f aca="false">G563+Tabla_Ministerio!G563</f>
        <v>15</v>
      </c>
      <c r="Z563" s="83" t="n">
        <f aca="false">H563+Tabla_Ministerio!H563</f>
        <v>7</v>
      </c>
      <c r="AA563" s="83" t="n">
        <f aca="false">Y563+0.33*Z563</f>
        <v>17.31</v>
      </c>
      <c r="AD563" s="91" t="n">
        <f aca="false">IF(U563&gt;0,T563/U563,0)</f>
        <v>203.36</v>
      </c>
      <c r="AE563" s="92" t="n">
        <f aca="false">EXP((((AD563-AD$565)/AD$566+2)/4-1.9)^3)</f>
        <v>0.0688629054047632</v>
      </c>
      <c r="AF563" s="93" t="n">
        <f aca="false">T563/V563</f>
        <v>17.6465112609947</v>
      </c>
      <c r="AG563" s="92" t="n">
        <f aca="false">EXP((((AF563-AF$565)/AF$566+2)/4-1.9)^3)</f>
        <v>0.0231410733017649</v>
      </c>
      <c r="AH563" s="92" t="n">
        <f aca="false">W563/V563</f>
        <v>0.388135526367687</v>
      </c>
      <c r="AI563" s="92" t="n">
        <f aca="false">EXP((((AH563-AH$565)/AH$566+2)/4-1.9)^3)</f>
        <v>0.012973812074727</v>
      </c>
      <c r="AJ563" s="92" t="n">
        <f aca="false">X563/V563</f>
        <v>0.0173549481323709</v>
      </c>
      <c r="AK563" s="92" t="n">
        <f aca="false">EXP((((AJ563-AJ$565)/AJ$566+2)/4-1.9)^3)</f>
        <v>0.0148002380786709</v>
      </c>
      <c r="AL563" s="92" t="n">
        <f aca="false">AA563/V563</f>
        <v>0.0600828304342681</v>
      </c>
      <c r="AM563" s="92" t="n">
        <f aca="false">EXP((((AL563-AL$565)/AL$566+2)/4-1.9)^3)</f>
        <v>0.0160589473378627</v>
      </c>
      <c r="AN563" s="92" t="n">
        <f aca="false">0.01*AE563+0.15*AG563+0.24*AI563+0.25*AK563+0.35*AM563</f>
        <v>0.0165941960351665</v>
      </c>
      <c r="AP563" s="94" t="n">
        <f aca="false">0.01*AE563/$AN$565</f>
        <v>0.000244776702119382</v>
      </c>
      <c r="AQ563" s="81" t="n">
        <f aca="false">AP563*$J$565</f>
        <v>1501.87959329102</v>
      </c>
      <c r="AR563" s="94" t="n">
        <f aca="false">0.15*AG563/$AN$565</f>
        <v>0.00123384184264692</v>
      </c>
      <c r="AS563" s="81" t="n">
        <f aca="false">AR563*$J$565</f>
        <v>7570.49943387265</v>
      </c>
      <c r="AT563" s="94" t="n">
        <f aca="false">0.24*AI563/$AN$565</f>
        <v>0.00110678580808714</v>
      </c>
      <c r="AU563" s="81" t="n">
        <f aca="false">AT563*$J$565</f>
        <v>6790.92007089577</v>
      </c>
      <c r="AV563" s="94" t="n">
        <f aca="false">0.25*AK563/$AN$565</f>
        <v>0.00131520498815179</v>
      </c>
      <c r="AW563" s="81" t="n">
        <f aca="false">AV563*$J$565</f>
        <v>8069.72034346776</v>
      </c>
      <c r="AX563" s="94" t="n">
        <f aca="false">0.35*AM563/$AN$565</f>
        <v>0.00199788209779723</v>
      </c>
      <c r="AY563" s="81" t="n">
        <f aca="false">AX563*$J$565</f>
        <v>12258.4311599217</v>
      </c>
    </row>
    <row r="564" customFormat="false" ht="13.8" hidden="false" customHeight="false" outlineLevel="0" collapsed="false">
      <c r="A564" s="95" t="s">
        <v>68</v>
      </c>
      <c r="B564" s="97" t="n">
        <f aca="true">INDIRECT(ADDRESS(ROW()-35*INT((ROW()-15)/35)+138,2+INT((ROW()-15)/35), 1, 1, "Variables_Simulación"))</f>
        <v>0</v>
      </c>
      <c r="C564" s="97" t="n">
        <f aca="true">INDIRECT(ADDRESS(ROW()-35*INT((ROW()-15)/35)+108,2+INT((ROW()-15)/35), 1, 1, "Variables_Simulación"))</f>
        <v>0</v>
      </c>
      <c r="D564" s="97" t="n">
        <f aca="true">INDIRECT(ADDRESS(ROW()-35*INT((ROW()-15)/35)+78,2+INT((ROW()-15)/35), 1, 1, "Variables_Simulación"))</f>
        <v>0</v>
      </c>
      <c r="E564" s="97" t="n">
        <f aca="true">INDIRECT(ADDRESS(ROW()-35*INT((ROW()-15)/35)+48,2+INT((ROW()-15)/35), 1, 1, "Variables_Simulación"))</f>
        <v>0</v>
      </c>
      <c r="F564" s="97" t="n">
        <f aca="true">INDIRECT(ADDRESS(ROW()-35*INT((ROW()-15)/35)+18,2+INT((ROW()-15)/35), 1, 1, "Variables_Simulación"))</f>
        <v>0</v>
      </c>
      <c r="G564" s="97" t="n">
        <f aca="true">INDIRECT(ADDRESS(ROW()-35*INT((ROW()-15)/35)-12,2+INT((ROW()-15)/35), 1, 1, "Variables_Simulación"))</f>
        <v>0</v>
      </c>
      <c r="H564" s="97" t="n">
        <f aca="true">INDIRECT(ADDRESS(ROW()-35*INT((ROW()-15)/35)+168,2+INT((ROW()-15)/35), 1, 1, "Variables_Simulación"))</f>
        <v>0</v>
      </c>
      <c r="I564" s="96" t="n">
        <f aca="false">AP564+AR564+AT564+AV564+AX564</f>
        <v>0.00954046566263905</v>
      </c>
      <c r="J564" s="97" t="n">
        <f aca="false">ROUND(AQ564+AS564+AU564+AW564+AY564, 0)</f>
        <v>58538</v>
      </c>
      <c r="K564" s="90" t="n">
        <f aca="false">I564-Tabla_Ministerio!J564</f>
        <v>0</v>
      </c>
      <c r="L564" s="81" t="n">
        <f aca="false">J564-Tabla_Ministerio!K564</f>
        <v>0</v>
      </c>
      <c r="M564" s="82" t="n">
        <f aca="false">Q599/Q600</f>
        <v>0.00583102678656752</v>
      </c>
      <c r="N564" s="81" t="n">
        <f aca="false">ROUND(N565*M564,0)</f>
        <v>679773</v>
      </c>
      <c r="O564" s="82" t="n">
        <f aca="false">Tabla_Ministerio!L564/Tabla_Ministerio!L565-M564</f>
        <v>1.46978289583891E-005</v>
      </c>
      <c r="P564" s="81" t="n">
        <f aca="false">N564-Tabla_Ministerio!L564</f>
        <v>-1713</v>
      </c>
      <c r="Q564" s="83" t="n">
        <f aca="false">N564+J564</f>
        <v>738311</v>
      </c>
      <c r="R564" s="81" t="n">
        <f aca="false">Q564-Tabla_Ministerio!M564</f>
        <v>-1713</v>
      </c>
      <c r="T564" s="99" t="n">
        <f aca="false">B564+Tabla_Ministerio!B564</f>
        <v>5051</v>
      </c>
      <c r="U564" s="99" t="n">
        <f aca="false">C564+Tabla_Ministerio!C564</f>
        <v>35</v>
      </c>
      <c r="V564" s="99" t="n">
        <f aca="false">D564+Tabla_Ministerio!D564</f>
        <v>259.403181818182</v>
      </c>
      <c r="W564" s="99" t="n">
        <f aca="false">E564+Tabla_Ministerio!E564</f>
        <v>122.663181818182</v>
      </c>
      <c r="X564" s="99" t="n">
        <f aca="false">F564+Tabla_Ministerio!F564</f>
        <v>5</v>
      </c>
      <c r="Y564" s="99" t="n">
        <f aca="false">G564+Tabla_Ministerio!G564</f>
        <v>16</v>
      </c>
      <c r="Z564" s="99" t="n">
        <f aca="false">H564+Tabla_Ministerio!H564</f>
        <v>5</v>
      </c>
      <c r="AA564" s="99" t="n">
        <f aca="false">Y564+0.33*Z564</f>
        <v>17.65</v>
      </c>
      <c r="AD564" s="91" t="n">
        <f aca="false">IF(U564&gt;0,T564/U564,0)</f>
        <v>144.314285714286</v>
      </c>
      <c r="AE564" s="92" t="n">
        <f aca="false">EXP((((AD564-AD$565)/AD$566+2)/4-1.9)^3)</f>
        <v>0.0218106170846601</v>
      </c>
      <c r="AF564" s="93" t="n">
        <f aca="false">T564/V564</f>
        <v>19.4716192939387</v>
      </c>
      <c r="AG564" s="92" t="n">
        <f aca="false">EXP((((AF564-AF$565)/AF$566+2)/4-1.9)^3)</f>
        <v>0.0473388515215884</v>
      </c>
      <c r="AH564" s="92" t="n">
        <f aca="false">W564/V564</f>
        <v>0.472866913036393</v>
      </c>
      <c r="AI564" s="92" t="n">
        <f aca="false">EXP((((AH564-AH$565)/AH$566+2)/4-1.9)^3)</f>
        <v>0.0392622626996112</v>
      </c>
      <c r="AJ564" s="92" t="n">
        <f aca="false">X564/V564</f>
        <v>0.0192750141496126</v>
      </c>
      <c r="AK564" s="92" t="n">
        <f aca="false">EXP((((AJ564-AJ$565)/AJ$566+2)/4-1.9)^3)</f>
        <v>0.015695171330335</v>
      </c>
      <c r="AL564" s="92" t="n">
        <f aca="false">AA564/V564</f>
        <v>0.0680407999481326</v>
      </c>
      <c r="AM564" s="92" t="n">
        <f aca="false">EXP((((AL564-AL$565)/AL$566+2)/4-1.9)^3)</f>
        <v>0.0176413538849123</v>
      </c>
      <c r="AN564" s="92" t="n">
        <f aca="false">0.01*AE564+0.15*AG564+0.24*AI564+0.25*AK564+0.35*AM564</f>
        <v>0.0268401436392946</v>
      </c>
      <c r="AP564" s="94" t="n">
        <f aca="false">0.01*AE564/$AN$565</f>
        <v>7.75269485043026E-005</v>
      </c>
      <c r="AQ564" s="81" t="n">
        <f aca="false">AP564*$J$565</f>
        <v>475.68310578818</v>
      </c>
      <c r="AR564" s="94" t="n">
        <f aca="false">0.15*AG564/$AN$565</f>
        <v>0.00252402535649592</v>
      </c>
      <c r="AS564" s="81" t="n">
        <f aca="false">AR564*$J$565</f>
        <v>15486.6951921817</v>
      </c>
      <c r="AT564" s="94" t="n">
        <f aca="false">0.24*AI564/$AN$565</f>
        <v>0.00334943306554971</v>
      </c>
      <c r="AU564" s="81" t="n">
        <f aca="false">AT564*$J$565</f>
        <v>20551.1600029232</v>
      </c>
      <c r="AV564" s="94" t="n">
        <f aca="false">0.25*AK564/$AN$565</f>
        <v>0.00139473213294466</v>
      </c>
      <c r="AW564" s="81" t="n">
        <f aca="false">AV564*$J$565</f>
        <v>8557.67607962627</v>
      </c>
      <c r="AX564" s="94" t="n">
        <f aca="false">0.35*AM564/$AN$565</f>
        <v>0.00219474815914445</v>
      </c>
      <c r="AY564" s="81" t="n">
        <f aca="false">AX564*$J$565</f>
        <v>13466.3448117887</v>
      </c>
    </row>
    <row r="565" customFormat="false" ht="13.8" hidden="false" customHeight="false" outlineLevel="0" collapsed="false">
      <c r="A565" s="104" t="s">
        <v>71</v>
      </c>
      <c r="B565" s="108"/>
      <c r="C565" s="108"/>
      <c r="D565" s="108"/>
      <c r="E565" s="108"/>
      <c r="F565" s="108"/>
      <c r="G565" s="108"/>
      <c r="H565" s="108"/>
      <c r="I565" s="105" t="n">
        <f aca="false">SUM(I538:I564)</f>
        <v>1</v>
      </c>
      <c r="J565" s="108" t="n">
        <f aca="false">Tabla_Ministerio!K565</f>
        <v>6135713</v>
      </c>
      <c r="K565" s="107" t="n">
        <f aca="false">I565-Tabla_Ministerio!J565</f>
        <v>0</v>
      </c>
      <c r="L565" s="108" t="n">
        <f aca="false">J565-Tabla_Ministerio!K565</f>
        <v>0</v>
      </c>
      <c r="M565" s="105" t="n">
        <f aca="false">SUM(M540:M564)</f>
        <v>1.00000003429105</v>
      </c>
      <c r="N565" s="108" t="n">
        <f aca="false">Tabla_Ministerio!L565</f>
        <v>116578533</v>
      </c>
      <c r="O565" s="105" t="n">
        <f aca="false">SUM(P540:P564)</f>
        <v>4</v>
      </c>
      <c r="P565" s="108" t="n">
        <f aca="false">SUM(P540:P564)</f>
        <v>4</v>
      </c>
      <c r="Q565" s="111" t="n">
        <f aca="false">Tabla_Ministerio!M565</f>
        <v>122714246</v>
      </c>
      <c r="R565" s="108" t="n">
        <f aca="false">SUM(R540:R564)</f>
        <v>4</v>
      </c>
      <c r="T565" s="111"/>
      <c r="U565" s="111"/>
      <c r="V565" s="111"/>
      <c r="W565" s="111"/>
      <c r="X565" s="111"/>
      <c r="Y565" s="111"/>
      <c r="Z565" s="111"/>
      <c r="AA565" s="111"/>
      <c r="AC565" s="112" t="s">
        <v>295</v>
      </c>
      <c r="AD565" s="112" t="n">
        <f aca="false">AVERAGE(AD540:AD564)</f>
        <v>199.419495632315</v>
      </c>
      <c r="AE565" s="111"/>
      <c r="AF565" s="112" t="n">
        <f aca="false">AVERAGE(AF540:AF564)</f>
        <v>20.341056992056</v>
      </c>
      <c r="AG565" s="111"/>
      <c r="AH565" s="114" t="n">
        <f aca="false">AVERAGE(AH540:AH564)</f>
        <v>0.516975887204628</v>
      </c>
      <c r="AI565" s="111"/>
      <c r="AJ565" s="114" t="n">
        <f aca="false">AVERAGE(AJ540:AJ564)</f>
        <v>0.0721514096088919</v>
      </c>
      <c r="AK565" s="111"/>
      <c r="AL565" s="114" t="n">
        <f aca="false">AVERAGE(AL540:AL564)</f>
        <v>0.192891664879424</v>
      </c>
      <c r="AM565" s="111"/>
      <c r="AN565" s="114" t="n">
        <f aca="false">SUM(AN540:AN564)</f>
        <v>2.81329492588627</v>
      </c>
      <c r="AP565" s="116" t="n">
        <f aca="false">SUM(AP538:AP564)</f>
        <v>0.00963546262616399</v>
      </c>
      <c r="AQ565" s="108" t="n">
        <f aca="false">SUM(AQ538:AQ564)</f>
        <v>59120.4332963685</v>
      </c>
      <c r="AR565" s="116" t="n">
        <f aca="false">SUM(AR538:AR564)</f>
        <v>0.149856642073763</v>
      </c>
      <c r="AS565" s="108" t="n">
        <f aca="false">SUM(AS538:AS564)</f>
        <v>919477.346908332</v>
      </c>
      <c r="AT565" s="116" t="n">
        <f aca="false">SUM(AT538:AT564)</f>
        <v>0.232780108481916</v>
      </c>
      <c r="AU565" s="108" t="n">
        <f aca="false">SUM(AU538:AU564)</f>
        <v>1428271.9377539</v>
      </c>
      <c r="AV565" s="116" t="n">
        <f aca="false">SUM(AV538:AV564)</f>
        <v>0.256061849074068</v>
      </c>
      <c r="AW565" s="108" t="n">
        <f aca="false">SUM(AW538:AW564)</f>
        <v>1571122.0161678</v>
      </c>
      <c r="AX565" s="116" t="n">
        <f aca="false">SUM(AX538:AX564)</f>
        <v>0.35166593774409</v>
      </c>
      <c r="AY565" s="108" t="n">
        <f aca="false">SUM(AY538:AY564)</f>
        <v>2157721.2658736</v>
      </c>
    </row>
    <row r="566" customFormat="false" ht="13.8" hidden="false" customHeight="false" outlineLevel="0" collapsed="false">
      <c r="A566" s="57" t="s">
        <v>72</v>
      </c>
      <c r="I566" s="48"/>
      <c r="T566" s="48"/>
      <c r="U566" s="48"/>
      <c r="V566" s="48"/>
      <c r="W566" s="48"/>
      <c r="X566" s="48"/>
      <c r="Y566" s="48"/>
      <c r="Z566" s="48"/>
      <c r="AA566" s="48"/>
      <c r="AC566" s="112" t="s">
        <v>296</v>
      </c>
      <c r="AD566" s="112" t="n">
        <f aca="false">_xlfn.STDEV.P(AD540:AD564)</f>
        <v>84.0252858783607</v>
      </c>
      <c r="AE566" s="111"/>
      <c r="AF566" s="112" t="n">
        <f aca="false">_xlfn.STDEV.P(AF540:AF564)</f>
        <v>4.3225370882458</v>
      </c>
      <c r="AG566" s="111"/>
      <c r="AH566" s="114" t="n">
        <f aca="false">_xlfn.STDEV.P(AH540:AH564)</f>
        <v>0.138977979437086</v>
      </c>
      <c r="AI566" s="111"/>
      <c r="AJ566" s="114" t="n">
        <f aca="false">_xlfn.STDEV.P(AJ540:AJ564)</f>
        <v>0.0636854487947213</v>
      </c>
      <c r="AK566" s="111"/>
      <c r="AL566" s="114" t="n">
        <f aca="false">_xlfn.STDEV.P(AL540:AL564)</f>
        <v>0.162272529891504</v>
      </c>
      <c r="AM566" s="111"/>
      <c r="AN566" s="114"/>
    </row>
    <row r="567" customFormat="false" ht="13.8" hidden="false" customHeight="false" outlineLevel="0" collapsed="false">
      <c r="A567" s="57" t="s">
        <v>196</v>
      </c>
      <c r="I567" s="48"/>
      <c r="T567" s="48"/>
      <c r="U567" s="48"/>
      <c r="V567" s="48"/>
      <c r="W567" s="48"/>
      <c r="X567" s="48"/>
      <c r="Y567" s="48"/>
      <c r="Z567" s="48"/>
      <c r="AA567" s="48"/>
    </row>
    <row r="568" customFormat="false" ht="13.8" hidden="false" customHeight="false" outlineLevel="0" collapsed="false">
      <c r="I568" s="48"/>
      <c r="T568" s="48"/>
      <c r="U568" s="48"/>
      <c r="V568" s="48"/>
      <c r="W568" s="48"/>
      <c r="X568" s="48"/>
      <c r="Y568" s="48"/>
      <c r="Z568" s="48"/>
      <c r="AA568" s="48"/>
    </row>
    <row r="569" customFormat="false" ht="13.8" hidden="false" customHeight="false" outlineLevel="0" collapsed="false">
      <c r="I569" s="48"/>
      <c r="T569" s="48"/>
      <c r="U569" s="48"/>
      <c r="V569" s="48"/>
      <c r="W569" s="48"/>
      <c r="X569" s="48"/>
      <c r="Y569" s="48"/>
      <c r="Z569" s="48"/>
      <c r="AA569" s="48"/>
    </row>
    <row r="570" customFormat="false" ht="13.8" hidden="false" customHeight="false" outlineLevel="0" collapsed="false">
      <c r="I570" s="48"/>
      <c r="T570" s="48"/>
      <c r="U570" s="48"/>
      <c r="V570" s="48"/>
      <c r="W570" s="48"/>
      <c r="X570" s="48"/>
      <c r="Y570" s="48"/>
      <c r="Z570" s="48"/>
      <c r="AA570" s="48"/>
    </row>
    <row r="571" customFormat="false" ht="13.8" hidden="false" customHeight="false" outlineLevel="0" collapsed="false">
      <c r="A571" s="16" t="str">
        <f aca="false">"Tabla " &amp; TEXT((ROW()+24) / 35, "0")</f>
        <v>Tabla 17</v>
      </c>
      <c r="B571" s="16"/>
      <c r="C571" s="16"/>
      <c r="D571" s="16"/>
      <c r="E571" s="16"/>
      <c r="F571" s="16"/>
      <c r="G571" s="16"/>
      <c r="H571" s="16"/>
      <c r="I571" s="16"/>
      <c r="J571" s="16"/>
      <c r="T571" s="16"/>
      <c r="U571" s="16"/>
      <c r="V571" s="16"/>
      <c r="W571" s="16"/>
      <c r="X571" s="16"/>
      <c r="Y571" s="16"/>
      <c r="Z571" s="16"/>
      <c r="AA571" s="16"/>
    </row>
    <row r="572" customFormat="false" ht="13.8" hidden="false" customHeight="false" outlineLevel="0" collapsed="false">
      <c r="A572" s="16" t="s">
        <v>221</v>
      </c>
      <c r="B572" s="16"/>
      <c r="C572" s="16"/>
      <c r="D572" s="16"/>
      <c r="E572" s="16"/>
      <c r="F572" s="16"/>
      <c r="G572" s="16"/>
      <c r="H572" s="16"/>
      <c r="I572" s="16"/>
      <c r="J572" s="16"/>
      <c r="T572" s="16"/>
      <c r="U572" s="16"/>
      <c r="V572" s="16"/>
      <c r="W572" s="16"/>
      <c r="X572" s="16"/>
      <c r="Y572" s="16"/>
      <c r="Z572" s="16"/>
      <c r="AA572" s="16"/>
    </row>
    <row r="573" customFormat="false" ht="15.8" hidden="false" customHeight="true" outlineLevel="0" collapsed="false">
      <c r="A573" s="66" t="s">
        <v>30</v>
      </c>
      <c r="B573" s="136" t="s">
        <v>309</v>
      </c>
      <c r="C573" s="136"/>
      <c r="D573" s="136"/>
      <c r="E573" s="136"/>
      <c r="F573" s="136"/>
      <c r="G573" s="136"/>
      <c r="H573" s="136"/>
      <c r="I573" s="66" t="s">
        <v>32</v>
      </c>
      <c r="J573" s="69" t="s">
        <v>33</v>
      </c>
      <c r="K573" s="157" t="s">
        <v>276</v>
      </c>
      <c r="L573" s="69" t="s">
        <v>277</v>
      </c>
      <c r="M573" s="157" t="s">
        <v>278</v>
      </c>
      <c r="N573" s="69" t="s">
        <v>34</v>
      </c>
      <c r="O573" s="69" t="s">
        <v>279</v>
      </c>
      <c r="P573" s="69" t="s">
        <v>280</v>
      </c>
      <c r="Q573" s="66" t="s">
        <v>281</v>
      </c>
      <c r="R573" s="69" t="s">
        <v>282</v>
      </c>
      <c r="T573" s="72" t="s">
        <v>309</v>
      </c>
      <c r="U573" s="72"/>
      <c r="V573" s="72"/>
      <c r="W573" s="72"/>
      <c r="X573" s="72"/>
      <c r="Y573" s="72"/>
      <c r="Z573" s="72"/>
      <c r="AA573" s="72"/>
      <c r="AD573" s="73" t="s">
        <v>284</v>
      </c>
      <c r="AE573" s="73"/>
      <c r="AF573" s="73" t="s">
        <v>285</v>
      </c>
      <c r="AG573" s="73"/>
      <c r="AH573" s="73" t="s">
        <v>286</v>
      </c>
      <c r="AI573" s="73"/>
      <c r="AJ573" s="73" t="s">
        <v>287</v>
      </c>
      <c r="AK573" s="73"/>
      <c r="AL573" s="73" t="s">
        <v>288</v>
      </c>
      <c r="AM573" s="73"/>
      <c r="AN573" s="74" t="s">
        <v>289</v>
      </c>
      <c r="AP573" s="73" t="s">
        <v>284</v>
      </c>
      <c r="AQ573" s="73"/>
      <c r="AR573" s="73" t="s">
        <v>285</v>
      </c>
      <c r="AS573" s="73"/>
      <c r="AT573" s="73" t="s">
        <v>286</v>
      </c>
      <c r="AU573" s="73"/>
      <c r="AV573" s="73" t="s">
        <v>287</v>
      </c>
      <c r="AW573" s="73"/>
      <c r="AX573" s="74" t="s">
        <v>288</v>
      </c>
      <c r="AY573" s="74"/>
    </row>
    <row r="574" customFormat="false" ht="37.3" hidden="false" customHeight="false" outlineLevel="0" collapsed="false">
      <c r="A574" s="66"/>
      <c r="B574" s="137" t="s">
        <v>222</v>
      </c>
      <c r="C574" s="137" t="s">
        <v>223</v>
      </c>
      <c r="D574" s="137" t="s">
        <v>224</v>
      </c>
      <c r="E574" s="137" t="s">
        <v>225</v>
      </c>
      <c r="F574" s="137" t="s">
        <v>226</v>
      </c>
      <c r="G574" s="137" t="s">
        <v>227</v>
      </c>
      <c r="H574" s="137" t="s">
        <v>228</v>
      </c>
      <c r="I574" s="66"/>
      <c r="J574" s="69"/>
      <c r="K574" s="157"/>
      <c r="L574" s="69"/>
      <c r="M574" s="157"/>
      <c r="N574" s="69"/>
      <c r="O574" s="69"/>
      <c r="P574" s="69"/>
      <c r="Q574" s="66"/>
      <c r="R574" s="69"/>
      <c r="T574" s="73" t="s">
        <v>222</v>
      </c>
      <c r="U574" s="73" t="s">
        <v>223</v>
      </c>
      <c r="V574" s="73" t="s">
        <v>224</v>
      </c>
      <c r="W574" s="73" t="s">
        <v>225</v>
      </c>
      <c r="X574" s="73" t="s">
        <v>226</v>
      </c>
      <c r="Y574" s="73" t="s">
        <v>227</v>
      </c>
      <c r="Z574" s="73" t="s">
        <v>228</v>
      </c>
      <c r="AA574" s="66" t="s">
        <v>43</v>
      </c>
      <c r="AD574" s="73" t="s">
        <v>290</v>
      </c>
      <c r="AE574" s="73" t="s">
        <v>291</v>
      </c>
      <c r="AF574" s="73" t="s">
        <v>290</v>
      </c>
      <c r="AG574" s="73" t="s">
        <v>291</v>
      </c>
      <c r="AH574" s="73" t="s">
        <v>290</v>
      </c>
      <c r="AI574" s="73" t="s">
        <v>291</v>
      </c>
      <c r="AJ574" s="73" t="s">
        <v>290</v>
      </c>
      <c r="AK574" s="73" t="s">
        <v>291</v>
      </c>
      <c r="AL574" s="73" t="s">
        <v>290</v>
      </c>
      <c r="AM574" s="73" t="s">
        <v>291</v>
      </c>
      <c r="AN574" s="75" t="s">
        <v>292</v>
      </c>
      <c r="AP574" s="73" t="s">
        <v>293</v>
      </c>
      <c r="AQ574" s="73" t="s">
        <v>294</v>
      </c>
      <c r="AR574" s="73" t="s">
        <v>293</v>
      </c>
      <c r="AS574" s="73" t="s">
        <v>294</v>
      </c>
      <c r="AT574" s="73" t="s">
        <v>293</v>
      </c>
      <c r="AU574" s="73" t="s">
        <v>294</v>
      </c>
      <c r="AV574" s="73" t="s">
        <v>293</v>
      </c>
      <c r="AW574" s="73" t="s">
        <v>294</v>
      </c>
      <c r="AX574" s="73" t="s">
        <v>293</v>
      </c>
      <c r="AY574" s="75" t="s">
        <v>294</v>
      </c>
      <c r="AZ574" s="138" t="s">
        <v>298</v>
      </c>
    </row>
    <row r="575" customFormat="false" ht="13.8" hidden="false" customHeight="false" outlineLevel="0" collapsed="false">
      <c r="A575" s="76" t="s">
        <v>44</v>
      </c>
      <c r="B575" s="79" t="n">
        <f aca="true">INDIRECT(ADDRESS(ROW()-35*INT((ROW()-15)/35)+138,2+INT((ROW()-15)/35), 1, 1, "Variables_Simulación"))</f>
        <v>0</v>
      </c>
      <c r="C575" s="79" t="n">
        <f aca="true">INDIRECT(ADDRESS(ROW()-35*INT((ROW()-15)/35)+108,2+INT((ROW()-15)/35), 1, 1, "Variables_Simulación"))</f>
        <v>0</v>
      </c>
      <c r="D575" s="79" t="n">
        <f aca="true">INDIRECT(ADDRESS(ROW()-35*INT((ROW()-15)/35)+78,2+INT((ROW()-15)/35), 1, 1, "Variables_Simulación"))</f>
        <v>0</v>
      </c>
      <c r="E575" s="79" t="n">
        <f aca="true">INDIRECT(ADDRESS(ROW()-35*INT((ROW()-15)/35)+48,2+INT((ROW()-15)/35), 1, 1, "Variables_Simulación"))</f>
        <v>0</v>
      </c>
      <c r="F575" s="79" t="n">
        <f aca="true">INDIRECT(ADDRESS(ROW()-35*INT((ROW()-15)/35)+18,2+INT((ROW()-15)/35), 1, 1, "Variables_Simulación"))</f>
        <v>0</v>
      </c>
      <c r="G575" s="79" t="n">
        <f aca="true">INDIRECT(ADDRESS(ROW()-35*INT((ROW()-15)/35)-12,2+INT((ROW()-15)/35), 1, 1, "Variables_Simulación"))</f>
        <v>0</v>
      </c>
      <c r="H575" s="79" t="n">
        <f aca="true">INDIRECT(ADDRESS(ROW()-35*INT((ROW()-15)/35)+168,2+INT((ROW()-15)/35), 1, 1, "Variables_Simulación"))</f>
        <v>0</v>
      </c>
      <c r="I575" s="78" t="n">
        <f aca="false">AP575+AR575+AT575+AV575+AX575</f>
        <v>0.151118265477428</v>
      </c>
      <c r="J575" s="79" t="n">
        <f aca="false">AQ575+AS575+AU575+AW575+AY575</f>
        <v>881386.100645456</v>
      </c>
      <c r="K575" s="80" t="n">
        <f aca="false">I575-Tabla_Ministerio!J575</f>
        <v>-7.73090570795887E-005</v>
      </c>
      <c r="L575" s="79" t="n">
        <f aca="false">J575-Tabla_Ministerio!K575</f>
        <v>-450.899354544119</v>
      </c>
      <c r="M575" s="82" t="n">
        <f aca="false">Q610/Q635</f>
        <v>0.212136484234983</v>
      </c>
      <c r="N575" s="81" t="n">
        <f aca="false">ROUND(N600*M575,0)</f>
        <v>23508137</v>
      </c>
      <c r="O575" s="82" t="n">
        <f aca="false">Tabla_Ministerio!L575/Tabla_Ministerio!L600-M575</f>
        <v>-7.02257383150551E-006</v>
      </c>
      <c r="P575" s="81" t="n">
        <f aca="false">N575-Tabla_Ministerio!L575</f>
        <v>778</v>
      </c>
      <c r="Q575" s="83" t="n">
        <f aca="false">N575+J575</f>
        <v>24389523.1006455</v>
      </c>
      <c r="R575" s="81" t="n">
        <f aca="false">Q575-Tabla_Ministerio!M575</f>
        <v>327.100645456463</v>
      </c>
      <c r="T575" s="84" t="n">
        <f aca="false">B575+Tabla_Ministerio!B575</f>
        <v>24019</v>
      </c>
      <c r="U575" s="84" t="n">
        <f aca="false">C575+Tabla_Ministerio!C575</f>
        <v>63</v>
      </c>
      <c r="V575" s="84" t="n">
        <f aca="false">D575+Tabla_Ministerio!D575</f>
        <v>1650.49772727273</v>
      </c>
      <c r="W575" s="84" t="n">
        <f aca="false">E575+Tabla_Ministerio!E575</f>
        <v>869.384090909091</v>
      </c>
      <c r="X575" s="84" t="n">
        <f aca="false">F575+Tabla_Ministerio!F575</f>
        <v>387</v>
      </c>
      <c r="Y575" s="84" t="n">
        <f aca="false">G575+Tabla_Ministerio!G575</f>
        <v>1041</v>
      </c>
      <c r="Z575" s="84" t="n">
        <f aca="false">H575+Tabla_Ministerio!H575</f>
        <v>238</v>
      </c>
      <c r="AA575" s="84" t="n">
        <f aca="false">Y575+0.33*Z575</f>
        <v>1119.54</v>
      </c>
      <c r="AD575" s="85" t="n">
        <f aca="false">IF(U575&gt;0,T575/U575,0)</f>
        <v>381.253968253968</v>
      </c>
      <c r="AE575" s="86" t="n">
        <f aca="false">EXP((((AD575-AD$600)/AD$601+2)/4-1.9)^3)</f>
        <v>0.491227726551053</v>
      </c>
      <c r="AF575" s="87" t="n">
        <f aca="false">T575/V575</f>
        <v>14.5525798691579</v>
      </c>
      <c r="AG575" s="86" t="n">
        <f aca="false">EXP((((AF575-AF$600)/AF$601+2)/4-1.9)^3)</f>
        <v>0.00666877206525536</v>
      </c>
      <c r="AH575" s="86" t="n">
        <f aca="false">W575/V575</f>
        <v>0.526740556223397</v>
      </c>
      <c r="AI575" s="86" t="n">
        <f aca="false">EXP((((AH575-AH$600)/AH$601+2)/4-1.9)^3)</f>
        <v>0.080794922609226</v>
      </c>
      <c r="AJ575" s="86" t="n">
        <f aca="false">X575/V575</f>
        <v>0.234474724566556</v>
      </c>
      <c r="AK575" s="86" t="n">
        <f aca="false">EXP((((AJ575-AJ$600)/AJ$601+2)/4-1.9)^3)</f>
        <v>0.624021558874429</v>
      </c>
      <c r="AL575" s="86" t="n">
        <f aca="false">AA575/V575</f>
        <v>0.678304478401142</v>
      </c>
      <c r="AM575" s="86" t="n">
        <f aca="false">EXP((((AL575-AL$600)/AL$601+2)/4-1.9)^3)</f>
        <v>0.709406038950477</v>
      </c>
      <c r="AN575" s="86" t="n">
        <f aca="false">0.01*AE575+0.15*AG575+0.24*AI575+0.25*AK575+0.35*AM575</f>
        <v>0.429600877852787</v>
      </c>
      <c r="AP575" s="88" t="n">
        <f aca="false">0.01*AE575/$AN$600*$AZ575</f>
        <v>0.00172796392693251</v>
      </c>
      <c r="AQ575" s="79" t="n">
        <f aca="false">AP575*$J$600</f>
        <v>10078.2217345033</v>
      </c>
      <c r="AR575" s="88" t="n">
        <f aca="false">0.15*AG575/$AN$600*$AZ575</f>
        <v>0.000351875421811075</v>
      </c>
      <c r="AS575" s="79" t="n">
        <f aca="false">AR575*$J$600</f>
        <v>2052.28735893188</v>
      </c>
      <c r="AT575" s="88" t="n">
        <f aca="false">0.24*AI575/$AN$600*$AZ575</f>
        <v>0.00682098525968461</v>
      </c>
      <c r="AU575" s="79" t="n">
        <f aca="false">AT575*$J$600</f>
        <v>39782.8917742013</v>
      </c>
      <c r="AV575" s="88" t="n">
        <f aca="false">0.25*AK575/$AN$600*$AZ575</f>
        <v>0.0548771315767302</v>
      </c>
      <c r="AW575" s="79" t="n">
        <f aca="false">AV575*$J$600</f>
        <v>320066.809013542</v>
      </c>
      <c r="AX575" s="88" t="n">
        <f aca="false">0.35*AM575/$AN$600*$AZ575</f>
        <v>0.0873403092922701</v>
      </c>
      <c r="AY575" s="79" t="n">
        <f aca="false">AX575*$J$600</f>
        <v>509405.890764278</v>
      </c>
      <c r="AZ575" s="140" t="n">
        <v>1</v>
      </c>
      <c r="BA575" s="140"/>
    </row>
    <row r="576" customFormat="false" ht="13.8" hidden="false" customHeight="false" outlineLevel="0" collapsed="false">
      <c r="A576" s="89" t="s">
        <v>45</v>
      </c>
      <c r="B576" s="81" t="n">
        <f aca="true">INDIRECT(ADDRESS(ROW()-35*INT((ROW()-15)/35)+138,2+INT((ROW()-15)/35), 1, 1, "Variables_Simulación"))</f>
        <v>0</v>
      </c>
      <c r="C576" s="81" t="n">
        <f aca="true">INDIRECT(ADDRESS(ROW()-35*INT((ROW()-15)/35)+108,2+INT((ROW()-15)/35), 1, 1, "Variables_Simulación"))</f>
        <v>0</v>
      </c>
      <c r="D576" s="81" t="n">
        <f aca="true">INDIRECT(ADDRESS(ROW()-35*INT((ROW()-15)/35)+78,2+INT((ROW()-15)/35), 1, 1, "Variables_Simulación"))</f>
        <v>0</v>
      </c>
      <c r="E576" s="81" t="n">
        <f aca="true">INDIRECT(ADDRESS(ROW()-35*INT((ROW()-15)/35)+48,2+INT((ROW()-15)/35), 1, 1, "Variables_Simulación"))</f>
        <v>0</v>
      </c>
      <c r="F576" s="81" t="n">
        <f aca="true">INDIRECT(ADDRESS(ROW()-35*INT((ROW()-15)/35)+18,2+INT((ROW()-15)/35), 1, 1, "Variables_Simulación"))</f>
        <v>0</v>
      </c>
      <c r="G576" s="81" t="n">
        <f aca="true">INDIRECT(ADDRESS(ROW()-35*INT((ROW()-15)/35)-12,2+INT((ROW()-15)/35), 1, 1, "Variables_Simulación"))</f>
        <v>0</v>
      </c>
      <c r="H576" s="81" t="n">
        <f aca="true">INDIRECT(ADDRESS(ROW()-35*INT((ROW()-15)/35)+168,2+INT((ROW()-15)/35), 1, 1, "Variables_Simulación"))</f>
        <v>0</v>
      </c>
      <c r="I576" s="82" t="n">
        <f aca="false">AP576+AR576+AT576+AV576+AX576</f>
        <v>0.105743484707453</v>
      </c>
      <c r="J576" s="81" t="n">
        <f aca="false">AQ576+AS576+AU576+AW576+AY576</f>
        <v>616741.04953835</v>
      </c>
      <c r="K576" s="90" t="n">
        <f aca="false">I576-Tabla_Ministerio!J576</f>
        <v>-9.34346122261759E-005</v>
      </c>
      <c r="L576" s="81" t="n">
        <f aca="false">J576-Tabla_Ministerio!K576</f>
        <v>-544.950461649802</v>
      </c>
      <c r="M576" s="82" t="n">
        <f aca="false">Q611/Q635</f>
        <v>0.131791849156522</v>
      </c>
      <c r="N576" s="81" t="n">
        <f aca="false">ROUND(N600*M576,0)</f>
        <v>14604658</v>
      </c>
      <c r="O576" s="82" t="n">
        <f aca="false">Tabla_Ministerio!L576/Tabla_Ministerio!L600-M576</f>
        <v>-3.73049941909676E-007</v>
      </c>
      <c r="P576" s="81" t="n">
        <f aca="false">N576-Tabla_Ministerio!L576</f>
        <v>41</v>
      </c>
      <c r="Q576" s="83" t="n">
        <f aca="false">N576+J576</f>
        <v>15221399.0495383</v>
      </c>
      <c r="R576" s="81" t="n">
        <f aca="false">Q576-Tabla_Ministerio!M576</f>
        <v>-503.950461650267</v>
      </c>
      <c r="T576" s="83" t="n">
        <f aca="false">B576+Tabla_Ministerio!B576</f>
        <v>17877</v>
      </c>
      <c r="U576" s="83" t="n">
        <f aca="false">C576+Tabla_Ministerio!C576</f>
        <v>36</v>
      </c>
      <c r="V576" s="83" t="n">
        <f aca="false">D576+Tabla_Ministerio!D576</f>
        <v>1489.27272727273</v>
      </c>
      <c r="W576" s="83" t="n">
        <f aca="false">E576+Tabla_Ministerio!E576</f>
        <v>833.590909090909</v>
      </c>
      <c r="X576" s="83" t="n">
        <f aca="false">F576+Tabla_Ministerio!F576</f>
        <v>285</v>
      </c>
      <c r="Y576" s="83" t="n">
        <f aca="false">G576+Tabla_Ministerio!G576</f>
        <v>704</v>
      </c>
      <c r="Z576" s="83" t="n">
        <f aca="false">H576+Tabla_Ministerio!H576</f>
        <v>193</v>
      </c>
      <c r="AA576" s="83" t="n">
        <f aca="false">Y576+0.33*Z576</f>
        <v>767.69</v>
      </c>
      <c r="AD576" s="91" t="n">
        <f aca="false">IF(U576&gt;0,T576/U576,0)</f>
        <v>496.583333333333</v>
      </c>
      <c r="AE576" s="92" t="n">
        <f aca="false">EXP((((AD576-AD$600)/AD$601+2)/4-1.9)^3)</f>
        <v>0.839250461831259</v>
      </c>
      <c r="AF576" s="93" t="n">
        <f aca="false">T576/V576</f>
        <v>12.0038456842876</v>
      </c>
      <c r="AG576" s="92" t="n">
        <f aca="false">EXP((((AF576-AF$600)/AF$601+2)/4-1.9)^3)</f>
        <v>0.0016537816603025</v>
      </c>
      <c r="AH576" s="92" t="n">
        <f aca="false">W576/V576</f>
        <v>0.559730191673787</v>
      </c>
      <c r="AI576" s="92" t="n">
        <f aca="false">EXP((((AH576-AH$600)/AH$601+2)/4-1.9)^3)</f>
        <v>0.113573586873818</v>
      </c>
      <c r="AJ576" s="92" t="n">
        <f aca="false">X576/V576</f>
        <v>0.191368575265535</v>
      </c>
      <c r="AK576" s="92" t="n">
        <f aca="false">EXP((((AJ576-AJ$600)/AJ$601+2)/4-1.9)^3)</f>
        <v>0.433164689704535</v>
      </c>
      <c r="AL576" s="92" t="n">
        <f aca="false">AA576/V576</f>
        <v>0.515479794896837</v>
      </c>
      <c r="AM576" s="92" t="n">
        <f aca="false">EXP((((AL576-AL$600)/AL$601+2)/4-1.9)^3)</f>
        <v>0.446912810353092</v>
      </c>
      <c r="AN576" s="92" t="n">
        <f aca="false">0.01*AE576+0.15*AG576+0.24*AI576+0.25*AK576+0.35*AM576</f>
        <v>0.30060888876679</v>
      </c>
      <c r="AP576" s="94" t="n">
        <f aca="false">0.01*AE576/$AN$600*$AZ576</f>
        <v>0.00295218377408741</v>
      </c>
      <c r="AQ576" s="81" t="n">
        <f aca="false">AP576*$J$600</f>
        <v>17218.3934007655</v>
      </c>
      <c r="AR576" s="94" t="n">
        <f aca="false">0.15*AG576/$AN$600*$AZ576</f>
        <v>8.72612099511125E-005</v>
      </c>
      <c r="AS576" s="81" t="n">
        <f aca="false">AR576*$J$600</f>
        <v>508.944549710327</v>
      </c>
      <c r="AT576" s="94" t="n">
        <f aca="false">0.24*AI576/$AN$600*$AZ576</f>
        <v>0.00958827283866175</v>
      </c>
      <c r="AU576" s="81" t="n">
        <f aca="false">AT576*$J$600</f>
        <v>55922.8917993046</v>
      </c>
      <c r="AV576" s="94" t="n">
        <f aca="false">0.25*AK576/$AN$600*$AZ576</f>
        <v>0.0380929718424882</v>
      </c>
      <c r="AW576" s="81" t="n">
        <f aca="false">AV576*$J$600</f>
        <v>222174.439391396</v>
      </c>
      <c r="AX576" s="94" t="n">
        <f aca="false">0.35*AM576/$AN$600*$AZ576</f>
        <v>0.0550227950422643</v>
      </c>
      <c r="AY576" s="81" t="n">
        <f aca="false">AX576*$J$600</f>
        <v>320916.380397173</v>
      </c>
      <c r="AZ576" s="140" t="n">
        <v>1</v>
      </c>
      <c r="BA576" s="140"/>
    </row>
    <row r="577" customFormat="false" ht="13.8" hidden="false" customHeight="false" outlineLevel="0" collapsed="false">
      <c r="A577" s="89" t="s">
        <v>46</v>
      </c>
      <c r="B577" s="81" t="n">
        <f aca="true">INDIRECT(ADDRESS(ROW()-35*INT((ROW()-15)/35)+138,2+INT((ROW()-15)/35), 1, 1, "Variables_Simulación"))</f>
        <v>0</v>
      </c>
      <c r="C577" s="81" t="n">
        <f aca="true">INDIRECT(ADDRESS(ROW()-35*INT((ROW()-15)/35)+108,2+INT((ROW()-15)/35), 1, 1, "Variables_Simulación"))</f>
        <v>0</v>
      </c>
      <c r="D577" s="81" t="n">
        <f aca="true">INDIRECT(ADDRESS(ROW()-35*INT((ROW()-15)/35)+78,2+INT((ROW()-15)/35), 1, 1, "Variables_Simulación"))</f>
        <v>0</v>
      </c>
      <c r="E577" s="81" t="n">
        <f aca="true">INDIRECT(ADDRESS(ROW()-35*INT((ROW()-15)/35)+48,2+INT((ROW()-15)/35), 1, 1, "Variables_Simulación"))</f>
        <v>0</v>
      </c>
      <c r="F577" s="81" t="n">
        <f aca="true">INDIRECT(ADDRESS(ROW()-35*INT((ROW()-15)/35)+18,2+INT((ROW()-15)/35), 1, 1, "Variables_Simulación"))</f>
        <v>0</v>
      </c>
      <c r="G577" s="81" t="n">
        <f aca="true">INDIRECT(ADDRESS(ROW()-35*INT((ROW()-15)/35)-12,2+INT((ROW()-15)/35), 1, 1, "Variables_Simulación"))</f>
        <v>0</v>
      </c>
      <c r="H577" s="81" t="n">
        <f aca="true">INDIRECT(ADDRESS(ROW()-35*INT((ROW()-15)/35)+168,2+INT((ROW()-15)/35), 1, 1, "Variables_Simulación"))</f>
        <v>0</v>
      </c>
      <c r="I577" s="82" t="n">
        <f aca="false">AP577+AR577+AT577+AV577+AX577</f>
        <v>0.0756948814818478</v>
      </c>
      <c r="J577" s="81" t="n">
        <f aca="false">AQ577+AS577+AU577+AW577+AY577</f>
        <v>441484.794821647</v>
      </c>
      <c r="K577" s="90" t="n">
        <f aca="false">I577-Tabla_Ministerio!J577</f>
        <v>9.71799422139624E-005</v>
      </c>
      <c r="L577" s="81" t="n">
        <f aca="false">J577-Tabla_Ministerio!K577</f>
        <v>566.794821647462</v>
      </c>
      <c r="M577" s="82" t="n">
        <f aca="false">Q612/Q635</f>
        <v>0.0751608843284133</v>
      </c>
      <c r="N577" s="81" t="n">
        <f aca="false">ROUND(N600*M577,0)</f>
        <v>8329036</v>
      </c>
      <c r="O577" s="82" t="n">
        <f aca="false">Tabla_Ministerio!L577/Tabla_Ministerio!L600-M577</f>
        <v>-2.64027377108456E-005</v>
      </c>
      <c r="P577" s="81" t="n">
        <f aca="false">N577-Tabla_Ministerio!L577</f>
        <v>2926</v>
      </c>
      <c r="Q577" s="83" t="n">
        <f aca="false">N577+J577</f>
        <v>8770520.79482165</v>
      </c>
      <c r="R577" s="81" t="n">
        <f aca="false">Q577-Tabla_Ministerio!M577</f>
        <v>3492.79482164793</v>
      </c>
      <c r="T577" s="83" t="n">
        <f aca="false">B577+Tabla_Ministerio!B577</f>
        <v>18363</v>
      </c>
      <c r="U577" s="83" t="n">
        <f aca="false">C577+Tabla_Ministerio!C577</f>
        <v>83</v>
      </c>
      <c r="V577" s="83" t="n">
        <f aca="false">D577+Tabla_Ministerio!D577</f>
        <v>1126.97727272727</v>
      </c>
      <c r="W577" s="83" t="n">
        <f aca="false">E577+Tabla_Ministerio!E577</f>
        <v>699.727272727273</v>
      </c>
      <c r="X577" s="83" t="n">
        <f aca="false">F577+Tabla_Ministerio!F577</f>
        <v>143</v>
      </c>
      <c r="Y577" s="83" t="n">
        <f aca="false">G577+Tabla_Ministerio!G577</f>
        <v>481</v>
      </c>
      <c r="Z577" s="83" t="n">
        <f aca="false">H577+Tabla_Ministerio!H577</f>
        <v>67</v>
      </c>
      <c r="AA577" s="83" t="n">
        <f aca="false">Y577+0.33*Z577</f>
        <v>503.11</v>
      </c>
      <c r="AD577" s="91" t="n">
        <f aca="false">IF(U577&gt;0,T577/U577,0)</f>
        <v>221.240963855422</v>
      </c>
      <c r="AE577" s="92" t="n">
        <f aca="false">EXP((((AD577-AD$600)/AD$601+2)/4-1.9)^3)</f>
        <v>0.0834159036775313</v>
      </c>
      <c r="AF577" s="93" t="n">
        <f aca="false">T577/V577</f>
        <v>16.294028676871</v>
      </c>
      <c r="AG577" s="92" t="n">
        <f aca="false">EXP((((AF577-AF$600)/AF$601+2)/4-1.9)^3)</f>
        <v>0.0152301924653474</v>
      </c>
      <c r="AH577" s="92" t="n">
        <f aca="false">W577/V577</f>
        <v>0.620888539334908</v>
      </c>
      <c r="AI577" s="92" t="n">
        <f aca="false">EXP((((AH577-AH$600)/AH$601+2)/4-1.9)^3)</f>
        <v>0.196324887975696</v>
      </c>
      <c r="AJ577" s="92" t="n">
        <f aca="false">X577/V577</f>
        <v>0.126888095670236</v>
      </c>
      <c r="AK577" s="92" t="n">
        <f aca="false">EXP((((AJ577-AJ$600)/AJ$601+2)/4-1.9)^3)</f>
        <v>0.187413537705507</v>
      </c>
      <c r="AL577" s="92" t="n">
        <f aca="false">AA577/V577</f>
        <v>0.446424264424145</v>
      </c>
      <c r="AM577" s="92" t="n">
        <f aca="false">EXP((((AL577-AL$600)/AL$601+2)/4-1.9)^3)</f>
        <v>0.337418004824392</v>
      </c>
      <c r="AN577" s="92" t="n">
        <f aca="false">0.01*AE577+0.15*AG577+0.24*AI577+0.25*AK577+0.35*AM577</f>
        <v>0.215186347135658</v>
      </c>
      <c r="AP577" s="94" t="n">
        <f aca="false">0.01*AE577/$AN$600*$AZ577</f>
        <v>0.000293427395679121</v>
      </c>
      <c r="AQ577" s="81" t="n">
        <f aca="false">AP577*$J$600</f>
        <v>1711.39357167119</v>
      </c>
      <c r="AR577" s="94" t="n">
        <f aca="false">0.15*AG577/$AN$600*$AZ577</f>
        <v>0.000803615769975001</v>
      </c>
      <c r="AS577" s="81" t="n">
        <f aca="false">AR577*$J$600</f>
        <v>4687.02951081221</v>
      </c>
      <c r="AT577" s="94" t="n">
        <f aca="false">0.24*AI577/$AN$600*$AZ577</f>
        <v>0.0165744222996328</v>
      </c>
      <c r="AU577" s="81" t="n">
        <f aca="false">AT577*$J$600</f>
        <v>96669.0915553579</v>
      </c>
      <c r="AV577" s="94" t="n">
        <f aca="false">0.25*AK577/$AN$600*$AZ577</f>
        <v>0.0164813494368311</v>
      </c>
      <c r="AW577" s="81" t="n">
        <f aca="false">AV577*$J$600</f>
        <v>96126.2509704593</v>
      </c>
      <c r="AX577" s="94" t="n">
        <f aca="false">0.35*AM577/$AN$600*$AZ577</f>
        <v>0.0415420665797297</v>
      </c>
      <c r="AY577" s="81" t="n">
        <f aca="false">AX577*$J$600</f>
        <v>242291.029213347</v>
      </c>
      <c r="AZ577" s="140" t="n">
        <v>1</v>
      </c>
      <c r="BA577" s="140"/>
    </row>
    <row r="578" customFormat="false" ht="13.8" hidden="false" customHeight="false" outlineLevel="0" collapsed="false">
      <c r="A578" s="89" t="s">
        <v>229</v>
      </c>
      <c r="B578" s="81" t="n">
        <f aca="true">INDIRECT(ADDRESS(ROW()-35*INT((ROW()-15)/35)+138,2+INT((ROW()-15)/35), 1, 1, "Variables_Simulación"))</f>
        <v>0</v>
      </c>
      <c r="C578" s="81" t="n">
        <f aca="true">INDIRECT(ADDRESS(ROW()-35*INT((ROW()-15)/35)+108,2+INT((ROW()-15)/35), 1, 1, "Variables_Simulación"))</f>
        <v>0</v>
      </c>
      <c r="D578" s="81" t="n">
        <f aca="true">INDIRECT(ADDRESS(ROW()-35*INT((ROW()-15)/35)+78,2+INT((ROW()-15)/35), 1, 1, "Variables_Simulación"))</f>
        <v>0</v>
      </c>
      <c r="E578" s="81" t="n">
        <f aca="true">INDIRECT(ADDRESS(ROW()-35*INT((ROW()-15)/35)+48,2+INT((ROW()-15)/35), 1, 1, "Variables_Simulación"))</f>
        <v>0</v>
      </c>
      <c r="F578" s="81" t="n">
        <f aca="true">INDIRECT(ADDRESS(ROW()-35*INT((ROW()-15)/35)+18,2+INT((ROW()-15)/35), 1, 1, "Variables_Simulación"))</f>
        <v>0</v>
      </c>
      <c r="G578" s="81" t="n">
        <f aca="true">INDIRECT(ADDRESS(ROW()-35*INT((ROW()-15)/35)-12,2+INT((ROW()-15)/35), 1, 1, "Variables_Simulación"))</f>
        <v>0</v>
      </c>
      <c r="H578" s="81" t="n">
        <f aca="true">INDIRECT(ADDRESS(ROW()-35*INT((ROW()-15)/35)+168,2+INT((ROW()-15)/35), 1, 1, "Variables_Simulación"))</f>
        <v>0</v>
      </c>
      <c r="I578" s="82" t="n">
        <f aca="false">AP578+AR578+AT578+AV578+AX578</f>
        <v>0.0659824230826959</v>
      </c>
      <c r="J578" s="81" t="n">
        <f aca="false">AQ578+AS578+AU578+AW578+AY578</f>
        <v>384837.599930516</v>
      </c>
      <c r="K578" s="90" t="n">
        <f aca="false">I578-Tabla_Ministerio!J578</f>
        <v>-0.000121801814456701</v>
      </c>
      <c r="L578" s="81" t="n">
        <f aca="false">J578-Tabla_Ministerio!K578</f>
        <v>-710.400069484254</v>
      </c>
      <c r="M578" s="82" t="n">
        <f aca="false">Q613/Q635</f>
        <v>0.0555172769068873</v>
      </c>
      <c r="N578" s="81" t="n">
        <f aca="false">ROUND(N600*M578,0)</f>
        <v>6152208</v>
      </c>
      <c r="O578" s="82" t="n">
        <f aca="false">Tabla_Ministerio!L578/Tabla_Ministerio!L600-M578</f>
        <v>-1.78308291211432E-005</v>
      </c>
      <c r="P578" s="81" t="n">
        <f aca="false">N578-Tabla_Ministerio!L578</f>
        <v>1976</v>
      </c>
      <c r="Q578" s="83" t="n">
        <f aca="false">N578+J578</f>
        <v>6537045.59993052</v>
      </c>
      <c r="R578" s="81" t="n">
        <f aca="false">Q578-Tabla_Ministerio!M578</f>
        <v>1265.59993051551</v>
      </c>
      <c r="T578" s="83" t="n">
        <f aca="false">B578+Tabla_Ministerio!B578</f>
        <v>13592</v>
      </c>
      <c r="U578" s="83" t="n">
        <f aca="false">C578+Tabla_Ministerio!C578</f>
        <v>57</v>
      </c>
      <c r="V578" s="83" t="n">
        <f aca="false">D578+Tabla_Ministerio!D578</f>
        <v>491.892045454545</v>
      </c>
      <c r="W578" s="83" t="n">
        <f aca="false">E578+Tabla_Ministerio!E578</f>
        <v>325.642045454545</v>
      </c>
      <c r="X578" s="83" t="n">
        <f aca="false">F578+Tabla_Ministerio!F578</f>
        <v>54</v>
      </c>
      <c r="Y578" s="83" t="n">
        <f aca="false">G578+Tabla_Ministerio!G578</f>
        <v>89</v>
      </c>
      <c r="Z578" s="83" t="n">
        <f aca="false">H578+Tabla_Ministerio!H578</f>
        <v>27</v>
      </c>
      <c r="AA578" s="83" t="n">
        <f aca="false">Y578+0.33*Z578</f>
        <v>97.91</v>
      </c>
      <c r="AD578" s="91" t="n">
        <f aca="false">IF(U578&gt;0,T578/U578,0)</f>
        <v>238.456140350877</v>
      </c>
      <c r="AE578" s="92" t="n">
        <f aca="false">EXP((((AD578-AD$600)/AD$601+2)/4-1.9)^3)</f>
        <v>0.108561815506207</v>
      </c>
      <c r="AF578" s="93" t="n">
        <f aca="false">T578/V578</f>
        <v>27.6320792856896</v>
      </c>
      <c r="AG578" s="92" t="n">
        <f aca="false">EXP((((AF578-AF$600)/AF$601+2)/4-1.9)^3)</f>
        <v>0.410274025495576</v>
      </c>
      <c r="AH578" s="92" t="n">
        <f aca="false">W578/V578</f>
        <v>0.662019336282674</v>
      </c>
      <c r="AI578" s="92" t="n">
        <f aca="false">EXP((((AH578-AH$600)/AH$601+2)/4-1.9)^3)</f>
        <v>0.26792751226554</v>
      </c>
      <c r="AJ578" s="92" t="n">
        <f aca="false">X578/V578</f>
        <v>0.109780185508184</v>
      </c>
      <c r="AK578" s="92" t="n">
        <f aca="false">EXP((((AJ578-AJ$600)/AJ$601+2)/4-1.9)^3)</f>
        <v>0.140157780670307</v>
      </c>
      <c r="AL578" s="92" t="n">
        <f aca="false">AA578/V578</f>
        <v>0.199047740057524</v>
      </c>
      <c r="AM578" s="92" t="n">
        <f aca="false">EXP((((AL578-AL$600)/AL$601+2)/4-1.9)^3)</f>
        <v>0.0731625141282558</v>
      </c>
      <c r="AN578" s="92" t="n">
        <f aca="false">0.01*AE578+0.15*AG578+0.24*AI578+0.25*AK578+0.35*AM578</f>
        <v>0.187575650035594</v>
      </c>
      <c r="AP578" s="94" t="n">
        <f aca="false">0.01*AE578/$AN$600*$AZ578</f>
        <v>0.000381881744245419</v>
      </c>
      <c r="AQ578" s="81" t="n">
        <f aca="false">AP578*$J$600</f>
        <v>2227.29701406233</v>
      </c>
      <c r="AR578" s="94" t="n">
        <f aca="false">0.15*AG578/$AN$600*$AZ578</f>
        <v>0.0216479652275918</v>
      </c>
      <c r="AS578" s="81" t="n">
        <f aca="false">AR578*$J$600</f>
        <v>126260.155240502</v>
      </c>
      <c r="AT578" s="94" t="n">
        <f aca="false">0.24*AI578/$AN$600*$AZ578</f>
        <v>0.0226193621184128</v>
      </c>
      <c r="AU578" s="81" t="n">
        <f aca="false">AT578*$J$600</f>
        <v>131925.755722846</v>
      </c>
      <c r="AV578" s="94" t="n">
        <f aca="false">0.25*AK578/$AN$600*$AZ578</f>
        <v>0.0123256269947152</v>
      </c>
      <c r="AW578" s="81" t="n">
        <f aca="false">AV578*$J$600</f>
        <v>71888.3073502789</v>
      </c>
      <c r="AX578" s="94" t="n">
        <f aca="false">0.35*AM578/$AN$600*$AZ578</f>
        <v>0.00900758699773069</v>
      </c>
      <c r="AY578" s="81" t="n">
        <f aca="false">AX578*$J$600</f>
        <v>52536.0846028264</v>
      </c>
      <c r="AZ578" s="140" t="n">
        <v>1</v>
      </c>
      <c r="BA578" s="140"/>
    </row>
    <row r="579" customFormat="false" ht="13.8" hidden="false" customHeight="false" outlineLevel="0" collapsed="false">
      <c r="A579" s="89" t="s">
        <v>48</v>
      </c>
      <c r="B579" s="81" t="n">
        <f aca="true">INDIRECT(ADDRESS(ROW()-35*INT((ROW()-15)/35)+138,2+INT((ROW()-15)/35), 1, 1, "Variables_Simulación"))</f>
        <v>0</v>
      </c>
      <c r="C579" s="81" t="n">
        <f aca="true">INDIRECT(ADDRESS(ROW()-35*INT((ROW()-15)/35)+108,2+INT((ROW()-15)/35), 1, 1, "Variables_Simulación"))</f>
        <v>0</v>
      </c>
      <c r="D579" s="81" t="n">
        <f aca="true">INDIRECT(ADDRESS(ROW()-35*INT((ROW()-15)/35)+78,2+INT((ROW()-15)/35), 1, 1, "Variables_Simulación"))</f>
        <v>0</v>
      </c>
      <c r="E579" s="81" t="n">
        <f aca="true">INDIRECT(ADDRESS(ROW()-35*INT((ROW()-15)/35)+48,2+INT((ROW()-15)/35), 1, 1, "Variables_Simulación"))</f>
        <v>0</v>
      </c>
      <c r="F579" s="81" t="n">
        <f aca="true">INDIRECT(ADDRESS(ROW()-35*INT((ROW()-15)/35)+18,2+INT((ROW()-15)/35), 1, 1, "Variables_Simulación"))</f>
        <v>0</v>
      </c>
      <c r="G579" s="81" t="n">
        <f aca="true">INDIRECT(ADDRESS(ROW()-35*INT((ROW()-15)/35)-12,2+INT((ROW()-15)/35), 1, 1, "Variables_Simulación"))</f>
        <v>0</v>
      </c>
      <c r="H579" s="81" t="n">
        <f aca="true">INDIRECT(ADDRESS(ROW()-35*INT((ROW()-15)/35)+168,2+INT((ROW()-15)/35), 1, 1, "Variables_Simulación"))</f>
        <v>0</v>
      </c>
      <c r="I579" s="82" t="n">
        <f aca="false">AP579+AR579+AT579+AV579+AX579</f>
        <v>0.0928043870354527</v>
      </c>
      <c r="J579" s="81" t="n">
        <f aca="false">AQ579+AS579+AU579+AW579+AY579</f>
        <v>541274.719859637</v>
      </c>
      <c r="K579" s="90" t="n">
        <f aca="false">I579-Tabla_Ministerio!J579</f>
        <v>-2.26801232218882E-005</v>
      </c>
      <c r="L579" s="81" t="n">
        <f aca="false">J579-Tabla_Ministerio!K579</f>
        <v>-132.28014036268</v>
      </c>
      <c r="M579" s="82" t="n">
        <f aca="false">Q614/Q635</f>
        <v>0.0460292771792218</v>
      </c>
      <c r="N579" s="81" t="n">
        <f aca="false">ROUND(N600*M579,0)</f>
        <v>5100785</v>
      </c>
      <c r="O579" s="82" t="n">
        <f aca="false">Tabla_Ministerio!L579/Tabla_Ministerio!L600-M579</f>
        <v>4.17047053612174E-006</v>
      </c>
      <c r="P579" s="81" t="n">
        <f aca="false">N579-Tabla_Ministerio!L579</f>
        <v>-462</v>
      </c>
      <c r="Q579" s="83" t="n">
        <f aca="false">N579+J579</f>
        <v>5642059.71985964</v>
      </c>
      <c r="R579" s="81" t="n">
        <f aca="false">Q579-Tabla_Ministerio!M579</f>
        <v>-594.28014036268</v>
      </c>
      <c r="T579" s="83" t="n">
        <f aca="false">B579+Tabla_Ministerio!B579</f>
        <v>8704</v>
      </c>
      <c r="U579" s="83" t="n">
        <f aca="false">C579+Tabla_Ministerio!C579</f>
        <v>72</v>
      </c>
      <c r="V579" s="83" t="n">
        <f aca="false">D579+Tabla_Ministerio!D579</f>
        <v>347</v>
      </c>
      <c r="W579" s="83" t="n">
        <f aca="false">E579+Tabla_Ministerio!E579</f>
        <v>194.681818181818</v>
      </c>
      <c r="X579" s="83" t="n">
        <f aca="false">F579+Tabla_Ministerio!F579</f>
        <v>63</v>
      </c>
      <c r="Y579" s="83" t="n">
        <f aca="false">G579+Tabla_Ministerio!G579</f>
        <v>138</v>
      </c>
      <c r="Z579" s="83" t="n">
        <f aca="false">H579+Tabla_Ministerio!H579</f>
        <v>14</v>
      </c>
      <c r="AA579" s="83" t="n">
        <f aca="false">Y579+0.33*Z579</f>
        <v>142.62</v>
      </c>
      <c r="AD579" s="91" t="n">
        <f aca="false">IF(U579&gt;0,T579/U579,0)</f>
        <v>120.888888888889</v>
      </c>
      <c r="AE579" s="92" t="n">
        <f aca="false">EXP((((AD579-AD$600)/AD$601+2)/4-1.9)^3)</f>
        <v>0.0117642148455389</v>
      </c>
      <c r="AF579" s="93" t="n">
        <f aca="false">T579/V579</f>
        <v>25.0835734870317</v>
      </c>
      <c r="AG579" s="92" t="n">
        <f aca="false">EXP((((AF579-AF$600)/AF$601+2)/4-1.9)^3)</f>
        <v>0.256445487080314</v>
      </c>
      <c r="AH579" s="92" t="n">
        <f aca="false">W579/V579</f>
        <v>0.561042703694</v>
      </c>
      <c r="AI579" s="92" t="n">
        <f aca="false">EXP((((AH579-AH$600)/AH$601+2)/4-1.9)^3)</f>
        <v>0.115044923786989</v>
      </c>
      <c r="AJ579" s="92" t="n">
        <f aca="false">X579/V579</f>
        <v>0.181556195965418</v>
      </c>
      <c r="AK579" s="92" t="n">
        <f aca="false">EXP((((AJ579-AJ$600)/AJ$601+2)/4-1.9)^3)</f>
        <v>0.390622886422082</v>
      </c>
      <c r="AL579" s="92" t="n">
        <f aca="false">AA579/V579</f>
        <v>0.411008645533141</v>
      </c>
      <c r="AM579" s="92" t="n">
        <f aca="false">EXP((((AL579-AL$600)/AL$601+2)/4-1.9)^3)</f>
        <v>0.285641408658312</v>
      </c>
      <c r="AN579" s="92" t="n">
        <f aca="false">0.01*AE579+0.15*AG579+0.24*AI579+0.25*AK579+0.35*AM579</f>
        <v>0.263825461555309</v>
      </c>
      <c r="AP579" s="94" t="n">
        <f aca="false">0.01*AE579/$AN$600*$AZ579</f>
        <v>4.13823116714126E-005</v>
      </c>
      <c r="AQ579" s="81" t="n">
        <f aca="false">AP579*$J$600</f>
        <v>241.359270532451</v>
      </c>
      <c r="AR579" s="94" t="n">
        <f aca="false">0.15*AG579/$AN$600*$AZ579</f>
        <v>0.0135312562875062</v>
      </c>
      <c r="AS579" s="81" t="n">
        <f aca="false">AR579*$J$600</f>
        <v>78920.0509839144</v>
      </c>
      <c r="AT579" s="94" t="n">
        <f aca="false">0.24*AI579/$AN$600*$AZ579</f>
        <v>0.00971248816151451</v>
      </c>
      <c r="AU579" s="81" t="n">
        <f aca="false">AT579*$J$600</f>
        <v>56647.3684779094</v>
      </c>
      <c r="AV579" s="94" t="n">
        <f aca="false">0.25*AK579/$AN$600*$AZ579</f>
        <v>0.0343517995976486</v>
      </c>
      <c r="AW579" s="81" t="n">
        <f aca="false">AV579*$J$600</f>
        <v>200354.329120115</v>
      </c>
      <c r="AX579" s="94" t="n">
        <f aca="false">0.35*AM579/$AN$600*$AZ579</f>
        <v>0.035167460677112</v>
      </c>
      <c r="AY579" s="81" t="n">
        <f aca="false">AX579*$J$600</f>
        <v>205111.612007166</v>
      </c>
      <c r="AZ579" s="140" t="n">
        <v>1</v>
      </c>
      <c r="BA579" s="140"/>
    </row>
    <row r="580" customFormat="false" ht="13.8" hidden="false" customHeight="false" outlineLevel="0" collapsed="false">
      <c r="A580" s="89" t="s">
        <v>49</v>
      </c>
      <c r="B580" s="81" t="n">
        <f aca="true">INDIRECT(ADDRESS(ROW()-35*INT((ROW()-15)/35)+138,2+INT((ROW()-15)/35), 1, 1, "Variables_Simulación"))</f>
        <v>0</v>
      </c>
      <c r="C580" s="81" t="n">
        <f aca="true">INDIRECT(ADDRESS(ROW()-35*INT((ROW()-15)/35)+108,2+INT((ROW()-15)/35), 1, 1, "Variables_Simulación"))</f>
        <v>0</v>
      </c>
      <c r="D580" s="81" t="n">
        <f aca="true">INDIRECT(ADDRESS(ROW()-35*INT((ROW()-15)/35)+78,2+INT((ROW()-15)/35), 1, 1, "Variables_Simulación"))</f>
        <v>0</v>
      </c>
      <c r="E580" s="81" t="n">
        <f aca="true">INDIRECT(ADDRESS(ROW()-35*INT((ROW()-15)/35)+48,2+INT((ROW()-15)/35), 1, 1, "Variables_Simulación"))</f>
        <v>0</v>
      </c>
      <c r="F580" s="81" t="n">
        <f aca="true">INDIRECT(ADDRESS(ROW()-35*INT((ROW()-15)/35)+18,2+INT((ROW()-15)/35), 1, 1, "Variables_Simulación"))</f>
        <v>0</v>
      </c>
      <c r="G580" s="81" t="n">
        <f aca="true">INDIRECT(ADDRESS(ROW()-35*INT((ROW()-15)/35)-12,2+INT((ROW()-15)/35), 1, 1, "Variables_Simulación"))</f>
        <v>0</v>
      </c>
      <c r="H580" s="81" t="n">
        <f aca="true">INDIRECT(ADDRESS(ROW()-35*INT((ROW()-15)/35)+168,2+INT((ROW()-15)/35), 1, 1, "Variables_Simulación"))</f>
        <v>0</v>
      </c>
      <c r="I580" s="82" t="n">
        <f aca="false">AP580+AR580+AT580+AV580+AX580</f>
        <v>0.0433977445929969</v>
      </c>
      <c r="J580" s="81" t="n">
        <f aca="false">AQ580+AS580+AU580+AW580+AY580</f>
        <v>253114.133905555</v>
      </c>
      <c r="K580" s="90" t="n">
        <f aca="false">I580-Tabla_Ministerio!J580</f>
        <v>0.000148846107186726</v>
      </c>
      <c r="L580" s="81" t="n">
        <f aca="false">J580-Tabla_Ministerio!K580</f>
        <v>868.133905554685</v>
      </c>
      <c r="M580" s="82" t="n">
        <f aca="false">Q615/Q635</f>
        <v>0.0702357179936886</v>
      </c>
      <c r="N580" s="81" t="n">
        <f aca="false">ROUND(N600*M580,0)</f>
        <v>7783248</v>
      </c>
      <c r="O580" s="82" t="n">
        <f aca="false">Tabla_Ministerio!L580/Tabla_Ministerio!L600-M580</f>
        <v>-1.14977705201053E-005</v>
      </c>
      <c r="P580" s="81" t="n">
        <f aca="false">N580-Tabla_Ministerio!L580</f>
        <v>1274</v>
      </c>
      <c r="Q580" s="83" t="n">
        <f aca="false">N580+J580</f>
        <v>8036362.13390556</v>
      </c>
      <c r="R580" s="81" t="n">
        <f aca="false">Q580-Tabla_Ministerio!M580</f>
        <v>2142.13390555512</v>
      </c>
      <c r="T580" s="83" t="n">
        <f aca="false">B580+Tabla_Ministerio!B580</f>
        <v>15846</v>
      </c>
      <c r="U580" s="83" t="n">
        <f aca="false">C580+Tabla_Ministerio!C580</f>
        <v>77</v>
      </c>
      <c r="V580" s="83" t="n">
        <f aca="false">D580+Tabla_Ministerio!D580</f>
        <v>814.026893939394</v>
      </c>
      <c r="W580" s="83" t="n">
        <f aca="false">E580+Tabla_Ministerio!E580</f>
        <v>464.068181818182</v>
      </c>
      <c r="X580" s="83" t="n">
        <f aca="false">F580+Tabla_Ministerio!F580</f>
        <v>110</v>
      </c>
      <c r="Y580" s="83" t="n">
        <f aca="false">G580+Tabla_Ministerio!G580</f>
        <v>175</v>
      </c>
      <c r="Z580" s="83" t="n">
        <f aca="false">H580+Tabla_Ministerio!H580</f>
        <v>23</v>
      </c>
      <c r="AA580" s="83" t="n">
        <f aca="false">Y580+0.33*Z580</f>
        <v>182.59</v>
      </c>
      <c r="AD580" s="91" t="n">
        <f aca="false">IF(U580&gt;0,T580/U580,0)</f>
        <v>205.792207792208</v>
      </c>
      <c r="AE580" s="92" t="n">
        <f aca="false">EXP((((AD580-AD$600)/AD$601+2)/4-1.9)^3)</f>
        <v>0.0647372556525413</v>
      </c>
      <c r="AF580" s="93" t="n">
        <f aca="false">T580/V580</f>
        <v>19.4661873188428</v>
      </c>
      <c r="AG580" s="92" t="n">
        <f aca="false">EXP((((AF580-AF$600)/AF$601+2)/4-1.9)^3)</f>
        <v>0.0537717810381344</v>
      </c>
      <c r="AH580" s="92" t="n">
        <f aca="false">W580/V580</f>
        <v>0.57008949614966</v>
      </c>
      <c r="AI580" s="92" t="n">
        <f aca="false">EXP((((AH580-AH$600)/AH$601+2)/4-1.9)^3)</f>
        <v>0.125545155501201</v>
      </c>
      <c r="AJ580" s="92" t="n">
        <f aca="false">X580/V580</f>
        <v>0.135130670520807</v>
      </c>
      <c r="AK580" s="92" t="n">
        <f aca="false">EXP((((AJ580-AJ$600)/AJ$601+2)/4-1.9)^3)</f>
        <v>0.213244290735774</v>
      </c>
      <c r="AL580" s="92" t="n">
        <f aca="false">AA580/V580</f>
        <v>0.224304628458128</v>
      </c>
      <c r="AM580" s="92" t="n">
        <f aca="false">EXP((((AL580-AL$600)/AL$601+2)/4-1.9)^3)</f>
        <v>0.0891902754997622</v>
      </c>
      <c r="AN580" s="92" t="n">
        <f aca="false">0.01*AE580+0.15*AG580+0.24*AI580+0.25*AK580+0.35*AM580</f>
        <v>0.123371646141394</v>
      </c>
      <c r="AP580" s="94" t="n">
        <f aca="false">0.01*AE580/$AN$600*$AZ580</f>
        <v>0.000227722574378287</v>
      </c>
      <c r="AQ580" s="81" t="n">
        <f aca="false">AP580*$J$600</f>
        <v>1328.17506359086</v>
      </c>
      <c r="AR580" s="94" t="n">
        <f aca="false">0.15*AG580/$AN$600*$AZ580</f>
        <v>0.00283724918908318</v>
      </c>
      <c r="AS580" s="81" t="n">
        <f aca="false">AR580*$J$600</f>
        <v>16548.0459388876</v>
      </c>
      <c r="AT580" s="94" t="n">
        <f aca="false">0.24*AI580/$AN$600*$AZ580</f>
        <v>0.0105989538382294</v>
      </c>
      <c r="AU580" s="81" t="n">
        <f aca="false">AT580*$J$600</f>
        <v>61817.6139388889</v>
      </c>
      <c r="AV580" s="94" t="n">
        <f aca="false">0.25*AK580/$AN$600*$AZ580</f>
        <v>0.0187529338278013</v>
      </c>
      <c r="AW580" s="81" t="n">
        <f aca="false">AV580*$J$600</f>
        <v>109375.098833548</v>
      </c>
      <c r="AX580" s="94" t="n">
        <f aca="false">0.35*AM580/$AN$600*$AZ580</f>
        <v>0.0109808851635048</v>
      </c>
      <c r="AY580" s="81" t="n">
        <f aca="false">AX580*$J$600</f>
        <v>64045.2001306397</v>
      </c>
      <c r="AZ580" s="140" t="n">
        <v>1</v>
      </c>
      <c r="BA580" s="140"/>
    </row>
    <row r="581" customFormat="false" ht="13.8" hidden="false" customHeight="false" outlineLevel="0" collapsed="false">
      <c r="A581" s="89" t="s">
        <v>50</v>
      </c>
      <c r="B581" s="81" t="n">
        <f aca="true">INDIRECT(ADDRESS(ROW()-35*INT((ROW()-15)/35)+138,2+INT((ROW()-15)/35), 1, 1, "Variables_Simulación"))</f>
        <v>0</v>
      </c>
      <c r="C581" s="81" t="n">
        <f aca="true">INDIRECT(ADDRESS(ROW()-35*INT((ROW()-15)/35)+108,2+INT((ROW()-15)/35), 1, 1, "Variables_Simulación"))</f>
        <v>0</v>
      </c>
      <c r="D581" s="81" t="n">
        <f aca="true">INDIRECT(ADDRESS(ROW()-35*INT((ROW()-15)/35)+78,2+INT((ROW()-15)/35), 1, 1, "Variables_Simulación"))</f>
        <v>0</v>
      </c>
      <c r="E581" s="81" t="n">
        <f aca="true">INDIRECT(ADDRESS(ROW()-35*INT((ROW()-15)/35)+48,2+INT((ROW()-15)/35), 1, 1, "Variables_Simulación"))</f>
        <v>0</v>
      </c>
      <c r="F581" s="81" t="n">
        <f aca="true">INDIRECT(ADDRESS(ROW()-35*INT((ROW()-15)/35)+18,2+INT((ROW()-15)/35), 1, 1, "Variables_Simulación"))</f>
        <v>0</v>
      </c>
      <c r="G581" s="81" t="n">
        <f aca="true">INDIRECT(ADDRESS(ROW()-35*INT((ROW()-15)/35)-12,2+INT((ROW()-15)/35), 1, 1, "Variables_Simulación"))</f>
        <v>0</v>
      </c>
      <c r="H581" s="81" t="n">
        <f aca="true">INDIRECT(ADDRESS(ROW()-35*INT((ROW()-15)/35)+168,2+INT((ROW()-15)/35), 1, 1, "Variables_Simulación"))</f>
        <v>0</v>
      </c>
      <c r="I581" s="82" t="n">
        <f aca="false">AP581+AR581+AT581+AV581+AX581</f>
        <v>0.0431222898776555</v>
      </c>
      <c r="J581" s="81" t="n">
        <f aca="false">AQ581+AS581+AU581+AW581+AY581</f>
        <v>251507.564661975</v>
      </c>
      <c r="K581" s="90" t="n">
        <f aca="false">I581-Tabla_Ministerio!J581</f>
        <v>-0.000126608608154742</v>
      </c>
      <c r="L581" s="81" t="n">
        <f aca="false">J581-Tabla_Ministerio!K581</f>
        <v>-738.435338025447</v>
      </c>
      <c r="M581" s="82" t="n">
        <f aca="false">Q616/Q635</f>
        <v>0.0527590054487396</v>
      </c>
      <c r="N581" s="81" t="n">
        <f aca="false">ROUND(N600*M581,0)</f>
        <v>5846547</v>
      </c>
      <c r="O581" s="82" t="n">
        <f aca="false">Tabla_Ministerio!L581/Tabla_Ministerio!L600-M581</f>
        <v>-3.22214408123023E-006</v>
      </c>
      <c r="P581" s="81" t="n">
        <f aca="false">N581-Tabla_Ministerio!L581</f>
        <v>357</v>
      </c>
      <c r="Q581" s="83" t="n">
        <f aca="false">N581+J581</f>
        <v>6098054.56466197</v>
      </c>
      <c r="R581" s="81" t="n">
        <f aca="false">Q581-Tabla_Ministerio!M581</f>
        <v>-381.435338025913</v>
      </c>
      <c r="T581" s="83" t="n">
        <f aca="false">B581+Tabla_Ministerio!B581</f>
        <v>9493</v>
      </c>
      <c r="U581" s="83" t="n">
        <f aca="false">C581+Tabla_Ministerio!C581</f>
        <v>55</v>
      </c>
      <c r="V581" s="83" t="n">
        <f aca="false">D581+Tabla_Ministerio!D581</f>
        <v>583.204545454545</v>
      </c>
      <c r="W581" s="83" t="n">
        <f aca="false">E581+Tabla_Ministerio!E581</f>
        <v>316.272727272727</v>
      </c>
      <c r="X581" s="83" t="n">
        <f aca="false">F581+Tabla_Ministerio!F581</f>
        <v>62</v>
      </c>
      <c r="Y581" s="83" t="n">
        <f aca="false">G581+Tabla_Ministerio!G581</f>
        <v>174</v>
      </c>
      <c r="Z581" s="83" t="n">
        <f aca="false">H581+Tabla_Ministerio!H581</f>
        <v>56</v>
      </c>
      <c r="AA581" s="83" t="n">
        <f aca="false">Y581+0.33*Z581</f>
        <v>192.48</v>
      </c>
      <c r="AD581" s="91" t="n">
        <f aca="false">IF(U581&gt;0,T581/U581,0)</f>
        <v>172.6</v>
      </c>
      <c r="AE581" s="92" t="n">
        <f aca="false">EXP((((AD581-AD$600)/AD$601+2)/4-1.9)^3)</f>
        <v>0.0354651328911071</v>
      </c>
      <c r="AF581" s="93" t="n">
        <f aca="false">T581/V581</f>
        <v>16.2773079770859</v>
      </c>
      <c r="AG581" s="92" t="n">
        <f aca="false">EXP((((AF581-AF$600)/AF$601+2)/4-1.9)^3)</f>
        <v>0.0151169552515597</v>
      </c>
      <c r="AH581" s="92" t="n">
        <f aca="false">W581/V581</f>
        <v>0.542301547094813</v>
      </c>
      <c r="AI581" s="92" t="n">
        <f aca="false">EXP((((AH581-AH$600)/AH$601+2)/4-1.9)^3)</f>
        <v>0.095264515039386</v>
      </c>
      <c r="AJ581" s="92" t="n">
        <f aca="false">X581/V581</f>
        <v>0.106309185144772</v>
      </c>
      <c r="AK581" s="92" t="n">
        <f aca="false">EXP((((AJ581-AJ$600)/AJ$601+2)/4-1.9)^3)</f>
        <v>0.131629650093355</v>
      </c>
      <c r="AL581" s="92" t="n">
        <f aca="false">AA581/V581</f>
        <v>0.330038579946222</v>
      </c>
      <c r="AM581" s="92" t="n">
        <f aca="false">EXP((((AL581-AL$600)/AL$601+2)/4-1.9)^3)</f>
        <v>0.183415683753071</v>
      </c>
      <c r="AN581" s="92" t="n">
        <f aca="false">0.01*AE581+0.15*AG581+0.24*AI581+0.25*AK581+0.35*AM581</f>
        <v>0.122588580063011</v>
      </c>
      <c r="AP581" s="94" t="n">
        <f aca="false">0.01*AE581/$AN$600*$AZ581</f>
        <v>0.000124753687520795</v>
      </c>
      <c r="AQ581" s="81" t="n">
        <f aca="false">AP581*$J$600</f>
        <v>727.616650692162</v>
      </c>
      <c r="AR581" s="94" t="n">
        <f aca="false">0.15*AG581/$AN$600*$AZ581</f>
        <v>0.000797640848058888</v>
      </c>
      <c r="AS581" s="81" t="n">
        <f aca="false">AR581*$J$600</f>
        <v>4652.18122088071</v>
      </c>
      <c r="AT581" s="94" t="n">
        <f aca="false">0.24*AI581/$AN$600*$AZ581</f>
        <v>0.00804255802060084</v>
      </c>
      <c r="AU581" s="81" t="n">
        <f aca="false">AT581*$J$600</f>
        <v>46907.6245058609</v>
      </c>
      <c r="AV581" s="94" t="n">
        <f aca="false">0.25*AK581/$AN$600*$AZ581</f>
        <v>0.0115756539575351</v>
      </c>
      <c r="AW581" s="81" t="n">
        <f aca="false">AV581*$J$600</f>
        <v>67514.1451089307</v>
      </c>
      <c r="AX581" s="94" t="n">
        <f aca="false">0.35*AM581/$AN$600*$AZ581</f>
        <v>0.0225816833639398</v>
      </c>
      <c r="AY581" s="81" t="n">
        <f aca="false">AX581*$J$600</f>
        <v>131705.99717561</v>
      </c>
      <c r="AZ581" s="140" t="n">
        <v>1</v>
      </c>
      <c r="BA581" s="140"/>
    </row>
    <row r="582" customFormat="false" ht="13.8" hidden="false" customHeight="false" outlineLevel="0" collapsed="false">
      <c r="A582" s="89" t="s">
        <v>51</v>
      </c>
      <c r="B582" s="81" t="n">
        <f aca="true">INDIRECT(ADDRESS(ROW()-35*INT((ROW()-15)/35)+138,2+INT((ROW()-15)/35), 1, 1, "Variables_Simulación"))</f>
        <v>0</v>
      </c>
      <c r="C582" s="81" t="n">
        <f aca="true">INDIRECT(ADDRESS(ROW()-35*INT((ROW()-15)/35)+108,2+INT((ROW()-15)/35), 1, 1, "Variables_Simulación"))</f>
        <v>0</v>
      </c>
      <c r="D582" s="81" t="n">
        <f aca="true">INDIRECT(ADDRESS(ROW()-35*INT((ROW()-15)/35)+78,2+INT((ROW()-15)/35), 1, 1, "Variables_Simulación"))</f>
        <v>0</v>
      </c>
      <c r="E582" s="81" t="n">
        <f aca="true">INDIRECT(ADDRESS(ROW()-35*INT((ROW()-15)/35)+48,2+INT((ROW()-15)/35), 1, 1, "Variables_Simulación"))</f>
        <v>0</v>
      </c>
      <c r="F582" s="81" t="n">
        <f aca="true">INDIRECT(ADDRESS(ROW()-35*INT((ROW()-15)/35)+18,2+INT((ROW()-15)/35), 1, 1, "Variables_Simulación"))</f>
        <v>0</v>
      </c>
      <c r="G582" s="81" t="n">
        <f aca="true">INDIRECT(ADDRESS(ROW()-35*INT((ROW()-15)/35)-12,2+INT((ROW()-15)/35), 1, 1, "Variables_Simulación"))</f>
        <v>0</v>
      </c>
      <c r="H582" s="81" t="n">
        <f aca="true">INDIRECT(ADDRESS(ROW()-35*INT((ROW()-15)/35)+168,2+INT((ROW()-15)/35), 1, 1, "Variables_Simulación"))</f>
        <v>0</v>
      </c>
      <c r="I582" s="82" t="n">
        <f aca="false">AP582+AR582+AT582+AV582+AX582</f>
        <v>0.052926056912299</v>
      </c>
      <c r="J582" s="81" t="n">
        <f aca="false">AQ582+AS582+AU582+AW582+AY582</f>
        <v>308687.310412772</v>
      </c>
      <c r="K582" s="90" t="n">
        <f aca="false">I582-Tabla_Ministerio!J582</f>
        <v>0.000183510328767567</v>
      </c>
      <c r="L582" s="81" t="n">
        <f aca="false">J582-Tabla_Ministerio!K582</f>
        <v>1070.31041277223</v>
      </c>
      <c r="M582" s="82" t="n">
        <f aca="false">Q617/Q635</f>
        <v>0.048318932982858</v>
      </c>
      <c r="N582" s="81" t="n">
        <f aca="false">ROUND(N600*M582,0)</f>
        <v>5354516</v>
      </c>
      <c r="O582" s="82" t="n">
        <f aca="false">Tabla_Ministerio!L582/Tabla_Ministerio!L600-M582</f>
        <v>-8.98393276650006E-006</v>
      </c>
      <c r="P582" s="81" t="n">
        <f aca="false">N582-Tabla_Ministerio!L582</f>
        <v>996</v>
      </c>
      <c r="Q582" s="83" t="n">
        <f aca="false">N582+J582</f>
        <v>5663203.31041277</v>
      </c>
      <c r="R582" s="81" t="n">
        <f aca="false">Q582-Tabla_Ministerio!M582</f>
        <v>2066.310412772</v>
      </c>
      <c r="T582" s="83" t="n">
        <f aca="false">B582+Tabla_Ministerio!B582</f>
        <v>8088</v>
      </c>
      <c r="U582" s="83" t="n">
        <f aca="false">C582+Tabla_Ministerio!C582</f>
        <v>35</v>
      </c>
      <c r="V582" s="83" t="n">
        <f aca="false">D582+Tabla_Ministerio!D582</f>
        <v>339</v>
      </c>
      <c r="W582" s="83" t="n">
        <f aca="false">E582+Tabla_Ministerio!E582</f>
        <v>207.227272727273</v>
      </c>
      <c r="X582" s="83" t="n">
        <f aca="false">F582+Tabla_Ministerio!F582</f>
        <v>36</v>
      </c>
      <c r="Y582" s="83" t="n">
        <f aca="false">G582+Tabla_Ministerio!G582</f>
        <v>86</v>
      </c>
      <c r="Z582" s="83" t="n">
        <f aca="false">H582+Tabla_Ministerio!H582</f>
        <v>18</v>
      </c>
      <c r="AA582" s="83" t="n">
        <f aca="false">Y582+0.33*Z582</f>
        <v>91.94</v>
      </c>
      <c r="AD582" s="91" t="n">
        <f aca="false">IF(U582&gt;0,T582/U582,0)</f>
        <v>231.085714285714</v>
      </c>
      <c r="AE582" s="92" t="n">
        <f aca="false">EXP((((AD582-AD$600)/AD$601+2)/4-1.9)^3)</f>
        <v>0.0972147842418346</v>
      </c>
      <c r="AF582" s="93" t="n">
        <f aca="false">T582/V582</f>
        <v>23.858407079646</v>
      </c>
      <c r="AG582" s="92" t="n">
        <f aca="false">EXP((((AF582-AF$600)/AF$601+2)/4-1.9)^3)</f>
        <v>0.194760053924885</v>
      </c>
      <c r="AH582" s="92" t="n">
        <f aca="false">W582/V582</f>
        <v>0.611289890050953</v>
      </c>
      <c r="AI582" s="92" t="n">
        <f aca="false">EXP((((AH582-AH$600)/AH$601+2)/4-1.9)^3)</f>
        <v>0.181413450713425</v>
      </c>
      <c r="AJ582" s="92" t="n">
        <f aca="false">X582/V582</f>
        <v>0.106194690265487</v>
      </c>
      <c r="AK582" s="92" t="n">
        <f aca="false">EXP((((AJ582-AJ$600)/AJ$601+2)/4-1.9)^3)</f>
        <v>0.131354408700632</v>
      </c>
      <c r="AL582" s="92" t="n">
        <f aca="false">AA582/V582</f>
        <v>0.271209439528024</v>
      </c>
      <c r="AM582" s="92" t="n">
        <f aca="false">EXP((((AL582-AL$600)/AL$601+2)/4-1.9)^3)</f>
        <v>0.125413897731641</v>
      </c>
      <c r="AN582" s="92" t="n">
        <f aca="false">0.01*AE582+0.15*AG582+0.24*AI582+0.25*AK582+0.35*AM582</f>
        <v>0.150458850483606</v>
      </c>
      <c r="AP582" s="94" t="n">
        <f aca="false">0.01*AE582/$AN$600*$AZ582</f>
        <v>0.000341966935608141</v>
      </c>
      <c r="AQ582" s="81" t="n">
        <f aca="false">AP582*$J$600</f>
        <v>1994.49684638125</v>
      </c>
      <c r="AR582" s="94" t="n">
        <f aca="false">0.15*AG582/$AN$600*$AZ582</f>
        <v>0.0102764460167739</v>
      </c>
      <c r="AS582" s="81" t="n">
        <f aca="false">AR582*$J$600</f>
        <v>59936.6109358288</v>
      </c>
      <c r="AT582" s="94" t="n">
        <f aca="false">0.24*AI582/$AN$600*$AZ582</f>
        <v>0.0153155474782705</v>
      </c>
      <c r="AU582" s="81" t="n">
        <f aca="false">AT582*$J$600</f>
        <v>89326.7973164996</v>
      </c>
      <c r="AV582" s="94" t="n">
        <f aca="false">0.25*AK582/$AN$600*$AZ582</f>
        <v>0.0115514489314282</v>
      </c>
      <c r="AW582" s="81" t="n">
        <f aca="false">AV582*$J$600</f>
        <v>67372.971085334</v>
      </c>
      <c r="AX582" s="94" t="n">
        <f aca="false">0.35*AM582/$AN$600*$AZ582</f>
        <v>0.0154406475502181</v>
      </c>
      <c r="AY582" s="81" t="n">
        <f aca="false">AX582*$J$600</f>
        <v>90056.4342287286</v>
      </c>
      <c r="AZ582" s="140" t="n">
        <v>1</v>
      </c>
      <c r="BA582" s="140"/>
    </row>
    <row r="583" customFormat="false" ht="13.8" hidden="false" customHeight="false" outlineLevel="0" collapsed="false">
      <c r="A583" s="89" t="s">
        <v>52</v>
      </c>
      <c r="B583" s="81" t="n">
        <f aca="true">INDIRECT(ADDRESS(ROW()-35*INT((ROW()-15)/35)+138,2+INT((ROW()-15)/35), 1, 1, "Variables_Simulación"))</f>
        <v>0</v>
      </c>
      <c r="C583" s="81" t="n">
        <f aca="true">INDIRECT(ADDRESS(ROW()-35*INT((ROW()-15)/35)+108,2+INT((ROW()-15)/35), 1, 1, "Variables_Simulación"))</f>
        <v>0</v>
      </c>
      <c r="D583" s="81" t="n">
        <f aca="true">INDIRECT(ADDRESS(ROW()-35*INT((ROW()-15)/35)+78,2+INT((ROW()-15)/35), 1, 1, "Variables_Simulación"))</f>
        <v>0</v>
      </c>
      <c r="E583" s="81" t="n">
        <f aca="true">INDIRECT(ADDRESS(ROW()-35*INT((ROW()-15)/35)+48,2+INT((ROW()-15)/35), 1, 1, "Variables_Simulación"))</f>
        <v>0</v>
      </c>
      <c r="F583" s="81" t="n">
        <f aca="true">INDIRECT(ADDRESS(ROW()-35*INT((ROW()-15)/35)+18,2+INT((ROW()-15)/35), 1, 1, "Variables_Simulación"))</f>
        <v>0</v>
      </c>
      <c r="G583" s="81" t="n">
        <f aca="true">INDIRECT(ADDRESS(ROW()-35*INT((ROW()-15)/35)-12,2+INT((ROW()-15)/35), 1, 1, "Variables_Simulación"))</f>
        <v>0</v>
      </c>
      <c r="H583" s="81" t="n">
        <f aca="true">INDIRECT(ADDRESS(ROW()-35*INT((ROW()-15)/35)+168,2+INT((ROW()-15)/35), 1, 1, "Variables_Simulación"))</f>
        <v>0</v>
      </c>
      <c r="I583" s="82" t="n">
        <f aca="false">AP583+AR583+AT583+AV583+AX583</f>
        <v>0.0137608078078235</v>
      </c>
      <c r="J583" s="81" t="n">
        <f aca="false">AQ583+AS583+AU583+AW583+AY583</f>
        <v>80258.8932393526</v>
      </c>
      <c r="K583" s="90" t="n">
        <f aca="false">I583-Tabla_Ministerio!J583</f>
        <v>4.76462520660678E-005</v>
      </c>
      <c r="L583" s="81" t="n">
        <f aca="false">J583-Tabla_Ministerio!K583</f>
        <v>277.89323935259</v>
      </c>
      <c r="M583" s="82" t="n">
        <f aca="false">Q618/Q635</f>
        <v>0.0222015671494691</v>
      </c>
      <c r="N583" s="81" t="n">
        <f aca="false">ROUND(N600*M583,0)</f>
        <v>2460291</v>
      </c>
      <c r="O583" s="82" t="n">
        <f aca="false">Tabla_Ministerio!L583/Tabla_Ministerio!L600-M583</f>
        <v>-4.48507753871008E-006</v>
      </c>
      <c r="P583" s="81" t="n">
        <f aca="false">N583-Tabla_Ministerio!L583</f>
        <v>497</v>
      </c>
      <c r="Q583" s="83" t="n">
        <f aca="false">N583+J583</f>
        <v>2540549.89323935</v>
      </c>
      <c r="R583" s="81" t="n">
        <f aca="false">Q583-Tabla_Ministerio!M583</f>
        <v>774.893239352386</v>
      </c>
      <c r="T583" s="83" t="n">
        <f aca="false">B583+Tabla_Ministerio!B583</f>
        <v>11549</v>
      </c>
      <c r="U583" s="83" t="n">
        <f aca="false">C583+Tabla_Ministerio!C583</f>
        <v>54</v>
      </c>
      <c r="V583" s="83" t="n">
        <f aca="false">D583+Tabla_Ministerio!D583</f>
        <v>528.152272727273</v>
      </c>
      <c r="W583" s="83" t="n">
        <f aca="false">E583+Tabla_Ministerio!E583</f>
        <v>160.397727272727</v>
      </c>
      <c r="X583" s="83" t="n">
        <f aca="false">F583+Tabla_Ministerio!F583</f>
        <v>17</v>
      </c>
      <c r="Y583" s="83" t="n">
        <f aca="false">G583+Tabla_Ministerio!G583</f>
        <v>62</v>
      </c>
      <c r="Z583" s="83" t="n">
        <f aca="false">H583+Tabla_Ministerio!H583</f>
        <v>21</v>
      </c>
      <c r="AA583" s="83" t="n">
        <f aca="false">Y583+0.33*Z583</f>
        <v>68.93</v>
      </c>
      <c r="AD583" s="91" t="n">
        <f aca="false">IF(U583&gt;0,T583/U583,0)</f>
        <v>213.87037037037</v>
      </c>
      <c r="AE583" s="92" t="n">
        <f aca="false">EXP((((AD583-AD$600)/AD$601+2)/4-1.9)^3)</f>
        <v>0.0740648454515665</v>
      </c>
      <c r="AF583" s="93" t="n">
        <f aca="false">T583/V583</f>
        <v>21.8667997779566</v>
      </c>
      <c r="AG583" s="92" t="n">
        <f aca="false">EXP((((AF583-AF$600)/AF$601+2)/4-1.9)^3)</f>
        <v>0.115506011575977</v>
      </c>
      <c r="AH583" s="92" t="n">
        <f aca="false">W583/V583</f>
        <v>0.303695989878951</v>
      </c>
      <c r="AI583" s="92" t="n">
        <f aca="false">EXP((((AH583-AH$600)/AH$601+2)/4-1.9)^3)</f>
        <v>0.00307099513919482</v>
      </c>
      <c r="AJ583" s="92" t="n">
        <f aca="false">X583/V583</f>
        <v>0.0321876869188035</v>
      </c>
      <c r="AK583" s="92" t="n">
        <f aca="false">EXP((((AJ583-AJ$600)/AJ$601+2)/4-1.9)^3)</f>
        <v>0.0245646948401011</v>
      </c>
      <c r="AL583" s="92" t="n">
        <f aca="false">AA583/V583</f>
        <v>0.130511603489008</v>
      </c>
      <c r="AM583" s="92" t="n">
        <f aca="false">EXP((((AL583-AL$600)/AL$601+2)/4-1.9)^3)</f>
        <v>0.0404989492411691</v>
      </c>
      <c r="AN583" s="92" t="n">
        <f aca="false">0.01*AE583+0.15*AG583+0.24*AI583+0.25*AK583+0.35*AM583</f>
        <v>0.0391193949687534</v>
      </c>
      <c r="AP583" s="94" t="n">
        <f aca="false">0.01*AE583/$AN$600*$AZ583</f>
        <v>0.000260533708251172</v>
      </c>
      <c r="AQ583" s="81" t="n">
        <f aca="false">AP583*$J$600</f>
        <v>1519.54357388055</v>
      </c>
      <c r="AR583" s="94" t="n">
        <f aca="false">0.15*AG583/$AN$600*$AZ583</f>
        <v>0.00609463423660371</v>
      </c>
      <c r="AS583" s="81" t="n">
        <f aca="false">AR583*$J$600</f>
        <v>35546.5031820576</v>
      </c>
      <c r="AT583" s="94" t="n">
        <f aca="false">0.24*AI583/$AN$600*$AZ583</f>
        <v>0.00025926397229594</v>
      </c>
      <c r="AU583" s="81" t="n">
        <f aca="false">AT583*$J$600</f>
        <v>1512.13793288212</v>
      </c>
      <c r="AV583" s="94" t="n">
        <f aca="false">0.25*AK583/$AN$600*$AZ583</f>
        <v>0.0021602458628416</v>
      </c>
      <c r="AW583" s="81" t="n">
        <f aca="false">AV583*$J$600</f>
        <v>12599.4741368298</v>
      </c>
      <c r="AX583" s="94" t="n">
        <f aca="false">0.35*AM583/$AN$600*$AZ583</f>
        <v>0.00498613002783105</v>
      </c>
      <c r="AY583" s="81" t="n">
        <f aca="false">AX583*$J$600</f>
        <v>29081.2344137025</v>
      </c>
      <c r="AZ583" s="140" t="n">
        <v>1</v>
      </c>
      <c r="BA583" s="140"/>
    </row>
    <row r="584" customFormat="false" ht="13.8" hidden="false" customHeight="false" outlineLevel="0" collapsed="false">
      <c r="A584" s="89" t="s">
        <v>53</v>
      </c>
      <c r="B584" s="81" t="n">
        <f aca="true">INDIRECT(ADDRESS(ROW()-35*INT((ROW()-15)/35)+138,2+INT((ROW()-15)/35), 1, 1, "Variables_Simulación"))</f>
        <v>0</v>
      </c>
      <c r="C584" s="81" t="n">
        <f aca="true">INDIRECT(ADDRESS(ROW()-35*INT((ROW()-15)/35)+108,2+INT((ROW()-15)/35), 1, 1, "Variables_Simulación"))</f>
        <v>0</v>
      </c>
      <c r="D584" s="81" t="n">
        <f aca="true">INDIRECT(ADDRESS(ROW()-35*INT((ROW()-15)/35)+78,2+INT((ROW()-15)/35), 1, 1, "Variables_Simulación"))</f>
        <v>0</v>
      </c>
      <c r="E584" s="81" t="n">
        <f aca="true">INDIRECT(ADDRESS(ROW()-35*INT((ROW()-15)/35)+48,2+INT((ROW()-15)/35), 1, 1, "Variables_Simulación"))</f>
        <v>0</v>
      </c>
      <c r="F584" s="81" t="n">
        <f aca="true">INDIRECT(ADDRESS(ROW()-35*INT((ROW()-15)/35)+18,2+INT((ROW()-15)/35), 1, 1, "Variables_Simulación"))</f>
        <v>0</v>
      </c>
      <c r="G584" s="81" t="n">
        <f aca="true">INDIRECT(ADDRESS(ROW()-35*INT((ROW()-15)/35)-12,2+INT((ROW()-15)/35), 1, 1, "Variables_Simulación"))</f>
        <v>0</v>
      </c>
      <c r="H584" s="81" t="n">
        <f aca="true">INDIRECT(ADDRESS(ROW()-35*INT((ROW()-15)/35)+168,2+INT((ROW()-15)/35), 1, 1, "Variables_Simulación"))</f>
        <v>0</v>
      </c>
      <c r="I584" s="82" t="n">
        <f aca="false">AP584+AR584+AT584+AV584+AX584</f>
        <v>0.00911548705496502</v>
      </c>
      <c r="J584" s="81" t="n">
        <f aca="false">AQ584+AS584+AU584+AW584+AY584</f>
        <v>53165.4037020414</v>
      </c>
      <c r="K584" s="90" t="n">
        <f aca="false">I584-Tabla_Ministerio!J584</f>
        <v>-2.65063453798835E-005</v>
      </c>
      <c r="L584" s="81" t="n">
        <f aca="false">J584-Tabla_Ministerio!K584</f>
        <v>-154.596297958604</v>
      </c>
      <c r="M584" s="82" t="n">
        <f aca="false">Q619/Q635</f>
        <v>0.0218036427698002</v>
      </c>
      <c r="N584" s="81" t="n">
        <f aca="false">ROUND(N600*M584,0)</f>
        <v>2416195</v>
      </c>
      <c r="O584" s="82" t="n">
        <f aca="false">Tabla_Ministerio!L584/Tabla_Ministerio!L600-M584</f>
        <v>-4.03905338346861E-006</v>
      </c>
      <c r="P584" s="81" t="n">
        <f aca="false">N584-Tabla_Ministerio!L584</f>
        <v>448</v>
      </c>
      <c r="Q584" s="83" t="n">
        <f aca="false">N584+J584</f>
        <v>2469360.40370204</v>
      </c>
      <c r="R584" s="81" t="n">
        <f aca="false">Q584-Tabla_Ministerio!M584</f>
        <v>293.4037020416</v>
      </c>
      <c r="T584" s="83" t="n">
        <f aca="false">B584+Tabla_Ministerio!B584</f>
        <v>6304</v>
      </c>
      <c r="U584" s="83" t="n">
        <f aca="false">C584+Tabla_Ministerio!C584</f>
        <v>32</v>
      </c>
      <c r="V584" s="83" t="n">
        <f aca="false">D584+Tabla_Ministerio!D584</f>
        <v>387.277272727273</v>
      </c>
      <c r="W584" s="83" t="n">
        <f aca="false">E584+Tabla_Ministerio!E584</f>
        <v>162.586363636364</v>
      </c>
      <c r="X584" s="83" t="n">
        <f aca="false">F584+Tabla_Ministerio!F584</f>
        <v>18</v>
      </c>
      <c r="Y584" s="83" t="n">
        <f aca="false">G584+Tabla_Ministerio!G584</f>
        <v>31</v>
      </c>
      <c r="Z584" s="83" t="n">
        <f aca="false">H584+Tabla_Ministerio!H584</f>
        <v>5</v>
      </c>
      <c r="AA584" s="83" t="n">
        <f aca="false">Y584+0.33*Z584</f>
        <v>32.65</v>
      </c>
      <c r="AD584" s="91" t="n">
        <f aca="false">IF(U584&gt;0,T584/U584,0)</f>
        <v>197</v>
      </c>
      <c r="AE584" s="92" t="n">
        <f aca="false">EXP((((AD584-AD$600)/AD$601+2)/4-1.9)^3)</f>
        <v>0.0556257930456756</v>
      </c>
      <c r="AF584" s="93" t="n">
        <f aca="false">T584/V584</f>
        <v>16.2777432189763</v>
      </c>
      <c r="AG584" s="92" t="n">
        <f aca="false">EXP((((AF584-AF$600)/AF$601+2)/4-1.9)^3)</f>
        <v>0.0151198938298754</v>
      </c>
      <c r="AH584" s="92" t="n">
        <f aca="false">W584/V584</f>
        <v>0.419819016208731</v>
      </c>
      <c r="AI584" s="92" t="n">
        <f aca="false">EXP((((AH584-AH$600)/AH$601+2)/4-1.9)^3)</f>
        <v>0.0210660713770794</v>
      </c>
      <c r="AJ584" s="92" t="n">
        <f aca="false">X584/V584</f>
        <v>0.0464783277191582</v>
      </c>
      <c r="AK584" s="92" t="n">
        <f aca="false">EXP((((AJ584-AJ$600)/AJ$601+2)/4-1.9)^3)</f>
        <v>0.0358091610542335</v>
      </c>
      <c r="AL584" s="92" t="n">
        <f aca="false">AA584/V584</f>
        <v>0.0843065222239175</v>
      </c>
      <c r="AM584" s="92" t="n">
        <f aca="false">EXP((((AL584-AL$600)/AL$601+2)/4-1.9)^3)</f>
        <v>0.0259463719021882</v>
      </c>
      <c r="AN584" s="92" t="n">
        <f aca="false">0.01*AE584+0.15*AG584+0.24*AI584+0.25*AK584+0.35*AM584</f>
        <v>0.0259136195647614</v>
      </c>
      <c r="AP584" s="94" t="n">
        <f aca="false">0.01*AE584/$AN$600*$AZ584</f>
        <v>0.000195671698877427</v>
      </c>
      <c r="AQ584" s="81" t="n">
        <f aca="false">AP584*$J$600</f>
        <v>1141.24070399688</v>
      </c>
      <c r="AR584" s="94" t="n">
        <f aca="false">0.15*AG584/$AN$600*$AZ584</f>
        <v>0.00079779590111427</v>
      </c>
      <c r="AS584" s="81" t="n">
        <f aca="false">AR584*$J$600</f>
        <v>4653.0855563523</v>
      </c>
      <c r="AT584" s="94" t="n">
        <f aca="false">0.24*AI584/$AN$600*$AZ584</f>
        <v>0.00177847020211285</v>
      </c>
      <c r="AU584" s="81" t="n">
        <f aca="false">AT584*$J$600</f>
        <v>10372.7958470283</v>
      </c>
      <c r="AV584" s="94" t="n">
        <f aca="false">0.25*AK584/$AN$600*$AZ584</f>
        <v>0.00314909639719823</v>
      </c>
      <c r="AW584" s="81" t="n">
        <f aca="false">AV584*$J$600</f>
        <v>18366.8717035253</v>
      </c>
      <c r="AX584" s="94" t="n">
        <f aca="false">0.35*AM584/$AN$600*$AZ584</f>
        <v>0.00319445285566223</v>
      </c>
      <c r="AY584" s="81" t="n">
        <f aca="false">AX584*$J$600</f>
        <v>18631.4098911387</v>
      </c>
      <c r="AZ584" s="140" t="n">
        <v>1</v>
      </c>
      <c r="BA584" s="140"/>
    </row>
    <row r="585" customFormat="false" ht="13.8" hidden="false" customHeight="false" outlineLevel="0" collapsed="false">
      <c r="A585" s="89" t="s">
        <v>54</v>
      </c>
      <c r="B585" s="81" t="n">
        <f aca="true">INDIRECT(ADDRESS(ROW()-35*INT((ROW()-15)/35)+138,2+INT((ROW()-15)/35), 1, 1, "Variables_Simulación"))</f>
        <v>0</v>
      </c>
      <c r="C585" s="81" t="n">
        <f aca="true">INDIRECT(ADDRESS(ROW()-35*INT((ROW()-15)/35)+108,2+INT((ROW()-15)/35), 1, 1, "Variables_Simulación"))</f>
        <v>0</v>
      </c>
      <c r="D585" s="81" t="n">
        <f aca="true">INDIRECT(ADDRESS(ROW()-35*INT((ROW()-15)/35)+78,2+INT((ROW()-15)/35), 1, 1, "Variables_Simulación"))</f>
        <v>0</v>
      </c>
      <c r="E585" s="81" t="n">
        <f aca="true">INDIRECT(ADDRESS(ROW()-35*INT((ROW()-15)/35)+48,2+INT((ROW()-15)/35), 1, 1, "Variables_Simulación"))</f>
        <v>0</v>
      </c>
      <c r="F585" s="81" t="n">
        <f aca="true">INDIRECT(ADDRESS(ROW()-35*INT((ROW()-15)/35)+18,2+INT((ROW()-15)/35), 1, 1, "Variables_Simulación"))</f>
        <v>0</v>
      </c>
      <c r="G585" s="81" t="n">
        <f aca="true">INDIRECT(ADDRESS(ROW()-35*INT((ROW()-15)/35)-12,2+INT((ROW()-15)/35), 1, 1, "Variables_Simulación"))</f>
        <v>0</v>
      </c>
      <c r="H585" s="81" t="n">
        <f aca="true">INDIRECT(ADDRESS(ROW()-35*INT((ROW()-15)/35)+168,2+INT((ROW()-15)/35), 1, 1, "Variables_Simulación"))</f>
        <v>0</v>
      </c>
      <c r="I585" s="82" t="n">
        <f aca="false">AP585+AR585+AT585+AV585+AX585</f>
        <v>0.0239753348674808</v>
      </c>
      <c r="J585" s="81" t="n">
        <f aca="false">AQ585+AS585+AU585+AW585+AY585</f>
        <v>139834.366439802</v>
      </c>
      <c r="K585" s="90" t="n">
        <f aca="false">I585-Tabla_Ministerio!J585</f>
        <v>6.53872744895458E-005</v>
      </c>
      <c r="L585" s="81" t="n">
        <f aca="false">J585-Tabla_Ministerio!K585</f>
        <v>381.366439801845</v>
      </c>
      <c r="M585" s="82" t="n">
        <f aca="false">Q620/Q635</f>
        <v>0.0206583296706731</v>
      </c>
      <c r="N585" s="81" t="n">
        <f aca="false">ROUND(N600*M585,0)</f>
        <v>2289275</v>
      </c>
      <c r="O585" s="82" t="n">
        <f aca="false">Tabla_Ministerio!L585/Tabla_Ministerio!L600-M585</f>
        <v>1.79264151192286E-005</v>
      </c>
      <c r="P585" s="81" t="n">
        <f aca="false">N585-Tabla_Ministerio!L585</f>
        <v>-1987</v>
      </c>
      <c r="Q585" s="83" t="n">
        <f aca="false">N585+J585</f>
        <v>2429109.3664398</v>
      </c>
      <c r="R585" s="81" t="n">
        <f aca="false">Q585-Tabla_Ministerio!M585</f>
        <v>-1605.63356019836</v>
      </c>
      <c r="T585" s="83" t="n">
        <f aca="false">B585+Tabla_Ministerio!B585</f>
        <v>7854</v>
      </c>
      <c r="U585" s="83" t="n">
        <f aca="false">C585+Tabla_Ministerio!C585</f>
        <v>40</v>
      </c>
      <c r="V585" s="83" t="n">
        <f aca="false">D585+Tabla_Ministerio!D585</f>
        <v>304.272727272727</v>
      </c>
      <c r="W585" s="83" t="n">
        <f aca="false">E585+Tabla_Ministerio!E585</f>
        <v>141.090909090909</v>
      </c>
      <c r="X585" s="83" t="n">
        <f aca="false">F585+Tabla_Ministerio!F585</f>
        <v>8</v>
      </c>
      <c r="Y585" s="83" t="n">
        <f aca="false">G585+Tabla_Ministerio!G585</f>
        <v>23</v>
      </c>
      <c r="Z585" s="83" t="n">
        <f aca="false">H585+Tabla_Ministerio!H585</f>
        <v>3</v>
      </c>
      <c r="AA585" s="83" t="n">
        <f aca="false">Y585+0.33*Z585</f>
        <v>23.99</v>
      </c>
      <c r="AD585" s="91" t="n">
        <f aca="false">IF(U585&gt;0,T585/U585,0)</f>
        <v>196.35</v>
      </c>
      <c r="AE585" s="92" t="n">
        <f aca="false">EXP((((AD585-AD$600)/AD$601+2)/4-1.9)^3)</f>
        <v>0.0549935254887542</v>
      </c>
      <c r="AF585" s="93" t="n">
        <f aca="false">T585/V585</f>
        <v>25.8123692859277</v>
      </c>
      <c r="AG585" s="92" t="n">
        <f aca="false">EXP((((AF585-AF$600)/AF$601+2)/4-1.9)^3)</f>
        <v>0.297357456942692</v>
      </c>
      <c r="AH585" s="92" t="n">
        <f aca="false">W585/V585</f>
        <v>0.463698834777413</v>
      </c>
      <c r="AI585" s="92" t="n">
        <f aca="false">EXP((((AH585-AH$600)/AH$601+2)/4-1.9)^3)</f>
        <v>0.0383129668164114</v>
      </c>
      <c r="AJ585" s="92" t="n">
        <f aca="false">X585/V585</f>
        <v>0.0262922019719152</v>
      </c>
      <c r="AK585" s="92" t="n">
        <f aca="false">EXP((((AJ585-AJ$600)/AJ$601+2)/4-1.9)^3)</f>
        <v>0.0208612141369784</v>
      </c>
      <c r="AL585" s="92" t="n">
        <f aca="false">AA585/V585</f>
        <v>0.0788437406632806</v>
      </c>
      <c r="AM585" s="92" t="n">
        <f aca="false">EXP((((AL585-AL$600)/AL$601+2)/4-1.9)^3)</f>
        <v>0.0245525991782328</v>
      </c>
      <c r="AN585" s="92" t="n">
        <f aca="false">0.01*AE585+0.15*AG585+0.24*AI585+0.25*AK585+0.35*AM585</f>
        <v>0.0681573790788562</v>
      </c>
      <c r="AP585" s="94" t="n">
        <f aca="false">0.01*AE585/$AN$600*$AZ585</f>
        <v>0.000193447607134478</v>
      </c>
      <c r="AQ585" s="81" t="n">
        <f aca="false">AP585*$J$600</f>
        <v>1128.26885348891</v>
      </c>
      <c r="AR585" s="94" t="n">
        <f aca="false">0.15*AG585/$AN$600*$AZ585</f>
        <v>0.0156899620449648</v>
      </c>
      <c r="AS585" s="81" t="n">
        <f aca="false">AR585*$J$600</f>
        <v>91510.5425700661</v>
      </c>
      <c r="AT585" s="94" t="n">
        <f aca="false">0.24*AI585/$AN$600*$AZ585</f>
        <v>0.00323451243555849</v>
      </c>
      <c r="AU585" s="81" t="n">
        <f aca="false">AT585*$J$600</f>
        <v>18865.0544264747</v>
      </c>
      <c r="AV585" s="94" t="n">
        <f aca="false">0.25*AK585/$AN$600*$AZ585</f>
        <v>0.00183455775968739</v>
      </c>
      <c r="AW585" s="81" t="n">
        <f aca="false">AV585*$J$600</f>
        <v>10699.9223761025</v>
      </c>
      <c r="AX585" s="94" t="n">
        <f aca="false">0.35*AM585/$AN$600*$AZ585</f>
        <v>0.00302285502013565</v>
      </c>
      <c r="AY585" s="81" t="n">
        <f aca="false">AX585*$J$600</f>
        <v>17630.5782136697</v>
      </c>
      <c r="AZ585" s="140" t="n">
        <v>1</v>
      </c>
      <c r="BA585" s="140"/>
    </row>
    <row r="586" customFormat="false" ht="13.8" hidden="false" customHeight="false" outlineLevel="0" collapsed="false">
      <c r="A586" s="89" t="s">
        <v>55</v>
      </c>
      <c r="B586" s="81" t="n">
        <f aca="true">INDIRECT(ADDRESS(ROW()-35*INT((ROW()-15)/35)+138,2+INT((ROW()-15)/35), 1, 1, "Variables_Simulación"))</f>
        <v>0</v>
      </c>
      <c r="C586" s="81" t="n">
        <f aca="true">INDIRECT(ADDRESS(ROW()-35*INT((ROW()-15)/35)+108,2+INT((ROW()-15)/35), 1, 1, "Variables_Simulación"))</f>
        <v>0</v>
      </c>
      <c r="D586" s="81" t="n">
        <f aca="true">INDIRECT(ADDRESS(ROW()-35*INT((ROW()-15)/35)+78,2+INT((ROW()-15)/35), 1, 1, "Variables_Simulación"))</f>
        <v>0</v>
      </c>
      <c r="E586" s="81" t="n">
        <f aca="true">INDIRECT(ADDRESS(ROW()-35*INT((ROW()-15)/35)+48,2+INT((ROW()-15)/35), 1, 1, "Variables_Simulación"))</f>
        <v>0</v>
      </c>
      <c r="F586" s="81" t="n">
        <f aca="true">INDIRECT(ADDRESS(ROW()-35*INT((ROW()-15)/35)+18,2+INT((ROW()-15)/35), 1, 1, "Variables_Simulación"))</f>
        <v>0</v>
      </c>
      <c r="G586" s="81" t="n">
        <f aca="true">INDIRECT(ADDRESS(ROW()-35*INT((ROW()-15)/35)-12,2+INT((ROW()-15)/35), 1, 1, "Variables_Simulación"))</f>
        <v>0</v>
      </c>
      <c r="H586" s="81" t="n">
        <f aca="true">INDIRECT(ADDRESS(ROW()-35*INT((ROW()-15)/35)+168,2+INT((ROW()-15)/35), 1, 1, "Variables_Simulación"))</f>
        <v>0</v>
      </c>
      <c r="I586" s="82" t="n">
        <f aca="false">AP586+AR586+AT586+AV586+AX586</f>
        <v>0.0240964201824323</v>
      </c>
      <c r="J586" s="81" t="n">
        <f aca="false">AQ586+AS586+AU586+AW586+AY586</f>
        <v>140540.587578943</v>
      </c>
      <c r="K586" s="90" t="n">
        <f aca="false">I586-Tabla_Ministerio!J586</f>
        <v>-0.000165182107935421</v>
      </c>
      <c r="L586" s="81" t="n">
        <f aca="false">J586-Tabla_Ministerio!K586</f>
        <v>-963.412421057234</v>
      </c>
      <c r="M586" s="82" t="n">
        <f aca="false">Q621/Q635</f>
        <v>0.0201988881899951</v>
      </c>
      <c r="N586" s="81" t="n">
        <f aca="false">ROUND(N600*M586,0)</f>
        <v>2238362</v>
      </c>
      <c r="O586" s="82" t="n">
        <f aca="false">Tabla_Ministerio!L586/Tabla_Ministerio!L600-M586</f>
        <v>1.63698875385657E-005</v>
      </c>
      <c r="P586" s="81" t="n">
        <f aca="false">N586-Tabla_Ministerio!L586</f>
        <v>-1814</v>
      </c>
      <c r="Q586" s="83" t="n">
        <f aca="false">N586+J586</f>
        <v>2378902.58757894</v>
      </c>
      <c r="R586" s="81" t="n">
        <f aca="false">Q586-Tabla_Ministerio!M586</f>
        <v>-2777.412421057</v>
      </c>
      <c r="T586" s="83" t="n">
        <f aca="false">B586+Tabla_Ministerio!B586</f>
        <v>8829</v>
      </c>
      <c r="U586" s="83" t="n">
        <f aca="false">C586+Tabla_Ministerio!C586</f>
        <v>38</v>
      </c>
      <c r="V586" s="83" t="n">
        <f aca="false">D586+Tabla_Ministerio!D586</f>
        <v>410.886363636364</v>
      </c>
      <c r="W586" s="83" t="n">
        <f aca="false">E586+Tabla_Ministerio!E586</f>
        <v>245.340909090909</v>
      </c>
      <c r="X586" s="83" t="n">
        <f aca="false">F586+Tabla_Ministerio!F586</f>
        <v>10</v>
      </c>
      <c r="Y586" s="83" t="n">
        <f aca="false">G586+Tabla_Ministerio!G586</f>
        <v>28</v>
      </c>
      <c r="Z586" s="83" t="n">
        <f aca="false">H586+Tabla_Ministerio!H586</f>
        <v>12</v>
      </c>
      <c r="AA586" s="83" t="n">
        <f aca="false">Y586+0.33*Z586</f>
        <v>31.96</v>
      </c>
      <c r="AD586" s="91" t="n">
        <f aca="false">IF(U586&gt;0,T586/U586,0)</f>
        <v>232.342105263158</v>
      </c>
      <c r="AE586" s="92" t="n">
        <f aca="false">EXP((((AD586-AD$600)/AD$601+2)/4-1.9)^3)</f>
        <v>0.0990866194708929</v>
      </c>
      <c r="AF586" s="93" t="n">
        <f aca="false">T586/V586</f>
        <v>21.4876929033685</v>
      </c>
      <c r="AG586" s="92" t="n">
        <f aca="false">EXP((((AF586-AF$600)/AF$601+2)/4-1.9)^3)</f>
        <v>0.103412073950753</v>
      </c>
      <c r="AH586" s="92" t="n">
        <f aca="false">W586/V586</f>
        <v>0.5971016096023</v>
      </c>
      <c r="AI586" s="92" t="n">
        <f aca="false">EXP((((AH586-AH$600)/AH$601+2)/4-1.9)^3)</f>
        <v>0.160677407689838</v>
      </c>
      <c r="AJ586" s="92" t="n">
        <f aca="false">X586/V586</f>
        <v>0.0243376292936556</v>
      </c>
      <c r="AK586" s="92" t="n">
        <f aca="false">EXP((((AJ586-AJ$600)/AJ$601+2)/4-1.9)^3)</f>
        <v>0.019740466417253</v>
      </c>
      <c r="AL586" s="92" t="n">
        <f aca="false">AA586/V586</f>
        <v>0.0777830632225233</v>
      </c>
      <c r="AM586" s="92" t="n">
        <f aca="false">EXP((((AL586-AL$600)/AL$601+2)/4-1.9)^3)</f>
        <v>0.0242892290730571</v>
      </c>
      <c r="AN586" s="92" t="n">
        <f aca="false">0.01*AE586+0.15*AG586+0.24*AI586+0.25*AK586+0.35*AM586</f>
        <v>0.0685016019127662</v>
      </c>
      <c r="AP586" s="94" t="n">
        <f aca="false">0.01*AE586/$AN$600*$AZ586</f>
        <v>0.000348551384282656</v>
      </c>
      <c r="AQ586" s="81" t="n">
        <f aca="false">AP586*$J$600</f>
        <v>2032.90015602615</v>
      </c>
      <c r="AR586" s="94" t="n">
        <f aca="false">0.15*AG586/$AN$600*$AZ586</f>
        <v>0.0054565018545713</v>
      </c>
      <c r="AS586" s="81" t="n">
        <f aca="false">AR586*$J$600</f>
        <v>31824.6432856499</v>
      </c>
      <c r="AT586" s="94" t="n">
        <f aca="false">0.24*AI586/$AN$600*$AZ586</f>
        <v>0.0135649394048875</v>
      </c>
      <c r="AU586" s="81" t="n">
        <f aca="false">AT586*$J$600</f>
        <v>79116.5052734902</v>
      </c>
      <c r="AV586" s="94" t="n">
        <f aca="false">0.25*AK586/$AN$600*$AZ586</f>
        <v>0.00173599799167132</v>
      </c>
      <c r="AW586" s="81" t="n">
        <f aca="false">AV586*$J$600</f>
        <v>10125.0798225716</v>
      </c>
      <c r="AX586" s="94" t="n">
        <f aca="false">0.35*AM586/$AN$600*$AZ586</f>
        <v>0.00299042954701954</v>
      </c>
      <c r="AY586" s="81" t="n">
        <f aca="false">AX586*$J$600</f>
        <v>17441.459041205</v>
      </c>
      <c r="AZ586" s="140" t="n">
        <v>1</v>
      </c>
      <c r="BA586" s="140"/>
    </row>
    <row r="587" customFormat="false" ht="13.8" hidden="false" customHeight="false" outlineLevel="0" collapsed="false">
      <c r="A587" s="89" t="s">
        <v>56</v>
      </c>
      <c r="B587" s="81" t="n">
        <f aca="true">INDIRECT(ADDRESS(ROW()-35*INT((ROW()-15)/35)+138,2+INT((ROW()-15)/35), 1, 1, "Variables_Simulación"))</f>
        <v>0</v>
      </c>
      <c r="C587" s="81" t="n">
        <f aca="true">INDIRECT(ADDRESS(ROW()-35*INT((ROW()-15)/35)+108,2+INT((ROW()-15)/35), 1, 1, "Variables_Simulación"))</f>
        <v>0</v>
      </c>
      <c r="D587" s="81" t="n">
        <f aca="true">INDIRECT(ADDRESS(ROW()-35*INT((ROW()-15)/35)+78,2+INT((ROW()-15)/35), 1, 1, "Variables_Simulación"))</f>
        <v>0</v>
      </c>
      <c r="E587" s="81" t="n">
        <f aca="true">INDIRECT(ADDRESS(ROW()-35*INT((ROW()-15)/35)+48,2+INT((ROW()-15)/35), 1, 1, "Variables_Simulación"))</f>
        <v>0</v>
      </c>
      <c r="F587" s="81" t="n">
        <f aca="true">INDIRECT(ADDRESS(ROW()-35*INT((ROW()-15)/35)+18,2+INT((ROW()-15)/35), 1, 1, "Variables_Simulación"))</f>
        <v>0</v>
      </c>
      <c r="G587" s="81" t="n">
        <f aca="true">INDIRECT(ADDRESS(ROW()-35*INT((ROW()-15)/35)-12,2+INT((ROW()-15)/35), 1, 1, "Variables_Simulación"))</f>
        <v>0</v>
      </c>
      <c r="H587" s="81" t="n">
        <f aca="true">INDIRECT(ADDRESS(ROW()-35*INT((ROW()-15)/35)+168,2+INT((ROW()-15)/35), 1, 1, "Variables_Simulación"))</f>
        <v>0</v>
      </c>
      <c r="I587" s="82" t="n">
        <f aca="false">AP587+AR587+AT587+AV587+AX587</f>
        <v>0.0178397785536936</v>
      </c>
      <c r="J587" s="81" t="n">
        <f aca="false">AQ587+AS587+AU587+AW587+AY587</f>
        <v>104049.188270805</v>
      </c>
      <c r="K587" s="90" t="n">
        <f aca="false">I587-Tabla_Ministerio!J587</f>
        <v>-9.27250048598643E-005</v>
      </c>
      <c r="L587" s="81" t="n">
        <f aca="false">J587-Tabla_Ministerio!K587</f>
        <v>-540.811729194844</v>
      </c>
      <c r="M587" s="82" t="n">
        <f aca="false">Q622/Q635</f>
        <v>0.0213743649243268</v>
      </c>
      <c r="N587" s="81" t="n">
        <f aca="false">ROUND(N600*M587,0)</f>
        <v>2368624</v>
      </c>
      <c r="O587" s="82" t="n">
        <f aca="false">Tabla_Ministerio!L587/Tabla_Ministerio!L600-M587</f>
        <v>-7.36081480650491E-006</v>
      </c>
      <c r="P587" s="81" t="n">
        <f aca="false">N587-Tabla_Ministerio!L587</f>
        <v>816</v>
      </c>
      <c r="Q587" s="83" t="n">
        <f aca="false">N587+J587</f>
        <v>2472673.1882708</v>
      </c>
      <c r="R587" s="81" t="n">
        <f aca="false">Q587-Tabla_Ministerio!M587</f>
        <v>275.188270804938</v>
      </c>
      <c r="T587" s="83" t="n">
        <f aca="false">B587+Tabla_Ministerio!B587</f>
        <v>7455</v>
      </c>
      <c r="U587" s="83" t="n">
        <f aca="false">C587+Tabla_Ministerio!C587</f>
        <v>40</v>
      </c>
      <c r="V587" s="83" t="n">
        <f aca="false">D587+Tabla_Ministerio!D587</f>
        <v>451.613636363636</v>
      </c>
      <c r="W587" s="83" t="n">
        <f aca="false">E587+Tabla_Ministerio!E587</f>
        <v>236.568181818182</v>
      </c>
      <c r="X587" s="83" t="n">
        <f aca="false">F587+Tabla_Ministerio!F587</f>
        <v>23</v>
      </c>
      <c r="Y587" s="83" t="n">
        <f aca="false">G587+Tabla_Ministerio!G587</f>
        <v>67</v>
      </c>
      <c r="Z587" s="83" t="n">
        <f aca="false">H587+Tabla_Ministerio!H587</f>
        <v>20</v>
      </c>
      <c r="AA587" s="83" t="n">
        <f aca="false">Y587+0.33*Z587</f>
        <v>73.6</v>
      </c>
      <c r="AD587" s="91" t="n">
        <f aca="false">IF(U587&gt;0,T587/U587,0)</f>
        <v>186.375</v>
      </c>
      <c r="AE587" s="92" t="n">
        <f aca="false">EXP((((AD587-AD$600)/AD$601+2)/4-1.9)^3)</f>
        <v>0.0459697876760426</v>
      </c>
      <c r="AF587" s="93" t="n">
        <f aca="false">T587/V587</f>
        <v>16.5074732021539</v>
      </c>
      <c r="AG587" s="92" t="n">
        <f aca="false">EXP((((AF587-AF$600)/AF$601+2)/4-1.9)^3)</f>
        <v>0.0167394477739748</v>
      </c>
      <c r="AH587" s="92" t="n">
        <f aca="false">W587/V587</f>
        <v>0.523828695083288</v>
      </c>
      <c r="AI587" s="92" t="n">
        <f aca="false">EXP((((AH587-AH$600)/AH$601+2)/4-1.9)^3)</f>
        <v>0.0782771759841439</v>
      </c>
      <c r="AJ587" s="92" t="n">
        <f aca="false">X587/V587</f>
        <v>0.0509284887524534</v>
      </c>
      <c r="AK587" s="92" t="n">
        <f aca="false">EXP((((AJ587-AJ$600)/AJ$601+2)/4-1.9)^3)</f>
        <v>0.0400497529363862</v>
      </c>
      <c r="AL587" s="92" t="n">
        <f aca="false">AA587/V587</f>
        <v>0.162971164007851</v>
      </c>
      <c r="AM587" s="92" t="n">
        <f aca="false">EXP((((AL587-AL$600)/AL$601+2)/4-1.9)^3)</f>
        <v>0.0541301944033208</v>
      </c>
      <c r="AN587" s="92" t="n">
        <f aca="false">0.01*AE587+0.15*AG587+0.24*AI587+0.25*AK587+0.35*AM587</f>
        <v>0.05071514355431</v>
      </c>
      <c r="AP587" s="94" t="n">
        <f aca="false">0.01*AE587/$AN$600*$AZ587</f>
        <v>0.000161705316169063</v>
      </c>
      <c r="AQ587" s="81" t="n">
        <f aca="false">AP587*$J$600</f>
        <v>943.134290362666</v>
      </c>
      <c r="AR587" s="94" t="n">
        <f aca="false">0.15*AG587/$AN$600*$AZ587</f>
        <v>0.00088325109761062</v>
      </c>
      <c r="AS587" s="81" t="n">
        <f aca="false">AR587*$J$600</f>
        <v>5151.49666623272</v>
      </c>
      <c r="AT587" s="94" t="n">
        <f aca="false">0.24*AI587/$AN$600*$AZ587</f>
        <v>0.00660842842984065</v>
      </c>
      <c r="AU587" s="81" t="n">
        <f aca="false">AT587*$J$600</f>
        <v>38543.1697933418</v>
      </c>
      <c r="AV587" s="94" t="n">
        <f aca="false">0.25*AK587/$AN$600*$AZ587</f>
        <v>0.00352201863901927</v>
      </c>
      <c r="AW587" s="81" t="n">
        <f aca="false">AV587*$J$600</f>
        <v>20541.9130827006</v>
      </c>
      <c r="AX587" s="94" t="n">
        <f aca="false">0.35*AM587/$AN$600*$AZ587</f>
        <v>0.00666437507105404</v>
      </c>
      <c r="AY587" s="81" t="n">
        <f aca="false">AX587*$J$600</f>
        <v>38869.4744381674</v>
      </c>
      <c r="AZ587" s="140" t="n">
        <v>1</v>
      </c>
      <c r="BA587" s="140"/>
    </row>
    <row r="588" customFormat="false" ht="13.8" hidden="false" customHeight="false" outlineLevel="0" collapsed="false">
      <c r="A588" s="89" t="s">
        <v>57</v>
      </c>
      <c r="B588" s="81" t="n">
        <f aca="true">INDIRECT(ADDRESS(ROW()-35*INT((ROW()-15)/35)+138,2+INT((ROW()-15)/35), 1, 1, "Variables_Simulación"))</f>
        <v>0</v>
      </c>
      <c r="C588" s="81" t="n">
        <f aca="true">INDIRECT(ADDRESS(ROW()-35*INT((ROW()-15)/35)+108,2+INT((ROW()-15)/35), 1, 1, "Variables_Simulación"))</f>
        <v>0</v>
      </c>
      <c r="D588" s="81" t="n">
        <f aca="true">INDIRECT(ADDRESS(ROW()-35*INT((ROW()-15)/35)+78,2+INT((ROW()-15)/35), 1, 1, "Variables_Simulación"))</f>
        <v>0</v>
      </c>
      <c r="E588" s="81" t="n">
        <f aca="true">INDIRECT(ADDRESS(ROW()-35*INT((ROW()-15)/35)+48,2+INT((ROW()-15)/35), 1, 1, "Variables_Simulación"))</f>
        <v>0</v>
      </c>
      <c r="F588" s="81" t="n">
        <f aca="true">INDIRECT(ADDRESS(ROW()-35*INT((ROW()-15)/35)+18,2+INT((ROW()-15)/35), 1, 1, "Variables_Simulación"))</f>
        <v>0</v>
      </c>
      <c r="G588" s="81" t="n">
        <f aca="true">INDIRECT(ADDRESS(ROW()-35*INT((ROW()-15)/35)-12,2+INT((ROW()-15)/35), 1, 1, "Variables_Simulación"))</f>
        <v>0</v>
      </c>
      <c r="H588" s="81" t="n">
        <f aca="true">INDIRECT(ADDRESS(ROW()-35*INT((ROW()-15)/35)+168,2+INT((ROW()-15)/35), 1, 1, "Variables_Simulación"))</f>
        <v>0</v>
      </c>
      <c r="I588" s="82" t="n">
        <f aca="false">AP588+AR588+AT588+AV588+AX588</f>
        <v>0.00629737019362799</v>
      </c>
      <c r="J588" s="81" t="n">
        <f aca="false">AQ588+AS588+AU588+AW588+AY588</f>
        <v>36728.9456489409</v>
      </c>
      <c r="K588" s="90" t="n">
        <f aca="false">I588-Tabla_Ministerio!J588</f>
        <v>-3.17285381861761E-005</v>
      </c>
      <c r="L588" s="81" t="n">
        <f aca="false">J588-Tabla_Ministerio!K588</f>
        <v>-185.054351059058</v>
      </c>
      <c r="M588" s="82" t="n">
        <f aca="false">Q623/Q635</f>
        <v>0.0106980856733305</v>
      </c>
      <c r="N588" s="81" t="n">
        <f aca="false">ROUND(N600*M588,0)</f>
        <v>1185520</v>
      </c>
      <c r="O588" s="82" t="n">
        <f aca="false">Tabla_Ministerio!L588/Tabla_Ministerio!L600-M588</f>
        <v>1.96442607963317E-005</v>
      </c>
      <c r="P588" s="81" t="n">
        <f aca="false">N588-Tabla_Ministerio!L588</f>
        <v>-2177</v>
      </c>
      <c r="Q588" s="83" t="n">
        <f aca="false">N588+J588</f>
        <v>1222248.94564894</v>
      </c>
      <c r="R588" s="81" t="n">
        <f aca="false">Q588-Tabla_Ministerio!M588</f>
        <v>-2362.05435105902</v>
      </c>
      <c r="T588" s="83" t="n">
        <f aca="false">B588+Tabla_Ministerio!B588</f>
        <v>3490</v>
      </c>
      <c r="U588" s="83" t="n">
        <f aca="false">C588+Tabla_Ministerio!C588</f>
        <v>53</v>
      </c>
      <c r="V588" s="83" t="n">
        <f aca="false">D588+Tabla_Ministerio!D588</f>
        <v>243.986988943815</v>
      </c>
      <c r="W588" s="83" t="n">
        <f aca="false">E588+Tabla_Ministerio!E588</f>
        <v>68.2102272727273</v>
      </c>
      <c r="X588" s="83" t="n">
        <f aca="false">F588+Tabla_Ministerio!F588</f>
        <v>8</v>
      </c>
      <c r="Y588" s="83" t="n">
        <f aca="false">G588+Tabla_Ministerio!G588</f>
        <v>20</v>
      </c>
      <c r="Z588" s="83" t="n">
        <f aca="false">H588+Tabla_Ministerio!H588</f>
        <v>11</v>
      </c>
      <c r="AA588" s="83" t="n">
        <f aca="false">Y588+0.33*Z588</f>
        <v>23.63</v>
      </c>
      <c r="AD588" s="91" t="n">
        <f aca="false">IF(U588&gt;0,T588/U588,0)</f>
        <v>65.8490566037736</v>
      </c>
      <c r="AE588" s="92" t="n">
        <f aca="false">EXP((((AD588-AD$600)/AD$601+2)/4-1.9)^3)</f>
        <v>0.00285392073127853</v>
      </c>
      <c r="AF588" s="93" t="n">
        <f aca="false">T588/V588</f>
        <v>14.304041437241</v>
      </c>
      <c r="AG588" s="92" t="n">
        <f aca="false">EXP((((AF588-AF$600)/AF$601+2)/4-1.9)^3)</f>
        <v>0.00587899788859094</v>
      </c>
      <c r="AH588" s="92" t="n">
        <f aca="false">W588/V588</f>
        <v>0.279565019298774</v>
      </c>
      <c r="AI588" s="92" t="n">
        <f aca="false">EXP((((AH588-AH$600)/AH$601+2)/4-1.9)^3)</f>
        <v>0.00192469838959833</v>
      </c>
      <c r="AJ588" s="92" t="n">
        <f aca="false">X588/V588</f>
        <v>0.0327886336670282</v>
      </c>
      <c r="AK588" s="92" t="n">
        <f aca="false">EXP((((AJ588-AJ$600)/AJ$601+2)/4-1.9)^3)</f>
        <v>0.0249707422836392</v>
      </c>
      <c r="AL588" s="92" t="n">
        <f aca="false">AA588/V588</f>
        <v>0.0968494266939844</v>
      </c>
      <c r="AM588" s="92" t="n">
        <f aca="false">EXP((((AL588-AL$600)/AL$601+2)/4-1.9)^3)</f>
        <v>0.0293921141498374</v>
      </c>
      <c r="AN588" s="92" t="n">
        <f aca="false">0.01*AE588+0.15*AG588+0.24*AI588+0.25*AK588+0.35*AM588</f>
        <v>0.0179022420274579</v>
      </c>
      <c r="AP588" s="94" t="n">
        <f aca="false">0.01*AE588/$AN$600*$AZ588</f>
        <v>1.00390751731349E-005</v>
      </c>
      <c r="AQ588" s="81" t="n">
        <f aca="false">AP588*$J$600</f>
        <v>58.5521630557463</v>
      </c>
      <c r="AR588" s="94" t="n">
        <f aca="false">0.15*AG588/$AN$600*$AZ588</f>
        <v>0.000310203264054002</v>
      </c>
      <c r="AS588" s="81" t="n">
        <f aca="false">AR588*$J$600</f>
        <v>1809.23758255342</v>
      </c>
      <c r="AT588" s="94" t="n">
        <f aca="false">0.24*AI588/$AN$600*$AZ588</f>
        <v>0.000162489658023261</v>
      </c>
      <c r="AU588" s="81" t="n">
        <f aca="false">AT588*$J$600</f>
        <v>947.708906185974</v>
      </c>
      <c r="AV588" s="94" t="n">
        <f aca="false">0.25*AK588/$AN$600*$AZ588</f>
        <v>0.00219595411469371</v>
      </c>
      <c r="AW588" s="81" t="n">
        <f aca="false">AV588*$J$600</f>
        <v>12807.7398733466</v>
      </c>
      <c r="AX588" s="94" t="n">
        <f aca="false">0.35*AM588/$AN$600*$AZ588</f>
        <v>0.00361868408168389</v>
      </c>
      <c r="AY588" s="81" t="n">
        <f aca="false">AX588*$J$600</f>
        <v>21105.7071237992</v>
      </c>
      <c r="AZ588" s="140" t="n">
        <v>1</v>
      </c>
      <c r="BA588" s="140"/>
    </row>
    <row r="589" customFormat="false" ht="13.8" hidden="false" customHeight="false" outlineLevel="0" collapsed="false">
      <c r="A589" s="89" t="s">
        <v>58</v>
      </c>
      <c r="B589" s="81" t="n">
        <f aca="true">INDIRECT(ADDRESS(ROW()-35*INT((ROW()-15)/35)+138,2+INT((ROW()-15)/35), 1, 1, "Variables_Simulación"))</f>
        <v>0</v>
      </c>
      <c r="C589" s="81" t="n">
        <f aca="true">INDIRECT(ADDRESS(ROW()-35*INT((ROW()-15)/35)+108,2+INT((ROW()-15)/35), 1, 1, "Variables_Simulación"))</f>
        <v>0</v>
      </c>
      <c r="D589" s="81" t="n">
        <f aca="true">INDIRECT(ADDRESS(ROW()-35*INT((ROW()-15)/35)+78,2+INT((ROW()-15)/35), 1, 1, "Variables_Simulación"))</f>
        <v>0</v>
      </c>
      <c r="E589" s="81" t="n">
        <f aca="true">INDIRECT(ADDRESS(ROW()-35*INT((ROW()-15)/35)+48,2+INT((ROW()-15)/35), 1, 1, "Variables_Simulación"))</f>
        <v>0</v>
      </c>
      <c r="F589" s="81" t="n">
        <f aca="true">INDIRECT(ADDRESS(ROW()-35*INT((ROW()-15)/35)+18,2+INT((ROW()-15)/35), 1, 1, "Variables_Simulación"))</f>
        <v>0</v>
      </c>
      <c r="G589" s="81" t="n">
        <f aca="true">INDIRECT(ADDRESS(ROW()-35*INT((ROW()-15)/35)-12,2+INT((ROW()-15)/35), 1, 1, "Variables_Simulación"))</f>
        <v>0</v>
      </c>
      <c r="H589" s="81" t="n">
        <f aca="true">INDIRECT(ADDRESS(ROW()-35*INT((ROW()-15)/35)+168,2+INT((ROW()-15)/35), 1, 1, "Variables_Simulación"))</f>
        <v>0</v>
      </c>
      <c r="I589" s="82" t="n">
        <f aca="false">AP589+AR589+AT589+AV589+AX589</f>
        <v>0.116269766106296</v>
      </c>
      <c r="J589" s="81" t="n">
        <f aca="false">AQ589+AS589+AU589+AW589+AY589</f>
        <v>678134.806852282</v>
      </c>
      <c r="K589" s="90" t="n">
        <f aca="false">I589-Tabla_Ministerio!J589</f>
        <v>-0.000115593947993639</v>
      </c>
      <c r="L589" s="81" t="n">
        <f aca="false">J589-Tabla_Ministerio!K589</f>
        <v>-674.193147718324</v>
      </c>
      <c r="M589" s="82" t="n">
        <f aca="false">Q624/Q635</f>
        <v>0.0492243776469337</v>
      </c>
      <c r="N589" s="81" t="n">
        <f aca="false">ROUND(N600*M589,0)</f>
        <v>5454853</v>
      </c>
      <c r="O589" s="82" t="n">
        <f aca="false">Tabla_Ministerio!L589/Tabla_Ministerio!L600-M589</f>
        <v>-6.26335786228782E-007</v>
      </c>
      <c r="P589" s="81" t="n">
        <f aca="false">N589-Tabla_Ministerio!L589</f>
        <v>69</v>
      </c>
      <c r="Q589" s="83" t="n">
        <f aca="false">N589+J589</f>
        <v>6132987.80685228</v>
      </c>
      <c r="R589" s="81" t="n">
        <f aca="false">Q589-Tabla_Ministerio!M589</f>
        <v>-605.193147717975</v>
      </c>
      <c r="T589" s="83" t="n">
        <f aca="false">B589+Tabla_Ministerio!B589</f>
        <v>5342</v>
      </c>
      <c r="U589" s="83" t="n">
        <f aca="false">C589+Tabla_Ministerio!C589</f>
        <v>19</v>
      </c>
      <c r="V589" s="83" t="n">
        <f aca="false">D589+Tabla_Ministerio!D589</f>
        <v>235.068181818182</v>
      </c>
      <c r="W589" s="83" t="n">
        <f aca="false">E589+Tabla_Ministerio!E589</f>
        <v>202.431818181818</v>
      </c>
      <c r="X589" s="83" t="n">
        <f aca="false">F589+Tabla_Ministerio!F589</f>
        <v>36</v>
      </c>
      <c r="Y589" s="83" t="n">
        <f aca="false">G589+Tabla_Ministerio!G589</f>
        <v>69</v>
      </c>
      <c r="Z589" s="83" t="n">
        <f aca="false">H589+Tabla_Ministerio!H589</f>
        <v>35</v>
      </c>
      <c r="AA589" s="83" t="n">
        <f aca="false">Y589+0.33*Z589</f>
        <v>80.55</v>
      </c>
      <c r="AD589" s="91" t="n">
        <f aca="false">IF(U589&gt;0,T589/U589,0)</f>
        <v>281.157894736842</v>
      </c>
      <c r="AE589" s="92" t="n">
        <f aca="false">EXP((((AD589-AD$600)/AD$601+2)/4-1.9)^3)</f>
        <v>0.192294817654754</v>
      </c>
      <c r="AF589" s="93" t="n">
        <f aca="false">T589/V589</f>
        <v>22.7253214734603</v>
      </c>
      <c r="AG589" s="92" t="n">
        <f aca="false">EXP((((AF589-AF$600)/AF$601+2)/4-1.9)^3)</f>
        <v>0.146405153335069</v>
      </c>
      <c r="AH589" s="92" t="n">
        <f aca="false">W589/V589</f>
        <v>0.861162138644492</v>
      </c>
      <c r="AI589" s="92" t="n">
        <f aca="false">EXP((((AH589-AH$600)/AH$601+2)/4-1.9)^3)</f>
        <v>0.701655475592033</v>
      </c>
      <c r="AJ589" s="92" t="n">
        <f aca="false">X589/V589</f>
        <v>0.15314705597989</v>
      </c>
      <c r="AK589" s="92" t="n">
        <f aca="false">EXP((((AJ589-AJ$600)/AJ$601+2)/4-1.9)^3)</f>
        <v>0.276219227339152</v>
      </c>
      <c r="AL589" s="92" t="n">
        <f aca="false">AA589/V589</f>
        <v>0.342666537755003</v>
      </c>
      <c r="AM589" s="92" t="n">
        <f aca="false">EXP((((AL589-AL$600)/AL$601+2)/4-1.9)^3)</f>
        <v>0.197706542348872</v>
      </c>
      <c r="AN589" s="92" t="n">
        <f aca="false">0.01*AE589+0.15*AG589+0.24*AI589+0.25*AK589+0.35*AM589</f>
        <v>0.330533131975789</v>
      </c>
      <c r="AP589" s="94" t="n">
        <f aca="false">0.01*AE589/$AN$600*$AZ589</f>
        <v>0.00067642457924033</v>
      </c>
      <c r="AQ589" s="81" t="n">
        <f aca="false">AP589*$J$600</f>
        <v>3945.19630300036</v>
      </c>
      <c r="AR589" s="94" t="n">
        <f aca="false">0.15*AG589/$AN$600*$AZ589</f>
        <v>0.00772501662689828</v>
      </c>
      <c r="AS589" s="81" t="n">
        <f aca="false">AR589*$J$600</f>
        <v>45055.5878251538</v>
      </c>
      <c r="AT589" s="94" t="n">
        <f aca="false">0.24*AI589/$AN$600*$AZ589</f>
        <v>0.059236168583739</v>
      </c>
      <c r="AU589" s="81" t="n">
        <f aca="false">AT589*$J$600</f>
        <v>345490.569788182</v>
      </c>
      <c r="AV589" s="94" t="n">
        <f aca="false">0.25*AK589/$AN$600*$AZ589</f>
        <v>0.0242910179418395</v>
      </c>
      <c r="AW589" s="81" t="n">
        <f aca="false">AV589*$J$600</f>
        <v>141675.564610451</v>
      </c>
      <c r="AX589" s="94" t="n">
        <f aca="false">0.35*AM589/$AN$600*$AZ589</f>
        <v>0.0243411383745793</v>
      </c>
      <c r="AY589" s="81" t="n">
        <f aca="false">AX589*$J$600</f>
        <v>141967.888325494</v>
      </c>
      <c r="AZ589" s="140" t="n">
        <v>1</v>
      </c>
      <c r="BA589" s="140"/>
    </row>
    <row r="590" customFormat="false" ht="13.8" hidden="false" customHeight="false" outlineLevel="0" collapsed="false">
      <c r="A590" s="89" t="s">
        <v>59</v>
      </c>
      <c r="B590" s="81" t="n">
        <f aca="true">INDIRECT(ADDRESS(ROW()-35*INT((ROW()-15)/35)+138,2+INT((ROW()-15)/35), 1, 1, "Variables_Simulación"))</f>
        <v>0</v>
      </c>
      <c r="C590" s="81" t="n">
        <f aca="true">INDIRECT(ADDRESS(ROW()-35*INT((ROW()-15)/35)+108,2+INT((ROW()-15)/35), 1, 1, "Variables_Simulación"))</f>
        <v>0</v>
      </c>
      <c r="D590" s="81" t="n">
        <f aca="true">INDIRECT(ADDRESS(ROW()-35*INT((ROW()-15)/35)+78,2+INT((ROW()-15)/35), 1, 1, "Variables_Simulación"))</f>
        <v>0</v>
      </c>
      <c r="E590" s="81" t="n">
        <f aca="true">INDIRECT(ADDRESS(ROW()-35*INT((ROW()-15)/35)+48,2+INT((ROW()-15)/35), 1, 1, "Variables_Simulación"))</f>
        <v>0</v>
      </c>
      <c r="F590" s="81" t="n">
        <f aca="true">INDIRECT(ADDRESS(ROW()-35*INT((ROW()-15)/35)+18,2+INT((ROW()-15)/35), 1, 1, "Variables_Simulación"))</f>
        <v>0</v>
      </c>
      <c r="G590" s="81" t="n">
        <f aca="true">INDIRECT(ADDRESS(ROW()-35*INT((ROW()-15)/35)-12,2+INT((ROW()-15)/35), 1, 1, "Variables_Simulación"))</f>
        <v>0</v>
      </c>
      <c r="H590" s="81" t="n">
        <f aca="true">INDIRECT(ADDRESS(ROW()-35*INT((ROW()-15)/35)+168,2+INT((ROW()-15)/35), 1, 1, "Variables_Simulación"))</f>
        <v>0</v>
      </c>
      <c r="I590" s="82" t="n">
        <f aca="false">AP590+AR590+AT590+AV590+AX590</f>
        <v>0.00737999709185057</v>
      </c>
      <c r="J590" s="81" t="n">
        <f aca="false">AQ590+AS590+AU590+AW590+AY590</f>
        <v>43043.2869184336</v>
      </c>
      <c r="K590" s="90" t="n">
        <f aca="false">I590-Tabla_Ministerio!J590</f>
        <v>-3.89427685261543E-006</v>
      </c>
      <c r="L590" s="81" t="n">
        <f aca="false">J590-Tabla_Ministerio!K590</f>
        <v>-22.7130815663768</v>
      </c>
      <c r="M590" s="82" t="n">
        <f aca="false">Q625/Q635</f>
        <v>0.0103181424392388</v>
      </c>
      <c r="N590" s="81" t="n">
        <f aca="false">ROUND(N600*M590,0)</f>
        <v>1143416</v>
      </c>
      <c r="O590" s="82" t="n">
        <f aca="false">Tabla_Ministerio!L590/Tabla_Ministerio!L600-M590</f>
        <v>-2.39791282894957E-005</v>
      </c>
      <c r="P590" s="81" t="n">
        <f aca="false">N590-Tabla_Ministerio!L590</f>
        <v>2657</v>
      </c>
      <c r="Q590" s="83" t="n">
        <f aca="false">N590+J590</f>
        <v>1186459.28691843</v>
      </c>
      <c r="R590" s="81" t="n">
        <f aca="false">Q590-Tabla_Ministerio!M590</f>
        <v>2634.28691843362</v>
      </c>
      <c r="T590" s="83" t="n">
        <f aca="false">B590+Tabla_Ministerio!B590</f>
        <v>2675</v>
      </c>
      <c r="U590" s="83" t="n">
        <f aca="false">C590+Tabla_Ministerio!C590</f>
        <v>21</v>
      </c>
      <c r="V590" s="83" t="n">
        <f aca="false">D590+Tabla_Ministerio!D590</f>
        <v>126.477272727273</v>
      </c>
      <c r="W590" s="83" t="n">
        <f aca="false">E590+Tabla_Ministerio!E590</f>
        <v>39.1363636363636</v>
      </c>
      <c r="X590" s="83" t="n">
        <f aca="false">F590+Tabla_Ministerio!F590</f>
        <v>0</v>
      </c>
      <c r="Y590" s="83" t="n">
        <f aca="false">G590+Tabla_Ministerio!G590</f>
        <v>0</v>
      </c>
      <c r="Z590" s="83" t="n">
        <f aca="false">H590+Tabla_Ministerio!H590</f>
        <v>0</v>
      </c>
      <c r="AA590" s="83" t="n">
        <f aca="false">Y590+0.33*Z590</f>
        <v>0</v>
      </c>
      <c r="AD590" s="91" t="n">
        <f aca="false">IF(U590&gt;0,T590/U590,0)</f>
        <v>127.380952380952</v>
      </c>
      <c r="AE590" s="92" t="n">
        <f aca="false">EXP((((AD590-AD$600)/AD$601+2)/4-1.9)^3)</f>
        <v>0.0136706175678518</v>
      </c>
      <c r="AF590" s="93" t="n">
        <f aca="false">T590/V590</f>
        <v>21.1500449236298</v>
      </c>
      <c r="AG590" s="92" t="n">
        <f aca="false">EXP((((AF590-AF$600)/AF$601+2)/4-1.9)^3)</f>
        <v>0.0934185643759617</v>
      </c>
      <c r="AH590" s="92" t="n">
        <f aca="false">W590/V590</f>
        <v>0.30943396226415</v>
      </c>
      <c r="AI590" s="92" t="n">
        <f aca="false">EXP((((AH590-AH$600)/AH$601+2)/4-1.9)^3)</f>
        <v>0.00341974314222945</v>
      </c>
      <c r="AJ590" s="92" t="n">
        <f aca="false">X590/V590</f>
        <v>0</v>
      </c>
      <c r="AK590" s="92" t="n">
        <f aca="false">EXP((((AJ590-AJ$600)/AJ$601+2)/4-1.9)^3)</f>
        <v>0.00949253213891416</v>
      </c>
      <c r="AL590" s="92" t="n">
        <f aca="false">AA590/V590</f>
        <v>0</v>
      </c>
      <c r="AM590" s="92" t="n">
        <f aca="false">EXP((((AL590-AL$600)/AL$601+2)/4-1.9)^3)</f>
        <v>0.0103902427696829</v>
      </c>
      <c r="AN590" s="92" t="n">
        <f aca="false">0.01*AE590+0.15*AG590+0.24*AI590+0.25*AK590+0.35*AM590</f>
        <v>0.0209799471903254</v>
      </c>
      <c r="AP590" s="94" t="n">
        <f aca="false">0.01*AE590/$AN$600*$AZ590</f>
        <v>4.80883564573846E-005</v>
      </c>
      <c r="AQ590" s="81" t="n">
        <f aca="false">AP590*$J$600</f>
        <v>280.471780499318</v>
      </c>
      <c r="AR590" s="94" t="n">
        <f aca="false">0.15*AG590/$AN$600*$AZ590</f>
        <v>0.00492919782279556</v>
      </c>
      <c r="AS590" s="81" t="n">
        <f aca="false">AR590*$J$600</f>
        <v>28749.1815408162</v>
      </c>
      <c r="AT590" s="94" t="n">
        <f aca="false">0.24*AI590/$AN$600*$AZ590</f>
        <v>0.000288706478226034</v>
      </c>
      <c r="AU590" s="81" t="n">
        <f aca="false">AT590*$J$600</f>
        <v>1683.85916997395</v>
      </c>
      <c r="AV590" s="94" t="n">
        <f aca="false">0.25*AK590/$AN$600*$AZ590</f>
        <v>0.000834783554791184</v>
      </c>
      <c r="AW590" s="81" t="n">
        <f aca="false">AV590*$J$600</f>
        <v>4868.81330933652</v>
      </c>
      <c r="AX590" s="94" t="n">
        <f aca="false">0.35*AM590/$AN$600*$AZ590</f>
        <v>0.0012792208795804</v>
      </c>
      <c r="AY590" s="81" t="n">
        <f aca="false">AX590*$J$600</f>
        <v>7460.96111780759</v>
      </c>
      <c r="AZ590" s="140" t="n">
        <v>1</v>
      </c>
      <c r="BA590" s="140"/>
    </row>
    <row r="591" customFormat="false" ht="13.8" hidden="false" customHeight="false" outlineLevel="0" collapsed="false">
      <c r="A591" s="89" t="s">
        <v>60</v>
      </c>
      <c r="B591" s="81" t="n">
        <f aca="true">INDIRECT(ADDRESS(ROW()-35*INT((ROW()-15)/35)+138,2+INT((ROW()-15)/35), 1, 1, "Variables_Simulación"))</f>
        <v>0</v>
      </c>
      <c r="C591" s="81" t="n">
        <f aca="true">INDIRECT(ADDRESS(ROW()-35*INT((ROW()-15)/35)+108,2+INT((ROW()-15)/35), 1, 1, "Variables_Simulación"))</f>
        <v>0</v>
      </c>
      <c r="D591" s="81" t="n">
        <f aca="true">INDIRECT(ADDRESS(ROW()-35*INT((ROW()-15)/35)+78,2+INT((ROW()-15)/35), 1, 1, "Variables_Simulación"))</f>
        <v>0</v>
      </c>
      <c r="E591" s="81" t="n">
        <f aca="true">INDIRECT(ADDRESS(ROW()-35*INT((ROW()-15)/35)+48,2+INT((ROW()-15)/35), 1, 1, "Variables_Simulación"))</f>
        <v>0</v>
      </c>
      <c r="F591" s="81" t="n">
        <f aca="true">INDIRECT(ADDRESS(ROW()-35*INT((ROW()-15)/35)+18,2+INT((ROW()-15)/35), 1, 1, "Variables_Simulación"))</f>
        <v>0</v>
      </c>
      <c r="G591" s="81" t="n">
        <f aca="true">INDIRECT(ADDRESS(ROW()-35*INT((ROW()-15)/35)-12,2+INT((ROW()-15)/35), 1, 1, "Variables_Simulación"))</f>
        <v>0</v>
      </c>
      <c r="H591" s="81" t="n">
        <f aca="true">INDIRECT(ADDRESS(ROW()-35*INT((ROW()-15)/35)+168,2+INT((ROW()-15)/35), 1, 1, "Variables_Simulación"))</f>
        <v>0</v>
      </c>
      <c r="I591" s="82" t="n">
        <f aca="false">AP591+AR591+AT591+AV591+AX591</f>
        <v>0.0699692928116832</v>
      </c>
      <c r="J591" s="81" t="n">
        <f aca="false">AQ591+AS591+AU591+AW591+AY591</f>
        <v>408090.722596474</v>
      </c>
      <c r="K591" s="90" t="n">
        <f aca="false">I591-Tabla_Ministerio!J591</f>
        <v>-2.61939088908036E-006</v>
      </c>
      <c r="L591" s="81" t="n">
        <f aca="false">J591-Tabla_Ministerio!K591</f>
        <v>-15.2774035257171</v>
      </c>
      <c r="M591" s="82" t="n">
        <f aca="false">Q626/Q635</f>
        <v>0.0323940147317861</v>
      </c>
      <c r="N591" s="81" t="n">
        <f aca="false">ROUND(N600*M591,0)</f>
        <v>3589778</v>
      </c>
      <c r="O591" s="82" t="n">
        <f aca="false">Tabla_Ministerio!L591/Tabla_Ministerio!L600-M591</f>
        <v>5.63972331832363E-005</v>
      </c>
      <c r="P591" s="81" t="n">
        <f aca="false">N591-Tabla_Ministerio!L591</f>
        <v>-6250</v>
      </c>
      <c r="Q591" s="83" t="n">
        <f aca="false">N591+J591</f>
        <v>3997868.72259647</v>
      </c>
      <c r="R591" s="81" t="n">
        <f aca="false">Q591-Tabla_Ministerio!M591</f>
        <v>-6265.27740352554</v>
      </c>
      <c r="T591" s="83" t="n">
        <f aca="false">B591+Tabla_Ministerio!B591</f>
        <v>7690</v>
      </c>
      <c r="U591" s="83" t="n">
        <f aca="false">C591+Tabla_Ministerio!C591</f>
        <v>43</v>
      </c>
      <c r="V591" s="83" t="n">
        <f aca="false">D591+Tabla_Ministerio!D591</f>
        <v>243.636363636364</v>
      </c>
      <c r="W591" s="83" t="n">
        <f aca="false">E591+Tabla_Ministerio!E591</f>
        <v>159.136363636364</v>
      </c>
      <c r="X591" s="83" t="n">
        <f aca="false">F591+Tabla_Ministerio!F591</f>
        <v>10</v>
      </c>
      <c r="Y591" s="83" t="n">
        <f aca="false">G591+Tabla_Ministerio!G591</f>
        <v>45</v>
      </c>
      <c r="Z591" s="83" t="n">
        <f aca="false">H591+Tabla_Ministerio!H591</f>
        <v>25</v>
      </c>
      <c r="AA591" s="83" t="n">
        <f aca="false">Y591+0.33*Z591</f>
        <v>53.25</v>
      </c>
      <c r="AD591" s="91" t="n">
        <f aca="false">IF(U591&gt;0,T591/U591,0)</f>
        <v>178.837209302326</v>
      </c>
      <c r="AE591" s="92" t="n">
        <f aca="false">EXP((((AD591-AD$600)/AD$601+2)/4-1.9)^3)</f>
        <v>0.0399549793625919</v>
      </c>
      <c r="AF591" s="93" t="n">
        <f aca="false">T591/V591</f>
        <v>31.5634328358208</v>
      </c>
      <c r="AG591" s="92" t="n">
        <f aca="false">EXP((((AF591-AF$600)/AF$601+2)/4-1.9)^3)</f>
        <v>0.669966044594393</v>
      </c>
      <c r="AH591" s="92" t="n">
        <f aca="false">W591/V591</f>
        <v>0.653171641791045</v>
      </c>
      <c r="AI591" s="92" t="n">
        <f aca="false">EXP((((AH591-AH$600)/AH$601+2)/4-1.9)^3)</f>
        <v>0.251516820207237</v>
      </c>
      <c r="AJ591" s="92" t="n">
        <f aca="false">X591/V591</f>
        <v>0.0410447761194029</v>
      </c>
      <c r="AK591" s="92" t="n">
        <f aca="false">EXP((((AJ591-AJ$600)/AJ$601+2)/4-1.9)^3)</f>
        <v>0.0311268808359526</v>
      </c>
      <c r="AL591" s="92" t="n">
        <f aca="false">AA591/V591</f>
        <v>0.218563432835821</v>
      </c>
      <c r="AM591" s="92" t="n">
        <f aca="false">EXP((((AL591-AL$600)/AL$601+2)/4-1.9)^3)</f>
        <v>0.0853410261927782</v>
      </c>
      <c r="AN591" s="92" t="n">
        <f aca="false">0.01*AE591+0.15*AG591+0.24*AI591+0.25*AK591+0.35*AM591</f>
        <v>0.198909572708982</v>
      </c>
      <c r="AP591" s="94" t="n">
        <f aca="false">0.01*AE591/$AN$600*$AZ591</f>
        <v>0.000140547365932766</v>
      </c>
      <c r="AQ591" s="81" t="n">
        <f aca="false">AP591*$J$600</f>
        <v>819.73211129778</v>
      </c>
      <c r="AR591" s="94" t="n">
        <f aca="false">0.15*AG591/$AN$600*$AZ591</f>
        <v>0.0353505236397253</v>
      </c>
      <c r="AS591" s="81" t="n">
        <f aca="false">AR591*$J$600</f>
        <v>206179.313189949</v>
      </c>
      <c r="AT591" s="94" t="n">
        <f aca="false">0.24*AI591/$AN$600*$AZ591</f>
        <v>0.0212339150505035</v>
      </c>
      <c r="AU591" s="81" t="n">
        <f aca="false">AT591*$J$600</f>
        <v>123845.238222348</v>
      </c>
      <c r="AV591" s="94" t="n">
        <f aca="false">0.25*AK591/$AN$600*$AZ591</f>
        <v>0.00273733160483883</v>
      </c>
      <c r="AW591" s="81" t="n">
        <f aca="false">AV591*$J$600</f>
        <v>15965.2840226837</v>
      </c>
      <c r="AX591" s="94" t="n">
        <f aca="false">0.35*AM591/$AN$600*$AZ591</f>
        <v>0.0105069751506828</v>
      </c>
      <c r="AY591" s="81" t="n">
        <f aca="false">AX591*$J$600</f>
        <v>61281.1550501962</v>
      </c>
      <c r="AZ591" s="140" t="n">
        <v>1</v>
      </c>
      <c r="BA591" s="140"/>
    </row>
    <row r="592" customFormat="false" ht="13.8" hidden="false" customHeight="false" outlineLevel="0" collapsed="false">
      <c r="A592" s="89" t="s">
        <v>61</v>
      </c>
      <c r="B592" s="81" t="n">
        <f aca="true">INDIRECT(ADDRESS(ROW()-35*INT((ROW()-15)/35)+138,2+INT((ROW()-15)/35), 1, 1, "Variables_Simulación"))</f>
        <v>0</v>
      </c>
      <c r="C592" s="81" t="n">
        <f aca="true">INDIRECT(ADDRESS(ROW()-35*INT((ROW()-15)/35)+108,2+INT((ROW()-15)/35), 1, 1, "Variables_Simulación"))</f>
        <v>0</v>
      </c>
      <c r="D592" s="81" t="n">
        <f aca="true">INDIRECT(ADDRESS(ROW()-35*INT((ROW()-15)/35)+78,2+INT((ROW()-15)/35), 1, 1, "Variables_Simulación"))</f>
        <v>0</v>
      </c>
      <c r="E592" s="81" t="n">
        <f aca="true">INDIRECT(ADDRESS(ROW()-35*INT((ROW()-15)/35)+48,2+INT((ROW()-15)/35), 1, 1, "Variables_Simulación"))</f>
        <v>0</v>
      </c>
      <c r="F592" s="81" t="n">
        <f aca="true">INDIRECT(ADDRESS(ROW()-35*INT((ROW()-15)/35)+18,2+INT((ROW()-15)/35), 1, 1, "Variables_Simulación"))</f>
        <v>0</v>
      </c>
      <c r="G592" s="81" t="n">
        <f aca="true">INDIRECT(ADDRESS(ROW()-35*INT((ROW()-15)/35)-12,2+INT((ROW()-15)/35), 1, 1, "Variables_Simulación"))</f>
        <v>0</v>
      </c>
      <c r="H592" s="81" t="n">
        <f aca="true">INDIRECT(ADDRESS(ROW()-35*INT((ROW()-15)/35)+168,2+INT((ROW()-15)/35), 1, 1, "Variables_Simulación"))</f>
        <v>0</v>
      </c>
      <c r="I592" s="82" t="n">
        <f aca="false">AP592+AR592+AT592+AV592+AX592</f>
        <v>0.0104612867659426</v>
      </c>
      <c r="J592" s="81" t="n">
        <f aca="false">AQ592+AS592+AU592+AW592+AY592</f>
        <v>61014.6809271397</v>
      </c>
      <c r="K592" s="90" t="n">
        <f aca="false">I592-Tabla_Ministerio!J592</f>
        <v>-8.71539686676647E-005</v>
      </c>
      <c r="L592" s="81" t="n">
        <f aca="false">J592-Tabla_Ministerio!K592</f>
        <v>-508.319072860257</v>
      </c>
      <c r="M592" s="82" t="n">
        <f aca="false">Q627/Q635</f>
        <v>0.014138586773351</v>
      </c>
      <c r="N592" s="81" t="n">
        <f aca="false">ROUND(N600*M592,0)</f>
        <v>1566783</v>
      </c>
      <c r="O592" s="82" t="n">
        <f aca="false">Tabla_Ministerio!L592/Tabla_Ministerio!L600-M592</f>
        <v>4.32244677792126E-006</v>
      </c>
      <c r="P592" s="81" t="n">
        <f aca="false">N592-Tabla_Ministerio!L592</f>
        <v>-479</v>
      </c>
      <c r="Q592" s="83" t="n">
        <f aca="false">N592+J592</f>
        <v>1627797.68092714</v>
      </c>
      <c r="R592" s="81" t="n">
        <f aca="false">Q592-Tabla_Ministerio!M592</f>
        <v>-987.319072860293</v>
      </c>
      <c r="T592" s="83" t="n">
        <f aca="false">B592+Tabla_Ministerio!B592</f>
        <v>5388</v>
      </c>
      <c r="U592" s="83" t="n">
        <f aca="false">C592+Tabla_Ministerio!C592</f>
        <v>51</v>
      </c>
      <c r="V592" s="83" t="n">
        <f aca="false">D592+Tabla_Ministerio!D592</f>
        <v>257.318181818182</v>
      </c>
      <c r="W592" s="83" t="n">
        <f aca="false">E592+Tabla_Ministerio!E592</f>
        <v>87.6590909090909</v>
      </c>
      <c r="X592" s="83" t="n">
        <f aca="false">F592+Tabla_Ministerio!F592</f>
        <v>13</v>
      </c>
      <c r="Y592" s="83" t="n">
        <f aca="false">G592+Tabla_Ministerio!G592</f>
        <v>7</v>
      </c>
      <c r="Z592" s="83" t="n">
        <f aca="false">H592+Tabla_Ministerio!H592</f>
        <v>3</v>
      </c>
      <c r="AA592" s="83" t="n">
        <f aca="false">Y592+0.33*Z592</f>
        <v>7.99</v>
      </c>
      <c r="AD592" s="91" t="n">
        <f aca="false">IF(U592&gt;0,T592/U592,0)</f>
        <v>105.647058823529</v>
      </c>
      <c r="AE592" s="92" t="n">
        <f aca="false">EXP((((AD592-AD$600)/AD$601+2)/4-1.9)^3)</f>
        <v>0.00815622324063409</v>
      </c>
      <c r="AF592" s="93" t="n">
        <f aca="false">T592/V592</f>
        <v>20.9390567037626</v>
      </c>
      <c r="AG592" s="92" t="n">
        <f aca="false">EXP((((AF592-AF$600)/AF$601+2)/4-1.9)^3)</f>
        <v>0.0875375217977966</v>
      </c>
      <c r="AH592" s="92" t="n">
        <f aca="false">W592/V592</f>
        <v>0.34066419360537</v>
      </c>
      <c r="AI592" s="92" t="n">
        <f aca="false">EXP((((AH592-AH$600)/AH$601+2)/4-1.9)^3)</f>
        <v>0.00599966891420488</v>
      </c>
      <c r="AJ592" s="92" t="n">
        <f aca="false">X592/V592</f>
        <v>0.0505211093446387</v>
      </c>
      <c r="AK592" s="92" t="n">
        <f aca="false">EXP((((AJ592-AJ$600)/AJ$601+2)/4-1.9)^3)</f>
        <v>0.0396457233095609</v>
      </c>
      <c r="AL592" s="92" t="n">
        <f aca="false">AA592/V592</f>
        <v>0.031051051051051</v>
      </c>
      <c r="AM592" s="92" t="n">
        <f aca="false">EXP((((AL592-AL$600)/AL$601+2)/4-1.9)^3)</f>
        <v>0.0147883822635952</v>
      </c>
      <c r="AN592" s="92" t="n">
        <f aca="false">0.01*AE592+0.15*AG592+0.24*AI592+0.25*AK592+0.35*AM592</f>
        <v>0.0297394756611336</v>
      </c>
      <c r="AP592" s="94" t="n">
        <f aca="false">0.01*AE592/$AN$600*$AZ592</f>
        <v>2.86906841329518E-005</v>
      </c>
      <c r="AQ592" s="81" t="n">
        <f aca="false">AP592*$J$600</f>
        <v>167.336292094816</v>
      </c>
      <c r="AR592" s="94" t="n">
        <f aca="false">0.15*AG592/$AN$600*$AZ592</f>
        <v>0.00461888667141248</v>
      </c>
      <c r="AS592" s="81" t="n">
        <f aca="false">AR592*$J$600</f>
        <v>26939.3147133996</v>
      </c>
      <c r="AT592" s="94" t="n">
        <f aca="false">0.24*AI592/$AN$600*$AZ592</f>
        <v>0.000506512685515048</v>
      </c>
      <c r="AU592" s="81" t="n">
        <f aca="false">AT592*$J$600</f>
        <v>2954.19775632779</v>
      </c>
      <c r="AV592" s="94" t="n">
        <f aca="false">0.25*AK592/$AN$600*$AZ592</f>
        <v>0.00348648783615377</v>
      </c>
      <c r="AW592" s="81" t="n">
        <f aca="false">AV592*$J$600</f>
        <v>20334.682304267</v>
      </c>
      <c r="AX592" s="94" t="n">
        <f aca="false">0.35*AM592/$AN$600*$AZ592</f>
        <v>0.00182070888872838</v>
      </c>
      <c r="AY592" s="81" t="n">
        <f aca="false">AX592*$J$600</f>
        <v>10619.1498610505</v>
      </c>
      <c r="AZ592" s="140" t="n">
        <v>1</v>
      </c>
      <c r="BA592" s="140"/>
    </row>
    <row r="593" customFormat="false" ht="13.8" hidden="false" customHeight="false" outlineLevel="0" collapsed="false">
      <c r="A593" s="89" t="s">
        <v>62</v>
      </c>
      <c r="B593" s="81" t="n">
        <f aca="true">INDIRECT(ADDRESS(ROW()-35*INT((ROW()-15)/35)+138,2+INT((ROW()-15)/35), 1, 1, "Variables_Simulación"))</f>
        <v>0</v>
      </c>
      <c r="C593" s="81" t="n">
        <f aca="true">INDIRECT(ADDRESS(ROW()-35*INT((ROW()-15)/35)+108,2+INT((ROW()-15)/35), 1, 1, "Variables_Simulación"))</f>
        <v>0</v>
      </c>
      <c r="D593" s="81" t="n">
        <f aca="true">INDIRECT(ADDRESS(ROW()-35*INT((ROW()-15)/35)+78,2+INT((ROW()-15)/35), 1, 1, "Variables_Simulación"))</f>
        <v>0</v>
      </c>
      <c r="E593" s="81" t="n">
        <f aca="true">INDIRECT(ADDRESS(ROW()-35*INT((ROW()-15)/35)+48,2+INT((ROW()-15)/35), 1, 1, "Variables_Simulación"))</f>
        <v>0</v>
      </c>
      <c r="F593" s="81" t="n">
        <f aca="true">INDIRECT(ADDRESS(ROW()-35*INT((ROW()-15)/35)+18,2+INT((ROW()-15)/35), 1, 1, "Variables_Simulación"))</f>
        <v>0</v>
      </c>
      <c r="G593" s="81" t="n">
        <f aca="true">INDIRECT(ADDRESS(ROW()-35*INT((ROW()-15)/35)-12,2+INT((ROW()-15)/35), 1, 1, "Variables_Simulación"))</f>
        <v>0</v>
      </c>
      <c r="H593" s="81" t="n">
        <f aca="true">INDIRECT(ADDRESS(ROW()-35*INT((ROW()-15)/35)+168,2+INT((ROW()-15)/35), 1, 1, "Variables_Simulación"))</f>
        <v>0</v>
      </c>
      <c r="I593" s="82" t="n">
        <f aca="false">AP593+AR593+AT593+AV593+AX593</f>
        <v>0.011971728406757</v>
      </c>
      <c r="J593" s="81" t="n">
        <f aca="false">AQ593+AS593+AU593+AW593+AY593</f>
        <v>69824.2200245083</v>
      </c>
      <c r="K593" s="90" t="n">
        <f aca="false">I593-Tabla_Ministerio!J593</f>
        <v>1.66688826413325E-005</v>
      </c>
      <c r="L593" s="81" t="n">
        <f aca="false">J593-Tabla_Ministerio!K593</f>
        <v>97.2200245082931</v>
      </c>
      <c r="M593" s="82" t="n">
        <f aca="false">Q628/Q635</f>
        <v>0.0282376341426502</v>
      </c>
      <c r="N593" s="81" t="n">
        <f aca="false">ROUND(N600*M593,0)</f>
        <v>3129184</v>
      </c>
      <c r="O593" s="82" t="n">
        <f aca="false">Tabla_Ministerio!L593/Tabla_Ministerio!L600-M593</f>
        <v>-1.08775190163467E-005</v>
      </c>
      <c r="P593" s="81" t="n">
        <f aca="false">N593-Tabla_Ministerio!L593</f>
        <v>1205</v>
      </c>
      <c r="Q593" s="83" t="n">
        <f aca="false">N593+J593</f>
        <v>3199008.22002451</v>
      </c>
      <c r="R593" s="81" t="n">
        <f aca="false">Q593-Tabla_Ministerio!M593</f>
        <v>1302.22002450842</v>
      </c>
      <c r="T593" s="83" t="n">
        <f aca="false">B593+Tabla_Ministerio!B593</f>
        <v>6564</v>
      </c>
      <c r="U593" s="83" t="n">
        <f aca="false">C593+Tabla_Ministerio!C593</f>
        <v>31</v>
      </c>
      <c r="V593" s="83" t="n">
        <f aca="false">D593+Tabla_Ministerio!D593</f>
        <v>337.727272727273</v>
      </c>
      <c r="W593" s="83" t="n">
        <f aca="false">E593+Tabla_Ministerio!E593</f>
        <v>174.727272727273</v>
      </c>
      <c r="X593" s="83" t="n">
        <f aca="false">F593+Tabla_Ministerio!F593</f>
        <v>3</v>
      </c>
      <c r="Y593" s="83" t="n">
        <f aca="false">G593+Tabla_Ministerio!G593</f>
        <v>6</v>
      </c>
      <c r="Z593" s="83" t="n">
        <f aca="false">H593+Tabla_Ministerio!H593</f>
        <v>5</v>
      </c>
      <c r="AA593" s="83" t="n">
        <f aca="false">Y593+0.33*Z593</f>
        <v>7.65</v>
      </c>
      <c r="AD593" s="91" t="n">
        <f aca="false">IF(U593&gt;0,T593/U593,0)</f>
        <v>211.741935483871</v>
      </c>
      <c r="AE593" s="92" t="n">
        <f aca="false">EXP((((AD593-AD$600)/AD$601+2)/4-1.9)^3)</f>
        <v>0.0715154787949478</v>
      </c>
      <c r="AF593" s="93" t="n">
        <f aca="false">T593/V593</f>
        <v>19.435800807537</v>
      </c>
      <c r="AG593" s="92" t="n">
        <f aca="false">EXP((((AF593-AF$600)/AF$601+2)/4-1.9)^3)</f>
        <v>0.0532003518320497</v>
      </c>
      <c r="AH593" s="92" t="n">
        <f aca="false">W593/V593</f>
        <v>0.517362045760431</v>
      </c>
      <c r="AI593" s="92" t="n">
        <f aca="false">EXP((((AH593-AH$600)/AH$601+2)/4-1.9)^3)</f>
        <v>0.0728937230397363</v>
      </c>
      <c r="AJ593" s="92" t="n">
        <f aca="false">X593/V593</f>
        <v>0.0088829071332436</v>
      </c>
      <c r="AK593" s="92" t="n">
        <f aca="false">EXP((((AJ593-AJ$600)/AJ$601+2)/4-1.9)^3)</f>
        <v>0.0125212869017802</v>
      </c>
      <c r="AL593" s="92" t="n">
        <f aca="false">AA593/V593</f>
        <v>0.0226514131897712</v>
      </c>
      <c r="AM593" s="92" t="n">
        <f aca="false">EXP((((AL593-AL$600)/AL$601+2)/4-1.9)^3)</f>
        <v>0.0134667287378699</v>
      </c>
      <c r="AN593" s="92" t="n">
        <f aca="false">0.01*AE593+0.15*AG593+0.24*AI593+0.25*AK593+0.35*AM593</f>
        <v>0.0340333778759931</v>
      </c>
      <c r="AP593" s="94" t="n">
        <f aca="false">0.01*AE593/$AN$600*$AZ593</f>
        <v>0.000251565945681882</v>
      </c>
      <c r="AQ593" s="81" t="n">
        <f aca="false">AP593*$J$600</f>
        <v>1467.2397623096</v>
      </c>
      <c r="AR593" s="94" t="n">
        <f aca="false">0.15*AG593/$AN$600*$AZ593</f>
        <v>0.00280709792720787</v>
      </c>
      <c r="AS593" s="81" t="n">
        <f aca="false">AR593*$J$600</f>
        <v>16372.1909351933</v>
      </c>
      <c r="AT593" s="94" t="n">
        <f aca="false">0.24*AI593/$AN$600*$AZ593</f>
        <v>0.00615393881596215</v>
      </c>
      <c r="AU593" s="81" t="n">
        <f aca="false">AT593*$J$600</f>
        <v>35892.3927526269</v>
      </c>
      <c r="AV593" s="94" t="n">
        <f aca="false">0.25*AK593/$AN$600*$AZ593</f>
        <v>0.0011011355281673</v>
      </c>
      <c r="AW593" s="81" t="n">
        <f aca="false">AV593*$J$600</f>
        <v>6422.29148400671</v>
      </c>
      <c r="AX593" s="94" t="n">
        <f aca="false">0.35*AM593/$AN$600*$AZ593</f>
        <v>0.00165799018973782</v>
      </c>
      <c r="AY593" s="81" t="n">
        <f aca="false">AX593*$J$600</f>
        <v>9670.10509037182</v>
      </c>
      <c r="AZ593" s="140" t="n">
        <v>1</v>
      </c>
      <c r="BA593" s="140"/>
    </row>
    <row r="594" customFormat="false" ht="13.8" hidden="false" customHeight="false" outlineLevel="0" collapsed="false">
      <c r="A594" s="89" t="s">
        <v>63</v>
      </c>
      <c r="B594" s="81" t="n">
        <f aca="true">INDIRECT(ADDRESS(ROW()-35*INT((ROW()-15)/35)+138,2+INT((ROW()-15)/35), 1, 1, "Variables_Simulación"))</f>
        <v>0</v>
      </c>
      <c r="C594" s="81" t="n">
        <f aca="true">INDIRECT(ADDRESS(ROW()-35*INT((ROW()-15)/35)+108,2+INT((ROW()-15)/35), 1, 1, "Variables_Simulación"))</f>
        <v>0</v>
      </c>
      <c r="D594" s="81" t="n">
        <f aca="true">INDIRECT(ADDRESS(ROW()-35*INT((ROW()-15)/35)+78,2+INT((ROW()-15)/35), 1, 1, "Variables_Simulación"))</f>
        <v>0</v>
      </c>
      <c r="E594" s="81" t="n">
        <f aca="true">INDIRECT(ADDRESS(ROW()-35*INT((ROW()-15)/35)+48,2+INT((ROW()-15)/35), 1, 1, "Variables_Simulación"))</f>
        <v>0</v>
      </c>
      <c r="F594" s="81" t="n">
        <f aca="true">INDIRECT(ADDRESS(ROW()-35*INT((ROW()-15)/35)+18,2+INT((ROW()-15)/35), 1, 1, "Variables_Simulación"))</f>
        <v>0</v>
      </c>
      <c r="G594" s="81" t="n">
        <f aca="true">INDIRECT(ADDRESS(ROW()-35*INT((ROW()-15)/35)-12,2+INT((ROW()-15)/35), 1, 1, "Variables_Simulación"))</f>
        <v>0</v>
      </c>
      <c r="H594" s="81" t="n">
        <f aca="true">INDIRECT(ADDRESS(ROW()-35*INT((ROW()-15)/35)+168,2+INT((ROW()-15)/35), 1, 1, "Variables_Simulación"))</f>
        <v>0</v>
      </c>
      <c r="I594" s="82" t="n">
        <f aca="false">AP594+AR594+AT594+AV594+AX594</f>
        <v>0.0057128285949021</v>
      </c>
      <c r="J594" s="81" t="n">
        <f aca="false">AQ594+AS594+AU594+AW594+AY594</f>
        <v>33319.6500304505</v>
      </c>
      <c r="K594" s="90" t="n">
        <f aca="false">I594-Tabla_Ministerio!J594</f>
        <v>8.68678026005806E-005</v>
      </c>
      <c r="L594" s="81" t="n">
        <f aca="false">J594-Tabla_Ministerio!K594</f>
        <v>506.650030450473</v>
      </c>
      <c r="M594" s="82" t="n">
        <f aca="false">Q629/Q635</f>
        <v>0.0115492113136033</v>
      </c>
      <c r="N594" s="81" t="n">
        <f aca="false">ROUND(N600*M594,0)</f>
        <v>1279839</v>
      </c>
      <c r="O594" s="82" t="n">
        <f aca="false">Tabla_Ministerio!L594/Tabla_Ministerio!L600-M594</f>
        <v>-6.81500285606984E-007</v>
      </c>
      <c r="P594" s="81" t="n">
        <f aca="false">N594-Tabla_Ministerio!L594</f>
        <v>76</v>
      </c>
      <c r="Q594" s="83" t="n">
        <f aca="false">N594+J594</f>
        <v>1313158.65003045</v>
      </c>
      <c r="R594" s="81" t="n">
        <f aca="false">Q594-Tabla_Ministerio!M594</f>
        <v>582.65003045043</v>
      </c>
      <c r="T594" s="83" t="n">
        <f aca="false">B594+Tabla_Ministerio!B594</f>
        <v>6917</v>
      </c>
      <c r="U594" s="83" t="n">
        <f aca="false">C594+Tabla_Ministerio!C594</f>
        <v>56</v>
      </c>
      <c r="V594" s="83" t="n">
        <f aca="false">D594+Tabla_Ministerio!D594</f>
        <v>384.068181818182</v>
      </c>
      <c r="W594" s="83" t="n">
        <f aca="false">E594+Tabla_Ministerio!E594</f>
        <v>157.840909090909</v>
      </c>
      <c r="X594" s="83" t="n">
        <f aca="false">F594+Tabla_Ministerio!F594</f>
        <v>2</v>
      </c>
      <c r="Y594" s="83" t="n">
        <f aca="false">G594+Tabla_Ministerio!G594</f>
        <v>4</v>
      </c>
      <c r="Z594" s="83" t="n">
        <f aca="false">H594+Tabla_Ministerio!H594</f>
        <v>2</v>
      </c>
      <c r="AA594" s="83" t="n">
        <f aca="false">Y594+0.33*Z594</f>
        <v>4.66</v>
      </c>
      <c r="AD594" s="91" t="n">
        <f aca="false">IF(U594&gt;0,T594/U594,0)</f>
        <v>123.517857142857</v>
      </c>
      <c r="AE594" s="92" t="n">
        <f aca="false">EXP((((AD594-AD$600)/AD$601+2)/4-1.9)^3)</f>
        <v>0.0125070875250113</v>
      </c>
      <c r="AF594" s="93" t="n">
        <f aca="false">T594/V594</f>
        <v>18.0098230664536</v>
      </c>
      <c r="AG594" s="92" t="n">
        <f aca="false">EXP((((AF594-AF$600)/AF$601+2)/4-1.9)^3)</f>
        <v>0.031277859070447</v>
      </c>
      <c r="AH594" s="92" t="n">
        <f aca="false">W594/V594</f>
        <v>0.410971063376531</v>
      </c>
      <c r="AI594" s="92" t="n">
        <f aca="false">EXP((((AH594-AH$600)/AH$601+2)/4-1.9)^3)</f>
        <v>0.0185194569690477</v>
      </c>
      <c r="AJ594" s="92" t="n">
        <f aca="false">X594/V594</f>
        <v>0.00520740872240961</v>
      </c>
      <c r="AK594" s="92" t="n">
        <f aca="false">EXP((((AJ594-AJ$600)/AJ$601+2)/4-1.9)^3)</f>
        <v>0.0111810248777407</v>
      </c>
      <c r="AL594" s="92" t="n">
        <f aca="false">AA594/V594</f>
        <v>0.0121332623232144</v>
      </c>
      <c r="AM594" s="92" t="n">
        <f aca="false">EXP((((AL594-AL$600)/AL$601+2)/4-1.9)^3)</f>
        <v>0.011953783710758</v>
      </c>
      <c r="AN594" s="92" t="n">
        <f aca="false">0.01*AE594+0.15*AG594+0.24*AI594+0.25*AK594+0.35*AM594</f>
        <v>0.0162404999265891</v>
      </c>
      <c r="AP594" s="94" t="n">
        <f aca="false">0.01*AE594/$AN$600*$AZ594</f>
        <v>4.39954727839678E-005</v>
      </c>
      <c r="AQ594" s="81" t="n">
        <f aca="false">AP594*$J$600</f>
        <v>256.600339347506</v>
      </c>
      <c r="AR594" s="94" t="n">
        <f aca="false">0.15*AG594/$AN$600*$AZ594</f>
        <v>0.00165036527655552</v>
      </c>
      <c r="AS594" s="81" t="n">
        <f aca="false">AR594*$J$600</f>
        <v>9625.63334847963</v>
      </c>
      <c r="AT594" s="94" t="n">
        <f aca="false">0.24*AI594/$AN$600*$AZ594</f>
        <v>0.00156347625474194</v>
      </c>
      <c r="AU594" s="81" t="n">
        <f aca="false">AT594*$J$600</f>
        <v>9118.85955853953</v>
      </c>
      <c r="AV594" s="94" t="n">
        <f aca="false">0.25*AK594/$AN$600*$AZ594</f>
        <v>0.000983271434540193</v>
      </c>
      <c r="AW594" s="81" t="n">
        <f aca="false">AV594*$J$600</f>
        <v>5734.85787986952</v>
      </c>
      <c r="AX594" s="94" t="n">
        <f aca="false">0.35*AM594/$AN$600*$AZ594</f>
        <v>0.00147172015628047</v>
      </c>
      <c r="AY594" s="81" t="n">
        <f aca="false">AX594*$J$600</f>
        <v>8583.69890421429</v>
      </c>
      <c r="AZ594" s="140" t="n">
        <v>1</v>
      </c>
      <c r="BA594" s="140"/>
    </row>
    <row r="595" customFormat="false" ht="13.8" hidden="false" customHeight="false" outlineLevel="0" collapsed="false">
      <c r="A595" s="89" t="s">
        <v>64</v>
      </c>
      <c r="B595" s="81" t="n">
        <f aca="true">INDIRECT(ADDRESS(ROW()-35*INT((ROW()-15)/35)+138,2+INT((ROW()-15)/35), 1, 1, "Variables_Simulación"))</f>
        <v>0</v>
      </c>
      <c r="C595" s="81" t="n">
        <f aca="true">INDIRECT(ADDRESS(ROW()-35*INT((ROW()-15)/35)+108,2+INT((ROW()-15)/35), 1, 1, "Variables_Simulación"))</f>
        <v>0</v>
      </c>
      <c r="D595" s="81" t="n">
        <f aca="true">INDIRECT(ADDRESS(ROW()-35*INT((ROW()-15)/35)+78,2+INT((ROW()-15)/35), 1, 1, "Variables_Simulación"))</f>
        <v>0</v>
      </c>
      <c r="E595" s="81" t="n">
        <f aca="true">INDIRECT(ADDRESS(ROW()-35*INT((ROW()-15)/35)+48,2+INT((ROW()-15)/35), 1, 1, "Variables_Simulación"))</f>
        <v>0</v>
      </c>
      <c r="F595" s="81" t="n">
        <f aca="true">INDIRECT(ADDRESS(ROW()-35*INT((ROW()-15)/35)+18,2+INT((ROW()-15)/35), 1, 1, "Variables_Simulación"))</f>
        <v>0</v>
      </c>
      <c r="G595" s="81" t="n">
        <f aca="true">INDIRECT(ADDRESS(ROW()-35*INT((ROW()-15)/35)-12,2+INT((ROW()-15)/35), 1, 1, "Variables_Simulación"))</f>
        <v>0</v>
      </c>
      <c r="H595" s="81" t="n">
        <f aca="true">INDIRECT(ADDRESS(ROW()-35*INT((ROW()-15)/35)+168,2+INT((ROW()-15)/35), 1, 1, "Variables_Simulación"))</f>
        <v>0</v>
      </c>
      <c r="I595" s="82" t="n">
        <f aca="false">AP595+AR595+AT595+AV595+AX595</f>
        <v>0.00816927484422763</v>
      </c>
      <c r="J595" s="81" t="n">
        <f aca="false">AQ595+AS595+AU595+AW595+AY595</f>
        <v>47646.6910026192</v>
      </c>
      <c r="K595" s="90" t="n">
        <f aca="false">I595-Tabla_Ministerio!J595</f>
        <v>8.20740807717379E-005</v>
      </c>
      <c r="L595" s="81" t="n">
        <f aca="false">J595-Tabla_Ministerio!K595</f>
        <v>478.691002619176</v>
      </c>
      <c r="M595" s="82" t="n">
        <f aca="false">Q630/Q635</f>
        <v>0.0143517426877159</v>
      </c>
      <c r="N595" s="81" t="n">
        <f aca="false">ROUND(N600*M595,0)</f>
        <v>1590404</v>
      </c>
      <c r="O595" s="82" t="n">
        <f aca="false">Tabla_Ministerio!L595/Tabla_Ministerio!L600-M595</f>
        <v>-1.61627963638986E-006</v>
      </c>
      <c r="P595" s="81" t="n">
        <f aca="false">N595-Tabla_Ministerio!L595</f>
        <v>179</v>
      </c>
      <c r="Q595" s="83" t="n">
        <f aca="false">N595+J595</f>
        <v>1638050.69100262</v>
      </c>
      <c r="R595" s="81" t="n">
        <f aca="false">Q595-Tabla_Ministerio!M595</f>
        <v>657.69100261922</v>
      </c>
      <c r="T595" s="83" t="n">
        <f aca="false">B595+Tabla_Ministerio!B595</f>
        <v>7342</v>
      </c>
      <c r="U595" s="83" t="n">
        <f aca="false">C595+Tabla_Ministerio!C595</f>
        <v>34</v>
      </c>
      <c r="V595" s="83" t="n">
        <f aca="false">D595+Tabla_Ministerio!D595</f>
        <v>375.045454545455</v>
      </c>
      <c r="W595" s="83" t="n">
        <f aca="false">E595+Tabla_Ministerio!E595</f>
        <v>164.045454545455</v>
      </c>
      <c r="X595" s="83" t="n">
        <f aca="false">F595+Tabla_Ministerio!F595</f>
        <v>3</v>
      </c>
      <c r="Y595" s="83" t="n">
        <f aca="false">G595+Tabla_Ministerio!G595</f>
        <v>7</v>
      </c>
      <c r="Z595" s="83" t="n">
        <f aca="false">H595+Tabla_Ministerio!H595</f>
        <v>1</v>
      </c>
      <c r="AA595" s="83" t="n">
        <f aca="false">Y595+0.33*Z595</f>
        <v>7.33</v>
      </c>
      <c r="AD595" s="91" t="n">
        <f aca="false">IF(U595&gt;0,T595/U595,0)</f>
        <v>215.941176470588</v>
      </c>
      <c r="AE595" s="92" t="n">
        <f aca="false">EXP((((AD595-AD$600)/AD$601+2)/4-1.9)^3)</f>
        <v>0.076609475549155</v>
      </c>
      <c r="AF595" s="93" t="n">
        <f aca="false">T595/V595</f>
        <v>19.5762937825718</v>
      </c>
      <c r="AG595" s="92" t="n">
        <f aca="false">EXP((((AF595-AF$600)/AF$601+2)/4-1.9)^3)</f>
        <v>0.0558821267781319</v>
      </c>
      <c r="AH595" s="92" t="n">
        <f aca="false">W595/V595</f>
        <v>0.437401527087626</v>
      </c>
      <c r="AI595" s="92" t="n">
        <f aca="false">EXP((((AH595-AH$600)/AH$601+2)/4-1.9)^3)</f>
        <v>0.0269882594973672</v>
      </c>
      <c r="AJ595" s="92" t="n">
        <f aca="false">X595/V595</f>
        <v>0.00799903042055507</v>
      </c>
      <c r="AK595" s="92" t="n">
        <f aca="false">EXP((((AJ595-AJ$600)/AJ$601+2)/4-1.9)^3)</f>
        <v>0.0121871350727487</v>
      </c>
      <c r="AL595" s="92" t="n">
        <f aca="false">AA595/V595</f>
        <v>0.0195442976608896</v>
      </c>
      <c r="AM595" s="92" t="n">
        <f aca="false">EXP((((AL595-AL$600)/AL$601+2)/4-1.9)^3)</f>
        <v>0.0130038169892789</v>
      </c>
      <c r="AN595" s="92" t="n">
        <f aca="false">0.01*AE595+0.15*AG595+0.24*AI595+0.25*AK595+0.35*AM595</f>
        <v>0.0232237157660143</v>
      </c>
      <c r="AP595" s="94" t="n">
        <f aca="false">0.01*AE595/$AN$600*$AZ595</f>
        <v>0.000269484809295267</v>
      </c>
      <c r="AQ595" s="81" t="n">
        <f aca="false">AP595*$J$600</f>
        <v>1571.75020833876</v>
      </c>
      <c r="AR595" s="94" t="n">
        <f aca="false">0.15*AG595/$AN$600*$AZ595</f>
        <v>0.00294860084275533</v>
      </c>
      <c r="AS595" s="81" t="n">
        <f aca="false">AR595*$J$600</f>
        <v>17197.4962189081</v>
      </c>
      <c r="AT595" s="94" t="n">
        <f aca="false">0.24*AI595/$AN$600*$AZ595</f>
        <v>0.00227844169251131</v>
      </c>
      <c r="AU595" s="81" t="n">
        <f aca="false">AT595*$J$600</f>
        <v>13288.842566887</v>
      </c>
      <c r="AV595" s="94" t="n">
        <f aca="false">0.25*AK595/$AN$600*$AZ595</f>
        <v>0.00107174985450333</v>
      </c>
      <c r="AW595" s="81" t="n">
        <f aca="false">AV595*$J$600</f>
        <v>6250.90171690146</v>
      </c>
      <c r="AX595" s="94" t="n">
        <f aca="false">0.35*AM595/$AN$600*$AZ595</f>
        <v>0.00160099764516239</v>
      </c>
      <c r="AY595" s="81" t="n">
        <f aca="false">AX595*$J$600</f>
        <v>9337.7002915839</v>
      </c>
      <c r="AZ595" s="140" t="n">
        <v>1</v>
      </c>
      <c r="BA595" s="140"/>
    </row>
    <row r="596" customFormat="false" ht="13.8" hidden="false" customHeight="false" outlineLevel="0" collapsed="false">
      <c r="A596" s="89" t="s">
        <v>65</v>
      </c>
      <c r="B596" s="81" t="n">
        <f aca="true">INDIRECT(ADDRESS(ROW()-35*INT((ROW()-15)/35)+138,2+INT((ROW()-15)/35), 1, 1, "Variables_Simulación"))</f>
        <v>0</v>
      </c>
      <c r="C596" s="81" t="n">
        <f aca="true">INDIRECT(ADDRESS(ROW()-35*INT((ROW()-15)/35)+108,2+INT((ROW()-15)/35), 1, 1, "Variables_Simulación"))</f>
        <v>0</v>
      </c>
      <c r="D596" s="81" t="n">
        <f aca="true">INDIRECT(ADDRESS(ROW()-35*INT((ROW()-15)/35)+78,2+INT((ROW()-15)/35), 1, 1, "Variables_Simulación"))</f>
        <v>0</v>
      </c>
      <c r="E596" s="81" t="n">
        <f aca="true">INDIRECT(ADDRESS(ROW()-35*INT((ROW()-15)/35)+48,2+INT((ROW()-15)/35), 1, 1, "Variables_Simulación"))</f>
        <v>0</v>
      </c>
      <c r="F596" s="81" t="n">
        <f aca="true">INDIRECT(ADDRESS(ROW()-35*INT((ROW()-15)/35)+18,2+INT((ROW()-15)/35), 1, 1, "Variables_Simulación"))</f>
        <v>0</v>
      </c>
      <c r="G596" s="81" t="n">
        <f aca="true">INDIRECT(ADDRESS(ROW()-35*INT((ROW()-15)/35)-12,2+INT((ROW()-15)/35), 1, 1, "Variables_Simulación"))</f>
        <v>0</v>
      </c>
      <c r="H596" s="81" t="n">
        <f aca="true">INDIRECT(ADDRESS(ROW()-35*INT((ROW()-15)/35)+168,2+INT((ROW()-15)/35), 1, 1, "Variables_Simulación"))</f>
        <v>0</v>
      </c>
      <c r="I596" s="82" t="n">
        <f aca="false">AP596+AR596+AT596+AV596+AX596</f>
        <v>0.0142131109181875</v>
      </c>
      <c r="J596" s="81" t="n">
        <f aca="false">AQ596+AS596+AU596+AW596+AY596</f>
        <v>82896.9176601206</v>
      </c>
      <c r="K596" s="90" t="n">
        <f aca="false">I596-Tabla_Ministerio!J596</f>
        <v>0.000148466120293792</v>
      </c>
      <c r="L596" s="81" t="n">
        <f aca="false">J596-Tabla_Ministerio!K596</f>
        <v>865.917660120613</v>
      </c>
      <c r="M596" s="82" t="n">
        <f aca="false">Q631/Q635</f>
        <v>0.0134089034798083</v>
      </c>
      <c r="N596" s="81" t="n">
        <f aca="false">ROUND(N600*M596,0)</f>
        <v>1485922</v>
      </c>
      <c r="O596" s="82" t="n">
        <f aca="false">Tabla_Ministerio!L596/Tabla_Ministerio!L600-M596</f>
        <v>-7.30352993817858E-006</v>
      </c>
      <c r="P596" s="81" t="n">
        <f aca="false">N596-Tabla_Ministerio!L596</f>
        <v>809</v>
      </c>
      <c r="Q596" s="83" t="n">
        <f aca="false">N596+J596</f>
        <v>1568818.91766012</v>
      </c>
      <c r="R596" s="81" t="n">
        <f aca="false">Q596-Tabla_Ministerio!M596</f>
        <v>1674.91766012064</v>
      </c>
      <c r="T596" s="83" t="n">
        <f aca="false">B596+Tabla_Ministerio!B596</f>
        <v>4325</v>
      </c>
      <c r="U596" s="83" t="n">
        <f aca="false">C596+Tabla_Ministerio!C596</f>
        <v>34</v>
      </c>
      <c r="V596" s="83" t="n">
        <f aca="false">D596+Tabla_Ministerio!D596</f>
        <v>232.272727272727</v>
      </c>
      <c r="W596" s="83" t="n">
        <f aca="false">E596+Tabla_Ministerio!E596</f>
        <v>115</v>
      </c>
      <c r="X596" s="83" t="n">
        <f aca="false">F596+Tabla_Ministerio!F596</f>
        <v>14</v>
      </c>
      <c r="Y596" s="83" t="n">
        <f aca="false">G596+Tabla_Ministerio!G596</f>
        <v>15</v>
      </c>
      <c r="Z596" s="83" t="n">
        <f aca="false">H596+Tabla_Ministerio!H596</f>
        <v>7</v>
      </c>
      <c r="AA596" s="83" t="n">
        <f aca="false">Y596+0.33*Z596</f>
        <v>17.31</v>
      </c>
      <c r="AD596" s="91" t="n">
        <f aca="false">IF(U596&gt;0,T596/U596,0)</f>
        <v>127.205882352941</v>
      </c>
      <c r="AE596" s="92" t="n">
        <f aca="false">EXP((((AD596-AD$600)/AD$601+2)/4-1.9)^3)</f>
        <v>0.0136159768533476</v>
      </c>
      <c r="AF596" s="93" t="n">
        <f aca="false">T596/V596</f>
        <v>18.6203522504893</v>
      </c>
      <c r="AG596" s="92" t="n">
        <f aca="false">EXP((((AF596-AF$600)/AF$601+2)/4-1.9)^3)</f>
        <v>0.039549083149113</v>
      </c>
      <c r="AH596" s="92" t="n">
        <f aca="false">W596/V596</f>
        <v>0.495107632093934</v>
      </c>
      <c r="AI596" s="92" t="n">
        <f aca="false">EXP((((AH596-AH$600)/AH$601+2)/4-1.9)^3)</f>
        <v>0.0564668798721142</v>
      </c>
      <c r="AJ596" s="92" t="n">
        <f aca="false">X596/V596</f>
        <v>0.0602739726027398</v>
      </c>
      <c r="AK596" s="92" t="n">
        <f aca="false">EXP((((AJ596-AJ$600)/AJ$601+2)/4-1.9)^3)</f>
        <v>0.050246133879072</v>
      </c>
      <c r="AL596" s="92" t="n">
        <f aca="false">AA596/V596</f>
        <v>0.0745244618395304</v>
      </c>
      <c r="AM596" s="92" t="n">
        <f aca="false">EXP((((AL596-AL$600)/AL$601+2)/4-1.9)^3)</f>
        <v>0.0234945742175654</v>
      </c>
      <c r="AN596" s="92" t="n">
        <f aca="false">0.01*AE596+0.15*AG596+0.24*AI596+0.25*AK596+0.35*AM596</f>
        <v>0.0404052078561237</v>
      </c>
      <c r="AP596" s="94" t="n">
        <f aca="false">0.01*AE596/$AN$600*$AZ596</f>
        <v>4.78961499134504E-005</v>
      </c>
      <c r="AQ596" s="81" t="n">
        <f aca="false">AP596*$J$600</f>
        <v>279.350750055106</v>
      </c>
      <c r="AR596" s="94" t="n">
        <f aca="false">0.15*AG596/$AN$600*$AZ596</f>
        <v>0.00208679351748133</v>
      </c>
      <c r="AS596" s="81" t="n">
        <f aca="false">AR596*$J$600</f>
        <v>12171.0687679895</v>
      </c>
      <c r="AT596" s="94" t="n">
        <f aca="false">0.24*AI596/$AN$600*$AZ596</f>
        <v>0.00476712821585265</v>
      </c>
      <c r="AU596" s="81" t="n">
        <f aca="false">AT596*$J$600</f>
        <v>27803.9225514726</v>
      </c>
      <c r="AV596" s="94" t="n">
        <f aca="false">0.25*AK596/$AN$600*$AZ596</f>
        <v>0.00441869941974023</v>
      </c>
      <c r="AW596" s="81" t="n">
        <f aca="false">AV596*$J$600</f>
        <v>25771.7373818778</v>
      </c>
      <c r="AX596" s="94" t="n">
        <f aca="false">0.35*AM596/$AN$600*$AZ596</f>
        <v>0.00289259361519984</v>
      </c>
      <c r="AY596" s="81" t="n">
        <f aca="false">AX596*$J$600</f>
        <v>16870.8382087255</v>
      </c>
      <c r="AZ596" s="140" t="n">
        <v>1</v>
      </c>
      <c r="BA596" s="140"/>
    </row>
    <row r="597" customFormat="false" ht="13.8" hidden="false" customHeight="false" outlineLevel="0" collapsed="false">
      <c r="A597" s="89" t="s">
        <v>66</v>
      </c>
      <c r="B597" s="81" t="n">
        <f aca="true">INDIRECT(ADDRESS(ROW()-35*INT((ROW()-15)/35)+138,2+INT((ROW()-15)/35), 1, 1, "Variables_Simulación"))</f>
        <v>0</v>
      </c>
      <c r="C597" s="81" t="n">
        <f aca="true">INDIRECT(ADDRESS(ROW()-35*INT((ROW()-15)/35)+108,2+INT((ROW()-15)/35), 1, 1, "Variables_Simulación"))</f>
        <v>0</v>
      </c>
      <c r="D597" s="81" t="n">
        <f aca="true">INDIRECT(ADDRESS(ROW()-35*INT((ROW()-15)/35)+78,2+INT((ROW()-15)/35), 1, 1, "Variables_Simulación"))</f>
        <v>0</v>
      </c>
      <c r="E597" s="81" t="n">
        <f aca="true">INDIRECT(ADDRESS(ROW()-35*INT((ROW()-15)/35)+48,2+INT((ROW()-15)/35), 1, 1, "Variables_Simulación"))</f>
        <v>0</v>
      </c>
      <c r="F597" s="81" t="n">
        <f aca="true">INDIRECT(ADDRESS(ROW()-35*INT((ROW()-15)/35)+18,2+INT((ROW()-15)/35), 1, 1, "Variables_Simulación"))</f>
        <v>0</v>
      </c>
      <c r="G597" s="81" t="n">
        <f aca="true">INDIRECT(ADDRESS(ROW()-35*INT((ROW()-15)/35)-12,2+INT((ROW()-15)/35), 1, 1, "Variables_Simulación"))</f>
        <v>0</v>
      </c>
      <c r="H597" s="81" t="n">
        <f aca="true">INDIRECT(ADDRESS(ROW()-35*INT((ROW()-15)/35)+168,2+INT((ROW()-15)/35), 1, 1, "Variables_Simulación"))</f>
        <v>0</v>
      </c>
      <c r="I597" s="82" t="n">
        <f aca="false">AP597+AR597+AT597+AV597+AX597</f>
        <v>0.0131918861100876</v>
      </c>
      <c r="J597" s="81" t="n">
        <f aca="false">AQ597+AS597+AU597+AW597+AY597</f>
        <v>76940.6995375136</v>
      </c>
      <c r="K597" s="90" t="n">
        <f aca="false">I597-Tabla_Ministerio!J597</f>
        <v>-0.000169620748293535</v>
      </c>
      <c r="L597" s="81" t="n">
        <f aca="false">J597-Tabla_Ministerio!K597</f>
        <v>-989.300462486426</v>
      </c>
      <c r="M597" s="82" t="n">
        <f aca="false">Q632/Q635</f>
        <v>0.00675406037736361</v>
      </c>
      <c r="N597" s="81" t="n">
        <f aca="false">ROUND(N600*M597,0)</f>
        <v>748459</v>
      </c>
      <c r="O597" s="82" t="n">
        <f aca="false">Tabla_Ministerio!L597/Tabla_Ministerio!L600-M597</f>
        <v>1.25829199544699E-005</v>
      </c>
      <c r="P597" s="81" t="n">
        <f aca="false">N597-Tabla_Ministerio!L597</f>
        <v>-1394</v>
      </c>
      <c r="Q597" s="83" t="n">
        <f aca="false">N597+J597</f>
        <v>825399.699537514</v>
      </c>
      <c r="R597" s="81" t="n">
        <f aca="false">Q597-Tabla_Ministerio!M597</f>
        <v>-2383.30046248645</v>
      </c>
      <c r="T597" s="83" t="n">
        <f aca="false">B597+Tabla_Ministerio!B597</f>
        <v>3889</v>
      </c>
      <c r="U597" s="83" t="n">
        <f aca="false">C597+Tabla_Ministerio!C597</f>
        <v>19</v>
      </c>
      <c r="V597" s="83" t="n">
        <f aca="false">D597+Tabla_Ministerio!D597</f>
        <v>191.727272727273</v>
      </c>
      <c r="W597" s="83" t="n">
        <f aca="false">E597+Tabla_Ministerio!E597</f>
        <v>100.772727272727</v>
      </c>
      <c r="X597" s="83" t="n">
        <f aca="false">F597+Tabla_Ministerio!F597</f>
        <v>1</v>
      </c>
      <c r="Y597" s="83" t="n">
        <f aca="false">G597+Tabla_Ministerio!G597</f>
        <v>2</v>
      </c>
      <c r="Z597" s="83" t="n">
        <f aca="false">H597+Tabla_Ministerio!H597</f>
        <v>2</v>
      </c>
      <c r="AA597" s="83" t="n">
        <f aca="false">Y597+0.33*Z597</f>
        <v>2.66</v>
      </c>
      <c r="AD597" s="91" t="n">
        <f aca="false">IF(U597&gt;0,T597/U597,0)</f>
        <v>204.684210526316</v>
      </c>
      <c r="AE597" s="92" t="n">
        <f aca="false">EXP((((AD597-AD$600)/AD$601+2)/4-1.9)^3)</f>
        <v>0.0635305254927258</v>
      </c>
      <c r="AF597" s="93" t="n">
        <f aca="false">T597/V597</f>
        <v>20.2840208629682</v>
      </c>
      <c r="AG597" s="92" t="n">
        <f aca="false">EXP((((AF597-AF$600)/AF$601+2)/4-1.9)^3)</f>
        <v>0.0709974155609397</v>
      </c>
      <c r="AH597" s="92" t="n">
        <f aca="false">W597/V597</f>
        <v>0.525604551920339</v>
      </c>
      <c r="AI597" s="92" t="n">
        <f aca="false">EXP((((AH597-AH$600)/AH$601+2)/4-1.9)^3)</f>
        <v>0.0798056863571746</v>
      </c>
      <c r="AJ597" s="92" t="n">
        <f aca="false">X597/V597</f>
        <v>0.00521574205784731</v>
      </c>
      <c r="AK597" s="92" t="n">
        <f aca="false">EXP((((AJ597-AJ$600)/AJ$601+2)/4-1.9)^3)</f>
        <v>0.0111839196083264</v>
      </c>
      <c r="AL597" s="92" t="n">
        <f aca="false">AA597/V597</f>
        <v>0.0138738738738739</v>
      </c>
      <c r="AM597" s="92" t="n">
        <f aca="false">EXP((((AL597-AL$600)/AL$601+2)/4-1.9)^3)</f>
        <v>0.0121937002831969</v>
      </c>
      <c r="AN597" s="92" t="n">
        <f aca="false">0.01*AE597+0.15*AG597+0.24*AI597+0.25*AK597+0.35*AM597</f>
        <v>0.0375020573159906</v>
      </c>
      <c r="AP597" s="94" t="n">
        <f aca="false">0.01*AE597/$AN$600*$AZ597</f>
        <v>0.000223477728102319</v>
      </c>
      <c r="AQ597" s="81" t="n">
        <f aca="false">AP597*$J$600</f>
        <v>1303.4173118049</v>
      </c>
      <c r="AR597" s="94" t="n">
        <f aca="false">0.15*AG597/$AN$600*$AZ597</f>
        <v>0.00374615376017432</v>
      </c>
      <c r="AS597" s="81" t="n">
        <f aca="false">AR597*$J$600</f>
        <v>21849.1645908385</v>
      </c>
      <c r="AT597" s="94" t="n">
        <f aca="false">0.24*AI597/$AN$600*$AZ597</f>
        <v>0.00673747053282209</v>
      </c>
      <c r="AU597" s="81" t="n">
        <f aca="false">AT597*$J$600</f>
        <v>39295.7983098654</v>
      </c>
      <c r="AV597" s="94" t="n">
        <f aca="false">0.25*AK597/$AN$600*$AZ597</f>
        <v>0.000983526000282313</v>
      </c>
      <c r="AW597" s="81" t="n">
        <f aca="false">AV597*$J$600</f>
        <v>5736.34261572257</v>
      </c>
      <c r="AX597" s="94" t="n">
        <f aca="false">0.35*AM597/$AN$600*$AZ597</f>
        <v>0.00150125808870652</v>
      </c>
      <c r="AY597" s="81" t="n">
        <f aca="false">AX597*$J$600</f>
        <v>8755.97670928223</v>
      </c>
      <c r="AZ597" s="140" t="n">
        <v>1</v>
      </c>
      <c r="BA597" s="140"/>
    </row>
    <row r="598" customFormat="false" ht="13.8" hidden="false" customHeight="false" outlineLevel="0" collapsed="false">
      <c r="A598" s="89" t="s">
        <v>67</v>
      </c>
      <c r="B598" s="81" t="n">
        <f aca="true">INDIRECT(ADDRESS(ROW()-35*INT((ROW()-15)/35)+138,2+INT((ROW()-15)/35), 1, 1, "Variables_Simulación"))</f>
        <v>0</v>
      </c>
      <c r="C598" s="81" t="n">
        <f aca="true">INDIRECT(ADDRESS(ROW()-35*INT((ROW()-15)/35)+108,2+INT((ROW()-15)/35), 1, 1, "Variables_Simulación"))</f>
        <v>0</v>
      </c>
      <c r="D598" s="81" t="n">
        <f aca="true">INDIRECT(ADDRESS(ROW()-35*INT((ROW()-15)/35)+78,2+INT((ROW()-15)/35), 1, 1, "Variables_Simulación"))</f>
        <v>0</v>
      </c>
      <c r="E598" s="81" t="n">
        <f aca="true">INDIRECT(ADDRESS(ROW()-35*INT((ROW()-15)/35)+48,2+INT((ROW()-15)/35), 1, 1, "Variables_Simulación"))</f>
        <v>0</v>
      </c>
      <c r="F598" s="81" t="n">
        <f aca="true">INDIRECT(ADDRESS(ROW()-35*INT((ROW()-15)/35)+18,2+INT((ROW()-15)/35), 1, 1, "Variables_Simulación"))</f>
        <v>0</v>
      </c>
      <c r="G598" s="81" t="n">
        <f aca="true">INDIRECT(ADDRESS(ROW()-35*INT((ROW()-15)/35)-12,2+INT((ROW()-15)/35), 1, 1, "Variables_Simulación"))</f>
        <v>0</v>
      </c>
      <c r="H598" s="81" t="n">
        <f aca="true">INDIRECT(ADDRESS(ROW()-35*INT((ROW()-15)/35)+168,2+INT((ROW()-15)/35), 1, 1, "Variables_Simulación"))</f>
        <v>0</v>
      </c>
      <c r="I598" s="82" t="n">
        <f aca="false">AP598+AR598+AT598+AV598+AX598</f>
        <v>0.00747184851863164</v>
      </c>
      <c r="J598" s="81" t="n">
        <f aca="false">AQ598+AS598+AU598+AW598+AY598</f>
        <v>43579.0035681286</v>
      </c>
      <c r="K598" s="90" t="n">
        <f aca="false">I598-Tabla_Ministerio!J598</f>
        <v>8.79571499284556E-005</v>
      </c>
      <c r="L598" s="81" t="n">
        <f aca="false">J598-Tabla_Ministerio!K598</f>
        <v>513.003568128632</v>
      </c>
      <c r="M598" s="82" t="n">
        <f aca="false">Q633/Q635</f>
        <v>0.00509135874901496</v>
      </c>
      <c r="N598" s="81" t="n">
        <f aca="false">ROUND(N600*M598,0)</f>
        <v>564205</v>
      </c>
      <c r="O598" s="82" t="n">
        <f aca="false">Tabla_Ministerio!L598/Tabla_Ministerio!L600-M598</f>
        <v>-1.96858132680902E-005</v>
      </c>
      <c r="P598" s="81" t="n">
        <f aca="false">N598-Tabla_Ministerio!L598</f>
        <v>2182</v>
      </c>
      <c r="Q598" s="83" t="n">
        <f aca="false">N598+J598</f>
        <v>607784.003568129</v>
      </c>
      <c r="R598" s="81" t="n">
        <f aca="false">Q598-Tabla_Ministerio!M598</f>
        <v>2695.00356812868</v>
      </c>
      <c r="T598" s="83" t="n">
        <f aca="false">B598+Tabla_Ministerio!B598</f>
        <v>4588</v>
      </c>
      <c r="U598" s="83" t="n">
        <f aca="false">C598+Tabla_Ministerio!C598</f>
        <v>31</v>
      </c>
      <c r="V598" s="83" t="n">
        <f aca="false">D598+Tabla_Ministerio!D598</f>
        <v>258.606818181818</v>
      </c>
      <c r="W598" s="83" t="n">
        <f aca="false">E598+Tabla_Ministerio!E598</f>
        <v>105.984090909091</v>
      </c>
      <c r="X598" s="83" t="n">
        <f aca="false">F598+Tabla_Ministerio!F598</f>
        <v>7</v>
      </c>
      <c r="Y598" s="83" t="n">
        <f aca="false">G598+Tabla_Ministerio!G598</f>
        <v>13</v>
      </c>
      <c r="Z598" s="83" t="n">
        <f aca="false">H598+Tabla_Ministerio!H598</f>
        <v>8</v>
      </c>
      <c r="AA598" s="83" t="n">
        <f aca="false">Y598+0.33*Z598</f>
        <v>15.64</v>
      </c>
      <c r="AD598" s="91" t="n">
        <f aca="false">IF(U598&gt;0,T598/U598,0)</f>
        <v>148</v>
      </c>
      <c r="AE598" s="92" t="n">
        <f aca="false">EXP((((AD598-AD$600)/AD$601+2)/4-1.9)^3)</f>
        <v>0.0215361714711231</v>
      </c>
      <c r="AF598" s="93" t="n">
        <f aca="false">T598/V598</f>
        <v>17.7412182410996</v>
      </c>
      <c r="AG598" s="92" t="n">
        <f aca="false">EXP((((AF598-AF$600)/AF$601+2)/4-1.9)^3)</f>
        <v>0.0281116406505133</v>
      </c>
      <c r="AH598" s="92" t="n">
        <f aca="false">W598/V598</f>
        <v>0.409827133152294</v>
      </c>
      <c r="AI598" s="92" t="n">
        <f aca="false">EXP((((AH598-AH$600)/AH$601+2)/4-1.9)^3)</f>
        <v>0.0182097636462841</v>
      </c>
      <c r="AJ598" s="92" t="n">
        <f aca="false">X598/V598</f>
        <v>0.0270681185021136</v>
      </c>
      <c r="AK598" s="92" t="n">
        <f aca="false">EXP((((AJ598-AJ$600)/AJ$601+2)/4-1.9)^3)</f>
        <v>0.0213204899317388</v>
      </c>
      <c r="AL598" s="92" t="n">
        <f aca="false">AA598/V598</f>
        <v>0.0604779104818653</v>
      </c>
      <c r="AM598" s="92" t="n">
        <f aca="false">EXP((((AL598-AL$600)/AL$601+2)/4-1.9)^3)</f>
        <v>0.0203099714123678</v>
      </c>
      <c r="AN598" s="92" t="n">
        <f aca="false">0.01*AE598+0.15*AG598+0.24*AI598+0.25*AK598+0.35*AM598</f>
        <v>0.0212410635646598</v>
      </c>
      <c r="AP598" s="94" t="n">
        <f aca="false">0.01*AE598/$AN$600*$AZ598</f>
        <v>7.57565695397818E-005</v>
      </c>
      <c r="AQ598" s="81" t="n">
        <f aca="false">AP598*$J$600</f>
        <v>441.844585854631</v>
      </c>
      <c r="AR598" s="94" t="n">
        <f aca="false">0.15*AG598/$AN$600*$AZ598</f>
        <v>0.0014833008708211</v>
      </c>
      <c r="AS598" s="81" t="n">
        <f aca="false">AR598*$J$600</f>
        <v>8651.24256479964</v>
      </c>
      <c r="AT598" s="94" t="n">
        <f aca="false">0.24*AI598/$AN$600*$AZ598</f>
        <v>0.00153733087924836</v>
      </c>
      <c r="AU598" s="81" t="n">
        <f aca="false">AT598*$J$600</f>
        <v>8966.36859073101</v>
      </c>
      <c r="AV598" s="94" t="n">
        <f aca="false">0.25*AK598/$AN$600*$AZ598</f>
        <v>0.00187494697038155</v>
      </c>
      <c r="AW598" s="81" t="n">
        <f aca="false">AV598*$J$600</f>
        <v>10935.4894586746</v>
      </c>
      <c r="AX598" s="94" t="n">
        <f aca="false">0.35*AM598/$AN$600*$AZ598</f>
        <v>0.00250051322864084</v>
      </c>
      <c r="AY598" s="81" t="n">
        <f aca="false">AX598*$J$600</f>
        <v>14584.0583680688</v>
      </c>
      <c r="AZ598" s="140" t="n">
        <v>1</v>
      </c>
      <c r="BA598" s="140"/>
    </row>
    <row r="599" customFormat="false" ht="13.8" hidden="false" customHeight="false" outlineLevel="0" collapsed="false">
      <c r="A599" s="95" t="s">
        <v>68</v>
      </c>
      <c r="B599" s="97" t="n">
        <f aca="true">INDIRECT(ADDRESS(ROW()-35*INT((ROW()-15)/35)+138,2+INT((ROW()-15)/35), 1, 1, "Variables_Simulación"))</f>
        <v>0</v>
      </c>
      <c r="C599" s="97" t="n">
        <f aca="true">INDIRECT(ADDRESS(ROW()-35*INT((ROW()-15)/35)+108,2+INT((ROW()-15)/35), 1, 1, "Variables_Simulación"))</f>
        <v>0</v>
      </c>
      <c r="D599" s="97" t="n">
        <f aca="true">INDIRECT(ADDRESS(ROW()-35*INT((ROW()-15)/35)+78,2+INT((ROW()-15)/35), 1, 1, "Variables_Simulación"))</f>
        <v>0</v>
      </c>
      <c r="E599" s="97" t="n">
        <f aca="true">INDIRECT(ADDRESS(ROW()-35*INT((ROW()-15)/35)+48,2+INT((ROW()-15)/35), 1, 1, "Variables_Simulación"))</f>
        <v>0</v>
      </c>
      <c r="F599" s="97" t="n">
        <f aca="true">INDIRECT(ADDRESS(ROW()-35*INT((ROW()-15)/35)+18,2+INT((ROW()-15)/35), 1, 1, "Variables_Simulación"))</f>
        <v>0</v>
      </c>
      <c r="G599" s="97" t="n">
        <f aca="true">INDIRECT(ADDRESS(ROW()-35*INT((ROW()-15)/35)-12,2+INT((ROW()-15)/35), 1, 1, "Variables_Simulación"))</f>
        <v>0</v>
      </c>
      <c r="H599" s="97" t="n">
        <f aca="true">INDIRECT(ADDRESS(ROW()-35*INT((ROW()-15)/35)+168,2+INT((ROW()-15)/35), 1, 1, "Variables_Simulación"))</f>
        <v>0</v>
      </c>
      <c r="I599" s="96" t="n">
        <f aca="false">AP599+AR599+AT599+AV599+AX599</f>
        <v>0.00931424800358169</v>
      </c>
      <c r="J599" s="97" t="n">
        <f aca="false">AQ599+AS599+AU599+AW599+AY599</f>
        <v>54324.6622265379</v>
      </c>
      <c r="K599" s="90" t="n">
        <f aca="false">I599-Tabla_Ministerio!J599</f>
        <v>0.000172254603236787</v>
      </c>
      <c r="L599" s="81" t="n">
        <f aca="false">J599-Tabla_Ministerio!K599</f>
        <v>1004.66222653793</v>
      </c>
      <c r="M599" s="82" t="n">
        <f aca="false">Q634/Q635</f>
        <v>0.00564769705522463</v>
      </c>
      <c r="N599" s="81" t="n">
        <f aca="false">ROUND(N600*M599,0)</f>
        <v>625856</v>
      </c>
      <c r="O599" s="82" t="n">
        <f aca="false">Tabla_Ministerio!L599/Tabla_Ministerio!L600-M599</f>
        <v>2.45384504167613E-005</v>
      </c>
      <c r="P599" s="81" t="n">
        <f aca="false">N599-Tabla_Ministerio!L599</f>
        <v>-2719</v>
      </c>
      <c r="Q599" s="83" t="n">
        <f aca="false">N599+J599</f>
        <v>680180.662226538</v>
      </c>
      <c r="R599" s="81" t="n">
        <f aca="false">Q599-Tabla_Ministerio!M599</f>
        <v>-1714.33777346206</v>
      </c>
      <c r="T599" s="99" t="n">
        <f aca="false">B599+Tabla_Ministerio!B599</f>
        <v>5026</v>
      </c>
      <c r="U599" s="99" t="n">
        <f aca="false">C599+Tabla_Ministerio!C599</f>
        <v>20</v>
      </c>
      <c r="V599" s="99" t="n">
        <f aca="false">D599+Tabla_Ministerio!D599</f>
        <v>276.181818181818</v>
      </c>
      <c r="W599" s="99" t="n">
        <f aca="false">E599+Tabla_Ministerio!E599</f>
        <v>125.477272727273</v>
      </c>
      <c r="X599" s="99" t="n">
        <f aca="false">F599+Tabla_Ministerio!F599</f>
        <v>3</v>
      </c>
      <c r="Y599" s="99" t="n">
        <f aca="false">G599+Tabla_Ministerio!G599</f>
        <v>21</v>
      </c>
      <c r="Z599" s="99" t="n">
        <f aca="false">H599+Tabla_Ministerio!H599</f>
        <v>3</v>
      </c>
      <c r="AA599" s="99" t="n">
        <f aca="false">Y599+0.33*Z599</f>
        <v>21.99</v>
      </c>
      <c r="AD599" s="91" t="n">
        <f aca="false">IF(U599&gt;0,T599/U599,0)</f>
        <v>251.3</v>
      </c>
      <c r="AE599" s="92" t="n">
        <f aca="false">EXP((((AD599-AD$600)/AD$601+2)/4-1.9)^3)</f>
        <v>0.130486461215685</v>
      </c>
      <c r="AF599" s="93" t="n">
        <f aca="false">T599/V599</f>
        <v>18.1981566820277</v>
      </c>
      <c r="AG599" s="92" t="n">
        <f aca="false">EXP((((AF599-AF$600)/AF$601+2)/4-1.9)^3)</f>
        <v>0.0336650542204121</v>
      </c>
      <c r="AH599" s="92" t="n">
        <f aca="false">W599/V599</f>
        <v>0.454328505595788</v>
      </c>
      <c r="AI599" s="92" t="n">
        <f aca="false">EXP((((AH599-AH$600)/AH$601+2)/4-1.9)^3)</f>
        <v>0.0339085057886554</v>
      </c>
      <c r="AJ599" s="92" t="n">
        <f aca="false">X599/V599</f>
        <v>0.010862409479921</v>
      </c>
      <c r="AK599" s="92" t="n">
        <f aca="false">EXP((((AJ599-AJ$600)/AJ$601+2)/4-1.9)^3)</f>
        <v>0.0132979095356358</v>
      </c>
      <c r="AL599" s="92" t="n">
        <f aca="false">AA599/V599</f>
        <v>0.079621461487821</v>
      </c>
      <c r="AM599" s="92" t="n">
        <f aca="false">EXP((((AL599-AL$600)/AL$601+2)/4-1.9)^3)</f>
        <v>0.0247471946693025</v>
      </c>
      <c r="AN599" s="92" t="n">
        <f aca="false">0.01*AE599+0.15*AG599+0.24*AI599+0.25*AK599+0.35*AM599</f>
        <v>0.0264786596526608</v>
      </c>
      <c r="AP599" s="94" t="n">
        <f aca="false">0.01*AE599/$AN$600*$AZ599</f>
        <v>0.000459004827591605</v>
      </c>
      <c r="AQ599" s="81" t="n">
        <f aca="false">AP599*$J$600</f>
        <v>2677.1116905708</v>
      </c>
      <c r="AR599" s="94" t="n">
        <f aca="false">0.15*AG599/$AN$600*$AZ599</f>
        <v>0.0017763247923584</v>
      </c>
      <c r="AS599" s="81" t="n">
        <f aca="false">AR599*$J$600</f>
        <v>10360.2829033957</v>
      </c>
      <c r="AT599" s="94" t="n">
        <f aca="false">0.24*AI599/$AN$600*$AZ599</f>
        <v>0.00286267268651282</v>
      </c>
      <c r="AU599" s="81" t="n">
        <f aca="false">AT599*$J$600</f>
        <v>16696.3266063072</v>
      </c>
      <c r="AV599" s="94" t="n">
        <f aca="false">0.25*AK599/$AN$600*$AZ599</f>
        <v>0.00116943256351402</v>
      </c>
      <c r="AW599" s="81" t="n">
        <f aca="false">AV599*$J$600</f>
        <v>6820.62888868585</v>
      </c>
      <c r="AX599" s="94" t="n">
        <f aca="false">0.35*AM599/$AN$600*$AZ599</f>
        <v>0.00304681313360483</v>
      </c>
      <c r="AY599" s="81" t="n">
        <f aca="false">AX599*$J$600</f>
        <v>17770.3121375783</v>
      </c>
      <c r="AZ599" s="140" t="n">
        <v>1</v>
      </c>
      <c r="BA599" s="140"/>
    </row>
    <row r="600" customFormat="false" ht="13.8" hidden="false" customHeight="false" outlineLevel="0" collapsed="false">
      <c r="A600" s="104" t="s">
        <v>71</v>
      </c>
      <c r="B600" s="108"/>
      <c r="C600" s="108"/>
      <c r="D600" s="108"/>
      <c r="E600" s="108"/>
      <c r="F600" s="108"/>
      <c r="G600" s="108"/>
      <c r="H600" s="108"/>
      <c r="I600" s="105" t="n">
        <f aca="false">SUM(I573:I599)</f>
        <v>1</v>
      </c>
      <c r="J600" s="108" t="n">
        <f aca="false">Tabla_Ministerio!K600</f>
        <v>5832426</v>
      </c>
      <c r="K600" s="107" t="n">
        <f aca="false">I600-Tabla_Ministerio!J600</f>
        <v>0</v>
      </c>
      <c r="L600" s="108" t="n">
        <f aca="false">J600-Tabla_Ministerio!K600</f>
        <v>0</v>
      </c>
      <c r="M600" s="105" t="n">
        <f aca="false">SUM(M575:M599)</f>
        <v>1.0000000360056</v>
      </c>
      <c r="N600" s="108" t="n">
        <f aca="false">Tabla_Ministerio!L600</f>
        <v>110816097</v>
      </c>
      <c r="O600" s="105" t="n">
        <f aca="false">SUM(P575:P599)</f>
        <v>4</v>
      </c>
      <c r="P600" s="108" t="n">
        <f aca="false">SUM(P575:P599)</f>
        <v>4</v>
      </c>
      <c r="Q600" s="111" t="n">
        <f aca="false">Tabla_Ministerio!M600</f>
        <v>116648523</v>
      </c>
      <c r="R600" s="108" t="n">
        <f aca="false">SUM(R575:R599)</f>
        <v>4.00000000139698</v>
      </c>
      <c r="T600" s="111"/>
      <c r="U600" s="111"/>
      <c r="V600" s="111"/>
      <c r="W600" s="111"/>
      <c r="X600" s="111"/>
      <c r="Y600" s="111"/>
      <c r="Z600" s="111"/>
      <c r="AA600" s="111"/>
      <c r="AC600" s="112" t="s">
        <v>295</v>
      </c>
      <c r="AD600" s="112" t="n">
        <f aca="false">AVERAGE(AD575:AD599)</f>
        <v>205.404077048717</v>
      </c>
      <c r="AE600" s="111"/>
      <c r="AF600" s="112" t="n">
        <f aca="false">AVERAGE(AF575:AF599)</f>
        <v>19.9867060333623</v>
      </c>
      <c r="AG600" s="111"/>
      <c r="AH600" s="114" t="n">
        <f aca="false">AVERAGE(AH575:AH599)</f>
        <v>0.506273832825826</v>
      </c>
      <c r="AI600" s="111"/>
      <c r="AJ600" s="114" t="n">
        <f aca="false">AVERAGE(AJ575:AJ599)</f>
        <v>0.0709975128637108</v>
      </c>
      <c r="AK600" s="111"/>
      <c r="AL600" s="114" t="n">
        <f aca="false">AVERAGE(AL575:AL599)</f>
        <v>0.183287631761783</v>
      </c>
      <c r="AM600" s="111"/>
      <c r="AN600" s="114" t="n">
        <f aca="false">SUM(AN575:AN599)</f>
        <v>2.84281239263532</v>
      </c>
      <c r="AP600" s="116" t="n">
        <f aca="false">SUM(AP573:AP599)</f>
        <v>0.00952616362868274</v>
      </c>
      <c r="AQ600" s="108" t="n">
        <f aca="false">SUM(AQ573:AQ599)</f>
        <v>55560.6444281835</v>
      </c>
      <c r="AR600" s="116" t="n">
        <f aca="false">SUM(AR573:AR599)</f>
        <v>0.148687920117855</v>
      </c>
      <c r="AS600" s="108" t="n">
        <f aca="false">SUM(AS573:AS599)</f>
        <v>867211.291181303</v>
      </c>
      <c r="AT600" s="116" t="n">
        <f aca="false">SUM(AT573:AT599)</f>
        <v>0.232046455993361</v>
      </c>
      <c r="AU600" s="108" t="n">
        <f aca="false">SUM(AU573:AU599)</f>
        <v>1353393.78314353</v>
      </c>
      <c r="AV600" s="116" t="n">
        <f aca="false">SUM(AV573:AV599)</f>
        <v>0.255559169639042</v>
      </c>
      <c r="AW600" s="108" t="n">
        <f aca="false">SUM(AW573:AW599)</f>
        <v>1490529.94554116</v>
      </c>
      <c r="AX600" s="116" t="n">
        <f aca="false">SUM(AX573:AX599)</f>
        <v>0.35418029062106</v>
      </c>
      <c r="AY600" s="108" t="n">
        <f aca="false">SUM(AY573:AY599)</f>
        <v>2065730.33570582</v>
      </c>
    </row>
    <row r="601" customFormat="false" ht="13.8" hidden="false" customHeight="false" outlineLevel="0" collapsed="false">
      <c r="A601" s="57" t="s">
        <v>72</v>
      </c>
      <c r="I601" s="48"/>
      <c r="AC601" s="112" t="s">
        <v>296</v>
      </c>
      <c r="AD601" s="112" t="n">
        <f aca="false">_xlfn.STDEV.P(AD575:AD599)</f>
        <v>86.6199197566015</v>
      </c>
      <c r="AE601" s="111"/>
      <c r="AF601" s="112" t="n">
        <f aca="false">_xlfn.STDEV.P(AF575:AF599)</f>
        <v>4.36614102385625</v>
      </c>
      <c r="AG601" s="111"/>
      <c r="AH601" s="114" t="n">
        <f aca="false">_xlfn.STDEV.P(AH575:AH599)</f>
        <v>0.128139370782805</v>
      </c>
      <c r="AI601" s="111"/>
      <c r="AJ601" s="114" t="n">
        <f aca="false">_xlfn.STDEV.P(AJ575:AJ599)</f>
        <v>0.0657446404246254</v>
      </c>
      <c r="AK601" s="111"/>
      <c r="AL601" s="114" t="n">
        <f aca="false">_xlfn.STDEV.P(AL575:AL599)</f>
        <v>0.176847951046888</v>
      </c>
      <c r="AM601" s="111"/>
      <c r="AN601" s="114"/>
    </row>
    <row r="602" customFormat="false" ht="13.8" hidden="false" customHeight="false" outlineLevel="0" collapsed="false">
      <c r="A602" s="57" t="s">
        <v>196</v>
      </c>
      <c r="I602" s="48"/>
    </row>
    <row r="603" customFormat="false" ht="13.8" hidden="false" customHeight="false" outlineLevel="0" collapsed="false">
      <c r="A603" s="57"/>
      <c r="I603" s="48"/>
    </row>
    <row r="604" customFormat="false" ht="13.8" hidden="false" customHeight="false" outlineLevel="0" collapsed="false">
      <c r="A604" s="126"/>
      <c r="B604" s="168"/>
      <c r="C604" s="169"/>
      <c r="D604" s="169"/>
      <c r="E604" s="169"/>
      <c r="F604" s="169"/>
      <c r="G604" s="169"/>
      <c r="H604" s="169"/>
      <c r="I604" s="170"/>
      <c r="J604" s="169"/>
    </row>
    <row r="606" customFormat="false" ht="13.8" hidden="false" customHeight="false" outlineLevel="0" collapsed="false">
      <c r="A606" s="16" t="str">
        <f aca="false">"Tabla " &amp; TEXT((ROW()+24) / 35, "0")</f>
        <v>Tabla 18</v>
      </c>
      <c r="B606" s="16"/>
      <c r="C606" s="16"/>
      <c r="D606" s="16"/>
      <c r="E606" s="16"/>
      <c r="F606" s="16"/>
      <c r="G606" s="16"/>
      <c r="H606" s="16"/>
      <c r="I606" s="16"/>
      <c r="J606" s="16"/>
      <c r="T606" s="16"/>
      <c r="U606" s="16"/>
      <c r="V606" s="16"/>
      <c r="W606" s="16"/>
      <c r="X606" s="16"/>
      <c r="Y606" s="16"/>
      <c r="Z606" s="16"/>
      <c r="AA606" s="16"/>
    </row>
    <row r="607" customFormat="false" ht="13.8" hidden="false" customHeight="false" outlineLevel="0" collapsed="false">
      <c r="A607" s="16" t="s">
        <v>230</v>
      </c>
      <c r="B607" s="16"/>
      <c r="C607" s="16"/>
      <c r="D607" s="16"/>
      <c r="E607" s="16"/>
      <c r="F607" s="16"/>
      <c r="G607" s="16"/>
      <c r="H607" s="16"/>
      <c r="I607" s="16"/>
      <c r="J607" s="16"/>
      <c r="T607" s="16"/>
      <c r="U607" s="16"/>
      <c r="V607" s="16"/>
      <c r="W607" s="16"/>
      <c r="X607" s="16"/>
      <c r="Y607" s="16"/>
      <c r="Z607" s="16"/>
      <c r="AA607" s="16"/>
    </row>
    <row r="608" customFormat="false" ht="15.8" hidden="false" customHeight="true" outlineLevel="0" collapsed="false">
      <c r="A608" s="66" t="s">
        <v>30</v>
      </c>
      <c r="B608" s="136" t="s">
        <v>309</v>
      </c>
      <c r="C608" s="136"/>
      <c r="D608" s="136"/>
      <c r="E608" s="136"/>
      <c r="F608" s="136"/>
      <c r="G608" s="136"/>
      <c r="H608" s="136"/>
      <c r="I608" s="66" t="s">
        <v>32</v>
      </c>
      <c r="J608" s="69" t="s">
        <v>33</v>
      </c>
      <c r="K608" s="157" t="s">
        <v>276</v>
      </c>
      <c r="L608" s="69" t="s">
        <v>277</v>
      </c>
      <c r="M608" s="157" t="s">
        <v>278</v>
      </c>
      <c r="N608" s="69" t="s">
        <v>34</v>
      </c>
      <c r="O608" s="69" t="s">
        <v>279</v>
      </c>
      <c r="P608" s="69" t="s">
        <v>280</v>
      </c>
      <c r="Q608" s="66" t="s">
        <v>281</v>
      </c>
      <c r="R608" s="69" t="s">
        <v>282</v>
      </c>
      <c r="T608" s="72" t="s">
        <v>309</v>
      </c>
      <c r="U608" s="72"/>
      <c r="V608" s="72"/>
      <c r="W608" s="72"/>
      <c r="X608" s="72"/>
      <c r="Y608" s="72"/>
      <c r="Z608" s="72"/>
      <c r="AA608" s="72"/>
      <c r="AD608" s="73" t="s">
        <v>284</v>
      </c>
      <c r="AE608" s="73"/>
      <c r="AF608" s="73" t="s">
        <v>285</v>
      </c>
      <c r="AG608" s="73"/>
      <c r="AH608" s="73" t="s">
        <v>286</v>
      </c>
      <c r="AI608" s="73"/>
      <c r="AJ608" s="73" t="s">
        <v>287</v>
      </c>
      <c r="AK608" s="73"/>
      <c r="AL608" s="73" t="s">
        <v>288</v>
      </c>
      <c r="AM608" s="73"/>
      <c r="AN608" s="74" t="s">
        <v>289</v>
      </c>
      <c r="AP608" s="73" t="s">
        <v>284</v>
      </c>
      <c r="AQ608" s="73"/>
      <c r="AR608" s="73" t="s">
        <v>285</v>
      </c>
      <c r="AS608" s="73"/>
      <c r="AT608" s="73" t="s">
        <v>286</v>
      </c>
      <c r="AU608" s="73"/>
      <c r="AV608" s="73" t="s">
        <v>287</v>
      </c>
      <c r="AW608" s="73"/>
      <c r="AX608" s="74" t="s">
        <v>288</v>
      </c>
      <c r="AY608" s="74"/>
    </row>
    <row r="609" customFormat="false" ht="37.3" hidden="false" customHeight="false" outlineLevel="0" collapsed="false">
      <c r="A609" s="66"/>
      <c r="B609" s="137" t="s">
        <v>222</v>
      </c>
      <c r="C609" s="137" t="s">
        <v>223</v>
      </c>
      <c r="D609" s="137" t="s">
        <v>224</v>
      </c>
      <c r="E609" s="137" t="s">
        <v>225</v>
      </c>
      <c r="F609" s="137" t="s">
        <v>226</v>
      </c>
      <c r="G609" s="137" t="s">
        <v>227</v>
      </c>
      <c r="H609" s="137" t="s">
        <v>228</v>
      </c>
      <c r="I609" s="66"/>
      <c r="J609" s="69"/>
      <c r="K609" s="157"/>
      <c r="L609" s="69"/>
      <c r="M609" s="157"/>
      <c r="N609" s="69"/>
      <c r="O609" s="69"/>
      <c r="P609" s="69"/>
      <c r="Q609" s="66"/>
      <c r="R609" s="69"/>
      <c r="T609" s="73" t="s">
        <v>222</v>
      </c>
      <c r="U609" s="73" t="s">
        <v>223</v>
      </c>
      <c r="V609" s="73" t="s">
        <v>224</v>
      </c>
      <c r="W609" s="73" t="s">
        <v>225</v>
      </c>
      <c r="X609" s="73" t="s">
        <v>226</v>
      </c>
      <c r="Y609" s="73" t="s">
        <v>227</v>
      </c>
      <c r="Z609" s="73" t="s">
        <v>228</v>
      </c>
      <c r="AA609" s="66" t="s">
        <v>43</v>
      </c>
      <c r="AD609" s="73" t="s">
        <v>290</v>
      </c>
      <c r="AE609" s="73" t="s">
        <v>291</v>
      </c>
      <c r="AF609" s="73" t="s">
        <v>290</v>
      </c>
      <c r="AG609" s="73" t="s">
        <v>291</v>
      </c>
      <c r="AH609" s="73" t="s">
        <v>290</v>
      </c>
      <c r="AI609" s="73" t="s">
        <v>291</v>
      </c>
      <c r="AJ609" s="73" t="s">
        <v>290</v>
      </c>
      <c r="AK609" s="73" t="s">
        <v>291</v>
      </c>
      <c r="AL609" s="73" t="s">
        <v>290</v>
      </c>
      <c r="AM609" s="73" t="s">
        <v>291</v>
      </c>
      <c r="AN609" s="75" t="s">
        <v>292</v>
      </c>
      <c r="AP609" s="73" t="s">
        <v>293</v>
      </c>
      <c r="AQ609" s="73" t="s">
        <v>294</v>
      </c>
      <c r="AR609" s="73" t="s">
        <v>293</v>
      </c>
      <c r="AS609" s="73" t="s">
        <v>294</v>
      </c>
      <c r="AT609" s="73" t="s">
        <v>293</v>
      </c>
      <c r="AU609" s="73" t="s">
        <v>294</v>
      </c>
      <c r="AV609" s="73" t="s">
        <v>293</v>
      </c>
      <c r="AW609" s="73" t="s">
        <v>294</v>
      </c>
      <c r="AX609" s="73" t="s">
        <v>293</v>
      </c>
      <c r="AY609" s="75" t="s">
        <v>294</v>
      </c>
      <c r="AZ609" s="138" t="s">
        <v>298</v>
      </c>
    </row>
    <row r="610" customFormat="false" ht="13.8" hidden="false" customHeight="false" outlineLevel="0" collapsed="false">
      <c r="A610" s="76" t="s">
        <v>44</v>
      </c>
      <c r="B610" s="79" t="n">
        <f aca="true">INDIRECT(ADDRESS(ROW()-35*INT((ROW()-15)/35)+138,2+INT((ROW()-15)/35), 1, 1, "Variables_Simulación"))</f>
        <v>0</v>
      </c>
      <c r="C610" s="79" t="n">
        <f aca="true">INDIRECT(ADDRESS(ROW()-35*INT((ROW()-15)/35)+108,2+INT((ROW()-15)/35), 1, 1, "Variables_Simulación"))</f>
        <v>0</v>
      </c>
      <c r="D610" s="79" t="n">
        <f aca="true">INDIRECT(ADDRESS(ROW()-35*INT((ROW()-15)/35)+78,2+INT((ROW()-15)/35), 1, 1, "Variables_Simulación"))</f>
        <v>0</v>
      </c>
      <c r="E610" s="79" t="n">
        <f aca="true">INDIRECT(ADDRESS(ROW()-35*INT((ROW()-15)/35)+48,2+INT((ROW()-15)/35), 1, 1, "Variables_Simulación"))</f>
        <v>0</v>
      </c>
      <c r="F610" s="79" t="n">
        <f aca="true">INDIRECT(ADDRESS(ROW()-35*INT((ROW()-15)/35)+18,2+INT((ROW()-15)/35), 1, 1, "Variables_Simulación"))</f>
        <v>0</v>
      </c>
      <c r="G610" s="79" t="n">
        <f aca="true">INDIRECT(ADDRESS(ROW()-35*INT((ROW()-15)/35)-12,2+INT((ROW()-15)/35), 1, 1, "Variables_Simulación"))</f>
        <v>0</v>
      </c>
      <c r="H610" s="79" t="n">
        <f aca="true">INDIRECT(ADDRESS(ROW()-35*INT((ROW()-15)/35)+168,2+INT((ROW()-15)/35), 1, 1, "Variables_Simulación"))</f>
        <v>0</v>
      </c>
      <c r="I610" s="78" t="n">
        <f aca="false">AP610+AR610+AT610+AV610+AX610</f>
        <v>0.149641551419128</v>
      </c>
      <c r="J610" s="79" t="n">
        <f aca="false">AQ610+AS610+AU610+AW610+AY610</f>
        <v>831212.728535421</v>
      </c>
      <c r="K610" s="80" t="n">
        <f aca="false">I610-Tabla_Ministerio!J610</f>
        <v>9.91465477153952E-005</v>
      </c>
      <c r="L610" s="79" t="n">
        <f aca="false">J610-Tabla_Ministerio!K610</f>
        <v>550.728535421193</v>
      </c>
      <c r="M610" s="82" t="n">
        <f aca="false">Q645/Q670</f>
        <v>0.215425690995079</v>
      </c>
      <c r="N610" s="81" t="n">
        <f aca="false">ROUND(N635*M610,0)</f>
        <v>22735842</v>
      </c>
      <c r="O610" s="82" t="n">
        <f aca="false">Tabla_Ministerio!L610/Tabla_Ministerio!L635-M610</f>
        <v>-2.16930043983599E-006</v>
      </c>
      <c r="P610" s="81" t="n">
        <f aca="false">N610-Tabla_Ministerio!L610</f>
        <v>229</v>
      </c>
      <c r="Q610" s="83" t="n">
        <f aca="false">N610+J610</f>
        <v>23567054.7285354</v>
      </c>
      <c r="R610" s="81" t="n">
        <f aca="false">Q610-Tabla_Ministerio!M610</f>
        <v>779.728535421193</v>
      </c>
      <c r="T610" s="84" t="n">
        <f aca="false">B610+Tabla_Ministerio!B610</f>
        <v>24533</v>
      </c>
      <c r="U610" s="84" t="n">
        <f aca="false">C610+Tabla_Ministerio!C610</f>
        <v>65</v>
      </c>
      <c r="V610" s="84" t="n">
        <f aca="false">D610+Tabla_Ministerio!D610</f>
        <v>1764.25</v>
      </c>
      <c r="W610" s="84" t="n">
        <f aca="false">E610+Tabla_Ministerio!E610</f>
        <v>850.340909090909</v>
      </c>
      <c r="X610" s="84" t="n">
        <f aca="false">F610+Tabla_Ministerio!F610</f>
        <v>412</v>
      </c>
      <c r="Y610" s="84" t="n">
        <f aca="false">G610+Tabla_Ministerio!G610</f>
        <v>836</v>
      </c>
      <c r="Z610" s="84" t="n">
        <f aca="false">H610+Tabla_Ministerio!H610</f>
        <v>306</v>
      </c>
      <c r="AA610" s="84" t="n">
        <f aca="false">Y610+0.33*Z610</f>
        <v>936.98</v>
      </c>
      <c r="AD610" s="85" t="n">
        <f aca="false">IF(U610&gt;0,T610/U610,0)</f>
        <v>377.430769230769</v>
      </c>
      <c r="AE610" s="86" t="n">
        <f aca="false">EXP((((AD610-AD635)/AD636+2)/4-1.9)^3)</f>
        <v>0.531275941282841</v>
      </c>
      <c r="AF610" s="87" t="n">
        <f aca="false">T610/V610</f>
        <v>13.9056256199518</v>
      </c>
      <c r="AG610" s="86" t="n">
        <f aca="false">EXP((((AF610-AF635)/AF636+2)/4-1.9)^3)</f>
        <v>0.00431902737304951</v>
      </c>
      <c r="AH610" s="86" t="n">
        <f aca="false">W610/V610</f>
        <v>0.481984361111469</v>
      </c>
      <c r="AI610" s="86" t="n">
        <f aca="false">EXP((((AH610-AH635)/AH636+2)/4-1.9)^3)</f>
        <v>0.0669204034129801</v>
      </c>
      <c r="AJ610" s="86" t="n">
        <f aca="false">X610/V610</f>
        <v>0.233526994473572</v>
      </c>
      <c r="AK610" s="86" t="n">
        <f aca="false">EXP((((AJ610-AJ635)/AJ636+2)/4-1.9)^3)</f>
        <v>0.593008313038908</v>
      </c>
      <c r="AL610" s="86" t="n">
        <f aca="false">AA610/V610</f>
        <v>0.531092532237495</v>
      </c>
      <c r="AM610" s="86" t="n">
        <f aca="false">EXP((((AL610-AL635)/AL636+2)/4-1.9)^3)</f>
        <v>0.728490481599303</v>
      </c>
      <c r="AN610" s="86" t="n">
        <f aca="false">0.01*AE610+0.15*AG610+0.24*AI610+0.25*AK610+0.35*AM610</f>
        <v>0.425245257157384</v>
      </c>
      <c r="AP610" s="88" t="n">
        <f aca="false">0.01*AE610/$AN635*$AZ610</f>
        <v>0.00186953187007089</v>
      </c>
      <c r="AQ610" s="79" t="n">
        <f aca="false">AP610*$J635</f>
        <v>10384.6737224278</v>
      </c>
      <c r="AR610" s="88" t="n">
        <f aca="false">0.15*AG610/$AN635*$AZ610</f>
        <v>0.000227976425079426</v>
      </c>
      <c r="AS610" s="79" t="n">
        <f aca="false">AR610*$J635</f>
        <v>1266.33882457729</v>
      </c>
      <c r="AT610" s="88" t="n">
        <f aca="false">0.24*AI610/$AN635*$AZ610</f>
        <v>0.0056517444386345</v>
      </c>
      <c r="AU610" s="79" t="n">
        <f aca="false">AT610*$J635</f>
        <v>31393.6996193276</v>
      </c>
      <c r="AV610" s="88" t="n">
        <f aca="false">0.25*AK610/$AN635*$AZ610</f>
        <v>0.0521691203335044</v>
      </c>
      <c r="AW610" s="79" t="n">
        <f aca="false">AV610*$J635</f>
        <v>289783.395363554</v>
      </c>
      <c r="AX610" s="88" t="n">
        <f aca="false">0.35*AM610/$AN635*$AZ610</f>
        <v>0.0897231783518392</v>
      </c>
      <c r="AY610" s="79" t="n">
        <f aca="false">AX610*$J635</f>
        <v>498384.621005534</v>
      </c>
      <c r="AZ610" s="140" t="n">
        <v>1</v>
      </c>
      <c r="BA610" s="140"/>
    </row>
    <row r="611" customFormat="false" ht="13.8" hidden="false" customHeight="false" outlineLevel="0" collapsed="false">
      <c r="A611" s="89" t="s">
        <v>45</v>
      </c>
      <c r="B611" s="81" t="n">
        <f aca="true">INDIRECT(ADDRESS(ROW()-35*INT((ROW()-15)/35)+138,2+INT((ROW()-15)/35), 1, 1, "Variables_Simulación"))</f>
        <v>0</v>
      </c>
      <c r="C611" s="81" t="n">
        <f aca="true">INDIRECT(ADDRESS(ROW()-35*INT((ROW()-15)/35)+108,2+INT((ROW()-15)/35), 1, 1, "Variables_Simulación"))</f>
        <v>0</v>
      </c>
      <c r="D611" s="81" t="n">
        <f aca="true">INDIRECT(ADDRESS(ROW()-35*INT((ROW()-15)/35)+78,2+INT((ROW()-15)/35), 1, 1, "Variables_Simulación"))</f>
        <v>0</v>
      </c>
      <c r="E611" s="81" t="n">
        <f aca="true">INDIRECT(ADDRESS(ROW()-35*INT((ROW()-15)/35)+48,2+INT((ROW()-15)/35), 1, 1, "Variables_Simulación"))</f>
        <v>0</v>
      </c>
      <c r="F611" s="81" t="n">
        <f aca="true">INDIRECT(ADDRESS(ROW()-35*INT((ROW()-15)/35)+18,2+INT((ROW()-15)/35), 1, 1, "Variables_Simulación"))</f>
        <v>0</v>
      </c>
      <c r="G611" s="81" t="n">
        <f aca="true">INDIRECT(ADDRESS(ROW()-35*INT((ROW()-15)/35)-12,2+INT((ROW()-15)/35), 1, 1, "Variables_Simulación"))</f>
        <v>0</v>
      </c>
      <c r="H611" s="81" t="n">
        <f aca="true">INDIRECT(ADDRESS(ROW()-35*INT((ROW()-15)/35)+168,2+INT((ROW()-15)/35), 1, 1, "Variables_Simulación"))</f>
        <v>0</v>
      </c>
      <c r="I611" s="82" t="n">
        <f aca="false">AP611+AR611+AT611+AV611+AX611</f>
        <v>0.123359030054625</v>
      </c>
      <c r="J611" s="81" t="n">
        <f aca="false">AQ611+AS611+AU611+AW611+AY611</f>
        <v>685221.417372186</v>
      </c>
      <c r="K611" s="90" t="n">
        <f aca="false">I611-Tabla_Ministerio!J611</f>
        <v>-0.000145387472034852</v>
      </c>
      <c r="L611" s="81" t="n">
        <f aca="false">J611-Tabla_Ministerio!K611</f>
        <v>-807.58262781403</v>
      </c>
      <c r="M611" s="82" t="n">
        <f aca="false">Q646/Q670</f>
        <v>0.132235677802768</v>
      </c>
      <c r="N611" s="81" t="n">
        <f aca="false">ROUND(N635*M611,0)</f>
        <v>13956040</v>
      </c>
      <c r="O611" s="82" t="n">
        <f aca="false">Tabla_Ministerio!L611/Tabla_Ministerio!L635-M611</f>
        <v>-8.04043309021729E-006</v>
      </c>
      <c r="P611" s="81" t="n">
        <f aca="false">N611-Tabla_Ministerio!L611</f>
        <v>849</v>
      </c>
      <c r="Q611" s="83" t="n">
        <f aca="false">N611+J611</f>
        <v>14641261.4173722</v>
      </c>
      <c r="R611" s="81" t="n">
        <f aca="false">Q611-Tabla_Ministerio!M611</f>
        <v>41.4173721857369</v>
      </c>
      <c r="T611" s="83" t="n">
        <f aca="false">B611+Tabla_Ministerio!B611</f>
        <v>17792</v>
      </c>
      <c r="U611" s="83" t="n">
        <f aca="false">C611+Tabla_Ministerio!C611</f>
        <v>40</v>
      </c>
      <c r="V611" s="83" t="n">
        <f aca="false">D611+Tabla_Ministerio!D611</f>
        <v>1428.52272727273</v>
      </c>
      <c r="W611" s="83" t="n">
        <f aca="false">E611+Tabla_Ministerio!E611</f>
        <v>804.772727272727</v>
      </c>
      <c r="X611" s="83" t="n">
        <f aca="false">F611+Tabla_Ministerio!F611</f>
        <v>304</v>
      </c>
      <c r="Y611" s="83" t="n">
        <f aca="false">G611+Tabla_Ministerio!G611</f>
        <v>543</v>
      </c>
      <c r="Z611" s="83" t="n">
        <f aca="false">H611+Tabla_Ministerio!H611</f>
        <v>194</v>
      </c>
      <c r="AA611" s="83" t="n">
        <f aca="false">Y611+0.33*Z611</f>
        <v>607.02</v>
      </c>
      <c r="AD611" s="91" t="n">
        <f aca="false">IF(U611&gt;0,T611/U611,0)</f>
        <v>444.8</v>
      </c>
      <c r="AE611" s="92" t="n">
        <f aca="false">EXP((((AD611-AD635)/AD636+2)/4-1.9)^3)</f>
        <v>0.773220974119512</v>
      </c>
      <c r="AF611" s="93" t="n">
        <f aca="false">T611/V611</f>
        <v>12.454824596293</v>
      </c>
      <c r="AG611" s="92" t="n">
        <f aca="false">EXP((((AF611-AF635)/AF636+2)/4-1.9)^3)</f>
        <v>0.00228232717670877</v>
      </c>
      <c r="AH611" s="92" t="n">
        <f aca="false">W611/V611</f>
        <v>0.563360114549358</v>
      </c>
      <c r="AI611" s="92" t="n">
        <f aca="false">EXP((((AH611-AH635)/AH636+2)/4-1.9)^3)</f>
        <v>0.163128145815319</v>
      </c>
      <c r="AJ611" s="92" t="n">
        <f aca="false">X611/V611</f>
        <v>0.212807254792777</v>
      </c>
      <c r="AK611" s="92" t="n">
        <f aca="false">EXP((((AJ611-AJ635)/AJ636+2)/4-1.9)^3)</f>
        <v>0.504450162459208</v>
      </c>
      <c r="AL611" s="92" t="n">
        <f aca="false">AA611/V611</f>
        <v>0.424928486198392</v>
      </c>
      <c r="AM611" s="92" t="n">
        <f aca="false">EXP((((AL611-AL635)/AL636+2)/4-1.9)^3)</f>
        <v>0.506339444406076</v>
      </c>
      <c r="AN611" s="92" t="n">
        <f aca="false">0.01*AE611+0.15*AG611+0.24*AI611+0.25*AK611+0.35*AM611</f>
        <v>0.350556659970307</v>
      </c>
      <c r="AP611" s="94" t="n">
        <f aca="false">0.01*AE611/$AN635*$AZ611</f>
        <v>0.00272092361312875</v>
      </c>
      <c r="AQ611" s="81" t="n">
        <f aca="false">AP611*$J635</f>
        <v>15113.8926264574</v>
      </c>
      <c r="AR611" s="94" t="n">
        <f aca="false">0.15*AG611/$AN635*$AZ611</f>
        <v>0.000120470824948791</v>
      </c>
      <c r="AS611" s="81" t="n">
        <f aca="false">AR611*$J635</f>
        <v>669.178327576451</v>
      </c>
      <c r="AT611" s="94" t="n">
        <f aca="false">0.24*AI611/$AN635*$AZ611</f>
        <v>0.0137769431126541</v>
      </c>
      <c r="AU611" s="81" t="n">
        <f aca="false">AT611*$J635</f>
        <v>76526.6756923146</v>
      </c>
      <c r="AV611" s="94" t="n">
        <f aca="false">0.25*AK611/$AN635*$AZ611</f>
        <v>0.0443783344161376</v>
      </c>
      <c r="AW611" s="81" t="n">
        <f aca="false">AV611*$J635</f>
        <v>246507.979154644</v>
      </c>
      <c r="AX611" s="94" t="n">
        <f aca="false">0.35*AM611/$AN635*$AZ611</f>
        <v>0.062362358087756</v>
      </c>
      <c r="AY611" s="81" t="n">
        <f aca="false">AX611*$J635</f>
        <v>346403.691571193</v>
      </c>
      <c r="AZ611" s="140" t="n">
        <v>1</v>
      </c>
      <c r="BA611" s="140"/>
    </row>
    <row r="612" customFormat="false" ht="13.8" hidden="false" customHeight="false" outlineLevel="0" collapsed="false">
      <c r="A612" s="89" t="s">
        <v>46</v>
      </c>
      <c r="B612" s="81" t="n">
        <f aca="true">INDIRECT(ADDRESS(ROW()-35*INT((ROW()-15)/35)+138,2+INT((ROW()-15)/35), 1, 1, "Variables_Simulación"))</f>
        <v>0</v>
      </c>
      <c r="C612" s="81" t="n">
        <f aca="true">INDIRECT(ADDRESS(ROW()-35*INT((ROW()-15)/35)+108,2+INT((ROW()-15)/35), 1, 1, "Variables_Simulación"))</f>
        <v>0</v>
      </c>
      <c r="D612" s="81" t="n">
        <f aca="true">INDIRECT(ADDRESS(ROW()-35*INT((ROW()-15)/35)+78,2+INT((ROW()-15)/35), 1, 1, "Variables_Simulación"))</f>
        <v>0</v>
      </c>
      <c r="E612" s="81" t="n">
        <f aca="true">INDIRECT(ADDRESS(ROW()-35*INT((ROW()-15)/35)+48,2+INT((ROW()-15)/35), 1, 1, "Variables_Simulación"))</f>
        <v>0</v>
      </c>
      <c r="F612" s="81" t="n">
        <f aca="true">INDIRECT(ADDRESS(ROW()-35*INT((ROW()-15)/35)+18,2+INT((ROW()-15)/35), 1, 1, "Variables_Simulación"))</f>
        <v>0</v>
      </c>
      <c r="G612" s="81" t="n">
        <f aca="true">INDIRECT(ADDRESS(ROW()-35*INT((ROW()-15)/35)-12,2+INT((ROW()-15)/35), 1, 1, "Variables_Simulación"))</f>
        <v>0</v>
      </c>
      <c r="H612" s="81" t="n">
        <f aca="true">INDIRECT(ADDRESS(ROW()-35*INT((ROW()-15)/35)+168,2+INT((ROW()-15)/35), 1, 1, "Variables_Simulación"))</f>
        <v>0</v>
      </c>
      <c r="I612" s="82" t="n">
        <f aca="false">AP612+AR612+AT612+AV612+AX612</f>
        <v>0.0561254487901934</v>
      </c>
      <c r="J612" s="81" t="n">
        <f aca="false">AQ612+AS612+AU612+AW612+AY612</f>
        <v>311759.581391297</v>
      </c>
      <c r="K612" s="90" t="n">
        <f aca="false">I612-Tabla_Ministerio!J612</f>
        <v>0.000179052482351331</v>
      </c>
      <c r="L612" s="81" t="n">
        <f aca="false">J612-Tabla_Ministerio!K612</f>
        <v>994.581391297164</v>
      </c>
      <c r="M612" s="82" t="n">
        <f aca="false">Q647/Q670</f>
        <v>0.076162746329625</v>
      </c>
      <c r="N612" s="81" t="n">
        <f aca="false">ROUND(N635*M612,0)</f>
        <v>8038151</v>
      </c>
      <c r="O612" s="82" t="n">
        <f aca="false">Tabla_Ministerio!L612/Tabla_Ministerio!L635-M612</f>
        <v>-1.83692184946849E-005</v>
      </c>
      <c r="P612" s="81" t="n">
        <f aca="false">N612-Tabla_Ministerio!L612</f>
        <v>1939</v>
      </c>
      <c r="Q612" s="83" t="n">
        <f aca="false">N612+J612</f>
        <v>8349910.5813913</v>
      </c>
      <c r="R612" s="81" t="n">
        <f aca="false">Q612-Tabla_Ministerio!M612</f>
        <v>2933.58139129728</v>
      </c>
      <c r="T612" s="83" t="n">
        <f aca="false">B612+Tabla_Ministerio!B612</f>
        <v>17284</v>
      </c>
      <c r="U612" s="83" t="n">
        <f aca="false">C612+Tabla_Ministerio!C612</f>
        <v>72</v>
      </c>
      <c r="V612" s="83" t="n">
        <f aca="false">D612+Tabla_Ministerio!D612</f>
        <v>1190.02272727273</v>
      </c>
      <c r="W612" s="83" t="n">
        <f aca="false">E612+Tabla_Ministerio!E612</f>
        <v>659.204545454546</v>
      </c>
      <c r="X612" s="83" t="n">
        <f aca="false">F612+Tabla_Ministerio!F612</f>
        <v>138</v>
      </c>
      <c r="Y612" s="83" t="n">
        <f aca="false">G612+Tabla_Ministerio!G612</f>
        <v>312</v>
      </c>
      <c r="Z612" s="83" t="n">
        <f aca="false">H612+Tabla_Ministerio!H612</f>
        <v>110</v>
      </c>
      <c r="AA612" s="83" t="n">
        <f aca="false">Y612+0.33*Z612</f>
        <v>348.3</v>
      </c>
      <c r="AD612" s="91" t="n">
        <f aca="false">IF(U612&gt;0,T612/U612,0)</f>
        <v>240.055555555556</v>
      </c>
      <c r="AE612" s="92" t="n">
        <f aca="false">EXP((((AD612-AD635)/AD636+2)/4-1.9)^3)</f>
        <v>0.104534944819739</v>
      </c>
      <c r="AF612" s="93" t="n">
        <f aca="false">T612/V612</f>
        <v>14.5240923588166</v>
      </c>
      <c r="AG612" s="92" t="n">
        <f aca="false">EXP((((AF612-AF635)/AF636+2)/4-1.9)^3)</f>
        <v>0.00558889052693145</v>
      </c>
      <c r="AH612" s="92" t="n">
        <f aca="false">W612/V612</f>
        <v>0.553942820037814</v>
      </c>
      <c r="AI612" s="92" t="n">
        <f aca="false">EXP((((AH612-AH635)/AH636+2)/4-1.9)^3)</f>
        <v>0.148907808348856</v>
      </c>
      <c r="AJ612" s="92" t="n">
        <f aca="false">X612/V612</f>
        <v>0.115964171807261</v>
      </c>
      <c r="AK612" s="92" t="n">
        <f aca="false">EXP((((AJ612-AJ635)/AJ636+2)/4-1.9)^3)</f>
        <v>0.151839360782925</v>
      </c>
      <c r="AL612" s="92" t="n">
        <f aca="false">AA612/V612</f>
        <v>0.2926834858005</v>
      </c>
      <c r="AM612" s="92" t="n">
        <f aca="false">EXP((((AL612-AL635)/AL636+2)/4-1.9)^3)</f>
        <v>0.239753182480733</v>
      </c>
      <c r="AN612" s="92" t="n">
        <f aca="false">0.01*AE612+0.15*AG612+0.24*AI612+0.25*AK612+0.35*AM612</f>
        <v>0.15949501109495</v>
      </c>
      <c r="AP612" s="94" t="n">
        <f aca="false">0.01*AE612/$AN635*$AZ612</f>
        <v>0.000367852928564215</v>
      </c>
      <c r="AQ612" s="81" t="n">
        <f aca="false">AP612*$J635</f>
        <v>2043.30971947222</v>
      </c>
      <c r="AR612" s="94" t="n">
        <f aca="false">0.15*AG612/$AN635*$AZ612</f>
        <v>0.00029500514176887</v>
      </c>
      <c r="AS612" s="81" t="n">
        <f aca="false">AR612*$J635</f>
        <v>1638.66270094241</v>
      </c>
      <c r="AT612" s="94" t="n">
        <f aca="false">0.24*AI612/$AN635*$AZ612</f>
        <v>0.0125759683860731</v>
      </c>
      <c r="AU612" s="81" t="n">
        <f aca="false">AT612*$J635</f>
        <v>69855.6309863732</v>
      </c>
      <c r="AV612" s="94" t="n">
        <f aca="false">0.25*AK612/$AN635*$AZ612</f>
        <v>0.0133578665085713</v>
      </c>
      <c r="AW612" s="81" t="n">
        <f aca="false">AV612*$J635</f>
        <v>74198.8342322288</v>
      </c>
      <c r="AX612" s="94" t="n">
        <f aca="false">0.35*AM612/$AN635*$AZ612</f>
        <v>0.029528755825216</v>
      </c>
      <c r="AY612" s="81" t="n">
        <f aca="false">AX612*$J635</f>
        <v>164023.143752281</v>
      </c>
      <c r="AZ612" s="140" t="n">
        <v>1</v>
      </c>
      <c r="BA612" s="140"/>
    </row>
    <row r="613" customFormat="false" ht="13.8" hidden="false" customHeight="false" outlineLevel="0" collapsed="false">
      <c r="A613" s="89" t="s">
        <v>229</v>
      </c>
      <c r="B613" s="81" t="n">
        <f aca="true">INDIRECT(ADDRESS(ROW()-35*INT((ROW()-15)/35)+138,2+INT((ROW()-15)/35), 1, 1, "Variables_Simulación"))</f>
        <v>0</v>
      </c>
      <c r="C613" s="81" t="n">
        <f aca="true">INDIRECT(ADDRESS(ROW()-35*INT((ROW()-15)/35)+108,2+INT((ROW()-15)/35), 1, 1, "Variables_Simulación"))</f>
        <v>0</v>
      </c>
      <c r="D613" s="81" t="n">
        <f aca="true">INDIRECT(ADDRESS(ROW()-35*INT((ROW()-15)/35)+78,2+INT((ROW()-15)/35), 1, 1, "Variables_Simulación"))</f>
        <v>0</v>
      </c>
      <c r="E613" s="81" t="n">
        <f aca="true">INDIRECT(ADDRESS(ROW()-35*INT((ROW()-15)/35)+48,2+INT((ROW()-15)/35), 1, 1, "Variables_Simulación"))</f>
        <v>0</v>
      </c>
      <c r="F613" s="81" t="n">
        <f aca="true">INDIRECT(ADDRESS(ROW()-35*INT((ROW()-15)/35)+18,2+INT((ROW()-15)/35), 1, 1, "Variables_Simulación"))</f>
        <v>0</v>
      </c>
      <c r="G613" s="81" t="n">
        <f aca="true">INDIRECT(ADDRESS(ROW()-35*INT((ROW()-15)/35)-12,2+INT((ROW()-15)/35), 1, 1, "Variables_Simulación"))</f>
        <v>0</v>
      </c>
      <c r="H613" s="81" t="n">
        <f aca="true">INDIRECT(ADDRESS(ROW()-35*INT((ROW()-15)/35)+168,2+INT((ROW()-15)/35), 1, 1, "Variables_Simulación"))</f>
        <v>0</v>
      </c>
      <c r="I613" s="82" t="n">
        <f aca="false">AP613+AR613+AT613+AV613+AX613</f>
        <v>0.0609641323540417</v>
      </c>
      <c r="J613" s="81" t="n">
        <f aca="false">AQ613+AS613+AU613+AW613+AY613</f>
        <v>338636.978273937</v>
      </c>
      <c r="K613" s="90" t="n">
        <f aca="false">I613-Tabla_Ministerio!J613</f>
        <v>9.1630332327404E-005</v>
      </c>
      <c r="L613" s="81" t="n">
        <f aca="false">J613-Tabla_Ministerio!K613</f>
        <v>508.978273936664</v>
      </c>
      <c r="M613" s="82" t="n">
        <f aca="false">Q648/Q670</f>
        <v>0.0552305991491011</v>
      </c>
      <c r="N613" s="81" t="n">
        <f aca="false">ROUND(N635*M613,0)</f>
        <v>5828990</v>
      </c>
      <c r="O613" s="82" t="n">
        <f aca="false">Tabla_Ministerio!L613/Tabla_Ministerio!L635-M613</f>
        <v>-1.39463014783639E-005</v>
      </c>
      <c r="P613" s="81" t="n">
        <f aca="false">N613-Tabla_Ministerio!L613</f>
        <v>1472</v>
      </c>
      <c r="Q613" s="83" t="n">
        <f aca="false">N613+J613</f>
        <v>6167626.97827394</v>
      </c>
      <c r="R613" s="81" t="n">
        <f aca="false">Q613-Tabla_Ministerio!M613</f>
        <v>1980.97827393655</v>
      </c>
      <c r="T613" s="83" t="n">
        <f aca="false">B613+Tabla_Ministerio!B613</f>
        <v>13155</v>
      </c>
      <c r="U613" s="83" t="n">
        <f aca="false">C613+Tabla_Ministerio!C613</f>
        <v>62</v>
      </c>
      <c r="V613" s="83" t="n">
        <f aca="false">D613+Tabla_Ministerio!D613</f>
        <v>466.272727272727</v>
      </c>
      <c r="W613" s="83" t="n">
        <f aca="false">E613+Tabla_Ministerio!E613</f>
        <v>279.159090909091</v>
      </c>
      <c r="X613" s="83" t="n">
        <f aca="false">F613+Tabla_Ministerio!F613</f>
        <v>56</v>
      </c>
      <c r="Y613" s="83" t="n">
        <f aca="false">G613+Tabla_Ministerio!G613</f>
        <v>77</v>
      </c>
      <c r="Z613" s="83" t="n">
        <f aca="false">H613+Tabla_Ministerio!H613</f>
        <v>51</v>
      </c>
      <c r="AA613" s="83" t="n">
        <f aca="false">Y613+0.33*Z613</f>
        <v>93.83</v>
      </c>
      <c r="AD613" s="91" t="n">
        <f aca="false">IF(U613&gt;0,T613/U613,0)</f>
        <v>212.177419354839</v>
      </c>
      <c r="AE613" s="92" t="n">
        <f aca="false">EXP((((AD613-AD635)/AD636+2)/4-1.9)^3)</f>
        <v>0.0628077798655608</v>
      </c>
      <c r="AF613" s="93" t="n">
        <f aca="false">T613/V613</f>
        <v>28.2131019691948</v>
      </c>
      <c r="AG613" s="92" t="n">
        <f aca="false">EXP((((AF613-AF635)/AF636+2)/4-1.9)^3)</f>
        <v>0.257896631910849</v>
      </c>
      <c r="AH613" s="92" t="n">
        <f aca="false">W613/V613</f>
        <v>0.598703450965101</v>
      </c>
      <c r="AI613" s="92" t="n">
        <f aca="false">EXP((((AH613-AH635)/AH636+2)/4-1.9)^3)</f>
        <v>0.223820946254843</v>
      </c>
      <c r="AJ613" s="92" t="n">
        <f aca="false">X613/V613</f>
        <v>0.120101384285436</v>
      </c>
      <c r="AK613" s="92" t="n">
        <f aca="false">EXP((((AJ613-AJ635)/AJ636+2)/4-1.9)^3)</f>
        <v>0.162588476842709</v>
      </c>
      <c r="AL613" s="92" t="n">
        <f aca="false">AA613/V613</f>
        <v>0.201234158705401</v>
      </c>
      <c r="AM613" s="92" t="n">
        <f aca="false">EXP((((AL613-AL635)/AL636+2)/4-1.9)^3)</f>
        <v>0.113053330818768</v>
      </c>
      <c r="AN613" s="92" t="n">
        <f aca="false">0.01*AE613+0.15*AG613+0.24*AI613+0.25*AK613+0.35*AM613</f>
        <v>0.173245384683691</v>
      </c>
      <c r="AP613" s="94" t="n">
        <f aca="false">0.01*AE613/$AN635*$AZ613</f>
        <v>0.000221017247390372</v>
      </c>
      <c r="AQ613" s="81" t="n">
        <f aca="false">AP613*$J635</f>
        <v>1227.68273594132</v>
      </c>
      <c r="AR613" s="94" t="n">
        <f aca="false">0.15*AG613/$AN635*$AZ613</f>
        <v>0.0136128686171182</v>
      </c>
      <c r="AS613" s="81" t="n">
        <f aca="false">AR613*$J635</f>
        <v>75615.2924045574</v>
      </c>
      <c r="AT613" s="94" t="n">
        <f aca="false">0.24*AI613/$AN635*$AZ613</f>
        <v>0.0189027370387962</v>
      </c>
      <c r="AU613" s="81" t="n">
        <f aca="false">AT613*$J635</f>
        <v>104998.882207505</v>
      </c>
      <c r="AV613" s="94" t="n">
        <f aca="false">0.25*AK613/$AN635*$AZ613</f>
        <v>0.0143035057464564</v>
      </c>
      <c r="AW613" s="81" t="n">
        <f aca="false">AV613*$J635</f>
        <v>79451.5689417957</v>
      </c>
      <c r="AX613" s="94" t="n">
        <f aca="false">0.35*AM613/$AN635*$AZ613</f>
        <v>0.0139240037042805</v>
      </c>
      <c r="AY613" s="81" t="n">
        <f aca="false">AX613*$J635</f>
        <v>77343.5519841374</v>
      </c>
      <c r="AZ613" s="140" t="n">
        <v>1</v>
      </c>
      <c r="BA613" s="140"/>
    </row>
    <row r="614" customFormat="false" ht="13.8" hidden="false" customHeight="false" outlineLevel="0" collapsed="false">
      <c r="A614" s="89" t="s">
        <v>48</v>
      </c>
      <c r="B614" s="81" t="n">
        <f aca="true">INDIRECT(ADDRESS(ROW()-35*INT((ROW()-15)/35)+138,2+INT((ROW()-15)/35), 1, 1, "Variables_Simulación"))</f>
        <v>0</v>
      </c>
      <c r="C614" s="81" t="n">
        <f aca="true">INDIRECT(ADDRESS(ROW()-35*INT((ROW()-15)/35)+108,2+INT((ROW()-15)/35), 1, 1, "Variables_Simulación"))</f>
        <v>0</v>
      </c>
      <c r="D614" s="81" t="n">
        <f aca="true">INDIRECT(ADDRESS(ROW()-35*INT((ROW()-15)/35)+78,2+INT((ROW()-15)/35), 1, 1, "Variables_Simulación"))</f>
        <v>0</v>
      </c>
      <c r="E614" s="81" t="n">
        <f aca="true">INDIRECT(ADDRESS(ROW()-35*INT((ROW()-15)/35)+48,2+INT((ROW()-15)/35), 1, 1, "Variables_Simulación"))</f>
        <v>0</v>
      </c>
      <c r="F614" s="81" t="n">
        <f aca="true">INDIRECT(ADDRESS(ROW()-35*INT((ROW()-15)/35)+18,2+INT((ROW()-15)/35), 1, 1, "Variables_Simulación"))</f>
        <v>0</v>
      </c>
      <c r="G614" s="81" t="n">
        <f aca="true">INDIRECT(ADDRESS(ROW()-35*INT((ROW()-15)/35)-12,2+INT((ROW()-15)/35), 1, 1, "Variables_Simulación"))</f>
        <v>0</v>
      </c>
      <c r="H614" s="81" t="n">
        <f aca="true">INDIRECT(ADDRESS(ROW()-35*INT((ROW()-15)/35)+168,2+INT((ROW()-15)/35), 1, 1, "Variables_Simulación"))</f>
        <v>0</v>
      </c>
      <c r="I614" s="82" t="n">
        <f aca="false">AP614+AR614+AT614+AV614+AX614</f>
        <v>0.0703109623360986</v>
      </c>
      <c r="J614" s="81" t="n">
        <f aca="false">AQ614+AS614+AU614+AW614+AY614</f>
        <v>390555.740000628</v>
      </c>
      <c r="K614" s="90" t="n">
        <f aca="false">I614-Tabla_Ministerio!J614</f>
        <v>-6.17964055202036E-005</v>
      </c>
      <c r="L614" s="81" t="n">
        <f aca="false">J614-Tabla_Ministerio!K614</f>
        <v>-343.259999371832</v>
      </c>
      <c r="M614" s="82" t="n">
        <f aca="false">Q649/Q670</f>
        <v>0.0447512946064213</v>
      </c>
      <c r="N614" s="81" t="n">
        <f aca="false">ROUND(N635*M614,0)</f>
        <v>4723013</v>
      </c>
      <c r="O614" s="82" t="n">
        <f aca="false">Tabla_Ministerio!L614/Tabla_Ministerio!L635-M614</f>
        <v>1.13605344979201E-006</v>
      </c>
      <c r="P614" s="81" t="n">
        <f aca="false">N614-Tabla_Ministerio!L614</f>
        <v>-120</v>
      </c>
      <c r="Q614" s="83" t="n">
        <f aca="false">N614+J614</f>
        <v>5113568.74000063</v>
      </c>
      <c r="R614" s="81" t="n">
        <f aca="false">Q614-Tabla_Ministerio!M614</f>
        <v>-463.259999372065</v>
      </c>
      <c r="T614" s="83" t="n">
        <f aca="false">B614+Tabla_Ministerio!B614</f>
        <v>9790</v>
      </c>
      <c r="U614" s="83" t="n">
        <f aca="false">C614+Tabla_Ministerio!C614</f>
        <v>72</v>
      </c>
      <c r="V614" s="83" t="n">
        <f aca="false">D614+Tabla_Ministerio!D614</f>
        <v>353.659090909091</v>
      </c>
      <c r="W614" s="83" t="n">
        <f aca="false">E614+Tabla_Ministerio!E614</f>
        <v>187.227272727273</v>
      </c>
      <c r="X614" s="83" t="n">
        <f aca="false">F614+Tabla_Ministerio!F614</f>
        <v>58</v>
      </c>
      <c r="Y614" s="83" t="n">
        <f aca="false">G614+Tabla_Ministerio!G614</f>
        <v>88</v>
      </c>
      <c r="Z614" s="83" t="n">
        <f aca="false">H614+Tabla_Ministerio!H614</f>
        <v>1</v>
      </c>
      <c r="AA614" s="83" t="n">
        <f aca="false">Y614+0.33*Z614</f>
        <v>88.33</v>
      </c>
      <c r="AD614" s="91" t="n">
        <f aca="false">IF(U614&gt;0,T614/U614,0)</f>
        <v>135.972222222222</v>
      </c>
      <c r="AE614" s="92" t="n">
        <f aca="false">EXP((((AD614-AD635)/AD636+2)/4-1.9)^3)</f>
        <v>0.0106920308589783</v>
      </c>
      <c r="AF614" s="93" t="n">
        <f aca="false">T614/V614</f>
        <v>27.6820255767624</v>
      </c>
      <c r="AG614" s="92" t="n">
        <f aca="false">EXP((((AF614-AF635)/AF636+2)/4-1.9)^3)</f>
        <v>0.235473828810889</v>
      </c>
      <c r="AH614" s="92" t="n">
        <f aca="false">W614/V614</f>
        <v>0.529400424137267</v>
      </c>
      <c r="AI614" s="92" t="n">
        <f aca="false">EXP((((AH614-AH635)/AH636+2)/4-1.9)^3)</f>
        <v>0.115742640057714</v>
      </c>
      <c r="AJ614" s="92" t="n">
        <f aca="false">X614/V614</f>
        <v>0.163999742947111</v>
      </c>
      <c r="AK614" s="92" t="n">
        <f aca="false">EXP((((AJ614-AJ635)/AJ636+2)/4-1.9)^3)</f>
        <v>0.304265070241162</v>
      </c>
      <c r="AL614" s="92" t="n">
        <f aca="false">AA614/V614</f>
        <v>0.249760298181351</v>
      </c>
      <c r="AM614" s="92" t="n">
        <f aca="false">EXP((((AL614-AL635)/AL636+2)/4-1.9)^3)</f>
        <v>0.172955225938484</v>
      </c>
      <c r="AN614" s="92" t="n">
        <f aca="false">0.01*AE614+0.15*AG614+0.24*AI614+0.25*AK614+0.35*AM614</f>
        <v>0.199806824882834</v>
      </c>
      <c r="AP614" s="94" t="n">
        <f aca="false">0.01*AE614/$AN635*$AZ614</f>
        <v>3.76246897203266E-005</v>
      </c>
      <c r="AQ614" s="81" t="n">
        <f aca="false">AP614*$J635</f>
        <v>208.99356299198</v>
      </c>
      <c r="AR614" s="94" t="n">
        <f aca="false">0.15*AG614/$AN635*$AZ614</f>
        <v>0.0124292987877426</v>
      </c>
      <c r="AS614" s="81" t="n">
        <f aca="false">AR614*$J635</f>
        <v>69040.9265418833</v>
      </c>
      <c r="AT614" s="94" t="n">
        <f aca="false">0.24*AI614/$AN635*$AZ614</f>
        <v>0.009775013133471</v>
      </c>
      <c r="AU614" s="81" t="n">
        <f aca="false">AT614*$J635</f>
        <v>54297.1872523863</v>
      </c>
      <c r="AV614" s="94" t="n">
        <f aca="false">0.25*AK614/$AN635*$AZ614</f>
        <v>0.0267673162646741</v>
      </c>
      <c r="AW614" s="81" t="n">
        <f aca="false">AV614*$J635</f>
        <v>148684.197516855</v>
      </c>
      <c r="AX614" s="94" t="n">
        <f aca="false">0.35*AM614/$AN635*$AZ614</f>
        <v>0.0213017094604906</v>
      </c>
      <c r="AY614" s="81" t="n">
        <f aca="false">AX614*$J635</f>
        <v>118324.435126512</v>
      </c>
      <c r="AZ614" s="140" t="n">
        <v>1</v>
      </c>
      <c r="BA614" s="140"/>
    </row>
    <row r="615" customFormat="false" ht="13.8" hidden="false" customHeight="false" outlineLevel="0" collapsed="false">
      <c r="A615" s="89" t="s">
        <v>49</v>
      </c>
      <c r="B615" s="81" t="n">
        <f aca="true">INDIRECT(ADDRESS(ROW()-35*INT((ROW()-15)/35)+138,2+INT((ROW()-15)/35), 1, 1, "Variables_Simulación"))</f>
        <v>0</v>
      </c>
      <c r="C615" s="81" t="n">
        <f aca="true">INDIRECT(ADDRESS(ROW()-35*INT((ROW()-15)/35)+108,2+INT((ROW()-15)/35), 1, 1, "Variables_Simulación"))</f>
        <v>0</v>
      </c>
      <c r="D615" s="81" t="n">
        <f aca="true">INDIRECT(ADDRESS(ROW()-35*INT((ROW()-15)/35)+78,2+INT((ROW()-15)/35), 1, 1, "Variables_Simulación"))</f>
        <v>0</v>
      </c>
      <c r="E615" s="81" t="n">
        <f aca="true">INDIRECT(ADDRESS(ROW()-35*INT((ROW()-15)/35)+48,2+INT((ROW()-15)/35), 1, 1, "Variables_Simulación"))</f>
        <v>0</v>
      </c>
      <c r="F615" s="81" t="n">
        <f aca="true">INDIRECT(ADDRESS(ROW()-35*INT((ROW()-15)/35)+18,2+INT((ROW()-15)/35), 1, 1, "Variables_Simulación"))</f>
        <v>0</v>
      </c>
      <c r="G615" s="81" t="n">
        <f aca="true">INDIRECT(ADDRESS(ROW()-35*INT((ROW()-15)/35)-12,2+INT((ROW()-15)/35), 1, 1, "Variables_Simulación"))</f>
        <v>0</v>
      </c>
      <c r="H615" s="81" t="n">
        <f aca="true">INDIRECT(ADDRESS(ROW()-35*INT((ROW()-15)/35)+168,2+INT((ROW()-15)/35), 1, 1, "Variables_Simulación"))</f>
        <v>0</v>
      </c>
      <c r="I615" s="82" t="n">
        <f aca="false">AP615+AR615+AT615+AV615+AX615</f>
        <v>0.0848363842593793</v>
      </c>
      <c r="J615" s="81" t="n">
        <f aca="false">AQ615+AS615+AU615+AW615+AY615</f>
        <v>471239.9849545</v>
      </c>
      <c r="K615" s="90" t="n">
        <f aca="false">I615-Tabla_Ministerio!J615</f>
        <v>3.69030280166771E-005</v>
      </c>
      <c r="L615" s="81" t="n">
        <f aca="false">J615-Tabla_Ministerio!K615</f>
        <v>204.984954500047</v>
      </c>
      <c r="M615" s="82" t="n">
        <f aca="false">Q650/Q670</f>
        <v>0.0694672637663741</v>
      </c>
      <c r="N615" s="81" t="n">
        <f aca="false">ROUND(N635*M615,0)</f>
        <v>7331515</v>
      </c>
      <c r="O615" s="82" t="n">
        <f aca="false">Tabla_Ministerio!L615/Tabla_Ministerio!L635-M615</f>
        <v>-1.01593266647187E-005</v>
      </c>
      <c r="P615" s="81" t="n">
        <f aca="false">N615-Tabla_Ministerio!L615</f>
        <v>1072</v>
      </c>
      <c r="Q615" s="83" t="n">
        <f aca="false">N615+J615</f>
        <v>7802754.9849545</v>
      </c>
      <c r="R615" s="81" t="n">
        <f aca="false">Q615-Tabla_Ministerio!M615</f>
        <v>1276.98495449964</v>
      </c>
      <c r="T615" s="83" t="n">
        <f aca="false">B615+Tabla_Ministerio!B615</f>
        <v>18710</v>
      </c>
      <c r="U615" s="83" t="n">
        <f aca="false">C615+Tabla_Ministerio!C615</f>
        <v>91</v>
      </c>
      <c r="V615" s="83" t="n">
        <f aca="false">D615+Tabla_Ministerio!D615</f>
        <v>681.181818181818</v>
      </c>
      <c r="W615" s="83" t="n">
        <f aca="false">E615+Tabla_Ministerio!E615</f>
        <v>369.272727272727</v>
      </c>
      <c r="X615" s="83" t="n">
        <f aca="false">F615+Tabla_Ministerio!F615</f>
        <v>128</v>
      </c>
      <c r="Y615" s="83" t="n">
        <f aca="false">G615+Tabla_Ministerio!G615</f>
        <v>183</v>
      </c>
      <c r="Z615" s="83" t="n">
        <f aca="false">H615+Tabla_Ministerio!H615</f>
        <v>18</v>
      </c>
      <c r="AA615" s="83" t="n">
        <f aca="false">Y615+0.33*Z615</f>
        <v>188.94</v>
      </c>
      <c r="AD615" s="91" t="n">
        <f aca="false">IF(U615&gt;0,T615/U615,0)</f>
        <v>205.604395604396</v>
      </c>
      <c r="AE615" s="92" t="n">
        <f aca="false">EXP((((AD615-AD635)/AD636+2)/4-1.9)^3)</f>
        <v>0.0551325061366391</v>
      </c>
      <c r="AF615" s="93" t="n">
        <f aca="false">T615/V615</f>
        <v>27.4669691712265</v>
      </c>
      <c r="AG615" s="92" t="n">
        <f aca="false">EXP((((AF615-AF635)/AF636+2)/4-1.9)^3)</f>
        <v>0.226702504430371</v>
      </c>
      <c r="AH615" s="92" t="n">
        <f aca="false">W615/V615</f>
        <v>0.542105965567863</v>
      </c>
      <c r="AI615" s="92" t="n">
        <f aca="false">EXP((((AH615-AH635)/AH636+2)/4-1.9)^3)</f>
        <v>0.132212639525054</v>
      </c>
      <c r="AJ615" s="92" t="n">
        <f aca="false">X615/V615</f>
        <v>0.187908714800481</v>
      </c>
      <c r="AK615" s="92" t="n">
        <f aca="false">EXP((((AJ615-AJ635)/AJ636+2)/4-1.9)^3)</f>
        <v>0.398911643503563</v>
      </c>
      <c r="AL615" s="92" t="n">
        <f aca="false">AA615/V615</f>
        <v>0.277370879487522</v>
      </c>
      <c r="AM615" s="92" t="n">
        <f aca="false">EXP((((AL615-AL635)/AL636+2)/4-1.9)^3)</f>
        <v>0.214482660986687</v>
      </c>
      <c r="AN615" s="92" t="n">
        <f aca="false">0.01*AE615+0.15*AG615+0.24*AI615+0.25*AK615+0.35*AM615</f>
        <v>0.241084576433166</v>
      </c>
      <c r="AP615" s="94" t="n">
        <f aca="false">0.01*AE615/$AN635*$AZ615</f>
        <v>0.000194008366067629</v>
      </c>
      <c r="AQ615" s="81" t="n">
        <f aca="false">AP615*$J635</f>
        <v>1077.65671892893</v>
      </c>
      <c r="AR615" s="94" t="n">
        <f aca="false">0.15*AG615/$AN635*$AZ615</f>
        <v>0.0119663114059167</v>
      </c>
      <c r="AS615" s="81" t="n">
        <f aca="false">AR615*$J635</f>
        <v>66469.1742359541</v>
      </c>
      <c r="AT615" s="94" t="n">
        <f aca="false">0.24*AI615/$AN635*$AZ615</f>
        <v>0.0111659824514444</v>
      </c>
      <c r="AU615" s="81" t="n">
        <f aca="false">AT615*$J635</f>
        <v>62023.5933951785</v>
      </c>
      <c r="AV615" s="94" t="n">
        <f aca="false">0.25*AK615/$AN635*$AZ615</f>
        <v>0.0350937230976186</v>
      </c>
      <c r="AW615" s="81" t="n">
        <f aca="false">AV615*$J635</f>
        <v>194934.822940557</v>
      </c>
      <c r="AX615" s="94" t="n">
        <f aca="false">0.35*AM615/$AN635*$AZ615</f>
        <v>0.026416358938332</v>
      </c>
      <c r="AY615" s="81" t="n">
        <f aca="false">AX615*$J635</f>
        <v>146734.737663881</v>
      </c>
      <c r="AZ615" s="140" t="n">
        <v>1</v>
      </c>
      <c r="BA615" s="140"/>
    </row>
    <row r="616" customFormat="false" ht="13.8" hidden="false" customHeight="false" outlineLevel="0" collapsed="false">
      <c r="A616" s="89" t="s">
        <v>50</v>
      </c>
      <c r="B616" s="81" t="n">
        <f aca="true">INDIRECT(ADDRESS(ROW()-35*INT((ROW()-15)/35)+138,2+INT((ROW()-15)/35), 1, 1, "Variables_Simulación"))</f>
        <v>0</v>
      </c>
      <c r="C616" s="81" t="n">
        <f aca="true">INDIRECT(ADDRESS(ROW()-35*INT((ROW()-15)/35)+108,2+INT((ROW()-15)/35), 1, 1, "Variables_Simulación"))</f>
        <v>0</v>
      </c>
      <c r="D616" s="81" t="n">
        <f aca="true">INDIRECT(ADDRESS(ROW()-35*INT((ROW()-15)/35)+78,2+INT((ROW()-15)/35), 1, 1, "Variables_Simulación"))</f>
        <v>0</v>
      </c>
      <c r="E616" s="81" t="n">
        <f aca="true">INDIRECT(ADDRESS(ROW()-35*INT((ROW()-15)/35)+48,2+INT((ROW()-15)/35), 1, 1, "Variables_Simulación"))</f>
        <v>0</v>
      </c>
      <c r="F616" s="81" t="n">
        <f aca="true">INDIRECT(ADDRESS(ROW()-35*INT((ROW()-15)/35)+18,2+INT((ROW()-15)/35), 1, 1, "Variables_Simulación"))</f>
        <v>0</v>
      </c>
      <c r="G616" s="81" t="n">
        <f aca="true">INDIRECT(ADDRESS(ROW()-35*INT((ROW()-15)/35)-12,2+INT((ROW()-15)/35), 1, 1, "Variables_Simulación"))</f>
        <v>0</v>
      </c>
      <c r="H616" s="81" t="n">
        <f aca="true">INDIRECT(ADDRESS(ROW()-35*INT((ROW()-15)/35)+168,2+INT((ROW()-15)/35), 1, 1, "Variables_Simulación"))</f>
        <v>0</v>
      </c>
      <c r="I616" s="82" t="n">
        <f aca="false">AP616+AR616+AT616+AV616+AX616</f>
        <v>0.0643526292817592</v>
      </c>
      <c r="J616" s="81" t="n">
        <f aca="false">AQ616+AS616+AU616+AW616+AY616</f>
        <v>357459.035050354</v>
      </c>
      <c r="K616" s="90" t="n">
        <f aca="false">I616-Tabla_Ministerio!J616</f>
        <v>-3.86997064186906E-005</v>
      </c>
      <c r="L616" s="81" t="n">
        <f aca="false">J616-Tabla_Ministerio!K616</f>
        <v>-214.964949646383</v>
      </c>
      <c r="M616" s="82" t="n">
        <f aca="false">Q651/Q670</f>
        <v>0.0521488168208413</v>
      </c>
      <c r="N616" s="81" t="n">
        <f aca="false">ROUND(N635*M616,0)</f>
        <v>5503741</v>
      </c>
      <c r="O616" s="82" t="n">
        <f aca="false">Tabla_Ministerio!L616/Tabla_Ministerio!L635-M616</f>
        <v>-5.43141763082594E-006</v>
      </c>
      <c r="P616" s="81" t="n">
        <f aca="false">N616-Tabla_Ministerio!L616</f>
        <v>573</v>
      </c>
      <c r="Q616" s="83" t="n">
        <f aca="false">N616+J616</f>
        <v>5861200.03505035</v>
      </c>
      <c r="R616" s="81" t="n">
        <f aca="false">Q616-Tabla_Ministerio!M616</f>
        <v>358.035050353967</v>
      </c>
      <c r="T616" s="83" t="n">
        <f aca="false">B616+Tabla_Ministerio!B616</f>
        <v>10506</v>
      </c>
      <c r="U616" s="83" t="n">
        <f aca="false">C616+Tabla_Ministerio!C616</f>
        <v>55</v>
      </c>
      <c r="V616" s="83" t="n">
        <f aca="false">D616+Tabla_Ministerio!D616</f>
        <v>554.613636363636</v>
      </c>
      <c r="W616" s="83" t="n">
        <f aca="false">E616+Tabla_Ministerio!E616</f>
        <v>320.545454545455</v>
      </c>
      <c r="X616" s="83" t="n">
        <f aca="false">F616+Tabla_Ministerio!F616</f>
        <v>57</v>
      </c>
      <c r="Y616" s="83" t="n">
        <f aca="false">G616+Tabla_Ministerio!G616</f>
        <v>154</v>
      </c>
      <c r="Z616" s="83" t="n">
        <f aca="false">H616+Tabla_Ministerio!H616</f>
        <v>77</v>
      </c>
      <c r="AA616" s="83" t="n">
        <f aca="false">Y616+0.33*Z616</f>
        <v>179.41</v>
      </c>
      <c r="AD616" s="91" t="n">
        <f aca="false">IF(U616&gt;0,T616/U616,0)</f>
        <v>191.018181818182</v>
      </c>
      <c r="AE616" s="92" t="n">
        <f aca="false">EXP((((AD616-AD635)/AD636+2)/4-1.9)^3)</f>
        <v>0.0406916383534087</v>
      </c>
      <c r="AF616" s="93" t="n">
        <f aca="false">T616/V616</f>
        <v>18.9429168544851</v>
      </c>
      <c r="AG616" s="92" t="n">
        <f aca="false">EXP((((AF616-AF635)/AF636+2)/4-1.9)^3)</f>
        <v>0.0279351229423401</v>
      </c>
      <c r="AH616" s="92" t="n">
        <f aca="false">W616/V616</f>
        <v>0.577961726017294</v>
      </c>
      <c r="AI616" s="92" t="n">
        <f aca="false">EXP((((AH616-AH635)/AH636+2)/4-1.9)^3)</f>
        <v>0.186815522887883</v>
      </c>
      <c r="AJ616" s="92" t="n">
        <f aca="false">X616/V616</f>
        <v>0.102774249067738</v>
      </c>
      <c r="AK616" s="92" t="n">
        <f aca="false">EXP((((AJ616-AJ635)/AJ636+2)/4-1.9)^3)</f>
        <v>0.12070336075246</v>
      </c>
      <c r="AL616" s="92" t="n">
        <f aca="false">AA616/V616</f>
        <v>0.323486456583207</v>
      </c>
      <c r="AM616" s="92" t="n">
        <f aca="false">EXP((((AL616-AL635)/AL636+2)/4-1.9)^3)</f>
        <v>0.295045504385226</v>
      </c>
      <c r="AN616" s="92" t="n">
        <f aca="false">0.01*AE616+0.15*AG616+0.24*AI616+0.25*AK616+0.35*AM616</f>
        <v>0.182874677040921</v>
      </c>
      <c r="AP616" s="94" t="n">
        <f aca="false">0.01*AE616/$AN635*$AZ616</f>
        <v>0.000143191717967511</v>
      </c>
      <c r="AQ616" s="81" t="n">
        <f aca="false">AP616*$J635</f>
        <v>795.385890260389</v>
      </c>
      <c r="AR616" s="94" t="n">
        <f aca="false">0.15*AG616/$AN635*$AZ616</f>
        <v>0.00147453324845504</v>
      </c>
      <c r="AS616" s="81" t="n">
        <f aca="false">AR616*$J635</f>
        <v>8190.57803892725</v>
      </c>
      <c r="AT616" s="94" t="n">
        <f aca="false">0.24*AI616/$AN635*$AZ616</f>
        <v>0.0157774540899943</v>
      </c>
      <c r="AU616" s="81" t="n">
        <f aca="false">AT616*$J635</f>
        <v>87638.8980140586</v>
      </c>
      <c r="AV616" s="94" t="n">
        <f aca="false">0.25*AK616/$AN635*$AZ616</f>
        <v>0.0106187181752718</v>
      </c>
      <c r="AW616" s="81" t="n">
        <f aca="false">AV616*$J635</f>
        <v>58983.7088984366</v>
      </c>
      <c r="AX616" s="94" t="n">
        <f aca="false">0.35*AM616/$AN635*$AZ616</f>
        <v>0.0363387320500706</v>
      </c>
      <c r="AY616" s="81" t="n">
        <f aca="false">AX616*$J635</f>
        <v>201850.464208671</v>
      </c>
      <c r="AZ616" s="140" t="n">
        <v>1</v>
      </c>
      <c r="BA616" s="140"/>
    </row>
    <row r="617" customFormat="false" ht="13.8" hidden="false" customHeight="false" outlineLevel="0" collapsed="false">
      <c r="A617" s="89" t="s">
        <v>51</v>
      </c>
      <c r="B617" s="81" t="n">
        <f aca="true">INDIRECT(ADDRESS(ROW()-35*INT((ROW()-15)/35)+138,2+INT((ROW()-15)/35), 1, 1, "Variables_Simulación"))</f>
        <v>0</v>
      </c>
      <c r="C617" s="81" t="n">
        <f aca="true">INDIRECT(ADDRESS(ROW()-35*INT((ROW()-15)/35)+108,2+INT((ROW()-15)/35), 1, 1, "Variables_Simulación"))</f>
        <v>0</v>
      </c>
      <c r="D617" s="81" t="n">
        <f aca="true">INDIRECT(ADDRESS(ROW()-35*INT((ROW()-15)/35)+78,2+INT((ROW()-15)/35), 1, 1, "Variables_Simulación"))</f>
        <v>0</v>
      </c>
      <c r="E617" s="81" t="n">
        <f aca="true">INDIRECT(ADDRESS(ROW()-35*INT((ROW()-15)/35)+48,2+INT((ROW()-15)/35), 1, 1, "Variables_Simulación"))</f>
        <v>0</v>
      </c>
      <c r="F617" s="81" t="n">
        <f aca="true">INDIRECT(ADDRESS(ROW()-35*INT((ROW()-15)/35)+18,2+INT((ROW()-15)/35), 1, 1, "Variables_Simulación"))</f>
        <v>0</v>
      </c>
      <c r="G617" s="81" t="n">
        <f aca="true">INDIRECT(ADDRESS(ROW()-35*INT((ROW()-15)/35)-12,2+INT((ROW()-15)/35), 1, 1, "Variables_Simulación"))</f>
        <v>0</v>
      </c>
      <c r="H617" s="81" t="n">
        <f aca="true">INDIRECT(ADDRESS(ROW()-35*INT((ROW()-15)/35)+168,2+INT((ROW()-15)/35), 1, 1, "Variables_Simulación"))</f>
        <v>0</v>
      </c>
      <c r="I617" s="82" t="n">
        <f aca="false">AP617+AR617+AT617+AV617+AX617</f>
        <v>0.0429473632197707</v>
      </c>
      <c r="J617" s="81" t="n">
        <f aca="false">AQ617+AS617+AU617+AW617+AY617</f>
        <v>238559.374897955</v>
      </c>
      <c r="K617" s="90" t="n">
        <f aca="false">I617-Tabla_Ministerio!J617</f>
        <v>1.98705703133156E-005</v>
      </c>
      <c r="L617" s="81" t="n">
        <f aca="false">J617-Tabla_Ministerio!K617</f>
        <v>110.374897954636</v>
      </c>
      <c r="M617" s="82" t="n">
        <f aca="false">Q652/Q670</f>
        <v>0.0486016501559324</v>
      </c>
      <c r="N617" s="81" t="n">
        <f aca="false">ROUND(N635*M617,0)</f>
        <v>5129376</v>
      </c>
      <c r="O617" s="82" t="n">
        <f aca="false">Tabla_Ministerio!L617/Tabla_Ministerio!L635-M617</f>
        <v>-8.41689106752946E-006</v>
      </c>
      <c r="P617" s="81" t="n">
        <f aca="false">N617-Tabla_Ministerio!L617</f>
        <v>888</v>
      </c>
      <c r="Q617" s="83" t="n">
        <f aca="false">N617+J617</f>
        <v>5367935.37489795</v>
      </c>
      <c r="R617" s="81" t="n">
        <f aca="false">Q617-Tabla_Ministerio!M617</f>
        <v>998.374897954986</v>
      </c>
      <c r="T617" s="83" t="n">
        <f aca="false">B617+Tabla_Ministerio!B617</f>
        <v>7952</v>
      </c>
      <c r="U617" s="83" t="n">
        <f aca="false">C617+Tabla_Ministerio!C617</f>
        <v>33</v>
      </c>
      <c r="V617" s="83" t="n">
        <f aca="false">D617+Tabla_Ministerio!D617</f>
        <v>326.454545454545</v>
      </c>
      <c r="W617" s="83" t="n">
        <f aca="false">E617+Tabla_Ministerio!E617</f>
        <v>184.431818181818</v>
      </c>
      <c r="X617" s="83" t="n">
        <f aca="false">F617+Tabla_Ministerio!F617</f>
        <v>29</v>
      </c>
      <c r="Y617" s="83" t="n">
        <f aca="false">G617+Tabla_Ministerio!G617</f>
        <v>57</v>
      </c>
      <c r="Z617" s="83" t="n">
        <f aca="false">H617+Tabla_Ministerio!H617</f>
        <v>27</v>
      </c>
      <c r="AA617" s="83" t="n">
        <f aca="false">Y617+0.33*Z617</f>
        <v>65.91</v>
      </c>
      <c r="AD617" s="91" t="n">
        <f aca="false">IF(U617&gt;0,T617/U617,0)</f>
        <v>240.969696969697</v>
      </c>
      <c r="AE617" s="92" t="n">
        <f aca="false">EXP((((AD617-AD635)/AD636+2)/4-1.9)^3)</f>
        <v>0.106173170104453</v>
      </c>
      <c r="AF617" s="93" t="n">
        <f aca="false">T617/V617</f>
        <v>24.3586744639377</v>
      </c>
      <c r="AG617" s="92" t="n">
        <f aca="false">EXP((((AF617-AF635)/AF636+2)/4-1.9)^3)</f>
        <v>0.121338923081519</v>
      </c>
      <c r="AH617" s="92" t="n">
        <f aca="false">W617/V617</f>
        <v>0.564954051796157</v>
      </c>
      <c r="AI617" s="92" t="n">
        <f aca="false">EXP((((AH617-AH635)/AH636+2)/4-1.9)^3)</f>
        <v>0.165617267937395</v>
      </c>
      <c r="AJ617" s="92" t="n">
        <f aca="false">X617/V617</f>
        <v>0.0888331940963521</v>
      </c>
      <c r="AK617" s="92" t="n">
        <f aca="false">EXP((((AJ617-AJ635)/AJ636+2)/4-1.9)^3)</f>
        <v>0.0928790667515405</v>
      </c>
      <c r="AL617" s="92" t="n">
        <f aca="false">AA617/V617</f>
        <v>0.201896407685882</v>
      </c>
      <c r="AM617" s="92" t="n">
        <f aca="false">EXP((((AL617-AL635)/AL636+2)/4-1.9)^3)</f>
        <v>0.113758811086026</v>
      </c>
      <c r="AN617" s="92" t="n">
        <f aca="false">0.01*AE617+0.15*AG617+0.24*AI617+0.25*AK617+0.35*AM617</f>
        <v>0.122046065036241</v>
      </c>
      <c r="AP617" s="94" t="n">
        <f aca="false">0.01*AE617/$AN635*$AZ617</f>
        <v>0.000373617756485342</v>
      </c>
      <c r="AQ617" s="81" t="n">
        <f aca="false">AP617*$J635</f>
        <v>2075.33156300708</v>
      </c>
      <c r="AR617" s="94" t="n">
        <f aca="false">0.15*AG617/$AN635*$AZ617</f>
        <v>0.00640477855725669</v>
      </c>
      <c r="AS617" s="81" t="n">
        <f aca="false">AR617*$J635</f>
        <v>35576.5722137653</v>
      </c>
      <c r="AT617" s="94" t="n">
        <f aca="false">0.24*AI617/$AN635*$AZ617</f>
        <v>0.0139871612433444</v>
      </c>
      <c r="AU617" s="81" t="n">
        <f aca="false">AT617*$J635</f>
        <v>77694.3726611155</v>
      </c>
      <c r="AV617" s="94" t="n">
        <f aca="false">0.25*AK617/$AN635*$AZ617</f>
        <v>0.00817091279040264</v>
      </c>
      <c r="AW617" s="81" t="n">
        <f aca="false">AV617*$J635</f>
        <v>45386.9039095472</v>
      </c>
      <c r="AX617" s="94" t="n">
        <f aca="false">0.35*AM617/$AN635*$AZ617</f>
        <v>0.0140108928722816</v>
      </c>
      <c r="AY617" s="81" t="n">
        <f aca="false">AX617*$J635</f>
        <v>77826.1945505196</v>
      </c>
      <c r="AZ617" s="140" t="n">
        <v>1</v>
      </c>
      <c r="BA617" s="140"/>
    </row>
    <row r="618" customFormat="false" ht="13.8" hidden="false" customHeight="false" outlineLevel="0" collapsed="false">
      <c r="A618" s="89" t="s">
        <v>52</v>
      </c>
      <c r="B618" s="81" t="n">
        <f aca="true">INDIRECT(ADDRESS(ROW()-35*INT((ROW()-15)/35)+138,2+INT((ROW()-15)/35), 1, 1, "Variables_Simulación"))</f>
        <v>0</v>
      </c>
      <c r="C618" s="81" t="n">
        <f aca="true">INDIRECT(ADDRESS(ROW()-35*INT((ROW()-15)/35)+108,2+INT((ROW()-15)/35), 1, 1, "Variables_Simulación"))</f>
        <v>0</v>
      </c>
      <c r="D618" s="81" t="n">
        <f aca="true">INDIRECT(ADDRESS(ROW()-35*INT((ROW()-15)/35)+78,2+INT((ROW()-15)/35), 1, 1, "Variables_Simulación"))</f>
        <v>0</v>
      </c>
      <c r="E618" s="81" t="n">
        <f aca="true">INDIRECT(ADDRESS(ROW()-35*INT((ROW()-15)/35)+48,2+INT((ROW()-15)/35), 1, 1, "Variables_Simulación"))</f>
        <v>0</v>
      </c>
      <c r="F618" s="81" t="n">
        <f aca="true">INDIRECT(ADDRESS(ROW()-35*INT((ROW()-15)/35)+18,2+INT((ROW()-15)/35), 1, 1, "Variables_Simulación"))</f>
        <v>0</v>
      </c>
      <c r="G618" s="81" t="n">
        <f aca="true">INDIRECT(ADDRESS(ROW()-35*INT((ROW()-15)/35)-12,2+INT((ROW()-15)/35), 1, 1, "Variables_Simulación"))</f>
        <v>0</v>
      </c>
      <c r="H618" s="81" t="n">
        <f aca="true">INDIRECT(ADDRESS(ROW()-35*INT((ROW()-15)/35)+168,2+INT((ROW()-15)/35), 1, 1, "Variables_Simulación"))</f>
        <v>0</v>
      </c>
      <c r="I618" s="82" t="n">
        <f aca="false">AP618+AR618+AT618+AV618+AX618</f>
        <v>0.0104762152137819</v>
      </c>
      <c r="J618" s="81" t="n">
        <f aca="false">AQ618+AS618+AU618+AW618+AY618</f>
        <v>58192.1488382726</v>
      </c>
      <c r="K618" s="90" t="n">
        <f aca="false">I618-Tabla_Ministerio!J618</f>
        <v>-7.97256016585018E-005</v>
      </c>
      <c r="L618" s="81" t="n">
        <f aca="false">J618-Tabla_Ministerio!K618</f>
        <v>-442.851161727405</v>
      </c>
      <c r="M618" s="82" t="n">
        <f aca="false">Q653/Q670</f>
        <v>0.0228186923329974</v>
      </c>
      <c r="N618" s="81" t="n">
        <f aca="false">ROUND(N635*M618,0)</f>
        <v>2408265</v>
      </c>
      <c r="O618" s="82" t="n">
        <f aca="false">Tabla_Ministerio!L618/Tabla_Ministerio!L635-M618</f>
        <v>-8.9174683379524E-006</v>
      </c>
      <c r="P618" s="81" t="n">
        <f aca="false">N618-Tabla_Ministerio!L618</f>
        <v>941</v>
      </c>
      <c r="Q618" s="83" t="n">
        <f aca="false">N618+J618</f>
        <v>2466457.14883827</v>
      </c>
      <c r="R618" s="81" t="n">
        <f aca="false">Q618-Tabla_Ministerio!M618</f>
        <v>498.148838272784</v>
      </c>
      <c r="T618" s="83" t="n">
        <f aca="false">B618+Tabla_Ministerio!B618</f>
        <v>9859</v>
      </c>
      <c r="U618" s="83" t="n">
        <f aca="false">C618+Tabla_Ministerio!C618</f>
        <v>42</v>
      </c>
      <c r="V618" s="83" t="n">
        <f aca="false">D618+Tabla_Ministerio!D618</f>
        <v>463.454545454546</v>
      </c>
      <c r="W618" s="83" t="n">
        <f aca="false">E618+Tabla_Ministerio!E618</f>
        <v>147.204545454545</v>
      </c>
      <c r="X618" s="83" t="n">
        <f aca="false">F618+Tabla_Ministerio!F618</f>
        <v>18</v>
      </c>
      <c r="Y618" s="83" t="n">
        <f aca="false">G618+Tabla_Ministerio!G618</f>
        <v>36</v>
      </c>
      <c r="Z618" s="83" t="n">
        <f aca="false">H618+Tabla_Ministerio!H618</f>
        <v>17</v>
      </c>
      <c r="AA618" s="83" t="n">
        <f aca="false">Y618+0.33*Z618</f>
        <v>41.61</v>
      </c>
      <c r="AD618" s="91" t="n">
        <f aca="false">IF(U618&gt;0,T618/U618,0)</f>
        <v>234.738095238095</v>
      </c>
      <c r="AE618" s="92" t="n">
        <f aca="false">EXP((((AD618-AD635)/AD636+2)/4-1.9)^3)</f>
        <v>0.095358315491217</v>
      </c>
      <c r="AF618" s="93" t="n">
        <f aca="false">T618/V618</f>
        <v>21.2728520988623</v>
      </c>
      <c r="AG618" s="92" t="n">
        <f aca="false">EXP((((AF618-AF635)/AF636+2)/4-1.9)^3)</f>
        <v>0.0559855992940065</v>
      </c>
      <c r="AH618" s="92" t="n">
        <f aca="false">W618/V618</f>
        <v>0.31762455865045</v>
      </c>
      <c r="AI618" s="92" t="n">
        <f aca="false">EXP((((AH618-AH635)/AH636+2)/4-1.9)^3)</f>
        <v>0.00495887350649791</v>
      </c>
      <c r="AJ618" s="92" t="n">
        <f aca="false">X618/V618</f>
        <v>0.0388387602981561</v>
      </c>
      <c r="AK618" s="92" t="n">
        <f aca="false">EXP((((AJ618-AJ635)/AJ636+2)/4-1.9)^3)</f>
        <v>0.0304142160654332</v>
      </c>
      <c r="AL618" s="92" t="n">
        <f aca="false">AA618/V618</f>
        <v>0.0897822675559042</v>
      </c>
      <c r="AM618" s="92" t="n">
        <f aca="false">EXP((((AL618-AL635)/AL636+2)/4-1.9)^3)</f>
        <v>0.0332164982220425</v>
      </c>
      <c r="AN618" s="92" t="n">
        <f aca="false">0.01*AE618+0.15*AG618+0.24*AI618+0.25*AK618+0.35*AM618</f>
        <v>0.0297708810846458</v>
      </c>
      <c r="AP618" s="94" t="n">
        <f aca="false">0.01*AE618/$AN635*$AZ618</f>
        <v>0.000335560856485678</v>
      </c>
      <c r="AQ618" s="81" t="n">
        <f aca="false">AP618*$J635</f>
        <v>1863.93720503414</v>
      </c>
      <c r="AR618" s="94" t="n">
        <f aca="false">0.15*AG618/$AN635*$AZ618</f>
        <v>0.0029551553348839</v>
      </c>
      <c r="AS618" s="81" t="n">
        <f aca="false">AR618*$J635</f>
        <v>16414.9776974369</v>
      </c>
      <c r="AT618" s="94" t="n">
        <f aca="false">0.24*AI618/$AN635*$AZ618</f>
        <v>0.000418800311009564</v>
      </c>
      <c r="AU618" s="81" t="n">
        <f aca="false">AT618*$J635</f>
        <v>2326.30673716234</v>
      </c>
      <c r="AV618" s="94" t="n">
        <f aca="false">0.25*AK618/$AN635*$AZ618</f>
        <v>0.00267565034566839</v>
      </c>
      <c r="AW618" s="81" t="n">
        <f aca="false">AV618*$J635</f>
        <v>14862.4135698815</v>
      </c>
      <c r="AX618" s="94" t="n">
        <f aca="false">0.35*AM618/$AN635*$AZ618</f>
        <v>0.00409104836573437</v>
      </c>
      <c r="AY618" s="81" t="n">
        <f aca="false">AX618*$J635</f>
        <v>22724.5136287578</v>
      </c>
      <c r="AZ618" s="140" t="n">
        <v>1</v>
      </c>
      <c r="BA618" s="140"/>
    </row>
    <row r="619" customFormat="false" ht="13.8" hidden="false" customHeight="false" outlineLevel="0" collapsed="false">
      <c r="A619" s="89" t="s">
        <v>53</v>
      </c>
      <c r="B619" s="81" t="n">
        <f aca="true">INDIRECT(ADDRESS(ROW()-35*INT((ROW()-15)/35)+138,2+INT((ROW()-15)/35), 1, 1, "Variables_Simulación"))</f>
        <v>0</v>
      </c>
      <c r="C619" s="81" t="n">
        <f aca="true">INDIRECT(ADDRESS(ROW()-35*INT((ROW()-15)/35)+108,2+INT((ROW()-15)/35), 1, 1, "Variables_Simulación"))</f>
        <v>0</v>
      </c>
      <c r="D619" s="81" t="n">
        <f aca="true">INDIRECT(ADDRESS(ROW()-35*INT((ROW()-15)/35)+78,2+INT((ROW()-15)/35), 1, 1, "Variables_Simulación"))</f>
        <v>0</v>
      </c>
      <c r="E619" s="81" t="n">
        <f aca="true">INDIRECT(ADDRESS(ROW()-35*INT((ROW()-15)/35)+48,2+INT((ROW()-15)/35), 1, 1, "Variables_Simulación"))</f>
        <v>0</v>
      </c>
      <c r="F619" s="81" t="n">
        <f aca="true">INDIRECT(ADDRESS(ROW()-35*INT((ROW()-15)/35)+18,2+INT((ROW()-15)/35), 1, 1, "Variables_Simulación"))</f>
        <v>0</v>
      </c>
      <c r="G619" s="81" t="n">
        <f aca="true">INDIRECT(ADDRESS(ROW()-35*INT((ROW()-15)/35)-12,2+INT((ROW()-15)/35), 1, 1, "Variables_Simulación"))</f>
        <v>0</v>
      </c>
      <c r="H619" s="81" t="n">
        <f aca="true">INDIRECT(ADDRESS(ROW()-35*INT((ROW()-15)/35)+168,2+INT((ROW()-15)/35), 1, 1, "Variables_Simulación"))</f>
        <v>0</v>
      </c>
      <c r="I619" s="82" t="n">
        <f aca="false">AP619+AR619+AT619+AV619+AX619</f>
        <v>0.0109228747611133</v>
      </c>
      <c r="J619" s="81" t="n">
        <f aca="false">AQ619+AS619+AU619+AW619+AY619</f>
        <v>60673.2050525582</v>
      </c>
      <c r="K619" s="90" t="n">
        <f aca="false">I619-Tabla_Ministerio!J619</f>
        <v>1.49792378332445E-005</v>
      </c>
      <c r="L619" s="81" t="n">
        <f aca="false">J619-Tabla_Ministerio!K619</f>
        <v>83.205052558209</v>
      </c>
      <c r="M619" s="82" t="n">
        <f aca="false">Q654/Q670</f>
        <v>0.0223763104731011</v>
      </c>
      <c r="N619" s="81" t="n">
        <f aca="false">ROUND(N635*M619,0)</f>
        <v>2361577</v>
      </c>
      <c r="O619" s="82" t="n">
        <f aca="false">Tabla_Ministerio!L619/Tabla_Ministerio!L635-M619</f>
        <v>-3.46356177653023E-006</v>
      </c>
      <c r="P619" s="81" t="n">
        <f aca="false">N619-Tabla_Ministerio!L619</f>
        <v>366</v>
      </c>
      <c r="Q619" s="83" t="n">
        <f aca="false">N619+J619</f>
        <v>2422250.20505256</v>
      </c>
      <c r="R619" s="81" t="n">
        <f aca="false">Q619-Tabla_Ministerio!M619</f>
        <v>449.205052558333</v>
      </c>
      <c r="T619" s="83" t="n">
        <f aca="false">B619+Tabla_Ministerio!B619</f>
        <v>6401</v>
      </c>
      <c r="U619" s="83" t="n">
        <f aca="false">C619+Tabla_Ministerio!C619</f>
        <v>33</v>
      </c>
      <c r="V619" s="83" t="n">
        <f aca="false">D619+Tabla_Ministerio!D619</f>
        <v>390.340909090909</v>
      </c>
      <c r="W619" s="83" t="n">
        <f aca="false">E619+Tabla_Ministerio!E619</f>
        <v>155.704545454545</v>
      </c>
      <c r="X619" s="83" t="n">
        <f aca="false">F619+Tabla_Ministerio!F619</f>
        <v>18</v>
      </c>
      <c r="Y619" s="83" t="n">
        <f aca="false">G619+Tabla_Ministerio!G619</f>
        <v>38</v>
      </c>
      <c r="Z619" s="83" t="n">
        <f aca="false">H619+Tabla_Ministerio!H619</f>
        <v>14</v>
      </c>
      <c r="AA619" s="83" t="n">
        <f aca="false">Y619+0.33*Z619</f>
        <v>42.62</v>
      </c>
      <c r="AD619" s="91" t="n">
        <f aca="false">IF(U619&gt;0,T619/U619,0)</f>
        <v>193.969696969697</v>
      </c>
      <c r="AE619" s="92" t="n">
        <f aca="false">EXP((((AD619-AD635)/AD636+2)/4-1.9)^3)</f>
        <v>0.0433416155273905</v>
      </c>
      <c r="AF619" s="93" t="n">
        <f aca="false">T619/V619</f>
        <v>16.3984861717613</v>
      </c>
      <c r="AG619" s="92" t="n">
        <f aca="false">EXP((((AF619-AF635)/AF636+2)/4-1.9)^3)</f>
        <v>0.0116117658722063</v>
      </c>
      <c r="AH619" s="92" t="n">
        <f aca="false">W619/V619</f>
        <v>0.398893740902473</v>
      </c>
      <c r="AI619" s="92" t="n">
        <f aca="false">EXP((((AH619-AH635)/AH636+2)/4-1.9)^3)</f>
        <v>0.0207581147298525</v>
      </c>
      <c r="AJ619" s="92" t="n">
        <f aca="false">X619/V619</f>
        <v>0.0461135371179039</v>
      </c>
      <c r="AK619" s="92" t="n">
        <f aca="false">EXP((((AJ619-AJ635)/AJ636+2)/4-1.9)^3)</f>
        <v>0.0364301567220529</v>
      </c>
      <c r="AL619" s="92" t="n">
        <f aca="false">AA619/V619</f>
        <v>0.109186608442504</v>
      </c>
      <c r="AM619" s="92" t="n">
        <f aca="false">EXP((((AL619-AL635)/AL636+2)/4-1.9)^3)</f>
        <v>0.0422157491881819</v>
      </c>
      <c r="AN619" s="92" t="n">
        <f aca="false">0.01*AE619+0.15*AG619+0.24*AI619+0.25*AK619+0.35*AM619</f>
        <v>0.0310401799676463</v>
      </c>
      <c r="AP619" s="94" t="n">
        <f aca="false">0.01*AE619/$AN635*$AZ619</f>
        <v>0.000152516847145687</v>
      </c>
      <c r="AQ619" s="81" t="n">
        <f aca="false">AP619*$J635</f>
        <v>847.184110705369</v>
      </c>
      <c r="AR619" s="94" t="n">
        <f aca="false">0.15*AG619/$AN635*$AZ619</f>
        <v>0.000612917827037475</v>
      </c>
      <c r="AS619" s="81" t="n">
        <f aca="false">AR619*$J635</f>
        <v>3404.56975050244</v>
      </c>
      <c r="AT619" s="94" t="n">
        <f aca="false">0.24*AI619/$AN635*$AZ619</f>
        <v>0.0017531209242266</v>
      </c>
      <c r="AU619" s="81" t="n">
        <f aca="false">AT619*$J635</f>
        <v>9738.0467728341</v>
      </c>
      <c r="AV619" s="94" t="n">
        <f aca="false">0.25*AK619/$AN635*$AZ619</f>
        <v>0.00320489475107326</v>
      </c>
      <c r="AW619" s="81" t="n">
        <f aca="false">AV619*$J635</f>
        <v>17802.2032346286</v>
      </c>
      <c r="AX619" s="94" t="n">
        <f aca="false">0.35*AM619/$AN635*$AZ619</f>
        <v>0.00519942441163033</v>
      </c>
      <c r="AY619" s="81" t="n">
        <f aca="false">AX619*$J635</f>
        <v>28881.2011838877</v>
      </c>
      <c r="AZ619" s="140" t="n">
        <v>1</v>
      </c>
      <c r="BA619" s="140"/>
    </row>
    <row r="620" customFormat="false" ht="13.8" hidden="false" customHeight="false" outlineLevel="0" collapsed="false">
      <c r="A620" s="89" t="s">
        <v>54</v>
      </c>
      <c r="B620" s="81" t="n">
        <f aca="true">INDIRECT(ADDRESS(ROW()-35*INT((ROW()-15)/35)+138,2+INT((ROW()-15)/35), 1, 1, "Variables_Simulación"))</f>
        <v>0</v>
      </c>
      <c r="C620" s="81" t="n">
        <f aca="true">INDIRECT(ADDRESS(ROW()-35*INT((ROW()-15)/35)+108,2+INT((ROW()-15)/35), 1, 1, "Variables_Simulación"))</f>
        <v>0</v>
      </c>
      <c r="D620" s="81" t="n">
        <f aca="true">INDIRECT(ADDRESS(ROW()-35*INT((ROW()-15)/35)+78,2+INT((ROW()-15)/35), 1, 1, "Variables_Simulación"))</f>
        <v>0</v>
      </c>
      <c r="E620" s="81" t="n">
        <f aca="true">INDIRECT(ADDRESS(ROW()-35*INT((ROW()-15)/35)+48,2+INT((ROW()-15)/35), 1, 1, "Variables_Simulación"))</f>
        <v>0</v>
      </c>
      <c r="F620" s="81" t="n">
        <f aca="true">INDIRECT(ADDRESS(ROW()-35*INT((ROW()-15)/35)+18,2+INT((ROW()-15)/35), 1, 1, "Variables_Simulación"))</f>
        <v>0</v>
      </c>
      <c r="G620" s="81" t="n">
        <f aca="true">INDIRECT(ADDRESS(ROW()-35*INT((ROW()-15)/35)-12,2+INT((ROW()-15)/35), 1, 1, "Variables_Simulación"))</f>
        <v>0</v>
      </c>
      <c r="H620" s="81" t="n">
        <f aca="true">INDIRECT(ADDRESS(ROW()-35*INT((ROW()-15)/35)+168,2+INT((ROW()-15)/35), 1, 1, "Variables_Simulación"))</f>
        <v>0</v>
      </c>
      <c r="I620" s="82" t="n">
        <f aca="false">AP620+AR620+AT620+AV620+AX620</f>
        <v>0.0171699862343475</v>
      </c>
      <c r="J620" s="81" t="n">
        <f aca="false">AQ620+AS620+AU620+AW620+AY620</f>
        <v>95373.98517604</v>
      </c>
      <c r="K620" s="90" t="n">
        <f aca="false">I620-Tabla_Ministerio!J620</f>
        <v>-7.14737781969399E-005</v>
      </c>
      <c r="L620" s="81" t="n">
        <f aca="false">J620-Tabla_Ministerio!K620</f>
        <v>-397.014823960038</v>
      </c>
      <c r="M620" s="82" t="n">
        <f aca="false">Q655/Q670</f>
        <v>0.0208419220641783</v>
      </c>
      <c r="N620" s="81" t="n">
        <f aca="false">ROUND(N635*M620,0)</f>
        <v>2199639</v>
      </c>
      <c r="O620" s="82" t="n">
        <f aca="false">Tabla_Ministerio!L620/Tabla_Ministerio!L635-M620</f>
        <v>1.51175218656707E-005</v>
      </c>
      <c r="P620" s="81" t="n">
        <f aca="false">N620-Tabla_Ministerio!L620</f>
        <v>-1595</v>
      </c>
      <c r="Q620" s="83" t="n">
        <f aca="false">N620+J620</f>
        <v>2295012.98517604</v>
      </c>
      <c r="R620" s="81" t="n">
        <f aca="false">Q620-Tabla_Ministerio!M620</f>
        <v>-1992.01482396014</v>
      </c>
      <c r="T620" s="83" t="n">
        <f aca="false">B620+Tabla_Ministerio!B620</f>
        <v>7694</v>
      </c>
      <c r="U620" s="83" t="n">
        <f aca="false">C620+Tabla_Ministerio!C620</f>
        <v>37</v>
      </c>
      <c r="V620" s="83" t="n">
        <f aca="false">D620+Tabla_Ministerio!D620</f>
        <v>305.454545454545</v>
      </c>
      <c r="W620" s="83" t="n">
        <f aca="false">E620+Tabla_Ministerio!E620</f>
        <v>138.409090909091</v>
      </c>
      <c r="X620" s="83" t="n">
        <f aca="false">F620+Tabla_Ministerio!F620</f>
        <v>7</v>
      </c>
      <c r="Y620" s="83" t="n">
        <f aca="false">G620+Tabla_Ministerio!G620</f>
        <v>23</v>
      </c>
      <c r="Z620" s="83" t="n">
        <f aca="false">H620+Tabla_Ministerio!H620</f>
        <v>5</v>
      </c>
      <c r="AA620" s="83" t="n">
        <f aca="false">Y620+0.33*Z620</f>
        <v>24.65</v>
      </c>
      <c r="AD620" s="91" t="n">
        <f aca="false">IF(U620&gt;0,T620/U620,0)</f>
        <v>207.945945945946</v>
      </c>
      <c r="AE620" s="92" t="n">
        <f aca="false">EXP((((AD620-AD635)/AD636+2)/4-1.9)^3)</f>
        <v>0.0577792652984289</v>
      </c>
      <c r="AF620" s="93" t="n">
        <f aca="false">T620/V620</f>
        <v>25.1886904761905</v>
      </c>
      <c r="AG620" s="92" t="n">
        <f aca="false">EXP((((AF620-AF635)/AF636+2)/4-1.9)^3)</f>
        <v>0.145463740656899</v>
      </c>
      <c r="AH620" s="92" t="n">
        <f aca="false">W620/V620</f>
        <v>0.453125000000001</v>
      </c>
      <c r="AI620" s="92" t="n">
        <f aca="false">EXP((((AH620-AH635)/AH636+2)/4-1.9)^3)</f>
        <v>0.0459926918970689</v>
      </c>
      <c r="AJ620" s="92" t="n">
        <f aca="false">X620/V620</f>
        <v>0.0229166666666667</v>
      </c>
      <c r="AK620" s="92" t="n">
        <f aca="false">EXP((((AJ620-AJ635)/AJ636+2)/4-1.9)^3)</f>
        <v>0.0200304848766621</v>
      </c>
      <c r="AL620" s="92" t="n">
        <f aca="false">AA620/V620</f>
        <v>0.0806994047619049</v>
      </c>
      <c r="AM620" s="92" t="n">
        <f aca="false">EXP((((AL620-AL635)/AL636+2)/4-1.9)^3)</f>
        <v>0.029570701472952</v>
      </c>
      <c r="AN620" s="92" t="n">
        <f aca="false">0.01*AE620+0.15*AG620+0.24*AI620+0.25*AK620+0.35*AM620</f>
        <v>0.0487929665415144</v>
      </c>
      <c r="AP620" s="94" t="n">
        <f aca="false">0.01*AE620/$AN635*$AZ620</f>
        <v>0.000203322171231515</v>
      </c>
      <c r="AQ620" s="81" t="n">
        <f aca="false">AP620*$J635</f>
        <v>1129.39203796232</v>
      </c>
      <c r="AR620" s="94" t="n">
        <f aca="false">0.15*AG620/$AN635*$AZ620</f>
        <v>0.0076781878671507</v>
      </c>
      <c r="AS620" s="81" t="n">
        <f aca="false">AR620*$J635</f>
        <v>42649.9687201591</v>
      </c>
      <c r="AT620" s="94" t="n">
        <f aca="false">0.24*AI620/$AN635*$AZ620</f>
        <v>0.00388430026404579</v>
      </c>
      <c r="AU620" s="81" t="n">
        <f aca="false">AT620*$J635</f>
        <v>21576.091602293</v>
      </c>
      <c r="AV620" s="94" t="n">
        <f aca="false">0.25*AK620/$AN635*$AZ620</f>
        <v>0.00176215535750924</v>
      </c>
      <c r="AW620" s="81" t="n">
        <f aca="false">AV620*$J635</f>
        <v>9788.23026711369</v>
      </c>
      <c r="AX620" s="94" t="n">
        <f aca="false">0.35*AM620/$AN635*$AZ620</f>
        <v>0.00364202057441022</v>
      </c>
      <c r="AY620" s="81" t="n">
        <f aca="false">AX620*$J635</f>
        <v>20230.3025485118</v>
      </c>
      <c r="AZ620" s="140" t="n">
        <v>1</v>
      </c>
      <c r="BA620" s="140"/>
    </row>
    <row r="621" customFormat="false" ht="13.8" hidden="false" customHeight="false" outlineLevel="0" collapsed="false">
      <c r="A621" s="89" t="s">
        <v>55</v>
      </c>
      <c r="B621" s="81" t="n">
        <f aca="true">INDIRECT(ADDRESS(ROW()-35*INT((ROW()-15)/35)+138,2+INT((ROW()-15)/35), 1, 1, "Variables_Simulación"))</f>
        <v>0</v>
      </c>
      <c r="C621" s="81" t="n">
        <f aca="true">INDIRECT(ADDRESS(ROW()-35*INT((ROW()-15)/35)+108,2+INT((ROW()-15)/35), 1, 1, "Variables_Simulación"))</f>
        <v>0</v>
      </c>
      <c r="D621" s="81" t="n">
        <f aca="true">INDIRECT(ADDRESS(ROW()-35*INT((ROW()-15)/35)+78,2+INT((ROW()-15)/35), 1, 1, "Variables_Simulación"))</f>
        <v>0</v>
      </c>
      <c r="E621" s="81" t="n">
        <f aca="true">INDIRECT(ADDRESS(ROW()-35*INT((ROW()-15)/35)+48,2+INT((ROW()-15)/35), 1, 1, "Variables_Simulación"))</f>
        <v>0</v>
      </c>
      <c r="F621" s="81" t="n">
        <f aca="true">INDIRECT(ADDRESS(ROW()-35*INT((ROW()-15)/35)+18,2+INT((ROW()-15)/35), 1, 1, "Variables_Simulación"))</f>
        <v>0</v>
      </c>
      <c r="G621" s="81" t="n">
        <f aca="true">INDIRECT(ADDRESS(ROW()-35*INT((ROW()-15)/35)-12,2+INT((ROW()-15)/35), 1, 1, "Variables_Simulación"))</f>
        <v>0</v>
      </c>
      <c r="H621" s="81" t="n">
        <f aca="true">INDIRECT(ADDRESS(ROW()-35*INT((ROW()-15)/35)+168,2+INT((ROW()-15)/35), 1, 1, "Variables_Simulación"))</f>
        <v>0</v>
      </c>
      <c r="I621" s="82" t="n">
        <f aca="false">AP621+AR621+AT621+AV621+AX621</f>
        <v>0.022046023608007</v>
      </c>
      <c r="J621" s="81" t="n">
        <f aca="false">AQ621+AS621+AU621+AW621+AY621</f>
        <v>122458.870967207</v>
      </c>
      <c r="K621" s="90" t="n">
        <f aca="false">I621-Tabla_Ministerio!J621</f>
        <v>-0.000121542118409538</v>
      </c>
      <c r="L621" s="81" t="n">
        <f aca="false">J621-Tabla_Ministerio!K621</f>
        <v>-675.129032792596</v>
      </c>
      <c r="M621" s="82" t="n">
        <f aca="false">Q656/Q670</f>
        <v>0.0201016747670552</v>
      </c>
      <c r="N621" s="81" t="n">
        <f aca="false">ROUND(N635*M621,0)</f>
        <v>2121513</v>
      </c>
      <c r="O621" s="82" t="n">
        <f aca="false">Tabla_Ministerio!L621/Tabla_Ministerio!L635-M621</f>
        <v>1.08258664775797E-005</v>
      </c>
      <c r="P621" s="81" t="n">
        <f aca="false">N621-Tabla_Ministerio!L621</f>
        <v>-1143</v>
      </c>
      <c r="Q621" s="83" t="n">
        <f aca="false">N621+J621</f>
        <v>2243971.87096721</v>
      </c>
      <c r="R621" s="81" t="n">
        <f aca="false">Q621-Tabla_Ministerio!M621</f>
        <v>-1818.12903279252</v>
      </c>
      <c r="T621" s="83" t="n">
        <f aca="false">B621+Tabla_Ministerio!B621</f>
        <v>8722</v>
      </c>
      <c r="U621" s="83" t="n">
        <f aca="false">C621+Tabla_Ministerio!C621</f>
        <v>34</v>
      </c>
      <c r="V621" s="83" t="n">
        <f aca="false">D621+Tabla_Ministerio!D621</f>
        <v>404.681818181818</v>
      </c>
      <c r="W621" s="83" t="n">
        <f aca="false">E621+Tabla_Ministerio!E621</f>
        <v>230.522727272727</v>
      </c>
      <c r="X621" s="83" t="n">
        <f aca="false">F621+Tabla_Ministerio!F621</f>
        <v>3</v>
      </c>
      <c r="Y621" s="83" t="n">
        <f aca="false">G621+Tabla_Ministerio!G621</f>
        <v>21</v>
      </c>
      <c r="Z621" s="83" t="n">
        <f aca="false">H621+Tabla_Ministerio!H621</f>
        <v>5</v>
      </c>
      <c r="AA621" s="83" t="n">
        <f aca="false">Y621+0.33*Z621</f>
        <v>22.65</v>
      </c>
      <c r="AD621" s="91" t="n">
        <f aca="false">IF(U621&gt;0,T621/U621,0)</f>
        <v>256.529411764706</v>
      </c>
      <c r="AE621" s="92" t="n">
        <f aca="false">EXP((((AD621-AD635)/AD636+2)/4-1.9)^3)</f>
        <v>0.136853649204424</v>
      </c>
      <c r="AF621" s="93" t="n">
        <f aca="false">T621/V621</f>
        <v>21.5527350331349</v>
      </c>
      <c r="AG621" s="92" t="n">
        <f aca="false">EXP((((AF621-AF635)/AF636+2)/4-1.9)^3)</f>
        <v>0.0604596107017701</v>
      </c>
      <c r="AH621" s="92" t="n">
        <f aca="false">W621/V621</f>
        <v>0.569639447377288</v>
      </c>
      <c r="AI621" s="92" t="n">
        <f aca="false">EXP((((AH621-AH635)/AH636+2)/4-1.9)^3)</f>
        <v>0.173071562690375</v>
      </c>
      <c r="AJ621" s="92" t="n">
        <f aca="false">X621/V621</f>
        <v>0.00741323149500169</v>
      </c>
      <c r="AK621" s="92" t="n">
        <f aca="false">EXP((((AJ621-AJ635)/AJ636+2)/4-1.9)^3)</f>
        <v>0.0129333779796522</v>
      </c>
      <c r="AL621" s="92" t="n">
        <f aca="false">AA621/V621</f>
        <v>0.0559698977872627</v>
      </c>
      <c r="AM621" s="92" t="n">
        <f aca="false">EXP((((AL621-AL635)/AL636+2)/4-1.9)^3)</f>
        <v>0.0212614086441599</v>
      </c>
      <c r="AN621" s="92" t="n">
        <f aca="false">0.01*AE621+0.15*AG621+0.24*AI621+0.25*AK621+0.35*AM621</f>
        <v>0.0626494906633687</v>
      </c>
      <c r="AP621" s="94" t="n">
        <f aca="false">0.01*AE621/$AN635*$AZ621</f>
        <v>0.000481580735813824</v>
      </c>
      <c r="AQ621" s="81" t="n">
        <f aca="false">AP621*$J635</f>
        <v>2675.03266057916</v>
      </c>
      <c r="AR621" s="94" t="n">
        <f aca="false">0.15*AG621/$AN635*$AZ621</f>
        <v>0.00319131246898105</v>
      </c>
      <c r="AS621" s="81" t="n">
        <f aca="false">AR621*$J635</f>
        <v>17726.7578409493</v>
      </c>
      <c r="AT621" s="94" t="n">
        <f aca="false">0.24*AI621/$AN635*$AZ621</f>
        <v>0.01461671167588</v>
      </c>
      <c r="AU621" s="81" t="n">
        <f aca="false">AT621*$J635</f>
        <v>81191.3314123174</v>
      </c>
      <c r="AV621" s="94" t="n">
        <f aca="false">0.25*AK621/$AN635*$AZ621</f>
        <v>0.00113779678514372</v>
      </c>
      <c r="AW621" s="81" t="n">
        <f aca="false">AV621*$J635</f>
        <v>6320.11070006354</v>
      </c>
      <c r="AX621" s="94" t="n">
        <f aca="false">0.35*AM621/$AN635*$AZ621</f>
        <v>0.00261862194218835</v>
      </c>
      <c r="AY621" s="81" t="n">
        <f aca="false">AX621*$J635</f>
        <v>14545.6383532981</v>
      </c>
      <c r="AZ621" s="140" t="n">
        <v>1</v>
      </c>
      <c r="BA621" s="140"/>
    </row>
    <row r="622" customFormat="false" ht="13.8" hidden="false" customHeight="false" outlineLevel="0" collapsed="false">
      <c r="A622" s="89" t="s">
        <v>56</v>
      </c>
      <c r="B622" s="81" t="n">
        <f aca="true">INDIRECT(ADDRESS(ROW()-35*INT((ROW()-15)/35)+138,2+INT((ROW()-15)/35), 1, 1, "Variables_Simulación"))</f>
        <v>0</v>
      </c>
      <c r="C622" s="81" t="n">
        <f aca="true">INDIRECT(ADDRESS(ROW()-35*INT((ROW()-15)/35)+108,2+INT((ROW()-15)/35), 1, 1, "Variables_Simulación"))</f>
        <v>0</v>
      </c>
      <c r="D622" s="81" t="n">
        <f aca="true">INDIRECT(ADDRESS(ROW()-35*INT((ROW()-15)/35)+78,2+INT((ROW()-15)/35), 1, 1, "Variables_Simulación"))</f>
        <v>0</v>
      </c>
      <c r="E622" s="81" t="n">
        <f aca="true">INDIRECT(ADDRESS(ROW()-35*INT((ROW()-15)/35)+48,2+INT((ROW()-15)/35), 1, 1, "Variables_Simulación"))</f>
        <v>0</v>
      </c>
      <c r="F622" s="81" t="n">
        <f aca="true">INDIRECT(ADDRESS(ROW()-35*INT((ROW()-15)/35)+18,2+INT((ROW()-15)/35), 1, 1, "Variables_Simulación"))</f>
        <v>0</v>
      </c>
      <c r="G622" s="81" t="n">
        <f aca="true">INDIRECT(ADDRESS(ROW()-35*INT((ROW()-15)/35)-12,2+INT((ROW()-15)/35), 1, 1, "Variables_Simulación"))</f>
        <v>0</v>
      </c>
      <c r="H622" s="81" t="n">
        <f aca="true">INDIRECT(ADDRESS(ROW()-35*INT((ROW()-15)/35)+168,2+INT((ROW()-15)/35), 1, 1, "Variables_Simulación"))</f>
        <v>0</v>
      </c>
      <c r="I622" s="82" t="n">
        <f aca="false">AP622+AR622+AT622+AV622+AX622</f>
        <v>0.0184572042222124</v>
      </c>
      <c r="J622" s="81" t="n">
        <f aca="false">AQ622+AS622+AU622+AW622+AY622</f>
        <v>102524.084635489</v>
      </c>
      <c r="K622" s="90" t="n">
        <f aca="false">I622-Tabla_Ministerio!J622</f>
        <v>0.000160240142115808</v>
      </c>
      <c r="L622" s="81" t="n">
        <f aca="false">J622-Tabla_Ministerio!K622</f>
        <v>890.084635489475</v>
      </c>
      <c r="M622" s="82" t="n">
        <f aca="false">Q657/Q670</f>
        <v>0.0215278994938415</v>
      </c>
      <c r="N622" s="81" t="n">
        <f aca="false">ROUND(N635*M622,0)</f>
        <v>2272036</v>
      </c>
      <c r="O622" s="82" t="n">
        <f aca="false">Tabla_Ministerio!L622/Tabla_Ministerio!L635-M622</f>
        <v>6.82428737974056E-007</v>
      </c>
      <c r="P622" s="81" t="n">
        <f aca="false">N622-Tabla_Ministerio!L622</f>
        <v>-72</v>
      </c>
      <c r="Q622" s="83" t="n">
        <f aca="false">N622+J622</f>
        <v>2374560.08463549</v>
      </c>
      <c r="R622" s="81" t="n">
        <f aca="false">Q622-Tabla_Ministerio!M622</f>
        <v>818.08463548962</v>
      </c>
      <c r="T622" s="83" t="n">
        <f aca="false">B622+Tabla_Ministerio!B622</f>
        <v>7863</v>
      </c>
      <c r="U622" s="83" t="n">
        <f aca="false">C622+Tabla_Ministerio!C622</f>
        <v>36</v>
      </c>
      <c r="V622" s="83" t="n">
        <f aca="false">D622+Tabla_Ministerio!D622</f>
        <v>456.159090909091</v>
      </c>
      <c r="W622" s="83" t="n">
        <f aca="false">E622+Tabla_Ministerio!E622</f>
        <v>210.636363636364</v>
      </c>
      <c r="X622" s="83" t="n">
        <f aca="false">F622+Tabla_Ministerio!F622</f>
        <v>27</v>
      </c>
      <c r="Y622" s="83" t="n">
        <f aca="false">G622+Tabla_Ministerio!G622</f>
        <v>59</v>
      </c>
      <c r="Z622" s="83" t="n">
        <f aca="false">H622+Tabla_Ministerio!H622</f>
        <v>34</v>
      </c>
      <c r="AA622" s="83" t="n">
        <f aca="false">Y622+0.33*Z622</f>
        <v>70.22</v>
      </c>
      <c r="AD622" s="91" t="n">
        <f aca="false">IF(U622&gt;0,T622/U622,0)</f>
        <v>218.416666666667</v>
      </c>
      <c r="AE622" s="92" t="n">
        <f aca="false">EXP((((AD622-AD635)/AD636+2)/4-1.9)^3)</f>
        <v>0.0708190563539158</v>
      </c>
      <c r="AF622" s="93" t="n">
        <f aca="false">T622/V622</f>
        <v>17.2374072044243</v>
      </c>
      <c r="AG622" s="92" t="n">
        <f aca="false">EXP((((AF622-AF635)/AF636+2)/4-1.9)^3)</f>
        <v>0.0157319749791281</v>
      </c>
      <c r="AH622" s="92" t="n">
        <f aca="false">W622/V622</f>
        <v>0.461760749339844</v>
      </c>
      <c r="AI622" s="92" t="n">
        <f aca="false">EXP((((AH622-AH635)/AH636+2)/4-1.9)^3)</f>
        <v>0.0516306422167936</v>
      </c>
      <c r="AJ622" s="92" t="n">
        <f aca="false">X622/V622</f>
        <v>0.0591898759404115</v>
      </c>
      <c r="AK622" s="92" t="n">
        <f aca="false">EXP((((AJ622-AJ635)/AJ636+2)/4-1.9)^3)</f>
        <v>0.0495998377749647</v>
      </c>
      <c r="AL622" s="92" t="n">
        <f aca="false">AA622/V622</f>
        <v>0.153937521797618</v>
      </c>
      <c r="AM622" s="92" t="n">
        <f aca="false">EXP((((AL622-AL635)/AL636+2)/4-1.9)^3)</f>
        <v>0.0702617992270366</v>
      </c>
      <c r="AN622" s="92" t="n">
        <f aca="false">0.01*AE622+0.15*AG622+0.24*AI622+0.25*AK622+0.35*AM622</f>
        <v>0.0524509301156428</v>
      </c>
      <c r="AP622" s="94" t="n">
        <f aca="false">0.01*AE622/$AN635*$AZ622</f>
        <v>0.000249208504609294</v>
      </c>
      <c r="AQ622" s="81" t="n">
        <f aca="false">AP622*$J635</f>
        <v>1384.27648688521</v>
      </c>
      <c r="AR622" s="94" t="n">
        <f aca="false">0.15*AG622/$AN635*$AZ622</f>
        <v>0.000830399788054202</v>
      </c>
      <c r="AS622" s="81" t="n">
        <f aca="false">AR622*$J635</f>
        <v>4612.61505950638</v>
      </c>
      <c r="AT622" s="94" t="n">
        <f aca="false">0.24*AI622/$AN635*$AZ622</f>
        <v>0.00436045182231062</v>
      </c>
      <c r="AU622" s="81" t="n">
        <f aca="false">AT622*$J635</f>
        <v>24220.9668537742</v>
      </c>
      <c r="AV622" s="94" t="n">
        <f aca="false">0.25*AK622/$AN635*$AZ622</f>
        <v>0.00436347998587779</v>
      </c>
      <c r="AW622" s="81" t="n">
        <f aca="false">AV622*$J635</f>
        <v>24237.7873697155</v>
      </c>
      <c r="AX622" s="94" t="n">
        <f aca="false">0.35*AM622/$AN635*$AZ622</f>
        <v>0.0086536641213605</v>
      </c>
      <c r="AY622" s="81" t="n">
        <f aca="false">AX622*$J635</f>
        <v>48068.4388656082</v>
      </c>
      <c r="AZ622" s="140" t="n">
        <v>1</v>
      </c>
      <c r="BA622" s="140"/>
    </row>
    <row r="623" customFormat="false" ht="13.8" hidden="false" customHeight="false" outlineLevel="0" collapsed="false">
      <c r="A623" s="89" t="s">
        <v>57</v>
      </c>
      <c r="B623" s="81" t="n">
        <f aca="true">INDIRECT(ADDRESS(ROW()-35*INT((ROW()-15)/35)+138,2+INT((ROW()-15)/35), 1, 1, "Variables_Simulación"))</f>
        <v>0</v>
      </c>
      <c r="C623" s="81" t="n">
        <f aca="true">INDIRECT(ADDRESS(ROW()-35*INT((ROW()-15)/35)+108,2+INT((ROW()-15)/35), 1, 1, "Variables_Simulación"))</f>
        <v>0</v>
      </c>
      <c r="D623" s="81" t="n">
        <f aca="true">INDIRECT(ADDRESS(ROW()-35*INT((ROW()-15)/35)+78,2+INT((ROW()-15)/35), 1, 1, "Variables_Simulación"))</f>
        <v>0</v>
      </c>
      <c r="E623" s="81" t="n">
        <f aca="true">INDIRECT(ADDRESS(ROW()-35*INT((ROW()-15)/35)+48,2+INT((ROW()-15)/35), 1, 1, "Variables_Simulación"))</f>
        <v>0</v>
      </c>
      <c r="F623" s="81" t="n">
        <f aca="true">INDIRECT(ADDRESS(ROW()-35*INT((ROW()-15)/35)+18,2+INT((ROW()-15)/35), 1, 1, "Variables_Simulación"))</f>
        <v>0</v>
      </c>
      <c r="G623" s="81" t="n">
        <f aca="true">INDIRECT(ADDRESS(ROW()-35*INT((ROW()-15)/35)-12,2+INT((ROW()-15)/35), 1, 1, "Variables_Simulación"))</f>
        <v>0</v>
      </c>
      <c r="H623" s="81" t="n">
        <f aca="true">INDIRECT(ADDRESS(ROW()-35*INT((ROW()-15)/35)+168,2+INT((ROW()-15)/35), 1, 1, "Variables_Simulación"))</f>
        <v>0</v>
      </c>
      <c r="I623" s="82" t="n">
        <f aca="false">AP623+AR623+AT623+AV623+AX623</f>
        <v>0.00612533004827216</v>
      </c>
      <c r="J623" s="81" t="n">
        <f aca="false">AQ623+AS623+AU623+AW623+AY623</f>
        <v>34024.321816497</v>
      </c>
      <c r="K623" s="90" t="n">
        <f aca="false">I623-Tabla_Ministerio!J623</f>
        <v>0.000143540238864189</v>
      </c>
      <c r="L623" s="81" t="n">
        <f aca="false">J623-Tabla_Ministerio!K623</f>
        <v>797.321816496973</v>
      </c>
      <c r="M623" s="82" t="n">
        <f aca="false">Q658/Q670</f>
        <v>0.0109387557051034</v>
      </c>
      <c r="N623" s="81" t="n">
        <f aca="false">ROUND(N635*M623,0)</f>
        <v>1154467</v>
      </c>
      <c r="O623" s="82" t="n">
        <f aca="false">Tabla_Ministerio!L623/Tabla_Ministerio!L635-M623</f>
        <v>2.82373077920318E-005</v>
      </c>
      <c r="P623" s="81" t="n">
        <f aca="false">N623-Tabla_Ministerio!L623</f>
        <v>-2980</v>
      </c>
      <c r="Q623" s="83" t="n">
        <f aca="false">N623+J623</f>
        <v>1188491.3218165</v>
      </c>
      <c r="R623" s="81" t="n">
        <f aca="false">Q623-Tabla_Ministerio!M623</f>
        <v>-2182.67818350298</v>
      </c>
      <c r="T623" s="83" t="n">
        <f aca="false">B623+Tabla_Ministerio!B623</f>
        <v>3330</v>
      </c>
      <c r="U623" s="83" t="n">
        <f aca="false">C623+Tabla_Ministerio!C623</f>
        <v>48</v>
      </c>
      <c r="V623" s="83" t="n">
        <f aca="false">D623+Tabla_Ministerio!D623</f>
        <v>221.636363636364</v>
      </c>
      <c r="W623" s="83" t="n">
        <f aca="false">E623+Tabla_Ministerio!E623</f>
        <v>65.1590909090909</v>
      </c>
      <c r="X623" s="83" t="n">
        <f aca="false">F623+Tabla_Ministerio!F623</f>
        <v>4</v>
      </c>
      <c r="Y623" s="83" t="n">
        <f aca="false">G623+Tabla_Ministerio!G623</f>
        <v>18</v>
      </c>
      <c r="Z623" s="83" t="n">
        <f aca="false">H623+Tabla_Ministerio!H623</f>
        <v>4</v>
      </c>
      <c r="AA623" s="83" t="n">
        <f aca="false">Y623+0.33*Z623</f>
        <v>19.32</v>
      </c>
      <c r="AD623" s="91" t="n">
        <f aca="false">IF(U623&gt;0,T623/U623,0)</f>
        <v>69.375</v>
      </c>
      <c r="AE623" s="92" t="n">
        <f aca="false">EXP((((AD623-AD635)/AD636+2)/4-1.9)^3)</f>
        <v>0.00136407942017335</v>
      </c>
      <c r="AF623" s="93" t="n">
        <f aca="false">T623/V623</f>
        <v>15.0246103363412</v>
      </c>
      <c r="AG623" s="92" t="n">
        <f aca="false">EXP((((AF623-AF635)/AF636+2)/4-1.9)^3)</f>
        <v>0.00684362553041134</v>
      </c>
      <c r="AH623" s="92" t="n">
        <f aca="false">W623/V623</f>
        <v>0.293990976210008</v>
      </c>
      <c r="AI623" s="92" t="n">
        <f aca="false">EXP((((AH623-AH635)/AH636+2)/4-1.9)^3)</f>
        <v>0.00308648241643041</v>
      </c>
      <c r="AJ623" s="92" t="n">
        <f aca="false">X623/V623</f>
        <v>0.0180475799835931</v>
      </c>
      <c r="AK623" s="92" t="n">
        <f aca="false">EXP((((AJ623-AJ635)/AJ636+2)/4-1.9)^3)</f>
        <v>0.0175173610514689</v>
      </c>
      <c r="AL623" s="92" t="n">
        <f aca="false">AA623/V623</f>
        <v>0.0871698113207546</v>
      </c>
      <c r="AM623" s="92" t="n">
        <f aca="false">EXP((((AL623-AL635)/AL636+2)/4-1.9)^3)</f>
        <v>0.0321326640603653</v>
      </c>
      <c r="AN623" s="92" t="n">
        <f aca="false">0.01*AE623+0.15*AG623+0.24*AI623+0.25*AK623+0.35*AM623</f>
        <v>0.0174067130877018</v>
      </c>
      <c r="AP623" s="94" t="n">
        <f aca="false">0.01*AE623/$AN635*$AZ623</f>
        <v>4.80012315853059E-006</v>
      </c>
      <c r="AQ623" s="81" t="n">
        <f aca="false">AP623*$J635</f>
        <v>26.6632057077046</v>
      </c>
      <c r="AR623" s="94" t="n">
        <f aca="false">0.15*AG623/$AN635*$AZ623</f>
        <v>0.000361235331070356</v>
      </c>
      <c r="AS623" s="81" t="n">
        <f aca="false">AR623*$J635</f>
        <v>2006.55100361386</v>
      </c>
      <c r="AT623" s="94" t="n">
        <f aca="false">0.24*AI623/$AN635*$AZ623</f>
        <v>0.000260668031606938</v>
      </c>
      <c r="AU623" s="81" t="n">
        <f aca="false">AT623*$J635</f>
        <v>1447.93062982281</v>
      </c>
      <c r="AV623" s="94" t="n">
        <f aca="false">0.25*AK623/$AN635*$AZ623</f>
        <v>0.00154106662002151</v>
      </c>
      <c r="AW623" s="81" t="n">
        <f aca="false">AV623*$J635</f>
        <v>8560.1504257005</v>
      </c>
      <c r="AX623" s="94" t="n">
        <f aca="false">0.35*AM623/$AN635*$AZ623</f>
        <v>0.00395755994241483</v>
      </c>
      <c r="AY623" s="81" t="n">
        <f aca="false">AX623*$J635</f>
        <v>21983.0265516521</v>
      </c>
      <c r="AZ623" s="140" t="n">
        <v>1</v>
      </c>
      <c r="BA623" s="140"/>
    </row>
    <row r="624" customFormat="false" ht="13.8" hidden="false" customHeight="false" outlineLevel="0" collapsed="false">
      <c r="A624" s="89" t="s">
        <v>58</v>
      </c>
      <c r="B624" s="81" t="n">
        <f aca="true">INDIRECT(ADDRESS(ROW()-35*INT((ROW()-15)/35)+138,2+INT((ROW()-15)/35), 1, 1, "Variables_Simulación"))</f>
        <v>0</v>
      </c>
      <c r="C624" s="81" t="n">
        <f aca="true">INDIRECT(ADDRESS(ROW()-35*INT((ROW()-15)/35)+108,2+INT((ROW()-15)/35), 1, 1, "Variables_Simulación"))</f>
        <v>0</v>
      </c>
      <c r="D624" s="81" t="n">
        <f aca="true">INDIRECT(ADDRESS(ROW()-35*INT((ROW()-15)/35)+78,2+INT((ROW()-15)/35), 1, 1, "Variables_Simulación"))</f>
        <v>0</v>
      </c>
      <c r="E624" s="81" t="n">
        <f aca="true">INDIRECT(ADDRESS(ROW()-35*INT((ROW()-15)/35)+48,2+INT((ROW()-15)/35), 1, 1, "Variables_Simulación"))</f>
        <v>0</v>
      </c>
      <c r="F624" s="81" t="n">
        <f aca="true">INDIRECT(ADDRESS(ROW()-35*INT((ROW()-15)/35)+18,2+INT((ROW()-15)/35), 1, 1, "Variables_Simulación"))</f>
        <v>0</v>
      </c>
      <c r="G624" s="81" t="n">
        <f aca="true">INDIRECT(ADDRESS(ROW()-35*INT((ROW()-15)/35)-12,2+INT((ROW()-15)/35), 1, 1, "Variables_Simulación"))</f>
        <v>0</v>
      </c>
      <c r="H624" s="81" t="n">
        <f aca="true">INDIRECT(ADDRESS(ROW()-35*INT((ROW()-15)/35)+168,2+INT((ROW()-15)/35), 1, 1, "Variables_Simulación"))</f>
        <v>0</v>
      </c>
      <c r="I624" s="82" t="n">
        <f aca="false">AP624+AR624+AT624+AV624+AX624</f>
        <v>0.0891247780054475</v>
      </c>
      <c r="J624" s="81" t="n">
        <f aca="false">AQ624+AS624+AU624+AW624+AY624</f>
        <v>495060.691388635</v>
      </c>
      <c r="K624" s="90" t="n">
        <f aca="false">I624-Tabla_Ministerio!J624</f>
        <v>0.000102920447908689</v>
      </c>
      <c r="L624" s="81" t="n">
        <f aca="false">J624-Tabla_Ministerio!K624</f>
        <v>571.691388635081</v>
      </c>
      <c r="M624" s="82" t="n">
        <f aca="false">Q659/Q670</f>
        <v>0.0471243566395472</v>
      </c>
      <c r="N624" s="81" t="n">
        <f aca="false">ROUND(N635*M624,0)</f>
        <v>4973464</v>
      </c>
      <c r="O624" s="82" t="n">
        <f aca="false">Tabla_Ministerio!L624/Tabla_Ministerio!L635-M624</f>
        <v>4.75628603764655E-006</v>
      </c>
      <c r="P624" s="81" t="n">
        <f aca="false">N624-Tabla_Ministerio!L624</f>
        <v>-502</v>
      </c>
      <c r="Q624" s="83" t="n">
        <f aca="false">N624+J624</f>
        <v>5468524.69138864</v>
      </c>
      <c r="R624" s="81" t="n">
        <f aca="false">Q624-Tabla_Ministerio!M624</f>
        <v>69.6913886349648</v>
      </c>
      <c r="T624" s="83" t="n">
        <f aca="false">B624+Tabla_Ministerio!B624</f>
        <v>5095</v>
      </c>
      <c r="U624" s="83" t="n">
        <f aca="false">C624+Tabla_Ministerio!C624</f>
        <v>17</v>
      </c>
      <c r="V624" s="83" t="n">
        <f aca="false">D624+Tabla_Ministerio!D624</f>
        <v>228.363636363636</v>
      </c>
      <c r="W624" s="83" t="n">
        <f aca="false">E624+Tabla_Ministerio!E624</f>
        <v>181.477272727273</v>
      </c>
      <c r="X624" s="83" t="n">
        <f aca="false">F624+Tabla_Ministerio!F624</f>
        <v>31</v>
      </c>
      <c r="Y624" s="83" t="n">
        <f aca="false">G624+Tabla_Ministerio!G624</f>
        <v>28</v>
      </c>
      <c r="Z624" s="83" t="n">
        <f aca="false">H624+Tabla_Ministerio!H624</f>
        <v>20</v>
      </c>
      <c r="AA624" s="83" t="n">
        <f aca="false">Y624+0.33*Z624</f>
        <v>34.6</v>
      </c>
      <c r="AD624" s="91" t="n">
        <f aca="false">IF(U624&gt;0,T624/U624,0)</f>
        <v>299.705882352941</v>
      </c>
      <c r="AE624" s="92" t="n">
        <f aca="false">EXP((((AD624-AD635)/AD636+2)/4-1.9)^3)</f>
        <v>0.250011512712729</v>
      </c>
      <c r="AF624" s="93" t="n">
        <f aca="false">T624/V624</f>
        <v>22.3109076433121</v>
      </c>
      <c r="AG624" s="92" t="n">
        <f aca="false">EXP((((AF624-AF635)/AF636+2)/4-1.9)^3)</f>
        <v>0.0739467366474384</v>
      </c>
      <c r="AH624" s="92" t="n">
        <f aca="false">W624/V624</f>
        <v>0.794685509554143</v>
      </c>
      <c r="AI624" s="92" t="n">
        <f aca="false">EXP((((AH624-AH635)/AH636+2)/4-1.9)^3)</f>
        <v>0.682732512871315</v>
      </c>
      <c r="AJ624" s="92" t="n">
        <f aca="false">X624/V624</f>
        <v>0.135748407643312</v>
      </c>
      <c r="AK624" s="92" t="n">
        <f aca="false">EXP((((AJ624-AJ635)/AJ636+2)/4-1.9)^3)</f>
        <v>0.207459602299939</v>
      </c>
      <c r="AL624" s="92" t="n">
        <f aca="false">AA624/V624</f>
        <v>0.151512738853503</v>
      </c>
      <c r="AM624" s="92" t="n">
        <f aca="false">EXP((((AL624-AL635)/AL636+2)/4-1.9)^3)</f>
        <v>0.0684523702140957</v>
      </c>
      <c r="AN624" s="92" t="n">
        <f aca="false">0.01*AE624+0.15*AG624+0.24*AI624+0.25*AK624+0.35*AM624</f>
        <v>0.253271158863277</v>
      </c>
      <c r="AP624" s="94" t="n">
        <f aca="false">0.01*AE624/$AN635*$AZ624</f>
        <v>0.000879777258071326</v>
      </c>
      <c r="AQ624" s="81" t="n">
        <f aca="false">AP624*$J635</f>
        <v>4886.89169719073</v>
      </c>
      <c r="AR624" s="94" t="n">
        <f aca="false">0.15*AG624/$AN635*$AZ624</f>
        <v>0.00390321968607249</v>
      </c>
      <c r="AS624" s="81" t="n">
        <f aca="false">AR624*$J635</f>
        <v>21681.1831644694</v>
      </c>
      <c r="AT624" s="94" t="n">
        <f aca="false">0.24*AI624/$AN635*$AZ624</f>
        <v>0.0576599883727985</v>
      </c>
      <c r="AU624" s="81" t="n">
        <f aca="false">AT624*$J635</f>
        <v>320283.476134477</v>
      </c>
      <c r="AV624" s="94" t="n">
        <f aca="false">0.25*AK624/$AN635*$AZ624</f>
        <v>0.018250983533879</v>
      </c>
      <c r="AW624" s="81" t="n">
        <f aca="false">AV624*$J635</f>
        <v>101378.59222777</v>
      </c>
      <c r="AX624" s="94" t="n">
        <f aca="false">0.35*AM624/$AN635*$AZ624</f>
        <v>0.00843080915462617</v>
      </c>
      <c r="AY624" s="81" t="n">
        <f aca="false">AX624*$J635</f>
        <v>46830.5481647287</v>
      </c>
      <c r="AZ624" s="140" t="n">
        <v>1</v>
      </c>
      <c r="BA624" s="140"/>
    </row>
    <row r="625" customFormat="false" ht="13.8" hidden="false" customHeight="false" outlineLevel="0" collapsed="false">
      <c r="A625" s="89" t="s">
        <v>59</v>
      </c>
      <c r="B625" s="81" t="n">
        <f aca="true">INDIRECT(ADDRESS(ROW()-35*INT((ROW()-15)/35)+138,2+INT((ROW()-15)/35), 1, 1, "Variables_Simulación"))</f>
        <v>0</v>
      </c>
      <c r="C625" s="81" t="n">
        <f aca="true">INDIRECT(ADDRESS(ROW()-35*INT((ROW()-15)/35)+108,2+INT((ROW()-15)/35), 1, 1, "Variables_Simulación"))</f>
        <v>0</v>
      </c>
      <c r="D625" s="81" t="n">
        <f aca="true">INDIRECT(ADDRESS(ROW()-35*INT((ROW()-15)/35)+78,2+INT((ROW()-15)/35), 1, 1, "Variables_Simulación"))</f>
        <v>0</v>
      </c>
      <c r="E625" s="81" t="n">
        <f aca="true">INDIRECT(ADDRESS(ROW()-35*INT((ROW()-15)/35)+48,2+INT((ROW()-15)/35), 1, 1, "Variables_Simulación"))</f>
        <v>0</v>
      </c>
      <c r="F625" s="81" t="n">
        <f aca="true">INDIRECT(ADDRESS(ROW()-35*INT((ROW()-15)/35)+18,2+INT((ROW()-15)/35), 1, 1, "Variables_Simulación"))</f>
        <v>0</v>
      </c>
      <c r="G625" s="81" t="n">
        <f aca="true">INDIRECT(ADDRESS(ROW()-35*INT((ROW()-15)/35)-12,2+INT((ROW()-15)/35), 1, 1, "Variables_Simulación"))</f>
        <v>0</v>
      </c>
      <c r="H625" s="81" t="n">
        <f aca="true">INDIRECT(ADDRESS(ROW()-35*INT((ROW()-15)/35)+168,2+INT((ROW()-15)/35), 1, 1, "Variables_Simulación"))</f>
        <v>0</v>
      </c>
      <c r="I625" s="82" t="n">
        <f aca="false">AP625+AR625+AT625+AV625+AX625</f>
        <v>0.00825319790525267</v>
      </c>
      <c r="J625" s="81" t="n">
        <f aca="false">AQ625+AS625+AU625+AW625+AY625</f>
        <v>45843.9723787238</v>
      </c>
      <c r="K625" s="90" t="n">
        <f aca="false">I625-Tabla_Ministerio!J625</f>
        <v>0.00016021993275663</v>
      </c>
      <c r="L625" s="81" t="n">
        <f aca="false">J625-Tabla_Ministerio!K625</f>
        <v>889.972378723775</v>
      </c>
      <c r="M625" s="82" t="n">
        <f aca="false">Q660/Q670</f>
        <v>0.0104268209241606</v>
      </c>
      <c r="N625" s="81" t="n">
        <f aca="false">ROUND(N635*M625,0)</f>
        <v>1100438</v>
      </c>
      <c r="O625" s="82" t="n">
        <f aca="false">Tabla_Ministerio!L625/Tabla_Ministerio!L635-M625</f>
        <v>-1.68061143941325E-005</v>
      </c>
      <c r="P625" s="81" t="n">
        <f aca="false">N625-Tabla_Ministerio!L625</f>
        <v>1774</v>
      </c>
      <c r="Q625" s="83" t="n">
        <f aca="false">N625+J625</f>
        <v>1146281.97237872</v>
      </c>
      <c r="R625" s="81" t="n">
        <f aca="false">Q625-Tabla_Ministerio!M625</f>
        <v>2663.97237872379</v>
      </c>
      <c r="T625" s="83" t="n">
        <f aca="false">B625+Tabla_Ministerio!B625</f>
        <v>3080</v>
      </c>
      <c r="U625" s="83" t="n">
        <f aca="false">C625+Tabla_Ministerio!C625</f>
        <v>26</v>
      </c>
      <c r="V625" s="83" t="n">
        <f aca="false">D625+Tabla_Ministerio!D625</f>
        <v>129.590909090909</v>
      </c>
      <c r="W625" s="83" t="n">
        <f aca="false">E625+Tabla_Ministerio!E625</f>
        <v>36.75</v>
      </c>
      <c r="X625" s="83" t="n">
        <f aca="false">F625+Tabla_Ministerio!F625</f>
        <v>0</v>
      </c>
      <c r="Y625" s="83" t="n">
        <f aca="false">G625+Tabla_Ministerio!G625</f>
        <v>2</v>
      </c>
      <c r="Z625" s="83" t="n">
        <f aca="false">H625+Tabla_Ministerio!H625</f>
        <v>1</v>
      </c>
      <c r="AA625" s="83" t="n">
        <f aca="false">Y625+0.33*Z625</f>
        <v>2.33</v>
      </c>
      <c r="AD625" s="91" t="n">
        <f aca="false">IF(U625&gt;0,T625/U625,0)</f>
        <v>118.461538461538</v>
      </c>
      <c r="AE625" s="92" t="n">
        <f aca="false">EXP((((AD625-AD635)/AD636+2)/4-1.9)^3)</f>
        <v>0.00653555386075306</v>
      </c>
      <c r="AF625" s="93" t="n">
        <f aca="false">T625/V625</f>
        <v>23.7670992634164</v>
      </c>
      <c r="AG625" s="92" t="n">
        <f aca="false">EXP((((AF625-AF635)/AF636+2)/4-1.9)^3)</f>
        <v>0.105914212159111</v>
      </c>
      <c r="AH625" s="92" t="n">
        <f aca="false">W625/V625</f>
        <v>0.283584707120309</v>
      </c>
      <c r="AI625" s="92" t="n">
        <f aca="false">EXP((((AH625-AH635)/AH636+2)/4-1.9)^3)</f>
        <v>0.00248333777884638</v>
      </c>
      <c r="AJ625" s="92" t="n">
        <f aca="false">X625/V625</f>
        <v>0</v>
      </c>
      <c r="AK625" s="92" t="n">
        <f aca="false">EXP((((AJ625-AJ635)/AJ636+2)/4-1.9)^3)</f>
        <v>0.0103769592107671</v>
      </c>
      <c r="AL625" s="92" t="n">
        <f aca="false">AA625/V625</f>
        <v>0.0179796562609611</v>
      </c>
      <c r="AM625" s="92" t="n">
        <f aca="false">EXP((((AL625-AL635)/AL636+2)/4-1.9)^3)</f>
        <v>0.0123167798253841</v>
      </c>
      <c r="AN625" s="92" t="n">
        <f aca="false">0.01*AE625+0.15*AG625+0.24*AI625+0.25*AK625+0.35*AM625</f>
        <v>0.0234536011709735</v>
      </c>
      <c r="AP625" s="94" t="n">
        <f aca="false">0.01*AE625/$AN635*$AZ625</f>
        <v>2.29982675325737E-005</v>
      </c>
      <c r="AQ625" s="81" t="n">
        <f aca="false">AP625*$J635</f>
        <v>127.748292677047</v>
      </c>
      <c r="AR625" s="94" t="n">
        <f aca="false">0.15*AG625/$AN635*$AZ625</f>
        <v>0.00559059745807755</v>
      </c>
      <c r="AS625" s="81" t="n">
        <f aca="false">AR625*$J635</f>
        <v>31054.0469756037</v>
      </c>
      <c r="AT625" s="94" t="n">
        <f aca="false">0.24*AI625/$AN635*$AZ625</f>
        <v>0.000209729615558828</v>
      </c>
      <c r="AU625" s="81" t="n">
        <f aca="false">AT625*$J635</f>
        <v>1164.9834177077</v>
      </c>
      <c r="AV625" s="94" t="n">
        <f aca="false">0.25*AK625/$AN635*$AZ625</f>
        <v>0.000912899232370212</v>
      </c>
      <c r="AW625" s="81" t="n">
        <f aca="false">AV625*$J635</f>
        <v>5070.87406285296</v>
      </c>
      <c r="AX625" s="94" t="n">
        <f aca="false">0.35*AM625/$AN635*$AZ625</f>
        <v>0.00151697333171351</v>
      </c>
      <c r="AY625" s="81" t="n">
        <f aca="false">AX625*$J635</f>
        <v>8426.31962988236</v>
      </c>
      <c r="AZ625" s="140" t="n">
        <v>1</v>
      </c>
      <c r="BA625" s="140"/>
    </row>
    <row r="626" customFormat="false" ht="13.8" hidden="false" customHeight="false" outlineLevel="0" collapsed="false">
      <c r="A626" s="89" t="s">
        <v>60</v>
      </c>
      <c r="B626" s="81" t="n">
        <f aca="true">INDIRECT(ADDRESS(ROW()-35*INT((ROW()-15)/35)+138,2+INT((ROW()-15)/35), 1, 1, "Variables_Simulación"))</f>
        <v>0</v>
      </c>
      <c r="C626" s="81" t="n">
        <f aca="true">INDIRECT(ADDRESS(ROW()-35*INT((ROW()-15)/35)+108,2+INT((ROW()-15)/35), 1, 1, "Variables_Simulación"))</f>
        <v>0</v>
      </c>
      <c r="D626" s="81" t="n">
        <f aca="true">INDIRECT(ADDRESS(ROW()-35*INT((ROW()-15)/35)+78,2+INT((ROW()-15)/35), 1, 1, "Variables_Simulación"))</f>
        <v>0</v>
      </c>
      <c r="E626" s="81" t="n">
        <f aca="true">INDIRECT(ADDRESS(ROW()-35*INT((ROW()-15)/35)+48,2+INT((ROW()-15)/35), 1, 1, "Variables_Simulación"))</f>
        <v>0</v>
      </c>
      <c r="F626" s="81" t="n">
        <f aca="true">INDIRECT(ADDRESS(ROW()-35*INT((ROW()-15)/35)+18,2+INT((ROW()-15)/35), 1, 1, "Variables_Simulación"))</f>
        <v>0</v>
      </c>
      <c r="G626" s="81" t="n">
        <f aca="true">INDIRECT(ADDRESS(ROW()-35*INT((ROW()-15)/35)-12,2+INT((ROW()-15)/35), 1, 1, "Variables_Simulación"))</f>
        <v>0</v>
      </c>
      <c r="H626" s="81" t="n">
        <f aca="true">INDIRECT(ADDRESS(ROW()-35*INT((ROW()-15)/35)+168,2+INT((ROW()-15)/35), 1, 1, "Variables_Simulación"))</f>
        <v>0</v>
      </c>
      <c r="I626" s="82" t="n">
        <f aca="false">AP626+AR626+AT626+AV626+AX626</f>
        <v>0.0439905935422797</v>
      </c>
      <c r="J626" s="81" t="n">
        <f aca="false">AQ626+AS626+AU626+AW626+AY626</f>
        <v>244354.198024553</v>
      </c>
      <c r="K626" s="90" t="n">
        <f aca="false">I626-Tabla_Ministerio!J626</f>
        <v>7.41679728650385E-006</v>
      </c>
      <c r="L626" s="81" t="n">
        <f aca="false">J626-Tabla_Ministerio!K626</f>
        <v>41.1980245527229</v>
      </c>
      <c r="M626" s="82" t="n">
        <f aca="false">Q661/Q670</f>
        <v>0.0317836685363914</v>
      </c>
      <c r="N626" s="81" t="n">
        <f aca="false">ROUND(N635*M626,0)</f>
        <v>3354421</v>
      </c>
      <c r="O626" s="82" t="n">
        <f aca="false">Tabla_Ministerio!L626/Tabla_Ministerio!L635-M626</f>
        <v>5.97597106402059E-005</v>
      </c>
      <c r="P626" s="81" t="n">
        <f aca="false">N626-Tabla_Ministerio!L626</f>
        <v>-6307</v>
      </c>
      <c r="Q626" s="83" t="n">
        <f aca="false">N626+J626</f>
        <v>3598775.19802455</v>
      </c>
      <c r="R626" s="81" t="n">
        <f aca="false">Q626-Tabla_Ministerio!M626</f>
        <v>-6265.80197544722</v>
      </c>
      <c r="T626" s="83" t="n">
        <f aca="false">B626+Tabla_Ministerio!B626</f>
        <v>7034</v>
      </c>
      <c r="U626" s="83" t="n">
        <f aca="false">C626+Tabla_Ministerio!C626</f>
        <v>39</v>
      </c>
      <c r="V626" s="83" t="n">
        <f aca="false">D626+Tabla_Ministerio!D626</f>
        <v>238.659090909091</v>
      </c>
      <c r="W626" s="83" t="n">
        <f aca="false">E626+Tabla_Ministerio!E626</f>
        <v>144.818181818182</v>
      </c>
      <c r="X626" s="83" t="n">
        <f aca="false">F626+Tabla_Ministerio!F626</f>
        <v>9</v>
      </c>
      <c r="Y626" s="83" t="n">
        <f aca="false">G626+Tabla_Ministerio!G626</f>
        <v>19</v>
      </c>
      <c r="Z626" s="83" t="n">
        <f aca="false">H626+Tabla_Ministerio!H626</f>
        <v>12</v>
      </c>
      <c r="AA626" s="83" t="n">
        <f aca="false">Y626+0.33*Z626</f>
        <v>22.96</v>
      </c>
      <c r="AD626" s="91" t="n">
        <f aca="false">IF(U626&gt;0,T626/U626,0)</f>
        <v>180.358974358974</v>
      </c>
      <c r="AE626" s="92" t="n">
        <f aca="false">EXP((((AD626-AD635)/AD636+2)/4-1.9)^3)</f>
        <v>0.0321734360968408</v>
      </c>
      <c r="AF626" s="93" t="n">
        <f aca="false">T626/V626</f>
        <v>29.4730025711837</v>
      </c>
      <c r="AG626" s="92" t="n">
        <f aca="false">EXP((((AF626-AF635)/AF636+2)/4-1.9)^3)</f>
        <v>0.315108140320422</v>
      </c>
      <c r="AH626" s="92" t="n">
        <f aca="false">W626/V626</f>
        <v>0.606799352442625</v>
      </c>
      <c r="AI626" s="92" t="n">
        <f aca="false">EXP((((AH626-AH635)/AH636+2)/4-1.9)^3)</f>
        <v>0.239296527272312</v>
      </c>
      <c r="AJ626" s="92" t="n">
        <f aca="false">X626/V626</f>
        <v>0.0377106942195981</v>
      </c>
      <c r="AK626" s="92" t="n">
        <f aca="false">EXP((((AJ626-AJ635)/AJ636+2)/4-1.9)^3)</f>
        <v>0.029557838912526</v>
      </c>
      <c r="AL626" s="92" t="n">
        <f aca="false">AA626/V626</f>
        <v>0.0962041710313303</v>
      </c>
      <c r="AM626" s="92" t="n">
        <f aca="false">EXP((((AL626-AL635)/AL636+2)/4-1.9)^3)</f>
        <v>0.0360059792352915</v>
      </c>
      <c r="AN626" s="92" t="n">
        <f aca="false">0.01*AE626+0.15*AG626+0.24*AI626+0.25*AK626+0.35*AM626</f>
        <v>0.12501067441487</v>
      </c>
      <c r="AP626" s="94" t="n">
        <f aca="false">0.01*AE626/$AN635*$AZ626</f>
        <v>0.000113216615846549</v>
      </c>
      <c r="AQ626" s="81" t="n">
        <f aca="false">AP626*$J635</f>
        <v>628.883430309899</v>
      </c>
      <c r="AR626" s="94" t="n">
        <f aca="false">0.15*AG626/$AN635*$AZ626</f>
        <v>0.0166327325897345</v>
      </c>
      <c r="AS626" s="81" t="n">
        <f aca="false">AR626*$J635</f>
        <v>92389.7066543375</v>
      </c>
      <c r="AT626" s="94" t="n">
        <f aca="false">0.24*AI626/$AN635*$AZ626</f>
        <v>0.0202097230175022</v>
      </c>
      <c r="AU626" s="81" t="n">
        <f aca="false">AT626*$J635</f>
        <v>112258.786767536</v>
      </c>
      <c r="AV626" s="94" t="n">
        <f aca="false">0.25*AK626/$AN635*$AZ626</f>
        <v>0.00260031170073114</v>
      </c>
      <c r="AW626" s="81" t="n">
        <f aca="false">AV626*$J635</f>
        <v>14443.9306015576</v>
      </c>
      <c r="AX626" s="94" t="n">
        <f aca="false">0.35*AM626/$AN635*$AZ626</f>
        <v>0.00443460961846528</v>
      </c>
      <c r="AY626" s="81" t="n">
        <f aca="false">AX626*$J635</f>
        <v>24632.8905708122</v>
      </c>
      <c r="AZ626" s="140" t="n">
        <v>1</v>
      </c>
      <c r="BA626" s="140"/>
    </row>
    <row r="627" customFormat="false" ht="13.8" hidden="false" customHeight="false" outlineLevel="0" collapsed="false">
      <c r="A627" s="89" t="s">
        <v>61</v>
      </c>
      <c r="B627" s="81" t="n">
        <f aca="true">INDIRECT(ADDRESS(ROW()-35*INT((ROW()-15)/35)+138,2+INT((ROW()-15)/35), 1, 1, "Variables_Simulación"))</f>
        <v>0</v>
      </c>
      <c r="C627" s="81" t="n">
        <f aca="true">INDIRECT(ADDRESS(ROW()-35*INT((ROW()-15)/35)+108,2+INT((ROW()-15)/35), 1, 1, "Variables_Simulación"))</f>
        <v>0</v>
      </c>
      <c r="D627" s="81" t="n">
        <f aca="true">INDIRECT(ADDRESS(ROW()-35*INT((ROW()-15)/35)+78,2+INT((ROW()-15)/35), 1, 1, "Variables_Simulación"))</f>
        <v>0</v>
      </c>
      <c r="E627" s="81" t="n">
        <f aca="true">INDIRECT(ADDRESS(ROW()-35*INT((ROW()-15)/35)+48,2+INT((ROW()-15)/35), 1, 1, "Variables_Simulación"))</f>
        <v>0</v>
      </c>
      <c r="F627" s="81" t="n">
        <f aca="true">INDIRECT(ADDRESS(ROW()-35*INT((ROW()-15)/35)+18,2+INT((ROW()-15)/35), 1, 1, "Variables_Simulación"))</f>
        <v>0</v>
      </c>
      <c r="G627" s="81" t="n">
        <f aca="true">INDIRECT(ADDRESS(ROW()-35*INT((ROW()-15)/35)-12,2+INT((ROW()-15)/35), 1, 1, "Variables_Simulación"))</f>
        <v>0</v>
      </c>
      <c r="H627" s="81" t="n">
        <f aca="true">INDIRECT(ADDRESS(ROW()-35*INT((ROW()-15)/35)+168,2+INT((ROW()-15)/35), 1, 1, "Variables_Simulación"))</f>
        <v>0</v>
      </c>
      <c r="I627" s="82" t="n">
        <f aca="false">AP627+AR627+AT627+AV627+AX627</f>
        <v>0.0352298146463369</v>
      </c>
      <c r="J627" s="81" t="n">
        <f aca="false">AQ627+AS627+AU627+AW627+AY627</f>
        <v>195690.76957749</v>
      </c>
      <c r="K627" s="90" t="n">
        <f aca="false">I627-Tabla_Ministerio!J627</f>
        <v>4.33452615356961E-005</v>
      </c>
      <c r="L627" s="81" t="n">
        <f aca="false">J627-Tabla_Ministerio!K627</f>
        <v>240.769577490428</v>
      </c>
      <c r="M627" s="82" t="n">
        <f aca="false">Q662/Q670</f>
        <v>0.0130285251237734</v>
      </c>
      <c r="N627" s="81" t="n">
        <f aca="false">ROUND(N635*M627,0)</f>
        <v>1375019</v>
      </c>
      <c r="O627" s="82" t="n">
        <f aca="false">Tabla_Ministerio!L627/Tabla_Ministerio!L635-M627</f>
        <v>6.82851882168045E-006</v>
      </c>
      <c r="P627" s="81" t="n">
        <f aca="false">N627-Tabla_Ministerio!L627</f>
        <v>-721</v>
      </c>
      <c r="Q627" s="83" t="n">
        <f aca="false">N627+J627</f>
        <v>1570709.76957749</v>
      </c>
      <c r="R627" s="81" t="n">
        <f aca="false">Q627-Tabla_Ministerio!M627</f>
        <v>-480.230422509601</v>
      </c>
      <c r="T627" s="83" t="n">
        <f aca="false">B627+Tabla_Ministerio!B627</f>
        <v>7099</v>
      </c>
      <c r="U627" s="83" t="n">
        <f aca="false">C627+Tabla_Ministerio!C627</f>
        <v>46</v>
      </c>
      <c r="V627" s="83" t="n">
        <f aca="false">D627+Tabla_Ministerio!D627</f>
        <v>210.386363636364</v>
      </c>
      <c r="W627" s="83" t="n">
        <f aca="false">E627+Tabla_Ministerio!E627</f>
        <v>59.6136363636364</v>
      </c>
      <c r="X627" s="83" t="n">
        <f aca="false">F627+Tabla_Ministerio!F627</f>
        <v>11</v>
      </c>
      <c r="Y627" s="83" t="n">
        <f aca="false">G627+Tabla_Ministerio!G627</f>
        <v>11</v>
      </c>
      <c r="Z627" s="83" t="n">
        <f aca="false">H627+Tabla_Ministerio!H627</f>
        <v>8</v>
      </c>
      <c r="AA627" s="83" t="n">
        <f aca="false">Y627+0.33*Z627</f>
        <v>13.64</v>
      </c>
      <c r="AD627" s="91" t="n">
        <f aca="false">IF(U627&gt;0,T627/U627,0)</f>
        <v>154.326086956522</v>
      </c>
      <c r="AE627" s="92" t="n">
        <f aca="false">EXP((((AD627-AD635)/AD636+2)/4-1.9)^3)</f>
        <v>0.0172846634874618</v>
      </c>
      <c r="AF627" s="93" t="n">
        <f aca="false">T627/V627</f>
        <v>33.7426812142162</v>
      </c>
      <c r="AG627" s="92" t="n">
        <f aca="false">EXP((((AF627-AF635)/AF636+2)/4-1.9)^3)</f>
        <v>0.535949487863099</v>
      </c>
      <c r="AH627" s="92" t="n">
        <f aca="false">W627/V627</f>
        <v>0.283353138165712</v>
      </c>
      <c r="AI627" s="92" t="n">
        <f aca="false">EXP((((AH627-AH635)/AH636+2)/4-1.9)^3)</f>
        <v>0.00247120066216657</v>
      </c>
      <c r="AJ627" s="92" t="n">
        <f aca="false">X627/V627</f>
        <v>0.0522847574808252</v>
      </c>
      <c r="AK627" s="92" t="n">
        <f aca="false">EXP((((AJ627-AJ635)/AJ636+2)/4-1.9)^3)</f>
        <v>0.0422472718852799</v>
      </c>
      <c r="AL627" s="92" t="n">
        <f aca="false">AA627/V627</f>
        <v>0.0648330992762233</v>
      </c>
      <c r="AM627" s="92" t="n">
        <f aca="false">EXP((((AL627-AL635)/AL636+2)/4-1.9)^3)</f>
        <v>0.0239842124099393</v>
      </c>
      <c r="AN627" s="92" t="n">
        <f aca="false">0.01*AE627+0.15*AG627+0.24*AI627+0.25*AK627+0.35*AM627</f>
        <v>0.100114650288058</v>
      </c>
      <c r="AP627" s="94" t="n">
        <f aca="false">0.01*AE627/$AN635*$AZ627</f>
        <v>6.08238144103294E-005</v>
      </c>
      <c r="AQ627" s="81" t="n">
        <f aca="false">AP627*$J635</f>
        <v>337.857555314541</v>
      </c>
      <c r="AR627" s="94" t="n">
        <f aca="false">0.15*AG627/$AN635*$AZ627</f>
        <v>0.0282896674905556</v>
      </c>
      <c r="AS627" s="81" t="n">
        <f aca="false">AR627*$J635</f>
        <v>157140.389692449</v>
      </c>
      <c r="AT627" s="94" t="n">
        <f aca="false">0.24*AI627/$AN635*$AZ627</f>
        <v>0.000208704578676237</v>
      </c>
      <c r="AU627" s="81" t="n">
        <f aca="false">AT627*$J635</f>
        <v>1159.28965353627</v>
      </c>
      <c r="AV627" s="94" t="n">
        <f aca="false">0.25*AK627/$AN635*$AZ627</f>
        <v>0.00371664774723122</v>
      </c>
      <c r="AW627" s="81" t="n">
        <f aca="false">AV627*$J635</f>
        <v>20644.8335083633</v>
      </c>
      <c r="AX627" s="94" t="n">
        <f aca="false">0.35*AM627/$AN635*$AZ627</f>
        <v>0.00295397101546349</v>
      </c>
      <c r="AY627" s="81" t="n">
        <f aca="false">AX627*$J635</f>
        <v>16408.3991678269</v>
      </c>
      <c r="AZ627" s="140" t="n">
        <v>1</v>
      </c>
      <c r="BA627" s="140"/>
    </row>
    <row r="628" customFormat="false" ht="13.8" hidden="false" customHeight="false" outlineLevel="0" collapsed="false">
      <c r="A628" s="89" t="s">
        <v>62</v>
      </c>
      <c r="B628" s="81" t="n">
        <f aca="true">INDIRECT(ADDRESS(ROW()-35*INT((ROW()-15)/35)+138,2+INT((ROW()-15)/35), 1, 1, "Variables_Simulación"))</f>
        <v>0</v>
      </c>
      <c r="C628" s="81" t="n">
        <f aca="true">INDIRECT(ADDRESS(ROW()-35*INT((ROW()-15)/35)+108,2+INT((ROW()-15)/35), 1, 1, "Variables_Simulación"))</f>
        <v>0</v>
      </c>
      <c r="D628" s="81" t="n">
        <f aca="true">INDIRECT(ADDRESS(ROW()-35*INT((ROW()-15)/35)+78,2+INT((ROW()-15)/35), 1, 1, "Variables_Simulación"))</f>
        <v>0</v>
      </c>
      <c r="E628" s="81" t="n">
        <f aca="true">INDIRECT(ADDRESS(ROW()-35*INT((ROW()-15)/35)+48,2+INT((ROW()-15)/35), 1, 1, "Variables_Simulación"))</f>
        <v>0</v>
      </c>
      <c r="F628" s="81" t="n">
        <f aca="true">INDIRECT(ADDRESS(ROW()-35*INT((ROW()-15)/35)+18,2+INT((ROW()-15)/35), 1, 1, "Variables_Simulación"))</f>
        <v>0</v>
      </c>
      <c r="G628" s="81" t="n">
        <f aca="true">INDIRECT(ADDRESS(ROW()-35*INT((ROW()-15)/35)-12,2+INT((ROW()-15)/35), 1, 1, "Variables_Simulación"))</f>
        <v>0</v>
      </c>
      <c r="H628" s="81" t="n">
        <f aca="true">INDIRECT(ADDRESS(ROW()-35*INT((ROW()-15)/35)+168,2+INT((ROW()-15)/35), 1, 1, "Variables_Simulación"))</f>
        <v>0</v>
      </c>
      <c r="I628" s="82" t="n">
        <f aca="false">AP628+AR628+AT628+AV628+AX628</f>
        <v>0.0157708033646887</v>
      </c>
      <c r="J628" s="81" t="n">
        <f aca="false">AQ628+AS628+AU628+AW628+AY628</f>
        <v>87601.9552834096</v>
      </c>
      <c r="K628" s="90" t="n">
        <f aca="false">I628-Tabla_Ministerio!J628</f>
        <v>-6.31978724635711E-005</v>
      </c>
      <c r="L628" s="81" t="n">
        <f aca="false">J628-Tabla_Ministerio!K628</f>
        <v>-351.044716590433</v>
      </c>
      <c r="M628" s="82" t="n">
        <f aca="false">Q663/Q670</f>
        <v>0.0288937866752716</v>
      </c>
      <c r="N628" s="81" t="n">
        <f aca="false">ROUND(N635*M628,0)</f>
        <v>3049425</v>
      </c>
      <c r="O628" s="82" t="n">
        <f aca="false">Tabla_Ministerio!L628/Tabla_Ministerio!L635-M628</f>
        <v>-1.47752594213887E-005</v>
      </c>
      <c r="P628" s="81" t="n">
        <f aca="false">N628-Tabla_Ministerio!L628</f>
        <v>1559</v>
      </c>
      <c r="Q628" s="83" t="n">
        <f aca="false">N628+J628</f>
        <v>3137026.95528341</v>
      </c>
      <c r="R628" s="81" t="n">
        <f aca="false">Q628-Tabla_Ministerio!M628</f>
        <v>1207.95528340945</v>
      </c>
      <c r="T628" s="83" t="n">
        <f aca="false">B628+Tabla_Ministerio!B628</f>
        <v>7159</v>
      </c>
      <c r="U628" s="83" t="n">
        <f aca="false">C628+Tabla_Ministerio!C628</f>
        <v>30</v>
      </c>
      <c r="V628" s="83" t="n">
        <f aca="false">D628+Tabla_Ministerio!D628</f>
        <v>317.75</v>
      </c>
      <c r="W628" s="83" t="n">
        <f aca="false">E628+Tabla_Ministerio!E628</f>
        <v>163.590909090909</v>
      </c>
      <c r="X628" s="83" t="n">
        <f aca="false">F628+Tabla_Ministerio!F628</f>
        <v>3</v>
      </c>
      <c r="Y628" s="83" t="n">
        <f aca="false">G628+Tabla_Ministerio!G628</f>
        <v>8</v>
      </c>
      <c r="Z628" s="83" t="n">
        <f aca="false">H628+Tabla_Ministerio!H628</f>
        <v>2</v>
      </c>
      <c r="AA628" s="83" t="n">
        <f aca="false">Y628+0.33*Z628</f>
        <v>8.66</v>
      </c>
      <c r="AD628" s="91" t="n">
        <f aca="false">IF(U628&gt;0,T628/U628,0)</f>
        <v>238.633333333333</v>
      </c>
      <c r="AE628" s="92" t="n">
        <f aca="false">EXP((((AD628-AD635)/AD636+2)/4-1.9)^3)</f>
        <v>0.102021750417922</v>
      </c>
      <c r="AF628" s="93" t="n">
        <f aca="false">T628/V628</f>
        <v>22.5302911093627</v>
      </c>
      <c r="AG628" s="92" t="n">
        <f aca="false">EXP((((AF628-AF635)/AF636+2)/4-1.9)^3)</f>
        <v>0.0782383774188485</v>
      </c>
      <c r="AH628" s="92" t="n">
        <f aca="false">W628/V628</f>
        <v>0.514841570703097</v>
      </c>
      <c r="AI628" s="92" t="n">
        <f aca="false">EXP((((AH628-AH635)/AH636+2)/4-1.9)^3)</f>
        <v>0.0986813214614812</v>
      </c>
      <c r="AJ628" s="92" t="n">
        <f aca="false">X628/V628</f>
        <v>0.00944138473642801</v>
      </c>
      <c r="AK628" s="92" t="n">
        <f aca="false">EXP((((AJ628-AJ635)/AJ636+2)/4-1.9)^3)</f>
        <v>0.0137192922721914</v>
      </c>
      <c r="AL628" s="92" t="n">
        <f aca="false">AA628/V628</f>
        <v>0.0272541306058222</v>
      </c>
      <c r="AM628" s="92" t="n">
        <f aca="false">EXP((((AL628-AL635)/AL636+2)/4-1.9)^3)</f>
        <v>0.0141357468496639</v>
      </c>
      <c r="AN628" s="92" t="n">
        <f aca="false">0.01*AE628+0.15*AG628+0.24*AI628+0.25*AK628+0.35*AM628</f>
        <v>0.0448168257331922</v>
      </c>
      <c r="AP628" s="94" t="n">
        <f aca="false">0.01*AE628/$AN635*$AZ628</f>
        <v>0.000359009130709311</v>
      </c>
      <c r="AQ628" s="81" t="n">
        <f aca="false">AP628*$J635</f>
        <v>1994.18514627796</v>
      </c>
      <c r="AR628" s="94" t="n">
        <f aca="false">0.15*AG628/$AN635*$AZ628</f>
        <v>0.00412975053116421</v>
      </c>
      <c r="AS628" s="81" t="n">
        <f aca="false">AR628*$J635</f>
        <v>22939.4922374536</v>
      </c>
      <c r="AT628" s="94" t="n">
        <f aca="false">0.24*AI628/$AN635*$AZ628</f>
        <v>0.00833410411956442</v>
      </c>
      <c r="AU628" s="81" t="n">
        <f aca="false">AT628*$J635</f>
        <v>46293.3814801115</v>
      </c>
      <c r="AV628" s="94" t="n">
        <f aca="false">0.25*AK628/$AN635*$AZ628</f>
        <v>0.00120693655333548</v>
      </c>
      <c r="AW628" s="81" t="n">
        <f aca="false">AV628*$J635</f>
        <v>6704.16081732017</v>
      </c>
      <c r="AX628" s="94" t="n">
        <f aca="false">0.35*AM628/$AN635*$AZ628</f>
        <v>0.0017410030299153</v>
      </c>
      <c r="AY628" s="81" t="n">
        <f aca="false">AX628*$J635</f>
        <v>9670.73560224629</v>
      </c>
      <c r="AZ628" s="140" t="n">
        <v>1</v>
      </c>
      <c r="BA628" s="140"/>
    </row>
    <row r="629" customFormat="false" ht="13.8" hidden="false" customHeight="false" outlineLevel="0" collapsed="false">
      <c r="A629" s="89" t="s">
        <v>63</v>
      </c>
      <c r="B629" s="81" t="n">
        <f aca="true">INDIRECT(ADDRESS(ROW()-35*INT((ROW()-15)/35)+138,2+INT((ROW()-15)/35), 1, 1, "Variables_Simulación"))</f>
        <v>0</v>
      </c>
      <c r="C629" s="81" t="n">
        <f aca="true">INDIRECT(ADDRESS(ROW()-35*INT((ROW()-15)/35)+108,2+INT((ROW()-15)/35), 1, 1, "Variables_Simulación"))</f>
        <v>0</v>
      </c>
      <c r="D629" s="81" t="n">
        <f aca="true">INDIRECT(ADDRESS(ROW()-35*INT((ROW()-15)/35)+78,2+INT((ROW()-15)/35), 1, 1, "Variables_Simulación"))</f>
        <v>0</v>
      </c>
      <c r="E629" s="81" t="n">
        <f aca="true">INDIRECT(ADDRESS(ROW()-35*INT((ROW()-15)/35)+48,2+INT((ROW()-15)/35), 1, 1, "Variables_Simulación"))</f>
        <v>0</v>
      </c>
      <c r="F629" s="81" t="n">
        <f aca="true">INDIRECT(ADDRESS(ROW()-35*INT((ROW()-15)/35)+18,2+INT((ROW()-15)/35), 1, 1, "Variables_Simulación"))</f>
        <v>0</v>
      </c>
      <c r="G629" s="81" t="n">
        <f aca="true">INDIRECT(ADDRESS(ROW()-35*INT((ROW()-15)/35)-12,2+INT((ROW()-15)/35), 1, 1, "Variables_Simulación"))</f>
        <v>0</v>
      </c>
      <c r="H629" s="81" t="n">
        <f aca="true">INDIRECT(ADDRESS(ROW()-35*INT((ROW()-15)/35)+168,2+INT((ROW()-15)/35), 1, 1, "Variables_Simulación"))</f>
        <v>0</v>
      </c>
      <c r="I629" s="82" t="n">
        <f aca="false">AP629+AR629+AT629+AV629+AX629</f>
        <v>0.0165260521837624</v>
      </c>
      <c r="J629" s="81" t="n">
        <f aca="false">AQ629+AS629+AU629+AW629+AY629</f>
        <v>91797.1298567276</v>
      </c>
      <c r="K629" s="90" t="n">
        <f aca="false">I629-Tabla_Ministerio!J629</f>
        <v>-1.16784410858842E-005</v>
      </c>
      <c r="L629" s="81" t="n">
        <f aca="false">J629-Tabla_Ministerio!K629</f>
        <v>-64.8701432723901</v>
      </c>
      <c r="M629" s="82" t="n">
        <f aca="false">Q664/Q670</f>
        <v>0.0112872692468448</v>
      </c>
      <c r="N629" s="81" t="n">
        <f aca="false">ROUND(N635*M629,0)</f>
        <v>1191249</v>
      </c>
      <c r="O629" s="82" t="n">
        <f aca="false">Tabla_Ministerio!L629/Tabla_Ministerio!L635-M629</f>
        <v>-1.33294600008528E-006</v>
      </c>
      <c r="P629" s="81" t="n">
        <f aca="false">N629-Tabla_Ministerio!L629</f>
        <v>141</v>
      </c>
      <c r="Q629" s="83" t="n">
        <f aca="false">N629+J629</f>
        <v>1283046.12985673</v>
      </c>
      <c r="R629" s="81" t="n">
        <f aca="false">Q629-Tabla_Ministerio!M629</f>
        <v>76.1298567275517</v>
      </c>
      <c r="T629" s="83" t="n">
        <f aca="false">B629+Tabla_Ministerio!B629</f>
        <v>10891</v>
      </c>
      <c r="U629" s="83" t="n">
        <f aca="false">C629+Tabla_Ministerio!C629</f>
        <v>62</v>
      </c>
      <c r="V629" s="83" t="n">
        <f aca="false">D629+Tabla_Ministerio!D629</f>
        <v>391.136363636364</v>
      </c>
      <c r="W629" s="83" t="n">
        <f aca="false">E629+Tabla_Ministerio!E629</f>
        <v>149.022727272727</v>
      </c>
      <c r="X629" s="83" t="n">
        <f aca="false">F629+Tabla_Ministerio!F629</f>
        <v>2</v>
      </c>
      <c r="Y629" s="83" t="n">
        <f aca="false">G629+Tabla_Ministerio!G629</f>
        <v>2</v>
      </c>
      <c r="Z629" s="83" t="n">
        <f aca="false">H629+Tabla_Ministerio!H629</f>
        <v>1</v>
      </c>
      <c r="AA629" s="83" t="n">
        <f aca="false">Y629+0.33*Z629</f>
        <v>2.33</v>
      </c>
      <c r="AD629" s="91" t="n">
        <f aca="false">IF(U629&gt;0,T629/U629,0)</f>
        <v>175.661290322581</v>
      </c>
      <c r="AE629" s="92" t="n">
        <f aca="false">EXP((((AD629-AD635)/AD636+2)/4-1.9)^3)</f>
        <v>0.0289068913222967</v>
      </c>
      <c r="AF629" s="93" t="n">
        <f aca="false">T629/V629</f>
        <v>27.8445090063916</v>
      </c>
      <c r="AG629" s="92" t="n">
        <f aca="false">EXP((((AF629-AF635)/AF636+2)/4-1.9)^3)</f>
        <v>0.242220291057532</v>
      </c>
      <c r="AH629" s="92" t="n">
        <f aca="false">W629/V629</f>
        <v>0.380999418942474</v>
      </c>
      <c r="AI629" s="92" t="n">
        <f aca="false">EXP((((AH629-AH635)/AH636+2)/4-1.9)^3)</f>
        <v>0.0155359056462355</v>
      </c>
      <c r="AJ629" s="92" t="n">
        <f aca="false">X629/V629</f>
        <v>0.00511330621731551</v>
      </c>
      <c r="AK629" s="92" t="n">
        <f aca="false">EXP((((AJ629-AJ635)/AJ636+2)/4-1.9)^3)</f>
        <v>0.0120886048440956</v>
      </c>
      <c r="AL629" s="92" t="n">
        <f aca="false">AA629/V629</f>
        <v>0.00595700174317257</v>
      </c>
      <c r="AM629" s="92" t="n">
        <f aca="false">EXP((((AL629-AL635)/AL636+2)/4-1.9)^3)</f>
        <v>0.0102576568106865</v>
      </c>
      <c r="AN629" s="92" t="n">
        <f aca="false">0.01*AE629+0.15*AG629+0.24*AI629+0.25*AK629+0.35*AM629</f>
        <v>0.0469630610217135</v>
      </c>
      <c r="AP629" s="94" t="n">
        <f aca="false">0.01*AE629/$AN635*$AZ629</f>
        <v>0.000101721817971309</v>
      </c>
      <c r="AQ629" s="81" t="n">
        <f aca="false">AP629*$J635</f>
        <v>565.033368510689</v>
      </c>
      <c r="AR629" s="94" t="n">
        <f aca="false">0.15*AG629/$AN635*$AZ629</f>
        <v>0.0127854054321506</v>
      </c>
      <c r="AS629" s="81" t="n">
        <f aca="false">AR629*$J635</f>
        <v>71018.9892707234</v>
      </c>
      <c r="AT629" s="94" t="n">
        <f aca="false">0.24*AI629/$AN635*$AZ629</f>
        <v>0.00131208067879386</v>
      </c>
      <c r="AU629" s="81" t="n">
        <f aca="false">AT629*$J635</f>
        <v>7288.20404985081</v>
      </c>
      <c r="AV629" s="94" t="n">
        <f aca="false">0.25*AK629/$AN635*$AZ629</f>
        <v>0.00106347898825227</v>
      </c>
      <c r="AW629" s="81" t="n">
        <f aca="false">AV629*$J635</f>
        <v>5907.29822821299</v>
      </c>
      <c r="AX629" s="94" t="n">
        <f aca="false">0.35*AM629/$AN635*$AZ629</f>
        <v>0.00126336526659439</v>
      </c>
      <c r="AY629" s="81" t="n">
        <f aca="false">AX629*$J635</f>
        <v>7017.60493942972</v>
      </c>
      <c r="AZ629" s="140" t="n">
        <v>1</v>
      </c>
      <c r="BA629" s="140"/>
    </row>
    <row r="630" customFormat="false" ht="13.8" hidden="false" customHeight="false" outlineLevel="0" collapsed="false">
      <c r="A630" s="89" t="s">
        <v>64</v>
      </c>
      <c r="B630" s="81" t="n">
        <f aca="true">INDIRECT(ADDRESS(ROW()-35*INT((ROW()-15)/35)+138,2+INT((ROW()-15)/35), 1, 1, "Variables_Simulación"))</f>
        <v>0</v>
      </c>
      <c r="C630" s="81" t="n">
        <f aca="true">INDIRECT(ADDRESS(ROW()-35*INT((ROW()-15)/35)+108,2+INT((ROW()-15)/35), 1, 1, "Variables_Simulación"))</f>
        <v>0</v>
      </c>
      <c r="D630" s="81" t="n">
        <f aca="true">INDIRECT(ADDRESS(ROW()-35*INT((ROW()-15)/35)+78,2+INT((ROW()-15)/35), 1, 1, "Variables_Simulación"))</f>
        <v>0</v>
      </c>
      <c r="E630" s="81" t="n">
        <f aca="true">INDIRECT(ADDRESS(ROW()-35*INT((ROW()-15)/35)+48,2+INT((ROW()-15)/35), 1, 1, "Variables_Simulación"))</f>
        <v>0</v>
      </c>
      <c r="F630" s="81" t="n">
        <f aca="true">INDIRECT(ADDRESS(ROW()-35*INT((ROW()-15)/35)+18,2+INT((ROW()-15)/35), 1, 1, "Variables_Simulación"))</f>
        <v>0</v>
      </c>
      <c r="G630" s="81" t="n">
        <f aca="true">INDIRECT(ADDRESS(ROW()-35*INT((ROW()-15)/35)-12,2+INT((ROW()-15)/35), 1, 1, "Variables_Simulación"))</f>
        <v>0</v>
      </c>
      <c r="H630" s="81" t="n">
        <f aca="true">INDIRECT(ADDRESS(ROW()-35*INT((ROW()-15)/35)+168,2+INT((ROW()-15)/35), 1, 1, "Variables_Simulación"))</f>
        <v>0</v>
      </c>
      <c r="I630" s="82" t="n">
        <f aca="false">AP630+AR630+AT630+AV630+AX630</f>
        <v>0.0125108784977809</v>
      </c>
      <c r="J630" s="81" t="n">
        <f aca="false">AQ630+AS630+AU630+AW630+AY630</f>
        <v>69494.0767045955</v>
      </c>
      <c r="K630" s="90" t="n">
        <f aca="false">I630-Tabla_Ministerio!J630</f>
        <v>-0.000156250480747518</v>
      </c>
      <c r="L630" s="81" t="n">
        <f aca="false">J630-Tabla_Ministerio!K630</f>
        <v>-867.923295404529</v>
      </c>
      <c r="M630" s="82" t="n">
        <f aca="false">Q665/Q670</f>
        <v>0.0144486319435663</v>
      </c>
      <c r="N630" s="81" t="n">
        <f aca="false">ROUND(N635*M630,0)</f>
        <v>1524896</v>
      </c>
      <c r="O630" s="82" t="n">
        <f aca="false">Tabla_Ministerio!L630/Tabla_Ministerio!L635-M630</f>
        <v>-9.92214889949765E-006</v>
      </c>
      <c r="P630" s="81" t="n">
        <f aca="false">N630-Tabla_Ministerio!L630</f>
        <v>1047</v>
      </c>
      <c r="Q630" s="83" t="n">
        <f aca="false">N630+J630</f>
        <v>1594390.0767046</v>
      </c>
      <c r="R630" s="81" t="n">
        <f aca="false">Q630-Tabla_Ministerio!M630</f>
        <v>179.076704595471</v>
      </c>
      <c r="T630" s="83" t="n">
        <f aca="false">B630+Tabla_Ministerio!B630</f>
        <v>10103</v>
      </c>
      <c r="U630" s="83" t="n">
        <f aca="false">C630+Tabla_Ministerio!C630</f>
        <v>49</v>
      </c>
      <c r="V630" s="83" t="n">
        <f aca="false">D630+Tabla_Ministerio!D630</f>
        <v>402.113636363636</v>
      </c>
      <c r="W630" s="83" t="n">
        <f aca="false">E630+Tabla_Ministerio!E630</f>
        <v>159.409090909091</v>
      </c>
      <c r="X630" s="83" t="n">
        <f aca="false">F630+Tabla_Ministerio!F630</f>
        <v>4</v>
      </c>
      <c r="Y630" s="83" t="n">
        <f aca="false">G630+Tabla_Ministerio!G630</f>
        <v>11</v>
      </c>
      <c r="Z630" s="83" t="n">
        <f aca="false">H630+Tabla_Ministerio!H630</f>
        <v>4</v>
      </c>
      <c r="AA630" s="83" t="n">
        <f aca="false">Y630+0.33*Z630</f>
        <v>12.32</v>
      </c>
      <c r="AD630" s="91" t="n">
        <f aca="false">IF(U630&gt;0,T630/U630,0)</f>
        <v>206.183673469388</v>
      </c>
      <c r="AE630" s="92" t="n">
        <f aca="false">EXP((((AD630-AD635)/AD636+2)/4-1.9)^3)</f>
        <v>0.0557784311692658</v>
      </c>
      <c r="AF630" s="93" t="n">
        <f aca="false">T630/V630</f>
        <v>25.1247385971854</v>
      </c>
      <c r="AG630" s="92" t="n">
        <f aca="false">EXP((((AF630-AF635)/AF636+2)/4-1.9)^3)</f>
        <v>0.143500653943893</v>
      </c>
      <c r="AH630" s="92" t="n">
        <f aca="false">W630/V630</f>
        <v>0.396427965862206</v>
      </c>
      <c r="AI630" s="92" t="n">
        <f aca="false">EXP((((AH630-AH635)/AH636+2)/4-1.9)^3)</f>
        <v>0.0199620168124123</v>
      </c>
      <c r="AJ630" s="92" t="n">
        <f aca="false">X630/V630</f>
        <v>0.00994743683942803</v>
      </c>
      <c r="AK630" s="92" t="n">
        <f aca="false">EXP((((AJ630-AJ635)/AJ636+2)/4-1.9)^3)</f>
        <v>0.0139215584545103</v>
      </c>
      <c r="AL630" s="92" t="n">
        <f aca="false">AA630/V630</f>
        <v>0.0306381054654383</v>
      </c>
      <c r="AM630" s="92" t="n">
        <f aca="false">EXP((((AL630-AL635)/AL636+2)/4-1.9)^3)</f>
        <v>0.0148535661777628</v>
      </c>
      <c r="AN630" s="92" t="n">
        <f aca="false">0.01*AE630+0.15*AG630+0.24*AI630+0.25*AK630+0.35*AM630</f>
        <v>0.0355529042141002</v>
      </c>
      <c r="AP630" s="94" t="n">
        <f aca="false">0.01*AE630/$AN635*$AZ630</f>
        <v>0.000196281342011649</v>
      </c>
      <c r="AQ630" s="81" t="n">
        <f aca="false">AP630*$J635</f>
        <v>1090.28240022137</v>
      </c>
      <c r="AR630" s="94" t="n">
        <f aca="false">0.15*AG630/$AN635*$AZ630</f>
        <v>0.0075745678961951</v>
      </c>
      <c r="AS630" s="81" t="n">
        <f aca="false">AR630*$J635</f>
        <v>42074.3916964517</v>
      </c>
      <c r="AT630" s="94" t="n">
        <f aca="false">0.24*AI630/$AN635*$AZ630</f>
        <v>0.0016858866914959</v>
      </c>
      <c r="AU630" s="81" t="n">
        <f aca="false">AT630*$J635</f>
        <v>9364.58131815874</v>
      </c>
      <c r="AV630" s="94" t="n">
        <f aca="false">0.25*AK630/$AN635*$AZ630</f>
        <v>0.00122473065263018</v>
      </c>
      <c r="AW630" s="81" t="n">
        <f aca="false">AV630*$J635</f>
        <v>6803.00155831964</v>
      </c>
      <c r="AX630" s="94" t="n">
        <f aca="false">0.35*AM630/$AN635*$AZ630</f>
        <v>0.00182941191544806</v>
      </c>
      <c r="AY630" s="81" t="n">
        <f aca="false">AX630*$J635</f>
        <v>10161.819731444</v>
      </c>
      <c r="AZ630" s="140" t="n">
        <v>1</v>
      </c>
      <c r="BA630" s="140"/>
    </row>
    <row r="631" customFormat="false" ht="13.8" hidden="false" customHeight="false" outlineLevel="0" collapsed="false">
      <c r="A631" s="89" t="s">
        <v>65</v>
      </c>
      <c r="B631" s="81" t="n">
        <f aca="true">INDIRECT(ADDRESS(ROW()-35*INT((ROW()-15)/35)+138,2+INT((ROW()-15)/35), 1, 1, "Variables_Simulación"))</f>
        <v>0</v>
      </c>
      <c r="C631" s="81" t="n">
        <f aca="true">INDIRECT(ADDRESS(ROW()-35*INT((ROW()-15)/35)+108,2+INT((ROW()-15)/35), 1, 1, "Variables_Simulación"))</f>
        <v>0</v>
      </c>
      <c r="D631" s="81" t="n">
        <f aca="true">INDIRECT(ADDRESS(ROW()-35*INT((ROW()-15)/35)+78,2+INT((ROW()-15)/35), 1, 1, "Variables_Simulación"))</f>
        <v>0</v>
      </c>
      <c r="E631" s="81" t="n">
        <f aca="true">INDIRECT(ADDRESS(ROW()-35*INT((ROW()-15)/35)+48,2+INT((ROW()-15)/35), 1, 1, "Variables_Simulación"))</f>
        <v>0</v>
      </c>
      <c r="F631" s="81" t="n">
        <f aca="true">INDIRECT(ADDRESS(ROW()-35*INT((ROW()-15)/35)+18,2+INT((ROW()-15)/35), 1, 1, "Variables_Simulación"))</f>
        <v>0</v>
      </c>
      <c r="G631" s="81" t="n">
        <f aca="true">INDIRECT(ADDRESS(ROW()-35*INT((ROW()-15)/35)-12,2+INT((ROW()-15)/35), 1, 1, "Variables_Simulación"))</f>
        <v>0</v>
      </c>
      <c r="H631" s="81" t="n">
        <f aca="true">INDIRECT(ADDRESS(ROW()-35*INT((ROW()-15)/35)+168,2+INT((ROW()-15)/35), 1, 1, "Variables_Simulación"))</f>
        <v>0</v>
      </c>
      <c r="I631" s="82" t="n">
        <f aca="false">AP631+AR631+AT631+AV631+AX631</f>
        <v>0.0118106381201933</v>
      </c>
      <c r="J631" s="81" t="n">
        <f aca="false">AQ631+AS631+AU631+AW631+AY631</f>
        <v>65604.4570811327</v>
      </c>
      <c r="K631" s="90" t="n">
        <f aca="false">I631-Tabla_Ministerio!J631</f>
        <v>-0.000152761470639111</v>
      </c>
      <c r="L631" s="81" t="n">
        <f aca="false">J631-Tabla_Ministerio!K631</f>
        <v>-848.542918867301</v>
      </c>
      <c r="M631" s="82" t="n">
        <f aca="false">Q666/Q670</f>
        <v>0.0134930235878057</v>
      </c>
      <c r="N631" s="81" t="n">
        <f aca="false">ROUND(N635*M631,0)</f>
        <v>1424042</v>
      </c>
      <c r="O631" s="82" t="n">
        <f aca="false">Tabla_Ministerio!L631/Tabla_Ministerio!L635-M631</f>
        <v>-1.57296333799448E-005</v>
      </c>
      <c r="P631" s="81" t="n">
        <f aca="false">N631-Tabla_Ministerio!L631</f>
        <v>1660</v>
      </c>
      <c r="Q631" s="83" t="n">
        <f aca="false">N631+J631</f>
        <v>1489646.45708113</v>
      </c>
      <c r="R631" s="81" t="n">
        <f aca="false">Q631-Tabla_Ministerio!M631</f>
        <v>811.457081132801</v>
      </c>
      <c r="T631" s="83" t="n">
        <f aca="false">B631+Tabla_Ministerio!B631</f>
        <v>4146</v>
      </c>
      <c r="U631" s="83" t="n">
        <f aca="false">C631+Tabla_Ministerio!C631</f>
        <v>32</v>
      </c>
      <c r="V631" s="83" t="n">
        <f aca="false">D631+Tabla_Ministerio!D631</f>
        <v>235.318181818182</v>
      </c>
      <c r="W631" s="83" t="n">
        <f aca="false">E631+Tabla_Ministerio!E631</f>
        <v>110.5</v>
      </c>
      <c r="X631" s="83" t="n">
        <f aca="false">F631+Tabla_Ministerio!F631</f>
        <v>11</v>
      </c>
      <c r="Y631" s="83" t="n">
        <f aca="false">G631+Tabla_Ministerio!G631</f>
        <v>13</v>
      </c>
      <c r="Z631" s="83" t="n">
        <f aca="false">H631+Tabla_Ministerio!H631</f>
        <v>3</v>
      </c>
      <c r="AA631" s="83" t="n">
        <f aca="false">Y631+0.33*Z631</f>
        <v>13.99</v>
      </c>
      <c r="AD631" s="91" t="n">
        <f aca="false">IF(U631&gt;0,T631/U631,0)</f>
        <v>129.5625</v>
      </c>
      <c r="AE631" s="92" t="n">
        <f aca="false">EXP((((AD631-AD635)/AD636+2)/4-1.9)^3)</f>
        <v>0.00896411667974002</v>
      </c>
      <c r="AF631" s="93" t="n">
        <f aca="false">T631/V631</f>
        <v>17.6186980876956</v>
      </c>
      <c r="AG631" s="92" t="n">
        <f aca="false">EXP((((AF631-AF635)/AF636+2)/4-1.9)^3)</f>
        <v>0.0179758444594865</v>
      </c>
      <c r="AH631" s="92" t="n">
        <f aca="false">W631/V631</f>
        <v>0.469576975082093</v>
      </c>
      <c r="AI631" s="92" t="n">
        <f aca="false">EXP((((AH631-AH635)/AH636+2)/4-1.9)^3)</f>
        <v>0.0571823989703189</v>
      </c>
      <c r="AJ631" s="92" t="n">
        <f aca="false">X631/V631</f>
        <v>0.0467452192389414</v>
      </c>
      <c r="AK631" s="92" t="n">
        <f aca="false">EXP((((AJ631-AJ635)/AJ636+2)/4-1.9)^3)</f>
        <v>0.0369944808124637</v>
      </c>
      <c r="AL631" s="92" t="n">
        <f aca="false">AA631/V631</f>
        <v>0.0594514197411628</v>
      </c>
      <c r="AM631" s="92" t="n">
        <f aca="false">EXP((((AL631-AL635)/AL636+2)/4-1.9)^3)</f>
        <v>0.0222987882261868</v>
      </c>
      <c r="AN631" s="92" t="n">
        <f aca="false">0.01*AE631+0.15*AG631+0.24*AI631+0.25*AK631+0.35*AM631</f>
        <v>0.0335629896708782</v>
      </c>
      <c r="AP631" s="94" t="n">
        <f aca="false">0.01*AE631/$AN635*$AZ631</f>
        <v>3.1544251334517E-005</v>
      </c>
      <c r="AQ631" s="81" t="n">
        <f aca="false">AP631*$J635</f>
        <v>175.218600533831</v>
      </c>
      <c r="AR631" s="94" t="n">
        <f aca="false">0.15*AG631/$AN635*$AZ631</f>
        <v>0.000948840654085518</v>
      </c>
      <c r="AS631" s="81" t="n">
        <f aca="false">AR631*$J635</f>
        <v>5270.51759052359</v>
      </c>
      <c r="AT631" s="94" t="n">
        <f aca="false">0.24*AI631/$AN635*$AZ631</f>
        <v>0.00482932392642442</v>
      </c>
      <c r="AU631" s="81" t="n">
        <f aca="false">AT631*$J635</f>
        <v>26825.4069795183</v>
      </c>
      <c r="AV631" s="94" t="n">
        <f aca="false">0.25*AK631/$AN635*$AZ631</f>
        <v>0.00325454041494071</v>
      </c>
      <c r="AW631" s="81" t="n">
        <f aca="false">AV631*$J635</f>
        <v>18077.9696065478</v>
      </c>
      <c r="AX631" s="94" t="n">
        <f aca="false">0.35*AM631/$AN635*$AZ631</f>
        <v>0.00274638887340813</v>
      </c>
      <c r="AY631" s="81" t="n">
        <f aca="false">AX631*$J635</f>
        <v>15255.3443040091</v>
      </c>
      <c r="AZ631" s="140" t="n">
        <v>1</v>
      </c>
      <c r="BA631" s="140"/>
    </row>
    <row r="632" customFormat="false" ht="13.8" hidden="false" customHeight="false" outlineLevel="0" collapsed="false">
      <c r="A632" s="89" t="s">
        <v>66</v>
      </c>
      <c r="B632" s="81" t="n">
        <f aca="true">INDIRECT(ADDRESS(ROW()-35*INT((ROW()-15)/35)+138,2+INT((ROW()-15)/35), 1, 1, "Variables_Simulación"))</f>
        <v>0</v>
      </c>
      <c r="C632" s="81" t="n">
        <f aca="true">INDIRECT(ADDRESS(ROW()-35*INT((ROW()-15)/35)+108,2+INT((ROW()-15)/35), 1, 1, "Variables_Simulación"))</f>
        <v>0</v>
      </c>
      <c r="D632" s="81" t="n">
        <f aca="true">INDIRECT(ADDRESS(ROW()-35*INT((ROW()-15)/35)+78,2+INT((ROW()-15)/35), 1, 1, "Variables_Simulación"))</f>
        <v>0</v>
      </c>
      <c r="E632" s="81" t="n">
        <f aca="true">INDIRECT(ADDRESS(ROW()-35*INT((ROW()-15)/35)+48,2+INT((ROW()-15)/35), 1, 1, "Variables_Simulación"))</f>
        <v>0</v>
      </c>
      <c r="F632" s="81" t="n">
        <f aca="true">INDIRECT(ADDRESS(ROW()-35*INT((ROW()-15)/35)+18,2+INT((ROW()-15)/35), 1, 1, "Variables_Simulación"))</f>
        <v>0</v>
      </c>
      <c r="G632" s="81" t="n">
        <f aca="true">INDIRECT(ADDRESS(ROW()-35*INT((ROW()-15)/35)-12,2+INT((ROW()-15)/35), 1, 1, "Variables_Simulación"))</f>
        <v>0</v>
      </c>
      <c r="H632" s="81" t="n">
        <f aca="true">INDIRECT(ADDRESS(ROW()-35*INT((ROW()-15)/35)+168,2+INT((ROW()-15)/35), 1, 1, "Variables_Simulación"))</f>
        <v>0</v>
      </c>
      <c r="I632" s="82" t="n">
        <f aca="false">AP632+AR632+AT632+AV632+AX632</f>
        <v>0.0112187034180525</v>
      </c>
      <c r="J632" s="81" t="n">
        <f aca="false">AQ632+AS632+AU632+AW632+AY632</f>
        <v>62316.442126629</v>
      </c>
      <c r="K632" s="90" t="n">
        <f aca="false">I632-Tabla_Ministerio!J632</f>
        <v>-4.09667850838798E-005</v>
      </c>
      <c r="L632" s="81" t="n">
        <f aca="false">J632-Tabla_Ministerio!K632</f>
        <v>-227.557873371021</v>
      </c>
      <c r="M632" s="82" t="n">
        <f aca="false">Q667/Q670</f>
        <v>0.00651907652853281</v>
      </c>
      <c r="N632" s="81" t="n">
        <f aca="false">ROUND(N635*M632,0)</f>
        <v>688018</v>
      </c>
      <c r="O632" s="82" t="n">
        <f aca="false">Tabla_Ministerio!L632/Tabla_Ministerio!L635-M632</f>
        <v>1.10885507938318E-005</v>
      </c>
      <c r="P632" s="81" t="n">
        <f aca="false">N632-Tabla_Ministerio!L632</f>
        <v>-1170</v>
      </c>
      <c r="Q632" s="83" t="n">
        <f aca="false">N632+J632</f>
        <v>750334.442126629</v>
      </c>
      <c r="R632" s="81" t="n">
        <f aca="false">Q632-Tabla_Ministerio!M632</f>
        <v>-1397.55787337106</v>
      </c>
      <c r="T632" s="83" t="n">
        <f aca="false">B632+Tabla_Ministerio!B632</f>
        <v>4197</v>
      </c>
      <c r="U632" s="83" t="n">
        <f aca="false">C632+Tabla_Ministerio!C632</f>
        <v>20</v>
      </c>
      <c r="V632" s="83" t="n">
        <f aca="false">D632+Tabla_Ministerio!D632</f>
        <v>183.5</v>
      </c>
      <c r="W632" s="83" t="n">
        <f aca="false">E632+Tabla_Ministerio!E632</f>
        <v>80.3636363636364</v>
      </c>
      <c r="X632" s="83" t="n">
        <f aca="false">F632+Tabla_Ministerio!F632</f>
        <v>4</v>
      </c>
      <c r="Y632" s="83" t="n">
        <f aca="false">G632+Tabla_Ministerio!G632</f>
        <v>4</v>
      </c>
      <c r="Z632" s="83" t="n">
        <f aca="false">H632+Tabla_Ministerio!H632</f>
        <v>1</v>
      </c>
      <c r="AA632" s="83" t="n">
        <f aca="false">Y632+0.33*Z632</f>
        <v>4.33</v>
      </c>
      <c r="AD632" s="91" t="n">
        <f aca="false">IF(U632&gt;0,T632/U632,0)</f>
        <v>209.85</v>
      </c>
      <c r="AE632" s="92" t="n">
        <f aca="false">EXP((((AD632-AD635)/AD636+2)/4-1.9)^3)</f>
        <v>0.0600023905940499</v>
      </c>
      <c r="AF632" s="93" t="n">
        <f aca="false">T632/V632</f>
        <v>22.8719346049046</v>
      </c>
      <c r="AG632" s="92" t="n">
        <f aca="false">EXP((((AF632-AF635)/AF636+2)/4-1.9)^3)</f>
        <v>0.0852836945442726</v>
      </c>
      <c r="AH632" s="92" t="n">
        <f aca="false">W632/V632</f>
        <v>0.437948972008918</v>
      </c>
      <c r="AI632" s="92" t="n">
        <f aca="false">EXP((((AH632-AH635)/AH636+2)/4-1.9)^3)</f>
        <v>0.0372651326533334</v>
      </c>
      <c r="AJ632" s="92" t="n">
        <f aca="false">X632/V632</f>
        <v>0.0217983651226158</v>
      </c>
      <c r="AK632" s="92" t="n">
        <f aca="false">EXP((((AJ632-AJ635)/AJ636+2)/4-1.9)^3)</f>
        <v>0.0194283017159648</v>
      </c>
      <c r="AL632" s="92" t="n">
        <f aca="false">AA632/V632</f>
        <v>0.0235967302452316</v>
      </c>
      <c r="AM632" s="92" t="n">
        <f aca="false">EXP((((AL632-AL635)/AL636+2)/4-1.9)^3)</f>
        <v>0.0133930526432411</v>
      </c>
      <c r="AN632" s="92" t="n">
        <f aca="false">0.01*AE632+0.15*AG632+0.24*AI632+0.25*AK632+0.35*AM632</f>
        <v>0.031880853778507</v>
      </c>
      <c r="AP632" s="94" t="n">
        <f aca="false">0.01*AE632/$AN635*$AZ632</f>
        <v>0.000211145231280664</v>
      </c>
      <c r="AQ632" s="81" t="n">
        <f aca="false">AP632*$J635</f>
        <v>1172.84672703286</v>
      </c>
      <c r="AR632" s="94" t="n">
        <f aca="false">0.15*AG632/$AN635*$AZ632</f>
        <v>0.00450163199267738</v>
      </c>
      <c r="AS632" s="81" t="n">
        <f aca="false">AR632*$J635</f>
        <v>25005.1792166691</v>
      </c>
      <c r="AT632" s="94" t="n">
        <f aca="false">0.24*AI632/$AN635*$AZ632</f>
        <v>0.0031472166258281</v>
      </c>
      <c r="AU632" s="81" t="n">
        <f aca="false">AT632*$J635</f>
        <v>17481.8190137543</v>
      </c>
      <c r="AV632" s="94" t="n">
        <f aca="false">0.25*AK632/$AN635*$AZ632</f>
        <v>0.00170917909211384</v>
      </c>
      <c r="AW632" s="81" t="n">
        <f aca="false">AV632*$J635</f>
        <v>9493.963429532</v>
      </c>
      <c r="AX632" s="94" t="n">
        <f aca="false">0.35*AM632/$AN635*$AZ632</f>
        <v>0.00164953047615254</v>
      </c>
      <c r="AY632" s="81" t="n">
        <f aca="false">AX632*$J635</f>
        <v>9162.6337396407</v>
      </c>
      <c r="AZ632" s="140" t="n">
        <v>1</v>
      </c>
      <c r="BA632" s="140"/>
    </row>
    <row r="633" customFormat="false" ht="13.8" hidden="false" customHeight="false" outlineLevel="0" collapsed="false">
      <c r="A633" s="89" t="s">
        <v>67</v>
      </c>
      <c r="B633" s="81" t="n">
        <f aca="true">INDIRECT(ADDRESS(ROW()-35*INT((ROW()-15)/35)+138,2+INT((ROW()-15)/35), 1, 1, "Variables_Simulación"))</f>
        <v>0</v>
      </c>
      <c r="C633" s="81" t="n">
        <f aca="true">INDIRECT(ADDRESS(ROW()-35*INT((ROW()-15)/35)+108,2+INT((ROW()-15)/35), 1, 1, "Variables_Simulación"))</f>
        <v>0</v>
      </c>
      <c r="D633" s="81" t="n">
        <f aca="true">INDIRECT(ADDRESS(ROW()-35*INT((ROW()-15)/35)+78,2+INT((ROW()-15)/35), 1, 1, "Variables_Simulación"))</f>
        <v>0</v>
      </c>
      <c r="E633" s="81" t="n">
        <f aca="true">INDIRECT(ADDRESS(ROW()-35*INT((ROW()-15)/35)+48,2+INT((ROW()-15)/35), 1, 1, "Variables_Simulación"))</f>
        <v>0</v>
      </c>
      <c r="F633" s="81" t="n">
        <f aca="true">INDIRECT(ADDRESS(ROW()-35*INT((ROW()-15)/35)+18,2+INT((ROW()-15)/35), 1, 1, "Variables_Simulación"))</f>
        <v>0</v>
      </c>
      <c r="G633" s="81" t="n">
        <f aca="true">INDIRECT(ADDRESS(ROW()-35*INT((ROW()-15)/35)-12,2+INT((ROW()-15)/35), 1, 1, "Variables_Simulación"))</f>
        <v>0</v>
      </c>
      <c r="H633" s="81" t="n">
        <f aca="true">INDIRECT(ADDRESS(ROW()-35*INT((ROW()-15)/35)+168,2+INT((ROW()-15)/35), 1, 1, "Variables_Simulación"))</f>
        <v>0</v>
      </c>
      <c r="I633" s="82" t="n">
        <f aca="false">AP633+AR633+AT633+AV633+AX633</f>
        <v>0.0116063228030356</v>
      </c>
      <c r="J633" s="81" t="n">
        <f aca="false">AQ633+AS633+AU633+AW633+AY633</f>
        <v>64469.5484234395</v>
      </c>
      <c r="K633" s="90" t="n">
        <f aca="false">I633-Tabla_Ministerio!J633</f>
        <v>-5.30210794057878E-006</v>
      </c>
      <c r="L633" s="81" t="n">
        <f aca="false">J633-Tabla_Ministerio!K633</f>
        <v>-29.4515765604592</v>
      </c>
      <c r="M633" s="82" t="n">
        <f aca="false">Q668/Q670</f>
        <v>0.00474846792110507</v>
      </c>
      <c r="N633" s="81" t="n">
        <f aca="false">ROUND(N635*M633,0)</f>
        <v>501149</v>
      </c>
      <c r="O633" s="82" t="n">
        <f aca="false">Tabla_Ministerio!L633/Tabla_Ministerio!L635-M633</f>
        <v>-2.09989960459015E-005</v>
      </c>
      <c r="P633" s="81" t="n">
        <f aca="false">N633-Tabla_Ministerio!L633</f>
        <v>2216</v>
      </c>
      <c r="Q633" s="83" t="n">
        <f aca="false">N633+J633</f>
        <v>565618.548423439</v>
      </c>
      <c r="R633" s="81" t="n">
        <f aca="false">Q633-Tabla_Ministerio!M633</f>
        <v>2186.5484234395</v>
      </c>
      <c r="T633" s="83" t="n">
        <f aca="false">B633+Tabla_Ministerio!B633</f>
        <v>4665</v>
      </c>
      <c r="U633" s="83" t="n">
        <f aca="false">C633+Tabla_Ministerio!C633</f>
        <v>26</v>
      </c>
      <c r="V633" s="83" t="n">
        <f aca="false">D633+Tabla_Ministerio!D633</f>
        <v>237.590909090909</v>
      </c>
      <c r="W633" s="83" t="n">
        <f aca="false">E633+Tabla_Ministerio!E633</f>
        <v>113.681818181818</v>
      </c>
      <c r="X633" s="83" t="n">
        <f aca="false">F633+Tabla_Ministerio!F633</f>
        <v>6</v>
      </c>
      <c r="Y633" s="83" t="n">
        <f aca="false">G633+Tabla_Ministerio!G633</f>
        <v>9</v>
      </c>
      <c r="Z633" s="83" t="n">
        <f aca="false">H633+Tabla_Ministerio!H633</f>
        <v>8</v>
      </c>
      <c r="AA633" s="83" t="n">
        <f aca="false">Y633+0.33*Z633</f>
        <v>11.64</v>
      </c>
      <c r="AD633" s="91" t="n">
        <f aca="false">IF(U633&gt;0,T633/U633,0)</f>
        <v>179.423076923077</v>
      </c>
      <c r="AE633" s="92" t="n">
        <f aca="false">EXP((((AD633-AD635)/AD636+2)/4-1.9)^3)</f>
        <v>0.0314999619739962</v>
      </c>
      <c r="AF633" s="93" t="n">
        <f aca="false">T633/V633</f>
        <v>19.6345896307634</v>
      </c>
      <c r="AG633" s="92" t="n">
        <f aca="false">EXP((((AF633-AF635)/AF636+2)/4-1.9)^3)</f>
        <v>0.034700703312852</v>
      </c>
      <c r="AH633" s="92" t="n">
        <f aca="false">W633/V633</f>
        <v>0.478477137937631</v>
      </c>
      <c r="AI633" s="92" t="n">
        <f aca="false">EXP((((AH633-AH635)/AH636+2)/4-1.9)^3)</f>
        <v>0.0640491939069182</v>
      </c>
      <c r="AJ633" s="92" t="n">
        <f aca="false">X633/V633</f>
        <v>0.0252534914865123</v>
      </c>
      <c r="AK633" s="92" t="n">
        <f aca="false">EXP((((AJ633-AJ635)/AJ636+2)/4-1.9)^3)</f>
        <v>0.0213388707578112</v>
      </c>
      <c r="AL633" s="92" t="n">
        <f aca="false">AA633/V633</f>
        <v>0.048991773483834</v>
      </c>
      <c r="AM633" s="92" t="n">
        <f aca="false">EXP((((AL633-AL635)/AL636+2)/4-1.9)^3)</f>
        <v>0.0193021296929402</v>
      </c>
      <c r="AN633" s="92" t="n">
        <f aca="false">0.01*AE633+0.15*AG633+0.24*AI633+0.25*AK633+0.35*AM633</f>
        <v>0.03298237473631</v>
      </c>
      <c r="AP633" s="94" t="n">
        <f aca="false">0.01*AE633/$AN635*$AZ633</f>
        <v>0.000110846696114656</v>
      </c>
      <c r="AQ633" s="81" t="n">
        <f aca="false">AP633*$J635</f>
        <v>615.719256134513</v>
      </c>
      <c r="AR633" s="94" t="n">
        <f aca="false">0.15*AG633/$AN635*$AZ633</f>
        <v>0.00183164902782734</v>
      </c>
      <c r="AS633" s="81" t="n">
        <f aca="false">AR633*$J635</f>
        <v>10174.2462016803</v>
      </c>
      <c r="AT633" s="94" t="n">
        <f aca="false">0.24*AI633/$AN635*$AZ633</f>
        <v>0.00540925722202439</v>
      </c>
      <c r="AU633" s="81" t="n">
        <f aca="false">AT633*$J635</f>
        <v>30046.7578171211</v>
      </c>
      <c r="AV633" s="94" t="n">
        <f aca="false">0.25*AK633/$AN635*$AZ633</f>
        <v>0.00187725887119614</v>
      </c>
      <c r="AW633" s="81" t="n">
        <f aca="false">AV633*$J635</f>
        <v>10427.5948337622</v>
      </c>
      <c r="AX633" s="94" t="n">
        <f aca="false">0.35*AM633/$AN635*$AZ633</f>
        <v>0.0023773109858731</v>
      </c>
      <c r="AY633" s="81" t="n">
        <f aca="false">AX633*$J635</f>
        <v>13205.2303147414</v>
      </c>
      <c r="AZ633" s="140" t="n">
        <v>1</v>
      </c>
      <c r="BA633" s="140"/>
    </row>
    <row r="634" customFormat="false" ht="13.8" hidden="false" customHeight="false" outlineLevel="0" collapsed="false">
      <c r="A634" s="95" t="s">
        <v>68</v>
      </c>
      <c r="B634" s="97" t="n">
        <f aca="true">INDIRECT(ADDRESS(ROW()-35*INT((ROW()-15)/35)+138,2+INT((ROW()-15)/35), 1, 1, "Variables_Simulación"))</f>
        <v>0</v>
      </c>
      <c r="C634" s="97" t="n">
        <f aca="true">INDIRECT(ADDRESS(ROW()-35*INT((ROW()-15)/35)+108,2+INT((ROW()-15)/35), 1, 1, "Variables_Simulación"))</f>
        <v>0</v>
      </c>
      <c r="D634" s="97" t="n">
        <f aca="true">INDIRECT(ADDRESS(ROW()-35*INT((ROW()-15)/35)+78,2+INT((ROW()-15)/35), 1, 1, "Variables_Simulación"))</f>
        <v>0</v>
      </c>
      <c r="E634" s="97" t="n">
        <f aca="true">INDIRECT(ADDRESS(ROW()-35*INT((ROW()-15)/35)+48,2+INT((ROW()-15)/35), 1, 1, "Variables_Simulación"))</f>
        <v>0</v>
      </c>
      <c r="F634" s="97" t="n">
        <f aca="true">INDIRECT(ADDRESS(ROW()-35*INT((ROW()-15)/35)+18,2+INT((ROW()-15)/35), 1, 1, "Variables_Simulación"))</f>
        <v>0</v>
      </c>
      <c r="G634" s="97" t="n">
        <f aca="true">INDIRECT(ADDRESS(ROW()-35*INT((ROW()-15)/35)-12,2+INT((ROW()-15)/35), 1, 1, "Variables_Simulación"))</f>
        <v>0</v>
      </c>
      <c r="H634" s="97" t="n">
        <f aca="true">INDIRECT(ADDRESS(ROW()-35*INT((ROW()-15)/35)+168,2+INT((ROW()-15)/35), 1, 1, "Variables_Simulación"))</f>
        <v>0</v>
      </c>
      <c r="I634" s="96" t="n">
        <f aca="false">AP634+AR634+AT634+AV634+AX634</f>
        <v>0.00622308171043906</v>
      </c>
      <c r="J634" s="97" t="n">
        <f aca="false">AQ634+AS634+AU634+AW634+AY634</f>
        <v>34567.3021923222</v>
      </c>
      <c r="K634" s="90" t="n">
        <f aca="false">I634-Tabla_Ministerio!J634</f>
        <v>-0.000110482778825152</v>
      </c>
      <c r="L634" s="81" t="n">
        <f aca="false">J634-Tabla_Ministerio!K634</f>
        <v>-613.697807677847</v>
      </c>
      <c r="M634" s="82" t="n">
        <f aca="false">Q669/Q670</f>
        <v>0.00561741567637846</v>
      </c>
      <c r="N634" s="81" t="n">
        <f aca="false">ROUND(N635*M634,0)</f>
        <v>592857</v>
      </c>
      <c r="O634" s="82" t="n">
        <f aca="false">Tabla_Ministerio!L634/Tabla_Ministerio!L635-M634</f>
        <v>2.00095067093009E-005</v>
      </c>
      <c r="P634" s="81" t="n">
        <f aca="false">N634-Tabla_Ministerio!L634</f>
        <v>-2112</v>
      </c>
      <c r="Q634" s="83" t="n">
        <f aca="false">N634+J634</f>
        <v>627424.302192322</v>
      </c>
      <c r="R634" s="81" t="n">
        <f aca="false">Q634-Tabla_Ministerio!M634</f>
        <v>-2725.69780767779</v>
      </c>
      <c r="T634" s="99" t="n">
        <f aca="false">B634+Tabla_Ministerio!B634</f>
        <v>4487</v>
      </c>
      <c r="U634" s="99" t="n">
        <f aca="false">C634+Tabla_Ministerio!C634</f>
        <v>21</v>
      </c>
      <c r="V634" s="99" t="n">
        <f aca="false">D634+Tabla_Ministerio!D634</f>
        <v>291.5</v>
      </c>
      <c r="W634" s="99" t="n">
        <f aca="false">E634+Tabla_Ministerio!E634</f>
        <v>121.25</v>
      </c>
      <c r="X634" s="99" t="n">
        <f aca="false">F634+Tabla_Ministerio!F634</f>
        <v>3</v>
      </c>
      <c r="Y634" s="99" t="n">
        <f aca="false">G634+Tabla_Ministerio!G634</f>
        <v>10</v>
      </c>
      <c r="Z634" s="99" t="n">
        <f aca="false">H634+Tabla_Ministerio!H634</f>
        <v>4</v>
      </c>
      <c r="AA634" s="99" t="n">
        <f aca="false">Y634+0.33*Z634</f>
        <v>11.32</v>
      </c>
      <c r="AD634" s="91" t="n">
        <f aca="false">IF(U634&gt;0,T634/U634,0)</f>
        <v>213.666666666667</v>
      </c>
      <c r="AE634" s="92" t="n">
        <f aca="false">EXP((((AD634-AD635)/AD636+2)/4-1.9)^3)</f>
        <v>0.064654413640275</v>
      </c>
      <c r="AF634" s="93" t="n">
        <f aca="false">T634/V634</f>
        <v>15.3927958833619</v>
      </c>
      <c r="AG634" s="92" t="n">
        <f aca="false">EXP((((AF634-AF635)/AF636+2)/4-1.9)^3)</f>
        <v>0.00791604176690979</v>
      </c>
      <c r="AH634" s="92" t="n">
        <f aca="false">W634/V634</f>
        <v>0.415951972555746</v>
      </c>
      <c r="AI634" s="92" t="n">
        <f aca="false">EXP((((AH634-AH635)/AH636+2)/4-1.9)^3)</f>
        <v>0.0270141640480205</v>
      </c>
      <c r="AJ634" s="92" t="n">
        <f aca="false">X634/V634</f>
        <v>0.0102915951972556</v>
      </c>
      <c r="AK634" s="92" t="n">
        <f aca="false">EXP((((AJ634-AJ635)/AJ636+2)/4-1.9)^3)</f>
        <v>0.0140605498058915</v>
      </c>
      <c r="AL634" s="92" t="n">
        <f aca="false">AA634/V634</f>
        <v>0.0388336192109777</v>
      </c>
      <c r="AM634" s="92" t="n">
        <f aca="false">EXP((((AL634-AL635)/AL636+2)/4-1.9)^3)</f>
        <v>0.0167200358561708</v>
      </c>
      <c r="AN634" s="92" t="n">
        <f aca="false">0.01*AE634+0.15*AG634+0.24*AI634+0.25*AK634+0.35*AM634</f>
        <v>0.0176844997740968</v>
      </c>
      <c r="AP634" s="94" t="n">
        <f aca="false">0.01*AE634/$AN635*$AZ634</f>
        <v>0.00022751545373836</v>
      </c>
      <c r="AQ634" s="81" t="n">
        <f aca="false">AP634*$J635</f>
        <v>1263.77827075684</v>
      </c>
      <c r="AR634" s="94" t="n">
        <f aca="false">0.15*AG634/$AN635*$AZ634</f>
        <v>0.000417841969249967</v>
      </c>
      <c r="AS634" s="81" t="n">
        <f aca="false">AR634*$J635</f>
        <v>2320.98344385704</v>
      </c>
      <c r="AT634" s="94" t="n">
        <f aca="false">0.24*AI634/$AN635*$AZ634</f>
        <v>0.0022814738650118</v>
      </c>
      <c r="AU634" s="81" t="n">
        <f aca="false">AT634*$J635</f>
        <v>12672.8846261901</v>
      </c>
      <c r="AV634" s="94" t="n">
        <f aca="false">0.25*AK634/$AN635*$AZ634</f>
        <v>0.0012369582325411</v>
      </c>
      <c r="AW634" s="81" t="n">
        <f aca="false">AV634*$J635</f>
        <v>6870.92199863017</v>
      </c>
      <c r="AX634" s="94" t="n">
        <f aca="false">0.35*AM634/$AN635*$AZ634</f>
        <v>0.00205929218989784</v>
      </c>
      <c r="AY634" s="81" t="n">
        <f aca="false">AX634*$J635</f>
        <v>11438.733852888</v>
      </c>
      <c r="AZ634" s="140" t="n">
        <v>1</v>
      </c>
      <c r="BA634" s="140"/>
    </row>
    <row r="635" customFormat="false" ht="13.8" hidden="false" customHeight="false" outlineLevel="0" collapsed="false">
      <c r="A635" s="104" t="s">
        <v>71</v>
      </c>
      <c r="B635" s="108"/>
      <c r="C635" s="108"/>
      <c r="D635" s="108"/>
      <c r="E635" s="108"/>
      <c r="F635" s="108"/>
      <c r="G635" s="108"/>
      <c r="H635" s="108"/>
      <c r="I635" s="105" t="n">
        <f aca="false">SUM(I608:I634)</f>
        <v>1</v>
      </c>
      <c r="J635" s="108" t="n">
        <f aca="false">Tabla_Ministerio!K635</f>
        <v>5554692</v>
      </c>
      <c r="K635" s="107" t="n">
        <f aca="false">I635-Tabla_Ministerio!J635</f>
        <v>0</v>
      </c>
      <c r="L635" s="108" t="n">
        <f aca="false">J635-Tabla_Ministerio!K635</f>
        <v>0</v>
      </c>
      <c r="M635" s="105" t="n">
        <f aca="false">SUM(M610:M634)</f>
        <v>1.0000000372658</v>
      </c>
      <c r="N635" s="108" t="n">
        <f aca="false">Tabla_Ministerio!L635</f>
        <v>105539139</v>
      </c>
      <c r="O635" s="105" t="n">
        <f aca="false">SUM(P610:P634)</f>
        <v>4</v>
      </c>
      <c r="P635" s="108" t="n">
        <f aca="false">SUM(P610:P634)</f>
        <v>4</v>
      </c>
      <c r="Q635" s="111" t="n">
        <f aca="false">Tabla_Ministerio!M635</f>
        <v>111093831</v>
      </c>
      <c r="R635" s="108" t="n">
        <f aca="false">SUM(R610:R634)</f>
        <v>4.00000000023283</v>
      </c>
      <c r="T635" s="111"/>
      <c r="U635" s="111"/>
      <c r="V635" s="111"/>
      <c r="W635" s="111"/>
      <c r="X635" s="111"/>
      <c r="Y635" s="111"/>
      <c r="Z635" s="111"/>
      <c r="AA635" s="111"/>
      <c r="AC635" s="112" t="s">
        <v>295</v>
      </c>
      <c r="AD635" s="112" t="n">
        <f aca="false">AVERAGE(AD610:AD634)</f>
        <v>213.393443207432</v>
      </c>
      <c r="AE635" s="111"/>
      <c r="AF635" s="112" t="n">
        <f aca="false">AVERAGE(AF610:AF634)</f>
        <v>21.781370381727</v>
      </c>
      <c r="AG635" s="111"/>
      <c r="AH635" s="114" t="n">
        <f aca="false">AVERAGE(AH610:AH634)</f>
        <v>0.478803764281494</v>
      </c>
      <c r="AI635" s="111"/>
      <c r="AJ635" s="114" t="n">
        <f aca="false">AVERAGE(AJ610:AJ634)</f>
        <v>0.0709108006381877</v>
      </c>
      <c r="AK635" s="111"/>
      <c r="AL635" s="114" t="n">
        <f aca="false">AVERAGE(AL610:AL634)</f>
        <v>0.145778026498534</v>
      </c>
      <c r="AM635" s="111"/>
      <c r="AN635" s="114" t="n">
        <f aca="false">SUM(AN610:AN634)</f>
        <v>2.84175921142599</v>
      </c>
      <c r="AP635" s="116" t="n">
        <f aca="false">SUM(AP608:AP634)</f>
        <v>0.00966963730686081</v>
      </c>
      <c r="AQ635" s="108" t="n">
        <f aca="false">SUM(AQ608:AQ634)</f>
        <v>53711.8569913213</v>
      </c>
      <c r="AR635" s="116" t="n">
        <f aca="false">SUM(AR608:AR634)</f>
        <v>0.148766356353254</v>
      </c>
      <c r="AS635" s="108" t="n">
        <f aca="false">SUM(AS608:AS634)</f>
        <v>826351.28950457</v>
      </c>
      <c r="AT635" s="116" t="n">
        <f aca="false">SUM(AT608:AT634)</f>
        <v>0.23219454563717</v>
      </c>
      <c r="AU635" s="108" t="n">
        <f aca="false">SUM(AU608:AU634)</f>
        <v>1289769.18509442</v>
      </c>
      <c r="AV635" s="116" t="n">
        <f aca="false">SUM(AV608:AV634)</f>
        <v>0.256598466197152</v>
      </c>
      <c r="AW635" s="108" t="n">
        <f aca="false">SUM(AW608:AW634)</f>
        <v>1425325.44739759</v>
      </c>
      <c r="AX635" s="116" t="n">
        <f aca="false">SUM(AX608:AX634)</f>
        <v>0.352770994505563</v>
      </c>
      <c r="AY635" s="108" t="n">
        <f aca="false">SUM(AY608:AY634)</f>
        <v>1959534.22101209</v>
      </c>
    </row>
    <row r="636" customFormat="false" ht="13.8" hidden="false" customHeight="false" outlineLevel="0" collapsed="false">
      <c r="A636" s="57" t="s">
        <v>72</v>
      </c>
      <c r="I636" s="48"/>
      <c r="AC636" s="112" t="s">
        <v>296</v>
      </c>
      <c r="AD636" s="112" t="n">
        <f aca="false">_xlfn.STDEV.P(AD610:AD634)</f>
        <v>75.7164010058082</v>
      </c>
      <c r="AE636" s="111"/>
      <c r="AF636" s="112" t="n">
        <f aca="false">_xlfn.STDEV.P(AF610:AF634)</f>
        <v>5.48082384361674</v>
      </c>
      <c r="AG636" s="111"/>
      <c r="AH636" s="114" t="n">
        <f aca="false">_xlfn.STDEV.P(AH610:AH634)</f>
        <v>0.117056333698931</v>
      </c>
      <c r="AI636" s="111"/>
      <c r="AJ636" s="114" t="n">
        <f aca="false">_xlfn.STDEV.P(AJ610:AJ634)</f>
        <v>0.0683785206544673</v>
      </c>
      <c r="AK636" s="111"/>
      <c r="AL636" s="114" t="n">
        <f aca="false">_xlfn.STDEV.P(AL610:AL634)</f>
        <v>0.134104333865891</v>
      </c>
      <c r="AM636" s="111"/>
      <c r="AN636" s="114"/>
    </row>
    <row r="637" customFormat="false" ht="13.8" hidden="false" customHeight="false" outlineLevel="0" collapsed="false">
      <c r="A637" s="57" t="s">
        <v>196</v>
      </c>
      <c r="I637" s="48"/>
    </row>
    <row r="638" customFormat="false" ht="13.8" hidden="false" customHeight="false" outlineLevel="0" collapsed="false">
      <c r="A638" s="57"/>
      <c r="I638" s="48"/>
    </row>
    <row r="639" customFormat="false" ht="13.8" hidden="false" customHeight="false" outlineLevel="0" collapsed="false">
      <c r="A639" s="126"/>
      <c r="B639" s="168"/>
      <c r="C639" s="169"/>
      <c r="D639" s="169"/>
      <c r="E639" s="169"/>
      <c r="F639" s="169"/>
      <c r="G639" s="169"/>
      <c r="H639" s="169"/>
      <c r="I639" s="170"/>
      <c r="J639" s="169"/>
    </row>
    <row r="641" customFormat="false" ht="13.8" hidden="false" customHeight="false" outlineLevel="0" collapsed="false">
      <c r="A641" s="16" t="str">
        <f aca="false">"Tabla " &amp; TEXT((ROW()+24) / 35, "0")</f>
        <v>Tabla 19</v>
      </c>
      <c r="B641" s="16"/>
      <c r="C641" s="16"/>
      <c r="D641" s="16"/>
      <c r="E641" s="16"/>
      <c r="F641" s="16"/>
      <c r="G641" s="16"/>
      <c r="H641" s="16"/>
      <c r="I641" s="16"/>
      <c r="J641" s="16"/>
      <c r="T641" s="16"/>
      <c r="U641" s="16"/>
      <c r="V641" s="16"/>
      <c r="W641" s="16"/>
      <c r="X641" s="16"/>
      <c r="Y641" s="16"/>
      <c r="Z641" s="16"/>
      <c r="AA641" s="16"/>
    </row>
    <row r="642" customFormat="false" ht="13.8" hidden="false" customHeight="false" outlineLevel="0" collapsed="false">
      <c r="A642" s="16" t="s">
        <v>238</v>
      </c>
      <c r="B642" s="16"/>
      <c r="C642" s="16"/>
      <c r="D642" s="16"/>
      <c r="E642" s="16"/>
      <c r="F642" s="16"/>
      <c r="G642" s="16"/>
      <c r="H642" s="16"/>
      <c r="I642" s="16"/>
      <c r="J642" s="16"/>
      <c r="T642" s="16"/>
      <c r="U642" s="16"/>
      <c r="V642" s="16"/>
      <c r="W642" s="16"/>
      <c r="X642" s="16"/>
      <c r="Y642" s="16"/>
      <c r="Z642" s="16"/>
      <c r="AA642" s="16"/>
    </row>
    <row r="643" customFormat="false" ht="15.8" hidden="false" customHeight="true" outlineLevel="0" collapsed="false">
      <c r="A643" s="66" t="s">
        <v>30</v>
      </c>
      <c r="B643" s="136" t="s">
        <v>309</v>
      </c>
      <c r="C643" s="136"/>
      <c r="D643" s="136"/>
      <c r="E643" s="136"/>
      <c r="F643" s="136"/>
      <c r="G643" s="136"/>
      <c r="H643" s="136"/>
      <c r="I643" s="66" t="s">
        <v>32</v>
      </c>
      <c r="J643" s="69" t="s">
        <v>33</v>
      </c>
      <c r="K643" s="157" t="s">
        <v>276</v>
      </c>
      <c r="L643" s="69" t="s">
        <v>277</v>
      </c>
      <c r="M643" s="157" t="s">
        <v>278</v>
      </c>
      <c r="N643" s="69" t="s">
        <v>34</v>
      </c>
      <c r="O643" s="69" t="s">
        <v>279</v>
      </c>
      <c r="P643" s="69" t="s">
        <v>280</v>
      </c>
      <c r="Q643" s="66" t="s">
        <v>281</v>
      </c>
      <c r="R643" s="69" t="s">
        <v>282</v>
      </c>
      <c r="T643" s="72" t="s">
        <v>309</v>
      </c>
      <c r="U643" s="72"/>
      <c r="V643" s="72"/>
      <c r="W643" s="72"/>
      <c r="X643" s="72"/>
      <c r="Y643" s="72"/>
      <c r="Z643" s="72"/>
      <c r="AA643" s="72"/>
      <c r="AD643" s="73" t="s">
        <v>284</v>
      </c>
      <c r="AE643" s="73"/>
      <c r="AF643" s="73" t="s">
        <v>285</v>
      </c>
      <c r="AG643" s="73"/>
      <c r="AH643" s="73" t="s">
        <v>286</v>
      </c>
      <c r="AI643" s="73"/>
      <c r="AJ643" s="73" t="s">
        <v>287</v>
      </c>
      <c r="AK643" s="73"/>
      <c r="AL643" s="73" t="s">
        <v>288</v>
      </c>
      <c r="AM643" s="73"/>
      <c r="AN643" s="74" t="s">
        <v>289</v>
      </c>
      <c r="AP643" s="73" t="s">
        <v>284</v>
      </c>
      <c r="AQ643" s="73"/>
      <c r="AR643" s="73" t="s">
        <v>285</v>
      </c>
      <c r="AS643" s="73"/>
      <c r="AT643" s="73" t="s">
        <v>286</v>
      </c>
      <c r="AU643" s="73"/>
      <c r="AV643" s="73" t="s">
        <v>287</v>
      </c>
      <c r="AW643" s="73"/>
      <c r="AX643" s="74" t="s">
        <v>288</v>
      </c>
      <c r="AY643" s="74"/>
    </row>
    <row r="644" customFormat="false" ht="37.3" hidden="false" customHeight="false" outlineLevel="0" collapsed="false">
      <c r="A644" s="66"/>
      <c r="B644" s="137" t="s">
        <v>222</v>
      </c>
      <c r="C644" s="137" t="s">
        <v>223</v>
      </c>
      <c r="D644" s="137" t="s">
        <v>224</v>
      </c>
      <c r="E644" s="137" t="s">
        <v>225</v>
      </c>
      <c r="F644" s="137" t="s">
        <v>226</v>
      </c>
      <c r="G644" s="137" t="s">
        <v>227</v>
      </c>
      <c r="H644" s="137" t="s">
        <v>228</v>
      </c>
      <c r="I644" s="66"/>
      <c r="J644" s="69"/>
      <c r="K644" s="157"/>
      <c r="L644" s="69"/>
      <c r="M644" s="157"/>
      <c r="N644" s="69"/>
      <c r="O644" s="69"/>
      <c r="P644" s="69"/>
      <c r="Q644" s="66"/>
      <c r="R644" s="69"/>
      <c r="T644" s="73" t="s">
        <v>222</v>
      </c>
      <c r="U644" s="73" t="s">
        <v>223</v>
      </c>
      <c r="V644" s="73" t="s">
        <v>224</v>
      </c>
      <c r="W644" s="73" t="s">
        <v>225</v>
      </c>
      <c r="X644" s="73" t="s">
        <v>226</v>
      </c>
      <c r="Y644" s="73" t="s">
        <v>227</v>
      </c>
      <c r="Z644" s="73" t="s">
        <v>228</v>
      </c>
      <c r="AA644" s="66" t="s">
        <v>43</v>
      </c>
      <c r="AD644" s="73" t="s">
        <v>290</v>
      </c>
      <c r="AE644" s="73" t="s">
        <v>291</v>
      </c>
      <c r="AF644" s="73" t="s">
        <v>290</v>
      </c>
      <c r="AG644" s="73" t="s">
        <v>291</v>
      </c>
      <c r="AH644" s="73" t="s">
        <v>290</v>
      </c>
      <c r="AI644" s="73" t="s">
        <v>291</v>
      </c>
      <c r="AJ644" s="73" t="s">
        <v>290</v>
      </c>
      <c r="AK644" s="73" t="s">
        <v>291</v>
      </c>
      <c r="AL644" s="73" t="s">
        <v>290</v>
      </c>
      <c r="AM644" s="73" t="s">
        <v>291</v>
      </c>
      <c r="AN644" s="75" t="s">
        <v>292</v>
      </c>
      <c r="AP644" s="73" t="s">
        <v>293</v>
      </c>
      <c r="AQ644" s="73" t="s">
        <v>294</v>
      </c>
      <c r="AR644" s="73" t="s">
        <v>293</v>
      </c>
      <c r="AS644" s="73" t="s">
        <v>294</v>
      </c>
      <c r="AT644" s="73" t="s">
        <v>293</v>
      </c>
      <c r="AU644" s="73" t="s">
        <v>294</v>
      </c>
      <c r="AV644" s="73" t="s">
        <v>293</v>
      </c>
      <c r="AW644" s="73" t="s">
        <v>294</v>
      </c>
      <c r="AX644" s="73" t="s">
        <v>293</v>
      </c>
      <c r="AY644" s="75" t="s">
        <v>294</v>
      </c>
      <c r="AZ644" s="138" t="s">
        <v>298</v>
      </c>
    </row>
    <row r="645" customFormat="false" ht="13.8" hidden="false" customHeight="false" outlineLevel="0" collapsed="false">
      <c r="A645" s="76" t="s">
        <v>44</v>
      </c>
      <c r="B645" s="79" t="n">
        <f aca="true">INDIRECT(ADDRESS(ROW()-35*INT((ROW()-15)/35)+138,2+INT((ROW()-15)/35), 1, 1, "Variables_Simulación"))</f>
        <v>0</v>
      </c>
      <c r="C645" s="79" t="n">
        <f aca="true">INDIRECT(ADDRESS(ROW()-35*INT((ROW()-15)/35)+108,2+INT((ROW()-15)/35), 1, 1, "Variables_Simulación"))</f>
        <v>0</v>
      </c>
      <c r="D645" s="79" t="n">
        <f aca="true">INDIRECT(ADDRESS(ROW()-35*INT((ROW()-15)/35)+78,2+INT((ROW()-15)/35), 1, 1, "Variables_Simulación"))</f>
        <v>0</v>
      </c>
      <c r="E645" s="79" t="n">
        <f aca="true">INDIRECT(ADDRESS(ROW()-35*INT((ROW()-15)/35)+48,2+INT((ROW()-15)/35), 1, 1, "Variables_Simulación"))</f>
        <v>0</v>
      </c>
      <c r="F645" s="79" t="n">
        <f aca="true">INDIRECT(ADDRESS(ROW()-35*INT((ROW()-15)/35)+18,2+INT((ROW()-15)/35), 1, 1, "Variables_Simulación"))</f>
        <v>0</v>
      </c>
      <c r="G645" s="79" t="n">
        <f aca="true">INDIRECT(ADDRESS(ROW()-35*INT((ROW()-15)/35)-12,2+INT((ROW()-15)/35), 1, 1, "Variables_Simulación"))</f>
        <v>0</v>
      </c>
      <c r="H645" s="79" t="n">
        <f aca="true">INDIRECT(ADDRESS(ROW()-35*INT((ROW()-15)/35)+168,2+INT((ROW()-15)/35), 1, 1, "Variables_Simulación"))</f>
        <v>0</v>
      </c>
      <c r="I645" s="78" t="n">
        <f aca="false">AP645+AR645+AT645+AV645+AX645</f>
        <v>0.166153588511896</v>
      </c>
      <c r="J645" s="79" t="n">
        <f aca="false">AQ645+AS645+AU645+AW645+AY645</f>
        <v>891721.718812249</v>
      </c>
      <c r="K645" s="80" t="n">
        <f aca="false">I645-Tabla_Ministerio!J645</f>
        <v>1.26179764694812E-005</v>
      </c>
      <c r="L645" s="79" t="n">
        <f aca="false">J645-Tabla_Ministerio!K645</f>
        <v>67.7188122486696</v>
      </c>
      <c r="M645" s="82" t="n">
        <f aca="false">Q680/Q705</f>
        <v>0.218018959678717</v>
      </c>
      <c r="N645" s="81" t="n">
        <f aca="false">ROUND(N670*M645,0)</f>
        <v>22231433</v>
      </c>
      <c r="O645" s="82" t="n">
        <f aca="false">Tabla_Ministerio!L645/Tabla_Ministerio!L670-M645</f>
        <v>-1.61809939155932E-006</v>
      </c>
      <c r="P645" s="81" t="n">
        <f aca="false">N645-Tabla_Ministerio!L645</f>
        <v>165</v>
      </c>
      <c r="Q645" s="83" t="n">
        <f aca="false">N645+J645</f>
        <v>23123154.7188122</v>
      </c>
      <c r="R645" s="81" t="n">
        <f aca="false">Q645-Tabla_Ministerio!M645</f>
        <v>232.718812249601</v>
      </c>
      <c r="T645" s="84" t="n">
        <f aca="false">B645+Tabla_Ministerio!B645</f>
        <v>23779</v>
      </c>
      <c r="U645" s="84" t="n">
        <f aca="false">C645+Tabla_Ministerio!C645</f>
        <v>68</v>
      </c>
      <c r="V645" s="84" t="n">
        <f aca="false">D645+Tabla_Ministerio!D645</f>
        <v>1687.54090909091</v>
      </c>
      <c r="W645" s="84" t="n">
        <f aca="false">E645+Tabla_Ministerio!E645</f>
        <v>902.804545454546</v>
      </c>
      <c r="X645" s="84" t="n">
        <f aca="false">F645+Tabla_Ministerio!F645</f>
        <v>377</v>
      </c>
      <c r="Y645" s="84" t="n">
        <f aca="false">G645+Tabla_Ministerio!G645</f>
        <v>857</v>
      </c>
      <c r="Z645" s="84" t="n">
        <f aca="false">H645+Tabla_Ministerio!H645</f>
        <v>130</v>
      </c>
      <c r="AA645" s="84" t="n">
        <f aca="false">Y645+0.33*Z645</f>
        <v>899.9</v>
      </c>
      <c r="AD645" s="85" t="n">
        <f aca="false">IF(U645&gt;0,T645/U645,0)</f>
        <v>349.691176470588</v>
      </c>
      <c r="AE645" s="86" t="n">
        <f aca="false">EXP((((AD645-AD670)/AD671+2)/4-1.9)^3)</f>
        <v>0.545357011282009</v>
      </c>
      <c r="AF645" s="87" t="n">
        <f aca="false">T645/V645</f>
        <v>14.0909176612553</v>
      </c>
      <c r="AG645" s="86" t="n">
        <f aca="false">EXP((((AF645-AF670)/AF671+2)/4-1.9)^3)</f>
        <v>0.00867436024329653</v>
      </c>
      <c r="AH645" s="86" t="n">
        <f aca="false">W645/V645</f>
        <v>0.534982316926997</v>
      </c>
      <c r="AI645" s="86" t="n">
        <f aca="false">EXP((((AH645-AH670)/AH671+2)/4-1.9)^3)</f>
        <v>0.129655946745277</v>
      </c>
      <c r="AJ645" s="86" t="n">
        <f aca="false">X645/V645</f>
        <v>0.22340199160155</v>
      </c>
      <c r="AK645" s="86" t="n">
        <f aca="false">EXP((((AJ645-AJ670)/AJ671+2)/4-1.9)^3)</f>
        <v>0.695213349712891</v>
      </c>
      <c r="AL645" s="86" t="n">
        <f aca="false">AA645/V645</f>
        <v>0.533261146531128</v>
      </c>
      <c r="AM645" s="86" t="n">
        <f aca="false">EXP((((AL645-AL670)/AL671+2)/4-1.9)^3)</f>
        <v>0.749105216740253</v>
      </c>
      <c r="AN645" s="86" t="n">
        <f aca="false">0.01*AE645+0.15*AG645+0.24*AI645+0.25*AK645+0.35*AM645</f>
        <v>0.473862314655492</v>
      </c>
      <c r="AP645" s="88" t="n">
        <f aca="false">0.01*AE645/$AN670*$AZ645</f>
        <v>0.00191222263603102</v>
      </c>
      <c r="AQ645" s="79" t="n">
        <f aca="false">AP645*$J670</f>
        <v>10262.6158786283</v>
      </c>
      <c r="AR645" s="88" t="n">
        <f aca="false">0.15*AG645/$AN670*$AZ645</f>
        <v>0.000456232550434977</v>
      </c>
      <c r="AS645" s="79" t="n">
        <f aca="false">AR645*$J670</f>
        <v>2448.53257576706</v>
      </c>
      <c r="AT645" s="88" t="n">
        <f aca="false">0.24*AI645/$AN670*$AZ645</f>
        <v>0.0109109166054518</v>
      </c>
      <c r="AU645" s="79" t="n">
        <f aca="false">AT645*$J670</f>
        <v>58557.2746058022</v>
      </c>
      <c r="AV645" s="88" t="n">
        <f aca="false">0.25*AK645/$AN670*$AZ645</f>
        <v>0.0609418544499326</v>
      </c>
      <c r="AW645" s="79" t="n">
        <f aca="false">AV645*$J670</f>
        <v>327065.91343833</v>
      </c>
      <c r="AX645" s="88" t="n">
        <f aca="false">0.35*AM645/$AN670*$AZ645</f>
        <v>0.091932362270046</v>
      </c>
      <c r="AY645" s="79" t="n">
        <f aca="false">AX645*$J670</f>
        <v>493387.382313721</v>
      </c>
      <c r="AZ645" s="140" t="n">
        <v>1</v>
      </c>
      <c r="BA645" s="140"/>
    </row>
    <row r="646" customFormat="false" ht="13.8" hidden="false" customHeight="false" outlineLevel="0" collapsed="false">
      <c r="A646" s="89" t="s">
        <v>45</v>
      </c>
      <c r="B646" s="81" t="n">
        <f aca="true">INDIRECT(ADDRESS(ROW()-35*INT((ROW()-15)/35)+138,2+INT((ROW()-15)/35), 1, 1, "Variables_Simulación"))</f>
        <v>0</v>
      </c>
      <c r="C646" s="81" t="n">
        <f aca="true">INDIRECT(ADDRESS(ROW()-35*INT((ROW()-15)/35)+108,2+INT((ROW()-15)/35), 1, 1, "Variables_Simulación"))</f>
        <v>0</v>
      </c>
      <c r="D646" s="81" t="n">
        <f aca="true">INDIRECT(ADDRESS(ROW()-35*INT((ROW()-15)/35)+78,2+INT((ROW()-15)/35), 1, 1, "Variables_Simulación"))</f>
        <v>0</v>
      </c>
      <c r="E646" s="81" t="n">
        <f aca="true">INDIRECT(ADDRESS(ROW()-35*INT((ROW()-15)/35)+48,2+INT((ROW()-15)/35), 1, 1, "Variables_Simulación"))</f>
        <v>0</v>
      </c>
      <c r="F646" s="81" t="n">
        <f aca="true">INDIRECT(ADDRESS(ROW()-35*INT((ROW()-15)/35)+18,2+INT((ROW()-15)/35), 1, 1, "Variables_Simulación"))</f>
        <v>0</v>
      </c>
      <c r="G646" s="81" t="n">
        <f aca="true">INDIRECT(ADDRESS(ROW()-35*INT((ROW()-15)/35)-12,2+INT((ROW()-15)/35), 1, 1, "Variables_Simulación"))</f>
        <v>0</v>
      </c>
      <c r="H646" s="81" t="n">
        <f aca="true">INDIRECT(ADDRESS(ROW()-35*INT((ROW()-15)/35)+168,2+INT((ROW()-15)/35), 1, 1, "Variables_Simulación"))</f>
        <v>0</v>
      </c>
      <c r="I646" s="82" t="n">
        <f aca="false">AP646+AR646+AT646+AV646+AX646</f>
        <v>0.128166091468282</v>
      </c>
      <c r="J646" s="81" t="n">
        <f aca="false">AQ646+AS646+AU646+AW646+AY646</f>
        <v>687848.444328734</v>
      </c>
      <c r="K646" s="90" t="n">
        <f aca="false">I646-Tabla_Ministerio!J646</f>
        <v>-0.000119726735759607</v>
      </c>
      <c r="L646" s="81" t="n">
        <f aca="false">J646-Tabla_Ministerio!K646</f>
        <v>-642.555671265698</v>
      </c>
      <c r="M646" s="82" t="n">
        <f aca="false">Q681/Q705</f>
        <v>0.132449868745623</v>
      </c>
      <c r="N646" s="81" t="n">
        <f aca="false">ROUND(N670*M646,0)</f>
        <v>13505937</v>
      </c>
      <c r="O646" s="82" t="n">
        <f aca="false">Tabla_Ministerio!L646/Tabla_Ministerio!L670-M646</f>
        <v>-1.47711991659583E-005</v>
      </c>
      <c r="P646" s="81" t="n">
        <f aca="false">N646-Tabla_Ministerio!L646</f>
        <v>1506</v>
      </c>
      <c r="Q646" s="83" t="n">
        <f aca="false">N646+J646</f>
        <v>14193785.4443287</v>
      </c>
      <c r="R646" s="81" t="n">
        <f aca="false">Q646-Tabla_Ministerio!M646</f>
        <v>863.444328734651</v>
      </c>
      <c r="T646" s="83" t="n">
        <f aca="false">B646+Tabla_Ministerio!B646</f>
        <v>17402</v>
      </c>
      <c r="U646" s="83" t="n">
        <f aca="false">C646+Tabla_Ministerio!C646</f>
        <v>50</v>
      </c>
      <c r="V646" s="83" t="n">
        <f aca="false">D646+Tabla_Ministerio!D646</f>
        <v>1456.59090909091</v>
      </c>
      <c r="W646" s="83" t="n">
        <f aca="false">E646+Tabla_Ministerio!E646</f>
        <v>882.931818181818</v>
      </c>
      <c r="X646" s="83" t="n">
        <f aca="false">F646+Tabla_Ministerio!F646</f>
        <v>275</v>
      </c>
      <c r="Y646" s="83" t="n">
        <f aca="false">G646+Tabla_Ministerio!G646</f>
        <v>552</v>
      </c>
      <c r="Z646" s="83" t="n">
        <f aca="false">H646+Tabla_Ministerio!H646</f>
        <v>124</v>
      </c>
      <c r="AA646" s="83" t="n">
        <f aca="false">Y646+0.33*Z646</f>
        <v>592.92</v>
      </c>
      <c r="AD646" s="91" t="n">
        <f aca="false">IF(U646&gt;0,T646/U646,0)</f>
        <v>348.04</v>
      </c>
      <c r="AE646" s="92" t="n">
        <f aca="false">EXP((((AD646-AD670)/AD671+2)/4-1.9)^3)</f>
        <v>0.537780095607987</v>
      </c>
      <c r="AF646" s="93" t="n">
        <f aca="false">T646/V646</f>
        <v>11.9470744265876</v>
      </c>
      <c r="AG646" s="92" t="n">
        <f aca="false">EXP((((AF646-AF670)/AF671+2)/4-1.9)^3)</f>
        <v>0.00364334063573458</v>
      </c>
      <c r="AH646" s="92" t="n">
        <f aca="false">W646/V646</f>
        <v>0.606163207988765</v>
      </c>
      <c r="AI646" s="92" t="n">
        <f aca="false">EXP((((AH646-AH670)/AH671+2)/4-1.9)^3)</f>
        <v>0.241008741981839</v>
      </c>
      <c r="AJ646" s="92" t="n">
        <f aca="false">X646/V646</f>
        <v>0.188797004212826</v>
      </c>
      <c r="AK646" s="92" t="n">
        <f aca="false">EXP((((AJ646-AJ670)/AJ671+2)/4-1.9)^3)</f>
        <v>0.529393656298909</v>
      </c>
      <c r="AL646" s="92" t="n">
        <f aca="false">AA646/V646</f>
        <v>0.407060071774067</v>
      </c>
      <c r="AM646" s="92" t="n">
        <f aca="false">EXP((((AL646-AL670)/AL671+2)/4-1.9)^3)</f>
        <v>0.484025496712865</v>
      </c>
      <c r="AN646" s="92" t="n">
        <f aca="false">0.01*AE646+0.15*AG646+0.24*AI646+0.25*AK646+0.35*AM646</f>
        <v>0.365523738051312</v>
      </c>
      <c r="AP646" s="94" t="n">
        <f aca="false">0.01*AE646/$AN670*$AZ646</f>
        <v>0.0018856551777176</v>
      </c>
      <c r="AQ646" s="81" t="n">
        <f aca="false">AP646*$J670</f>
        <v>10120.0322618441</v>
      </c>
      <c r="AR646" s="94" t="n">
        <f aca="false">0.15*AG646/$AN670*$AZ646</f>
        <v>0.000191623421638399</v>
      </c>
      <c r="AS646" s="81" t="n">
        <f aca="false">AR646*$J670</f>
        <v>1028.41454366689</v>
      </c>
      <c r="AT646" s="94" t="n">
        <f aca="false">0.24*AI646/$AN670*$AZ646</f>
        <v>0.0202815709650008</v>
      </c>
      <c r="AU646" s="81" t="n">
        <f aca="false">AT646*$J670</f>
        <v>108848.189696656</v>
      </c>
      <c r="AV646" s="94" t="n">
        <f aca="false">0.25*AK646/$AN670*$AZ646</f>
        <v>0.0464062307811112</v>
      </c>
      <c r="AW646" s="81" t="n">
        <f aca="false">AV646*$J670</f>
        <v>249055.372480068</v>
      </c>
      <c r="AX646" s="94" t="n">
        <f aca="false">0.35*AM646/$AN670*$AZ646</f>
        <v>0.0594010111228144</v>
      </c>
      <c r="AY646" s="81" t="n">
        <f aca="false">AX646*$J670</f>
        <v>318796.435346499</v>
      </c>
      <c r="AZ646" s="140" t="n">
        <v>1</v>
      </c>
      <c r="BA646" s="140"/>
    </row>
    <row r="647" customFormat="false" ht="13.8" hidden="false" customHeight="false" outlineLevel="0" collapsed="false">
      <c r="A647" s="89" t="s">
        <v>46</v>
      </c>
      <c r="B647" s="81" t="n">
        <f aca="true">INDIRECT(ADDRESS(ROW()-35*INT((ROW()-15)/35)+138,2+INT((ROW()-15)/35), 1, 1, "Variables_Simulación"))</f>
        <v>0</v>
      </c>
      <c r="C647" s="81" t="n">
        <f aca="true">INDIRECT(ADDRESS(ROW()-35*INT((ROW()-15)/35)+108,2+INT((ROW()-15)/35), 1, 1, "Variables_Simulación"))</f>
        <v>0</v>
      </c>
      <c r="D647" s="81" t="n">
        <f aca="true">INDIRECT(ADDRESS(ROW()-35*INT((ROW()-15)/35)+78,2+INT((ROW()-15)/35), 1, 1, "Variables_Simulación"))</f>
        <v>0</v>
      </c>
      <c r="E647" s="81" t="n">
        <f aca="true">INDIRECT(ADDRESS(ROW()-35*INT((ROW()-15)/35)+48,2+INT((ROW()-15)/35), 1, 1, "Variables_Simulación"))</f>
        <v>0</v>
      </c>
      <c r="F647" s="81" t="n">
        <f aca="true">INDIRECT(ADDRESS(ROW()-35*INT((ROW()-15)/35)+18,2+INT((ROW()-15)/35), 1, 1, "Variables_Simulación"))</f>
        <v>0</v>
      </c>
      <c r="G647" s="81" t="n">
        <f aca="true">INDIRECT(ADDRESS(ROW()-35*INT((ROW()-15)/35)-12,2+INT((ROW()-15)/35), 1, 1, "Variables_Simulación"))</f>
        <v>0</v>
      </c>
      <c r="H647" s="81" t="n">
        <f aca="true">INDIRECT(ADDRESS(ROW()-35*INT((ROW()-15)/35)+168,2+INT((ROW()-15)/35), 1, 1, "Variables_Simulación"))</f>
        <v>0</v>
      </c>
      <c r="I647" s="82" t="n">
        <f aca="false">AP647+AR647+AT647+AV647+AX647</f>
        <v>0.0631270048654841</v>
      </c>
      <c r="J647" s="81" t="n">
        <f aca="false">AQ647+AS647+AU647+AW647+AY647</f>
        <v>338793.292316333</v>
      </c>
      <c r="K647" s="90" t="n">
        <f aca="false">I647-Tabla_Ministerio!J647</f>
        <v>3.54569711132208E-005</v>
      </c>
      <c r="L647" s="81" t="n">
        <f aca="false">J647-Tabla_Ministerio!K647</f>
        <v>190.292316333158</v>
      </c>
      <c r="M647" s="82" t="n">
        <f aca="false">Q682/Q705</f>
        <v>0.0768488334654592</v>
      </c>
      <c r="N647" s="81" t="n">
        <f aca="false">ROUND(N670*M647,0)</f>
        <v>7836290</v>
      </c>
      <c r="O647" s="82" t="n">
        <f aca="false">Tabla_Ministerio!L647/Tabla_Ministerio!L670-M647</f>
        <v>-1.74613296323178E-005</v>
      </c>
      <c r="P647" s="81" t="n">
        <f aca="false">N647-Tabla_Ministerio!L647</f>
        <v>1781</v>
      </c>
      <c r="Q647" s="83" t="n">
        <f aca="false">N647+J647</f>
        <v>8175083.29231633</v>
      </c>
      <c r="R647" s="81" t="n">
        <f aca="false">Q647-Tabla_Ministerio!M647</f>
        <v>1971.29231633339</v>
      </c>
      <c r="T647" s="83" t="n">
        <f aca="false">B647+Tabla_Ministerio!B647</f>
        <v>16623</v>
      </c>
      <c r="U647" s="83" t="n">
        <f aca="false">C647+Tabla_Ministerio!C647</f>
        <v>69</v>
      </c>
      <c r="V647" s="83" t="n">
        <f aca="false">D647+Tabla_Ministerio!D647</f>
        <v>1219.02272727273</v>
      </c>
      <c r="W647" s="83" t="n">
        <f aca="false">E647+Tabla_Ministerio!E647</f>
        <v>654.840909090909</v>
      </c>
      <c r="X647" s="83" t="n">
        <f aca="false">F647+Tabla_Ministerio!F647</f>
        <v>121</v>
      </c>
      <c r="Y647" s="83" t="n">
        <f aca="false">G647+Tabla_Ministerio!G647</f>
        <v>376</v>
      </c>
      <c r="Z647" s="83" t="n">
        <f aca="false">H647+Tabla_Ministerio!H647</f>
        <v>59</v>
      </c>
      <c r="AA647" s="83" t="n">
        <f aca="false">Y647+0.33*Z647</f>
        <v>395.47</v>
      </c>
      <c r="AD647" s="91" t="n">
        <f aca="false">IF(U647&gt;0,T647/U647,0)</f>
        <v>240.913043478261</v>
      </c>
      <c r="AE647" s="92" t="n">
        <f aca="false">EXP((((AD647-AD670)/AD671+2)/4-1.9)^3)</f>
        <v>0.127693868582498</v>
      </c>
      <c r="AF647" s="93" t="n">
        <f aca="false">T647/V647</f>
        <v>13.636333128251</v>
      </c>
      <c r="AG647" s="92" t="n">
        <f aca="false">EXP((((AF647-AF670)/AF671+2)/4-1.9)^3)</f>
        <v>0.00727534797021693</v>
      </c>
      <c r="AH647" s="92" t="n">
        <f aca="false">W647/V647</f>
        <v>0.537185152040568</v>
      </c>
      <c r="AI647" s="92" t="n">
        <f aca="false">EXP((((AH647-AH670)/AH671+2)/4-1.9)^3)</f>
        <v>0.132468888966435</v>
      </c>
      <c r="AJ647" s="92" t="n">
        <f aca="false">X647/V647</f>
        <v>0.0992598392900421</v>
      </c>
      <c r="AK647" s="92" t="n">
        <f aca="false">EXP((((AJ647-AJ670)/AJ671+2)/4-1.9)^3)</f>
        <v>0.149623349981025</v>
      </c>
      <c r="AL647" s="92" t="n">
        <f aca="false">AA647/V647</f>
        <v>0.324415608628371</v>
      </c>
      <c r="AM647" s="92" t="n">
        <f aca="false">EXP((((AL647-AL670)/AL671+2)/4-1.9)^3)</f>
        <v>0.309910494739956</v>
      </c>
      <c r="AN647" s="92" t="n">
        <f aca="false">0.01*AE647+0.15*AG647+0.24*AI647+0.25*AK647+0.35*AM647</f>
        <v>0.180035284887543</v>
      </c>
      <c r="AP647" s="94" t="n">
        <f aca="false">0.01*AE647/$AN670*$AZ647</f>
        <v>0.000447741756197128</v>
      </c>
      <c r="AQ647" s="81" t="n">
        <f aca="false">AP647*$J670</f>
        <v>2402.96373973007</v>
      </c>
      <c r="AR647" s="94" t="n">
        <f aca="false">0.15*AG647/$AN670*$AZ647</f>
        <v>0.000382650762322108</v>
      </c>
      <c r="AS647" s="81" t="n">
        <f aca="false">AR647*$J670</f>
        <v>2053.63000906993</v>
      </c>
      <c r="AT647" s="94" t="n">
        <f aca="false">0.24*AI647/$AN670*$AZ647</f>
        <v>0.0111476336921837</v>
      </c>
      <c r="AU647" s="81" t="n">
        <f aca="false">AT647*$J670</f>
        <v>59827.7001761633</v>
      </c>
      <c r="AV647" s="94" t="n">
        <f aca="false">0.25*AK647/$AN670*$AZ647</f>
        <v>0.0131158649652235</v>
      </c>
      <c r="AW647" s="81" t="n">
        <f aca="false">AV647*$J670</f>
        <v>70390.9061203394</v>
      </c>
      <c r="AX647" s="94" t="n">
        <f aca="false">0.35*AM647/$AN670*$AZ647</f>
        <v>0.0380331136895578</v>
      </c>
      <c r="AY647" s="81" t="n">
        <f aca="false">AX647*$J670</f>
        <v>204118.09227103</v>
      </c>
      <c r="AZ647" s="140" t="n">
        <v>1</v>
      </c>
      <c r="BA647" s="140"/>
    </row>
    <row r="648" customFormat="false" ht="13.8" hidden="false" customHeight="false" outlineLevel="0" collapsed="false">
      <c r="A648" s="89" t="s">
        <v>229</v>
      </c>
      <c r="B648" s="81" t="n">
        <f aca="true">INDIRECT(ADDRESS(ROW()-35*INT((ROW()-15)/35)+138,2+INT((ROW()-15)/35), 1, 1, "Variables_Simulación"))</f>
        <v>0</v>
      </c>
      <c r="C648" s="81" t="n">
        <f aca="true">INDIRECT(ADDRESS(ROW()-35*INT((ROW()-15)/35)+108,2+INT((ROW()-15)/35), 1, 1, "Variables_Simulación"))</f>
        <v>0</v>
      </c>
      <c r="D648" s="81" t="n">
        <f aca="true">INDIRECT(ADDRESS(ROW()-35*INT((ROW()-15)/35)+78,2+INT((ROW()-15)/35), 1, 1, "Variables_Simulación"))</f>
        <v>0</v>
      </c>
      <c r="E648" s="81" t="n">
        <f aca="true">INDIRECT(ADDRESS(ROW()-35*INT((ROW()-15)/35)+48,2+INT((ROW()-15)/35), 1, 1, "Variables_Simulación"))</f>
        <v>0</v>
      </c>
      <c r="F648" s="81" t="n">
        <f aca="true">INDIRECT(ADDRESS(ROW()-35*INT((ROW()-15)/35)+18,2+INT((ROW()-15)/35), 1, 1, "Variables_Simulación"))</f>
        <v>0</v>
      </c>
      <c r="G648" s="81" t="n">
        <f aca="true">INDIRECT(ADDRESS(ROW()-35*INT((ROW()-15)/35)-12,2+INT((ROW()-15)/35), 1, 1, "Variables_Simulación"))</f>
        <v>0</v>
      </c>
      <c r="H648" s="81" t="n">
        <f aca="true">INDIRECT(ADDRESS(ROW()-35*INT((ROW()-15)/35)+168,2+INT((ROW()-15)/35), 1, 1, "Variables_Simulación"))</f>
        <v>0</v>
      </c>
      <c r="I648" s="82" t="n">
        <f aca="false">AP648+AR648+AT648+AV648+AX648</f>
        <v>0.0743280602311065</v>
      </c>
      <c r="J648" s="81" t="n">
        <f aca="false">AQ648+AS648+AU648+AW648+AY648</f>
        <v>398907.698707434</v>
      </c>
      <c r="K648" s="90" t="n">
        <f aca="false">I648-Tabla_Ministerio!J648</f>
        <v>2.04400470581595E-005</v>
      </c>
      <c r="L648" s="81" t="n">
        <f aca="false">J648-Tabla_Ministerio!K648</f>
        <v>109.698707434116</v>
      </c>
      <c r="M648" s="82" t="n">
        <f aca="false">Q683/Q705</f>
        <v>0.0542254683711442</v>
      </c>
      <c r="N648" s="81" t="n">
        <f aca="false">ROUND(N670*M648,0)</f>
        <v>5529381</v>
      </c>
      <c r="O648" s="82" t="n">
        <f aca="false">Tabla_Ministerio!L648/Tabla_Ministerio!L670-M648</f>
        <v>-1.36008273557281E-005</v>
      </c>
      <c r="P648" s="81" t="n">
        <f aca="false">N648-Tabla_Ministerio!L648</f>
        <v>1387</v>
      </c>
      <c r="Q648" s="83" t="n">
        <f aca="false">N648+J648</f>
        <v>5928288.69870743</v>
      </c>
      <c r="R648" s="81" t="n">
        <f aca="false">Q648-Tabla_Ministerio!M648</f>
        <v>1496.69870743435</v>
      </c>
      <c r="T648" s="83" t="n">
        <f aca="false">B648+Tabla_Ministerio!B648</f>
        <v>12740</v>
      </c>
      <c r="U648" s="83" t="n">
        <f aca="false">C648+Tabla_Ministerio!C648</f>
        <v>60</v>
      </c>
      <c r="V648" s="83" t="n">
        <f aca="false">D648+Tabla_Ministerio!D648</f>
        <v>445.380681818182</v>
      </c>
      <c r="W648" s="83" t="n">
        <f aca="false">E648+Tabla_Ministerio!E648</f>
        <v>281.801136363636</v>
      </c>
      <c r="X648" s="83" t="n">
        <f aca="false">F648+Tabla_Ministerio!F648</f>
        <v>55</v>
      </c>
      <c r="Y648" s="83" t="n">
        <f aca="false">G648+Tabla_Ministerio!G648</f>
        <v>78</v>
      </c>
      <c r="Z648" s="83" t="n">
        <f aca="false">H648+Tabla_Ministerio!H648</f>
        <v>0</v>
      </c>
      <c r="AA648" s="83" t="n">
        <f aca="false">Y648+0.33*Z648</f>
        <v>78</v>
      </c>
      <c r="AD648" s="91" t="n">
        <f aca="false">IF(U648&gt;0,T648/U648,0)</f>
        <v>212.333333333333</v>
      </c>
      <c r="AE648" s="92" t="n">
        <f aca="false">EXP((((AD648-AD670)/AD671+2)/4-1.9)^3)</f>
        <v>0.0706477944015321</v>
      </c>
      <c r="AF648" s="93" t="n">
        <f aca="false">T648/V648</f>
        <v>28.6047431334277</v>
      </c>
      <c r="AG648" s="92" t="n">
        <f aca="false">EXP((((AF648-AF670)/AF671+2)/4-1.9)^3)</f>
        <v>0.339542482731963</v>
      </c>
      <c r="AH648" s="92" t="n">
        <f aca="false">W648/V648</f>
        <v>0.632719711176597</v>
      </c>
      <c r="AI648" s="92" t="n">
        <f aca="false">EXP((((AH648-AH670)/AH671+2)/4-1.9)^3)</f>
        <v>0.292736557731106</v>
      </c>
      <c r="AJ648" s="92" t="n">
        <f aca="false">X648/V648</f>
        <v>0.123489864390779</v>
      </c>
      <c r="AK648" s="92" t="n">
        <f aca="false">EXP((((AJ648-AJ670)/AJ671+2)/4-1.9)^3)</f>
        <v>0.230796199779365</v>
      </c>
      <c r="AL648" s="92" t="n">
        <f aca="false">AA648/V648</f>
        <v>0.175131080408741</v>
      </c>
      <c r="AM648" s="92" t="n">
        <f aca="false">EXP((((AL648-AL670)/AL671+2)/4-1.9)^3)</f>
        <v>0.0925328577598728</v>
      </c>
      <c r="AN648" s="92" t="n">
        <f aca="false">0.01*AE648+0.15*AG648+0.24*AI648+0.25*AK648+0.35*AM648</f>
        <v>0.211980174370072</v>
      </c>
      <c r="AP648" s="94" t="n">
        <f aca="false">0.01*AE648/$AN670*$AZ648</f>
        <v>0.00024771719964267</v>
      </c>
      <c r="AQ648" s="81" t="n">
        <f aca="false">AP648*$J670</f>
        <v>1329.46154833666</v>
      </c>
      <c r="AR648" s="94" t="n">
        <f aca="false">0.15*AG648/$AN670*$AZ648</f>
        <v>0.0178584158984567</v>
      </c>
      <c r="AS648" s="81" t="n">
        <f aca="false">AR648*$J670</f>
        <v>95843.4750814641</v>
      </c>
      <c r="AT648" s="94" t="n">
        <f aca="false">0.24*AI648/$AN670*$AZ648</f>
        <v>0.0246346137523959</v>
      </c>
      <c r="AU648" s="81" t="n">
        <f aca="false">AT648*$J670</f>
        <v>132210.326086274</v>
      </c>
      <c r="AV648" s="94" t="n">
        <f aca="false">0.25*AK648/$AN670*$AZ648</f>
        <v>0.0202314130192699</v>
      </c>
      <c r="AW648" s="81" t="n">
        <f aca="false">AV648*$J670</f>
        <v>108578.999425295</v>
      </c>
      <c r="AX648" s="94" t="n">
        <f aca="false">0.35*AM648/$AN670*$AZ648</f>
        <v>0.0113559003613413</v>
      </c>
      <c r="AY648" s="81" t="n">
        <f aca="false">AX648*$J670</f>
        <v>60945.4365660651</v>
      </c>
      <c r="AZ648" s="140" t="n">
        <v>1</v>
      </c>
      <c r="BA648" s="140"/>
    </row>
    <row r="649" customFormat="false" ht="13.8" hidden="false" customHeight="false" outlineLevel="0" collapsed="false">
      <c r="A649" s="89" t="s">
        <v>48</v>
      </c>
      <c r="B649" s="81" t="n">
        <f aca="true">INDIRECT(ADDRESS(ROW()-35*INT((ROW()-15)/35)+138,2+INT((ROW()-15)/35), 1, 1, "Variables_Simulación"))</f>
        <v>0</v>
      </c>
      <c r="C649" s="81" t="n">
        <f aca="true">INDIRECT(ADDRESS(ROW()-35*INT((ROW()-15)/35)+108,2+INT((ROW()-15)/35), 1, 1, "Variables_Simulación"))</f>
        <v>0</v>
      </c>
      <c r="D649" s="81" t="n">
        <f aca="true">INDIRECT(ADDRESS(ROW()-35*INT((ROW()-15)/35)+78,2+INT((ROW()-15)/35), 1, 1, "Variables_Simulación"))</f>
        <v>0</v>
      </c>
      <c r="E649" s="81" t="n">
        <f aca="true">INDIRECT(ADDRESS(ROW()-35*INT((ROW()-15)/35)+48,2+INT((ROW()-15)/35), 1, 1, "Variables_Simulación"))</f>
        <v>0</v>
      </c>
      <c r="F649" s="81" t="n">
        <f aca="true">INDIRECT(ADDRESS(ROW()-35*INT((ROW()-15)/35)+18,2+INT((ROW()-15)/35), 1, 1, "Variables_Simulación"))</f>
        <v>0</v>
      </c>
      <c r="G649" s="81" t="n">
        <f aca="true">INDIRECT(ADDRESS(ROW()-35*INT((ROW()-15)/35)-12,2+INT((ROW()-15)/35), 1, 1, "Variables_Simulación"))</f>
        <v>0</v>
      </c>
      <c r="H649" s="81" t="n">
        <f aca="true">INDIRECT(ADDRESS(ROW()-35*INT((ROW()-15)/35)+168,2+INT((ROW()-15)/35), 1, 1, "Variables_Simulación"))</f>
        <v>0</v>
      </c>
      <c r="I649" s="82" t="n">
        <f aca="false">AP649+AR649+AT649+AV649+AX649</f>
        <v>0.0619443634207655</v>
      </c>
      <c r="J649" s="81" t="n">
        <f aca="false">AQ649+AS649+AU649+AW649+AY649</f>
        <v>332446.230713462</v>
      </c>
      <c r="K649" s="90" t="n">
        <f aca="false">I649-Tabla_Ministerio!J649</f>
        <v>-9.55437725015801E-005</v>
      </c>
      <c r="L649" s="81" t="n">
        <f aca="false">J649-Tabla_Ministerio!K649</f>
        <v>-512.769286537718</v>
      </c>
      <c r="M649" s="82" t="n">
        <f aca="false">Q684/Q705</f>
        <v>0.0438463940155097</v>
      </c>
      <c r="N649" s="81" t="n">
        <f aca="false">ROUND(N670*M649,0)</f>
        <v>4471025</v>
      </c>
      <c r="O649" s="82" t="n">
        <f aca="false">Tabla_Ministerio!L649/Tabla_Ministerio!L670-M649</f>
        <v>-3.83227525511953E-006</v>
      </c>
      <c r="P649" s="81" t="n">
        <f aca="false">N649-Tabla_Ministerio!L649</f>
        <v>391</v>
      </c>
      <c r="Q649" s="83" t="n">
        <f aca="false">N649+J649</f>
        <v>4803471.23071346</v>
      </c>
      <c r="R649" s="81" t="n">
        <f aca="false">Q649-Tabla_Ministerio!M649</f>
        <v>-121.769286537543</v>
      </c>
      <c r="T649" s="83" t="n">
        <f aca="false">B649+Tabla_Ministerio!B649</f>
        <v>9759</v>
      </c>
      <c r="U649" s="83" t="n">
        <f aca="false">C649+Tabla_Ministerio!C649</f>
        <v>67</v>
      </c>
      <c r="V649" s="83" t="n">
        <f aca="false">D649+Tabla_Ministerio!D649</f>
        <v>363.756818181818</v>
      </c>
      <c r="W649" s="83" t="n">
        <f aca="false">E649+Tabla_Ministerio!E649</f>
        <v>172.665909090909</v>
      </c>
      <c r="X649" s="83" t="n">
        <f aca="false">F649+Tabla_Ministerio!F649</f>
        <v>49</v>
      </c>
      <c r="Y649" s="83" t="n">
        <f aca="false">G649+Tabla_Ministerio!G649</f>
        <v>83</v>
      </c>
      <c r="Z649" s="83" t="n">
        <f aca="false">H649+Tabla_Ministerio!H649</f>
        <v>-1</v>
      </c>
      <c r="AA649" s="83" t="n">
        <f aca="false">Y649+0.33*Z649</f>
        <v>82.67</v>
      </c>
      <c r="AD649" s="91" t="n">
        <f aca="false">IF(U649&gt;0,T649/U649,0)</f>
        <v>145.65671641791</v>
      </c>
      <c r="AE649" s="92" t="n">
        <f aca="false">EXP((((AD649-AD670)/AD671+2)/4-1.9)^3)</f>
        <v>0.0116878124464504</v>
      </c>
      <c r="AF649" s="93" t="n">
        <f aca="false">T649/V649</f>
        <v>26.8283631047216</v>
      </c>
      <c r="AG649" s="92" t="n">
        <f aca="false">EXP((((AF649-AF670)/AF671+2)/4-1.9)^3)</f>
        <v>0.258339580468092</v>
      </c>
      <c r="AH649" s="92" t="n">
        <f aca="false">W649/V649</f>
        <v>0.474674014232785</v>
      </c>
      <c r="AI649" s="92" t="n">
        <f aca="false">EXP((((AH649-AH670)/AH671+2)/4-1.9)^3)</f>
        <v>0.0678051764535633</v>
      </c>
      <c r="AJ649" s="92" t="n">
        <f aca="false">X649/V649</f>
        <v>0.134705378843258</v>
      </c>
      <c r="AK649" s="92" t="n">
        <f aca="false">EXP((((AJ649-AJ670)/AJ671+2)/4-1.9)^3)</f>
        <v>0.275214270830252</v>
      </c>
      <c r="AL649" s="92" t="n">
        <f aca="false">AA649/V649</f>
        <v>0.227267217734126</v>
      </c>
      <c r="AM649" s="92" t="n">
        <f aca="false">EXP((((AL649-AL670)/AL671+2)/4-1.9)^3)</f>
        <v>0.15062234623902</v>
      </c>
      <c r="AN649" s="92" t="n">
        <f aca="false">0.01*AE649+0.15*AG649+0.24*AI649+0.25*AK649+0.35*AM649</f>
        <v>0.176662446434753</v>
      </c>
      <c r="AP649" s="94" t="n">
        <f aca="false">0.01*AE649/$AN670*$AZ649</f>
        <v>4.09817771907774E-005</v>
      </c>
      <c r="AQ649" s="81" t="n">
        <f aca="false">AP649*$J670</f>
        <v>219.943132879878</v>
      </c>
      <c r="AR649" s="94" t="n">
        <f aca="false">0.15*AG649/$AN670*$AZ649</f>
        <v>0.0135875064407595</v>
      </c>
      <c r="AS649" s="81" t="n">
        <f aca="false">AR649*$J670</f>
        <v>72922.136116603</v>
      </c>
      <c r="AT649" s="94" t="n">
        <f aca="false">0.24*AI649/$AN670*$AZ649</f>
        <v>0.00570599840789579</v>
      </c>
      <c r="AU649" s="81" t="n">
        <f aca="false">AT649*$J670</f>
        <v>30623.2489674123</v>
      </c>
      <c r="AV649" s="94" t="n">
        <f aca="false">0.25*AK649/$AN670*$AZ649</f>
        <v>0.0241250661288482</v>
      </c>
      <c r="AW649" s="81" t="n">
        <f aca="false">AV649*$J670</f>
        <v>129475.659403741</v>
      </c>
      <c r="AX649" s="94" t="n">
        <f aca="false">0.35*AM649/$AN670*$AZ649</f>
        <v>0.0184848106660713</v>
      </c>
      <c r="AY649" s="81" t="n">
        <f aca="false">AX649*$J670</f>
        <v>99205.243092826</v>
      </c>
      <c r="AZ649" s="140" t="n">
        <v>1</v>
      </c>
      <c r="BA649" s="140"/>
    </row>
    <row r="650" customFormat="false" ht="13.8" hidden="false" customHeight="false" outlineLevel="0" collapsed="false">
      <c r="A650" s="89" t="s">
        <v>49</v>
      </c>
      <c r="B650" s="81" t="n">
        <f aca="true">INDIRECT(ADDRESS(ROW()-35*INT((ROW()-15)/35)+138,2+INT((ROW()-15)/35), 1, 1, "Variables_Simulación"))</f>
        <v>0</v>
      </c>
      <c r="C650" s="81" t="n">
        <f aca="true">INDIRECT(ADDRESS(ROW()-35*INT((ROW()-15)/35)+108,2+INT((ROW()-15)/35), 1, 1, "Variables_Simulación"))</f>
        <v>0</v>
      </c>
      <c r="D650" s="81" t="n">
        <f aca="true">INDIRECT(ADDRESS(ROW()-35*INT((ROW()-15)/35)+78,2+INT((ROW()-15)/35), 1, 1, "Variables_Simulación"))</f>
        <v>0</v>
      </c>
      <c r="E650" s="81" t="n">
        <f aca="true">INDIRECT(ADDRESS(ROW()-35*INT((ROW()-15)/35)+48,2+INT((ROW()-15)/35), 1, 1, "Variables_Simulación"))</f>
        <v>0</v>
      </c>
      <c r="F650" s="81" t="n">
        <f aca="true">INDIRECT(ADDRESS(ROW()-35*INT((ROW()-15)/35)+18,2+INT((ROW()-15)/35), 1, 1, "Variables_Simulación"))</f>
        <v>0</v>
      </c>
      <c r="G650" s="81" t="n">
        <f aca="true">INDIRECT(ADDRESS(ROW()-35*INT((ROW()-15)/35)-12,2+INT((ROW()-15)/35), 1, 1, "Variables_Simulación"))</f>
        <v>0</v>
      </c>
      <c r="H650" s="81" t="n">
        <f aca="true">INDIRECT(ADDRESS(ROW()-35*INT((ROW()-15)/35)+168,2+INT((ROW()-15)/35), 1, 1, "Variables_Simulación"))</f>
        <v>0</v>
      </c>
      <c r="I650" s="82" t="n">
        <f aca="false">AP650+AR650+AT650+AV650+AX650</f>
        <v>0.0734350514562839</v>
      </c>
      <c r="J650" s="81" t="n">
        <f aca="false">AQ650+AS650+AU650+AW650+AY650</f>
        <v>394115.05277826</v>
      </c>
      <c r="K650" s="90" t="n">
        <f aca="false">I650-Tabla_Ministerio!J650</f>
        <v>0.000178885644370269</v>
      </c>
      <c r="L650" s="81" t="n">
        <f aca="false">J650-Tabla_Ministerio!K650</f>
        <v>960.052778260026</v>
      </c>
      <c r="M650" s="82" t="n">
        <f aca="false">Q685/Q705</f>
        <v>0.0692584298113329</v>
      </c>
      <c r="N650" s="81" t="n">
        <f aca="false">ROUND(N670*M650,0)</f>
        <v>7062295</v>
      </c>
      <c r="O650" s="82" t="n">
        <f aca="false">Tabla_Ministerio!L650/Tabla_Ministerio!L670-M650</f>
        <v>-1.27187078902136E-006</v>
      </c>
      <c r="P650" s="81" t="n">
        <f aca="false">N650-Tabla_Ministerio!L650</f>
        <v>130</v>
      </c>
      <c r="Q650" s="83" t="n">
        <f aca="false">N650+J650</f>
        <v>7456410.05277826</v>
      </c>
      <c r="R650" s="81" t="n">
        <f aca="false">Q650-Tabla_Ministerio!M650</f>
        <v>1090.05277825985</v>
      </c>
      <c r="T650" s="83" t="n">
        <f aca="false">B650+Tabla_Ministerio!B650</f>
        <v>18542</v>
      </c>
      <c r="U650" s="83" t="n">
        <f aca="false">C650+Tabla_Ministerio!C650</f>
        <v>96</v>
      </c>
      <c r="V650" s="83" t="n">
        <f aca="false">D650+Tabla_Ministerio!D650</f>
        <v>873.204545454546</v>
      </c>
      <c r="W650" s="83" t="n">
        <f aca="false">E650+Tabla_Ministerio!E650</f>
        <v>533.363636363636</v>
      </c>
      <c r="X650" s="83" t="n">
        <f aca="false">F650+Tabla_Ministerio!F650</f>
        <v>117</v>
      </c>
      <c r="Y650" s="83" t="n">
        <f aca="false">G650+Tabla_Ministerio!G650</f>
        <v>227</v>
      </c>
      <c r="Z650" s="83" t="n">
        <f aca="false">H650+Tabla_Ministerio!H650</f>
        <v>-1</v>
      </c>
      <c r="AA650" s="83" t="n">
        <f aca="false">Y650+0.33*Z650</f>
        <v>226.67</v>
      </c>
      <c r="AD650" s="91" t="n">
        <f aca="false">IF(U650&gt;0,T650/U650,0)</f>
        <v>193.145833333333</v>
      </c>
      <c r="AE650" s="92" t="n">
        <f aca="false">EXP((((AD650-AD670)/AD671+2)/4-1.9)^3)</f>
        <v>0.0448160278400388</v>
      </c>
      <c r="AF650" s="93" t="n">
        <f aca="false">T650/V650</f>
        <v>21.234429088259</v>
      </c>
      <c r="AG650" s="92" t="n">
        <f aca="false">EXP((((AF650-AF670)/AF671+2)/4-1.9)^3)</f>
        <v>0.0815134852069608</v>
      </c>
      <c r="AH650" s="92" t="n">
        <f aca="false">W650/V650</f>
        <v>0.610811795632596</v>
      </c>
      <c r="AI650" s="92" t="n">
        <f aca="false">EXP((((AH650-AH670)/AH671+2)/4-1.9)^3)</f>
        <v>0.249697679611172</v>
      </c>
      <c r="AJ650" s="92" t="n">
        <f aca="false">X650/V650</f>
        <v>0.133989224642773</v>
      </c>
      <c r="AK650" s="92" t="n">
        <f aca="false">EXP((((AJ650-AJ670)/AJ671+2)/4-1.9)^3)</f>
        <v>0.272259684546645</v>
      </c>
      <c r="AL650" s="92" t="n">
        <f aca="false">AA650/V650</f>
        <v>0.259584081622029</v>
      </c>
      <c r="AM650" s="92" t="n">
        <f aca="false">EXP((((AL650-AL670)/AL671+2)/4-1.9)^3)</f>
        <v>0.19647373580631</v>
      </c>
      <c r="AN650" s="92" t="n">
        <f aca="false">0.01*AE650+0.15*AG650+0.24*AI650+0.25*AK650+0.35*AM650</f>
        <v>0.209433354834996</v>
      </c>
      <c r="AP650" s="94" t="n">
        <f aca="false">0.01*AE650/$AN670*$AZ650</f>
        <v>0.000157141507525981</v>
      </c>
      <c r="AQ650" s="81" t="n">
        <f aca="false">AP650*$J670</f>
        <v>843.355213948828</v>
      </c>
      <c r="AR650" s="94" t="n">
        <f aca="false">0.15*AG650/$AN670*$AZ650</f>
        <v>0.00428724473133969</v>
      </c>
      <c r="AS650" s="81" t="n">
        <f aca="false">AR650*$J670</f>
        <v>23009.0079608799</v>
      </c>
      <c r="AT650" s="94" t="n">
        <f aca="false">0.24*AI650/$AN670*$AZ650</f>
        <v>0.0210127697741836</v>
      </c>
      <c r="AU650" s="81" t="n">
        <f aca="false">AT650*$J670</f>
        <v>112772.425488117</v>
      </c>
      <c r="AV650" s="94" t="n">
        <f aca="false">0.25*AK650/$AN670*$AZ650</f>
        <v>0.0238660694232618</v>
      </c>
      <c r="AW650" s="81" t="n">
        <f aca="false">AV650*$J670</f>
        <v>128085.662416372</v>
      </c>
      <c r="AX650" s="94" t="n">
        <f aca="false">0.35*AM650/$AN670*$AZ650</f>
        <v>0.0241118260199728</v>
      </c>
      <c r="AY650" s="81" t="n">
        <f aca="false">AX650*$J670</f>
        <v>129404.601698943</v>
      </c>
      <c r="AZ650" s="140" t="n">
        <v>1</v>
      </c>
      <c r="BA650" s="140"/>
    </row>
    <row r="651" customFormat="false" ht="13.8" hidden="false" customHeight="false" outlineLevel="0" collapsed="false">
      <c r="A651" s="89" t="s">
        <v>50</v>
      </c>
      <c r="B651" s="81" t="n">
        <f aca="true">INDIRECT(ADDRESS(ROW()-35*INT((ROW()-15)/35)+138,2+INT((ROW()-15)/35), 1, 1, "Variables_Simulación"))</f>
        <v>0</v>
      </c>
      <c r="C651" s="81" t="n">
        <f aca="true">INDIRECT(ADDRESS(ROW()-35*INT((ROW()-15)/35)+108,2+INT((ROW()-15)/35), 1, 1, "Variables_Simulación"))</f>
        <v>0</v>
      </c>
      <c r="D651" s="81" t="n">
        <f aca="true">INDIRECT(ADDRESS(ROW()-35*INT((ROW()-15)/35)+78,2+INT((ROW()-15)/35), 1, 1, "Variables_Simulación"))</f>
        <v>0</v>
      </c>
      <c r="E651" s="81" t="n">
        <f aca="true">INDIRECT(ADDRESS(ROW()-35*INT((ROW()-15)/35)+48,2+INT((ROW()-15)/35), 1, 1, "Variables_Simulación"))</f>
        <v>0</v>
      </c>
      <c r="F651" s="81" t="n">
        <f aca="true">INDIRECT(ADDRESS(ROW()-35*INT((ROW()-15)/35)+18,2+INT((ROW()-15)/35), 1, 1, "Variables_Simulación"))</f>
        <v>0</v>
      </c>
      <c r="G651" s="81" t="n">
        <f aca="true">INDIRECT(ADDRESS(ROW()-35*INT((ROW()-15)/35)-12,2+INT((ROW()-15)/35), 1, 1, "Variables_Simulación"))</f>
        <v>0</v>
      </c>
      <c r="H651" s="81" t="n">
        <f aca="true">INDIRECT(ADDRESS(ROW()-35*INT((ROW()-15)/35)+168,2+INT((ROW()-15)/35), 1, 1, "Variables_Simulación"))</f>
        <v>0</v>
      </c>
      <c r="I651" s="82" t="n">
        <f aca="false">AP651+AR651+AT651+AV651+AX651</f>
        <v>0.0437778653405038</v>
      </c>
      <c r="J651" s="81" t="n">
        <f aca="false">AQ651+AS651+AU651+AW651+AY651</f>
        <v>234949.324158413</v>
      </c>
      <c r="K651" s="90" t="n">
        <f aca="false">I651-Tabla_Ministerio!J651</f>
        <v>-3.57147619473239E-005</v>
      </c>
      <c r="L651" s="81" t="n">
        <f aca="false">J651-Tabla_Ministerio!K651</f>
        <v>-191.675841586635</v>
      </c>
      <c r="M651" s="82" t="n">
        <f aca="false">Q686/Q705</f>
        <v>0.0525893979782398</v>
      </c>
      <c r="N651" s="81" t="n">
        <f aca="false">ROUND(N670*M651,0)</f>
        <v>5362550</v>
      </c>
      <c r="O651" s="82" t="n">
        <f aca="false">Tabla_Ministerio!L651/Tabla_Ministerio!L670-M651</f>
        <v>-7.60499879801785E-006</v>
      </c>
      <c r="P651" s="81" t="n">
        <f aca="false">N651-Tabla_Ministerio!L651</f>
        <v>775</v>
      </c>
      <c r="Q651" s="83" t="n">
        <f aca="false">N651+J651</f>
        <v>5597499.32415841</v>
      </c>
      <c r="R651" s="81" t="n">
        <f aca="false">Q651-Tabla_Ministerio!M651</f>
        <v>583.324158413336</v>
      </c>
      <c r="T651" s="83" t="n">
        <f aca="false">B651+Tabla_Ministerio!B651</f>
        <v>9297</v>
      </c>
      <c r="U651" s="83" t="n">
        <f aca="false">C651+Tabla_Ministerio!C651</f>
        <v>55</v>
      </c>
      <c r="V651" s="83" t="n">
        <f aca="false">D651+Tabla_Ministerio!D651</f>
        <v>622.931818181818</v>
      </c>
      <c r="W651" s="83" t="n">
        <f aca="false">E651+Tabla_Ministerio!E651</f>
        <v>320.022727272727</v>
      </c>
      <c r="X651" s="83" t="n">
        <f aca="false">F651+Tabla_Ministerio!F651</f>
        <v>51</v>
      </c>
      <c r="Y651" s="83" t="n">
        <f aca="false">G651+Tabla_Ministerio!G651</f>
        <v>161</v>
      </c>
      <c r="Z651" s="83" t="n">
        <f aca="false">H651+Tabla_Ministerio!H651</f>
        <v>12</v>
      </c>
      <c r="AA651" s="83" t="n">
        <f aca="false">Y651+0.33*Z651</f>
        <v>164.96</v>
      </c>
      <c r="AD651" s="91" t="n">
        <f aca="false">IF(U651&gt;0,T651/U651,0)</f>
        <v>169.036363636364</v>
      </c>
      <c r="AE651" s="92" t="n">
        <f aca="false">EXP((((AD651-AD670)/AD671+2)/4-1.9)^3)</f>
        <v>0.0235804231597912</v>
      </c>
      <c r="AF651" s="93" t="n">
        <f aca="false">T651/V651</f>
        <v>14.92458681455</v>
      </c>
      <c r="AG651" s="92" t="n">
        <f aca="false">EXP((((AF651-AF670)/AF671+2)/4-1.9)^3)</f>
        <v>0.0118454175242864</v>
      </c>
      <c r="AH651" s="92" t="n">
        <f aca="false">W651/V651</f>
        <v>0.513736363968039</v>
      </c>
      <c r="AI651" s="92" t="n">
        <f aca="false">EXP((((AH651-AH670)/AH671+2)/4-1.9)^3)</f>
        <v>0.104587368406108</v>
      </c>
      <c r="AJ651" s="92" t="n">
        <f aca="false">X651/V651</f>
        <v>0.0818709183115035</v>
      </c>
      <c r="AK651" s="92" t="n">
        <f aca="false">EXP((((AJ651-AJ670)/AJ671+2)/4-1.9)^3)</f>
        <v>0.104522369961591</v>
      </c>
      <c r="AL651" s="92" t="n">
        <f aca="false">AA651/V651</f>
        <v>0.26481228793462</v>
      </c>
      <c r="AM651" s="92" t="n">
        <f aca="false">EXP((((AL651-AL670)/AL671+2)/4-1.9)^3)</f>
        <v>0.204595029109635</v>
      </c>
      <c r="AN651" s="92" t="n">
        <f aca="false">0.01*AE651+0.15*AG651+0.24*AI651+0.25*AK651+0.35*AM651</f>
        <v>0.124852437956477</v>
      </c>
      <c r="AP651" s="94" t="n">
        <f aca="false">0.01*AE651/$AN670*$AZ651</f>
        <v>8.26816525698353E-005</v>
      </c>
      <c r="AQ651" s="81" t="n">
        <f aca="false">AP651*$J670</f>
        <v>443.740192457726</v>
      </c>
      <c r="AR651" s="94" t="n">
        <f aca="false">0.15*AG651/$AN670*$AZ651</f>
        <v>0.000623015980025587</v>
      </c>
      <c r="AS651" s="81" t="n">
        <f aca="false">AR651*$J670</f>
        <v>3343.63455843228</v>
      </c>
      <c r="AT651" s="94" t="n">
        <f aca="false">0.24*AI651/$AN670*$AZ651</f>
        <v>0.00880132445374535</v>
      </c>
      <c r="AU651" s="81" t="n">
        <f aca="false">AT651*$J670</f>
        <v>47235.4057472321</v>
      </c>
      <c r="AV651" s="94" t="n">
        <f aca="false">0.25*AK651/$AN670*$AZ651</f>
        <v>0.00916234859355321</v>
      </c>
      <c r="AW651" s="81" t="n">
        <f aca="false">AV651*$J670</f>
        <v>49172.9688740082</v>
      </c>
      <c r="AX651" s="94" t="n">
        <f aca="false">0.35*AM651/$AN670*$AZ651</f>
        <v>0.0251084946606098</v>
      </c>
      <c r="AY651" s="81" t="n">
        <f aca="false">AX651*$J670</f>
        <v>134753.574786283</v>
      </c>
      <c r="AZ651" s="140" t="n">
        <v>1</v>
      </c>
      <c r="BA651" s="140"/>
    </row>
    <row r="652" customFormat="false" ht="13.8" hidden="false" customHeight="false" outlineLevel="0" collapsed="false">
      <c r="A652" s="89" t="s">
        <v>51</v>
      </c>
      <c r="B652" s="81" t="n">
        <f aca="true">INDIRECT(ADDRESS(ROW()-35*INT((ROW()-15)/35)+138,2+INT((ROW()-15)/35), 1, 1, "Variables_Simulación"))</f>
        <v>0</v>
      </c>
      <c r="C652" s="81" t="n">
        <f aca="true">INDIRECT(ADDRESS(ROW()-35*INT((ROW()-15)/35)+108,2+INT((ROW()-15)/35), 1, 1, "Variables_Simulación"))</f>
        <v>0</v>
      </c>
      <c r="D652" s="81" t="n">
        <f aca="true">INDIRECT(ADDRESS(ROW()-35*INT((ROW()-15)/35)+78,2+INT((ROW()-15)/35), 1, 1, "Variables_Simulación"))</f>
        <v>0</v>
      </c>
      <c r="E652" s="81" t="n">
        <f aca="true">INDIRECT(ADDRESS(ROW()-35*INT((ROW()-15)/35)+48,2+INT((ROW()-15)/35), 1, 1, "Variables_Simulación"))</f>
        <v>0</v>
      </c>
      <c r="F652" s="81" t="n">
        <f aca="true">INDIRECT(ADDRESS(ROW()-35*INT((ROW()-15)/35)+18,2+INT((ROW()-15)/35), 1, 1, "Variables_Simulación"))</f>
        <v>0</v>
      </c>
      <c r="G652" s="81" t="n">
        <f aca="true">INDIRECT(ADDRESS(ROW()-35*INT((ROW()-15)/35)-12,2+INT((ROW()-15)/35), 1, 1, "Variables_Simulación"))</f>
        <v>0</v>
      </c>
      <c r="H652" s="81" t="n">
        <f aca="true">INDIRECT(ADDRESS(ROW()-35*INT((ROW()-15)/35)+168,2+INT((ROW()-15)/35), 1, 1, "Variables_Simulación"))</f>
        <v>0</v>
      </c>
      <c r="I652" s="82" t="n">
        <f aca="false">AP652+AR652+AT652+AV652+AX652</f>
        <v>0.0439984138268438</v>
      </c>
      <c r="J652" s="81" t="n">
        <f aca="false">AQ652+AS652+AU652+AW652+AY652</f>
        <v>236132.975243424</v>
      </c>
      <c r="K652" s="90" t="n">
        <f aca="false">I652-Tabla_Ministerio!J652</f>
        <v>0.000184833724392666</v>
      </c>
      <c r="L652" s="81" t="n">
        <f aca="false">J652-Tabla_Ministerio!K652</f>
        <v>991.975243424124</v>
      </c>
      <c r="M652" s="82" t="n">
        <f aca="false">Q687/Q705</f>
        <v>0.0488439286182156</v>
      </c>
      <c r="N652" s="81" t="n">
        <f aca="false">ROUND(N670*M652,0)</f>
        <v>4980624</v>
      </c>
      <c r="O652" s="82" t="n">
        <f aca="false">Tabla_Ministerio!L652/Tabla_Ministerio!L670-M652</f>
        <v>8.69952409686403E-007</v>
      </c>
      <c r="P652" s="81" t="n">
        <f aca="false">N652-Tabla_Ministerio!L652</f>
        <v>-89</v>
      </c>
      <c r="Q652" s="83" t="n">
        <f aca="false">N652+J652</f>
        <v>5216756.97524342</v>
      </c>
      <c r="R652" s="81" t="n">
        <f aca="false">Q652-Tabla_Ministerio!M652</f>
        <v>902.975243424065</v>
      </c>
      <c r="T652" s="83" t="n">
        <f aca="false">B652+Tabla_Ministerio!B652</f>
        <v>7457</v>
      </c>
      <c r="U652" s="83" t="n">
        <f aca="false">C652+Tabla_Ministerio!C652</f>
        <v>32</v>
      </c>
      <c r="V652" s="83" t="n">
        <f aca="false">D652+Tabla_Ministerio!D652</f>
        <v>338.579545454545</v>
      </c>
      <c r="W652" s="83" t="n">
        <f aca="false">E652+Tabla_Ministerio!E652</f>
        <v>173</v>
      </c>
      <c r="X652" s="83" t="n">
        <f aca="false">F652+Tabla_Ministerio!F652</f>
        <v>27</v>
      </c>
      <c r="Y652" s="83" t="n">
        <f aca="false">G652+Tabla_Ministerio!G652</f>
        <v>80</v>
      </c>
      <c r="Z652" s="83" t="n">
        <f aca="false">H652+Tabla_Ministerio!H652</f>
        <v>7</v>
      </c>
      <c r="AA652" s="83" t="n">
        <f aca="false">Y652+0.33*Z652</f>
        <v>82.31</v>
      </c>
      <c r="AD652" s="91" t="n">
        <f aca="false">IF(U652&gt;0,T652/U652,0)</f>
        <v>233.03125</v>
      </c>
      <c r="AE652" s="92" t="n">
        <f aca="false">EXP((((AD652-AD670)/AD671+2)/4-1.9)^3)</f>
        <v>0.109538851146447</v>
      </c>
      <c r="AF652" s="93" t="n">
        <f aca="false">T652/V652</f>
        <v>22.0243665044471</v>
      </c>
      <c r="AG652" s="92" t="n">
        <f aca="false">EXP((((AF652-AF670)/AF671+2)/4-1.9)^3)</f>
        <v>0.098780456055468</v>
      </c>
      <c r="AH652" s="92" t="n">
        <f aca="false">W652/V652</f>
        <v>0.510958214465515</v>
      </c>
      <c r="AI652" s="92" t="n">
        <f aca="false">EXP((((AH652-AH670)/AH671+2)/4-1.9)^3)</f>
        <v>0.101581449495926</v>
      </c>
      <c r="AJ652" s="92" t="n">
        <f aca="false">X652/V652</f>
        <v>0.079744923644907</v>
      </c>
      <c r="AK652" s="92" t="n">
        <f aca="false">EXP((((AJ652-AJ670)/AJ671+2)/4-1.9)^3)</f>
        <v>0.0997506146582875</v>
      </c>
      <c r="AL652" s="92" t="n">
        <f aca="false">AA652/V652</f>
        <v>0.243103876489344</v>
      </c>
      <c r="AM652" s="92" t="n">
        <f aca="false">EXP((((AL652-AL670)/AL671+2)/4-1.9)^3)</f>
        <v>0.172147924368798</v>
      </c>
      <c r="AN652" s="92" t="n">
        <f aca="false">0.01*AE652+0.15*AG652+0.24*AI652+0.25*AK652+0.35*AM652</f>
        <v>0.125481431992458</v>
      </c>
      <c r="AP652" s="94" t="n">
        <f aca="false">0.01*AE652/$AN670*$AZ652</f>
        <v>0.000384083575261404</v>
      </c>
      <c r="AQ652" s="81" t="n">
        <f aca="false">AP652*$J670</f>
        <v>2061.31970405882</v>
      </c>
      <c r="AR652" s="94" t="n">
        <f aca="false">0.15*AG652/$AN670*$AZ652</f>
        <v>0.00519541016689313</v>
      </c>
      <c r="AS652" s="81" t="n">
        <f aca="false">AR652*$J670</f>
        <v>27882.9974450107</v>
      </c>
      <c r="AT652" s="94" t="n">
        <f aca="false">0.24*AI652/$AN670*$AZ652</f>
        <v>0.00854836782988771</v>
      </c>
      <c r="AU652" s="81" t="n">
        <f aca="false">AT652*$J670</f>
        <v>45877.8249845685</v>
      </c>
      <c r="AV652" s="94" t="n">
        <f aca="false">0.25*AK652/$AN670*$AZ652</f>
        <v>0.00874406028351897</v>
      </c>
      <c r="AW652" s="81" t="n">
        <f aca="false">AV652*$J670</f>
        <v>46928.0774207244</v>
      </c>
      <c r="AX652" s="94" t="n">
        <f aca="false">0.35*AM652/$AN670*$AZ652</f>
        <v>0.0211264919712826</v>
      </c>
      <c r="AY652" s="81" t="n">
        <f aca="false">AX652*$J670</f>
        <v>113382.755689062</v>
      </c>
      <c r="AZ652" s="140" t="n">
        <v>1</v>
      </c>
      <c r="BA652" s="140"/>
    </row>
    <row r="653" customFormat="false" ht="13.8" hidden="false" customHeight="false" outlineLevel="0" collapsed="false">
      <c r="A653" s="89" t="s">
        <v>52</v>
      </c>
      <c r="B653" s="81" t="n">
        <f aca="true">INDIRECT(ADDRESS(ROW()-35*INT((ROW()-15)/35)+138,2+INT((ROW()-15)/35), 1, 1, "Variables_Simulación"))</f>
        <v>0</v>
      </c>
      <c r="C653" s="81" t="n">
        <f aca="true">INDIRECT(ADDRESS(ROW()-35*INT((ROW()-15)/35)+108,2+INT((ROW()-15)/35), 1, 1, "Variables_Simulación"))</f>
        <v>0</v>
      </c>
      <c r="D653" s="81" t="n">
        <f aca="true">INDIRECT(ADDRESS(ROW()-35*INT((ROW()-15)/35)+78,2+INT((ROW()-15)/35), 1, 1, "Variables_Simulación"))</f>
        <v>0</v>
      </c>
      <c r="E653" s="81" t="n">
        <f aca="true">INDIRECT(ADDRESS(ROW()-35*INT((ROW()-15)/35)+48,2+INT((ROW()-15)/35), 1, 1, "Variables_Simulación"))</f>
        <v>0</v>
      </c>
      <c r="F653" s="81" t="n">
        <f aca="true">INDIRECT(ADDRESS(ROW()-35*INT((ROW()-15)/35)+18,2+INT((ROW()-15)/35), 1, 1, "Variables_Simulación"))</f>
        <v>0</v>
      </c>
      <c r="G653" s="81" t="n">
        <f aca="true">INDIRECT(ADDRESS(ROW()-35*INT((ROW()-15)/35)-12,2+INT((ROW()-15)/35), 1, 1, "Variables_Simulación"))</f>
        <v>0</v>
      </c>
      <c r="H653" s="81" t="n">
        <f aca="true">INDIRECT(ADDRESS(ROW()-35*INT((ROW()-15)/35)+168,2+INT((ROW()-15)/35), 1, 1, "Variables_Simulación"))</f>
        <v>0</v>
      </c>
      <c r="I653" s="82" t="n">
        <f aca="false">AP653+AR653+AT653+AV653+AX653</f>
        <v>0.0108394557521768</v>
      </c>
      <c r="J653" s="81" t="n">
        <f aca="false">AQ653+AS653+AU653+AW653+AY653</f>
        <v>58173.7547824814</v>
      </c>
      <c r="K653" s="90" t="n">
        <f aca="false">I653-Tabla_Ministerio!J653</f>
        <v>-2.63180757581229E-005</v>
      </c>
      <c r="L653" s="81" t="n">
        <f aca="false">J653-Tabla_Ministerio!K653</f>
        <v>-141.245217518554</v>
      </c>
      <c r="M653" s="82" t="n">
        <f aca="false">Q688/Q705</f>
        <v>0.0234491760197837</v>
      </c>
      <c r="N653" s="81" t="n">
        <f aca="false">ROUND(N670*M653,0)</f>
        <v>2391117</v>
      </c>
      <c r="O653" s="82" t="n">
        <f aca="false">Tabla_Ministerio!L653/Tabla_Ministerio!L670-M653</f>
        <v>-1.07653675403135E-005</v>
      </c>
      <c r="P653" s="81" t="n">
        <f aca="false">N653-Tabla_Ministerio!L653</f>
        <v>1098</v>
      </c>
      <c r="Q653" s="83" t="n">
        <f aca="false">N653+J653</f>
        <v>2449290.75478248</v>
      </c>
      <c r="R653" s="81" t="n">
        <f aca="false">Q653-Tabla_Ministerio!M653</f>
        <v>956.754782481585</v>
      </c>
      <c r="T653" s="83" t="n">
        <f aca="false">B653+Tabla_Ministerio!B653</f>
        <v>8327</v>
      </c>
      <c r="U653" s="83" t="n">
        <f aca="false">C653+Tabla_Ministerio!C653</f>
        <v>37</v>
      </c>
      <c r="V653" s="83" t="n">
        <f aca="false">D653+Tabla_Ministerio!D653</f>
        <v>440.590909090909</v>
      </c>
      <c r="W653" s="83" t="n">
        <f aca="false">E653+Tabla_Ministerio!E653</f>
        <v>149.613636363636</v>
      </c>
      <c r="X653" s="83" t="n">
        <f aca="false">F653+Tabla_Ministerio!F653</f>
        <v>15</v>
      </c>
      <c r="Y653" s="83" t="n">
        <f aca="false">G653+Tabla_Ministerio!G653</f>
        <v>38</v>
      </c>
      <c r="Z653" s="83" t="n">
        <f aca="false">H653+Tabla_Ministerio!H653</f>
        <v>13</v>
      </c>
      <c r="AA653" s="83" t="n">
        <f aca="false">Y653+0.33*Z653</f>
        <v>42.29</v>
      </c>
      <c r="AD653" s="91" t="n">
        <f aca="false">IF(U653&gt;0,T653/U653,0)</f>
        <v>225.054054054054</v>
      </c>
      <c r="AE653" s="92" t="n">
        <f aca="false">EXP((((AD653-AD670)/AD671+2)/4-1.9)^3)</f>
        <v>0.0930833638459995</v>
      </c>
      <c r="AF653" s="93" t="n">
        <f aca="false">T653/V653</f>
        <v>18.8996182812339</v>
      </c>
      <c r="AG653" s="92" t="n">
        <f aca="false">EXP((((AF653-AF670)/AF671+2)/4-1.9)^3)</f>
        <v>0.0434392427239044</v>
      </c>
      <c r="AH653" s="92" t="n">
        <f aca="false">W653/V653</f>
        <v>0.339574950995563</v>
      </c>
      <c r="AI653" s="92" t="n">
        <f aca="false">EXP((((AH653-AH670)/AH671+2)/4-1.9)^3)</f>
        <v>0.00994070819868933</v>
      </c>
      <c r="AJ653" s="92" t="n">
        <f aca="false">X653/V653</f>
        <v>0.0340451872485299</v>
      </c>
      <c r="AK653" s="92" t="n">
        <f aca="false">EXP((((AJ653-AJ670)/AJ671+2)/4-1.9)^3)</f>
        <v>0.0310702699873472</v>
      </c>
      <c r="AL653" s="92" t="n">
        <f aca="false">AA653/V653</f>
        <v>0.0959847312493552</v>
      </c>
      <c r="AM653" s="92" t="n">
        <f aca="false">EXP((((AL653-AL670)/AL671+2)/4-1.9)^3)</f>
        <v>0.0380387619255771</v>
      </c>
      <c r="AN653" s="92" t="n">
        <f aca="false">0.01*AE653+0.15*AG653+0.24*AI653+0.25*AK653+0.35*AM653</f>
        <v>0.0309136241855199</v>
      </c>
      <c r="AP653" s="94" t="n">
        <f aca="false">0.01*AE653/$AN670*$AZ653</f>
        <v>0.000326384573228102</v>
      </c>
      <c r="AQ653" s="81" t="n">
        <f aca="false">AP653*$J670</f>
        <v>1751.65769959839</v>
      </c>
      <c r="AR653" s="94" t="n">
        <f aca="false">0.15*AG653/$AN670*$AZ653</f>
        <v>0.00228470987381535</v>
      </c>
      <c r="AS653" s="81" t="n">
        <f aca="false">AR653*$J670</f>
        <v>12261.6997557057</v>
      </c>
      <c r="AT653" s="94" t="n">
        <f aca="false">0.24*AI653/$AN670*$AZ653</f>
        <v>0.000836538862101834</v>
      </c>
      <c r="AU653" s="81" t="n">
        <f aca="false">AT653*$J670</f>
        <v>4489.58026514895</v>
      </c>
      <c r="AV653" s="94" t="n">
        <f aca="false">0.25*AK653/$AN670*$AZ653</f>
        <v>0.002723595385605</v>
      </c>
      <c r="AW653" s="81" t="n">
        <f aca="false">AV653*$J670</f>
        <v>14617.133342425</v>
      </c>
      <c r="AX653" s="94" t="n">
        <f aca="false">0.35*AM653/$AN670*$AZ653</f>
        <v>0.00466822705742649</v>
      </c>
      <c r="AY653" s="81" t="n">
        <f aca="false">AX653*$J670</f>
        <v>25053.6837196035</v>
      </c>
      <c r="AZ653" s="140" t="n">
        <v>1</v>
      </c>
      <c r="BA653" s="140"/>
    </row>
    <row r="654" customFormat="false" ht="13.8" hidden="false" customHeight="false" outlineLevel="0" collapsed="false">
      <c r="A654" s="89" t="s">
        <v>53</v>
      </c>
      <c r="B654" s="81" t="n">
        <f aca="true">INDIRECT(ADDRESS(ROW()-35*INT((ROW()-15)/35)+138,2+INT((ROW()-15)/35), 1, 1, "Variables_Simulación"))</f>
        <v>0</v>
      </c>
      <c r="C654" s="81" t="n">
        <f aca="true">INDIRECT(ADDRESS(ROW()-35*INT((ROW()-15)/35)+108,2+INT((ROW()-15)/35), 1, 1, "Variables_Simulación"))</f>
        <v>0</v>
      </c>
      <c r="D654" s="81" t="n">
        <f aca="true">INDIRECT(ADDRESS(ROW()-35*INT((ROW()-15)/35)+78,2+INT((ROW()-15)/35), 1, 1, "Variables_Simulación"))</f>
        <v>0</v>
      </c>
      <c r="E654" s="81" t="n">
        <f aca="true">INDIRECT(ADDRESS(ROW()-35*INT((ROW()-15)/35)+48,2+INT((ROW()-15)/35), 1, 1, "Variables_Simulación"))</f>
        <v>0</v>
      </c>
      <c r="F654" s="81" t="n">
        <f aca="true">INDIRECT(ADDRESS(ROW()-35*INT((ROW()-15)/35)+18,2+INT((ROW()-15)/35), 1, 1, "Variables_Simulación"))</f>
        <v>0</v>
      </c>
      <c r="G654" s="81" t="n">
        <f aca="true">INDIRECT(ADDRESS(ROW()-35*INT((ROW()-15)/35)-12,2+INT((ROW()-15)/35), 1, 1, "Variables_Simulación"))</f>
        <v>0</v>
      </c>
      <c r="H654" s="81" t="n">
        <f aca="true">INDIRECT(ADDRESS(ROW()-35*INT((ROW()-15)/35)+168,2+INT((ROW()-15)/35), 1, 1, "Variables_Simulación"))</f>
        <v>0</v>
      </c>
      <c r="I654" s="82" t="n">
        <f aca="false">AP654+AR654+AT654+AV654+AX654</f>
        <v>0.0104563714530985</v>
      </c>
      <c r="J654" s="81" t="n">
        <f aca="false">AQ654+AS654+AU654+AW654+AY654</f>
        <v>56117.7980458044</v>
      </c>
      <c r="K654" s="90" t="n">
        <f aca="false">I654-Tabla_Ministerio!J654</f>
        <v>-5.89175841248322E-005</v>
      </c>
      <c r="L654" s="81" t="n">
        <f aca="false">J654-Tabla_Ministerio!K654</f>
        <v>-316.201954195589</v>
      </c>
      <c r="M654" s="82" t="n">
        <f aca="false">Q689/Q705</f>
        <v>0.0230036782054619</v>
      </c>
      <c r="N654" s="81" t="n">
        <f aca="false">ROUND(N670*M654,0)</f>
        <v>2345689</v>
      </c>
      <c r="O654" s="82" t="n">
        <f aca="false">Tabla_Ministerio!L654/Tabla_Ministerio!L670-M654</f>
        <v>-6.74955429997431E-006</v>
      </c>
      <c r="P654" s="81" t="n">
        <f aca="false">N654-Tabla_Ministerio!L654</f>
        <v>688</v>
      </c>
      <c r="Q654" s="83" t="n">
        <f aca="false">N654+J654</f>
        <v>2401806.7980458</v>
      </c>
      <c r="R654" s="81" t="n">
        <f aca="false">Q654-Tabla_Ministerio!M654</f>
        <v>371.798045804258</v>
      </c>
      <c r="T654" s="83" t="n">
        <f aca="false">B654+Tabla_Ministerio!B654</f>
        <v>6233</v>
      </c>
      <c r="U654" s="83" t="n">
        <f aca="false">C654+Tabla_Ministerio!C654</f>
        <v>33</v>
      </c>
      <c r="V654" s="83" t="n">
        <f aca="false">D654+Tabla_Ministerio!D654</f>
        <v>407.418181818182</v>
      </c>
      <c r="W654" s="83" t="n">
        <f aca="false">E654+Tabla_Ministerio!E654</f>
        <v>153.172727272727</v>
      </c>
      <c r="X654" s="83" t="n">
        <f aca="false">F654+Tabla_Ministerio!F654</f>
        <v>14</v>
      </c>
      <c r="Y654" s="83" t="n">
        <f aca="false">G654+Tabla_Ministerio!G654</f>
        <v>41</v>
      </c>
      <c r="Z654" s="83" t="n">
        <f aca="false">H654+Tabla_Ministerio!H654</f>
        <v>8</v>
      </c>
      <c r="AA654" s="83" t="n">
        <f aca="false">Y654+0.33*Z654</f>
        <v>43.64</v>
      </c>
      <c r="AD654" s="91" t="n">
        <f aca="false">IF(U654&gt;0,T654/U654,0)</f>
        <v>188.878787878788</v>
      </c>
      <c r="AE654" s="92" t="n">
        <f aca="false">EXP((((AD654-AD670)/AD671+2)/4-1.9)^3)</f>
        <v>0.040234775414159</v>
      </c>
      <c r="AF654" s="93" t="n">
        <f aca="false">T654/V654</f>
        <v>15.2987772224206</v>
      </c>
      <c r="AG654" s="92" t="n">
        <f aca="false">EXP((((AF654-AF670)/AF671+2)/4-1.9)^3)</f>
        <v>0.0135615257164066</v>
      </c>
      <c r="AH654" s="92" t="n">
        <f aca="false">W654/V654</f>
        <v>0.375959478757586</v>
      </c>
      <c r="AI654" s="92" t="n">
        <f aca="false">EXP((((AH654-AH670)/AH671+2)/4-1.9)^3)</f>
        <v>0.0178520190470499</v>
      </c>
      <c r="AJ654" s="92" t="n">
        <f aca="false">X654/V654</f>
        <v>0.0343627275972867</v>
      </c>
      <c r="AK654" s="92" t="n">
        <f aca="false">EXP((((AJ654-AJ670)/AJ671+2)/4-1.9)^3)</f>
        <v>0.0313582018707987</v>
      </c>
      <c r="AL654" s="92" t="n">
        <f aca="false">AA654/V654</f>
        <v>0.107113530881828</v>
      </c>
      <c r="AM654" s="92" t="n">
        <f aca="false">EXP((((AL654-AL670)/AL671+2)/4-1.9)^3)</f>
        <v>0.0436013540363065</v>
      </c>
      <c r="AN654" s="92" t="n">
        <f aca="false">0.01*AE654+0.15*AG654+0.24*AI654+0.25*AK654+0.35*AM654</f>
        <v>0.0298210855633015</v>
      </c>
      <c r="AP654" s="94" t="n">
        <f aca="false">0.01*AE654/$AN670*$AZ654</f>
        <v>0.000141077948409824</v>
      </c>
      <c r="AQ654" s="81" t="n">
        <f aca="false">AP654*$J670</f>
        <v>757.144469579161</v>
      </c>
      <c r="AR654" s="94" t="n">
        <f aca="false">0.15*AG654/$AN670*$AZ654</f>
        <v>0.000713275595184916</v>
      </c>
      <c r="AS654" s="81" t="n">
        <f aca="false">AR654*$J670</f>
        <v>3828.04455456936</v>
      </c>
      <c r="AT654" s="94" t="n">
        <f aca="false">0.24*AI654/$AN670*$AZ654</f>
        <v>0.00150229816642323</v>
      </c>
      <c r="AU654" s="81" t="n">
        <f aca="false">AT654*$J670</f>
        <v>8062.61191906486</v>
      </c>
      <c r="AV654" s="94" t="n">
        <f aca="false">0.25*AK654/$AN670*$AZ654</f>
        <v>0.00274883526763552</v>
      </c>
      <c r="AW654" s="81" t="n">
        <f aca="false">AV654*$J670</f>
        <v>14752.5920537802</v>
      </c>
      <c r="AX654" s="94" t="n">
        <f aca="false">0.35*AM654/$AN670*$AZ654</f>
        <v>0.00535088447544498</v>
      </c>
      <c r="AY654" s="81" t="n">
        <f aca="false">AX654*$J670</f>
        <v>28717.4050488108</v>
      </c>
      <c r="AZ654" s="140" t="n">
        <v>1</v>
      </c>
      <c r="BA654" s="140"/>
    </row>
    <row r="655" customFormat="false" ht="13.8" hidden="false" customHeight="false" outlineLevel="0" collapsed="false">
      <c r="A655" s="89" t="s">
        <v>54</v>
      </c>
      <c r="B655" s="81" t="n">
        <f aca="true">INDIRECT(ADDRESS(ROW()-35*INT((ROW()-15)/35)+138,2+INT((ROW()-15)/35), 1, 1, "Variables_Simulación"))</f>
        <v>0</v>
      </c>
      <c r="C655" s="81" t="n">
        <f aca="true">INDIRECT(ADDRESS(ROW()-35*INT((ROW()-15)/35)+108,2+INT((ROW()-15)/35), 1, 1, "Variables_Simulación"))</f>
        <v>0</v>
      </c>
      <c r="D655" s="81" t="n">
        <f aca="true">INDIRECT(ADDRESS(ROW()-35*INT((ROW()-15)/35)+78,2+INT((ROW()-15)/35), 1, 1, "Variables_Simulación"))</f>
        <v>0</v>
      </c>
      <c r="E655" s="81" t="n">
        <f aca="true">INDIRECT(ADDRESS(ROW()-35*INT((ROW()-15)/35)+48,2+INT((ROW()-15)/35), 1, 1, "Variables_Simulación"))</f>
        <v>0</v>
      </c>
      <c r="F655" s="81" t="n">
        <f aca="true">INDIRECT(ADDRESS(ROW()-35*INT((ROW()-15)/35)+18,2+INT((ROW()-15)/35), 1, 1, "Variables_Simulación"))</f>
        <v>0</v>
      </c>
      <c r="G655" s="81" t="n">
        <f aca="true">INDIRECT(ADDRESS(ROW()-35*INT((ROW()-15)/35)-12,2+INT((ROW()-15)/35), 1, 1, "Variables_Simulación"))</f>
        <v>0</v>
      </c>
      <c r="H655" s="81" t="n">
        <f aca="true">INDIRECT(ADDRESS(ROW()-35*INT((ROW()-15)/35)+168,2+INT((ROW()-15)/35), 1, 1, "Variables_Simulación"))</f>
        <v>0</v>
      </c>
      <c r="I655" s="82" t="n">
        <f aca="false">AP655+AR655+AT655+AV655+AX655</f>
        <v>0.0177383496373777</v>
      </c>
      <c r="J655" s="81" t="n">
        <f aca="false">AQ655+AS655+AU655+AW655+AY655</f>
        <v>95199.0972280596</v>
      </c>
      <c r="K655" s="90" t="n">
        <f aca="false">I655-Tabla_Ministerio!J655</f>
        <v>-0.000137492662726738</v>
      </c>
      <c r="L655" s="81" t="n">
        <f aca="false">J655-Tabla_Ministerio!K655</f>
        <v>-737.902771940426</v>
      </c>
      <c r="M655" s="82" t="n">
        <f aca="false">Q690/Q705</f>
        <v>0.0210052715844802</v>
      </c>
      <c r="N655" s="81" t="n">
        <f aca="false">ROUND(N670*M655,0)</f>
        <v>2141911</v>
      </c>
      <c r="O655" s="82" t="n">
        <f aca="false">Tabla_Ministerio!L655/Tabla_Ministerio!L670-M655</f>
        <v>8.67541426106955E-006</v>
      </c>
      <c r="P655" s="81" t="n">
        <f aca="false">N655-Tabla_Ministerio!L655</f>
        <v>-885</v>
      </c>
      <c r="Q655" s="83" t="n">
        <f aca="false">N655+J655</f>
        <v>2237110.09722806</v>
      </c>
      <c r="R655" s="81" t="n">
        <f aca="false">Q655-Tabla_Ministerio!M655</f>
        <v>-1622.90277194045</v>
      </c>
      <c r="T655" s="83" t="n">
        <f aca="false">B655+Tabla_Ministerio!B655</f>
        <v>7283</v>
      </c>
      <c r="U655" s="83" t="n">
        <f aca="false">C655+Tabla_Ministerio!C655</f>
        <v>38</v>
      </c>
      <c r="V655" s="83" t="n">
        <f aca="false">D655+Tabla_Ministerio!D655</f>
        <v>309.840909090909</v>
      </c>
      <c r="W655" s="83" t="n">
        <f aca="false">E655+Tabla_Ministerio!E655</f>
        <v>141.318181818182</v>
      </c>
      <c r="X655" s="83" t="n">
        <f aca="false">F655+Tabla_Ministerio!F655</f>
        <v>7</v>
      </c>
      <c r="Y655" s="83" t="n">
        <f aca="false">G655+Tabla_Ministerio!G655</f>
        <v>25</v>
      </c>
      <c r="Z655" s="83" t="n">
        <f aca="false">H655+Tabla_Ministerio!H655</f>
        <v>0</v>
      </c>
      <c r="AA655" s="83" t="n">
        <f aca="false">Y655+0.33*Z655</f>
        <v>25</v>
      </c>
      <c r="AD655" s="91" t="n">
        <f aca="false">IF(U655&gt;0,T655/U655,0)</f>
        <v>191.657894736842</v>
      </c>
      <c r="AE655" s="92" t="n">
        <f aca="false">EXP((((AD655-AD670)/AD671+2)/4-1.9)^3)</f>
        <v>0.0431741562325268</v>
      </c>
      <c r="AF655" s="93" t="n">
        <f aca="false">T655/V655</f>
        <v>23.5056113841414</v>
      </c>
      <c r="AG655" s="92" t="n">
        <f aca="false">EXP((((AF655-AF670)/AF671+2)/4-1.9)^3)</f>
        <v>0.137858130524943</v>
      </c>
      <c r="AH655" s="92" t="n">
        <f aca="false">W655/V655</f>
        <v>0.456099171128879</v>
      </c>
      <c r="AI655" s="92" t="n">
        <f aca="false">EXP((((AH655-AH670)/AH671+2)/4-1.9)^3)</f>
        <v>0.0541864086782716</v>
      </c>
      <c r="AJ655" s="92" t="n">
        <f aca="false">X655/V655</f>
        <v>0.0225922394190567</v>
      </c>
      <c r="AK655" s="92" t="n">
        <f aca="false">EXP((((AJ655-AJ670)/AJ671+2)/4-1.9)^3)</f>
        <v>0.0220318896361834</v>
      </c>
      <c r="AL655" s="92" t="n">
        <f aca="false">AA655/V655</f>
        <v>0.080686569353774</v>
      </c>
      <c r="AM655" s="92" t="n">
        <f aca="false">EXP((((AL655-AL670)/AL671+2)/4-1.9)^3)</f>
        <v>0.0313307925108099</v>
      </c>
      <c r="AN655" s="92" t="n">
        <f aca="false">0.01*AE655+0.15*AG655+0.24*AI655+0.25*AK655+0.35*AM655</f>
        <v>0.0505889490116812</v>
      </c>
      <c r="AP655" s="94" t="n">
        <f aca="false">0.01*AE655/$AN670*$AZ655</f>
        <v>0.000151384500669206</v>
      </c>
      <c r="AQ655" s="81" t="n">
        <f aca="false">AP655*$J670</f>
        <v>812.45821018553</v>
      </c>
      <c r="AR655" s="94" t="n">
        <f aca="false">0.15*AG655/$AN670*$AZ655</f>
        <v>0.00725072105878906</v>
      </c>
      <c r="AS655" s="81" t="n">
        <f aca="false">AR655*$J670</f>
        <v>38913.5468158042</v>
      </c>
      <c r="AT655" s="94" t="n">
        <f aca="false">0.24*AI655/$AN670*$AZ655</f>
        <v>0.00455994037357246</v>
      </c>
      <c r="AU655" s="81" t="n">
        <f aca="false">AT655*$J670</f>
        <v>24472.5251137881</v>
      </c>
      <c r="AV655" s="94" t="n">
        <f aca="false">0.25*AK655/$AN670*$AZ655</f>
        <v>0.0019312980857168</v>
      </c>
      <c r="AW655" s="81" t="n">
        <f aca="false">AV655*$J670</f>
        <v>10364.9909939254</v>
      </c>
      <c r="AX655" s="94" t="n">
        <f aca="false">0.35*AM655/$AN670*$AZ655</f>
        <v>0.00384500561863013</v>
      </c>
      <c r="AY655" s="81" t="n">
        <f aca="false">AX655*$J670</f>
        <v>20635.5760943564</v>
      </c>
      <c r="AZ655" s="140" t="n">
        <v>1</v>
      </c>
      <c r="BA655" s="140"/>
    </row>
    <row r="656" customFormat="false" ht="13.8" hidden="false" customHeight="false" outlineLevel="0" collapsed="false">
      <c r="A656" s="89" t="s">
        <v>55</v>
      </c>
      <c r="B656" s="81" t="n">
        <f aca="true">INDIRECT(ADDRESS(ROW()-35*INT((ROW()-15)/35)+138,2+INT((ROW()-15)/35), 1, 1, "Variables_Simulación"))</f>
        <v>0</v>
      </c>
      <c r="C656" s="81" t="n">
        <f aca="true">INDIRECT(ADDRESS(ROW()-35*INT((ROW()-15)/35)+108,2+INT((ROW()-15)/35), 1, 1, "Variables_Simulación"))</f>
        <v>0</v>
      </c>
      <c r="D656" s="81" t="n">
        <f aca="true">INDIRECT(ADDRESS(ROW()-35*INT((ROW()-15)/35)+78,2+INT((ROW()-15)/35), 1, 1, "Variables_Simulación"))</f>
        <v>0</v>
      </c>
      <c r="E656" s="81" t="n">
        <f aca="true">INDIRECT(ADDRESS(ROW()-35*INT((ROW()-15)/35)+48,2+INT((ROW()-15)/35), 1, 1, "Variables_Simulación"))</f>
        <v>0</v>
      </c>
      <c r="F656" s="81" t="n">
        <f aca="true">INDIRECT(ADDRESS(ROW()-35*INT((ROW()-15)/35)+18,2+INT((ROW()-15)/35), 1, 1, "Variables_Simulación"))</f>
        <v>0</v>
      </c>
      <c r="G656" s="81" t="n">
        <f aca="true">INDIRECT(ADDRESS(ROW()-35*INT((ROW()-15)/35)-12,2+INT((ROW()-15)/35), 1, 1, "Variables_Simulación"))</f>
        <v>0</v>
      </c>
      <c r="H656" s="81" t="n">
        <f aca="true">INDIRECT(ADDRESS(ROW()-35*INT((ROW()-15)/35)+168,2+INT((ROW()-15)/35), 1, 1, "Variables_Simulación"))</f>
        <v>0</v>
      </c>
      <c r="I656" s="82" t="n">
        <f aca="false">AP656+AR656+AT656+AV656+AX656</f>
        <v>0.020252309534219</v>
      </c>
      <c r="J656" s="81" t="n">
        <f aca="false">AQ656+AS656+AU656+AW656+AY656</f>
        <v>108691.147928342</v>
      </c>
      <c r="K656" s="90" t="n">
        <f aca="false">I656-Tabla_Ministerio!J656</f>
        <v>-7.71126298355143E-005</v>
      </c>
      <c r="L656" s="81" t="n">
        <f aca="false">J656-Tabla_Ministerio!K656</f>
        <v>-413.852071657791</v>
      </c>
      <c r="M656" s="82" t="n">
        <f aca="false">Q691/Q705</f>
        <v>0.0200937447838184</v>
      </c>
      <c r="N656" s="81" t="n">
        <f aca="false">ROUND(N670*M656,0)</f>
        <v>2048963</v>
      </c>
      <c r="O656" s="82" t="n">
        <f aca="false">Tabla_Ministerio!L656/Tabla_Ministerio!L670-M656</f>
        <v>7.33731486807221E-006</v>
      </c>
      <c r="P656" s="81" t="n">
        <f aca="false">N656-Tabla_Ministerio!L656</f>
        <v>-748</v>
      </c>
      <c r="Q656" s="83" t="n">
        <f aca="false">N656+J656</f>
        <v>2157654.14792834</v>
      </c>
      <c r="R656" s="81" t="n">
        <f aca="false">Q656-Tabla_Ministerio!M656</f>
        <v>-1161.85207165778</v>
      </c>
      <c r="T656" s="83" t="n">
        <f aca="false">B656+Tabla_Ministerio!B656</f>
        <v>8429</v>
      </c>
      <c r="U656" s="83" t="n">
        <f aca="false">C656+Tabla_Ministerio!C656</f>
        <v>31</v>
      </c>
      <c r="V656" s="83" t="n">
        <f aca="false">D656+Tabla_Ministerio!D656</f>
        <v>396.886363636364</v>
      </c>
      <c r="W656" s="83" t="n">
        <f aca="false">E656+Tabla_Ministerio!E656</f>
        <v>213.181818181818</v>
      </c>
      <c r="X656" s="83" t="n">
        <f aca="false">F656+Tabla_Ministerio!F656</f>
        <v>5</v>
      </c>
      <c r="Y656" s="83" t="n">
        <f aca="false">G656+Tabla_Ministerio!G656</f>
        <v>19</v>
      </c>
      <c r="Z656" s="83" t="n">
        <f aca="false">H656+Tabla_Ministerio!H656</f>
        <v>6</v>
      </c>
      <c r="AA656" s="83" t="n">
        <f aca="false">Y656+0.33*Z656</f>
        <v>20.98</v>
      </c>
      <c r="AD656" s="91" t="n">
        <f aca="false">IF(U656&gt;0,T656/U656,0)</f>
        <v>271.903225806452</v>
      </c>
      <c r="AE656" s="92" t="n">
        <f aca="false">EXP((((AD656-AD670)/AD671+2)/4-1.9)^3)</f>
        <v>0.217870522730731</v>
      </c>
      <c r="AF656" s="93" t="n">
        <f aca="false">T656/V656</f>
        <v>21.2378170990093</v>
      </c>
      <c r="AG656" s="92" t="n">
        <f aca="false">EXP((((AF656-AF670)/AF671+2)/4-1.9)^3)</f>
        <v>0.0815824702599286</v>
      </c>
      <c r="AH656" s="92" t="n">
        <f aca="false">W656/V656</f>
        <v>0.537135658248868</v>
      </c>
      <c r="AI656" s="92" t="n">
        <f aca="false">EXP((((AH656-AH670)/AH671+2)/4-1.9)^3)</f>
        <v>0.132405241490644</v>
      </c>
      <c r="AJ656" s="92" t="n">
        <f aca="false">X656/V656</f>
        <v>0.0125980644791845</v>
      </c>
      <c r="AK656" s="92" t="n">
        <f aca="false">EXP((((AJ656-AJ670)/AJ671+2)/4-1.9)^3)</f>
        <v>0.0160319503268311</v>
      </c>
      <c r="AL656" s="92" t="n">
        <f aca="false">AA656/V656</f>
        <v>0.0528614785546584</v>
      </c>
      <c r="AM656" s="92" t="n">
        <f aca="false">EXP((((AL656-AL670)/AL671+2)/4-1.9)^3)</f>
        <v>0.0215923557966545</v>
      </c>
      <c r="AN656" s="92" t="n">
        <f aca="false">0.01*AE656+0.15*AG656+0.24*AI656+0.25*AK656+0.35*AM656</f>
        <v>0.0577586458345881</v>
      </c>
      <c r="AP656" s="94" t="n">
        <f aca="false">0.01*AE656/$AN670*$AZ656</f>
        <v>0.000763934334153408</v>
      </c>
      <c r="AQ656" s="81" t="n">
        <f aca="false">AP656*$J670</f>
        <v>4099.92250911989</v>
      </c>
      <c r="AR656" s="94" t="n">
        <f aca="false">0.15*AG656/$AN670*$AZ656</f>
        <v>0.00429087303657196</v>
      </c>
      <c r="AS656" s="81" t="n">
        <f aca="false">AR656*$J670</f>
        <v>23028.4805380723</v>
      </c>
      <c r="AT656" s="94" t="n">
        <f aca="false">0.24*AI656/$AN670*$AZ656</f>
        <v>0.0111422775761093</v>
      </c>
      <c r="AU656" s="81" t="n">
        <f aca="false">AT656*$J670</f>
        <v>59798.9546938974</v>
      </c>
      <c r="AV656" s="94" t="n">
        <f aca="false">0.25*AK656/$AN670*$AZ656</f>
        <v>0.00140534813344677</v>
      </c>
      <c r="AW656" s="81" t="n">
        <f aca="false">AV656*$J670</f>
        <v>7542.29544068507</v>
      </c>
      <c r="AX656" s="94" t="n">
        <f aca="false">0.35*AM656/$AN670*$AZ656</f>
        <v>0.00264987645393753</v>
      </c>
      <c r="AY656" s="81" t="n">
        <f aca="false">AX656*$J670</f>
        <v>14221.4947465676</v>
      </c>
      <c r="AZ656" s="140" t="n">
        <v>1</v>
      </c>
      <c r="BA656" s="140"/>
    </row>
    <row r="657" customFormat="false" ht="13.8" hidden="false" customHeight="false" outlineLevel="0" collapsed="false">
      <c r="A657" s="89" t="s">
        <v>56</v>
      </c>
      <c r="B657" s="81" t="n">
        <f aca="true">INDIRECT(ADDRESS(ROW()-35*INT((ROW()-15)/35)+138,2+INT((ROW()-15)/35), 1, 1, "Variables_Simulación"))</f>
        <v>0</v>
      </c>
      <c r="C657" s="81" t="n">
        <f aca="true">INDIRECT(ADDRESS(ROW()-35*INT((ROW()-15)/35)+108,2+INT((ROW()-15)/35), 1, 1, "Variables_Simulación"))</f>
        <v>0</v>
      </c>
      <c r="D657" s="81" t="n">
        <f aca="true">INDIRECT(ADDRESS(ROW()-35*INT((ROW()-15)/35)+78,2+INT((ROW()-15)/35), 1, 1, "Variables_Simulación"))</f>
        <v>0</v>
      </c>
      <c r="E657" s="81" t="n">
        <f aca="true">INDIRECT(ADDRESS(ROW()-35*INT((ROW()-15)/35)+48,2+INT((ROW()-15)/35), 1, 1, "Variables_Simulación"))</f>
        <v>0</v>
      </c>
      <c r="F657" s="81" t="n">
        <f aca="true">INDIRECT(ADDRESS(ROW()-35*INT((ROW()-15)/35)+18,2+INT((ROW()-15)/35), 1, 1, "Variables_Simulación"))</f>
        <v>0</v>
      </c>
      <c r="G657" s="81" t="n">
        <f aca="true">INDIRECT(ADDRESS(ROW()-35*INT((ROW()-15)/35)-12,2+INT((ROW()-15)/35), 1, 1, "Variables_Simulación"))</f>
        <v>0</v>
      </c>
      <c r="H657" s="81" t="n">
        <f aca="true">INDIRECT(ADDRESS(ROW()-35*INT((ROW()-15)/35)+168,2+INT((ROW()-15)/35), 1, 1, "Variables_Simulación"))</f>
        <v>0</v>
      </c>
      <c r="I657" s="82" t="n">
        <f aca="false">AP657+AR657+AT657+AV657+AX657</f>
        <v>0.0192861438919958</v>
      </c>
      <c r="J657" s="81" t="n">
        <f aca="false">AQ657+AS657+AU657+AW657+AY657</f>
        <v>103505.879919046</v>
      </c>
      <c r="K657" s="90" t="n">
        <f aca="false">I657-Tabla_Ministerio!J657</f>
        <v>8.17610007613004E-006</v>
      </c>
      <c r="L657" s="81" t="n">
        <f aca="false">J657-Tabla_Ministerio!K657</f>
        <v>43.8799190456048</v>
      </c>
      <c r="M657" s="82" t="n">
        <f aca="false">Q692/Q705</f>
        <v>0.0216458903876207</v>
      </c>
      <c r="N657" s="81" t="n">
        <f aca="false">ROUND(N670*M657,0)</f>
        <v>2207235</v>
      </c>
      <c r="O657" s="82" t="n">
        <f aca="false">Tabla_Ministerio!L657/Tabla_Ministerio!L670-M657</f>
        <v>1.14364434758429E-006</v>
      </c>
      <c r="P657" s="81" t="n">
        <f aca="false">N657-Tabla_Ministerio!L657</f>
        <v>-117</v>
      </c>
      <c r="Q657" s="83" t="n">
        <f aca="false">N657+J657</f>
        <v>2310740.87991905</v>
      </c>
      <c r="R657" s="81" t="n">
        <f aca="false">Q657-Tabla_Ministerio!M657</f>
        <v>-73.1200809543952</v>
      </c>
      <c r="T657" s="83" t="n">
        <f aca="false">B657+Tabla_Ministerio!B657</f>
        <v>7899</v>
      </c>
      <c r="U657" s="83" t="n">
        <f aca="false">C657+Tabla_Ministerio!C657</f>
        <v>36</v>
      </c>
      <c r="V657" s="83" t="n">
        <f aca="false">D657+Tabla_Ministerio!D657</f>
        <v>543.795454545455</v>
      </c>
      <c r="W657" s="83" t="n">
        <f aca="false">E657+Tabla_Ministerio!E657</f>
        <v>248.840909090909</v>
      </c>
      <c r="X657" s="83" t="n">
        <f aca="false">F657+Tabla_Ministerio!F657</f>
        <v>35</v>
      </c>
      <c r="Y657" s="83" t="n">
        <f aca="false">G657+Tabla_Ministerio!G657</f>
        <v>70</v>
      </c>
      <c r="Z657" s="83" t="n">
        <f aca="false">H657+Tabla_Ministerio!H657</f>
        <v>16</v>
      </c>
      <c r="AA657" s="83" t="n">
        <f aca="false">Y657+0.33*Z657</f>
        <v>75.28</v>
      </c>
      <c r="AD657" s="91" t="n">
        <f aca="false">IF(U657&gt;0,T657/U657,0)</f>
        <v>219.416666666667</v>
      </c>
      <c r="AE657" s="92" t="n">
        <f aca="false">EXP((((AD657-AD670)/AD671+2)/4-1.9)^3)</f>
        <v>0.082579882194933</v>
      </c>
      <c r="AF657" s="93" t="n">
        <f aca="false">T657/V657</f>
        <v>14.5256822836126</v>
      </c>
      <c r="AG657" s="92" t="n">
        <f aca="false">EXP((((AF657-AF670)/AF671+2)/4-1.9)^3)</f>
        <v>0.010222755736962</v>
      </c>
      <c r="AH657" s="92" t="n">
        <f aca="false">W657/V657</f>
        <v>0.457600200610189</v>
      </c>
      <c r="AI657" s="92" t="n">
        <f aca="false">EXP((((AH657-AH670)/AH671+2)/4-1.9)^3)</f>
        <v>0.0552017251786721</v>
      </c>
      <c r="AJ657" s="92" t="n">
        <f aca="false">X657/V657</f>
        <v>0.0643624357420487</v>
      </c>
      <c r="AK657" s="92" t="n">
        <f aca="false">EXP((((AJ657-AJ670)/AJ671+2)/4-1.9)^3)</f>
        <v>0.0697721098816813</v>
      </c>
      <c r="AL657" s="92" t="n">
        <f aca="false">AA657/V657</f>
        <v>0.138434404647469</v>
      </c>
      <c r="AM657" s="92" t="n">
        <f aca="false">EXP((((AL657-AL670)/AL671+2)/4-1.9)^3)</f>
        <v>0.0627215217625249</v>
      </c>
      <c r="AN657" s="92" t="n">
        <f aca="false">0.01*AE657+0.15*AG657+0.24*AI657+0.25*AK657+0.35*AM657</f>
        <v>0.0550031863126789</v>
      </c>
      <c r="AP657" s="94" t="n">
        <f aca="false">0.01*AE657/$AN670*$AZ657</f>
        <v>0.000289555496211029</v>
      </c>
      <c r="AQ657" s="81" t="n">
        <f aca="false">AP657*$J670</f>
        <v>1554.00149395115</v>
      </c>
      <c r="AR657" s="94" t="n">
        <f aca="false">0.15*AG657/$AN670*$AZ657</f>
        <v>0.000537671227794834</v>
      </c>
      <c r="AS657" s="81" t="n">
        <f aca="false">AR657*$J670</f>
        <v>2885.60190423316</v>
      </c>
      <c r="AT657" s="94" t="n">
        <f aca="false">0.24*AI657/$AN670*$AZ657</f>
        <v>0.00464538214421313</v>
      </c>
      <c r="AU657" s="81" t="n">
        <f aca="false">AT657*$J670</f>
        <v>24931.0784514345</v>
      </c>
      <c r="AV657" s="94" t="n">
        <f aca="false">0.25*AK657/$AN670*$AZ657</f>
        <v>0.00611616817604285</v>
      </c>
      <c r="AW657" s="81" t="n">
        <f aca="false">AV657*$J670</f>
        <v>32824.5694079319</v>
      </c>
      <c r="AX657" s="94" t="n">
        <f aca="false">0.35*AM657/$AN670*$AZ657</f>
        <v>0.00769736684773399</v>
      </c>
      <c r="AY657" s="81" t="n">
        <f aca="false">AX657*$J670</f>
        <v>41310.6286614949</v>
      </c>
      <c r="AZ657" s="140" t="n">
        <v>1</v>
      </c>
      <c r="BA657" s="140"/>
    </row>
    <row r="658" customFormat="false" ht="13.8" hidden="false" customHeight="false" outlineLevel="0" collapsed="false">
      <c r="A658" s="89" t="s">
        <v>57</v>
      </c>
      <c r="B658" s="81" t="n">
        <f aca="true">INDIRECT(ADDRESS(ROW()-35*INT((ROW()-15)/35)+138,2+INT((ROW()-15)/35), 1, 1, "Variables_Simulación"))</f>
        <v>0</v>
      </c>
      <c r="C658" s="81" t="n">
        <f aca="true">INDIRECT(ADDRESS(ROW()-35*INT((ROW()-15)/35)+108,2+INT((ROW()-15)/35), 1, 1, "Variables_Simulación"))</f>
        <v>0</v>
      </c>
      <c r="D658" s="81" t="n">
        <f aca="true">INDIRECT(ADDRESS(ROW()-35*INT((ROW()-15)/35)+78,2+INT((ROW()-15)/35), 1, 1, "Variables_Simulación"))</f>
        <v>0</v>
      </c>
      <c r="E658" s="81" t="n">
        <f aca="true">INDIRECT(ADDRESS(ROW()-35*INT((ROW()-15)/35)+48,2+INT((ROW()-15)/35), 1, 1, "Variables_Simulación"))</f>
        <v>0</v>
      </c>
      <c r="F658" s="81" t="n">
        <f aca="true">INDIRECT(ADDRESS(ROW()-35*INT((ROW()-15)/35)+18,2+INT((ROW()-15)/35), 1, 1, "Variables_Simulación"))</f>
        <v>0</v>
      </c>
      <c r="G658" s="81" t="n">
        <f aca="true">INDIRECT(ADDRESS(ROW()-35*INT((ROW()-15)/35)-12,2+INT((ROW()-15)/35), 1, 1, "Variables_Simulación"))</f>
        <v>0</v>
      </c>
      <c r="H658" s="81" t="n">
        <f aca="true">INDIRECT(ADDRESS(ROW()-35*INT((ROW()-15)/35)+168,2+INT((ROW()-15)/35), 1, 1, "Variables_Simulación"))</f>
        <v>0</v>
      </c>
      <c r="I658" s="82" t="n">
        <f aca="false">AP658+AR658+AT658+AV658+AX658</f>
        <v>0.00438405848277125</v>
      </c>
      <c r="J658" s="81" t="n">
        <f aca="false">AQ658+AS658+AU658+AW658+AY658</f>
        <v>23528.5930363778</v>
      </c>
      <c r="K658" s="90" t="n">
        <f aca="false">I658-Tabla_Ministerio!J658</f>
        <v>-0.000172616454417262</v>
      </c>
      <c r="L658" s="81" t="n">
        <f aca="false">J658-Tabla_Ministerio!K658</f>
        <v>-926.406963622165</v>
      </c>
      <c r="M658" s="82" t="n">
        <f aca="false">Q693/Q705</f>
        <v>0.0112837414243853</v>
      </c>
      <c r="N658" s="81" t="n">
        <f aca="false">ROUND(N670*M658,0)</f>
        <v>1150605</v>
      </c>
      <c r="O658" s="82" t="n">
        <f aca="false">Tabla_Ministerio!L658/Tabla_Ministerio!L670-M658</f>
        <v>2.06416549741358E-005</v>
      </c>
      <c r="P658" s="81" t="n">
        <f aca="false">N658-Tabla_Ministerio!L658</f>
        <v>-2105</v>
      </c>
      <c r="Q658" s="83" t="n">
        <f aca="false">N658+J658</f>
        <v>1174133.59303638</v>
      </c>
      <c r="R658" s="81" t="n">
        <f aca="false">Q658-Tabla_Ministerio!M658</f>
        <v>-3031.4069636222</v>
      </c>
      <c r="T658" s="83" t="n">
        <f aca="false">B658+Tabla_Ministerio!B658</f>
        <v>3196</v>
      </c>
      <c r="U658" s="83" t="n">
        <f aca="false">C658+Tabla_Ministerio!C658</f>
        <v>43</v>
      </c>
      <c r="V658" s="83" t="n">
        <f aca="false">D658+Tabla_Ministerio!D658</f>
        <v>224.75</v>
      </c>
      <c r="W658" s="83" t="n">
        <f aca="false">E658+Tabla_Ministerio!E658</f>
        <v>69</v>
      </c>
      <c r="X658" s="83" t="n">
        <f aca="false">F658+Tabla_Ministerio!F658</f>
        <v>3</v>
      </c>
      <c r="Y658" s="83" t="n">
        <f aca="false">G658+Tabla_Ministerio!G658</f>
        <v>7</v>
      </c>
      <c r="Z658" s="83" t="n">
        <f aca="false">H658+Tabla_Ministerio!H658</f>
        <v>1</v>
      </c>
      <c r="AA658" s="83" t="n">
        <f aca="false">Y658+0.33*Z658</f>
        <v>7.33</v>
      </c>
      <c r="AD658" s="91" t="n">
        <f aca="false">IF(U658&gt;0,T658/U658,0)</f>
        <v>74.3255813953488</v>
      </c>
      <c r="AE658" s="92" t="n">
        <f aca="false">EXP((((AD658-AD670)/AD671+2)/4-1.9)^3)</f>
        <v>0.000808468122666142</v>
      </c>
      <c r="AF658" s="93" t="n">
        <f aca="false">T658/V658</f>
        <v>14.2202447163515</v>
      </c>
      <c r="AG658" s="92" t="n">
        <f aca="false">EXP((((AF658-AF670)/AF671+2)/4-1.9)^3)</f>
        <v>0.00911235945506355</v>
      </c>
      <c r="AH658" s="92" t="n">
        <f aca="false">W658/V658</f>
        <v>0.307007786429366</v>
      </c>
      <c r="AI658" s="92" t="n">
        <f aca="false">EXP((((AH658-AH670)/AH671+2)/4-1.9)^3)</f>
        <v>0.00562210153193064</v>
      </c>
      <c r="AJ658" s="92" t="n">
        <f aca="false">X658/V658</f>
        <v>0.0133481646273637</v>
      </c>
      <c r="AK658" s="92" t="n">
        <f aca="false">EXP((((AJ658-AJ670)/AJ671+2)/4-1.9)^3)</f>
        <v>0.0164287801772372</v>
      </c>
      <c r="AL658" s="92" t="n">
        <f aca="false">AA658/V658</f>
        <v>0.0326140155728587</v>
      </c>
      <c r="AM658" s="92" t="n">
        <f aca="false">EXP((((AL658-AL670)/AL671+2)/4-1.9)^3)</f>
        <v>0.0162048374015295</v>
      </c>
      <c r="AN658" s="92" t="n">
        <f aca="false">0.01*AE658+0.15*AG658+0.24*AI658+0.25*AK658+0.35*AM658</f>
        <v>0.0125031311019941</v>
      </c>
      <c r="AP658" s="94" t="n">
        <f aca="false">0.01*AE658/$AN670*$AZ658</f>
        <v>2.83478714436526E-006</v>
      </c>
      <c r="AQ658" s="81" t="n">
        <f aca="false">AP658*$J670</f>
        <v>15.213883055311</v>
      </c>
      <c r="AR658" s="94" t="n">
        <f aca="false">0.15*AG658/$AN670*$AZ658</f>
        <v>0.000479269349907007</v>
      </c>
      <c r="AS658" s="81" t="n">
        <f aca="false">AR658*$J670</f>
        <v>2572.16766908712</v>
      </c>
      <c r="AT658" s="94" t="n">
        <f aca="false">0.24*AI658/$AN670*$AZ658</f>
        <v>0.000473115830797884</v>
      </c>
      <c r="AU658" s="81" t="n">
        <f aca="false">AT658*$J670</f>
        <v>2539.14264274928</v>
      </c>
      <c r="AV658" s="94" t="n">
        <f aca="false">0.25*AK658/$AN670*$AZ658</f>
        <v>0.00144013392545555</v>
      </c>
      <c r="AW658" s="81" t="n">
        <f aca="false">AV658*$J670</f>
        <v>7728.98563809896</v>
      </c>
      <c r="AX658" s="94" t="n">
        <f aca="false">0.35*AM658/$AN670*$AZ658</f>
        <v>0.00198870458946644</v>
      </c>
      <c r="AY658" s="81" t="n">
        <f aca="false">AX658*$J670</f>
        <v>10673.0832033872</v>
      </c>
      <c r="AZ658" s="140" t="n">
        <v>1</v>
      </c>
      <c r="BA658" s="140"/>
    </row>
    <row r="659" customFormat="false" ht="13.8" hidden="false" customHeight="false" outlineLevel="0" collapsed="false">
      <c r="A659" s="89" t="s">
        <v>58</v>
      </c>
      <c r="B659" s="81" t="n">
        <f aca="true">INDIRECT(ADDRESS(ROW()-35*INT((ROW()-15)/35)+138,2+INT((ROW()-15)/35), 1, 1, "Variables_Simulación"))</f>
        <v>0</v>
      </c>
      <c r="C659" s="81" t="n">
        <f aca="true">INDIRECT(ADDRESS(ROW()-35*INT((ROW()-15)/35)+108,2+INT((ROW()-15)/35), 1, 1, "Variables_Simulación"))</f>
        <v>0</v>
      </c>
      <c r="D659" s="81" t="n">
        <f aca="true">INDIRECT(ADDRESS(ROW()-35*INT((ROW()-15)/35)+78,2+INT((ROW()-15)/35), 1, 1, "Variables_Simulación"))</f>
        <v>0</v>
      </c>
      <c r="E659" s="81" t="n">
        <f aca="true">INDIRECT(ADDRESS(ROW()-35*INT((ROW()-15)/35)+48,2+INT((ROW()-15)/35), 1, 1, "Variables_Simulación"))</f>
        <v>0</v>
      </c>
      <c r="F659" s="81" t="n">
        <f aca="true">INDIRECT(ADDRESS(ROW()-35*INT((ROW()-15)/35)+18,2+INT((ROW()-15)/35), 1, 1, "Variables_Simulación"))</f>
        <v>0</v>
      </c>
      <c r="G659" s="81" t="n">
        <f aca="true">INDIRECT(ADDRESS(ROW()-35*INT((ROW()-15)/35)-12,2+INT((ROW()-15)/35), 1, 1, "Variables_Simulación"))</f>
        <v>0</v>
      </c>
      <c r="H659" s="81" t="n">
        <f aca="true">INDIRECT(ADDRESS(ROW()-35*INT((ROW()-15)/35)+168,2+INT((ROW()-15)/35), 1, 1, "Variables_Simulación"))</f>
        <v>0</v>
      </c>
      <c r="I659" s="82" t="n">
        <f aca="false">AP659+AR659+AT659+AV659+AX659</f>
        <v>0.0795018515224955</v>
      </c>
      <c r="J659" s="81" t="n">
        <f aca="false">AQ659+AS659+AU659+AW659+AY659</f>
        <v>426674.670847208</v>
      </c>
      <c r="K659" s="90" t="n">
        <f aca="false">I659-Tabla_Ministerio!J659</f>
        <v>-6.35995091335384E-005</v>
      </c>
      <c r="L659" s="81" t="n">
        <f aca="false">J659-Tabla_Ministerio!K659</f>
        <v>-341.329152792168</v>
      </c>
      <c r="M659" s="82" t="n">
        <f aca="false">Q694/Q705</f>
        <v>0.0454202735302141</v>
      </c>
      <c r="N659" s="81" t="n">
        <f aca="false">ROUND(N670*M659,0)</f>
        <v>4631514</v>
      </c>
      <c r="O659" s="82" t="n">
        <f aca="false">Tabla_Ministerio!L659/Tabla_Ministerio!L670-M659</f>
        <v>1.66167825690206E-006</v>
      </c>
      <c r="P659" s="81" t="n">
        <f aca="false">N659-Tabla_Ministerio!L659</f>
        <v>-169</v>
      </c>
      <c r="Q659" s="83" t="n">
        <f aca="false">N659+J659</f>
        <v>5058188.67084721</v>
      </c>
      <c r="R659" s="81" t="n">
        <f aca="false">Q659-Tabla_Ministerio!M659</f>
        <v>-510.329152791761</v>
      </c>
      <c r="T659" s="83" t="n">
        <f aca="false">B659+Tabla_Ministerio!B659</f>
        <v>4945</v>
      </c>
      <c r="U659" s="83" t="n">
        <f aca="false">C659+Tabla_Ministerio!C659</f>
        <v>15</v>
      </c>
      <c r="V659" s="83" t="n">
        <f aca="false">D659+Tabla_Ministerio!D659</f>
        <v>239.318181818182</v>
      </c>
      <c r="W659" s="83" t="n">
        <f aca="false">E659+Tabla_Ministerio!E659</f>
        <v>190.340909090909</v>
      </c>
      <c r="X659" s="83" t="n">
        <f aca="false">F659+Tabla_Ministerio!F659</f>
        <v>20</v>
      </c>
      <c r="Y659" s="83" t="n">
        <f aca="false">G659+Tabla_Ministerio!G659</f>
        <v>28</v>
      </c>
      <c r="Z659" s="83" t="n">
        <f aca="false">H659+Tabla_Ministerio!H659</f>
        <v>24</v>
      </c>
      <c r="AA659" s="83" t="n">
        <f aca="false">Y659+0.33*Z659</f>
        <v>35.92</v>
      </c>
      <c r="AD659" s="91" t="n">
        <f aca="false">IF(U659&gt;0,T659/U659,0)</f>
        <v>329.666666666667</v>
      </c>
      <c r="AE659" s="92" t="n">
        <f aca="false">EXP((((AD659-AD670)/AD671+2)/4-1.9)^3)</f>
        <v>0.453496094126071</v>
      </c>
      <c r="AF659" s="93" t="n">
        <f aca="false">T659/V659</f>
        <v>20.6628679962013</v>
      </c>
      <c r="AG659" s="92" t="n">
        <f aca="false">EXP((((AF659-AF670)/AF671+2)/4-1.9)^3)</f>
        <v>0.0704790106317246</v>
      </c>
      <c r="AH659" s="92" t="n">
        <f aca="false">W659/V659</f>
        <v>0.795346628679961</v>
      </c>
      <c r="AI659" s="92" t="n">
        <f aca="false">EXP((((AH659-AH670)/AH671+2)/4-1.9)^3)</f>
        <v>0.664877108998207</v>
      </c>
      <c r="AJ659" s="92" t="n">
        <f aca="false">X659/V659</f>
        <v>0.0835707502374168</v>
      </c>
      <c r="AK659" s="92" t="n">
        <f aca="false">EXP((((AJ659-AJ670)/AJ671+2)/4-1.9)^3)</f>
        <v>0.108451669634761</v>
      </c>
      <c r="AL659" s="92" t="n">
        <f aca="false">AA659/V659</f>
        <v>0.150093067426401</v>
      </c>
      <c r="AM659" s="92" t="n">
        <f aca="false">EXP((((AL659-AL670)/AL671+2)/4-1.9)^3)</f>
        <v>0.0712724304160713</v>
      </c>
      <c r="AN659" s="92" t="n">
        <f aca="false">0.01*AE659+0.15*AG659+0.24*AI659+0.25*AK659+0.35*AM659</f>
        <v>0.226735586749904</v>
      </c>
      <c r="AP659" s="94" t="n">
        <f aca="false">0.01*AE659/$AN670*$AZ659</f>
        <v>0.0015901244113484</v>
      </c>
      <c r="AQ659" s="81" t="n">
        <f aca="false">AP659*$J670</f>
        <v>8533.96237729397</v>
      </c>
      <c r="AR659" s="94" t="n">
        <f aca="false">0.15*AG659/$AN670*$AZ659</f>
        <v>0.00370688072327807</v>
      </c>
      <c r="AS659" s="81" t="n">
        <f aca="false">AR659*$J670</f>
        <v>19894.2802234864</v>
      </c>
      <c r="AT659" s="94" t="n">
        <f aca="false">0.24*AI659/$AN670*$AZ659</f>
        <v>0.0559512993523189</v>
      </c>
      <c r="AU659" s="81" t="n">
        <f aca="false">AT659*$J670</f>
        <v>300282.342831591</v>
      </c>
      <c r="AV659" s="94" t="n">
        <f aca="false">0.25*AK659/$AN670*$AZ659</f>
        <v>0.0095067879068537</v>
      </c>
      <c r="AW659" s="81" t="n">
        <f aca="false">AV659*$J670</f>
        <v>51021.5236914736</v>
      </c>
      <c r="AX659" s="94" t="n">
        <f aca="false">0.35*AM659/$AN670*$AZ659</f>
        <v>0.00874675912869642</v>
      </c>
      <c r="AY659" s="81" t="n">
        <f aca="false">AX659*$J670</f>
        <v>46942.5617233626</v>
      </c>
      <c r="AZ659" s="140" t="n">
        <v>1</v>
      </c>
      <c r="BA659" s="140"/>
    </row>
    <row r="660" customFormat="false" ht="13.8" hidden="false" customHeight="false" outlineLevel="0" collapsed="false">
      <c r="A660" s="89" t="s">
        <v>59</v>
      </c>
      <c r="B660" s="81" t="n">
        <f aca="true">INDIRECT(ADDRESS(ROW()-35*INT((ROW()-15)/35)+138,2+INT((ROW()-15)/35), 1, 1, "Variables_Simulación"))</f>
        <v>0</v>
      </c>
      <c r="C660" s="81" t="n">
        <f aca="true">INDIRECT(ADDRESS(ROW()-35*INT((ROW()-15)/35)+108,2+INT((ROW()-15)/35), 1, 1, "Variables_Simulación"))</f>
        <v>0</v>
      </c>
      <c r="D660" s="81" t="n">
        <f aca="true">INDIRECT(ADDRESS(ROW()-35*INT((ROW()-15)/35)+78,2+INT((ROW()-15)/35), 1, 1, "Variables_Simulación"))</f>
        <v>0</v>
      </c>
      <c r="E660" s="81" t="n">
        <f aca="true">INDIRECT(ADDRESS(ROW()-35*INT((ROW()-15)/35)+48,2+INT((ROW()-15)/35), 1, 1, "Variables_Simulación"))</f>
        <v>0</v>
      </c>
      <c r="F660" s="81" t="n">
        <f aca="true">INDIRECT(ADDRESS(ROW()-35*INT((ROW()-15)/35)+18,2+INT((ROW()-15)/35), 1, 1, "Variables_Simulación"))</f>
        <v>0</v>
      </c>
      <c r="G660" s="81" t="n">
        <f aca="true">INDIRECT(ADDRESS(ROW()-35*INT((ROW()-15)/35)-12,2+INT((ROW()-15)/35), 1, 1, "Variables_Simulación"))</f>
        <v>0</v>
      </c>
      <c r="H660" s="81" t="n">
        <f aca="true">INDIRECT(ADDRESS(ROW()-35*INT((ROW()-15)/35)+168,2+INT((ROW()-15)/35), 1, 1, "Variables_Simulación"))</f>
        <v>0</v>
      </c>
      <c r="I660" s="82" t="n">
        <f aca="false">AP660+AR660+AT660+AV660+AX660</f>
        <v>0.00367087299007613</v>
      </c>
      <c r="J660" s="81" t="n">
        <f aca="false">AQ660+AS660+AU660+AW660+AY660</f>
        <v>19701.0320485361</v>
      </c>
      <c r="K660" s="90" t="n">
        <f aca="false">I660-Tabla_Ministerio!J660</f>
        <v>0.000165838753991365</v>
      </c>
      <c r="L660" s="81" t="n">
        <f aca="false">J660-Tabla_Ministerio!K660</f>
        <v>890.032048536086</v>
      </c>
      <c r="M660" s="82" t="n">
        <f aca="false">Q695/Q705</f>
        <v>0.0107824009879546</v>
      </c>
      <c r="N660" s="81" t="n">
        <f aca="false">ROUND(N670*M660,0)</f>
        <v>1099483</v>
      </c>
      <c r="O660" s="82" t="n">
        <f aca="false">Tabla_Ministerio!L660/Tabla_Ministerio!L670-M660</f>
        <v>-8.96724043024724E-006</v>
      </c>
      <c r="P660" s="81" t="n">
        <f aca="false">N660-Tabla_Ministerio!L660</f>
        <v>914</v>
      </c>
      <c r="Q660" s="83" t="n">
        <f aca="false">N660+J660</f>
        <v>1119184.03204854</v>
      </c>
      <c r="R660" s="81" t="n">
        <f aca="false">Q660-Tabla_Ministerio!M660</f>
        <v>1804.032048536</v>
      </c>
      <c r="T660" s="83" t="n">
        <f aca="false">B660+Tabla_Ministerio!B660</f>
        <v>2425</v>
      </c>
      <c r="U660" s="83" t="n">
        <f aca="false">C660+Tabla_Ministerio!C660</f>
        <v>15</v>
      </c>
      <c r="V660" s="83" t="n">
        <f aca="false">D660+Tabla_Ministerio!D660</f>
        <v>145.590909090909</v>
      </c>
      <c r="W660" s="83" t="n">
        <f aca="false">E660+Tabla_Ministerio!E660</f>
        <v>37.9318181818182</v>
      </c>
      <c r="X660" s="83" t="n">
        <f aca="false">F660+Tabla_Ministerio!F660</f>
        <v>0</v>
      </c>
      <c r="Y660" s="83" t="n">
        <f aca="false">G660+Tabla_Ministerio!G660</f>
        <v>1</v>
      </c>
      <c r="Z660" s="83" t="n">
        <f aca="false">H660+Tabla_Ministerio!H660</f>
        <v>0</v>
      </c>
      <c r="AA660" s="83" t="n">
        <f aca="false">Y660+0.33*Z660</f>
        <v>1</v>
      </c>
      <c r="AD660" s="91" t="n">
        <f aca="false">IF(U660&gt;0,T660/U660,0)</f>
        <v>161.666666666667</v>
      </c>
      <c r="AE660" s="92" t="n">
        <f aca="false">EXP((((AD660-AD670)/AD671+2)/4-1.9)^3)</f>
        <v>0.0190641408807603</v>
      </c>
      <c r="AF660" s="93" t="n">
        <f aca="false">T660/V660</f>
        <v>16.6562597564783</v>
      </c>
      <c r="AG660" s="92" t="n">
        <f aca="false">EXP((((AF660-AF670)/AF671+2)/4-1.9)^3)</f>
        <v>0.0216486101833857</v>
      </c>
      <c r="AH660" s="92" t="n">
        <f aca="false">W660/V660</f>
        <v>0.26053699656572</v>
      </c>
      <c r="AI660" s="92" t="n">
        <f aca="false">EXP((((AH660-AH670)/AH671+2)/4-1.9)^3)</f>
        <v>0.00230456852330657</v>
      </c>
      <c r="AJ660" s="92" t="n">
        <f aca="false">X660/V660</f>
        <v>0</v>
      </c>
      <c r="AK660" s="92" t="n">
        <f aca="false">EXP((((AJ660-AJ670)/AJ671+2)/4-1.9)^3)</f>
        <v>0.0104782925230942</v>
      </c>
      <c r="AL660" s="92" t="n">
        <f aca="false">AA660/V660</f>
        <v>0.00686856072432095</v>
      </c>
      <c r="AM660" s="92" t="n">
        <f aca="false">EXP((((AL660-AL670)/AL671+2)/4-1.9)^3)</f>
        <v>0.0110244477141862</v>
      </c>
      <c r="AN660" s="92" t="n">
        <f aca="false">0.01*AE660+0.15*AG660+0.24*AI660+0.25*AK660+0.35*AM660</f>
        <v>0.0104691592126478</v>
      </c>
      <c r="AP660" s="94" t="n">
        <f aca="false">0.01*AE660/$AN670*$AZ660</f>
        <v>6.6845902728888E-005</v>
      </c>
      <c r="AQ660" s="81" t="n">
        <f aca="false">AP660*$J670</f>
        <v>358.752066752338</v>
      </c>
      <c r="AR660" s="94" t="n">
        <f aca="false">0.15*AG660/$AN670*$AZ660</f>
        <v>0.00113862006653129</v>
      </c>
      <c r="AS660" s="81" t="n">
        <f aca="false">AR660*$J670</f>
        <v>6110.80538130359</v>
      </c>
      <c r="AT660" s="94" t="n">
        <f aca="false">0.24*AI660/$AN670*$AZ660</f>
        <v>0.000193935994457293</v>
      </c>
      <c r="AU660" s="81" t="n">
        <f aca="false">AT660*$J670</f>
        <v>1040.82577972511</v>
      </c>
      <c r="AV660" s="94" t="n">
        <f aca="false">0.25*AK660/$AN670*$AZ660</f>
        <v>0.000918518866316272</v>
      </c>
      <c r="AW660" s="81" t="n">
        <f aca="false">AV660*$J670</f>
        <v>4929.55481472722</v>
      </c>
      <c r="AX660" s="94" t="n">
        <f aca="false">0.35*AM660/$AN670*$AZ660</f>
        <v>0.00135295216004239</v>
      </c>
      <c r="AY660" s="81" t="n">
        <f aca="false">AX660*$J670</f>
        <v>7261.09400602783</v>
      </c>
      <c r="AZ660" s="140" t="n">
        <v>1</v>
      </c>
      <c r="BA660" s="140"/>
    </row>
    <row r="661" customFormat="false" ht="13.8" hidden="false" customHeight="false" outlineLevel="0" collapsed="false">
      <c r="A661" s="89" t="s">
        <v>60</v>
      </c>
      <c r="B661" s="81" t="n">
        <f aca="true">INDIRECT(ADDRESS(ROW()-35*INT((ROW()-15)/35)+138,2+INT((ROW()-15)/35), 1, 1, "Variables_Simulación"))</f>
        <v>0</v>
      </c>
      <c r="C661" s="81" t="n">
        <f aca="true">INDIRECT(ADDRESS(ROW()-35*INT((ROW()-15)/35)+108,2+INT((ROW()-15)/35), 1, 1, "Variables_Simulación"))</f>
        <v>0</v>
      </c>
      <c r="D661" s="81" t="n">
        <f aca="true">INDIRECT(ADDRESS(ROW()-35*INT((ROW()-15)/35)+78,2+INT((ROW()-15)/35), 1, 1, "Variables_Simulación"))</f>
        <v>0</v>
      </c>
      <c r="E661" s="81" t="n">
        <f aca="true">INDIRECT(ADDRESS(ROW()-35*INT((ROW()-15)/35)+48,2+INT((ROW()-15)/35), 1, 1, "Variables_Simulación"))</f>
        <v>0</v>
      </c>
      <c r="F661" s="81" t="n">
        <f aca="true">INDIRECT(ADDRESS(ROW()-35*INT((ROW()-15)/35)+18,2+INT((ROW()-15)/35), 1, 1, "Variables_Simulación"))</f>
        <v>0</v>
      </c>
      <c r="G661" s="81" t="n">
        <f aca="true">INDIRECT(ADDRESS(ROW()-35*INT((ROW()-15)/35)-12,2+INT((ROW()-15)/35), 1, 1, "Variables_Simulación"))</f>
        <v>0</v>
      </c>
      <c r="H661" s="81" t="n">
        <f aca="true">INDIRECT(ADDRESS(ROW()-35*INT((ROW()-15)/35)+168,2+INT((ROW()-15)/35), 1, 1, "Variables_Simulación"))</f>
        <v>0</v>
      </c>
      <c r="I661" s="82" t="n">
        <f aca="false">AP661+AR661+AT661+AV661+AX661</f>
        <v>0.0513827678377155</v>
      </c>
      <c r="J661" s="81" t="n">
        <f aca="false">AQ661+AS661+AU661+AW661+AY661</f>
        <v>275763.710335379</v>
      </c>
      <c r="K661" s="90" t="n">
        <f aca="false">I661-Tabla_Ministerio!J661</f>
        <v>-0.0001418503183283</v>
      </c>
      <c r="L661" s="81" t="n">
        <f aca="false">J661-Tabla_Ministerio!K661</f>
        <v>-761.289664620883</v>
      </c>
      <c r="M661" s="82" t="n">
        <f aca="false">Q696/Q705</f>
        <v>0.0307521333159197</v>
      </c>
      <c r="N661" s="81" t="n">
        <f aca="false">ROUND(N670*M661,0)</f>
        <v>3135801</v>
      </c>
      <c r="O661" s="82" t="n">
        <f aca="false">Tabla_Ministerio!L661/Tabla_Ministerio!L670-M661</f>
        <v>5.54413925376689E-005</v>
      </c>
      <c r="P661" s="81" t="n">
        <f aca="false">N661-Tabla_Ministerio!L661</f>
        <v>-5653</v>
      </c>
      <c r="Q661" s="83" t="n">
        <f aca="false">N661+J661</f>
        <v>3411564.71033538</v>
      </c>
      <c r="R661" s="81" t="n">
        <f aca="false">Q661-Tabla_Ministerio!M661</f>
        <v>-6414.289664621</v>
      </c>
      <c r="T661" s="83" t="n">
        <f aca="false">B661+Tabla_Ministerio!B661</f>
        <v>6980</v>
      </c>
      <c r="U661" s="83" t="n">
        <f aca="false">C661+Tabla_Ministerio!C661</f>
        <v>37</v>
      </c>
      <c r="V661" s="83" t="n">
        <f aca="false">D661+Tabla_Ministerio!D661</f>
        <v>245.5</v>
      </c>
      <c r="W661" s="83" t="n">
        <f aca="false">E661+Tabla_Ministerio!E661</f>
        <v>158.886363636364</v>
      </c>
      <c r="X661" s="83" t="n">
        <f aca="false">F661+Tabla_Ministerio!F661</f>
        <v>6</v>
      </c>
      <c r="Y661" s="83" t="n">
        <f aca="false">G661+Tabla_Ministerio!G661</f>
        <v>19</v>
      </c>
      <c r="Z661" s="83" t="n">
        <f aca="false">H661+Tabla_Ministerio!H661</f>
        <v>13</v>
      </c>
      <c r="AA661" s="83" t="n">
        <f aca="false">Y661+0.33*Z661</f>
        <v>23.29</v>
      </c>
      <c r="AD661" s="91" t="n">
        <f aca="false">IF(U661&gt;0,T661/U661,0)</f>
        <v>188.648648648649</v>
      </c>
      <c r="AE661" s="92" t="n">
        <f aca="false">EXP((((AD661-AD670)/AD671+2)/4-1.9)^3)</f>
        <v>0.0399986558087232</v>
      </c>
      <c r="AF661" s="93" t="n">
        <f aca="false">T661/V661</f>
        <v>28.4317718940937</v>
      </c>
      <c r="AG661" s="92" t="n">
        <f aca="false">EXP((((AF661-AF670)/AF671+2)/4-1.9)^3)</f>
        <v>0.331216128095013</v>
      </c>
      <c r="AH661" s="92" t="n">
        <f aca="false">W661/V661</f>
        <v>0.647194963895576</v>
      </c>
      <c r="AI661" s="92" t="n">
        <f aca="false">EXP((((AH661-AH670)/AH671+2)/4-1.9)^3)</f>
        <v>0.322911038336489</v>
      </c>
      <c r="AJ661" s="92" t="n">
        <f aca="false">X661/V661</f>
        <v>0.0244399185336049</v>
      </c>
      <c r="AK661" s="92" t="n">
        <f aca="false">EXP((((AJ661-AJ670)/AJ671+2)/4-1.9)^3)</f>
        <v>0.0233224849489708</v>
      </c>
      <c r="AL661" s="92" t="n">
        <f aca="false">AA661/V661</f>
        <v>0.094867617107943</v>
      </c>
      <c r="AM661" s="92" t="n">
        <f aca="false">EXP((((AL661-AL670)/AL671+2)/4-1.9)^3)</f>
        <v>0.037513115232526</v>
      </c>
      <c r="AN661" s="92" t="n">
        <f aca="false">0.01*AE661+0.15*AG661+0.24*AI661+0.25*AK661+0.35*AM661</f>
        <v>0.146541266541723</v>
      </c>
      <c r="AP661" s="94" t="n">
        <f aca="false">0.01*AE661/$AN670*$AZ661</f>
        <v>0.000140250026067241</v>
      </c>
      <c r="AQ661" s="81" t="n">
        <f aca="false">AP661*$J670</f>
        <v>752.701132899022</v>
      </c>
      <c r="AR661" s="94" t="n">
        <f aca="false">0.15*AG661/$AN670*$AZ661</f>
        <v>0.0174204868863688</v>
      </c>
      <c r="AS661" s="81" t="n">
        <f aca="false">AR661*$J670</f>
        <v>93493.174887082</v>
      </c>
      <c r="AT661" s="94" t="n">
        <f aca="false">0.24*AI661/$AN670*$AZ661</f>
        <v>0.0271738820988372</v>
      </c>
      <c r="AU661" s="81" t="n">
        <f aca="false">AT661*$J670</f>
        <v>145838.203489909</v>
      </c>
      <c r="AV661" s="94" t="n">
        <f aca="false">0.25*AK661/$AN670*$AZ661</f>
        <v>0.00204443065392501</v>
      </c>
      <c r="AW661" s="81" t="n">
        <f aca="false">AV661*$J670</f>
        <v>10972.1567438788</v>
      </c>
      <c r="AX661" s="94" t="n">
        <f aca="false">0.35*AM661/$AN670*$AZ661</f>
        <v>0.00460371817251723</v>
      </c>
      <c r="AY661" s="81" t="n">
        <f aca="false">AX661*$J670</f>
        <v>24707.4740816105</v>
      </c>
      <c r="AZ661" s="140" t="n">
        <v>1</v>
      </c>
      <c r="BA661" s="140"/>
    </row>
    <row r="662" customFormat="false" ht="13.8" hidden="false" customHeight="false" outlineLevel="0" collapsed="false">
      <c r="A662" s="89" t="s">
        <v>61</v>
      </c>
      <c r="B662" s="81" t="n">
        <f aca="true">INDIRECT(ADDRESS(ROW()-35*INT((ROW()-15)/35)+138,2+INT((ROW()-15)/35), 1, 1, "Variables_Simulación"))</f>
        <v>0</v>
      </c>
      <c r="C662" s="81" t="n">
        <f aca="true">INDIRECT(ADDRESS(ROW()-35*INT((ROW()-15)/35)+108,2+INT((ROW()-15)/35), 1, 1, "Variables_Simulación"))</f>
        <v>0</v>
      </c>
      <c r="D662" s="81" t="n">
        <f aca="true">INDIRECT(ADDRESS(ROW()-35*INT((ROW()-15)/35)+78,2+INT((ROW()-15)/35), 1, 1, "Variables_Simulación"))</f>
        <v>0</v>
      </c>
      <c r="E662" s="81" t="n">
        <f aca="true">INDIRECT(ADDRESS(ROW()-35*INT((ROW()-15)/35)+48,2+INT((ROW()-15)/35), 1, 1, "Variables_Simulación"))</f>
        <v>0</v>
      </c>
      <c r="F662" s="81" t="n">
        <f aca="true">INDIRECT(ADDRESS(ROW()-35*INT((ROW()-15)/35)+18,2+INT((ROW()-15)/35), 1, 1, "Variables_Simulación"))</f>
        <v>0</v>
      </c>
      <c r="G662" s="81" t="n">
        <f aca="true">INDIRECT(ADDRESS(ROW()-35*INT((ROW()-15)/35)-12,2+INT((ROW()-15)/35), 1, 1, "Variables_Simulación"))</f>
        <v>0</v>
      </c>
      <c r="H662" s="81" t="n">
        <f aca="true">INDIRECT(ADDRESS(ROW()-35*INT((ROW()-15)/35)+168,2+INT((ROW()-15)/35), 1, 1, "Variables_Simulación"))</f>
        <v>0</v>
      </c>
      <c r="I662" s="82" t="n">
        <f aca="false">AP662+AR662+AT662+AV662+AX662</f>
        <v>0.0313085295030162</v>
      </c>
      <c r="J662" s="81" t="n">
        <f aca="false">AQ662+AS662+AU662+AW662+AY662</f>
        <v>168028.244180321</v>
      </c>
      <c r="K662" s="90" t="n">
        <f aca="false">I662-Tabla_Ministerio!J662</f>
        <v>0.000113333511026863</v>
      </c>
      <c r="L662" s="81" t="n">
        <f aca="false">J662-Tabla_Ministerio!K662</f>
        <v>608.244180321315</v>
      </c>
      <c r="M662" s="82" t="n">
        <f aca="false">Q697/Q705</f>
        <v>0.0120664169823602</v>
      </c>
      <c r="N662" s="81" t="n">
        <f aca="false">ROUND(N670*M662,0)</f>
        <v>1230415</v>
      </c>
      <c r="O662" s="82" t="n">
        <f aca="false">Tabla_Ministerio!L662/Tabla_Ministerio!L670-M662</f>
        <v>1.31534944287446E-005</v>
      </c>
      <c r="P662" s="81" t="n">
        <f aca="false">N662-Tabla_Ministerio!L662</f>
        <v>-1341</v>
      </c>
      <c r="Q662" s="83" t="n">
        <f aca="false">N662+J662</f>
        <v>1398443.24418032</v>
      </c>
      <c r="R662" s="81" t="n">
        <f aca="false">Q662-Tabla_Ministerio!M662</f>
        <v>-732.755819678772</v>
      </c>
      <c r="T662" s="83" t="n">
        <f aca="false">B662+Tabla_Ministerio!B662</f>
        <v>6951</v>
      </c>
      <c r="U662" s="83" t="n">
        <f aca="false">C662+Tabla_Ministerio!C662</f>
        <v>42</v>
      </c>
      <c r="V662" s="83" t="n">
        <f aca="false">D662+Tabla_Ministerio!D662</f>
        <v>224.875</v>
      </c>
      <c r="W662" s="83" t="n">
        <f aca="false">E662+Tabla_Ministerio!E662</f>
        <v>70.6022727272727</v>
      </c>
      <c r="X662" s="83" t="n">
        <f aca="false">F662+Tabla_Ministerio!F662</f>
        <v>11</v>
      </c>
      <c r="Y662" s="83" t="n">
        <f aca="false">G662+Tabla_Ministerio!G662</f>
        <v>9</v>
      </c>
      <c r="Z662" s="83" t="n">
        <f aca="false">H662+Tabla_Ministerio!H662</f>
        <v>7</v>
      </c>
      <c r="AA662" s="83" t="n">
        <f aca="false">Y662+0.33*Z662</f>
        <v>11.31</v>
      </c>
      <c r="AD662" s="91" t="n">
        <f aca="false">IF(U662&gt;0,T662/U662,0)</f>
        <v>165.5</v>
      </c>
      <c r="AE662" s="92" t="n">
        <f aca="false">EXP((((AD662-AD670)/AD671+2)/4-1.9)^3)</f>
        <v>0.0213141798121486</v>
      </c>
      <c r="AF662" s="93" t="n">
        <f aca="false">T662/V662</f>
        <v>30.9105058365759</v>
      </c>
      <c r="AG662" s="92" t="n">
        <f aca="false">EXP((((AF662-AF670)/AF671+2)/4-1.9)^3)</f>
        <v>0.456638146380336</v>
      </c>
      <c r="AH662" s="92" t="n">
        <f aca="false">W662/V662</f>
        <v>0.31396230228915</v>
      </c>
      <c r="AI662" s="92" t="n">
        <f aca="false">EXP((((AH662-AH670)/AH671+2)/4-1.9)^3)</f>
        <v>0.00637345784970806</v>
      </c>
      <c r="AJ662" s="92" t="n">
        <f aca="false">X662/V662</f>
        <v>0.0489160644802668</v>
      </c>
      <c r="AK662" s="92" t="n">
        <f aca="false">EXP((((AJ662-AJ670)/AJ671+2)/4-1.9)^3)</f>
        <v>0.0470366079193034</v>
      </c>
      <c r="AL662" s="92" t="n">
        <f aca="false">AA662/V662</f>
        <v>0.0502946081156198</v>
      </c>
      <c r="AM662" s="92" t="n">
        <f aca="false">EXP((((AL662-AL670)/AL671+2)/4-1.9)^3)</f>
        <v>0.0208366453592706</v>
      </c>
      <c r="AN662" s="92" t="n">
        <f aca="false">0.01*AE662+0.15*AG662+0.24*AI662+0.25*AK662+0.35*AM662</f>
        <v>0.0892904714946724</v>
      </c>
      <c r="AP662" s="94" t="n">
        <f aca="false">0.01*AE662/$AN670*$AZ662</f>
        <v>7.47353683221466E-005</v>
      </c>
      <c r="AQ662" s="81" t="n">
        <f aca="false">AP662*$J670</f>
        <v>401.093660950449</v>
      </c>
      <c r="AR662" s="94" t="n">
        <f aca="false">0.15*AG662/$AN670*$AZ662</f>
        <v>0.0240171240651435</v>
      </c>
      <c r="AS662" s="81" t="n">
        <f aca="false">AR662*$J670</f>
        <v>128896.350323263</v>
      </c>
      <c r="AT662" s="94" t="n">
        <f aca="false">0.24*AI662/$AN670*$AZ662</f>
        <v>0.000536344601479375</v>
      </c>
      <c r="AU662" s="81" t="n">
        <f aca="false">AT662*$J670</f>
        <v>2878.48209713878</v>
      </c>
      <c r="AV662" s="94" t="n">
        <f aca="false">0.25*AK662/$AN670*$AZ662</f>
        <v>0.00412319198821562</v>
      </c>
      <c r="AW662" s="81" t="n">
        <f aca="false">AV662*$J670</f>
        <v>22128.561168339</v>
      </c>
      <c r="AX662" s="94" t="n">
        <f aca="false">0.35*AM662/$AN670*$AZ662</f>
        <v>0.00255713347985554</v>
      </c>
      <c r="AY662" s="81" t="n">
        <f aca="false">AX662*$J670</f>
        <v>13723.7569306297</v>
      </c>
      <c r="AZ662" s="140" t="n">
        <v>1</v>
      </c>
      <c r="BA662" s="140"/>
    </row>
    <row r="663" customFormat="false" ht="13.8" hidden="false" customHeight="false" outlineLevel="0" collapsed="false">
      <c r="A663" s="89" t="s">
        <v>62</v>
      </c>
      <c r="B663" s="81" t="n">
        <f aca="true">INDIRECT(ADDRESS(ROW()-35*INT((ROW()-15)/35)+138,2+INT((ROW()-15)/35), 1, 1, "Variables_Simulación"))</f>
        <v>0</v>
      </c>
      <c r="C663" s="81" t="n">
        <f aca="true">INDIRECT(ADDRESS(ROW()-35*INT((ROW()-15)/35)+108,2+INT((ROW()-15)/35), 1, 1, "Variables_Simulación"))</f>
        <v>0</v>
      </c>
      <c r="D663" s="81" t="n">
        <f aca="true">INDIRECT(ADDRESS(ROW()-35*INT((ROW()-15)/35)+78,2+INT((ROW()-15)/35), 1, 1, "Variables_Simulación"))</f>
        <v>0</v>
      </c>
      <c r="E663" s="81" t="n">
        <f aca="true">INDIRECT(ADDRESS(ROW()-35*INT((ROW()-15)/35)+48,2+INT((ROW()-15)/35), 1, 1, "Variables_Simulación"))</f>
        <v>0</v>
      </c>
      <c r="F663" s="81" t="n">
        <f aca="true">INDIRECT(ADDRESS(ROW()-35*INT((ROW()-15)/35)+18,2+INT((ROW()-15)/35), 1, 1, "Variables_Simulación"))</f>
        <v>0</v>
      </c>
      <c r="G663" s="81" t="n">
        <f aca="true">INDIRECT(ADDRESS(ROW()-35*INT((ROW()-15)/35)-12,2+INT((ROW()-15)/35), 1, 1, "Variables_Simulación"))</f>
        <v>0</v>
      </c>
      <c r="H663" s="81" t="n">
        <f aca="true">INDIRECT(ADDRESS(ROW()-35*INT((ROW()-15)/35)+168,2+INT((ROW()-15)/35), 1, 1, "Variables_Simulación"))</f>
        <v>0</v>
      </c>
      <c r="I663" s="82" t="n">
        <f aca="false">AP663+AR663+AT663+AV663+AX663</f>
        <v>0.0235391925755308</v>
      </c>
      <c r="J663" s="81" t="n">
        <f aca="false">AQ663+AS663+AU663+AW663+AY663</f>
        <v>126331.362752372</v>
      </c>
      <c r="K663" s="90" t="n">
        <f aca="false">I663-Tabla_Ministerio!J663</f>
        <v>5.52209661031679E-005</v>
      </c>
      <c r="L663" s="81" t="n">
        <f aca="false">J663-Tabla_Ministerio!K663</f>
        <v>296.362752372457</v>
      </c>
      <c r="M663" s="82" t="n">
        <f aca="false">Q698/Q705</f>
        <v>0.0291756116035639</v>
      </c>
      <c r="N663" s="81" t="n">
        <f aca="false">ROUND(N670*M663,0)</f>
        <v>2975042</v>
      </c>
      <c r="O663" s="82" t="n">
        <f aca="false">Tabla_Ministerio!L663/Tabla_Ministerio!L670-M663</f>
        <v>-1.26549266797164E-005</v>
      </c>
      <c r="P663" s="81" t="n">
        <f aca="false">N663-Tabla_Ministerio!L663</f>
        <v>1290</v>
      </c>
      <c r="Q663" s="83" t="n">
        <f aca="false">N663+J663</f>
        <v>3101373.36275237</v>
      </c>
      <c r="R663" s="81" t="n">
        <f aca="false">Q663-Tabla_Ministerio!M663</f>
        <v>1586.3627523724</v>
      </c>
      <c r="T663" s="83" t="n">
        <f aca="false">B663+Tabla_Ministerio!B663</f>
        <v>7247</v>
      </c>
      <c r="U663" s="83" t="n">
        <f aca="false">C663+Tabla_Ministerio!C663</f>
        <v>30</v>
      </c>
      <c r="V663" s="83" t="n">
        <f aca="false">D663+Tabla_Ministerio!D663</f>
        <v>274.454545454545</v>
      </c>
      <c r="W663" s="83" t="n">
        <f aca="false">E663+Tabla_Ministerio!E663</f>
        <v>138.181818181818</v>
      </c>
      <c r="X663" s="83" t="n">
        <f aca="false">F663+Tabla_Ministerio!F663</f>
        <v>2</v>
      </c>
      <c r="Y663" s="83" t="n">
        <f aca="false">G663+Tabla_Ministerio!G663</f>
        <v>2</v>
      </c>
      <c r="Z663" s="83" t="n">
        <f aca="false">H663+Tabla_Ministerio!H663</f>
        <v>0</v>
      </c>
      <c r="AA663" s="83" t="n">
        <f aca="false">Y663+0.33*Z663</f>
        <v>2</v>
      </c>
      <c r="AD663" s="91" t="n">
        <f aca="false">IF(U663&gt;0,T663/U663,0)</f>
        <v>241.566666666667</v>
      </c>
      <c r="AE663" s="92" t="n">
        <f aca="false">EXP((((AD663-AD670)/AD671+2)/4-1.9)^3)</f>
        <v>0.129285736884685</v>
      </c>
      <c r="AF663" s="93" t="n">
        <f aca="false">T663/V663</f>
        <v>26.4051010268301</v>
      </c>
      <c r="AG663" s="92" t="n">
        <f aca="false">EXP((((AF663-AF670)/AF671+2)/4-1.9)^3)</f>
        <v>0.2405623641676</v>
      </c>
      <c r="AH663" s="92" t="n">
        <f aca="false">W663/V663</f>
        <v>0.503477972838688</v>
      </c>
      <c r="AI663" s="92" t="n">
        <f aca="false">EXP((((AH663-AH670)/AH671+2)/4-1.9)^3)</f>
        <v>0.0937935346831996</v>
      </c>
      <c r="AJ663" s="92" t="n">
        <f aca="false">X663/V663</f>
        <v>0.00728718118582313</v>
      </c>
      <c r="AK663" s="92" t="n">
        <f aca="false">EXP((((AJ663-AJ670)/AJ671+2)/4-1.9)^3)</f>
        <v>0.013446031437836</v>
      </c>
      <c r="AL663" s="92" t="n">
        <f aca="false">AA663/V663</f>
        <v>0.00728718118582313</v>
      </c>
      <c r="AM663" s="92" t="n">
        <f aca="false">EXP((((AL663-AL670)/AL671+2)/4-1.9)^3)</f>
        <v>0.0110957582193633</v>
      </c>
      <c r="AN663" s="92" t="n">
        <f aca="false">0.01*AE663+0.15*AG663+0.24*AI663+0.25*AK663+0.35*AM663</f>
        <v>0.0671326835541909</v>
      </c>
      <c r="AP663" s="94" t="n">
        <f aca="false">0.01*AE663/$AN670*$AZ663</f>
        <v>0.000453323433040092</v>
      </c>
      <c r="AQ663" s="81" t="n">
        <f aca="false">AP663*$J670</f>
        <v>2432.91977325808</v>
      </c>
      <c r="AR663" s="94" t="n">
        <f aca="false">0.15*AG663/$AN670*$AZ663</f>
        <v>0.0126525043766389</v>
      </c>
      <c r="AS663" s="81" t="n">
        <f aca="false">AR663*$J670</f>
        <v>67904.1184187733</v>
      </c>
      <c r="AT663" s="94" t="n">
        <f aca="false">0.24*AI663/$AN670*$AZ663</f>
        <v>0.00789299265285122</v>
      </c>
      <c r="AU663" s="81" t="n">
        <f aca="false">AT663*$J670</f>
        <v>42360.5234049399</v>
      </c>
      <c r="AV663" s="94" t="n">
        <f aca="false">0.25*AK663/$AN670*$AZ663</f>
        <v>0.0011786685211845</v>
      </c>
      <c r="AW663" s="81" t="n">
        <f aca="false">AV663*$J670</f>
        <v>6325.7395102561</v>
      </c>
      <c r="AX663" s="94" t="n">
        <f aca="false">0.35*AM663/$AN670*$AZ663</f>
        <v>0.00136170359181605</v>
      </c>
      <c r="AY663" s="81" t="n">
        <f aca="false">AX663*$J670</f>
        <v>7308.06164514515</v>
      </c>
      <c r="AZ663" s="140" t="n">
        <v>1</v>
      </c>
      <c r="BA663" s="140"/>
    </row>
    <row r="664" customFormat="false" ht="13.8" hidden="false" customHeight="false" outlineLevel="0" collapsed="false">
      <c r="A664" s="89" t="s">
        <v>63</v>
      </c>
      <c r="B664" s="81" t="n">
        <f aca="true">INDIRECT(ADDRESS(ROW()-35*INT((ROW()-15)/35)+138,2+INT((ROW()-15)/35), 1, 1, "Variables_Simulación"))</f>
        <v>0</v>
      </c>
      <c r="C664" s="81" t="n">
        <f aca="true">INDIRECT(ADDRESS(ROW()-35*INT((ROW()-15)/35)+108,2+INT((ROW()-15)/35), 1, 1, "Variables_Simulación"))</f>
        <v>0</v>
      </c>
      <c r="D664" s="81" t="n">
        <f aca="true">INDIRECT(ADDRESS(ROW()-35*INT((ROW()-15)/35)+78,2+INT((ROW()-15)/35), 1, 1, "Variables_Simulación"))</f>
        <v>0</v>
      </c>
      <c r="E664" s="81" t="n">
        <f aca="true">INDIRECT(ADDRESS(ROW()-35*INT((ROW()-15)/35)+48,2+INT((ROW()-15)/35), 1, 1, "Variables_Simulación"))</f>
        <v>0</v>
      </c>
      <c r="F664" s="81" t="n">
        <f aca="true">INDIRECT(ADDRESS(ROW()-35*INT((ROW()-15)/35)+18,2+INT((ROW()-15)/35), 1, 1, "Variables_Simulación"))</f>
        <v>0</v>
      </c>
      <c r="G664" s="81" t="n">
        <f aca="true">INDIRECT(ADDRESS(ROW()-35*INT((ROW()-15)/35)-12,2+INT((ROW()-15)/35), 1, 1, "Variables_Simulación"))</f>
        <v>0</v>
      </c>
      <c r="H664" s="81" t="n">
        <f aca="true">INDIRECT(ADDRESS(ROW()-35*INT((ROW()-15)/35)+168,2+INT((ROW()-15)/35), 1, 1, "Variables_Simulación"))</f>
        <v>0</v>
      </c>
      <c r="I664" s="82" t="n">
        <f aca="false">AP664+AR664+AT664+AV664+AX664</f>
        <v>0.0214824263675873</v>
      </c>
      <c r="J664" s="81" t="n">
        <f aca="false">AQ664+AS664+AU664+AW664+AY664</f>
        <v>115293.002915739</v>
      </c>
      <c r="K664" s="90" t="n">
        <f aca="false">I664-Tabla_Ministerio!J664</f>
        <v>0.000101363502429092</v>
      </c>
      <c r="L664" s="81" t="n">
        <f aca="false">J664-Tabla_Ministerio!K664</f>
        <v>544.002915738573</v>
      </c>
      <c r="M664" s="82" t="n">
        <f aca="false">Q699/Q705</f>
        <v>0.0107506796766068</v>
      </c>
      <c r="N664" s="81" t="n">
        <f aca="false">ROUND(N670*M664,0)</f>
        <v>1096249</v>
      </c>
      <c r="O664" s="82" t="n">
        <f aca="false">Tabla_Ministerio!L664/Tabla_Ministerio!L670-M664</f>
        <v>3.93484394000526E-006</v>
      </c>
      <c r="P664" s="81" t="n">
        <f aca="false">N664-Tabla_Ministerio!L664</f>
        <v>-401</v>
      </c>
      <c r="Q664" s="83" t="n">
        <f aca="false">N664+J664</f>
        <v>1211542.00291574</v>
      </c>
      <c r="R664" s="81" t="n">
        <f aca="false">Q664-Tabla_Ministerio!M664</f>
        <v>143.002915738616</v>
      </c>
      <c r="T664" s="83" t="n">
        <f aca="false">B664+Tabla_Ministerio!B664</f>
        <v>10928</v>
      </c>
      <c r="U664" s="83" t="n">
        <f aca="false">C664+Tabla_Ministerio!C664</f>
        <v>59</v>
      </c>
      <c r="V664" s="83" t="n">
        <f aca="false">D664+Tabla_Ministerio!D664</f>
        <v>384.659090909091</v>
      </c>
      <c r="W664" s="83" t="n">
        <f aca="false">E664+Tabla_Ministerio!E664</f>
        <v>145.5</v>
      </c>
      <c r="X664" s="83" t="n">
        <f aca="false">F664+Tabla_Ministerio!F664</f>
        <v>1</v>
      </c>
      <c r="Y664" s="83" t="n">
        <f aca="false">G664+Tabla_Ministerio!G664</f>
        <v>4</v>
      </c>
      <c r="Z664" s="83" t="n">
        <f aca="false">H664+Tabla_Ministerio!H664</f>
        <v>0</v>
      </c>
      <c r="AA664" s="83" t="n">
        <f aca="false">Y664+0.33*Z664</f>
        <v>4</v>
      </c>
      <c r="AD664" s="91" t="n">
        <f aca="false">IF(U664&gt;0,T664/U664,0)</f>
        <v>185.220338983051</v>
      </c>
      <c r="AE664" s="92" t="n">
        <f aca="false">EXP((((AD664-AD670)/AD671+2)/4-1.9)^3)</f>
        <v>0.0366097106522499</v>
      </c>
      <c r="AF664" s="93" t="n">
        <f aca="false">T664/V664</f>
        <v>28.4095716395864</v>
      </c>
      <c r="AG664" s="92" t="n">
        <f aca="false">EXP((((AF664-AF670)/AF671+2)/4-1.9)^3)</f>
        <v>0.330153354178075</v>
      </c>
      <c r="AH664" s="92" t="n">
        <f aca="false">W664/V664</f>
        <v>0.378257016248154</v>
      </c>
      <c r="AI664" s="92" t="n">
        <f aca="false">EXP((((AH664-AH670)/AH671+2)/4-1.9)^3)</f>
        <v>0.0184917356070148</v>
      </c>
      <c r="AJ664" s="92" t="n">
        <f aca="false">X664/V664</f>
        <v>0.00259970457902511</v>
      </c>
      <c r="AK664" s="92" t="n">
        <f aca="false">EXP((((AJ664-AJ670)/AJ671+2)/4-1.9)^3)</f>
        <v>0.0114655355619609</v>
      </c>
      <c r="AL664" s="92" t="n">
        <f aca="false">AA664/V664</f>
        <v>0.0103988183161004</v>
      </c>
      <c r="AM664" s="92" t="n">
        <f aca="false">EXP((((AL664-AL670)/AL671+2)/4-1.9)^3)</f>
        <v>0.0116382320588885</v>
      </c>
      <c r="AN664" s="92" t="n">
        <f aca="false">0.01*AE664+0.15*AG664+0.24*AI664+0.25*AK664+0.35*AM664</f>
        <v>0.0612668818900185</v>
      </c>
      <c r="AP664" s="94" t="n">
        <f aca="false">0.01*AE664/$AN670*$AZ664</f>
        <v>0.000128367135581902</v>
      </c>
      <c r="AQ664" s="81" t="n">
        <f aca="false">AP664*$J670</f>
        <v>688.927418332</v>
      </c>
      <c r="AR664" s="94" t="n">
        <f aca="false">0.15*AG664/$AN670*$AZ664</f>
        <v>0.0173645897318743</v>
      </c>
      <c r="AS664" s="81" t="n">
        <f aca="false">AR664*$J670</f>
        <v>93193.1831316889</v>
      </c>
      <c r="AT664" s="94" t="n">
        <f aca="false">0.24*AI664/$AN670*$AZ664</f>
        <v>0.00155613213402841</v>
      </c>
      <c r="AU664" s="81" t="n">
        <f aca="false">AT664*$J670</f>
        <v>8351.53085577462</v>
      </c>
      <c r="AV664" s="94" t="n">
        <f aca="false">0.25*AK664/$AN670*$AZ664</f>
        <v>0.00100505981321577</v>
      </c>
      <c r="AW664" s="81" t="n">
        <f aca="false">AV664*$J670</f>
        <v>5394.0072686767</v>
      </c>
      <c r="AX664" s="94" t="n">
        <f aca="false">0.35*AM664/$AN670*$AZ664</f>
        <v>0.00142827755288693</v>
      </c>
      <c r="AY664" s="81" t="n">
        <f aca="false">AX664*$J670</f>
        <v>7665.35424126632</v>
      </c>
      <c r="AZ664" s="140" t="n">
        <v>1</v>
      </c>
      <c r="BA664" s="140"/>
    </row>
    <row r="665" customFormat="false" ht="13.8" hidden="false" customHeight="false" outlineLevel="0" collapsed="false">
      <c r="A665" s="89" t="s">
        <v>64</v>
      </c>
      <c r="B665" s="81" t="n">
        <f aca="true">INDIRECT(ADDRESS(ROW()-35*INT((ROW()-15)/35)+138,2+INT((ROW()-15)/35), 1, 1, "Variables_Simulación"))</f>
        <v>0</v>
      </c>
      <c r="C665" s="81" t="n">
        <f aca="true">INDIRECT(ADDRESS(ROW()-35*INT((ROW()-15)/35)+108,2+INT((ROW()-15)/35), 1, 1, "Variables_Simulación"))</f>
        <v>0</v>
      </c>
      <c r="D665" s="81" t="n">
        <f aca="true">INDIRECT(ADDRESS(ROW()-35*INT((ROW()-15)/35)+78,2+INT((ROW()-15)/35), 1, 1, "Variables_Simulación"))</f>
        <v>0</v>
      </c>
      <c r="E665" s="81" t="n">
        <f aca="true">INDIRECT(ADDRESS(ROW()-35*INT((ROW()-15)/35)+48,2+INT((ROW()-15)/35), 1, 1, "Variables_Simulación"))</f>
        <v>0</v>
      </c>
      <c r="F665" s="81" t="n">
        <f aca="true">INDIRECT(ADDRESS(ROW()-35*INT((ROW()-15)/35)+18,2+INT((ROW()-15)/35), 1, 1, "Variables_Simulación"))</f>
        <v>0</v>
      </c>
      <c r="G665" s="81" t="n">
        <f aca="true">INDIRECT(ADDRESS(ROW()-35*INT((ROW()-15)/35)-12,2+INT((ROW()-15)/35), 1, 1, "Variables_Simulación"))</f>
        <v>0</v>
      </c>
      <c r="H665" s="81" t="n">
        <f aca="true">INDIRECT(ADDRESS(ROW()-35*INT((ROW()-15)/35)+168,2+INT((ROW()-15)/35), 1, 1, "Variables_Simulación"))</f>
        <v>0</v>
      </c>
      <c r="I665" s="82" t="n">
        <f aca="false">AP665+AR665+AT665+AV665+AX665</f>
        <v>0.0125865774163441</v>
      </c>
      <c r="J665" s="81" t="n">
        <f aca="false">AQ665+AS665+AU665+AW665+AY665</f>
        <v>67550.298180061</v>
      </c>
      <c r="K665" s="90" t="n">
        <f aca="false">I665-Tabla_Ministerio!J665</f>
        <v>-3.18066941177378E-005</v>
      </c>
      <c r="L665" s="81" t="n">
        <f aca="false">J665-Tabla_Ministerio!K665</f>
        <v>-170.701819939044</v>
      </c>
      <c r="M665" s="82" t="n">
        <f aca="false">Q700/Q705</f>
        <v>0.0145466373856196</v>
      </c>
      <c r="N665" s="81" t="n">
        <f aca="false">ROUND(N670*M665,0)</f>
        <v>1483323</v>
      </c>
      <c r="O665" s="82" t="n">
        <f aca="false">Tabla_Ministerio!L665/Tabla_Ministerio!L670-M665</f>
        <v>-1.21237569197588E-005</v>
      </c>
      <c r="P665" s="81" t="n">
        <f aca="false">N665-Tabla_Ministerio!L665</f>
        <v>1236</v>
      </c>
      <c r="Q665" s="83" t="n">
        <f aca="false">N665+J665</f>
        <v>1550873.29818006</v>
      </c>
      <c r="R665" s="81" t="n">
        <f aca="false">Q665-Tabla_Ministerio!M665</f>
        <v>1065.29818006093</v>
      </c>
      <c r="T665" s="83" t="n">
        <f aca="false">B665+Tabla_Ministerio!B665</f>
        <v>9260</v>
      </c>
      <c r="U665" s="83" t="n">
        <f aca="false">C665+Tabla_Ministerio!C665</f>
        <v>55</v>
      </c>
      <c r="V665" s="83" t="n">
        <f aca="false">D665+Tabla_Ministerio!D665</f>
        <v>394.704545454545</v>
      </c>
      <c r="W665" s="83" t="n">
        <f aca="false">E665+Tabla_Ministerio!E665</f>
        <v>163.136363636364</v>
      </c>
      <c r="X665" s="83" t="n">
        <f aca="false">F665+Tabla_Ministerio!F665</f>
        <v>3</v>
      </c>
      <c r="Y665" s="83" t="n">
        <f aca="false">G665+Tabla_Ministerio!G665</f>
        <v>6</v>
      </c>
      <c r="Z665" s="83" t="n">
        <f aca="false">H665+Tabla_Ministerio!H665</f>
        <v>0</v>
      </c>
      <c r="AA665" s="83" t="n">
        <f aca="false">Y665+0.33*Z665</f>
        <v>6</v>
      </c>
      <c r="AD665" s="91" t="n">
        <f aca="false">IF(U665&gt;0,T665/U665,0)</f>
        <v>168.363636363636</v>
      </c>
      <c r="AE665" s="92" t="n">
        <f aca="false">EXP((((AD665-AD670)/AD671+2)/4-1.9)^3)</f>
        <v>0.0231346841942814</v>
      </c>
      <c r="AF665" s="93" t="n">
        <f aca="false">T665/V665</f>
        <v>23.4605861691714</v>
      </c>
      <c r="AG665" s="92" t="n">
        <f aca="false">EXP((((AF665-AF670)/AF671+2)/4-1.9)^3)</f>
        <v>0.136537302308415</v>
      </c>
      <c r="AH665" s="92" t="n">
        <f aca="false">W665/V665</f>
        <v>0.413312604364601</v>
      </c>
      <c r="AI665" s="92" t="n">
        <f aca="false">EXP((((AH665-AH670)/AH671+2)/4-1.9)^3)</f>
        <v>0.0308560834663217</v>
      </c>
      <c r="AJ665" s="92" t="n">
        <f aca="false">X665/V665</f>
        <v>0.00760062186906202</v>
      </c>
      <c r="AK665" s="92" t="n">
        <f aca="false">EXP((((AJ665-AJ670)/AJ671+2)/4-1.9)^3)</f>
        <v>0.0135881940043154</v>
      </c>
      <c r="AL665" s="92" t="n">
        <f aca="false">AA665/V665</f>
        <v>0.015201243738124</v>
      </c>
      <c r="AM665" s="92" t="n">
        <f aca="false">EXP((((AL665-AL670)/AL671+2)/4-1.9)^3)</f>
        <v>0.0125196665035932</v>
      </c>
      <c r="AN665" s="92" t="n">
        <f aca="false">0.01*AE665+0.15*AG665+0.24*AI665+0.25*AK665+0.35*AM665</f>
        <v>0.0358963339974587</v>
      </c>
      <c r="AP665" s="94" t="n">
        <f aca="false">0.01*AE665/$AN670*$AZ665</f>
        <v>8.11187275097812E-005</v>
      </c>
      <c r="AQ665" s="81" t="n">
        <f aca="false">AP665*$J670</f>
        <v>435.352204973324</v>
      </c>
      <c r="AR665" s="94" t="n">
        <f aca="false">0.15*AG665/$AN670*$AZ665</f>
        <v>0.00718125140235198</v>
      </c>
      <c r="AS665" s="81" t="n">
        <f aca="false">AR665*$J670</f>
        <v>38540.7134512155</v>
      </c>
      <c r="AT665" s="94" t="n">
        <f aca="false">0.24*AI665/$AN670*$AZ665</f>
        <v>0.00259662716538036</v>
      </c>
      <c r="AU665" s="81" t="n">
        <f aca="false">AT665*$J670</f>
        <v>13935.7136957759</v>
      </c>
      <c r="AV665" s="94" t="n">
        <f aca="false">0.25*AK665/$AN670*$AZ665</f>
        <v>0.00119113037974662</v>
      </c>
      <c r="AW665" s="81" t="n">
        <f aca="false">AV665*$J670</f>
        <v>6392.6204608039</v>
      </c>
      <c r="AX665" s="94" t="n">
        <f aca="false">0.35*AM665/$AN670*$AZ665</f>
        <v>0.00153644974135532</v>
      </c>
      <c r="AY665" s="81" t="n">
        <f aca="false">AX665*$J670</f>
        <v>8245.89836729231</v>
      </c>
      <c r="AZ665" s="140" t="n">
        <v>1</v>
      </c>
      <c r="BA665" s="140"/>
    </row>
    <row r="666" customFormat="false" ht="13.8" hidden="false" customHeight="false" outlineLevel="0" collapsed="false">
      <c r="A666" s="89" t="s">
        <v>65</v>
      </c>
      <c r="B666" s="81" t="n">
        <f aca="true">INDIRECT(ADDRESS(ROW()-35*INT((ROW()-15)/35)+138,2+INT((ROW()-15)/35), 1, 1, "Variables_Simulación"))</f>
        <v>0</v>
      </c>
      <c r="C666" s="81" t="n">
        <f aca="true">INDIRECT(ADDRESS(ROW()-35*INT((ROW()-15)/35)+108,2+INT((ROW()-15)/35), 1, 1, "Variables_Simulación"))</f>
        <v>0</v>
      </c>
      <c r="D666" s="81" t="n">
        <f aca="true">INDIRECT(ADDRESS(ROW()-35*INT((ROW()-15)/35)+78,2+INT((ROW()-15)/35), 1, 1, "Variables_Simulación"))</f>
        <v>0</v>
      </c>
      <c r="E666" s="81" t="n">
        <f aca="true">INDIRECT(ADDRESS(ROW()-35*INT((ROW()-15)/35)+48,2+INT((ROW()-15)/35), 1, 1, "Variables_Simulación"))</f>
        <v>0</v>
      </c>
      <c r="F666" s="81" t="n">
        <f aca="true">INDIRECT(ADDRESS(ROW()-35*INT((ROW()-15)/35)+18,2+INT((ROW()-15)/35), 1, 1, "Variables_Simulación"))</f>
        <v>0</v>
      </c>
      <c r="G666" s="81" t="n">
        <f aca="true">INDIRECT(ADDRESS(ROW()-35*INT((ROW()-15)/35)-12,2+INT((ROW()-15)/35), 1, 1, "Variables_Simulación"))</f>
        <v>0</v>
      </c>
      <c r="H666" s="81" t="n">
        <f aca="true">INDIRECT(ADDRESS(ROW()-35*INT((ROW()-15)/35)+168,2+INT((ROW()-15)/35), 1, 1, "Variables_Simulación"))</f>
        <v>0</v>
      </c>
      <c r="I666" s="82" t="n">
        <f aca="false">AP666+AR666+AT666+AV666+AX666</f>
        <v>0.0106518926937249</v>
      </c>
      <c r="J666" s="81" t="n">
        <f aca="false">AQ666+AS666+AU666+AW666+AY666</f>
        <v>57167.131607103</v>
      </c>
      <c r="K666" s="90" t="n">
        <f aca="false">I666-Tabla_Ministerio!J666</f>
        <v>0.000136603656501628</v>
      </c>
      <c r="L666" s="81" t="n">
        <f aca="false">J666-Tabla_Ministerio!K666</f>
        <v>733.131607103016</v>
      </c>
      <c r="M666" s="82" t="n">
        <f aca="false">Q701/Q705</f>
        <v>0.013642554963259</v>
      </c>
      <c r="N666" s="81" t="n">
        <f aca="false">ROUND(N670*M666,0)</f>
        <v>1391134</v>
      </c>
      <c r="O666" s="82" t="n">
        <f aca="false">Tabla_Ministerio!L666/Tabla_Ministerio!L670-M666</f>
        <v>-9.36364464392686E-006</v>
      </c>
      <c r="P666" s="81" t="n">
        <f aca="false">N666-Tabla_Ministerio!L666</f>
        <v>955</v>
      </c>
      <c r="Q666" s="83" t="n">
        <f aca="false">N666+J666</f>
        <v>1448301.1316071</v>
      </c>
      <c r="R666" s="81" t="n">
        <f aca="false">Q666-Tabla_Ministerio!M666</f>
        <v>1688.13160710293</v>
      </c>
      <c r="T666" s="83" t="n">
        <f aca="false">B666+Tabla_Ministerio!B666</f>
        <v>3992</v>
      </c>
      <c r="U666" s="83" t="n">
        <f aca="false">C666+Tabla_Ministerio!C666</f>
        <v>33</v>
      </c>
      <c r="V666" s="83" t="n">
        <f aca="false">D666+Tabla_Ministerio!D666</f>
        <v>246.318181818182</v>
      </c>
      <c r="W666" s="83" t="n">
        <f aca="false">E666+Tabla_Ministerio!E666</f>
        <v>97.3409090909091</v>
      </c>
      <c r="X666" s="83" t="n">
        <f aca="false">F666+Tabla_Ministerio!F666</f>
        <v>10</v>
      </c>
      <c r="Y666" s="83" t="n">
        <f aca="false">G666+Tabla_Ministerio!G666</f>
        <v>22</v>
      </c>
      <c r="Z666" s="83" t="n">
        <f aca="false">H666+Tabla_Ministerio!H666</f>
        <v>1</v>
      </c>
      <c r="AA666" s="83" t="n">
        <f aca="false">Y666+0.33*Z666</f>
        <v>22.33</v>
      </c>
      <c r="AD666" s="91" t="n">
        <f aca="false">IF(U666&gt;0,T666/U666,0)</f>
        <v>120.969696969697</v>
      </c>
      <c r="AE666" s="92" t="n">
        <f aca="false">EXP((((AD666-AD670)/AD671+2)/4-1.9)^3)</f>
        <v>0.00509212270002872</v>
      </c>
      <c r="AF666" s="93" t="n">
        <f aca="false">T666/V666</f>
        <v>16.2066801992988</v>
      </c>
      <c r="AG666" s="92" t="n">
        <f aca="false">EXP((((AF666-AF670)/AF671+2)/4-1.9)^3)</f>
        <v>0.0186157938258447</v>
      </c>
      <c r="AH666" s="92" t="n">
        <f aca="false">W666/V666</f>
        <v>0.39518361321277</v>
      </c>
      <c r="AI666" s="92" t="n">
        <f aca="false">EXP((((AH666-AH670)/AH671+2)/4-1.9)^3)</f>
        <v>0.0238170036801288</v>
      </c>
      <c r="AJ666" s="92" t="n">
        <f aca="false">X666/V666</f>
        <v>0.0405978962908285</v>
      </c>
      <c r="AK666" s="92" t="n">
        <f aca="false">EXP((((AJ666-AJ670)/AJ671+2)/4-1.9)^3)</f>
        <v>0.0374613650000488</v>
      </c>
      <c r="AL666" s="92" t="n">
        <f aca="false">AA666/V666</f>
        <v>0.0906551024174201</v>
      </c>
      <c r="AM666" s="92" t="n">
        <f aca="false">EXP((((AL666-AL670)/AL671+2)/4-1.9)^3)</f>
        <v>0.0355828303519891</v>
      </c>
      <c r="AN666" s="92" t="n">
        <f aca="false">0.01*AE666+0.15*AG666+0.24*AI666+0.25*AK666+0.35*AM666</f>
        <v>0.0303787030573163</v>
      </c>
      <c r="AP666" s="94" t="n">
        <f aca="false">0.01*AE666/$AN670*$AZ666</f>
        <v>1.78548585440429E-005</v>
      </c>
      <c r="AQ666" s="81" t="n">
        <f aca="false">AP666*$J670</f>
        <v>95.824383286814</v>
      </c>
      <c r="AR666" s="94" t="n">
        <f aca="false">0.15*AG666/$AN670*$AZ666</f>
        <v>0.000979107491195127</v>
      </c>
      <c r="AS666" s="81" t="n">
        <f aca="false">AR666*$J670</f>
        <v>5254.72499733555</v>
      </c>
      <c r="AT666" s="94" t="n">
        <f aca="false">0.24*AI666/$AN670*$AZ666</f>
        <v>0.00200426858519769</v>
      </c>
      <c r="AU666" s="81" t="n">
        <f aca="false">AT666*$J670</f>
        <v>10756.6128650054</v>
      </c>
      <c r="AV666" s="94" t="n">
        <f aca="false">0.25*AK666/$AN670*$AZ666</f>
        <v>0.00328383373862368</v>
      </c>
      <c r="AW666" s="81" t="n">
        <f aca="false">AV666*$J670</f>
        <v>17623.8496678</v>
      </c>
      <c r="AX666" s="94" t="n">
        <f aca="false">0.35*AM666/$AN670*$AZ666</f>
        <v>0.00436682802016438</v>
      </c>
      <c r="AY666" s="81" t="n">
        <f aca="false">AX666*$J670</f>
        <v>23436.1196936753</v>
      </c>
      <c r="AZ666" s="140" t="n">
        <v>1</v>
      </c>
      <c r="BA666" s="140"/>
    </row>
    <row r="667" customFormat="false" ht="13.8" hidden="false" customHeight="false" outlineLevel="0" collapsed="false">
      <c r="A667" s="89" t="s">
        <v>66</v>
      </c>
      <c r="B667" s="81" t="n">
        <f aca="true">INDIRECT(ADDRESS(ROW()-35*INT((ROW()-15)/35)+138,2+INT((ROW()-15)/35), 1, 1, "Variables_Simulación"))</f>
        <v>0</v>
      </c>
      <c r="C667" s="81" t="n">
        <f aca="true">INDIRECT(ADDRESS(ROW()-35*INT((ROW()-15)/35)+108,2+INT((ROW()-15)/35), 1, 1, "Variables_Simulación"))</f>
        <v>0</v>
      </c>
      <c r="D667" s="81" t="n">
        <f aca="true">INDIRECT(ADDRESS(ROW()-35*INT((ROW()-15)/35)+78,2+INT((ROW()-15)/35), 1, 1, "Variables_Simulación"))</f>
        <v>0</v>
      </c>
      <c r="E667" s="81" t="n">
        <f aca="true">INDIRECT(ADDRESS(ROW()-35*INT((ROW()-15)/35)+48,2+INT((ROW()-15)/35), 1, 1, "Variables_Simulación"))</f>
        <v>0</v>
      </c>
      <c r="F667" s="81" t="n">
        <f aca="true">INDIRECT(ADDRESS(ROW()-35*INT((ROW()-15)/35)+18,2+INT((ROW()-15)/35), 1, 1, "Variables_Simulación"))</f>
        <v>0</v>
      </c>
      <c r="G667" s="81" t="n">
        <f aca="true">INDIRECT(ADDRESS(ROW()-35*INT((ROW()-15)/35)-12,2+INT((ROW()-15)/35), 1, 1, "Variables_Simulación"))</f>
        <v>0</v>
      </c>
      <c r="H667" s="81" t="n">
        <f aca="true">INDIRECT(ADDRESS(ROW()-35*INT((ROW()-15)/35)+168,2+INT((ROW()-15)/35), 1, 1, "Variables_Simulación"))</f>
        <v>0</v>
      </c>
      <c r="I667" s="82" t="n">
        <f aca="false">AP667+AR667+AT667+AV667+AX667</f>
        <v>0.0126089444970213</v>
      </c>
      <c r="J667" s="81" t="n">
        <f aca="false">AQ667+AS667+AU667+AW667+AY667</f>
        <v>67670.3389917277</v>
      </c>
      <c r="K667" s="90" t="n">
        <f aca="false">I667-Tabla_Ministerio!J667</f>
        <v>-9.43961344051364E-006</v>
      </c>
      <c r="L667" s="81" t="n">
        <f aca="false">J667-Tabla_Ministerio!K667</f>
        <v>-50.66100827232</v>
      </c>
      <c r="M667" s="82" t="n">
        <f aca="false">Q702/Q705</f>
        <v>0.00619855419929043</v>
      </c>
      <c r="N667" s="81" t="n">
        <f aca="false">ROUND(N670*M667,0)</f>
        <v>632068</v>
      </c>
      <c r="O667" s="82" t="n">
        <f aca="false">Tabla_Ministerio!L667/Tabla_Ministerio!L670-M667</f>
        <v>1.1182682418771E-005</v>
      </c>
      <c r="P667" s="81" t="n">
        <f aca="false">N667-Tabla_Ministerio!L667</f>
        <v>-1140</v>
      </c>
      <c r="Q667" s="83" t="n">
        <f aca="false">N667+J667</f>
        <v>699738.338991728</v>
      </c>
      <c r="R667" s="81" t="n">
        <f aca="false">Q667-Tabla_Ministerio!M667</f>
        <v>-1190.66100827232</v>
      </c>
      <c r="T667" s="83" t="n">
        <f aca="false">B667+Tabla_Ministerio!B667</f>
        <v>4186</v>
      </c>
      <c r="U667" s="83" t="n">
        <f aca="false">C667+Tabla_Ministerio!C667</f>
        <v>21</v>
      </c>
      <c r="V667" s="83" t="n">
        <f aca="false">D667+Tabla_Ministerio!D667</f>
        <v>187.272727272727</v>
      </c>
      <c r="W667" s="83" t="n">
        <f aca="false">E667+Tabla_Ministerio!E667</f>
        <v>76.75</v>
      </c>
      <c r="X667" s="83" t="n">
        <f aca="false">F667+Tabla_Ministerio!F667</f>
        <v>6</v>
      </c>
      <c r="Y667" s="83" t="n">
        <f aca="false">G667+Tabla_Ministerio!G667</f>
        <v>3</v>
      </c>
      <c r="Z667" s="83" t="n">
        <f aca="false">H667+Tabla_Ministerio!H667</f>
        <v>5</v>
      </c>
      <c r="AA667" s="83" t="n">
        <f aca="false">Y667+0.33*Z667</f>
        <v>4.65</v>
      </c>
      <c r="AD667" s="91" t="n">
        <f aca="false">IF(U667&gt;0,T667/U667,0)</f>
        <v>199.333333333333</v>
      </c>
      <c r="AE667" s="92" t="n">
        <f aca="false">EXP((((AD667-AD670)/AD671+2)/4-1.9)^3)</f>
        <v>0.0521751017082397</v>
      </c>
      <c r="AF667" s="93" t="n">
        <f aca="false">T667/V667</f>
        <v>22.3524271844661</v>
      </c>
      <c r="AG667" s="92" t="n">
        <f aca="false">EXP((((AF667-AF670)/AF671+2)/4-1.9)^3)</f>
        <v>0.106667343725385</v>
      </c>
      <c r="AH667" s="92" t="n">
        <f aca="false">W667/V667</f>
        <v>0.409830097087379</v>
      </c>
      <c r="AI667" s="92" t="n">
        <f aca="false">EXP((((AH667-AH670)/AH671+2)/4-1.9)^3)</f>
        <v>0.0293870179998792</v>
      </c>
      <c r="AJ667" s="92" t="n">
        <f aca="false">X667/V667</f>
        <v>0.0320388349514564</v>
      </c>
      <c r="AK667" s="92" t="n">
        <f aca="false">EXP((((AJ667-AJ670)/AJ671+2)/4-1.9)^3)</f>
        <v>0.0293000279574794</v>
      </c>
      <c r="AL667" s="92" t="n">
        <f aca="false">AA667/V667</f>
        <v>0.0248300970873787</v>
      </c>
      <c r="AM667" s="92" t="n">
        <f aca="false">EXP((((AL667-AL670)/AL671+2)/4-1.9)^3)</f>
        <v>0.014458228534589</v>
      </c>
      <c r="AN667" s="92" t="n">
        <f aca="false">0.01*AE667+0.15*AG667+0.24*AI667+0.25*AK667+0.35*AM667</f>
        <v>0.0359601238723372</v>
      </c>
      <c r="AP667" s="94" t="n">
        <f aca="false">0.01*AE667/$AN670*$AZ667</f>
        <v>0.000182945132197309</v>
      </c>
      <c r="AQ667" s="81" t="n">
        <f aca="false">AP667*$J670</f>
        <v>981.839448623394</v>
      </c>
      <c r="AR667" s="94" t="n">
        <f aca="false">0.15*AG667/$AN670*$AZ667</f>
        <v>0.00561022518214698</v>
      </c>
      <c r="AS667" s="81" t="n">
        <f aca="false">AR667*$J670</f>
        <v>30109.2482392559</v>
      </c>
      <c r="AT667" s="94" t="n">
        <f aca="false">0.24*AI667/$AN670*$AZ667</f>
        <v>0.00247300112897654</v>
      </c>
      <c r="AU667" s="81" t="n">
        <f aca="false">AT667*$J670</f>
        <v>13272.23105505</v>
      </c>
      <c r="AV667" s="94" t="n">
        <f aca="false">0.25*AK667/$AN670*$AZ667</f>
        <v>0.00256841736411</v>
      </c>
      <c r="AW667" s="81" t="n">
        <f aca="false">AV667*$J670</f>
        <v>13784.3158674085</v>
      </c>
      <c r="AX667" s="94" t="n">
        <f aca="false">0.35*AM667/$AN670*$AZ667</f>
        <v>0.00177435568959045</v>
      </c>
      <c r="AY667" s="81" t="n">
        <f aca="false">AX667*$J670</f>
        <v>9522.70438138989</v>
      </c>
      <c r="AZ667" s="140" t="n">
        <v>1</v>
      </c>
      <c r="BA667" s="140"/>
    </row>
    <row r="668" customFormat="false" ht="13.8" hidden="false" customHeight="false" outlineLevel="0" collapsed="false">
      <c r="A668" s="89" t="s">
        <v>67</v>
      </c>
      <c r="B668" s="81" t="n">
        <f aca="true">INDIRECT(ADDRESS(ROW()-35*INT((ROW()-15)/35)+138,2+INT((ROW()-15)/35), 1, 1, "Variables_Simulación"))</f>
        <v>0</v>
      </c>
      <c r="C668" s="81" t="n">
        <f aca="true">INDIRECT(ADDRESS(ROW()-35*INT((ROW()-15)/35)+108,2+INT((ROW()-15)/35), 1, 1, "Variables_Simulación"))</f>
        <v>0</v>
      </c>
      <c r="D668" s="81" t="n">
        <f aca="true">INDIRECT(ADDRESS(ROW()-35*INT((ROW()-15)/35)+78,2+INT((ROW()-15)/35), 1, 1, "Variables_Simulación"))</f>
        <v>0</v>
      </c>
      <c r="E668" s="81" t="n">
        <f aca="true">INDIRECT(ADDRESS(ROW()-35*INT((ROW()-15)/35)+48,2+INT((ROW()-15)/35), 1, 1, "Variables_Simulación"))</f>
        <v>0</v>
      </c>
      <c r="F668" s="81" t="n">
        <f aca="true">INDIRECT(ADDRESS(ROW()-35*INT((ROW()-15)/35)+18,2+INT((ROW()-15)/35), 1, 1, "Variables_Simulación"))</f>
        <v>0</v>
      </c>
      <c r="G668" s="81" t="n">
        <f aca="true">INDIRECT(ADDRESS(ROW()-35*INT((ROW()-15)/35)-12,2+INT((ROW()-15)/35), 1, 1, "Variables_Simulación"))</f>
        <v>0</v>
      </c>
      <c r="H668" s="81" t="n">
        <f aca="true">INDIRECT(ADDRESS(ROW()-35*INT((ROW()-15)/35)+168,2+INT((ROW()-15)/35), 1, 1, "Variables_Simulación"))</f>
        <v>0</v>
      </c>
      <c r="I668" s="82" t="n">
        <f aca="false">AP668+AR668+AT668+AV668+AX668</f>
        <v>0.00853656159990326</v>
      </c>
      <c r="J668" s="81" t="n">
        <f aca="false">AQ668+AS668+AU668+AW668+AY668</f>
        <v>45814.462695564</v>
      </c>
      <c r="K668" s="90" t="n">
        <f aca="false">I668-Tabla_Ministerio!J668</f>
        <v>0.000124367635918408</v>
      </c>
      <c r="L668" s="81" t="n">
        <f aca="false">J668-Tabla_Ministerio!K668</f>
        <v>667.462695564005</v>
      </c>
      <c r="M668" s="82" t="n">
        <f aca="false">Q703/Q705</f>
        <v>0.00454908982292569</v>
      </c>
      <c r="N668" s="81" t="n">
        <f aca="false">ROUND(N670*M668,0)</f>
        <v>463872</v>
      </c>
      <c r="O668" s="82" t="n">
        <f aca="false">Tabla_Ministerio!L668/Tabla_Ministerio!L670-M668</f>
        <v>-1.55586382897732E-005</v>
      </c>
      <c r="P668" s="81" t="n">
        <f aca="false">N668-Tabla_Ministerio!L668</f>
        <v>1587</v>
      </c>
      <c r="Q668" s="83" t="n">
        <f aca="false">N668+J668</f>
        <v>509686.462695564</v>
      </c>
      <c r="R668" s="81" t="n">
        <f aca="false">Q668-Tabla_Ministerio!M668</f>
        <v>2254.46269556403</v>
      </c>
      <c r="T668" s="83" t="n">
        <f aca="false">B668+Tabla_Ministerio!B668</f>
        <v>4429</v>
      </c>
      <c r="U668" s="83" t="n">
        <f aca="false">C668+Tabla_Ministerio!C668</f>
        <v>27</v>
      </c>
      <c r="V668" s="83" t="n">
        <f aca="false">D668+Tabla_Ministerio!D668</f>
        <v>233.704545454545</v>
      </c>
      <c r="W668" s="83" t="n">
        <f aca="false">E668+Tabla_Ministerio!E668</f>
        <v>87.6363636363636</v>
      </c>
      <c r="X668" s="83" t="n">
        <f aca="false">F668+Tabla_Ministerio!F668</f>
        <v>6</v>
      </c>
      <c r="Y668" s="83" t="n">
        <f aca="false">G668+Tabla_Ministerio!G668</f>
        <v>11</v>
      </c>
      <c r="Z668" s="83" t="n">
        <f aca="false">H668+Tabla_Ministerio!H668</f>
        <v>2</v>
      </c>
      <c r="AA668" s="83" t="n">
        <f aca="false">Y668+0.33*Z668</f>
        <v>11.66</v>
      </c>
      <c r="AD668" s="91" t="n">
        <f aca="false">IF(U668&gt;0,T668/U668,0)</f>
        <v>164.037037037037</v>
      </c>
      <c r="AE668" s="92" t="n">
        <f aca="false">EXP((((AD668-AD670)/AD671+2)/4-1.9)^3)</f>
        <v>0.0204308480142495</v>
      </c>
      <c r="AF668" s="93" t="n">
        <f aca="false">T668/V668</f>
        <v>18.9512788096859</v>
      </c>
      <c r="AG668" s="92" t="n">
        <f aca="false">EXP((((AF668-AF670)/AF671+2)/4-1.9)^3)</f>
        <v>0.0440937266726498</v>
      </c>
      <c r="AH668" s="92" t="n">
        <f aca="false">W668/V668</f>
        <v>0.374987844014393</v>
      </c>
      <c r="AI668" s="92" t="n">
        <f aca="false">EXP((((AH668-AH670)/AH671+2)/4-1.9)^3)</f>
        <v>0.0175870927195475</v>
      </c>
      <c r="AJ668" s="92" t="n">
        <f aca="false">X668/V668</f>
        <v>0.0256734416026452</v>
      </c>
      <c r="AK668" s="92" t="n">
        <f aca="false">EXP((((AJ668-AJ670)/AJ671+2)/4-1.9)^3)</f>
        <v>0.0242182331248214</v>
      </c>
      <c r="AL668" s="92" t="n">
        <f aca="false">AA668/V668</f>
        <v>0.0498920548478072</v>
      </c>
      <c r="AM668" s="92" t="n">
        <f aca="false">EXP((((AL668-AL670)/AL671+2)/4-1.9)^3)</f>
        <v>0.0207201401277358</v>
      </c>
      <c r="AN668" s="92" t="n">
        <f aca="false">0.01*AE668+0.15*AG668+0.24*AI668+0.25*AK668+0.35*AM668</f>
        <v>0.0243458770596443</v>
      </c>
      <c r="AP668" s="94" t="n">
        <f aca="false">0.01*AE668/$AN670*$AZ668</f>
        <v>7.16380815464655E-005</v>
      </c>
      <c r="AQ668" s="81" t="n">
        <f aca="false">AP668*$J670</f>
        <v>384.470981223811</v>
      </c>
      <c r="AR668" s="94" t="n">
        <f aca="false">0.15*AG668/$AN670*$AZ668</f>
        <v>0.0023191328021674</v>
      </c>
      <c r="AS668" s="81" t="n">
        <f aca="false">AR668*$J670</f>
        <v>12446.4425175777</v>
      </c>
      <c r="AT668" s="94" t="n">
        <f aca="false">0.24*AI668/$AN670*$AZ668</f>
        <v>0.00148000386262515</v>
      </c>
      <c r="AU668" s="81" t="n">
        <f aca="false">AT668*$J670</f>
        <v>7942.9616901375</v>
      </c>
      <c r="AV668" s="94" t="n">
        <f aca="false">0.25*AK668/$AN670*$AZ668</f>
        <v>0.00212295123322492</v>
      </c>
      <c r="AW668" s="81" t="n">
        <f aca="false">AV668*$J670</f>
        <v>11393.5650719356</v>
      </c>
      <c r="AX668" s="94" t="n">
        <f aca="false">0.35*AM668/$AN670*$AZ668</f>
        <v>0.00254283562033933</v>
      </c>
      <c r="AY668" s="81" t="n">
        <f aca="false">AX668*$J670</f>
        <v>13647.0224346894</v>
      </c>
      <c r="AZ668" s="140" t="n">
        <v>1</v>
      </c>
      <c r="BA668" s="140"/>
    </row>
    <row r="669" customFormat="false" ht="13.8" hidden="false" customHeight="false" outlineLevel="0" collapsed="false">
      <c r="A669" s="95" t="s">
        <v>68</v>
      </c>
      <c r="B669" s="97" t="n">
        <f aca="true">INDIRECT(ADDRESS(ROW()-35*INT((ROW()-15)/35)+138,2+INT((ROW()-15)/35), 1, 1, "Variables_Simulación"))</f>
        <v>0</v>
      </c>
      <c r="C669" s="97" t="n">
        <f aca="true">INDIRECT(ADDRESS(ROW()-35*INT((ROW()-15)/35)+108,2+INT((ROW()-15)/35), 1, 1, "Variables_Simulación"))</f>
        <v>0</v>
      </c>
      <c r="D669" s="97" t="n">
        <f aca="true">INDIRECT(ADDRESS(ROW()-35*INT((ROW()-15)/35)+78,2+INT((ROW()-15)/35), 1, 1, "Variables_Simulación"))</f>
        <v>0</v>
      </c>
      <c r="E669" s="97" t="n">
        <f aca="true">INDIRECT(ADDRESS(ROW()-35*INT((ROW()-15)/35)+48,2+INT((ROW()-15)/35), 1, 1, "Variables_Simulación"))</f>
        <v>0</v>
      </c>
      <c r="F669" s="97" t="n">
        <f aca="true">INDIRECT(ADDRESS(ROW()-35*INT((ROW()-15)/35)+18,2+INT((ROW()-15)/35), 1, 1, "Variables_Simulación"))</f>
        <v>0</v>
      </c>
      <c r="G669" s="97" t="n">
        <f aca="true">INDIRECT(ADDRESS(ROW()-35*INT((ROW()-15)/35)-12,2+INT((ROW()-15)/35), 1, 1, "Variables_Simulación"))</f>
        <v>0</v>
      </c>
      <c r="H669" s="97" t="n">
        <f aca="true">INDIRECT(ADDRESS(ROW()-35*INT((ROW()-15)/35)+168,2+INT((ROW()-15)/35), 1, 1, "Variables_Simulación"))</f>
        <v>0</v>
      </c>
      <c r="I669" s="96" t="n">
        <f aca="false">AP669+AR669+AT669+AV669+AX669</f>
        <v>0.00684325512377983</v>
      </c>
      <c r="J669" s="97" t="n">
        <f aca="false">AQ669+AS669+AU669+AW669+AY669</f>
        <v>36726.737447568</v>
      </c>
      <c r="K669" s="90" t="n">
        <f aca="false">I669-Tabla_Ministerio!J669</f>
        <v>-0.000166999677358707</v>
      </c>
      <c r="L669" s="81" t="n">
        <f aca="false">J669-Tabla_Ministerio!K669</f>
        <v>-896.262552431952</v>
      </c>
      <c r="M669" s="82" t="n">
        <f aca="false">Q704/Q705</f>
        <v>0.0055529024237927</v>
      </c>
      <c r="N669" s="81" t="n">
        <f aca="false">ROUND(N670*M669,0)</f>
        <v>566230</v>
      </c>
      <c r="O669" s="82" t="n">
        <f aca="false">Tabla_Ministerio!L669/Tabla_Ministerio!L670-M669</f>
        <v>1.22636754499219E-005</v>
      </c>
      <c r="P669" s="81" t="n">
        <f aca="false">N669-Tabla_Ministerio!L669</f>
        <v>-1251</v>
      </c>
      <c r="Q669" s="83" t="n">
        <f aca="false">N669+J669</f>
        <v>602956.737447568</v>
      </c>
      <c r="R669" s="81" t="n">
        <f aca="false">Q669-Tabla_Ministerio!M669</f>
        <v>-2147.2625524319</v>
      </c>
      <c r="T669" s="99" t="n">
        <f aca="false">B669+Tabla_Ministerio!B669</f>
        <v>4123</v>
      </c>
      <c r="U669" s="99" t="n">
        <f aca="false">C669+Tabla_Ministerio!C669</f>
        <v>19</v>
      </c>
      <c r="V669" s="99" t="n">
        <f aca="false">D669+Tabla_Ministerio!D669</f>
        <v>285.969545454545</v>
      </c>
      <c r="W669" s="99" t="n">
        <f aca="false">E669+Tabla_Ministerio!E669</f>
        <v>105.340909090909</v>
      </c>
      <c r="X669" s="99" t="n">
        <f aca="false">F669+Tabla_Ministerio!F669</f>
        <v>2</v>
      </c>
      <c r="Y669" s="99" t="n">
        <f aca="false">G669+Tabla_Ministerio!G669</f>
        <v>20</v>
      </c>
      <c r="Z669" s="99" t="n">
        <f aca="false">H669+Tabla_Ministerio!H669</f>
        <v>4</v>
      </c>
      <c r="AA669" s="99" t="n">
        <f aca="false">Y669+0.33*Z669</f>
        <v>21.32</v>
      </c>
      <c r="AD669" s="91" t="n">
        <f aca="false">IF(U669&gt;0,T669/U669,0)</f>
        <v>217</v>
      </c>
      <c r="AE669" s="92" t="n">
        <f aca="false">EXP((((AD669-AD670)/AD671+2)/4-1.9)^3)</f>
        <v>0.0783535471395599</v>
      </c>
      <c r="AF669" s="93" t="n">
        <f aca="false">T669/V669</f>
        <v>14.4176191679661</v>
      </c>
      <c r="AG669" s="92" t="n">
        <f aca="false">EXP((((AF669-AF670)/AF671+2)/4-1.9)^3)</f>
        <v>0.00981735731258641</v>
      </c>
      <c r="AH669" s="92" t="n">
        <f aca="false">W669/V669</f>
        <v>0.36836408199856</v>
      </c>
      <c r="AI669" s="92" t="n">
        <f aca="false">EXP((((AH669-AH670)/AH671+2)/4-1.9)^3)</f>
        <v>0.0158671733884662</v>
      </c>
      <c r="AJ669" s="92" t="n">
        <f aca="false">X669/V669</f>
        <v>0.00699375171863502</v>
      </c>
      <c r="AK669" s="92" t="n">
        <f aca="false">EXP((((AJ669-AJ670)/AJ671+2)/4-1.9)^3)</f>
        <v>0.0133140864607457</v>
      </c>
      <c r="AL669" s="92" t="n">
        <f aca="false">AA669/V669</f>
        <v>0.0745533933206493</v>
      </c>
      <c r="AM669" s="92" t="n">
        <f aca="false">EXP((((AL669-AL670)/AL671+2)/4-1.9)^3)</f>
        <v>0.0289253239055966</v>
      </c>
      <c r="AN669" s="92" t="n">
        <f aca="false">0.01*AE669+0.15*AG669+0.24*AI669+0.25*AK669+0.35*AM669</f>
        <v>0.0195166456636607</v>
      </c>
      <c r="AP669" s="94" t="n">
        <f aca="false">0.01*AE669/$AN670*$AZ669</f>
        <v>0.000274736408176683</v>
      </c>
      <c r="AQ669" s="81" t="n">
        <f aca="false">AP669*$J670</f>
        <v>1474.46964169585</v>
      </c>
      <c r="AR669" s="94" t="n">
        <f aca="false">0.15*AG669/$AN670*$AZ669</f>
        <v>0.000516349083923981</v>
      </c>
      <c r="AS669" s="81" t="n">
        <f aca="false">AR669*$J670</f>
        <v>2771.16911375559</v>
      </c>
      <c r="AT669" s="94" t="n">
        <f aca="false">0.24*AI669/$AN670*$AZ669</f>
        <v>0.00133526776018937</v>
      </c>
      <c r="AU669" s="81" t="n">
        <f aca="false">AT669*$J670</f>
        <v>7166.18444930786</v>
      </c>
      <c r="AV669" s="94" t="n">
        <f aca="false">0.25*AK669/$AN670*$AZ669</f>
        <v>0.0011671023284574</v>
      </c>
      <c r="AW669" s="81" t="n">
        <f aca="false">AV669*$J670</f>
        <v>6263.66546568627</v>
      </c>
      <c r="AX669" s="94" t="n">
        <f aca="false">0.35*AM669/$AN670*$AZ669</f>
        <v>0.00354979954303239</v>
      </c>
      <c r="AY669" s="81" t="n">
        <f aca="false">AX669*$J670</f>
        <v>19051.2487771225</v>
      </c>
      <c r="AZ669" s="140" t="n">
        <v>1</v>
      </c>
      <c r="BA669" s="140"/>
    </row>
    <row r="670" customFormat="false" ht="13.8" hidden="false" customHeight="false" outlineLevel="0" collapsed="false">
      <c r="A670" s="104" t="s">
        <v>71</v>
      </c>
      <c r="B670" s="108"/>
      <c r="C670" s="108"/>
      <c r="D670" s="108"/>
      <c r="E670" s="108"/>
      <c r="F670" s="108"/>
      <c r="G670" s="108"/>
      <c r="H670" s="108"/>
      <c r="I670" s="105" t="n">
        <f aca="false">SUM(I643:I669)</f>
        <v>1</v>
      </c>
      <c r="J670" s="108" t="n">
        <f aca="false">Tabla_Ministerio!K670</f>
        <v>5366852</v>
      </c>
      <c r="K670" s="107" t="n">
        <f aca="false">I670-Tabla_Ministerio!J670</f>
        <v>0</v>
      </c>
      <c r="L670" s="108" t="n">
        <f aca="false">J670-Tabla_Ministerio!K670</f>
        <v>0</v>
      </c>
      <c r="M670" s="105" t="n">
        <f aca="false">SUM(M645:M669)</f>
        <v>1.0000000379813</v>
      </c>
      <c r="N670" s="108" t="n">
        <f aca="false">Tabla_Ministerio!L670</f>
        <v>101970182</v>
      </c>
      <c r="O670" s="105" t="n">
        <f aca="false">SUM(P645:P669)</f>
        <v>4</v>
      </c>
      <c r="P670" s="108" t="n">
        <f aca="false">SUM(P645:P669)</f>
        <v>4</v>
      </c>
      <c r="Q670" s="111" t="n">
        <f aca="false">Tabla_Ministerio!M670</f>
        <v>107337034</v>
      </c>
      <c r="R670" s="108" t="n">
        <f aca="false">SUM(R645:R669)</f>
        <v>4.00000000186265</v>
      </c>
      <c r="T670" s="111"/>
      <c r="U670" s="111"/>
      <c r="V670" s="111"/>
      <c r="W670" s="111"/>
      <c r="X670" s="111"/>
      <c r="Y670" s="111"/>
      <c r="Z670" s="111"/>
      <c r="AA670" s="111"/>
      <c r="AC670" s="112" t="s">
        <v>295</v>
      </c>
      <c r="AD670" s="112" t="n">
        <f aca="false">AVERAGE(AD645:AD669)</f>
        <v>208.202264741734</v>
      </c>
      <c r="AE670" s="111"/>
      <c r="AF670" s="112" t="n">
        <f aca="false">AVERAGE(AF645:AF669)</f>
        <v>20.3137293811449</v>
      </c>
      <c r="AG670" s="111"/>
      <c r="AH670" s="114" t="n">
        <f aca="false">AVERAGE(AH645:AH669)</f>
        <v>0.470202485751891</v>
      </c>
      <c r="AI670" s="111"/>
      <c r="AJ670" s="114" t="n">
        <f aca="false">AVERAGE(AJ645:AJ669)</f>
        <v>0.0610514451799949</v>
      </c>
      <c r="AK670" s="111"/>
      <c r="AL670" s="114" t="n">
        <f aca="false">AVERAGE(AL645:AL669)</f>
        <v>0.140690873826798</v>
      </c>
      <c r="AM670" s="111"/>
      <c r="AN670" s="114" t="n">
        <f aca="false">SUM(AN645:AN669)</f>
        <v>2.85195353828644</v>
      </c>
      <c r="AP670" s="116" t="n">
        <f aca="false">SUM(AP643:AP669)</f>
        <v>0.0099153364070153</v>
      </c>
      <c r="AQ670" s="108" t="n">
        <f aca="false">SUM(AQ643:AQ669)</f>
        <v>53214.1430266629</v>
      </c>
      <c r="AR670" s="116" t="n">
        <f aca="false">SUM(AR643:AR669)</f>
        <v>0.151044891905553</v>
      </c>
      <c r="AS670" s="108" t="n">
        <f aca="false">SUM(AS643:AS669)</f>
        <v>810635.580213104</v>
      </c>
      <c r="AT670" s="116" t="n">
        <f aca="false">SUM(AT643:AT669)</f>
        <v>0.237396503770304</v>
      </c>
      <c r="AU670" s="108" t="n">
        <f aca="false">SUM(AU643:AU669)</f>
        <v>1274071.90105266</v>
      </c>
      <c r="AV670" s="116" t="n">
        <f aca="false">SUM(AV643:AV669)</f>
        <v>0.252068379412495</v>
      </c>
      <c r="AW670" s="108" t="n">
        <f aca="false">SUM(AW643:AW669)</f>
        <v>1352813.68618671</v>
      </c>
      <c r="AX670" s="116" t="n">
        <f aca="false">SUM(AX643:AX669)</f>
        <v>0.349574888504632</v>
      </c>
      <c r="AY670" s="108" t="n">
        <f aca="false">SUM(AY643:AY669)</f>
        <v>1876116.68952086</v>
      </c>
    </row>
    <row r="671" customFormat="false" ht="13.8" hidden="false" customHeight="false" outlineLevel="0" collapsed="false">
      <c r="A671" s="57" t="s">
        <v>72</v>
      </c>
      <c r="I671" s="48"/>
      <c r="AC671" s="112" t="s">
        <v>296</v>
      </c>
      <c r="AD671" s="112" t="n">
        <f aca="false">_xlfn.STDEV.P(AD645:AD669)</f>
        <v>63.8927524838553</v>
      </c>
      <c r="AE671" s="111"/>
      <c r="AF671" s="112" t="n">
        <f aca="false">_xlfn.STDEV.P(AF645:AF669)</f>
        <v>5.54264063816229</v>
      </c>
      <c r="AG671" s="111"/>
      <c r="AH671" s="114" t="n">
        <f aca="false">_xlfn.STDEV.P(AH645:AH669)</f>
        <v>0.123493472426025</v>
      </c>
      <c r="AI671" s="111"/>
      <c r="AJ671" s="114" t="n">
        <f aca="false">_xlfn.STDEV.P(AJ645:AJ669)</f>
        <v>0.0591398322547405</v>
      </c>
      <c r="AK671" s="111"/>
      <c r="AL671" s="114" t="n">
        <f aca="false">_xlfn.STDEV.P(AL645:AL669)</f>
        <v>0.132814298505775</v>
      </c>
      <c r="AM671" s="111"/>
      <c r="AN671" s="114"/>
    </row>
    <row r="672" customFormat="false" ht="13.8" hidden="false" customHeight="false" outlineLevel="0" collapsed="false">
      <c r="A672" s="57" t="s">
        <v>196</v>
      </c>
      <c r="I672" s="48"/>
    </row>
    <row r="673" customFormat="false" ht="13.8" hidden="false" customHeight="false" outlineLevel="0" collapsed="false">
      <c r="A673" s="57"/>
      <c r="I673" s="48"/>
    </row>
    <row r="674" customFormat="false" ht="13.8" hidden="false" customHeight="false" outlineLevel="0" collapsed="false">
      <c r="A674" s="126"/>
      <c r="B674" s="168"/>
      <c r="C674" s="169"/>
      <c r="D674" s="169"/>
      <c r="E674" s="169"/>
      <c r="F674" s="169"/>
      <c r="G674" s="169"/>
      <c r="H674" s="169"/>
      <c r="I674" s="170"/>
      <c r="J674" s="169"/>
    </row>
    <row r="676" customFormat="false" ht="13.8" hidden="false" customHeight="false" outlineLevel="0" collapsed="false">
      <c r="A676" s="16" t="str">
        <f aca="false">"Tabla " &amp; TEXT((ROW()+24) / 35, "0")</f>
        <v>Tabla 20</v>
      </c>
      <c r="B676" s="16"/>
      <c r="C676" s="16"/>
      <c r="D676" s="16"/>
      <c r="E676" s="16"/>
      <c r="F676" s="16"/>
      <c r="G676" s="16"/>
      <c r="H676" s="16"/>
      <c r="I676" s="16"/>
      <c r="J676" s="16"/>
      <c r="T676" s="16"/>
      <c r="U676" s="16"/>
      <c r="V676" s="16"/>
      <c r="W676" s="16"/>
      <c r="X676" s="16"/>
      <c r="Y676" s="16"/>
      <c r="Z676" s="16"/>
      <c r="AA676" s="16"/>
    </row>
    <row r="677" customFormat="false" ht="13.8" hidden="false" customHeight="false" outlineLevel="0" collapsed="false">
      <c r="A677" s="16" t="s">
        <v>246</v>
      </c>
      <c r="B677" s="16"/>
      <c r="C677" s="16"/>
      <c r="D677" s="16"/>
      <c r="E677" s="16"/>
      <c r="F677" s="16"/>
      <c r="G677" s="16"/>
      <c r="H677" s="16"/>
      <c r="I677" s="16"/>
      <c r="J677" s="16"/>
      <c r="T677" s="16"/>
      <c r="U677" s="16"/>
      <c r="V677" s="16"/>
      <c r="W677" s="16"/>
      <c r="X677" s="16"/>
      <c r="Y677" s="16"/>
      <c r="Z677" s="16"/>
      <c r="AA677" s="16"/>
    </row>
    <row r="678" customFormat="false" ht="15.8" hidden="false" customHeight="true" outlineLevel="0" collapsed="false">
      <c r="A678" s="66" t="s">
        <v>30</v>
      </c>
      <c r="B678" s="136" t="s">
        <v>309</v>
      </c>
      <c r="C678" s="136"/>
      <c r="D678" s="136"/>
      <c r="E678" s="136"/>
      <c r="F678" s="136"/>
      <c r="G678" s="136"/>
      <c r="H678" s="136"/>
      <c r="I678" s="66" t="s">
        <v>32</v>
      </c>
      <c r="J678" s="69" t="s">
        <v>33</v>
      </c>
      <c r="K678" s="157" t="s">
        <v>276</v>
      </c>
      <c r="L678" s="69" t="s">
        <v>277</v>
      </c>
      <c r="M678" s="157" t="s">
        <v>278</v>
      </c>
      <c r="N678" s="69" t="s">
        <v>34</v>
      </c>
      <c r="O678" s="69" t="s">
        <v>279</v>
      </c>
      <c r="P678" s="69" t="s">
        <v>280</v>
      </c>
      <c r="Q678" s="66" t="s">
        <v>281</v>
      </c>
      <c r="R678" s="69" t="s">
        <v>282</v>
      </c>
      <c r="T678" s="72" t="s">
        <v>309</v>
      </c>
      <c r="U678" s="72"/>
      <c r="V678" s="72"/>
      <c r="W678" s="72"/>
      <c r="X678" s="72"/>
      <c r="Y678" s="72"/>
      <c r="Z678" s="72"/>
      <c r="AA678" s="72"/>
      <c r="AD678" s="73" t="s">
        <v>284</v>
      </c>
      <c r="AE678" s="73"/>
      <c r="AF678" s="73" t="s">
        <v>285</v>
      </c>
      <c r="AG678" s="73"/>
      <c r="AH678" s="73" t="s">
        <v>286</v>
      </c>
      <c r="AI678" s="73"/>
      <c r="AJ678" s="73" t="s">
        <v>287</v>
      </c>
      <c r="AK678" s="73"/>
      <c r="AL678" s="73" t="s">
        <v>288</v>
      </c>
      <c r="AM678" s="73"/>
      <c r="AN678" s="74" t="s">
        <v>289</v>
      </c>
      <c r="AP678" s="73" t="s">
        <v>284</v>
      </c>
      <c r="AQ678" s="73"/>
      <c r="AR678" s="73" t="s">
        <v>285</v>
      </c>
      <c r="AS678" s="73"/>
      <c r="AT678" s="73" t="s">
        <v>286</v>
      </c>
      <c r="AU678" s="73"/>
      <c r="AV678" s="73" t="s">
        <v>287</v>
      </c>
      <c r="AW678" s="73"/>
      <c r="AX678" s="74" t="s">
        <v>288</v>
      </c>
      <c r="AY678" s="74"/>
    </row>
    <row r="679" customFormat="false" ht="37.3" hidden="false" customHeight="false" outlineLevel="0" collapsed="false">
      <c r="A679" s="66"/>
      <c r="B679" s="137" t="s">
        <v>222</v>
      </c>
      <c r="C679" s="137" t="s">
        <v>223</v>
      </c>
      <c r="D679" s="137" t="s">
        <v>224</v>
      </c>
      <c r="E679" s="137" t="s">
        <v>225</v>
      </c>
      <c r="F679" s="137" t="s">
        <v>226</v>
      </c>
      <c r="G679" s="137" t="s">
        <v>227</v>
      </c>
      <c r="H679" s="137" t="s">
        <v>228</v>
      </c>
      <c r="I679" s="66"/>
      <c r="J679" s="69"/>
      <c r="K679" s="157"/>
      <c r="L679" s="69"/>
      <c r="M679" s="157"/>
      <c r="N679" s="69"/>
      <c r="O679" s="69"/>
      <c r="P679" s="69"/>
      <c r="Q679" s="66"/>
      <c r="R679" s="69"/>
      <c r="T679" s="73" t="s">
        <v>222</v>
      </c>
      <c r="U679" s="73" t="s">
        <v>223</v>
      </c>
      <c r="V679" s="73" t="s">
        <v>224</v>
      </c>
      <c r="W679" s="73" t="s">
        <v>225</v>
      </c>
      <c r="X679" s="73" t="s">
        <v>226</v>
      </c>
      <c r="Y679" s="73" t="s">
        <v>227</v>
      </c>
      <c r="Z679" s="73" t="s">
        <v>228</v>
      </c>
      <c r="AA679" s="66" t="s">
        <v>43</v>
      </c>
      <c r="AD679" s="73" t="s">
        <v>290</v>
      </c>
      <c r="AE679" s="73" t="s">
        <v>291</v>
      </c>
      <c r="AF679" s="73" t="s">
        <v>290</v>
      </c>
      <c r="AG679" s="73" t="s">
        <v>291</v>
      </c>
      <c r="AH679" s="73" t="s">
        <v>290</v>
      </c>
      <c r="AI679" s="73" t="s">
        <v>291</v>
      </c>
      <c r="AJ679" s="73" t="s">
        <v>290</v>
      </c>
      <c r="AK679" s="73" t="s">
        <v>291</v>
      </c>
      <c r="AL679" s="73" t="s">
        <v>290</v>
      </c>
      <c r="AM679" s="73" t="s">
        <v>291</v>
      </c>
      <c r="AN679" s="75" t="s">
        <v>292</v>
      </c>
      <c r="AP679" s="73" t="s">
        <v>293</v>
      </c>
      <c r="AQ679" s="73" t="s">
        <v>294</v>
      </c>
      <c r="AR679" s="73" t="s">
        <v>293</v>
      </c>
      <c r="AS679" s="73" t="s">
        <v>294</v>
      </c>
      <c r="AT679" s="73" t="s">
        <v>293</v>
      </c>
      <c r="AU679" s="73" t="s">
        <v>294</v>
      </c>
      <c r="AV679" s="73" t="s">
        <v>293</v>
      </c>
      <c r="AW679" s="73" t="s">
        <v>294</v>
      </c>
      <c r="AX679" s="73" t="s">
        <v>293</v>
      </c>
      <c r="AY679" s="75" t="s">
        <v>294</v>
      </c>
      <c r="AZ679" s="138" t="s">
        <v>298</v>
      </c>
    </row>
    <row r="680" customFormat="false" ht="13.8" hidden="false" customHeight="false" outlineLevel="0" collapsed="false">
      <c r="A680" s="76" t="s">
        <v>44</v>
      </c>
      <c r="B680" s="79" t="n">
        <f aca="true">INDIRECT(ADDRESS(ROW()-35*INT((ROW()-15)/35)+138,2+INT((ROW()-15)/35), 1, 1, "Variables_Simulación"))</f>
        <v>0</v>
      </c>
      <c r="C680" s="79" t="n">
        <f aca="true">INDIRECT(ADDRESS(ROW()-35*INT((ROW()-15)/35)+108,2+INT((ROW()-15)/35), 1, 1, "Variables_Simulación"))</f>
        <v>0</v>
      </c>
      <c r="D680" s="79" t="n">
        <f aca="true">INDIRECT(ADDRESS(ROW()-35*INT((ROW()-15)/35)+78,2+INT((ROW()-15)/35), 1, 1, "Variables_Simulación"))</f>
        <v>0</v>
      </c>
      <c r="E680" s="79" t="n">
        <f aca="true">INDIRECT(ADDRESS(ROW()-35*INT((ROW()-15)/35)+48,2+INT((ROW()-15)/35), 1, 1, "Variables_Simulación"))</f>
        <v>0</v>
      </c>
      <c r="F680" s="79" t="n">
        <f aca="true">INDIRECT(ADDRESS(ROW()-35*INT((ROW()-15)/35)+18,2+INT((ROW()-15)/35), 1, 1, "Variables_Simulación"))</f>
        <v>0</v>
      </c>
      <c r="G680" s="79" t="n">
        <f aca="true">INDIRECT(ADDRESS(ROW()-35*INT((ROW()-15)/35)-12,2+INT((ROW()-15)/35), 1, 1, "Variables_Simulación"))</f>
        <v>0</v>
      </c>
      <c r="H680" s="79" t="n">
        <f aca="true">INDIRECT(ADDRESS(ROW()-35*INT((ROW()-15)/35)+168,2+INT((ROW()-15)/35), 1, 1, "Variables_Simulación"))</f>
        <v>0</v>
      </c>
      <c r="I680" s="78" t="n">
        <f aca="false">AP680+AR680+AT680+AV680+AX680</f>
        <v>0.17838201257174</v>
      </c>
      <c r="J680" s="79" t="n">
        <f aca="false">AQ680+AS680+AU680+AW680+AY680</f>
        <v>939314.904317625</v>
      </c>
      <c r="K680" s="80" t="n">
        <f aca="false">I680-Tabla_Ministerio!J680</f>
        <v>0.000139563112033586</v>
      </c>
      <c r="L680" s="79" t="n">
        <f aca="false">J680-Tabla_Ministerio!K680</f>
        <v>734.9043176251</v>
      </c>
      <c r="M680" s="82" t="n">
        <f aca="false">Q715/Q740</f>
        <v>0.220105113298008</v>
      </c>
      <c r="N680" s="81" t="n">
        <f aca="false">ROUND(N705*M680,0)</f>
        <v>22021349</v>
      </c>
      <c r="O680" s="82" t="n">
        <f aca="false">Tabla_Ministerio!L680/Tabla_Ministerio!L705-M680</f>
        <v>5.63856998681001E-006</v>
      </c>
      <c r="P680" s="81" t="n">
        <f aca="false">N680-Tabla_Ministerio!L680</f>
        <v>-564</v>
      </c>
      <c r="Q680" s="83" t="n">
        <f aca="false">N680+J680</f>
        <v>22960663.9043176</v>
      </c>
      <c r="R680" s="81" t="n">
        <f aca="false">Q680-Tabla_Ministerio!M680</f>
        <v>170.904317624867</v>
      </c>
      <c r="T680" s="84" t="n">
        <f aca="false">B680+Tabla_Ministerio!B680</f>
        <v>23864</v>
      </c>
      <c r="U680" s="84" t="n">
        <f aca="false">C680+Tabla_Ministerio!C680</f>
        <v>68</v>
      </c>
      <c r="V680" s="84" t="n">
        <f aca="false">D680+Tabla_Ministerio!D680</f>
        <v>1657.65909090909</v>
      </c>
      <c r="W680" s="84" t="n">
        <f aca="false">E680+Tabla_Ministerio!E680</f>
        <v>837.636363636364</v>
      </c>
      <c r="X680" s="84" t="n">
        <f aca="false">F680+Tabla_Ministerio!F680</f>
        <v>396</v>
      </c>
      <c r="Y680" s="84" t="n">
        <f aca="false">G680+Tabla_Ministerio!G680</f>
        <v>891</v>
      </c>
      <c r="Z680" s="84" t="n">
        <f aca="false">H680+Tabla_Ministerio!H680</f>
        <v>118</v>
      </c>
      <c r="AA680" s="84" t="n">
        <f aca="false">Y680+0.33*Z680</f>
        <v>929.94</v>
      </c>
      <c r="AD680" s="85" t="n">
        <f aca="false">IF(U680&gt;0,T680/U680,0)</f>
        <v>350.941176470588</v>
      </c>
      <c r="AE680" s="86" t="n">
        <f aca="false">EXP((((AD680-AD705)/AD706+2)/4-1.9)^3)</f>
        <v>0.548055155648388</v>
      </c>
      <c r="AF680" s="87" t="n">
        <f aca="false">T680/V680</f>
        <v>14.3962049439928</v>
      </c>
      <c r="AG680" s="86" t="n">
        <f aca="false">EXP((((AF680-AF705)/AF706+2)/4-1.9)^3)</f>
        <v>0.00692002593961988</v>
      </c>
      <c r="AH680" s="86" t="n">
        <f aca="false">W680/V680</f>
        <v>0.505312804200886</v>
      </c>
      <c r="AI680" s="86" t="n">
        <f aca="false">EXP((((AH680-AH705)/AH706+2)/4-1.9)^3)</f>
        <v>0.0951181408257919</v>
      </c>
      <c r="AJ680" s="86" t="n">
        <f aca="false">X680/V680</f>
        <v>0.238891097796729</v>
      </c>
      <c r="AK680" s="86" t="n">
        <f aca="false">EXP((((AJ680-AJ705)/AJ706+2)/4-1.9)^3)</f>
        <v>0.741433948588979</v>
      </c>
      <c r="AL680" s="86" t="n">
        <f aca="false">AA680/V680</f>
        <v>0.560995927992652</v>
      </c>
      <c r="AM680" s="86" t="n">
        <f aca="false">EXP((((AL680-AL705)/AL706+2)/4-1.9)^3)</f>
        <v>0.82392071872983</v>
      </c>
      <c r="AN680" s="86" t="n">
        <f aca="false">0.01*AE680+0.15*AG680+0.24*AI680+0.25*AK680+0.35*AM680</f>
        <v>0.503077647948302</v>
      </c>
      <c r="AP680" s="88" t="n">
        <f aca="false">0.01*AE680/$AN705*$AZ680</f>
        <v>0.00194330203426021</v>
      </c>
      <c r="AQ680" s="79" t="n">
        <f aca="false">AP680*$J705</f>
        <v>10232.9407436036</v>
      </c>
      <c r="AR680" s="88" t="n">
        <f aca="false">0.15*AG680/$AN705*$AZ680</f>
        <v>0.000368056946832854</v>
      </c>
      <c r="AS680" s="79" t="n">
        <f aca="false">AR680*$J705</f>
        <v>1938.09549972815</v>
      </c>
      <c r="AT680" s="88" t="n">
        <f aca="false">0.24*AI680/$AN705*$AZ680</f>
        <v>0.00809451127639709</v>
      </c>
      <c r="AU680" s="79" t="n">
        <f aca="false">AT680*$J705</f>
        <v>42623.6646591767</v>
      </c>
      <c r="AV680" s="88" t="n">
        <f aca="false">0.25*AK680/$AN705*$AZ680</f>
        <v>0.0657246850847491</v>
      </c>
      <c r="AW680" s="79" t="n">
        <f aca="false">AV680*$J705</f>
        <v>346089.694760333</v>
      </c>
      <c r="AX680" s="88" t="n">
        <f aca="false">0.35*AM680/$AN705*$AZ680</f>
        <v>0.1022514572295</v>
      </c>
      <c r="AY680" s="79" t="n">
        <f aca="false">AX680*$J705</f>
        <v>538430.508654784</v>
      </c>
      <c r="AZ680" s="140" t="n">
        <v>1</v>
      </c>
      <c r="BA680" s="140"/>
    </row>
    <row r="681" customFormat="false" ht="13.8" hidden="false" customHeight="false" outlineLevel="0" collapsed="false">
      <c r="A681" s="89" t="s">
        <v>45</v>
      </c>
      <c r="B681" s="81" t="n">
        <f aca="true">INDIRECT(ADDRESS(ROW()-35*INT((ROW()-15)/35)+138,2+INT((ROW()-15)/35), 1, 1, "Variables_Simulación"))</f>
        <v>0</v>
      </c>
      <c r="C681" s="81" t="n">
        <f aca="true">INDIRECT(ADDRESS(ROW()-35*INT((ROW()-15)/35)+108,2+INT((ROW()-15)/35), 1, 1, "Variables_Simulación"))</f>
        <v>0</v>
      </c>
      <c r="D681" s="81" t="n">
        <f aca="true">INDIRECT(ADDRESS(ROW()-35*INT((ROW()-15)/35)+78,2+INT((ROW()-15)/35), 1, 1, "Variables_Simulación"))</f>
        <v>0</v>
      </c>
      <c r="E681" s="81" t="n">
        <f aca="true">INDIRECT(ADDRESS(ROW()-35*INT((ROW()-15)/35)+48,2+INT((ROW()-15)/35), 1, 1, "Variables_Simulación"))</f>
        <v>0</v>
      </c>
      <c r="F681" s="81" t="n">
        <f aca="true">INDIRECT(ADDRESS(ROW()-35*INT((ROW()-15)/35)+18,2+INT((ROW()-15)/35), 1, 1, "Variables_Simulación"))</f>
        <v>0</v>
      </c>
      <c r="G681" s="81" t="n">
        <f aca="true">INDIRECT(ADDRESS(ROW()-35*INT((ROW()-15)/35)-12,2+INT((ROW()-15)/35), 1, 1, "Variables_Simulación"))</f>
        <v>0</v>
      </c>
      <c r="H681" s="81" t="n">
        <f aca="true">INDIRECT(ADDRESS(ROW()-35*INT((ROW()-15)/35)+168,2+INT((ROW()-15)/35), 1, 1, "Variables_Simulación"))</f>
        <v>0</v>
      </c>
      <c r="I681" s="82" t="n">
        <f aca="false">AP681+AR681+AT681+AV681+AX681</f>
        <v>0.127019575960992</v>
      </c>
      <c r="J681" s="81" t="n">
        <f aca="false">AQ681+AS681+AU681+AW681+AY681</f>
        <v>668853.205097015</v>
      </c>
      <c r="K681" s="90" t="n">
        <f aca="false">I681-Tabla_Ministerio!J681</f>
        <v>0.000159180602230524</v>
      </c>
      <c r="L681" s="81" t="n">
        <f aca="false">J681-Tabla_Ministerio!K681</f>
        <v>838.205097015249</v>
      </c>
      <c r="M681" s="82" t="n">
        <f aca="false">Q716/Q740</f>
        <v>0.132735676461737</v>
      </c>
      <c r="N681" s="81" t="n">
        <f aca="false">ROUND(N705*M681,0)</f>
        <v>13280103</v>
      </c>
      <c r="O681" s="82" t="n">
        <f aca="false">Tabla_Ministerio!L681/Tabla_Ministerio!L705-M681</f>
        <v>-7.16932408156845E-006</v>
      </c>
      <c r="P681" s="81" t="n">
        <f aca="false">N681-Tabla_Ministerio!L681</f>
        <v>717</v>
      </c>
      <c r="Q681" s="83" t="n">
        <f aca="false">N681+J681</f>
        <v>13948956.205097</v>
      </c>
      <c r="R681" s="81" t="n">
        <f aca="false">Q681-Tabla_Ministerio!M681</f>
        <v>1555.20509701595</v>
      </c>
      <c r="T681" s="83" t="n">
        <f aca="false">B681+Tabla_Ministerio!B681</f>
        <v>17152</v>
      </c>
      <c r="U681" s="83" t="n">
        <f aca="false">C681+Tabla_Ministerio!C681</f>
        <v>50</v>
      </c>
      <c r="V681" s="83" t="n">
        <f aca="false">D681+Tabla_Ministerio!D681</f>
        <v>1397.47727272727</v>
      </c>
      <c r="W681" s="83" t="n">
        <f aca="false">E681+Tabla_Ministerio!E681</f>
        <v>840.727272727273</v>
      </c>
      <c r="X681" s="83" t="n">
        <f aca="false">F681+Tabla_Ministerio!F681</f>
        <v>259</v>
      </c>
      <c r="Y681" s="83" t="n">
        <f aca="false">G681+Tabla_Ministerio!G681</f>
        <v>513</v>
      </c>
      <c r="Z681" s="83" t="n">
        <f aca="false">H681+Tabla_Ministerio!H681</f>
        <v>132</v>
      </c>
      <c r="AA681" s="83" t="n">
        <f aca="false">Y681+0.33*Z681</f>
        <v>556.56</v>
      </c>
      <c r="AD681" s="91" t="n">
        <f aca="false">IF(U681&gt;0,T681/U681,0)</f>
        <v>343.04</v>
      </c>
      <c r="AE681" s="92" t="n">
        <f aca="false">EXP((((AD681-AD705)/AD706+2)/4-1.9)^3)</f>
        <v>0.512435355185917</v>
      </c>
      <c r="AF681" s="93" t="n">
        <f aca="false">T681/V681</f>
        <v>12.2735448616826</v>
      </c>
      <c r="AG681" s="92" t="n">
        <f aca="false">EXP((((AF681-AF705)/AF706+2)/4-1.9)^3)</f>
        <v>0.00250161908423858</v>
      </c>
      <c r="AH681" s="92" t="n">
        <f aca="false">W681/V681</f>
        <v>0.601603538844347</v>
      </c>
      <c r="AI681" s="92" t="n">
        <f aca="false">EXP((((AH681-AH705)/AH706+2)/4-1.9)^3)</f>
        <v>0.233746871174359</v>
      </c>
      <c r="AJ681" s="92" t="n">
        <f aca="false">X681/V681</f>
        <v>0.185333962172096</v>
      </c>
      <c r="AK681" s="92" t="n">
        <f aca="false">EXP((((AJ681-AJ705)/AJ706+2)/4-1.9)^3)</f>
        <v>0.496443577659651</v>
      </c>
      <c r="AL681" s="92" t="n">
        <f aca="false">AA681/V681</f>
        <v>0.398260501878385</v>
      </c>
      <c r="AM681" s="92" t="n">
        <f aca="false">EXP((((AL681-AL705)/AL706+2)/4-1.9)^3)</f>
        <v>0.492897748964082</v>
      </c>
      <c r="AN681" s="92" t="n">
        <f aca="false">0.01*AE681+0.15*AG681+0.24*AI681+0.25*AK681+0.35*AM681</f>
        <v>0.358223952048683</v>
      </c>
      <c r="AP681" s="94" t="n">
        <f aca="false">0.01*AE681/$AN705*$AZ681</f>
        <v>0.00181700082171752</v>
      </c>
      <c r="AQ681" s="81" t="n">
        <f aca="false">AP681*$J705</f>
        <v>9567.87025995819</v>
      </c>
      <c r="AR681" s="94" t="n">
        <f aca="false">0.15*AG681/$AN705*$AZ681</f>
        <v>0.000133054166316352</v>
      </c>
      <c r="AS681" s="81" t="n">
        <f aca="false">AR681*$J705</f>
        <v>700.629843226162</v>
      </c>
      <c r="AT681" s="94" t="n">
        <f aca="false">0.24*AI681/$AN705*$AZ681</f>
        <v>0.0198917542764917</v>
      </c>
      <c r="AU681" s="81" t="n">
        <f aca="false">AT681*$J705</f>
        <v>104744.985189682</v>
      </c>
      <c r="AV681" s="94" t="n">
        <f aca="false">0.25*AK681/$AN705*$AZ681</f>
        <v>0.044007423542073</v>
      </c>
      <c r="AW681" s="81" t="n">
        <f aca="false">AV681*$J705</f>
        <v>231732.046509247</v>
      </c>
      <c r="AX681" s="94" t="n">
        <f aca="false">0.35*AM681/$AN705*$AZ681</f>
        <v>0.0611703431543929</v>
      </c>
      <c r="AY681" s="81" t="n">
        <f aca="false">AX681*$J705</f>
        <v>322107.673294901</v>
      </c>
      <c r="AZ681" s="140" t="n">
        <v>1</v>
      </c>
      <c r="BA681" s="140"/>
    </row>
    <row r="682" customFormat="false" ht="13.8" hidden="false" customHeight="false" outlineLevel="0" collapsed="false">
      <c r="A682" s="89" t="s">
        <v>46</v>
      </c>
      <c r="B682" s="81" t="n">
        <f aca="true">INDIRECT(ADDRESS(ROW()-35*INT((ROW()-15)/35)+138,2+INT((ROW()-15)/35), 1, 1, "Variables_Simulación"))</f>
        <v>0</v>
      </c>
      <c r="C682" s="81" t="n">
        <f aca="true">INDIRECT(ADDRESS(ROW()-35*INT((ROW()-15)/35)+108,2+INT((ROW()-15)/35), 1, 1, "Variables_Simulación"))</f>
        <v>0</v>
      </c>
      <c r="D682" s="81" t="n">
        <f aca="true">INDIRECT(ADDRESS(ROW()-35*INT((ROW()-15)/35)+78,2+INT((ROW()-15)/35), 1, 1, "Variables_Simulación"))</f>
        <v>0</v>
      </c>
      <c r="E682" s="81" t="n">
        <f aca="true">INDIRECT(ADDRESS(ROW()-35*INT((ROW()-15)/35)+48,2+INT((ROW()-15)/35), 1, 1, "Variables_Simulación"))</f>
        <v>0</v>
      </c>
      <c r="F682" s="81" t="n">
        <f aca="true">INDIRECT(ADDRESS(ROW()-35*INT((ROW()-15)/35)+18,2+INT((ROW()-15)/35), 1, 1, "Variables_Simulación"))</f>
        <v>0</v>
      </c>
      <c r="G682" s="81" t="n">
        <f aca="true">INDIRECT(ADDRESS(ROW()-35*INT((ROW()-15)/35)-12,2+INT((ROW()-15)/35), 1, 1, "Variables_Simulación"))</f>
        <v>0</v>
      </c>
      <c r="H682" s="81" t="n">
        <f aca="true">INDIRECT(ADDRESS(ROW()-35*INT((ROW()-15)/35)+168,2+INT((ROW()-15)/35), 1, 1, "Variables_Simulación"))</f>
        <v>0</v>
      </c>
      <c r="I682" s="82" t="n">
        <f aca="false">AP682+AR682+AT682+AV682+AX682</f>
        <v>0.0705348654825753</v>
      </c>
      <c r="J682" s="81" t="n">
        <f aca="false">AQ682+AS682+AU682+AW682+AY682</f>
        <v>371418.897380006</v>
      </c>
      <c r="K682" s="90" t="n">
        <f aca="false">I682-Tabla_Ministerio!J682</f>
        <v>1.74519104510495E-005</v>
      </c>
      <c r="L682" s="81" t="n">
        <f aca="false">J682-Tabla_Ministerio!K682</f>
        <v>91.8973800055683</v>
      </c>
      <c r="M682" s="82" t="n">
        <f aca="false">Q717/Q740</f>
        <v>0.0771811464656676</v>
      </c>
      <c r="N682" s="81" t="n">
        <f aca="false">ROUND(N705*M682,0)</f>
        <v>7721915</v>
      </c>
      <c r="O682" s="82" t="n">
        <f aca="false">Tabla_Ministerio!L682/Tabla_Ministerio!L705-M682</f>
        <v>-1.74603214513347E-005</v>
      </c>
      <c r="P682" s="81" t="n">
        <f aca="false">N682-Tabla_Ministerio!L682</f>
        <v>1747</v>
      </c>
      <c r="Q682" s="83" t="n">
        <f aca="false">N682+J682</f>
        <v>8093333.89738001</v>
      </c>
      <c r="R682" s="81" t="n">
        <f aca="false">Q682-Tabla_Ministerio!M682</f>
        <v>1838.89738000557</v>
      </c>
      <c r="T682" s="83" t="n">
        <f aca="false">B682+Tabla_Ministerio!B682</f>
        <v>16014</v>
      </c>
      <c r="U682" s="83" t="n">
        <f aca="false">C682+Tabla_Ministerio!C682</f>
        <v>66</v>
      </c>
      <c r="V682" s="83" t="n">
        <f aca="false">D682+Tabla_Ministerio!D682</f>
        <v>1125.65909090909</v>
      </c>
      <c r="W682" s="83" t="n">
        <f aca="false">E682+Tabla_Ministerio!E682</f>
        <v>641.886363636364</v>
      </c>
      <c r="X682" s="83" t="n">
        <f aca="false">F682+Tabla_Ministerio!F682</f>
        <v>125</v>
      </c>
      <c r="Y682" s="83" t="n">
        <f aca="false">G682+Tabla_Ministerio!G682</f>
        <v>325</v>
      </c>
      <c r="Z682" s="83" t="n">
        <f aca="false">H682+Tabla_Ministerio!H682</f>
        <v>79</v>
      </c>
      <c r="AA682" s="83" t="n">
        <f aca="false">Y682+0.33*Z682</f>
        <v>351.07</v>
      </c>
      <c r="AD682" s="91" t="n">
        <f aca="false">IF(U682&gt;0,T682/U682,0)</f>
        <v>242.636363636364</v>
      </c>
      <c r="AE682" s="92" t="n">
        <f aca="false">EXP((((AD682-AD705)/AD706+2)/4-1.9)^3)</f>
        <v>0.135333655539692</v>
      </c>
      <c r="AF682" s="93" t="n">
        <f aca="false">T682/V682</f>
        <v>14.2263320478911</v>
      </c>
      <c r="AG682" s="92" t="n">
        <f aca="false">EXP((((AF682-AF705)/AF706+2)/4-1.9)^3)</f>
        <v>0.00640831769644671</v>
      </c>
      <c r="AH682" s="92" t="n">
        <f aca="false">W682/V682</f>
        <v>0.570231581497709</v>
      </c>
      <c r="AI682" s="92" t="n">
        <f aca="false">EXP((((AH682-AH705)/AH706+2)/4-1.9)^3)</f>
        <v>0.179931157573012</v>
      </c>
      <c r="AJ682" s="92" t="n">
        <f aca="false">X682/V682</f>
        <v>0.111046053827051</v>
      </c>
      <c r="AK682" s="92" t="n">
        <f aca="false">EXP((((AJ682-AJ705)/AJ706+2)/4-1.9)^3)</f>
        <v>0.183775953421976</v>
      </c>
      <c r="AL682" s="92" t="n">
        <f aca="false">AA682/V682</f>
        <v>0.311879504936502</v>
      </c>
      <c r="AM682" s="92" t="n">
        <f aca="false">EXP((((AL682-AL705)/AL706+2)/4-1.9)^3)</f>
        <v>0.307092097586729</v>
      </c>
      <c r="AN682" s="92" t="n">
        <f aca="false">0.01*AE682+0.15*AG682+0.24*AI682+0.25*AK682+0.35*AM682</f>
        <v>0.198924284538236</v>
      </c>
      <c r="AP682" s="94" t="n">
        <f aca="false">0.01*AE682/$AN705*$AZ682</f>
        <v>0.000479868066933906</v>
      </c>
      <c r="AQ682" s="81" t="n">
        <f aca="false">AP682*$J705</f>
        <v>2526.86479358915</v>
      </c>
      <c r="AR682" s="94" t="n">
        <f aca="false">0.15*AG682/$AN705*$AZ682</f>
        <v>0.00034084060757418</v>
      </c>
      <c r="AS682" s="81" t="n">
        <f aca="false">AR682*$J705</f>
        <v>1794.78108849313</v>
      </c>
      <c r="AT682" s="94" t="n">
        <f aca="false">0.24*AI682/$AN705*$AZ682</f>
        <v>0.0153120610990223</v>
      </c>
      <c r="AU682" s="81" t="n">
        <f aca="false">AT682*$J705</f>
        <v>80629.4704201154</v>
      </c>
      <c r="AV682" s="94" t="n">
        <f aca="false">0.25*AK682/$AN705*$AZ682</f>
        <v>0.0162908869870279</v>
      </c>
      <c r="AW682" s="81" t="n">
        <f aca="false">AV682*$J705</f>
        <v>85783.721861055</v>
      </c>
      <c r="AX682" s="94" t="n">
        <f aca="false">0.35*AM682/$AN705*$AZ682</f>
        <v>0.0381112087220171</v>
      </c>
      <c r="AY682" s="81" t="n">
        <f aca="false">AX682*$J705</f>
        <v>200684.059216753</v>
      </c>
      <c r="AZ682" s="140" t="n">
        <v>1</v>
      </c>
      <c r="BA682" s="140"/>
    </row>
    <row r="683" customFormat="false" ht="13.8" hidden="false" customHeight="false" outlineLevel="0" collapsed="false">
      <c r="A683" s="89" t="s">
        <v>229</v>
      </c>
      <c r="B683" s="81" t="n">
        <f aca="true">INDIRECT(ADDRESS(ROW()-35*INT((ROW()-15)/35)+138,2+INT((ROW()-15)/35), 1, 1, "Variables_Simulación"))</f>
        <v>0</v>
      </c>
      <c r="C683" s="81" t="n">
        <f aca="true">INDIRECT(ADDRESS(ROW()-35*INT((ROW()-15)/35)+108,2+INT((ROW()-15)/35), 1, 1, "Variables_Simulación"))</f>
        <v>0</v>
      </c>
      <c r="D683" s="81" t="n">
        <f aca="true">INDIRECT(ADDRESS(ROW()-35*INT((ROW()-15)/35)+78,2+INT((ROW()-15)/35), 1, 1, "Variables_Simulación"))</f>
        <v>0</v>
      </c>
      <c r="E683" s="81" t="n">
        <f aca="true">INDIRECT(ADDRESS(ROW()-35*INT((ROW()-15)/35)+48,2+INT((ROW()-15)/35), 1, 1, "Variables_Simulación"))</f>
        <v>0</v>
      </c>
      <c r="F683" s="81" t="n">
        <f aca="true">INDIRECT(ADDRESS(ROW()-35*INT((ROW()-15)/35)+18,2+INT((ROW()-15)/35), 1, 1, "Variables_Simulación"))</f>
        <v>0</v>
      </c>
      <c r="G683" s="81" t="n">
        <f aca="true">INDIRECT(ADDRESS(ROW()-35*INT((ROW()-15)/35)-12,2+INT((ROW()-15)/35), 1, 1, "Variables_Simulación"))</f>
        <v>0</v>
      </c>
      <c r="H683" s="81" t="n">
        <f aca="true">INDIRECT(ADDRESS(ROW()-35*INT((ROW()-15)/35)+168,2+INT((ROW()-15)/35), 1, 1, "Variables_Simulación"))</f>
        <v>0</v>
      </c>
      <c r="I683" s="82" t="n">
        <f aca="false">AP683+AR683+AT683+AV683+AX683</f>
        <v>0.0729659724715247</v>
      </c>
      <c r="J683" s="81" t="n">
        <f aca="false">AQ683+AS683+AU683+AW683+AY683</f>
        <v>384220.496575959</v>
      </c>
      <c r="K683" s="90" t="n">
        <f aca="false">I683-Tabla_Ministerio!J683</f>
        <v>-3.18099901915891E-005</v>
      </c>
      <c r="L683" s="81" t="n">
        <f aca="false">J683-Tabla_Ministerio!K683</f>
        <v>-167.503424041206</v>
      </c>
      <c r="M683" s="82" t="n">
        <f aca="false">Q718/Q740</f>
        <v>0.0532391232340777</v>
      </c>
      <c r="N683" s="81" t="n">
        <f aca="false">ROUND(N705*M683,0)</f>
        <v>5326534</v>
      </c>
      <c r="O683" s="82" t="n">
        <f aca="false">Tabla_Ministerio!L683/Tabla_Ministerio!L705-M683</f>
        <v>-1.59892407933446E-005</v>
      </c>
      <c r="P683" s="81" t="n">
        <f aca="false">N683-Tabla_Ministerio!L683</f>
        <v>1600</v>
      </c>
      <c r="Q683" s="83" t="n">
        <f aca="false">N683+J683</f>
        <v>5710754.49657596</v>
      </c>
      <c r="R683" s="81" t="n">
        <f aca="false">Q683-Tabla_Ministerio!M683</f>
        <v>1432.49657595903</v>
      </c>
      <c r="T683" s="83" t="n">
        <f aca="false">B683+Tabla_Ministerio!B683</f>
        <v>12025</v>
      </c>
      <c r="U683" s="83" t="n">
        <f aca="false">C683+Tabla_Ministerio!C683</f>
        <v>60</v>
      </c>
      <c r="V683" s="83" t="n">
        <f aca="false">D683+Tabla_Ministerio!D683</f>
        <v>429.000852175</v>
      </c>
      <c r="W683" s="83" t="n">
        <f aca="false">E683+Tabla_Ministerio!E683</f>
        <v>268.286363636364</v>
      </c>
      <c r="X683" s="83" t="n">
        <f aca="false">F683+Tabla_Ministerio!F683</f>
        <v>47</v>
      </c>
      <c r="Y683" s="83" t="n">
        <f aca="false">G683+Tabla_Ministerio!G683</f>
        <v>72</v>
      </c>
      <c r="Z683" s="83" t="n">
        <f aca="false">H683+Tabla_Ministerio!H683</f>
        <v>23</v>
      </c>
      <c r="AA683" s="83" t="n">
        <f aca="false">Y683+0.33*Z683</f>
        <v>79.59</v>
      </c>
      <c r="AD683" s="91" t="n">
        <f aca="false">IF(U683&gt;0,T683/U683,0)</f>
        <v>200.416666666667</v>
      </c>
      <c r="AE683" s="92" t="n">
        <f aca="false">EXP((((AD683-AD705)/AD706+2)/4-1.9)^3)</f>
        <v>0.0563832875908921</v>
      </c>
      <c r="AF683" s="93" t="n">
        <f aca="false">T683/V683</f>
        <v>28.0302473504055</v>
      </c>
      <c r="AG683" s="92" t="n">
        <f aca="false">EXP((((AF683-AF705)/AF706+2)/4-1.9)^3)</f>
        <v>0.362233257213584</v>
      </c>
      <c r="AH683" s="92" t="n">
        <f aca="false">W683/V683</f>
        <v>0.625374896754106</v>
      </c>
      <c r="AI683" s="92" t="n">
        <f aca="false">EXP((((AH683-AH705)/AH706+2)/4-1.9)^3)</f>
        <v>0.279704430642416</v>
      </c>
      <c r="AJ683" s="92" t="n">
        <f aca="false">X683/V683</f>
        <v>0.109556891930899</v>
      </c>
      <c r="AK683" s="92" t="n">
        <f aca="false">EXP((((AJ683-AJ705)/AJ706+2)/4-1.9)^3)</f>
        <v>0.179038223008532</v>
      </c>
      <c r="AL683" s="92" t="n">
        <f aca="false">AA683/V683</f>
        <v>0.185524106995324</v>
      </c>
      <c r="AM683" s="92" t="n">
        <f aca="false">EXP((((AL683-AL705)/AL706+2)/4-1.9)^3)</f>
        <v>0.111408902587576</v>
      </c>
      <c r="AN683" s="92" t="n">
        <f aca="false">0.01*AE683+0.15*AG683+0.24*AI683+0.25*AK683+0.35*AM683</f>
        <v>0.205780556469911</v>
      </c>
      <c r="AP683" s="94" t="n">
        <f aca="false">0.01*AE683/$AN705*$AZ683</f>
        <v>0.000199924690689261</v>
      </c>
      <c r="AQ683" s="81" t="n">
        <f aca="false">AP683*$J705</f>
        <v>1052.75324007229</v>
      </c>
      <c r="AR683" s="94" t="n">
        <f aca="false">0.15*AG683/$AN705*$AZ683</f>
        <v>0.0192661801927689</v>
      </c>
      <c r="AS683" s="81" t="n">
        <f aca="false">AR683*$J705</f>
        <v>101450.869083893</v>
      </c>
      <c r="AT683" s="94" t="n">
        <f aca="false">0.24*AI683/$AN705*$AZ683</f>
        <v>0.0238027220489926</v>
      </c>
      <c r="AU683" s="81" t="n">
        <f aca="false">AT683*$J705</f>
        <v>125339.159826761</v>
      </c>
      <c r="AV683" s="94" t="n">
        <f aca="false">0.25*AK683/$AN705*$AZ683</f>
        <v>0.0158709091319099</v>
      </c>
      <c r="AW683" s="81" t="n">
        <f aca="false">AV683*$J705</f>
        <v>83572.2238904454</v>
      </c>
      <c r="AX683" s="94" t="n">
        <f aca="false">0.35*AM683/$AN705*$AZ683</f>
        <v>0.013826236407164</v>
      </c>
      <c r="AY683" s="81" t="n">
        <f aca="false">AX683*$J705</f>
        <v>72805.4905347875</v>
      </c>
      <c r="AZ683" s="140" t="n">
        <v>1</v>
      </c>
      <c r="BA683" s="140"/>
    </row>
    <row r="684" customFormat="false" ht="13.8" hidden="false" customHeight="false" outlineLevel="0" collapsed="false">
      <c r="A684" s="89" t="s">
        <v>48</v>
      </c>
      <c r="B684" s="81" t="n">
        <f aca="true">INDIRECT(ADDRESS(ROW()-35*INT((ROW()-15)/35)+138,2+INT((ROW()-15)/35), 1, 1, "Variables_Simulación"))</f>
        <v>0</v>
      </c>
      <c r="C684" s="81" t="n">
        <f aca="true">INDIRECT(ADDRESS(ROW()-35*INT((ROW()-15)/35)+108,2+INT((ROW()-15)/35), 1, 1, "Variables_Simulación"))</f>
        <v>0</v>
      </c>
      <c r="D684" s="81" t="n">
        <f aca="true">INDIRECT(ADDRESS(ROW()-35*INT((ROW()-15)/35)+78,2+INT((ROW()-15)/35), 1, 1, "Variables_Simulación"))</f>
        <v>0</v>
      </c>
      <c r="E684" s="81" t="n">
        <f aca="true">INDIRECT(ADDRESS(ROW()-35*INT((ROW()-15)/35)+48,2+INT((ROW()-15)/35), 1, 1, "Variables_Simulación"))</f>
        <v>0</v>
      </c>
      <c r="F684" s="81" t="n">
        <f aca="true">INDIRECT(ADDRESS(ROW()-35*INT((ROW()-15)/35)+18,2+INT((ROW()-15)/35), 1, 1, "Variables_Simulación"))</f>
        <v>0</v>
      </c>
      <c r="G684" s="81" t="n">
        <f aca="true">INDIRECT(ADDRESS(ROW()-35*INT((ROW()-15)/35)-12,2+INT((ROW()-15)/35), 1, 1, "Variables_Simulación"))</f>
        <v>0</v>
      </c>
      <c r="H684" s="81" t="n">
        <f aca="true">INDIRECT(ADDRESS(ROW()-35*INT((ROW()-15)/35)+168,2+INT((ROW()-15)/35), 1, 1, "Variables_Simulación"))</f>
        <v>0</v>
      </c>
      <c r="I684" s="82" t="n">
        <f aca="false">AP684+AR684+AT684+AV684+AX684</f>
        <v>0.0662652959228185</v>
      </c>
      <c r="J684" s="81" t="n">
        <f aca="false">AQ684+AS684+AU684+AW684+AY684</f>
        <v>348936.415740286</v>
      </c>
      <c r="K684" s="90" t="n">
        <f aca="false">I684-Tabla_Ministerio!J684</f>
        <v>2.68858292629126E-007</v>
      </c>
      <c r="L684" s="81" t="n">
        <f aca="false">J684-Tabla_Ministerio!K684</f>
        <v>1.41574028576724</v>
      </c>
      <c r="M684" s="82" t="n">
        <f aca="false">Q719/Q740</f>
        <v>0.0426664564698536</v>
      </c>
      <c r="N684" s="81" t="n">
        <f aca="false">ROUND(N705*M684,0)</f>
        <v>4268746</v>
      </c>
      <c r="O684" s="82" t="n">
        <f aca="false">Tabla_Ministerio!L684/Tabla_Ministerio!L705-M684</f>
        <v>-4.02259904296043E-006</v>
      </c>
      <c r="P684" s="81" t="n">
        <f aca="false">N684-Tabla_Ministerio!L684</f>
        <v>402</v>
      </c>
      <c r="Q684" s="83" t="n">
        <f aca="false">N684+J684</f>
        <v>4617682.41574029</v>
      </c>
      <c r="R684" s="81" t="n">
        <f aca="false">Q684-Tabla_Ministerio!M684</f>
        <v>403.415740286</v>
      </c>
      <c r="T684" s="83" t="n">
        <f aca="false">B684+Tabla_Ministerio!B684</f>
        <v>9207</v>
      </c>
      <c r="U684" s="83" t="n">
        <f aca="false">C684+Tabla_Ministerio!C684</f>
        <v>66</v>
      </c>
      <c r="V684" s="83" t="n">
        <f aca="false">D684+Tabla_Ministerio!D684</f>
        <v>332.045454545455</v>
      </c>
      <c r="W684" s="83" t="n">
        <f aca="false">E684+Tabla_Ministerio!E684</f>
        <v>162.795454545455</v>
      </c>
      <c r="X684" s="83" t="n">
        <f aca="false">F684+Tabla_Ministerio!F684</f>
        <v>43</v>
      </c>
      <c r="Y684" s="83" t="n">
        <f aca="false">G684+Tabla_Ministerio!G684</f>
        <v>71</v>
      </c>
      <c r="Z684" s="83" t="n">
        <f aca="false">H684+Tabla_Ministerio!H684</f>
        <v>6</v>
      </c>
      <c r="AA684" s="83" t="n">
        <f aca="false">Y684+0.33*Z684</f>
        <v>72.98</v>
      </c>
      <c r="AD684" s="91" t="n">
        <f aca="false">IF(U684&gt;0,T684/U684,0)</f>
        <v>139.5</v>
      </c>
      <c r="AE684" s="92" t="n">
        <f aca="false">EXP((((AD684-AD705)/AD706+2)/4-1.9)^3)</f>
        <v>0.0106661191844753</v>
      </c>
      <c r="AF684" s="93" t="n">
        <f aca="false">T684/V684</f>
        <v>27.7281314168377</v>
      </c>
      <c r="AG684" s="92" t="n">
        <f aca="false">EXP((((AF684-AF705)/AF706+2)/4-1.9)^3)</f>
        <v>0.345302898487285</v>
      </c>
      <c r="AH684" s="92" t="n">
        <f aca="false">W684/V684</f>
        <v>0.490280629705682</v>
      </c>
      <c r="AI684" s="92" t="n">
        <f aca="false">EXP((((AH684-AH705)/AH706+2)/4-1.9)^3)</f>
        <v>0.0804721140035088</v>
      </c>
      <c r="AJ684" s="92" t="n">
        <f aca="false">X684/V684</f>
        <v>0.129500342231348</v>
      </c>
      <c r="AK684" s="92" t="n">
        <f aca="false">EXP((((AJ684-AJ705)/AJ706+2)/4-1.9)^3)</f>
        <v>0.248578968367527</v>
      </c>
      <c r="AL684" s="92" t="n">
        <f aca="false">AA684/V684</f>
        <v>0.219789185489391</v>
      </c>
      <c r="AM684" s="92" t="n">
        <f aca="false">EXP((((AL684-AL705)/AL706+2)/4-1.9)^3)</f>
        <v>0.152922818992154</v>
      </c>
      <c r="AN684" s="92" t="n">
        <f aca="false">0.01*AE684+0.15*AG684+0.24*AI684+0.25*AK684+0.35*AM684</f>
        <v>0.186883132064915</v>
      </c>
      <c r="AP684" s="94" t="n">
        <f aca="false">0.01*AE684/$AN705*$AZ684</f>
        <v>3.78200823315504E-005</v>
      </c>
      <c r="AQ684" s="81" t="n">
        <f aca="false">AP684*$J705</f>
        <v>199.151060717279</v>
      </c>
      <c r="AR684" s="94" t="n">
        <f aca="false">0.15*AG684/$AN705*$AZ684</f>
        <v>0.0183657014668281</v>
      </c>
      <c r="AS684" s="81" t="n">
        <f aca="false">AR684*$J705</f>
        <v>96709.1741332485</v>
      </c>
      <c r="AT684" s="94" t="n">
        <f aca="false">0.24*AI684/$AN705*$AZ684</f>
        <v>0.00684814093906561</v>
      </c>
      <c r="AU684" s="81" t="n">
        <f aca="false">AT684*$J705</f>
        <v>36060.5913017438</v>
      </c>
      <c r="AV684" s="94" t="n">
        <f aca="false">0.25*AK684/$AN705*$AZ684</f>
        <v>0.0220353740825328</v>
      </c>
      <c r="AW684" s="81" t="n">
        <f aca="false">AV684*$J705</f>
        <v>116032.749039723</v>
      </c>
      <c r="AX684" s="94" t="n">
        <f aca="false">0.35*AM684/$AN705*$AZ684</f>
        <v>0.0189782593520605</v>
      </c>
      <c r="AY684" s="81" t="n">
        <f aca="false">AX684*$J705</f>
        <v>99934.7502048533</v>
      </c>
      <c r="AZ684" s="140" t="n">
        <v>1</v>
      </c>
      <c r="BA684" s="140"/>
    </row>
    <row r="685" customFormat="false" ht="13.8" hidden="false" customHeight="false" outlineLevel="0" collapsed="false">
      <c r="A685" s="89" t="s">
        <v>49</v>
      </c>
      <c r="B685" s="81" t="n">
        <f aca="true">INDIRECT(ADDRESS(ROW()-35*INT((ROW()-15)/35)+138,2+INT((ROW()-15)/35), 1, 1, "Variables_Simulación"))</f>
        <v>0</v>
      </c>
      <c r="C685" s="81" t="n">
        <f aca="true">INDIRECT(ADDRESS(ROW()-35*INT((ROW()-15)/35)+108,2+INT((ROW()-15)/35), 1, 1, "Variables_Simulación"))</f>
        <v>0</v>
      </c>
      <c r="D685" s="81" t="n">
        <f aca="true">INDIRECT(ADDRESS(ROW()-35*INT((ROW()-15)/35)+78,2+INT((ROW()-15)/35), 1, 1, "Variables_Simulación"))</f>
        <v>0</v>
      </c>
      <c r="E685" s="81" t="n">
        <f aca="true">INDIRECT(ADDRESS(ROW()-35*INT((ROW()-15)/35)+48,2+INT((ROW()-15)/35), 1, 1, "Variables_Simulación"))</f>
        <v>0</v>
      </c>
      <c r="F685" s="81" t="n">
        <f aca="true">INDIRECT(ADDRESS(ROW()-35*INT((ROW()-15)/35)+18,2+INT((ROW()-15)/35), 1, 1, "Variables_Simulación"))</f>
        <v>0</v>
      </c>
      <c r="G685" s="81" t="n">
        <f aca="true">INDIRECT(ADDRESS(ROW()-35*INT((ROW()-15)/35)-12,2+INT((ROW()-15)/35), 1, 1, "Variables_Simulación"))</f>
        <v>0</v>
      </c>
      <c r="H685" s="81" t="n">
        <f aca="true">INDIRECT(ADDRESS(ROW()-35*INT((ROW()-15)/35)+168,2+INT((ROW()-15)/35), 1, 1, "Variables_Simulación"))</f>
        <v>0</v>
      </c>
      <c r="I685" s="82" t="n">
        <f aca="false">AP685+AR685+AT685+AV685+AX685</f>
        <v>0.0630082510998782</v>
      </c>
      <c r="J685" s="81" t="n">
        <f aca="false">AQ685+AS685+AU685+AW685+AY685</f>
        <v>331785.635220933</v>
      </c>
      <c r="K685" s="90" t="n">
        <f aca="false">I685-Tabla_Ministerio!J685</f>
        <v>-6.76759904559704E-005</v>
      </c>
      <c r="L685" s="81" t="n">
        <f aca="false">J685-Tabla_Ministerio!K685</f>
        <v>-356.364779067342</v>
      </c>
      <c r="M685" s="82" t="n">
        <f aca="false">Q720/Q740</f>
        <v>0.0695873842302213</v>
      </c>
      <c r="N685" s="81" t="n">
        <f aca="false">ROUND(N705*M685,0)</f>
        <v>6962165</v>
      </c>
      <c r="O685" s="82" t="n">
        <f aca="false">Tabla_Ministerio!L685/Tabla_Ministerio!L705-M685</f>
        <v>-4.88526106376397E-006</v>
      </c>
      <c r="P685" s="81" t="n">
        <f aca="false">N685-Tabla_Ministerio!L685</f>
        <v>489</v>
      </c>
      <c r="Q685" s="83" t="n">
        <f aca="false">N685+J685</f>
        <v>7293950.63522093</v>
      </c>
      <c r="R685" s="81" t="n">
        <f aca="false">Q685-Tabla_Ministerio!M685</f>
        <v>132.635220932774</v>
      </c>
      <c r="T685" s="83" t="n">
        <f aca="false">B685+Tabla_Ministerio!B685</f>
        <v>18500</v>
      </c>
      <c r="U685" s="83" t="n">
        <f aca="false">C685+Tabla_Ministerio!C685</f>
        <v>76</v>
      </c>
      <c r="V685" s="83" t="n">
        <f aca="false">D685+Tabla_Ministerio!D685</f>
        <v>877.227272727273</v>
      </c>
      <c r="W685" s="83" t="n">
        <f aca="false">E685+Tabla_Ministerio!E685</f>
        <v>522.454545454545</v>
      </c>
      <c r="X685" s="83" t="n">
        <f aca="false">F685+Tabla_Ministerio!F685</f>
        <v>116</v>
      </c>
      <c r="Y685" s="83" t="n">
        <f aca="false">G685+Tabla_Ministerio!G685</f>
        <v>174</v>
      </c>
      <c r="Z685" s="83" t="n">
        <f aca="false">H685+Tabla_Ministerio!H685</f>
        <v>13</v>
      </c>
      <c r="AA685" s="83" t="n">
        <f aca="false">Y685+0.33*Z685</f>
        <v>178.29</v>
      </c>
      <c r="AD685" s="91" t="n">
        <f aca="false">IF(U685&gt;0,T685/U685,0)</f>
        <v>243.421052631579</v>
      </c>
      <c r="AE685" s="92" t="n">
        <f aca="false">EXP((((AD685-AD705)/AD706+2)/4-1.9)^3)</f>
        <v>0.137284711758969</v>
      </c>
      <c r="AF685" s="93" t="n">
        <f aca="false">T685/V685</f>
        <v>21.0891756049536</v>
      </c>
      <c r="AG685" s="92" t="n">
        <f aca="false">EXP((((AF685-AF705)/AF706+2)/4-1.9)^3)</f>
        <v>0.0797480670466327</v>
      </c>
      <c r="AH685" s="92" t="n">
        <f aca="false">W685/V685</f>
        <v>0.595574900253898</v>
      </c>
      <c r="AI685" s="92" t="n">
        <f aca="false">EXP((((AH685-AH705)/AH706+2)/4-1.9)^3)</f>
        <v>0.222779649385674</v>
      </c>
      <c r="AJ685" s="92" t="n">
        <f aca="false">X685/V685</f>
        <v>0.13223483082025</v>
      </c>
      <c r="AK685" s="92" t="n">
        <f aca="false">EXP((((AJ685-AJ705)/AJ706+2)/4-1.9)^3)</f>
        <v>0.259096966367834</v>
      </c>
      <c r="AL685" s="92" t="n">
        <f aca="false">AA685/V685</f>
        <v>0.203242655059848</v>
      </c>
      <c r="AM685" s="92" t="n">
        <f aca="false">EXP((((AL685-AL705)/AL706+2)/4-1.9)^3)</f>
        <v>0.131774611117242</v>
      </c>
      <c r="AN685" s="92" t="n">
        <f aca="false">0.01*AE685+0.15*AG685+0.24*AI685+0.25*AK685+0.35*AM685</f>
        <v>0.17769752851014</v>
      </c>
      <c r="AP685" s="94" t="n">
        <f aca="false">0.01*AE685/$AN705*$AZ685</f>
        <v>0.000486786150781492</v>
      </c>
      <c r="AQ685" s="81" t="n">
        <f aca="false">AP685*$J705</f>
        <v>2563.29368669149</v>
      </c>
      <c r="AR685" s="94" t="n">
        <f aca="false">0.15*AG685/$AN705*$AZ685</f>
        <v>0.00424157804163053</v>
      </c>
      <c r="AS685" s="81" t="n">
        <f aca="false">AR685*$J705</f>
        <v>22335.0853311379</v>
      </c>
      <c r="AT685" s="94" t="n">
        <f aca="false">0.24*AI685/$AN705*$AZ685</f>
        <v>0.0189584486034777</v>
      </c>
      <c r="AU685" s="81" t="n">
        <f aca="false">AT685*$J705</f>
        <v>99830.431775314</v>
      </c>
      <c r="AV685" s="94" t="n">
        <f aca="false">0.25*AK685/$AN705*$AZ685</f>
        <v>0.0229677458839694</v>
      </c>
      <c r="AW685" s="81" t="n">
        <f aca="false">AV685*$J705</f>
        <v>120942.384920766</v>
      </c>
      <c r="AX685" s="94" t="n">
        <f aca="false">0.35*AM685/$AN705*$AZ685</f>
        <v>0.0163536924200191</v>
      </c>
      <c r="AY685" s="81" t="n">
        <f aca="false">AX685*$J705</f>
        <v>86114.4395070232</v>
      </c>
      <c r="AZ685" s="140" t="n">
        <v>1</v>
      </c>
      <c r="BA685" s="140"/>
    </row>
    <row r="686" customFormat="false" ht="13.8" hidden="false" customHeight="false" outlineLevel="0" collapsed="false">
      <c r="A686" s="89" t="s">
        <v>50</v>
      </c>
      <c r="B686" s="81" t="n">
        <f aca="true">INDIRECT(ADDRESS(ROW()-35*INT((ROW()-15)/35)+138,2+INT((ROW()-15)/35), 1, 1, "Variables_Simulación"))</f>
        <v>0</v>
      </c>
      <c r="C686" s="81" t="n">
        <f aca="true">INDIRECT(ADDRESS(ROW()-35*INT((ROW()-15)/35)+108,2+INT((ROW()-15)/35), 1, 1, "Variables_Simulación"))</f>
        <v>0</v>
      </c>
      <c r="D686" s="81" t="n">
        <f aca="true">INDIRECT(ADDRESS(ROW()-35*INT((ROW()-15)/35)+78,2+INT((ROW()-15)/35), 1, 1, "Variables_Simulación"))</f>
        <v>0</v>
      </c>
      <c r="E686" s="81" t="n">
        <f aca="true">INDIRECT(ADDRESS(ROW()-35*INT((ROW()-15)/35)+48,2+INT((ROW()-15)/35), 1, 1, "Variables_Simulación"))</f>
        <v>0</v>
      </c>
      <c r="F686" s="81" t="n">
        <f aca="true">INDIRECT(ADDRESS(ROW()-35*INT((ROW()-15)/35)+18,2+INT((ROW()-15)/35), 1, 1, "Variables_Simulación"))</f>
        <v>0</v>
      </c>
      <c r="G686" s="81" t="n">
        <f aca="true">INDIRECT(ADDRESS(ROW()-35*INT((ROW()-15)/35)-12,2+INT((ROW()-15)/35), 1, 1, "Variables_Simulación"))</f>
        <v>0</v>
      </c>
      <c r="H686" s="81" t="n">
        <f aca="true">INDIRECT(ADDRESS(ROW()-35*INT((ROW()-15)/35)+168,2+INT((ROW()-15)/35), 1, 1, "Variables_Simulación"))</f>
        <v>0</v>
      </c>
      <c r="I686" s="82" t="n">
        <f aca="false">AP686+AR686+AT686+AV686+AX686</f>
        <v>0.0403036233622509</v>
      </c>
      <c r="J686" s="81" t="n">
        <f aca="false">AQ686+AS686+AU686+AW686+AY686</f>
        <v>212228.764416149</v>
      </c>
      <c r="K686" s="90" t="n">
        <f aca="false">I686-Tabla_Ministerio!J686</f>
        <v>-9.32888339057747E-005</v>
      </c>
      <c r="L686" s="81" t="n">
        <f aca="false">J686-Tabla_Ministerio!K686</f>
        <v>-491.235583850532</v>
      </c>
      <c r="M686" s="82" t="n">
        <f aca="false">Q721/Q740</f>
        <v>0.0532360184921257</v>
      </c>
      <c r="N686" s="81" t="n">
        <f aca="false">ROUND(N705*M686,0)</f>
        <v>5326223</v>
      </c>
      <c r="O686" s="82" t="n">
        <f aca="false">Tabla_Ministerio!L686/Tabla_Ministerio!L705-M686</f>
        <v>-1.29144840771284E-005</v>
      </c>
      <c r="P686" s="81" t="n">
        <f aca="false">N686-Tabla_Ministerio!L686</f>
        <v>1292</v>
      </c>
      <c r="Q686" s="83" t="n">
        <f aca="false">N686+J686</f>
        <v>5538451.76441615</v>
      </c>
      <c r="R686" s="81" t="n">
        <f aca="false">Q686-Tabla_Ministerio!M686</f>
        <v>800.764416149817</v>
      </c>
      <c r="T686" s="83" t="n">
        <f aca="false">B686+Tabla_Ministerio!B686</f>
        <v>9378</v>
      </c>
      <c r="U686" s="83" t="n">
        <f aca="false">C686+Tabla_Ministerio!C686</f>
        <v>56</v>
      </c>
      <c r="V686" s="83" t="n">
        <f aca="false">D686+Tabla_Ministerio!D686</f>
        <v>604.681818181818</v>
      </c>
      <c r="W686" s="83" t="n">
        <f aca="false">E686+Tabla_Ministerio!E686</f>
        <v>309.522727272727</v>
      </c>
      <c r="X686" s="83" t="n">
        <f aca="false">F686+Tabla_Ministerio!F686</f>
        <v>54</v>
      </c>
      <c r="Y686" s="83" t="n">
        <f aca="false">G686+Tabla_Ministerio!G686</f>
        <v>129</v>
      </c>
      <c r="Z686" s="83" t="n">
        <f aca="false">H686+Tabla_Ministerio!H686</f>
        <v>24</v>
      </c>
      <c r="AA686" s="83" t="n">
        <f aca="false">Y686+0.33*Z686</f>
        <v>136.92</v>
      </c>
      <c r="AD686" s="91" t="n">
        <f aca="false">IF(U686&gt;0,T686/U686,0)</f>
        <v>167.464285714286</v>
      </c>
      <c r="AE686" s="92" t="n">
        <f aca="false">EXP((((AD686-AD705)/AD706+2)/4-1.9)^3)</f>
        <v>0.0243931154284281</v>
      </c>
      <c r="AF686" s="93" t="n">
        <f aca="false">T686/V686</f>
        <v>15.5089829361798</v>
      </c>
      <c r="AG686" s="92" t="n">
        <f aca="false">EXP((((AF686-AF705)/AF706+2)/4-1.9)^3)</f>
        <v>0.0112287362134209</v>
      </c>
      <c r="AH686" s="92" t="n">
        <f aca="false">W686/V686</f>
        <v>0.511877020221003</v>
      </c>
      <c r="AI686" s="92" t="n">
        <f aca="false">EXP((((AH686-AH705)/AH706+2)/4-1.9)^3)</f>
        <v>0.102079573762784</v>
      </c>
      <c r="AJ686" s="92" t="n">
        <f aca="false">X686/V686</f>
        <v>0.0893031646996918</v>
      </c>
      <c r="AK686" s="92" t="n">
        <f aca="false">EXP((((AJ686-AJ705)/AJ706+2)/4-1.9)^3)</f>
        <v>0.122154752220379</v>
      </c>
      <c r="AL686" s="92" t="n">
        <f aca="false">AA686/V686</f>
        <v>0.226433135382996</v>
      </c>
      <c r="AM686" s="92" t="n">
        <f aca="false">EXP((((AL686-AL705)/AL706+2)/4-1.9)^3)</f>
        <v>0.161998035133988</v>
      </c>
      <c r="AN686" s="92" t="n">
        <f aca="false">0.01*AE686+0.15*AG686+0.24*AI686+0.25*AK686+0.35*AM686</f>
        <v>0.113665339641356</v>
      </c>
      <c r="AP686" s="94" t="n">
        <f aca="false">0.01*AE686/$AN705*$AZ686</f>
        <v>8.6493467574312E-005</v>
      </c>
      <c r="AQ686" s="81" t="n">
        <f aca="false">AP686*$J705</f>
        <v>455.452890385966</v>
      </c>
      <c r="AR686" s="94" t="n">
        <f aca="false">0.15*AG686/$AN705*$AZ686</f>
        <v>0.000597225271055881</v>
      </c>
      <c r="AS686" s="81" t="n">
        <f aca="false">AR686*$J705</f>
        <v>3144.83837383723</v>
      </c>
      <c r="AT686" s="94" t="n">
        <f aca="false">0.24*AI686/$AN705*$AZ686</f>
        <v>0.00868692610830141</v>
      </c>
      <c r="AU686" s="81" t="n">
        <f aca="false">AT686*$J705</f>
        <v>45743.172467862</v>
      </c>
      <c r="AV686" s="94" t="n">
        <f aca="false">0.25*AK686/$AN705*$AZ686</f>
        <v>0.0108284529411813</v>
      </c>
      <c r="AW686" s="81" t="n">
        <f aca="false">AV686*$J705</f>
        <v>57019.9152465725</v>
      </c>
      <c r="AX686" s="94" t="n">
        <f aca="false">0.35*AM686/$AN705*$AZ686</f>
        <v>0.020104525574138</v>
      </c>
      <c r="AY686" s="81" t="n">
        <f aca="false">AX686*$J705</f>
        <v>105865.385437492</v>
      </c>
      <c r="AZ686" s="140" t="n">
        <v>1</v>
      </c>
      <c r="BA686" s="140"/>
    </row>
    <row r="687" customFormat="false" ht="13.8" hidden="false" customHeight="false" outlineLevel="0" collapsed="false">
      <c r="A687" s="89" t="s">
        <v>51</v>
      </c>
      <c r="B687" s="81" t="n">
        <f aca="true">INDIRECT(ADDRESS(ROW()-35*INT((ROW()-15)/35)+138,2+INT((ROW()-15)/35), 1, 1, "Variables_Simulación"))</f>
        <v>0</v>
      </c>
      <c r="C687" s="81" t="n">
        <f aca="true">INDIRECT(ADDRESS(ROW()-35*INT((ROW()-15)/35)+108,2+INT((ROW()-15)/35), 1, 1, "Variables_Simulación"))</f>
        <v>0</v>
      </c>
      <c r="D687" s="81" t="n">
        <f aca="true">INDIRECT(ADDRESS(ROW()-35*INT((ROW()-15)/35)+78,2+INT((ROW()-15)/35), 1, 1, "Variables_Simulación"))</f>
        <v>0</v>
      </c>
      <c r="E687" s="81" t="n">
        <f aca="true">INDIRECT(ADDRESS(ROW()-35*INT((ROW()-15)/35)+48,2+INT((ROW()-15)/35), 1, 1, "Variables_Simulación"))</f>
        <v>0</v>
      </c>
      <c r="F687" s="81" t="n">
        <f aca="true">INDIRECT(ADDRESS(ROW()-35*INT((ROW()-15)/35)+18,2+INT((ROW()-15)/35), 1, 1, "Variables_Simulación"))</f>
        <v>0</v>
      </c>
      <c r="G687" s="81" t="n">
        <f aca="true">INDIRECT(ADDRESS(ROW()-35*INT((ROW()-15)/35)-12,2+INT((ROW()-15)/35), 1, 1, "Variables_Simulación"))</f>
        <v>0</v>
      </c>
      <c r="H687" s="81" t="n">
        <f aca="true">INDIRECT(ADDRESS(ROW()-35*INT((ROW()-15)/35)+168,2+INT((ROW()-15)/35), 1, 1, "Variables_Simulación"))</f>
        <v>0</v>
      </c>
      <c r="I687" s="82" t="n">
        <f aca="false">AP687+AR687+AT687+AV687+AX687</f>
        <v>0.0413120160980525</v>
      </c>
      <c r="J687" s="81" t="n">
        <f aca="false">AQ687+AS687+AU687+AW687+AY687</f>
        <v>217538.707456304</v>
      </c>
      <c r="K687" s="90" t="n">
        <f aca="false">I687-Tabla_Ministerio!J687</f>
        <v>-0.000147992725003841</v>
      </c>
      <c r="L687" s="81" t="n">
        <f aca="false">J687-Tabla_Ministerio!K687</f>
        <v>-779.292543696327</v>
      </c>
      <c r="M687" s="82" t="n">
        <f aca="false">Q722/Q740</f>
        <v>0.0492403487717694</v>
      </c>
      <c r="N687" s="81" t="n">
        <f aca="false">ROUND(N705*M687,0)</f>
        <v>4926459</v>
      </c>
      <c r="O687" s="82" t="n">
        <f aca="false">Tabla_Ministerio!L687/Tabla_Ministerio!L705-M687</f>
        <v>-6.8803469523912E-006</v>
      </c>
      <c r="P687" s="81" t="n">
        <f aca="false">N687-Tabla_Ministerio!L687</f>
        <v>688</v>
      </c>
      <c r="Q687" s="83" t="n">
        <f aca="false">N687+J687</f>
        <v>5143997.7074563</v>
      </c>
      <c r="R687" s="81" t="n">
        <f aca="false">Q687-Tabla_Ministerio!M687</f>
        <v>-91.2925436962396</v>
      </c>
      <c r="T687" s="83" t="n">
        <f aca="false">B687+Tabla_Ministerio!B687</f>
        <v>6906</v>
      </c>
      <c r="U687" s="83" t="n">
        <f aca="false">C687+Tabla_Ministerio!C687</f>
        <v>30</v>
      </c>
      <c r="V687" s="83" t="n">
        <f aca="false">D687+Tabla_Ministerio!D687</f>
        <v>326.227272727273</v>
      </c>
      <c r="W687" s="83" t="n">
        <f aca="false">E687+Tabla_Ministerio!E687</f>
        <v>181.477272727273</v>
      </c>
      <c r="X687" s="83" t="n">
        <f aca="false">F687+Tabla_Ministerio!F687</f>
        <v>30</v>
      </c>
      <c r="Y687" s="83" t="n">
        <f aca="false">G687+Tabla_Ministerio!G687</f>
        <v>53</v>
      </c>
      <c r="Z687" s="83" t="n">
        <f aca="false">H687+Tabla_Ministerio!H687</f>
        <v>6</v>
      </c>
      <c r="AA687" s="83" t="n">
        <f aca="false">Y687+0.33*Z687</f>
        <v>54.98</v>
      </c>
      <c r="AD687" s="91" t="n">
        <f aca="false">IF(U687&gt;0,T687/U687,0)</f>
        <v>230.2</v>
      </c>
      <c r="AE687" s="92" t="n">
        <f aca="false">EXP((((AD687-AD705)/AD706+2)/4-1.9)^3)</f>
        <v>0.106870517359722</v>
      </c>
      <c r="AF687" s="93" t="n">
        <f aca="false">T687/V687</f>
        <v>21.1692907900237</v>
      </c>
      <c r="AG687" s="92" t="n">
        <f aca="false">EXP((((AF687-AF705)/AF706+2)/4-1.9)^3)</f>
        <v>0.0815949135795818</v>
      </c>
      <c r="AH687" s="92" t="n">
        <f aca="false">W687/V687</f>
        <v>0.556290929357671</v>
      </c>
      <c r="AI687" s="92" t="n">
        <f aca="false">EXP((((AH687-AH705)/AH706+2)/4-1.9)^3)</f>
        <v>0.158677920396098</v>
      </c>
      <c r="AJ687" s="92" t="n">
        <f aca="false">X687/V687</f>
        <v>0.0919604291486693</v>
      </c>
      <c r="AK687" s="92" t="n">
        <f aca="false">EXP((((AJ687-AJ705)/AJ706+2)/4-1.9)^3)</f>
        <v>0.128815928800217</v>
      </c>
      <c r="AL687" s="92" t="n">
        <f aca="false">AA687/V687</f>
        <v>0.168532813153128</v>
      </c>
      <c r="AM687" s="92" t="n">
        <f aca="false">EXP((((AL687-AL705)/AL706+2)/4-1.9)^3)</f>
        <v>0.0940417430748776</v>
      </c>
      <c r="AN687" s="92" t="n">
        <f aca="false">0.01*AE687+0.15*AG687+0.24*AI687+0.25*AK687+0.35*AM687</f>
        <v>0.11650923538186</v>
      </c>
      <c r="AP687" s="94" t="n">
        <f aca="false">0.01*AE687/$AN705*$AZ687</f>
        <v>0.000378943052806221</v>
      </c>
      <c r="AQ687" s="81" t="n">
        <f aca="false">AP687*$J705</f>
        <v>1995.41900137131</v>
      </c>
      <c r="AR687" s="94" t="n">
        <f aca="false">0.15*AG687/$AN705*$AZ687</f>
        <v>0.00433980667575953</v>
      </c>
      <c r="AS687" s="81" t="n">
        <f aca="false">AR687*$J705</f>
        <v>22852.3326630741</v>
      </c>
      <c r="AT687" s="94" t="n">
        <f aca="false">0.24*AI687/$AN705*$AZ687</f>
        <v>0.0135034201132449</v>
      </c>
      <c r="AU687" s="81" t="n">
        <f aca="false">AT687*$J705</f>
        <v>71105.6209578992</v>
      </c>
      <c r="AV687" s="94" t="n">
        <f aca="false">0.25*AK687/$AN705*$AZ687</f>
        <v>0.0114189353891956</v>
      </c>
      <c r="AW687" s="81" t="n">
        <f aca="false">AV687*$J705</f>
        <v>60129.2476067214</v>
      </c>
      <c r="AX687" s="94" t="n">
        <f aca="false">0.35*AM687/$AN705*$AZ687</f>
        <v>0.0116709108670462</v>
      </c>
      <c r="AY687" s="81" t="n">
        <f aca="false">AX687*$J705</f>
        <v>61456.0872272377</v>
      </c>
      <c r="AZ687" s="140" t="n">
        <v>1</v>
      </c>
      <c r="BA687" s="140"/>
    </row>
    <row r="688" customFormat="false" ht="13.8" hidden="false" customHeight="false" outlineLevel="0" collapsed="false">
      <c r="A688" s="89" t="s">
        <v>52</v>
      </c>
      <c r="B688" s="81" t="n">
        <f aca="true">INDIRECT(ADDRESS(ROW()-35*INT((ROW()-15)/35)+138,2+INT((ROW()-15)/35), 1, 1, "Variables_Simulación"))</f>
        <v>0</v>
      </c>
      <c r="C688" s="81" t="n">
        <f aca="true">INDIRECT(ADDRESS(ROW()-35*INT((ROW()-15)/35)+108,2+INT((ROW()-15)/35), 1, 1, "Variables_Simulación"))</f>
        <v>0</v>
      </c>
      <c r="D688" s="81" t="n">
        <f aca="true">INDIRECT(ADDRESS(ROW()-35*INT((ROW()-15)/35)+78,2+INT((ROW()-15)/35), 1, 1, "Variables_Simulación"))</f>
        <v>0</v>
      </c>
      <c r="E688" s="81" t="n">
        <f aca="true">INDIRECT(ADDRESS(ROW()-35*INT((ROW()-15)/35)+48,2+INT((ROW()-15)/35), 1, 1, "Variables_Simulación"))</f>
        <v>0</v>
      </c>
      <c r="F688" s="81" t="n">
        <f aca="true">INDIRECT(ADDRESS(ROW()-35*INT((ROW()-15)/35)+18,2+INT((ROW()-15)/35), 1, 1, "Variables_Simulación"))</f>
        <v>0</v>
      </c>
      <c r="G688" s="81" t="n">
        <f aca="true">INDIRECT(ADDRESS(ROW()-35*INT((ROW()-15)/35)-12,2+INT((ROW()-15)/35), 1, 1, "Variables_Simulación"))</f>
        <v>0</v>
      </c>
      <c r="H688" s="81" t="n">
        <f aca="true">INDIRECT(ADDRESS(ROW()-35*INT((ROW()-15)/35)+168,2+INT((ROW()-15)/35), 1, 1, "Variables_Simulación"))</f>
        <v>0</v>
      </c>
      <c r="I688" s="82" t="n">
        <f aca="false">AP688+AR688+AT688+AV688+AX688</f>
        <v>0.0107535827636744</v>
      </c>
      <c r="J688" s="81" t="n">
        <f aca="false">AQ688+AS688+AU688+AW688+AY688</f>
        <v>56625.6676842355</v>
      </c>
      <c r="K688" s="90" t="n">
        <f aca="false">I688-Tabla_Ministerio!J688</f>
        <v>0.000122806401185359</v>
      </c>
      <c r="L688" s="81" t="n">
        <f aca="false">J688-Tabla_Ministerio!K688</f>
        <v>646.667684235494</v>
      </c>
      <c r="M688" s="82" t="n">
        <f aca="false">Q723/Q740</f>
        <v>0.0241173636474379</v>
      </c>
      <c r="N688" s="81" t="n">
        <f aca="false">ROUND(N705*M688,0)</f>
        <v>2412924</v>
      </c>
      <c r="O688" s="82" t="n">
        <f aca="false">Tabla_Ministerio!L688/Tabla_Ministerio!L705-M688</f>
        <v>-4.86615895123332E-006</v>
      </c>
      <c r="P688" s="81" t="n">
        <f aca="false">N688-Tabla_Ministerio!L688</f>
        <v>487</v>
      </c>
      <c r="Q688" s="83" t="n">
        <f aca="false">N688+J688</f>
        <v>2469549.66768424</v>
      </c>
      <c r="R688" s="81" t="n">
        <f aca="false">Q688-Tabla_Ministerio!M688</f>
        <v>1133.66768423561</v>
      </c>
      <c r="T688" s="83" t="n">
        <f aca="false">B688+Tabla_Ministerio!B688</f>
        <v>6994</v>
      </c>
      <c r="U688" s="83" t="n">
        <f aca="false">C688+Tabla_Ministerio!C688</f>
        <v>37</v>
      </c>
      <c r="V688" s="83" t="n">
        <f aca="false">D688+Tabla_Ministerio!D688</f>
        <v>407.431818181818</v>
      </c>
      <c r="W688" s="83" t="n">
        <f aca="false">E688+Tabla_Ministerio!E688</f>
        <v>135.954545454545</v>
      </c>
      <c r="X688" s="83" t="n">
        <f aca="false">F688+Tabla_Ministerio!F688</f>
        <v>19</v>
      </c>
      <c r="Y688" s="83" t="n">
        <f aca="false">G688+Tabla_Ministerio!G688</f>
        <v>34</v>
      </c>
      <c r="Z688" s="83" t="n">
        <f aca="false">H688+Tabla_Ministerio!H688</f>
        <v>6</v>
      </c>
      <c r="AA688" s="83" t="n">
        <f aca="false">Y688+0.33*Z688</f>
        <v>35.98</v>
      </c>
      <c r="AD688" s="91" t="n">
        <f aca="false">IF(U688&gt;0,T688/U688,0)</f>
        <v>189.027027027027</v>
      </c>
      <c r="AE688" s="92" t="n">
        <f aca="false">EXP((((AD688-AD705)/AD706+2)/4-1.9)^3)</f>
        <v>0.0428897800831083</v>
      </c>
      <c r="AF688" s="93" t="n">
        <f aca="false">T688/V688</f>
        <v>17.1660623640319</v>
      </c>
      <c r="AG688" s="92" t="n">
        <f aca="false">EXP((((AF688-AF705)/AF706+2)/4-1.9)^3)</f>
        <v>0.0217466171117824</v>
      </c>
      <c r="AH688" s="92" t="n">
        <f aca="false">W688/V688</f>
        <v>0.333686617950576</v>
      </c>
      <c r="AI688" s="92" t="n">
        <f aca="false">EXP((((AH688-AH705)/AH706+2)/4-1.9)^3)</f>
        <v>0.00861089139964321</v>
      </c>
      <c r="AJ688" s="92" t="n">
        <f aca="false">X688/V688</f>
        <v>0.0466335694762091</v>
      </c>
      <c r="AK688" s="92" t="n">
        <f aca="false">EXP((((AJ688-AJ705)/AJ706+2)/4-1.9)^3)</f>
        <v>0.0457348157339266</v>
      </c>
      <c r="AL688" s="92" t="n">
        <f aca="false">AA688/V688</f>
        <v>0.0883092541975791</v>
      </c>
      <c r="AM688" s="92" t="n">
        <f aca="false">EXP((((AL688-AL705)/AL706+2)/4-1.9)^3)</f>
        <v>0.0375323684927411</v>
      </c>
      <c r="AN688" s="92" t="n">
        <f aca="false">0.01*AE688+0.15*AG688+0.24*AI688+0.25*AK688+0.35*AM688</f>
        <v>0.0303275372094539</v>
      </c>
      <c r="AP688" s="94" t="n">
        <f aca="false">0.01*AE688/$AN705*$AZ688</f>
        <v>0.000152079213242453</v>
      </c>
      <c r="AQ688" s="81" t="n">
        <f aca="false">AP688*$J705</f>
        <v>800.810965052235</v>
      </c>
      <c r="AR688" s="94" t="n">
        <f aca="false">0.15*AG688/$AN705*$AZ688</f>
        <v>0.00115664212359086</v>
      </c>
      <c r="AS688" s="81" t="n">
        <f aca="false">AR688*$J705</f>
        <v>6090.58710565643</v>
      </c>
      <c r="AT688" s="94" t="n">
        <f aca="false">0.24*AI688/$AN705*$AZ688</f>
        <v>0.000732783009940232</v>
      </c>
      <c r="AU688" s="81" t="n">
        <f aca="false">AT688*$J705</f>
        <v>3858.65140180977</v>
      </c>
      <c r="AV688" s="94" t="n">
        <f aca="false">0.25*AK688/$AN705*$AZ688</f>
        <v>0.00405417956278087</v>
      </c>
      <c r="AW688" s="81" t="n">
        <f aca="false">AV688*$J705</f>
        <v>21348.2919785338</v>
      </c>
      <c r="AX688" s="94" t="n">
        <f aca="false">0.35*AM688/$AN705*$AZ688</f>
        <v>0.00465789885411995</v>
      </c>
      <c r="AY688" s="81" t="n">
        <f aca="false">AX688*$J705</f>
        <v>24527.3262331833</v>
      </c>
      <c r="AZ688" s="140" t="n">
        <v>1</v>
      </c>
      <c r="BA688" s="140"/>
    </row>
    <row r="689" customFormat="false" ht="13.8" hidden="false" customHeight="false" outlineLevel="0" collapsed="false">
      <c r="A689" s="89" t="s">
        <v>53</v>
      </c>
      <c r="B689" s="81" t="n">
        <f aca="true">INDIRECT(ADDRESS(ROW()-35*INT((ROW()-15)/35)+138,2+INT((ROW()-15)/35), 1, 1, "Variables_Simulación"))</f>
        <v>0</v>
      </c>
      <c r="C689" s="81" t="n">
        <f aca="true">INDIRECT(ADDRESS(ROW()-35*INT((ROW()-15)/35)+108,2+INT((ROW()-15)/35), 1, 1, "Variables_Simulación"))</f>
        <v>0</v>
      </c>
      <c r="D689" s="81" t="n">
        <f aca="true">INDIRECT(ADDRESS(ROW()-35*INT((ROW()-15)/35)+78,2+INT((ROW()-15)/35), 1, 1, "Variables_Simulación"))</f>
        <v>0</v>
      </c>
      <c r="E689" s="81" t="n">
        <f aca="true">INDIRECT(ADDRESS(ROW()-35*INT((ROW()-15)/35)+48,2+INT((ROW()-15)/35), 1, 1, "Variables_Simulación"))</f>
        <v>0</v>
      </c>
      <c r="F689" s="81" t="n">
        <f aca="true">INDIRECT(ADDRESS(ROW()-35*INT((ROW()-15)/35)+18,2+INT((ROW()-15)/35), 1, 1, "Variables_Simulación"))</f>
        <v>0</v>
      </c>
      <c r="G689" s="81" t="n">
        <f aca="true">INDIRECT(ADDRESS(ROW()-35*INT((ROW()-15)/35)-12,2+INT((ROW()-15)/35), 1, 1, "Variables_Simulación"))</f>
        <v>0</v>
      </c>
      <c r="H689" s="81" t="n">
        <f aca="true">INDIRECT(ADDRESS(ROW()-35*INT((ROW()-15)/35)+168,2+INT((ROW()-15)/35), 1, 1, "Variables_Simulación"))</f>
        <v>0</v>
      </c>
      <c r="I689" s="82" t="n">
        <f aca="false">AP689+AR689+AT689+AV689+AX689</f>
        <v>0.0109551501904871</v>
      </c>
      <c r="J689" s="81" t="n">
        <f aca="false">AQ689+AS689+AU689+AW689+AY689</f>
        <v>57687.0711604071</v>
      </c>
      <c r="K689" s="90" t="n">
        <f aca="false">I689-Tabla_Ministerio!J689</f>
        <v>-2.99917143018295E-005</v>
      </c>
      <c r="L689" s="81" t="n">
        <f aca="false">J689-Tabla_Ministerio!K689</f>
        <v>-157.928839592896</v>
      </c>
      <c r="M689" s="82" t="n">
        <f aca="false">Q724/Q740</f>
        <v>0.0236378068117604</v>
      </c>
      <c r="N689" s="81" t="n">
        <f aca="false">ROUND(N705*M689,0)</f>
        <v>2364945</v>
      </c>
      <c r="O689" s="82" t="n">
        <f aca="false">Tabla_Ministerio!L689/Tabla_Ministerio!L705-M689</f>
        <v>-8.68132056976168E-006</v>
      </c>
      <c r="P689" s="81" t="n">
        <f aca="false">N689-Tabla_Ministerio!L689</f>
        <v>869</v>
      </c>
      <c r="Q689" s="83" t="n">
        <f aca="false">N689+J689</f>
        <v>2422632.07116041</v>
      </c>
      <c r="R689" s="81" t="n">
        <f aca="false">Q689-Tabla_Ministerio!M689</f>
        <v>711.071160407271</v>
      </c>
      <c r="T689" s="83" t="n">
        <f aca="false">B689+Tabla_Ministerio!B689</f>
        <v>5923</v>
      </c>
      <c r="U689" s="83" t="n">
        <f aca="false">C689+Tabla_Ministerio!C689</f>
        <v>33</v>
      </c>
      <c r="V689" s="83" t="n">
        <f aca="false">D689+Tabla_Ministerio!D689</f>
        <v>359.772727272727</v>
      </c>
      <c r="W689" s="83" t="n">
        <f aca="false">E689+Tabla_Ministerio!E689</f>
        <v>127.159090909091</v>
      </c>
      <c r="X689" s="83" t="n">
        <f aca="false">F689+Tabla_Ministerio!F689</f>
        <v>11</v>
      </c>
      <c r="Y689" s="83" t="n">
        <f aca="false">G689+Tabla_Ministerio!G689</f>
        <v>38</v>
      </c>
      <c r="Z689" s="83" t="n">
        <f aca="false">H689+Tabla_Ministerio!H689</f>
        <v>8</v>
      </c>
      <c r="AA689" s="83" t="n">
        <f aca="false">Y689+0.33*Z689</f>
        <v>40.64</v>
      </c>
      <c r="AD689" s="91" t="n">
        <f aca="false">IF(U689&gt;0,T689/U689,0)</f>
        <v>179.484848484849</v>
      </c>
      <c r="AE689" s="92" t="n">
        <f aca="false">EXP((((AD689-AD705)/AD706+2)/4-1.9)^3)</f>
        <v>0.0336676238981566</v>
      </c>
      <c r="AF689" s="93" t="n">
        <f aca="false">T689/V689</f>
        <v>16.4631711939356</v>
      </c>
      <c r="AG689" s="92" t="n">
        <f aca="false">EXP((((AF689-AF705)/AF706+2)/4-1.9)^3)</f>
        <v>0.0165707997154818</v>
      </c>
      <c r="AH689" s="92" t="n">
        <f aca="false">W689/V689</f>
        <v>0.353442830069489</v>
      </c>
      <c r="AI689" s="92" t="n">
        <f aca="false">EXP((((AH689-AH705)/AH706+2)/4-1.9)^3)</f>
        <v>0.0120384578787631</v>
      </c>
      <c r="AJ689" s="92" t="n">
        <f aca="false">X689/V689</f>
        <v>0.0305748578648137</v>
      </c>
      <c r="AK689" s="92" t="n">
        <f aca="false">EXP((((AJ689-AJ705)/AJ706+2)/4-1.9)^3)</f>
        <v>0.0295429099189242</v>
      </c>
      <c r="AL689" s="92" t="n">
        <f aca="false">AA689/V689</f>
        <v>0.112960202147821</v>
      </c>
      <c r="AM689" s="92" t="n">
        <f aca="false">EXP((((AL689-AL705)/AL706+2)/4-1.9)^3)</f>
        <v>0.0508535697316768</v>
      </c>
      <c r="AN689" s="92" t="n">
        <f aca="false">0.01*AE689+0.15*AG689+0.24*AI689+0.25*AK689+0.35*AM689</f>
        <v>0.0308960029730249</v>
      </c>
      <c r="AP689" s="94" t="n">
        <f aca="false">0.01*AE689/$AN705*$AZ689</f>
        <v>0.000119379156159185</v>
      </c>
      <c r="AQ689" s="81" t="n">
        <f aca="false">AP689*$J705</f>
        <v>628.620672166071</v>
      </c>
      <c r="AR689" s="94" t="n">
        <f aca="false">0.15*AG689/$AN705*$AZ689</f>
        <v>0.000881354781481351</v>
      </c>
      <c r="AS689" s="81" t="n">
        <f aca="false">AR689*$J705</f>
        <v>4640.99305923064</v>
      </c>
      <c r="AT689" s="94" t="n">
        <f aca="false">0.24*AI689/$AN705*$AZ689</f>
        <v>0.00102446738554899</v>
      </c>
      <c r="AU689" s="81" t="n">
        <f aca="false">AT689*$J705</f>
        <v>5394.58811098721</v>
      </c>
      <c r="AV689" s="94" t="n">
        <f aca="false">0.25*AK689/$AN705*$AZ689</f>
        <v>0.00261884211615025</v>
      </c>
      <c r="AW689" s="81" t="n">
        <f aca="false">AV689*$J705</f>
        <v>13790.1652542761</v>
      </c>
      <c r="AX689" s="94" t="n">
        <f aca="false">0.35*AM689/$AN705*$AZ689</f>
        <v>0.00631110675114729</v>
      </c>
      <c r="AY689" s="81" t="n">
        <f aca="false">AX689*$J705</f>
        <v>33232.7040637471</v>
      </c>
      <c r="AZ689" s="140" t="n">
        <v>1</v>
      </c>
      <c r="BA689" s="140"/>
    </row>
    <row r="690" customFormat="false" ht="13.8" hidden="false" customHeight="false" outlineLevel="0" collapsed="false">
      <c r="A690" s="89" t="s">
        <v>54</v>
      </c>
      <c r="B690" s="81" t="n">
        <f aca="true">INDIRECT(ADDRESS(ROW()-35*INT((ROW()-15)/35)+138,2+INT((ROW()-15)/35), 1, 1, "Variables_Simulación"))</f>
        <v>0</v>
      </c>
      <c r="C690" s="81" t="n">
        <f aca="true">INDIRECT(ADDRESS(ROW()-35*INT((ROW()-15)/35)+108,2+INT((ROW()-15)/35), 1, 1, "Variables_Simulación"))</f>
        <v>0</v>
      </c>
      <c r="D690" s="81" t="n">
        <f aca="true">INDIRECT(ADDRESS(ROW()-35*INT((ROW()-15)/35)+78,2+INT((ROW()-15)/35), 1, 1, "Variables_Simulación"))</f>
        <v>0</v>
      </c>
      <c r="E690" s="81" t="n">
        <f aca="true">INDIRECT(ADDRESS(ROW()-35*INT((ROW()-15)/35)+48,2+INT((ROW()-15)/35), 1, 1, "Variables_Simulación"))</f>
        <v>0</v>
      </c>
      <c r="F690" s="81" t="n">
        <f aca="true">INDIRECT(ADDRESS(ROW()-35*INT((ROW()-15)/35)+18,2+INT((ROW()-15)/35), 1, 1, "Variables_Simulación"))</f>
        <v>0</v>
      </c>
      <c r="G690" s="81" t="n">
        <f aca="true">INDIRECT(ADDRESS(ROW()-35*INT((ROW()-15)/35)-12,2+INT((ROW()-15)/35), 1, 1, "Variables_Simulación"))</f>
        <v>0</v>
      </c>
      <c r="H690" s="81" t="n">
        <f aca="true">INDIRECT(ADDRESS(ROW()-35*INT((ROW()-15)/35)+168,2+INT((ROW()-15)/35), 1, 1, "Variables_Simulación"))</f>
        <v>0</v>
      </c>
      <c r="I690" s="82" t="n">
        <f aca="false">AP690+AR690+AT690+AV690+AX690</f>
        <v>0.0258741736172766</v>
      </c>
      <c r="J690" s="81" t="n">
        <f aca="false">AQ690+AS690+AU690+AW690+AY690</f>
        <v>136246.903851001</v>
      </c>
      <c r="K690" s="90" t="n">
        <f aca="false">I690-Tabla_Ministerio!J690</f>
        <v>6.05874890741848E-006</v>
      </c>
      <c r="L690" s="81" t="n">
        <f aca="false">J690-Tabla_Ministerio!K690</f>
        <v>31.9038510007667</v>
      </c>
      <c r="M690" s="82" t="n">
        <f aca="false">Q725/Q740</f>
        <v>0.0207490139229758</v>
      </c>
      <c r="N690" s="81" t="n">
        <f aca="false">ROUND(N705*M690,0)</f>
        <v>2075923</v>
      </c>
      <c r="O690" s="82" t="n">
        <f aca="false">Tabla_Ministerio!L690/Tabla_Ministerio!L705-M690</f>
        <v>9.45502208507532E-006</v>
      </c>
      <c r="P690" s="81" t="n">
        <f aca="false">N690-Tabla_Ministerio!L690</f>
        <v>-946</v>
      </c>
      <c r="Q690" s="83" t="n">
        <f aca="false">N690+J690</f>
        <v>2212169.903851</v>
      </c>
      <c r="R690" s="81" t="n">
        <f aca="false">Q690-Tabla_Ministerio!M690</f>
        <v>-914.096148999408</v>
      </c>
      <c r="T690" s="83" t="n">
        <f aca="false">B690+Tabla_Ministerio!B690</f>
        <v>7053</v>
      </c>
      <c r="U690" s="83" t="n">
        <f aca="false">C690+Tabla_Ministerio!C690</f>
        <v>36</v>
      </c>
      <c r="V690" s="83" t="n">
        <f aca="false">D690+Tabla_Ministerio!D690</f>
        <v>272.886363636364</v>
      </c>
      <c r="W690" s="83" t="n">
        <f aca="false">E690+Tabla_Ministerio!E690</f>
        <v>134.340909090909</v>
      </c>
      <c r="X690" s="83" t="n">
        <f aca="false">F690+Tabla_Ministerio!F690</f>
        <v>8</v>
      </c>
      <c r="Y690" s="83" t="n">
        <f aca="false">G690+Tabla_Ministerio!G690</f>
        <v>14</v>
      </c>
      <c r="Z690" s="83" t="n">
        <f aca="false">H690+Tabla_Ministerio!H690</f>
        <v>3</v>
      </c>
      <c r="AA690" s="83" t="n">
        <f aca="false">Y690+0.33*Z690</f>
        <v>14.99</v>
      </c>
      <c r="AD690" s="91" t="n">
        <f aca="false">IF(U690&gt;0,T690/U690,0)</f>
        <v>195.916666666667</v>
      </c>
      <c r="AE690" s="92" t="n">
        <f aca="false">EXP((((AD690-AD705)/AD706+2)/4-1.9)^3)</f>
        <v>0.0507076266613383</v>
      </c>
      <c r="AF690" s="93" t="n">
        <f aca="false">T690/V690</f>
        <v>25.8459232114599</v>
      </c>
      <c r="AG690" s="92" t="n">
        <f aca="false">EXP((((AF690-AF705)/AF706+2)/4-1.9)^3)</f>
        <v>0.247638086015751</v>
      </c>
      <c r="AH690" s="92" t="n">
        <f aca="false">W690/V690</f>
        <v>0.492296160572998</v>
      </c>
      <c r="AI690" s="92" t="n">
        <f aca="false">EXP((((AH690-AH705)/AH706+2)/4-1.9)^3)</f>
        <v>0.0823333131745193</v>
      </c>
      <c r="AJ690" s="92" t="n">
        <f aca="false">X690/V690</f>
        <v>0.0293162321978845</v>
      </c>
      <c r="AK690" s="92" t="n">
        <f aca="false">EXP((((AJ690-AJ705)/AJ706+2)/4-1.9)^3)</f>
        <v>0.0285012359909321</v>
      </c>
      <c r="AL690" s="92" t="n">
        <f aca="false">AA690/V690</f>
        <v>0.0549312900807861</v>
      </c>
      <c r="AM690" s="92" t="n">
        <f aca="false">EXP((((AL690-AL705)/AL706+2)/4-1.9)^3)</f>
        <v>0.0240940922045565</v>
      </c>
      <c r="AN690" s="92" t="n">
        <f aca="false">0.01*AE690+0.15*AG690+0.24*AI690+0.25*AK690+0.35*AM690</f>
        <v>0.0729710256001884</v>
      </c>
      <c r="AP690" s="94" t="n">
        <f aca="false">0.01*AE690/$AN705*$AZ690</f>
        <v>0.000179799848661045</v>
      </c>
      <c r="AQ690" s="81" t="n">
        <f aca="false">AP690*$J705</f>
        <v>946.780873287049</v>
      </c>
      <c r="AR690" s="94" t="n">
        <f aca="false">0.15*AG690/$AN705*$AZ690</f>
        <v>0.0131711815322322</v>
      </c>
      <c r="AS690" s="81" t="n">
        <f aca="false">AR690*$J705</f>
        <v>69356.13598217</v>
      </c>
      <c r="AT690" s="94" t="n">
        <f aca="false">0.24*AI690/$AN705*$AZ690</f>
        <v>0.0070065281567569</v>
      </c>
      <c r="AU690" s="81" t="n">
        <f aca="false">AT690*$J705</f>
        <v>36894.6186349145</v>
      </c>
      <c r="AV690" s="94" t="n">
        <f aca="false">0.25*AK690/$AN705*$AZ690</f>
        <v>0.00252650254765792</v>
      </c>
      <c r="AW690" s="81" t="n">
        <f aca="false">AV690*$J705</f>
        <v>13303.9282638272</v>
      </c>
      <c r="AX690" s="94" t="n">
        <f aca="false">0.35*AM690/$AN705*$AZ690</f>
        <v>0.00299016153196858</v>
      </c>
      <c r="AY690" s="81" t="n">
        <f aca="false">AX690*$J705</f>
        <v>15745.440096802</v>
      </c>
      <c r="AZ690" s="140" t="n">
        <v>1</v>
      </c>
      <c r="BA690" s="140"/>
    </row>
    <row r="691" customFormat="false" ht="13.8" hidden="false" customHeight="false" outlineLevel="0" collapsed="false">
      <c r="A691" s="89" t="s">
        <v>55</v>
      </c>
      <c r="B691" s="81" t="n">
        <f aca="true">INDIRECT(ADDRESS(ROW()-35*INT((ROW()-15)/35)+138,2+INT((ROW()-15)/35), 1, 1, "Variables_Simulación"))</f>
        <v>0</v>
      </c>
      <c r="C691" s="81" t="n">
        <f aca="true">INDIRECT(ADDRESS(ROW()-35*INT((ROW()-15)/35)+108,2+INT((ROW()-15)/35), 1, 1, "Variables_Simulación"))</f>
        <v>0</v>
      </c>
      <c r="D691" s="81" t="n">
        <f aca="true">INDIRECT(ADDRESS(ROW()-35*INT((ROW()-15)/35)+78,2+INT((ROW()-15)/35), 1, 1, "Variables_Simulación"))</f>
        <v>0</v>
      </c>
      <c r="E691" s="81" t="n">
        <f aca="true">INDIRECT(ADDRESS(ROW()-35*INT((ROW()-15)/35)+48,2+INT((ROW()-15)/35), 1, 1, "Variables_Simulación"))</f>
        <v>0</v>
      </c>
      <c r="F691" s="81" t="n">
        <f aca="true">INDIRECT(ADDRESS(ROW()-35*INT((ROW()-15)/35)+18,2+INT((ROW()-15)/35), 1, 1, "Variables_Simulación"))</f>
        <v>0</v>
      </c>
      <c r="G691" s="81" t="n">
        <f aca="true">INDIRECT(ADDRESS(ROW()-35*INT((ROW()-15)/35)-12,2+INT((ROW()-15)/35), 1, 1, "Variables_Simulación"))</f>
        <v>0</v>
      </c>
      <c r="H691" s="81" t="n">
        <f aca="true">INDIRECT(ADDRESS(ROW()-35*INT((ROW()-15)/35)+168,2+INT((ROW()-15)/35), 1, 1, "Variables_Simulación"))</f>
        <v>0</v>
      </c>
      <c r="I691" s="82" t="n">
        <f aca="false">AP691+AR691+AT691+AV691+AX691</f>
        <v>0.0181044464309162</v>
      </c>
      <c r="J691" s="81" t="n">
        <f aca="false">AQ691+AS691+AU691+AW691+AY691</f>
        <v>95333.4706891508</v>
      </c>
      <c r="K691" s="90" t="n">
        <f aca="false">I691-Tabla_Ministerio!J691</f>
        <v>3.21835866371432E-005</v>
      </c>
      <c r="L691" s="81" t="n">
        <f aca="false">J691-Tabla_Ministerio!K691</f>
        <v>169.470689150767</v>
      </c>
      <c r="M691" s="82" t="n">
        <f aca="false">Q726/Q740</f>
        <v>0.0201984455714048</v>
      </c>
      <c r="N691" s="81" t="n">
        <f aca="false">ROUND(N705*M691,0)</f>
        <v>2020839</v>
      </c>
      <c r="O691" s="82" t="n">
        <f aca="false">Tabla_Ministerio!L691/Tabla_Ministerio!L705-M691</f>
        <v>9.41448246186832E-006</v>
      </c>
      <c r="P691" s="81" t="n">
        <f aca="false">N691-Tabla_Ministerio!L691</f>
        <v>-942</v>
      </c>
      <c r="Q691" s="83" t="n">
        <f aca="false">N691+J691</f>
        <v>2116172.47068915</v>
      </c>
      <c r="R691" s="81" t="n">
        <f aca="false">Q691-Tabla_Ministerio!M691</f>
        <v>-772.52931084903</v>
      </c>
      <c r="T691" s="83" t="n">
        <f aca="false">B691+Tabla_Ministerio!B691</f>
        <v>8338</v>
      </c>
      <c r="U691" s="83" t="n">
        <f aca="false">C691+Tabla_Ministerio!C691</f>
        <v>31</v>
      </c>
      <c r="V691" s="83" t="n">
        <f aca="false">D691+Tabla_Ministerio!D691</f>
        <v>396.636363636364</v>
      </c>
      <c r="W691" s="83" t="n">
        <f aca="false">E691+Tabla_Ministerio!E691</f>
        <v>203.363636363636</v>
      </c>
      <c r="X691" s="83" t="n">
        <f aca="false">F691+Tabla_Ministerio!F691</f>
        <v>6</v>
      </c>
      <c r="Y691" s="83" t="n">
        <f aca="false">G691+Tabla_Ministerio!G691</f>
        <v>18</v>
      </c>
      <c r="Z691" s="83" t="n">
        <f aca="false">H691+Tabla_Ministerio!H691</f>
        <v>5</v>
      </c>
      <c r="AA691" s="83" t="n">
        <f aca="false">Y691+0.33*Z691</f>
        <v>19.65</v>
      </c>
      <c r="AD691" s="91" t="n">
        <f aca="false">IF(U691&gt;0,T691/U691,0)</f>
        <v>268.967741935484</v>
      </c>
      <c r="AE691" s="92" t="n">
        <f aca="false">EXP((((AD691-AD705)/AD706+2)/4-1.9)^3)</f>
        <v>0.210947505520123</v>
      </c>
      <c r="AF691" s="93" t="n">
        <f aca="false">T691/V691</f>
        <v>21.0217740087096</v>
      </c>
      <c r="AG691" s="92" t="n">
        <f aca="false">EXP((((AF691-AF705)/AF706+2)/4-1.9)^3)</f>
        <v>0.0782182947899418</v>
      </c>
      <c r="AH691" s="92" t="n">
        <f aca="false">W691/V691</f>
        <v>0.512720605088241</v>
      </c>
      <c r="AI691" s="92" t="n">
        <f aca="false">EXP((((AH691-AH705)/AH706+2)/4-1.9)^3)</f>
        <v>0.102999693026324</v>
      </c>
      <c r="AJ691" s="92" t="n">
        <f aca="false">X691/V691</f>
        <v>0.0151272060508824</v>
      </c>
      <c r="AK691" s="92" t="n">
        <f aca="false">EXP((((AJ691-AJ705)/AJ706+2)/4-1.9)^3)</f>
        <v>0.0186950984619905</v>
      </c>
      <c r="AL691" s="92" t="n">
        <f aca="false">AA691/V691</f>
        <v>0.0495415998166399</v>
      </c>
      <c r="AM691" s="92" t="n">
        <f aca="false">EXP((((AL691-AL705)/AL706+2)/4-1.9)^3)</f>
        <v>0.0223506177928392</v>
      </c>
      <c r="AN691" s="92" t="n">
        <f aca="false">0.01*AE691+0.15*AG691+0.24*AI691+0.25*AK691+0.35*AM691</f>
        <v>0.0510586364430015</v>
      </c>
      <c r="AP691" s="94" t="n">
        <f aca="false">0.01*AE691/$AN705*$AZ691</f>
        <v>0.000747980768677175</v>
      </c>
      <c r="AQ691" s="81" t="n">
        <f aca="false">AP691*$J705</f>
        <v>3938.67898468106</v>
      </c>
      <c r="AR691" s="94" t="n">
        <f aca="false">0.15*AG691/$AN705*$AZ691</f>
        <v>0.00416021370700808</v>
      </c>
      <c r="AS691" s="81" t="n">
        <f aca="false">AR691*$J705</f>
        <v>21906.6411674641</v>
      </c>
      <c r="AT691" s="94" t="n">
        <f aca="false">0.24*AI691/$AN705*$AZ691</f>
        <v>0.00876522784643142</v>
      </c>
      <c r="AU691" s="81" t="n">
        <f aca="false">AT691*$J705</f>
        <v>46155.4897671184</v>
      </c>
      <c r="AV691" s="94" t="n">
        <f aca="false">0.25*AK691/$AN705*$AZ691</f>
        <v>0.0016572338795399</v>
      </c>
      <c r="AW691" s="81" t="n">
        <f aca="false">AV691*$J705</f>
        <v>8726.57764395337</v>
      </c>
      <c r="AX691" s="94" t="n">
        <f aca="false">0.35*AM691/$AN705*$AZ691</f>
        <v>0.00277379022925966</v>
      </c>
      <c r="AY691" s="81" t="n">
        <f aca="false">AX691*$J705</f>
        <v>14606.0831259339</v>
      </c>
      <c r="AZ691" s="140" t="n">
        <v>1</v>
      </c>
      <c r="BA691" s="140"/>
    </row>
    <row r="692" customFormat="false" ht="13.8" hidden="false" customHeight="false" outlineLevel="0" collapsed="false">
      <c r="A692" s="89" t="s">
        <v>56</v>
      </c>
      <c r="B692" s="81" t="n">
        <f aca="true">INDIRECT(ADDRESS(ROW()-35*INT((ROW()-15)/35)+138,2+INT((ROW()-15)/35), 1, 1, "Variables_Simulación"))</f>
        <v>0</v>
      </c>
      <c r="C692" s="81" t="n">
        <f aca="true">INDIRECT(ADDRESS(ROW()-35*INT((ROW()-15)/35)+108,2+INT((ROW()-15)/35), 1, 1, "Variables_Simulación"))</f>
        <v>0</v>
      </c>
      <c r="D692" s="81" t="n">
        <f aca="true">INDIRECT(ADDRESS(ROW()-35*INT((ROW()-15)/35)+78,2+INT((ROW()-15)/35), 1, 1, "Variables_Simulación"))</f>
        <v>0</v>
      </c>
      <c r="E692" s="81" t="n">
        <f aca="true">INDIRECT(ADDRESS(ROW()-35*INT((ROW()-15)/35)+48,2+INT((ROW()-15)/35), 1, 1, "Variables_Simulación"))</f>
        <v>0</v>
      </c>
      <c r="F692" s="81" t="n">
        <f aca="true">INDIRECT(ADDRESS(ROW()-35*INT((ROW()-15)/35)+18,2+INT((ROW()-15)/35), 1, 1, "Variables_Simulación"))</f>
        <v>0</v>
      </c>
      <c r="G692" s="81" t="n">
        <f aca="true">INDIRECT(ADDRESS(ROW()-35*INT((ROW()-15)/35)-12,2+INT((ROW()-15)/35), 1, 1, "Variables_Simulación"))</f>
        <v>0</v>
      </c>
      <c r="H692" s="81" t="n">
        <f aca="true">INDIRECT(ADDRESS(ROW()-35*INT((ROW()-15)/35)+168,2+INT((ROW()-15)/35), 1, 1, "Variables_Simulación"))</f>
        <v>0</v>
      </c>
      <c r="I692" s="82" t="n">
        <f aca="false">AP692+AR692+AT692+AV692+AX692</f>
        <v>0.0194091409931805</v>
      </c>
      <c r="J692" s="81" t="n">
        <f aca="false">AQ692+AS692+AU692+AW692+AY692</f>
        <v>102203.664775699</v>
      </c>
      <c r="K692" s="90" t="n">
        <f aca="false">I692-Tabla_Ministerio!J692</f>
        <v>-8.05840202980808E-005</v>
      </c>
      <c r="L692" s="81" t="n">
        <f aca="false">J692-Tabla_Ministerio!K692</f>
        <v>-424.335224300681</v>
      </c>
      <c r="M692" s="82" t="n">
        <f aca="false">Q727/Q740</f>
        <v>0.0217636141357987</v>
      </c>
      <c r="N692" s="81" t="n">
        <f aca="false">ROUND(N705*M692,0)</f>
        <v>2177433</v>
      </c>
      <c r="O692" s="82" t="n">
        <f aca="false">Tabla_Ministerio!L692/Tabla_Ministerio!L705-M692</f>
        <v>-3.0386079770961E-006</v>
      </c>
      <c r="P692" s="81" t="n">
        <f aca="false">N692-Tabla_Ministerio!L692</f>
        <v>304</v>
      </c>
      <c r="Q692" s="83" t="n">
        <f aca="false">N692+J692</f>
        <v>2279636.6647757</v>
      </c>
      <c r="R692" s="81" t="n">
        <f aca="false">Q692-Tabla_Ministerio!M692</f>
        <v>-120.335224300623</v>
      </c>
      <c r="T692" s="83" t="n">
        <f aca="false">B692+Tabla_Ministerio!B692</f>
        <v>8041</v>
      </c>
      <c r="U692" s="83" t="n">
        <f aca="false">C692+Tabla_Ministerio!C692</f>
        <v>36</v>
      </c>
      <c r="V692" s="83" t="n">
        <f aca="false">D692+Tabla_Ministerio!D692</f>
        <v>443.136363636364</v>
      </c>
      <c r="W692" s="83" t="n">
        <f aca="false">E692+Tabla_Ministerio!E692</f>
        <v>184.363636363636</v>
      </c>
      <c r="X692" s="83" t="n">
        <f aca="false">F692+Tabla_Ministerio!F692</f>
        <v>27</v>
      </c>
      <c r="Y692" s="83" t="n">
        <f aca="false">G692+Tabla_Ministerio!G692</f>
        <v>60</v>
      </c>
      <c r="Z692" s="83" t="n">
        <f aca="false">H692+Tabla_Ministerio!H692</f>
        <v>11</v>
      </c>
      <c r="AA692" s="83" t="n">
        <f aca="false">Y692+0.33*Z692</f>
        <v>63.63</v>
      </c>
      <c r="AD692" s="91" t="n">
        <f aca="false">IF(U692&gt;0,T692/U692,0)</f>
        <v>223.361111111111</v>
      </c>
      <c r="AE692" s="92" t="n">
        <f aca="false">EXP((((AD692-AD705)/AD706+2)/4-1.9)^3)</f>
        <v>0.0931478583328771</v>
      </c>
      <c r="AF692" s="93" t="n">
        <f aca="false">T692/V692</f>
        <v>18.1456559647143</v>
      </c>
      <c r="AG692" s="92" t="n">
        <f aca="false">EXP((((AF692-AF705)/AF706+2)/4-1.9)^3)</f>
        <v>0.031119861628305</v>
      </c>
      <c r="AH692" s="92" t="n">
        <f aca="false">W692/V692</f>
        <v>0.416042671043183</v>
      </c>
      <c r="AI692" s="92" t="n">
        <f aca="false">EXP((((AH692-AH705)/AH706+2)/4-1.9)^3)</f>
        <v>0.0313510572994655</v>
      </c>
      <c r="AJ692" s="92" t="n">
        <f aca="false">X692/V692</f>
        <v>0.0609293260847266</v>
      </c>
      <c r="AK692" s="92" t="n">
        <f aca="false">EXP((((AJ692-AJ705)/AJ706+2)/4-1.9)^3)</f>
        <v>0.065372316747505</v>
      </c>
      <c r="AL692" s="92" t="n">
        <f aca="false">AA692/V692</f>
        <v>0.143590111806339</v>
      </c>
      <c r="AM692" s="92" t="n">
        <f aca="false">EXP((((AL692-AL705)/AL706+2)/4-1.9)^3)</f>
        <v>0.0722039417960824</v>
      </c>
      <c r="AN692" s="92" t="n">
        <f aca="false">0.01*AE692+0.15*AG692+0.24*AI692+0.25*AK692+0.35*AM692</f>
        <v>0.0547381703949513</v>
      </c>
      <c r="AP692" s="94" t="n">
        <f aca="false">0.01*AE692/$AN705*$AZ692</f>
        <v>0.000330285046531692</v>
      </c>
      <c r="AQ692" s="81" t="n">
        <f aca="false">AP692*$J705</f>
        <v>1739.19815348921</v>
      </c>
      <c r="AR692" s="94" t="n">
        <f aca="false">0.15*AG692/$AN705*$AZ692</f>
        <v>0.00165517894827486</v>
      </c>
      <c r="AS692" s="81" t="n">
        <f aca="false">AR692*$J705</f>
        <v>8715.75689169942</v>
      </c>
      <c r="AT692" s="94" t="n">
        <f aca="false">0.24*AI692/$AN705*$AZ692</f>
        <v>0.00266796096553522</v>
      </c>
      <c r="AU692" s="81" t="n">
        <f aca="false">AT692*$J705</f>
        <v>14048.8127863061</v>
      </c>
      <c r="AV692" s="94" t="n">
        <f aca="false">0.25*AK692/$AN705*$AZ692</f>
        <v>0.00579495306313804</v>
      </c>
      <c r="AW692" s="81" t="n">
        <f aca="false">AV692*$J705</f>
        <v>30514.7682972661</v>
      </c>
      <c r="AX692" s="94" t="n">
        <f aca="false">0.35*AM692/$AN705*$AZ692</f>
        <v>0.0089607629697007</v>
      </c>
      <c r="AY692" s="81" t="n">
        <f aca="false">AX692*$J705</f>
        <v>47185.1286469385</v>
      </c>
      <c r="AZ692" s="140" t="n">
        <v>1</v>
      </c>
      <c r="BA692" s="140"/>
    </row>
    <row r="693" customFormat="false" ht="13.8" hidden="false" customHeight="false" outlineLevel="0" collapsed="false">
      <c r="A693" s="89" t="s">
        <v>57</v>
      </c>
      <c r="B693" s="81" t="n">
        <f aca="true">INDIRECT(ADDRESS(ROW()-35*INT((ROW()-15)/35)+138,2+INT((ROW()-15)/35), 1, 1, "Variables_Simulación"))</f>
        <v>0</v>
      </c>
      <c r="C693" s="81" t="n">
        <f aca="true">INDIRECT(ADDRESS(ROW()-35*INT((ROW()-15)/35)+108,2+INT((ROW()-15)/35), 1, 1, "Variables_Simulación"))</f>
        <v>0</v>
      </c>
      <c r="D693" s="81" t="n">
        <f aca="true">INDIRECT(ADDRESS(ROW()-35*INT((ROW()-15)/35)+78,2+INT((ROW()-15)/35), 1, 1, "Variables_Simulación"))</f>
        <v>0</v>
      </c>
      <c r="E693" s="81" t="n">
        <f aca="true">INDIRECT(ADDRESS(ROW()-35*INT((ROW()-15)/35)+48,2+INT((ROW()-15)/35), 1, 1, "Variables_Simulación"))</f>
        <v>0</v>
      </c>
      <c r="F693" s="81" t="n">
        <f aca="true">INDIRECT(ADDRESS(ROW()-35*INT((ROW()-15)/35)+18,2+INT((ROW()-15)/35), 1, 1, "Variables_Simulación"))</f>
        <v>0</v>
      </c>
      <c r="G693" s="81" t="n">
        <f aca="true">INDIRECT(ADDRESS(ROW()-35*INT((ROW()-15)/35)-12,2+INT((ROW()-15)/35), 1, 1, "Variables_Simulación"))</f>
        <v>0</v>
      </c>
      <c r="H693" s="81" t="n">
        <f aca="true">INDIRECT(ADDRESS(ROW()-35*INT((ROW()-15)/35)+168,2+INT((ROW()-15)/35), 1, 1, "Variables_Simulación"))</f>
        <v>0</v>
      </c>
      <c r="I693" s="82" t="n">
        <f aca="false">AP693+AR693+AT693+AV693+AX693</f>
        <v>0.00626882926256018</v>
      </c>
      <c r="J693" s="81" t="n">
        <f aca="false">AQ693+AS693+AU693+AW693+AY693</f>
        <v>33010.081420497</v>
      </c>
      <c r="K693" s="90" t="n">
        <f aca="false">I693-Tabla_Ministerio!J693</f>
        <v>-0.000109560592330357</v>
      </c>
      <c r="L693" s="81" t="n">
        <f aca="false">J693-Tabla_Ministerio!K693</f>
        <v>-576.918579502977</v>
      </c>
      <c r="M693" s="82" t="n">
        <f aca="false">Q728/Q740</f>
        <v>0.0115476838558781</v>
      </c>
      <c r="N693" s="81" t="n">
        <f aca="false">ROUND(N705*M693,0)</f>
        <v>1155337</v>
      </c>
      <c r="O693" s="82" t="n">
        <f aca="false">Tabla_Ministerio!L693/Tabla_Ministerio!L705-M693</f>
        <v>1.59624359607688E-005</v>
      </c>
      <c r="P693" s="81" t="n">
        <f aca="false">N693-Tabla_Ministerio!L693</f>
        <v>-1597</v>
      </c>
      <c r="Q693" s="83" t="n">
        <f aca="false">N693+J693</f>
        <v>1188347.0814205</v>
      </c>
      <c r="R693" s="81" t="n">
        <f aca="false">Q693-Tabla_Ministerio!M693</f>
        <v>-2173.91857950296</v>
      </c>
      <c r="T693" s="83" t="n">
        <f aca="false">B693+Tabla_Ministerio!B693</f>
        <v>3037</v>
      </c>
      <c r="U693" s="83" t="n">
        <f aca="false">C693+Tabla_Ministerio!C693</f>
        <v>40</v>
      </c>
      <c r="V693" s="83" t="n">
        <f aca="false">D693+Tabla_Ministerio!D693</f>
        <v>199.386363636364</v>
      </c>
      <c r="W693" s="83" t="n">
        <f aca="false">E693+Tabla_Ministerio!E693</f>
        <v>63.7272727272727</v>
      </c>
      <c r="X693" s="83" t="n">
        <f aca="false">F693+Tabla_Ministerio!F693</f>
        <v>5</v>
      </c>
      <c r="Y693" s="83" t="n">
        <f aca="false">G693+Tabla_Ministerio!G693</f>
        <v>9</v>
      </c>
      <c r="Z693" s="83" t="n">
        <f aca="false">H693+Tabla_Ministerio!H693</f>
        <v>5</v>
      </c>
      <c r="AA693" s="83" t="n">
        <f aca="false">Y693+0.33*Z693</f>
        <v>10.65</v>
      </c>
      <c r="AD693" s="91" t="n">
        <f aca="false">IF(U693&gt;0,T693/U693,0)</f>
        <v>75.925</v>
      </c>
      <c r="AE693" s="92" t="n">
        <f aca="false">EXP((((AD693-AD705)/AD706+2)/4-1.9)^3)</f>
        <v>0.00104967544143753</v>
      </c>
      <c r="AF693" s="93" t="n">
        <f aca="false">T693/V693</f>
        <v>15.2317337284851</v>
      </c>
      <c r="AG693" s="92" t="n">
        <f aca="false">EXP((((AF693-AF705)/AF706+2)/4-1.9)^3)</f>
        <v>0.00998370958073691</v>
      </c>
      <c r="AH693" s="92" t="n">
        <f aca="false">W693/V693</f>
        <v>0.319617006725179</v>
      </c>
      <c r="AI693" s="92" t="n">
        <f aca="false">EXP((((AH693-AH705)/AH706+2)/4-1.9)^3)</f>
        <v>0.00671502931283806</v>
      </c>
      <c r="AJ693" s="92" t="n">
        <f aca="false">X693/V693</f>
        <v>0.0250769406132451</v>
      </c>
      <c r="AK693" s="92" t="n">
        <f aca="false">EXP((((AJ693-AJ705)/AJ706+2)/4-1.9)^3)</f>
        <v>0.0252102022982958</v>
      </c>
      <c r="AL693" s="92" t="n">
        <f aca="false">AA693/V693</f>
        <v>0.0534138835062122</v>
      </c>
      <c r="AM693" s="92" t="n">
        <f aca="false">EXP((((AL693-AL705)/AL706+2)/4-1.9)^3)</f>
        <v>0.0235923043388409</v>
      </c>
      <c r="AN693" s="92" t="n">
        <f aca="false">0.01*AE693+0.15*AG693+0.24*AI693+0.25*AK693+0.35*AM693</f>
        <v>0.0176795173197743</v>
      </c>
      <c r="AP693" s="94" t="n">
        <f aca="false">0.01*AE693/$AN705*$AZ693</f>
        <v>3.72195462379195E-006</v>
      </c>
      <c r="AQ693" s="81" t="n">
        <f aca="false">AP693*$J705</f>
        <v>19.5988788382778</v>
      </c>
      <c r="AR693" s="94" t="n">
        <f aca="false">0.15*AG693/$AN705*$AZ693</f>
        <v>0.000531005764778071</v>
      </c>
      <c r="AS693" s="81" t="n">
        <f aca="false">AR693*$J705</f>
        <v>2796.14307487436</v>
      </c>
      <c r="AT693" s="94" t="n">
        <f aca="false">0.24*AI693/$AN705*$AZ693</f>
        <v>0.000571445993605522</v>
      </c>
      <c r="AU693" s="81" t="n">
        <f aca="false">AT693*$J705</f>
        <v>3009.09116938228</v>
      </c>
      <c r="AV693" s="94" t="n">
        <f aca="false">0.25*AK693/$AN705*$AZ693</f>
        <v>0.00223476765547573</v>
      </c>
      <c r="AW693" s="81" t="n">
        <f aca="false">AV693*$J705</f>
        <v>11767.7255470537</v>
      </c>
      <c r="AX693" s="94" t="n">
        <f aca="false">0.35*AM693/$AN705*$AZ693</f>
        <v>0.00292788789407707</v>
      </c>
      <c r="AY693" s="81" t="n">
        <f aca="false">AX693*$J705</f>
        <v>15417.5227503484</v>
      </c>
      <c r="AZ693" s="140" t="n">
        <v>1</v>
      </c>
      <c r="BA693" s="140"/>
    </row>
    <row r="694" customFormat="false" ht="13.8" hidden="false" customHeight="false" outlineLevel="0" collapsed="false">
      <c r="A694" s="89" t="s">
        <v>58</v>
      </c>
      <c r="B694" s="81" t="n">
        <f aca="true">INDIRECT(ADDRESS(ROW()-35*INT((ROW()-15)/35)+138,2+INT((ROW()-15)/35), 1, 1, "Variables_Simulación"))</f>
        <v>0</v>
      </c>
      <c r="C694" s="81" t="n">
        <f aca="true">INDIRECT(ADDRESS(ROW()-35*INT((ROW()-15)/35)+108,2+INT((ROW()-15)/35), 1, 1, "Variables_Simulación"))</f>
        <v>0</v>
      </c>
      <c r="D694" s="81" t="n">
        <f aca="true">INDIRECT(ADDRESS(ROW()-35*INT((ROW()-15)/35)+78,2+INT((ROW()-15)/35), 1, 1, "Variables_Simulación"))</f>
        <v>0</v>
      </c>
      <c r="E694" s="81" t="n">
        <f aca="true">INDIRECT(ADDRESS(ROW()-35*INT((ROW()-15)/35)+48,2+INT((ROW()-15)/35), 1, 1, "Variables_Simulación"))</f>
        <v>0</v>
      </c>
      <c r="F694" s="81" t="n">
        <f aca="true">INDIRECT(ADDRESS(ROW()-35*INT((ROW()-15)/35)+18,2+INT((ROW()-15)/35), 1, 1, "Variables_Simulación"))</f>
        <v>0</v>
      </c>
      <c r="G694" s="81" t="n">
        <f aca="true">INDIRECT(ADDRESS(ROW()-35*INT((ROW()-15)/35)-12,2+INT((ROW()-15)/35), 1, 1, "Variables_Simulación"))</f>
        <v>0</v>
      </c>
      <c r="H694" s="81" t="n">
        <f aca="true">INDIRECT(ADDRESS(ROW()-35*INT((ROW()-15)/35)+168,2+INT((ROW()-15)/35), 1, 1, "Variables_Simulación"))</f>
        <v>0</v>
      </c>
      <c r="I694" s="82" t="n">
        <f aca="false">AP694+AR694+AT694+AV694+AX694</f>
        <v>0.0804283524282958</v>
      </c>
      <c r="J694" s="81" t="n">
        <f aca="false">AQ694+AS694+AU694+AW694+AY694</f>
        <v>423515.516370946</v>
      </c>
      <c r="K694" s="90" t="n">
        <f aca="false">I694-Tabla_Ministerio!J694</f>
        <v>-1.11064217177825E-005</v>
      </c>
      <c r="L694" s="81" t="n">
        <f aca="false">J694-Tabla_Ministerio!K694</f>
        <v>-58.4836290536914</v>
      </c>
      <c r="M694" s="82" t="n">
        <f aca="false">Q729/Q740</f>
        <v>0.043577738565582</v>
      </c>
      <c r="N694" s="81" t="n">
        <f aca="false">ROUND(N705*M694,0)</f>
        <v>4359920</v>
      </c>
      <c r="O694" s="82" t="n">
        <f aca="false">Tabla_Ministerio!L694/Tabla_Ministerio!L705-M694</f>
        <v>1.17404942465843E-006</v>
      </c>
      <c r="P694" s="81" t="n">
        <f aca="false">N694-Tabla_Ministerio!L694</f>
        <v>-117</v>
      </c>
      <c r="Q694" s="83" t="n">
        <f aca="false">N694+J694</f>
        <v>4783435.51637095</v>
      </c>
      <c r="R694" s="81" t="n">
        <f aca="false">Q694-Tabla_Ministerio!M694</f>
        <v>-175.483629053459</v>
      </c>
      <c r="T694" s="83" t="n">
        <f aca="false">B694+Tabla_Ministerio!B694</f>
        <v>4439</v>
      </c>
      <c r="U694" s="83" t="n">
        <f aca="false">C694+Tabla_Ministerio!C694</f>
        <v>14</v>
      </c>
      <c r="V694" s="83" t="n">
        <f aca="false">D694+Tabla_Ministerio!D694</f>
        <v>228.159090909091</v>
      </c>
      <c r="W694" s="83" t="n">
        <f aca="false">E694+Tabla_Ministerio!E694</f>
        <v>185.954545454545</v>
      </c>
      <c r="X694" s="83" t="n">
        <f aca="false">F694+Tabla_Ministerio!F694</f>
        <v>16</v>
      </c>
      <c r="Y694" s="83" t="n">
        <f aca="false">G694+Tabla_Ministerio!G694</f>
        <v>28</v>
      </c>
      <c r="Z694" s="83" t="n">
        <f aca="false">H694+Tabla_Ministerio!H694</f>
        <v>11</v>
      </c>
      <c r="AA694" s="83" t="n">
        <f aca="false">Y694+0.33*Z694</f>
        <v>31.63</v>
      </c>
      <c r="AD694" s="91" t="n">
        <f aca="false">IF(U694&gt;0,T694/U694,0)</f>
        <v>317.071428571429</v>
      </c>
      <c r="AE694" s="92" t="n">
        <f aca="false">EXP((((AD694-AD705)/AD706+2)/4-1.9)^3)</f>
        <v>0.396783793627972</v>
      </c>
      <c r="AF694" s="93" t="n">
        <f aca="false">T694/V694</f>
        <v>19.455722681542</v>
      </c>
      <c r="AG694" s="92" t="n">
        <f aca="false">EXP((((AF694-AF705)/AF706+2)/4-1.9)^3)</f>
        <v>0.0484812602629135</v>
      </c>
      <c r="AH694" s="92" t="n">
        <f aca="false">W694/V694</f>
        <v>0.815021416475742</v>
      </c>
      <c r="AI694" s="92" t="n">
        <f aca="false">EXP((((AH694-AH705)/AH706+2)/4-1.9)^3)</f>
        <v>0.71419622199547</v>
      </c>
      <c r="AJ694" s="92" t="n">
        <f aca="false">X694/V694</f>
        <v>0.0701265066241657</v>
      </c>
      <c r="AK694" s="92" t="n">
        <f aca="false">EXP((((AJ694-AJ705)/AJ706+2)/4-1.9)^3)</f>
        <v>0.0810187401037597</v>
      </c>
      <c r="AL694" s="92" t="n">
        <f aca="false">AA694/V694</f>
        <v>0.138631337782648</v>
      </c>
      <c r="AM694" s="92" t="n">
        <f aca="false">EXP((((AL694-AL705)/AL706+2)/4-1.9)^3)</f>
        <v>0.0683552902811508</v>
      </c>
      <c r="AN694" s="92" t="n">
        <f aca="false">0.01*AE694+0.15*AG694+0.24*AI694+0.25*AK694+0.35*AM694</f>
        <v>0.226826156878972</v>
      </c>
      <c r="AP694" s="94" t="n">
        <f aca="false">0.01*AE694/$AN705*$AZ694</f>
        <v>0.00140692181320051</v>
      </c>
      <c r="AQ694" s="81" t="n">
        <f aca="false">AP694*$J705</f>
        <v>7408.49713093878</v>
      </c>
      <c r="AR694" s="94" t="n">
        <f aca="false">0.15*AG694/$AN705*$AZ694</f>
        <v>0.00257858348894529</v>
      </c>
      <c r="AS694" s="81" t="n">
        <f aca="false">AR694*$J705</f>
        <v>13578.1734283302</v>
      </c>
      <c r="AT694" s="94" t="n">
        <f aca="false">0.24*AI694/$AN705*$AZ694</f>
        <v>0.0607777793206714</v>
      </c>
      <c r="AU694" s="81" t="n">
        <f aca="false">AT694*$J705</f>
        <v>320040.530680046</v>
      </c>
      <c r="AV694" s="94" t="n">
        <f aca="false">0.25*AK694/$AN705*$AZ694</f>
        <v>0.00718193601657518</v>
      </c>
      <c r="AW694" s="81" t="n">
        <f aca="false">AV694*$J705</f>
        <v>37818.2723973448</v>
      </c>
      <c r="AX694" s="94" t="n">
        <f aca="false">0.35*AM694/$AN705*$AZ694</f>
        <v>0.00848313178890341</v>
      </c>
      <c r="AY694" s="81" t="n">
        <f aca="false">AX694*$J705</f>
        <v>44670.0427342863</v>
      </c>
      <c r="AZ694" s="140" t="n">
        <v>1</v>
      </c>
      <c r="BA694" s="140"/>
    </row>
    <row r="695" customFormat="false" ht="13.8" hidden="false" customHeight="false" outlineLevel="0" collapsed="false">
      <c r="A695" s="89" t="s">
        <v>59</v>
      </c>
      <c r="B695" s="81" t="n">
        <f aca="true">INDIRECT(ADDRESS(ROW()-35*INT((ROW()-15)/35)+138,2+INT((ROW()-15)/35), 1, 1, "Variables_Simulación"))</f>
        <v>0</v>
      </c>
      <c r="C695" s="81" t="n">
        <f aca="true">INDIRECT(ADDRESS(ROW()-35*INT((ROW()-15)/35)+108,2+INT((ROW()-15)/35), 1, 1, "Variables_Simulación"))</f>
        <v>0</v>
      </c>
      <c r="D695" s="81" t="n">
        <f aca="true">INDIRECT(ADDRESS(ROW()-35*INT((ROW()-15)/35)+78,2+INT((ROW()-15)/35), 1, 1, "Variables_Simulación"))</f>
        <v>0</v>
      </c>
      <c r="E695" s="81" t="n">
        <f aca="true">INDIRECT(ADDRESS(ROW()-35*INT((ROW()-15)/35)+48,2+INT((ROW()-15)/35), 1, 1, "Variables_Simulación"))</f>
        <v>0</v>
      </c>
      <c r="F695" s="81" t="n">
        <f aca="true">INDIRECT(ADDRESS(ROW()-35*INT((ROW()-15)/35)+18,2+INT((ROW()-15)/35), 1, 1, "Variables_Simulación"))</f>
        <v>0</v>
      </c>
      <c r="G695" s="81" t="n">
        <f aca="true">INDIRECT(ADDRESS(ROW()-35*INT((ROW()-15)/35)-12,2+INT((ROW()-15)/35), 1, 1, "Variables_Simulación"))</f>
        <v>0</v>
      </c>
      <c r="H695" s="81" t="n">
        <f aca="true">INDIRECT(ADDRESS(ROW()-35*INT((ROW()-15)/35)+168,2+INT((ROW()-15)/35), 1, 1, "Variables_Simulación"))</f>
        <v>0</v>
      </c>
      <c r="I695" s="82" t="n">
        <f aca="false">AP695+AR695+AT695+AV695+AX695</f>
        <v>0.00422398026856683</v>
      </c>
      <c r="J695" s="81" t="n">
        <f aca="false">AQ695+AS695+AU695+AW695+AY695</f>
        <v>22242.4198752255</v>
      </c>
      <c r="K695" s="90" t="n">
        <f aca="false">I695-Tabla_Ministerio!J695</f>
        <v>-2.84062390316061E-005</v>
      </c>
      <c r="L695" s="81" t="n">
        <f aca="false">J695-Tabla_Ministerio!K695</f>
        <v>-149.580124774464</v>
      </c>
      <c r="M695" s="82" t="n">
        <f aca="false">Q730/Q740</f>
        <v>0.0111275814954099</v>
      </c>
      <c r="N695" s="81" t="n">
        <f aca="false">ROUND(N705*M695,0)</f>
        <v>1113306</v>
      </c>
      <c r="O695" s="82" t="n">
        <f aca="false">Tabla_Ministerio!L695/Tabla_Ministerio!L705-M695</f>
        <v>-1.09351097572746E-005</v>
      </c>
      <c r="P695" s="81" t="n">
        <f aca="false">N695-Tabla_Ministerio!L695</f>
        <v>1094</v>
      </c>
      <c r="Q695" s="83" t="n">
        <f aca="false">N695+J695</f>
        <v>1135548.41987523</v>
      </c>
      <c r="R695" s="81" t="n">
        <f aca="false">Q695-Tabla_Ministerio!M695</f>
        <v>944.419875225518</v>
      </c>
      <c r="T695" s="83" t="n">
        <f aca="false">B695+Tabla_Ministerio!B695</f>
        <v>2987</v>
      </c>
      <c r="U695" s="83" t="n">
        <f aca="false">C695+Tabla_Ministerio!C695</f>
        <v>23</v>
      </c>
      <c r="V695" s="83" t="n">
        <f aca="false">D695+Tabla_Ministerio!D695</f>
        <v>174.340909090909</v>
      </c>
      <c r="W695" s="83" t="n">
        <f aca="false">E695+Tabla_Ministerio!E695</f>
        <v>49.8181818181818</v>
      </c>
      <c r="X695" s="83" t="n">
        <f aca="false">F695+Tabla_Ministerio!F695</f>
        <v>0</v>
      </c>
      <c r="Y695" s="83" t="n">
        <f aca="false">G695+Tabla_Ministerio!G695</f>
        <v>3</v>
      </c>
      <c r="Z695" s="83" t="n">
        <f aca="false">H695+Tabla_Ministerio!H695</f>
        <v>0</v>
      </c>
      <c r="AA695" s="83" t="n">
        <f aca="false">Y695+0.33*Z695</f>
        <v>3</v>
      </c>
      <c r="AD695" s="91" t="n">
        <f aca="false">IF(U695&gt;0,T695/U695,0)</f>
        <v>129.869565217391</v>
      </c>
      <c r="AE695" s="92" t="n">
        <f aca="false">EXP((((AD695-AD705)/AD706+2)/4-1.9)^3)</f>
        <v>0.00781502839997318</v>
      </c>
      <c r="AF695" s="93" t="n">
        <f aca="false">T695/V695</f>
        <v>17.1330986833529</v>
      </c>
      <c r="AG695" s="92" t="n">
        <f aca="false">EXP((((AF695-AF705)/AF706+2)/4-1.9)^3)</f>
        <v>0.0214771072891504</v>
      </c>
      <c r="AH695" s="92" t="n">
        <f aca="false">W695/V695</f>
        <v>0.285751531742928</v>
      </c>
      <c r="AI695" s="92" t="n">
        <f aca="false">EXP((((AH695-AH705)/AH706+2)/4-1.9)^3)</f>
        <v>0.00356282576859584</v>
      </c>
      <c r="AJ695" s="92" t="n">
        <f aca="false">X695/V695</f>
        <v>0</v>
      </c>
      <c r="AK695" s="92" t="n">
        <f aca="false">EXP((((AJ695-AJ705)/AJ706+2)/4-1.9)^3)</f>
        <v>0.0115114831795453</v>
      </c>
      <c r="AL695" s="92" t="n">
        <f aca="false">AA695/V695</f>
        <v>0.0172076652326946</v>
      </c>
      <c r="AM695" s="92" t="n">
        <f aca="false">EXP((((AL695-AL705)/AL706+2)/4-1.9)^3)</f>
        <v>0.0139426142782835</v>
      </c>
      <c r="AN695" s="92" t="n">
        <f aca="false">0.01*AE695+0.15*AG695+0.24*AI695+0.25*AK695+0.35*AM695</f>
        <v>0.0119125803541208</v>
      </c>
      <c r="AP695" s="94" t="n">
        <f aca="false">0.01*AE695/$AN705*$AZ695</f>
        <v>2.77106426806658E-005</v>
      </c>
      <c r="AQ695" s="81" t="n">
        <f aca="false">AP695*$J705</f>
        <v>145.917288985073</v>
      </c>
      <c r="AR695" s="94" t="n">
        <f aca="false">0.15*AG695/$AN705*$AZ695</f>
        <v>0.00114230764517634</v>
      </c>
      <c r="AS695" s="81" t="n">
        <f aca="false">AR695*$J705</f>
        <v>6015.10534027964</v>
      </c>
      <c r="AT695" s="94" t="n">
        <f aca="false">0.24*AI695/$AN705*$AZ695</f>
        <v>0.000303194880696377</v>
      </c>
      <c r="AU695" s="81" t="n">
        <f aca="false">AT695*$J705</f>
        <v>1596.54813983207</v>
      </c>
      <c r="AV695" s="94" t="n">
        <f aca="false">0.25*AK695/$AN705*$AZ695</f>
        <v>0.00102043966057106</v>
      </c>
      <c r="AW695" s="81" t="n">
        <f aca="false">AV695*$J705</f>
        <v>5373.37912221241</v>
      </c>
      <c r="AX695" s="94" t="n">
        <f aca="false">0.35*AM695/$AN705*$AZ695</f>
        <v>0.00173032743944239</v>
      </c>
      <c r="AY695" s="81" t="n">
        <f aca="false">AX695*$J705</f>
        <v>9111.46998391634</v>
      </c>
      <c r="AZ695" s="140" t="n">
        <v>1</v>
      </c>
      <c r="BA695" s="140"/>
    </row>
    <row r="696" customFormat="false" ht="13.8" hidden="false" customHeight="false" outlineLevel="0" collapsed="false">
      <c r="A696" s="89" t="s">
        <v>60</v>
      </c>
      <c r="B696" s="81" t="n">
        <f aca="true">INDIRECT(ADDRESS(ROW()-35*INT((ROW()-15)/35)+138,2+INT((ROW()-15)/35), 1, 1, "Variables_Simulación"))</f>
        <v>0</v>
      </c>
      <c r="C696" s="81" t="n">
        <f aca="true">INDIRECT(ADDRESS(ROW()-35*INT((ROW()-15)/35)+108,2+INT((ROW()-15)/35), 1, 1, "Variables_Simulación"))</f>
        <v>0</v>
      </c>
      <c r="D696" s="81" t="n">
        <f aca="true">INDIRECT(ADDRESS(ROW()-35*INT((ROW()-15)/35)+78,2+INT((ROW()-15)/35), 1, 1, "Variables_Simulación"))</f>
        <v>0</v>
      </c>
      <c r="E696" s="81" t="n">
        <f aca="true">INDIRECT(ADDRESS(ROW()-35*INT((ROW()-15)/35)+48,2+INT((ROW()-15)/35), 1, 1, "Variables_Simulación"))</f>
        <v>0</v>
      </c>
      <c r="F696" s="81" t="n">
        <f aca="true">INDIRECT(ADDRESS(ROW()-35*INT((ROW()-15)/35)+18,2+INT((ROW()-15)/35), 1, 1, "Variables_Simulación"))</f>
        <v>0</v>
      </c>
      <c r="G696" s="81" t="n">
        <f aca="true">INDIRECT(ADDRESS(ROW()-35*INT((ROW()-15)/35)-12,2+INT((ROW()-15)/35), 1, 1, "Variables_Simulación"))</f>
        <v>0</v>
      </c>
      <c r="H696" s="81" t="n">
        <f aca="true">INDIRECT(ADDRESS(ROW()-35*INT((ROW()-15)/35)+168,2+INT((ROW()-15)/35), 1, 1, "Variables_Simulación"))</f>
        <v>0</v>
      </c>
      <c r="I696" s="82" t="n">
        <f aca="false">AP696+AR696+AT696+AV696+AX696</f>
        <v>0.0405063971693971</v>
      </c>
      <c r="J696" s="81" t="n">
        <f aca="false">AQ696+AS696+AU696+AW696+AY696</f>
        <v>213296.520388355</v>
      </c>
      <c r="K696" s="90" t="n">
        <f aca="false">I696-Tabla_Ministerio!J696</f>
        <v>0.000109484973240363</v>
      </c>
      <c r="L696" s="81" t="n">
        <f aca="false">J696-Tabla_Ministerio!K696</f>
        <v>576.52038835542</v>
      </c>
      <c r="M696" s="82" t="n">
        <f aca="false">Q731/Q740</f>
        <v>0.030238751950714</v>
      </c>
      <c r="N696" s="81" t="n">
        <f aca="false">ROUND(N705*M696,0)</f>
        <v>3025364</v>
      </c>
      <c r="O696" s="82" t="n">
        <f aca="false">Tabla_Ministerio!L696/Tabla_Ministerio!L705-M696</f>
        <v>6.41175224148256E-005</v>
      </c>
      <c r="P696" s="81" t="n">
        <f aca="false">N696-Tabla_Ministerio!L696</f>
        <v>-6415</v>
      </c>
      <c r="Q696" s="83" t="n">
        <f aca="false">N696+J696</f>
        <v>3238660.52038836</v>
      </c>
      <c r="R696" s="81" t="n">
        <f aca="false">Q696-Tabla_Ministerio!M696</f>
        <v>-5838.47961164452</v>
      </c>
      <c r="T696" s="83" t="n">
        <f aca="false">B696+Tabla_Ministerio!B696</f>
        <v>6621</v>
      </c>
      <c r="U696" s="83" t="n">
        <f aca="false">C696+Tabla_Ministerio!C696</f>
        <v>40</v>
      </c>
      <c r="V696" s="83" t="n">
        <f aca="false">D696+Tabla_Ministerio!D696</f>
        <v>250.522727272727</v>
      </c>
      <c r="W696" s="83" t="n">
        <f aca="false">E696+Tabla_Ministerio!E696</f>
        <v>148.772727272727</v>
      </c>
      <c r="X696" s="83" t="n">
        <f aca="false">F696+Tabla_Ministerio!F696</f>
        <v>8</v>
      </c>
      <c r="Y696" s="83" t="n">
        <f aca="false">G696+Tabla_Ministerio!G696</f>
        <v>16</v>
      </c>
      <c r="Z696" s="83" t="n">
        <f aca="false">H696+Tabla_Ministerio!H696</f>
        <v>14</v>
      </c>
      <c r="AA696" s="83" t="n">
        <f aca="false">Y696+0.33*Z696</f>
        <v>20.62</v>
      </c>
      <c r="AD696" s="91" t="n">
        <f aca="false">IF(U696&gt;0,T696/U696,0)</f>
        <v>165.525</v>
      </c>
      <c r="AE696" s="92" t="n">
        <f aca="false">EXP((((AD696-AD705)/AD706+2)/4-1.9)^3)</f>
        <v>0.0231148612808401</v>
      </c>
      <c r="AF696" s="93" t="n">
        <f aca="false">T696/V696</f>
        <v>26.4287399074662</v>
      </c>
      <c r="AG696" s="92" t="n">
        <f aca="false">EXP((((AF696-AF705)/AF706+2)/4-1.9)^3)</f>
        <v>0.276271421193605</v>
      </c>
      <c r="AH696" s="92" t="n">
        <f aca="false">W696/V696</f>
        <v>0.593849224349088</v>
      </c>
      <c r="AI696" s="92" t="n">
        <f aca="false">EXP((((AH696-AH705)/AH706+2)/4-1.9)^3)</f>
        <v>0.219693861861307</v>
      </c>
      <c r="AJ696" s="92" t="n">
        <f aca="false">X696/V696</f>
        <v>0.0319332305180078</v>
      </c>
      <c r="AK696" s="92" t="n">
        <f aca="false">EXP((((AJ696-AJ705)/AJ706+2)/4-1.9)^3)</f>
        <v>0.0307015491407307</v>
      </c>
      <c r="AL696" s="92" t="n">
        <f aca="false">AA696/V696</f>
        <v>0.0823079016601652</v>
      </c>
      <c r="AM696" s="92" t="n">
        <f aca="false">EXP((((AL696-AL705)/AL706+2)/4-1.9)^3)</f>
        <v>0.0347526621335924</v>
      </c>
      <c r="AN696" s="92" t="n">
        <f aca="false">0.01*AE696+0.15*AG696+0.24*AI696+0.25*AK696+0.35*AM696</f>
        <v>0.114237207670503</v>
      </c>
      <c r="AP696" s="94" t="n">
        <f aca="false">0.01*AE696/$AN705*$AZ696</f>
        <v>8.19610152112453E-005</v>
      </c>
      <c r="AQ696" s="81" t="n">
        <f aca="false">AP696*$J705</f>
        <v>431.5861338876</v>
      </c>
      <c r="AR696" s="94" t="n">
        <f aca="false">0.15*AG696/$AN705*$AZ696</f>
        <v>0.0146941090494347</v>
      </c>
      <c r="AS696" s="81" t="n">
        <f aca="false">AR696*$J705</f>
        <v>77375.490032952</v>
      </c>
      <c r="AT696" s="94" t="n">
        <f aca="false">0.24*AI696/$AN705*$AZ696</f>
        <v>0.0186958494641789</v>
      </c>
      <c r="AU696" s="81" t="n">
        <f aca="false">AT696*$J705</f>
        <v>98447.6506201504</v>
      </c>
      <c r="AV696" s="94" t="n">
        <f aca="false">0.25*AK696/$AN705*$AZ696</f>
        <v>0.00272155011613461</v>
      </c>
      <c r="AW696" s="81" t="n">
        <f aca="false">AV696*$J705</f>
        <v>14330.9998024857</v>
      </c>
      <c r="AX696" s="94" t="n">
        <f aca="false">0.35*AM696/$AN705*$AZ696</f>
        <v>0.0043129275244376</v>
      </c>
      <c r="AY696" s="81" t="n">
        <f aca="false">AX696*$J705</f>
        <v>22710.7937988798</v>
      </c>
      <c r="AZ696" s="140" t="n">
        <v>1</v>
      </c>
      <c r="BA696" s="140"/>
    </row>
    <row r="697" customFormat="false" ht="13.8" hidden="false" customHeight="false" outlineLevel="0" collapsed="false">
      <c r="A697" s="89" t="s">
        <v>61</v>
      </c>
      <c r="B697" s="81" t="n">
        <f aca="true">INDIRECT(ADDRESS(ROW()-35*INT((ROW()-15)/35)+138,2+INT((ROW()-15)/35), 1, 1, "Variables_Simulación"))</f>
        <v>0</v>
      </c>
      <c r="C697" s="81" t="n">
        <f aca="true">INDIRECT(ADDRESS(ROW()-35*INT((ROW()-15)/35)+108,2+INT((ROW()-15)/35), 1, 1, "Variables_Simulación"))</f>
        <v>0</v>
      </c>
      <c r="D697" s="81" t="n">
        <f aca="true">INDIRECT(ADDRESS(ROW()-35*INT((ROW()-15)/35)+78,2+INT((ROW()-15)/35), 1, 1, "Variables_Simulación"))</f>
        <v>0</v>
      </c>
      <c r="E697" s="81" t="n">
        <f aca="true">INDIRECT(ADDRESS(ROW()-35*INT((ROW()-15)/35)+48,2+INT((ROW()-15)/35), 1, 1, "Variables_Simulación"))</f>
        <v>0</v>
      </c>
      <c r="F697" s="81" t="n">
        <f aca="true">INDIRECT(ADDRESS(ROW()-35*INT((ROW()-15)/35)+18,2+INT((ROW()-15)/35), 1, 1, "Variables_Simulación"))</f>
        <v>0</v>
      </c>
      <c r="G697" s="81" t="n">
        <f aca="true">INDIRECT(ADDRESS(ROW()-35*INT((ROW()-15)/35)-12,2+INT((ROW()-15)/35), 1, 1, "Variables_Simulación"))</f>
        <v>0</v>
      </c>
      <c r="H697" s="81" t="n">
        <f aca="true">INDIRECT(ADDRESS(ROW()-35*INT((ROW()-15)/35)+168,2+INT((ROW()-15)/35), 1, 1, "Variables_Simulación"))</f>
        <v>0</v>
      </c>
      <c r="I697" s="82" t="n">
        <f aca="false">AP697+AR697+AT697+AV697+AX697</f>
        <v>0.0360151134499287</v>
      </c>
      <c r="J697" s="81" t="n">
        <f aca="false">AQ697+AS697+AU697+AW697+AY697</f>
        <v>189646.547633848</v>
      </c>
      <c r="K697" s="90" t="n">
        <f aca="false">I697-Tabla_Ministerio!J697</f>
        <v>-0.000129412238629618</v>
      </c>
      <c r="L697" s="81" t="n">
        <f aca="false">J697-Tabla_Ministerio!K697</f>
        <v>-681.452366151527</v>
      </c>
      <c r="M697" s="82" t="n">
        <f aca="false">Q732/Q740</f>
        <v>0.010805956211858</v>
      </c>
      <c r="N697" s="81" t="n">
        <f aca="false">ROUND(N705*M697,0)</f>
        <v>1081128</v>
      </c>
      <c r="O697" s="82" t="n">
        <f aca="false">Tabla_Ministerio!L697/Tabla_Ministerio!L705-M697</f>
        <v>7.03968522215367E-006</v>
      </c>
      <c r="P697" s="81" t="n">
        <f aca="false">N697-Tabla_Ministerio!L697</f>
        <v>-704</v>
      </c>
      <c r="Q697" s="83" t="n">
        <f aca="false">N697+J697</f>
        <v>1270774.54763385</v>
      </c>
      <c r="R697" s="81" t="n">
        <f aca="false">Q697-Tabla_Ministerio!M697</f>
        <v>-1385.45236615161</v>
      </c>
      <c r="T697" s="83" t="n">
        <f aca="false">B697+Tabla_Ministerio!B697</f>
        <v>5407</v>
      </c>
      <c r="U697" s="83" t="n">
        <f aca="false">C697+Tabla_Ministerio!C697</f>
        <v>28</v>
      </c>
      <c r="V697" s="83" t="n">
        <f aca="false">D697+Tabla_Ministerio!D697</f>
        <v>183.590909090909</v>
      </c>
      <c r="W697" s="83" t="n">
        <f aca="false">E697+Tabla_Ministerio!E697</f>
        <v>85.3636363636364</v>
      </c>
      <c r="X697" s="83" t="n">
        <f aca="false">F697+Tabla_Ministerio!F697</f>
        <v>8</v>
      </c>
      <c r="Y697" s="83" t="n">
        <f aca="false">G697+Tabla_Ministerio!G697</f>
        <v>8</v>
      </c>
      <c r="Z697" s="83" t="n">
        <f aca="false">H697+Tabla_Ministerio!H697</f>
        <v>11</v>
      </c>
      <c r="AA697" s="83" t="n">
        <f aca="false">Y697+0.33*Z697</f>
        <v>11.63</v>
      </c>
      <c r="AD697" s="91" t="n">
        <f aca="false">IF(U697&gt;0,T697/U697,0)</f>
        <v>193.107142857143</v>
      </c>
      <c r="AE697" s="92" t="n">
        <f aca="false">EXP((((AD697-AD705)/AD706+2)/4-1.9)^3)</f>
        <v>0.0473956712767663</v>
      </c>
      <c r="AF697" s="93" t="n">
        <f aca="false">T697/V697</f>
        <v>29.451349343897</v>
      </c>
      <c r="AG697" s="92" t="n">
        <f aca="false">EXP((((AF697-AF705)/AF706+2)/4-1.9)^3)</f>
        <v>0.44507907284687</v>
      </c>
      <c r="AH697" s="92" t="n">
        <f aca="false">W697/V697</f>
        <v>0.464966575885121</v>
      </c>
      <c r="AI697" s="92" t="n">
        <f aca="false">EXP((((AH697-AH705)/AH706+2)/4-1.9)^3)</f>
        <v>0.0596651798428781</v>
      </c>
      <c r="AJ697" s="92" t="n">
        <f aca="false">X697/V697</f>
        <v>0.0435751423619708</v>
      </c>
      <c r="AK697" s="92" t="n">
        <f aca="false">EXP((((AJ697-AJ705)/AJ706+2)/4-1.9)^3)</f>
        <v>0.0422071646461592</v>
      </c>
      <c r="AL697" s="92" t="n">
        <f aca="false">AA697/V697</f>
        <v>0.0633473632087151</v>
      </c>
      <c r="AM697" s="92" t="n">
        <f aca="false">EXP((((AL697-AL705)/AL706+2)/4-1.9)^3)</f>
        <v>0.0270386260670773</v>
      </c>
      <c r="AN697" s="92" t="n">
        <f aca="false">0.01*AE697+0.15*AG697+0.24*AI697+0.25*AK697+0.35*AM697</f>
        <v>0.101570771087106</v>
      </c>
      <c r="AP697" s="94" t="n">
        <f aca="false">0.01*AE697/$AN705*$AZ697</f>
        <v>0.000168056268530678</v>
      </c>
      <c r="AQ697" s="81" t="n">
        <f aca="false">AP697*$J705</f>
        <v>884.942127959147</v>
      </c>
      <c r="AR697" s="94" t="n">
        <f aca="false">0.15*AG697/$AN705*$AZ697</f>
        <v>0.0236725188721207</v>
      </c>
      <c r="AS697" s="81" t="n">
        <f aca="false">AR697*$J705</f>
        <v>124653.542578351</v>
      </c>
      <c r="AT697" s="94" t="n">
        <f aca="false">0.24*AI697/$AN705*$AZ697</f>
        <v>0.00507748014052309</v>
      </c>
      <c r="AU697" s="81" t="n">
        <f aca="false">AT697*$J705</f>
        <v>26736.7359724793</v>
      </c>
      <c r="AV697" s="94" t="n">
        <f aca="false">0.25*AK697/$AN705*$AZ697</f>
        <v>0.00374146963457536</v>
      </c>
      <c r="AW697" s="81" t="n">
        <f aca="false">AV697*$J705</f>
        <v>19701.6399867955</v>
      </c>
      <c r="AX697" s="94" t="n">
        <f aca="false">0.35*AM697/$AN705*$AZ697</f>
        <v>0.00335558853417884</v>
      </c>
      <c r="AY697" s="81" t="n">
        <f aca="false">AX697*$J705</f>
        <v>17669.6869682637</v>
      </c>
      <c r="AZ697" s="140" t="n">
        <v>1</v>
      </c>
      <c r="BA697" s="140"/>
    </row>
    <row r="698" customFormat="false" ht="13.8" hidden="false" customHeight="false" outlineLevel="0" collapsed="false">
      <c r="A698" s="89" t="s">
        <v>62</v>
      </c>
      <c r="B698" s="81" t="n">
        <f aca="true">INDIRECT(ADDRESS(ROW()-35*INT((ROW()-15)/35)+138,2+INT((ROW()-15)/35), 1, 1, "Variables_Simulación"))</f>
        <v>0</v>
      </c>
      <c r="C698" s="81" t="n">
        <f aca="true">INDIRECT(ADDRESS(ROW()-35*INT((ROW()-15)/35)+108,2+INT((ROW()-15)/35), 1, 1, "Variables_Simulación"))</f>
        <v>0</v>
      </c>
      <c r="D698" s="81" t="n">
        <f aca="true">INDIRECT(ADDRESS(ROW()-35*INT((ROW()-15)/35)+78,2+INT((ROW()-15)/35), 1, 1, "Variables_Simulación"))</f>
        <v>0</v>
      </c>
      <c r="E698" s="81" t="n">
        <f aca="true">INDIRECT(ADDRESS(ROW()-35*INT((ROW()-15)/35)+48,2+INT((ROW()-15)/35), 1, 1, "Variables_Simulación"))</f>
        <v>0</v>
      </c>
      <c r="F698" s="81" t="n">
        <f aca="true">INDIRECT(ADDRESS(ROW()-35*INT((ROW()-15)/35)+18,2+INT((ROW()-15)/35), 1, 1, "Variables_Simulación"))</f>
        <v>0</v>
      </c>
      <c r="G698" s="81" t="n">
        <f aca="true">INDIRECT(ADDRESS(ROW()-35*INT((ROW()-15)/35)-12,2+INT((ROW()-15)/35), 1, 1, "Variables_Simulación"))</f>
        <v>0</v>
      </c>
      <c r="H698" s="81" t="n">
        <f aca="true">INDIRECT(ADDRESS(ROW()-35*INT((ROW()-15)/35)+168,2+INT((ROW()-15)/35), 1, 1, "Variables_Simulación"))</f>
        <v>0</v>
      </c>
      <c r="I698" s="82" t="n">
        <f aca="false">AP698+AR698+AT698+AV698+AX698</f>
        <v>0.01776407435037</v>
      </c>
      <c r="J698" s="81" t="n">
        <f aca="false">AQ698+AS698+AU698+AW698+AY698</f>
        <v>93541.1567463863</v>
      </c>
      <c r="K698" s="90" t="n">
        <f aca="false">I698-Tabla_Ministerio!J698</f>
        <v>4.61770483906679E-005</v>
      </c>
      <c r="L698" s="81" t="n">
        <f aca="false">J698-Tabla_Ministerio!K698</f>
        <v>243.156746386303</v>
      </c>
      <c r="M698" s="82" t="n">
        <f aca="false">Q733/Q740</f>
        <v>0.02977621383537</v>
      </c>
      <c r="N698" s="81" t="n">
        <f aca="false">ROUND(N705*M698,0)</f>
        <v>2979088</v>
      </c>
      <c r="O698" s="82" t="n">
        <f aca="false">Tabla_Ministerio!L698/Tabla_Ministerio!L705-M698</f>
        <v>-1.08896856748225E-005</v>
      </c>
      <c r="P698" s="81" t="n">
        <f aca="false">N698-Tabla_Ministerio!L698</f>
        <v>1090</v>
      </c>
      <c r="Q698" s="83" t="n">
        <f aca="false">N698+J698</f>
        <v>3072629.15674639</v>
      </c>
      <c r="R698" s="81" t="n">
        <f aca="false">Q698-Tabla_Ministerio!M698</f>
        <v>1333.15674638608</v>
      </c>
      <c r="T698" s="83" t="n">
        <f aca="false">B698+Tabla_Ministerio!B698</f>
        <v>6554</v>
      </c>
      <c r="U698" s="83" t="n">
        <f aca="false">C698+Tabla_Ministerio!C698</f>
        <v>27</v>
      </c>
      <c r="V698" s="83" t="n">
        <f aca="false">D698+Tabla_Ministerio!D698</f>
        <v>301.613636363636</v>
      </c>
      <c r="W698" s="83" t="n">
        <f aca="false">E698+Tabla_Ministerio!E698</f>
        <v>156.113636363636</v>
      </c>
      <c r="X698" s="83" t="n">
        <f aca="false">F698+Tabla_Ministerio!F698</f>
        <v>2</v>
      </c>
      <c r="Y698" s="83" t="n">
        <f aca="false">G698+Tabla_Ministerio!G698</f>
        <v>5</v>
      </c>
      <c r="Z698" s="83" t="n">
        <f aca="false">H698+Tabla_Ministerio!H698</f>
        <v>0</v>
      </c>
      <c r="AA698" s="83" t="n">
        <f aca="false">Y698+0.33*Z698</f>
        <v>5</v>
      </c>
      <c r="AD698" s="91" t="n">
        <f aca="false">IF(U698&gt;0,T698/U698,0)</f>
        <v>242.740740740741</v>
      </c>
      <c r="AE698" s="92" t="n">
        <f aca="false">EXP((((AD698-AD705)/AD706+2)/4-1.9)^3)</f>
        <v>0.135592108042558</v>
      </c>
      <c r="AF698" s="93" t="n">
        <f aca="false">T698/V698</f>
        <v>21.7297867530706</v>
      </c>
      <c r="AG698" s="92" t="n">
        <f aca="false">EXP((((AF698-AF705)/AF706+2)/4-1.9)^3)</f>
        <v>0.0954007119051884</v>
      </c>
      <c r="AH698" s="92" t="n">
        <f aca="false">W698/V698</f>
        <v>0.517594755481877</v>
      </c>
      <c r="AI698" s="92" t="n">
        <f aca="false">EXP((((AH698-AH705)/AH706+2)/4-1.9)^3)</f>
        <v>0.108430885128182</v>
      </c>
      <c r="AJ698" s="92" t="n">
        <f aca="false">X698/V698</f>
        <v>0.00663099992464774</v>
      </c>
      <c r="AK698" s="92" t="n">
        <f aca="false">EXP((((AJ698-AJ705)/AJ706+2)/4-1.9)^3)</f>
        <v>0.0143032392891431</v>
      </c>
      <c r="AL698" s="92" t="n">
        <f aca="false">AA698/V698</f>
        <v>0.0165774998116193</v>
      </c>
      <c r="AM698" s="92" t="n">
        <f aca="false">EXP((((AL698-AL705)/AL706+2)/4-1.9)^3)</f>
        <v>0.0138098857758277</v>
      </c>
      <c r="AN698" s="92" t="n">
        <f aca="false">0.01*AE698+0.15*AG698+0.24*AI698+0.25*AK698+0.35*AM698</f>
        <v>0.0500987101407931</v>
      </c>
      <c r="AP698" s="94" t="n">
        <f aca="false">0.01*AE698/$AN705*$AZ698</f>
        <v>0.000480784491621097</v>
      </c>
      <c r="AQ698" s="81" t="n">
        <f aca="false">AP698*$J705</f>
        <v>2531.6904559693</v>
      </c>
      <c r="AR698" s="94" t="n">
        <f aca="false">0.15*AG698/$AN705*$AZ698</f>
        <v>0.00507409871810873</v>
      </c>
      <c r="AS698" s="81" t="n">
        <f aca="false">AR698*$J705</f>
        <v>26718.9302507823</v>
      </c>
      <c r="AT698" s="94" t="n">
        <f aca="false">0.24*AI698/$AN705*$AZ698</f>
        <v>0.00922741986712378</v>
      </c>
      <c r="AU698" s="81" t="n">
        <f aca="false">AT698*$J705</f>
        <v>48589.2769378872</v>
      </c>
      <c r="AV698" s="94" t="n">
        <f aca="false">0.25*AK698/$AN705*$AZ698</f>
        <v>0.00126791590776197</v>
      </c>
      <c r="AW698" s="81" t="n">
        <f aca="false">AV698*$J705</f>
        <v>6676.52692338169</v>
      </c>
      <c r="AX698" s="94" t="n">
        <f aca="false">0.35*AM698/$AN705*$AZ698</f>
        <v>0.00171385536575439</v>
      </c>
      <c r="AY698" s="81" t="n">
        <f aca="false">AX698*$J705</f>
        <v>9024.73217836583</v>
      </c>
      <c r="AZ698" s="140" t="n">
        <v>1</v>
      </c>
      <c r="BA698" s="140"/>
    </row>
    <row r="699" customFormat="false" ht="13.8" hidden="false" customHeight="false" outlineLevel="0" collapsed="false">
      <c r="A699" s="89" t="s">
        <v>63</v>
      </c>
      <c r="B699" s="81" t="n">
        <f aca="true">INDIRECT(ADDRESS(ROW()-35*INT((ROW()-15)/35)+138,2+INT((ROW()-15)/35), 1, 1, "Variables_Simulación"))</f>
        <v>0</v>
      </c>
      <c r="C699" s="81" t="n">
        <f aca="true">INDIRECT(ADDRESS(ROW()-35*INT((ROW()-15)/35)+108,2+INT((ROW()-15)/35), 1, 1, "Variables_Simulación"))</f>
        <v>0</v>
      </c>
      <c r="D699" s="81" t="n">
        <f aca="true">INDIRECT(ADDRESS(ROW()-35*INT((ROW()-15)/35)+78,2+INT((ROW()-15)/35), 1, 1, "Variables_Simulación"))</f>
        <v>0</v>
      </c>
      <c r="E699" s="81" t="n">
        <f aca="true">INDIRECT(ADDRESS(ROW()-35*INT((ROW()-15)/35)+48,2+INT((ROW()-15)/35), 1, 1, "Variables_Simulación"))</f>
        <v>0</v>
      </c>
      <c r="F699" s="81" t="n">
        <f aca="true">INDIRECT(ADDRESS(ROW()-35*INT((ROW()-15)/35)+18,2+INT((ROW()-15)/35), 1, 1, "Variables_Simulación"))</f>
        <v>0</v>
      </c>
      <c r="G699" s="81" t="n">
        <f aca="true">INDIRECT(ADDRESS(ROW()-35*INT((ROW()-15)/35)-12,2+INT((ROW()-15)/35), 1, 1, "Variables_Simulación"))</f>
        <v>0</v>
      </c>
      <c r="H699" s="81" t="n">
        <f aca="true">INDIRECT(ADDRESS(ROW()-35*INT((ROW()-15)/35)+168,2+INT((ROW()-15)/35), 1, 1, "Variables_Simulación"))</f>
        <v>0</v>
      </c>
      <c r="I699" s="82" t="n">
        <f aca="false">AP699+AR699+AT699+AV699+AX699</f>
        <v>0.0193612894163791</v>
      </c>
      <c r="J699" s="81" t="n">
        <f aca="false">AQ699+AS699+AU699+AW699+AY699</f>
        <v>101951.690383009</v>
      </c>
      <c r="K699" s="90" t="n">
        <f aca="false">I699-Tabla_Ministerio!J699</f>
        <v>-0.000128435597099463</v>
      </c>
      <c r="L699" s="81" t="n">
        <f aca="false">J699-Tabla_Ministerio!K699</f>
        <v>-676.309616990984</v>
      </c>
      <c r="M699" s="82" t="n">
        <f aca="false">Q734/Q740</f>
        <v>0.0102974945976753</v>
      </c>
      <c r="N699" s="81" t="n">
        <f aca="false">ROUND(N705*M699,0)</f>
        <v>1030256</v>
      </c>
      <c r="O699" s="82" t="n">
        <f aca="false">Tabla_Ministerio!L699/Tabla_Ministerio!L705-M699</f>
        <v>-2.62358626388487E-006</v>
      </c>
      <c r="P699" s="81" t="n">
        <f aca="false">N699-Tabla_Ministerio!L699</f>
        <v>262</v>
      </c>
      <c r="Q699" s="83" t="n">
        <f aca="false">N699+J699</f>
        <v>1132207.69038301</v>
      </c>
      <c r="R699" s="81" t="n">
        <f aca="false">Q699-Tabla_Ministerio!M699</f>
        <v>-414.309616991086</v>
      </c>
      <c r="T699" s="83" t="n">
        <f aca="false">B699+Tabla_Ministerio!B699</f>
        <v>9540</v>
      </c>
      <c r="U699" s="83" t="n">
        <f aca="false">C699+Tabla_Ministerio!C699</f>
        <v>56</v>
      </c>
      <c r="V699" s="83" t="n">
        <f aca="false">D699+Tabla_Ministerio!D699</f>
        <v>355.818181818182</v>
      </c>
      <c r="W699" s="83" t="n">
        <f aca="false">E699+Tabla_Ministerio!E699</f>
        <v>124.409090909091</v>
      </c>
      <c r="X699" s="83" t="n">
        <f aca="false">F699+Tabla_Ministerio!F699</f>
        <v>1</v>
      </c>
      <c r="Y699" s="83" t="n">
        <f aca="false">G699+Tabla_Ministerio!G699</f>
        <v>2</v>
      </c>
      <c r="Z699" s="83" t="n">
        <f aca="false">H699+Tabla_Ministerio!H699</f>
        <v>0</v>
      </c>
      <c r="AA699" s="83" t="n">
        <f aca="false">Y699+0.33*Z699</f>
        <v>2</v>
      </c>
      <c r="AD699" s="91" t="n">
        <f aca="false">IF(U699&gt;0,T699/U699,0)</f>
        <v>170.357142857143</v>
      </c>
      <c r="AE699" s="92" t="n">
        <f aca="false">EXP((((AD699-AD705)/AD706+2)/4-1.9)^3)</f>
        <v>0.0264071821941215</v>
      </c>
      <c r="AF699" s="93" t="n">
        <f aca="false">T699/V699</f>
        <v>26.8114460909555</v>
      </c>
      <c r="AG699" s="92" t="n">
        <f aca="false">EXP((((AF699-AF705)/AF706+2)/4-1.9)^3)</f>
        <v>0.295901586543057</v>
      </c>
      <c r="AH699" s="92" t="n">
        <f aca="false">W699/V699</f>
        <v>0.349642309657639</v>
      </c>
      <c r="AI699" s="92" t="n">
        <f aca="false">EXP((((AH699-AH705)/AH706+2)/4-1.9)^3)</f>
        <v>0.0113012331535313</v>
      </c>
      <c r="AJ699" s="92" t="n">
        <f aca="false">X699/V699</f>
        <v>0.0028104241185488</v>
      </c>
      <c r="AK699" s="92" t="n">
        <f aca="false">EXP((((AJ699-AJ705)/AJ706+2)/4-1.9)^3)</f>
        <v>0.0126323097864173</v>
      </c>
      <c r="AL699" s="92" t="n">
        <f aca="false">AA699/V699</f>
        <v>0.0056208482370976</v>
      </c>
      <c r="AM699" s="92" t="n">
        <f aca="false">EXP((((AL699-AL705)/AL706+2)/4-1.9)^3)</f>
        <v>0.0116672426041759</v>
      </c>
      <c r="AN699" s="92" t="n">
        <f aca="false">0.01*AE699+0.15*AG699+0.24*AI699+0.25*AK699+0.35*AM699</f>
        <v>0.0546032181183132</v>
      </c>
      <c r="AP699" s="94" t="n">
        <f aca="false">0.01*AE699/$AN705*$AZ699</f>
        <v>9.36349751444348E-005</v>
      </c>
      <c r="AQ699" s="81" t="n">
        <f aca="false">AP699*$J705</f>
        <v>493.058276731832</v>
      </c>
      <c r="AR699" s="94" t="n">
        <f aca="false">0.15*AG699/$AN705*$AZ699</f>
        <v>0.0157381829860623</v>
      </c>
      <c r="AS699" s="81" t="n">
        <f aca="false">AR699*$J705</f>
        <v>82873.3213206744</v>
      </c>
      <c r="AT699" s="94" t="n">
        <f aca="false">0.24*AI699/$AN705*$AZ699</f>
        <v>0.000961729890894242</v>
      </c>
      <c r="AU699" s="81" t="n">
        <f aca="false">AT699*$J705</f>
        <v>5064.22821124646</v>
      </c>
      <c r="AV699" s="94" t="n">
        <f aca="false">0.25*AK699/$AN705*$AZ699</f>
        <v>0.00111979574739642</v>
      </c>
      <c r="AW699" s="81" t="n">
        <f aca="false">AV699*$J705</f>
        <v>5896.56333705694</v>
      </c>
      <c r="AX699" s="94" t="n">
        <f aca="false">0.35*AM699/$AN705*$AZ699</f>
        <v>0.00144794581688178</v>
      </c>
      <c r="AY699" s="81" t="n">
        <f aca="false">AX699*$J705</f>
        <v>7624.51923729944</v>
      </c>
      <c r="AZ699" s="140" t="n">
        <v>1</v>
      </c>
      <c r="BA699" s="140"/>
    </row>
    <row r="700" customFormat="false" ht="13.8" hidden="false" customHeight="false" outlineLevel="0" collapsed="false">
      <c r="A700" s="89" t="s">
        <v>64</v>
      </c>
      <c r="B700" s="81" t="n">
        <f aca="true">INDIRECT(ADDRESS(ROW()-35*INT((ROW()-15)/35)+138,2+INT((ROW()-15)/35), 1, 1, "Variables_Simulación"))</f>
        <v>0</v>
      </c>
      <c r="C700" s="81" t="n">
        <f aca="true">INDIRECT(ADDRESS(ROW()-35*INT((ROW()-15)/35)+108,2+INT((ROW()-15)/35), 1, 1, "Variables_Simulación"))</f>
        <v>0</v>
      </c>
      <c r="D700" s="81" t="n">
        <f aca="true">INDIRECT(ADDRESS(ROW()-35*INT((ROW()-15)/35)+78,2+INT((ROW()-15)/35), 1, 1, "Variables_Simulación"))</f>
        <v>0</v>
      </c>
      <c r="E700" s="81" t="n">
        <f aca="true">INDIRECT(ADDRESS(ROW()-35*INT((ROW()-15)/35)+48,2+INT((ROW()-15)/35), 1, 1, "Variables_Simulación"))</f>
        <v>0</v>
      </c>
      <c r="F700" s="81" t="n">
        <f aca="true">INDIRECT(ADDRESS(ROW()-35*INT((ROW()-15)/35)+18,2+INT((ROW()-15)/35), 1, 1, "Variables_Simulación"))</f>
        <v>0</v>
      </c>
      <c r="G700" s="81" t="n">
        <f aca="true">INDIRECT(ADDRESS(ROW()-35*INT((ROW()-15)/35)-12,2+INT((ROW()-15)/35), 1, 1, "Variables_Simulación"))</f>
        <v>0</v>
      </c>
      <c r="H700" s="81" t="n">
        <f aca="true">INDIRECT(ADDRESS(ROW()-35*INT((ROW()-15)/35)+168,2+INT((ROW()-15)/35), 1, 1, "Variables_Simulación"))</f>
        <v>0</v>
      </c>
      <c r="I700" s="82" t="n">
        <f aca="false">AP700+AR700+AT700+AV700+AX700</f>
        <v>0.0170991680690133</v>
      </c>
      <c r="J700" s="81" t="n">
        <f aca="false">AQ700+AS700+AU700+AW700+AY700</f>
        <v>90039.9271602389</v>
      </c>
      <c r="K700" s="90" t="n">
        <f aca="false">I700-Tabla_Ministerio!J700</f>
        <v>9.00018516338322E-005</v>
      </c>
      <c r="L700" s="81" t="n">
        <f aca="false">J700-Tabla_Ministerio!K700</f>
        <v>473.927160238876</v>
      </c>
      <c r="M700" s="82" t="n">
        <f aca="false">Q735/Q740</f>
        <v>0.0144122932809291</v>
      </c>
      <c r="N700" s="81" t="n">
        <f aca="false">ROUND(N705*M700,0)</f>
        <v>1441939</v>
      </c>
      <c r="O700" s="82" t="n">
        <f aca="false">Tabla_Ministerio!L700/Tabla_Ministerio!L705-M700</f>
        <v>-8.02565422312711E-006</v>
      </c>
      <c r="P700" s="81" t="n">
        <f aca="false">N700-Tabla_Ministerio!L700</f>
        <v>803</v>
      </c>
      <c r="Q700" s="83" t="n">
        <f aca="false">N700+J700</f>
        <v>1531978.92716024</v>
      </c>
      <c r="R700" s="81" t="n">
        <f aca="false">Q700-Tabla_Ministerio!M700</f>
        <v>1276.92716023885</v>
      </c>
      <c r="T700" s="83" t="n">
        <f aca="false">B700+Tabla_Ministerio!B700</f>
        <v>9650</v>
      </c>
      <c r="U700" s="83" t="n">
        <f aca="false">C700+Tabla_Ministerio!C700</f>
        <v>50</v>
      </c>
      <c r="V700" s="83" t="n">
        <f aca="false">D700+Tabla_Ministerio!D700</f>
        <v>381.522727272727</v>
      </c>
      <c r="W700" s="83" t="n">
        <f aca="false">E700+Tabla_Ministerio!E700</f>
        <v>147.863636363636</v>
      </c>
      <c r="X700" s="83" t="n">
        <f aca="false">F700+Tabla_Ministerio!F700</f>
        <v>1</v>
      </c>
      <c r="Y700" s="83" t="n">
        <f aca="false">G700+Tabla_Ministerio!G700</f>
        <v>13</v>
      </c>
      <c r="Z700" s="83" t="n">
        <f aca="false">H700+Tabla_Ministerio!H700</f>
        <v>1</v>
      </c>
      <c r="AA700" s="83" t="n">
        <f aca="false">Y700+0.33*Z700</f>
        <v>13.33</v>
      </c>
      <c r="AD700" s="91" t="n">
        <f aca="false">IF(U700&gt;0,T700/U700,0)</f>
        <v>193</v>
      </c>
      <c r="AE700" s="92" t="n">
        <f aca="false">EXP((((AD700-AD705)/AD706+2)/4-1.9)^3)</f>
        <v>0.0472727974104686</v>
      </c>
      <c r="AF700" s="93" t="n">
        <f aca="false">T700/V700</f>
        <v>25.293381783523</v>
      </c>
      <c r="AG700" s="92" t="n">
        <f aca="false">EXP((((AF700-AF705)/AF706+2)/4-1.9)^3)</f>
        <v>0.221997577419345</v>
      </c>
      <c r="AH700" s="92" t="n">
        <f aca="false">W700/V700</f>
        <v>0.387561803776731</v>
      </c>
      <c r="AI700" s="92" t="n">
        <f aca="false">EXP((((AH700-AH705)/AH706+2)/4-1.9)^3)</f>
        <v>0.0206774672060068</v>
      </c>
      <c r="AJ700" s="92" t="n">
        <f aca="false">X700/V700</f>
        <v>0.00262107583248943</v>
      </c>
      <c r="AK700" s="92" t="n">
        <f aca="false">EXP((((AJ700-AJ705)/AJ706+2)/4-1.9)^3)</f>
        <v>0.012553993542967</v>
      </c>
      <c r="AL700" s="92" t="n">
        <f aca="false">AA700/V700</f>
        <v>0.0349389408470841</v>
      </c>
      <c r="AM700" s="92" t="n">
        <f aca="false">EXP((((AL700-AL705)/AL706+2)/4-1.9)^3)</f>
        <v>0.0181430538273326</v>
      </c>
      <c r="AN700" s="92" t="n">
        <f aca="false">0.01*AE700+0.15*AG700+0.24*AI700+0.25*AK700+0.35*AM700</f>
        <v>0.0482235239417562</v>
      </c>
      <c r="AP700" s="94" t="n">
        <f aca="false">0.01*AE700/$AN705*$AZ700</f>
        <v>0.000167620580567755</v>
      </c>
      <c r="AQ700" s="81" t="n">
        <f aca="false">AP700*$J705</f>
        <v>882.647904504075</v>
      </c>
      <c r="AR700" s="94" t="n">
        <f aca="false">0.15*AG700/$AN705*$AZ700</f>
        <v>0.0118074341429047</v>
      </c>
      <c r="AS700" s="81" t="n">
        <f aca="false">AR700*$J705</f>
        <v>62174.9845305665</v>
      </c>
      <c r="AT700" s="94" t="n">
        <f aca="false">0.24*AI700/$AN705*$AZ700</f>
        <v>0.00175964321856224</v>
      </c>
      <c r="AU700" s="81" t="n">
        <f aca="false">AT700*$J705</f>
        <v>9265.83951850091</v>
      </c>
      <c r="AV700" s="94" t="n">
        <f aca="false">0.25*AK700/$AN705*$AZ700</f>
        <v>0.00111285337518971</v>
      </c>
      <c r="AW700" s="81" t="n">
        <f aca="false">AV700*$J705</f>
        <v>5860.00654755184</v>
      </c>
      <c r="AX700" s="94" t="n">
        <f aca="false">0.35*AM700/$AN705*$AZ700</f>
        <v>0.00225161675178888</v>
      </c>
      <c r="AY700" s="81" t="n">
        <f aca="false">AX700*$J705</f>
        <v>11856.4486591155</v>
      </c>
      <c r="AZ700" s="140" t="n">
        <v>1</v>
      </c>
      <c r="BA700" s="140"/>
    </row>
    <row r="701" customFormat="false" ht="13.8" hidden="false" customHeight="false" outlineLevel="0" collapsed="false">
      <c r="A701" s="89" t="s">
        <v>65</v>
      </c>
      <c r="B701" s="81" t="n">
        <f aca="true">INDIRECT(ADDRESS(ROW()-35*INT((ROW()-15)/35)+138,2+INT((ROW()-15)/35), 1, 1, "Variables_Simulación"))</f>
        <v>0</v>
      </c>
      <c r="C701" s="81" t="n">
        <f aca="true">INDIRECT(ADDRESS(ROW()-35*INT((ROW()-15)/35)+108,2+INT((ROW()-15)/35), 1, 1, "Variables_Simulación"))</f>
        <v>0</v>
      </c>
      <c r="D701" s="81" t="n">
        <f aca="true">INDIRECT(ADDRESS(ROW()-35*INT((ROW()-15)/35)+78,2+INT((ROW()-15)/35), 1, 1, "Variables_Simulación"))</f>
        <v>0</v>
      </c>
      <c r="E701" s="81" t="n">
        <f aca="true">INDIRECT(ADDRESS(ROW()-35*INT((ROW()-15)/35)+48,2+INT((ROW()-15)/35), 1, 1, "Variables_Simulación"))</f>
        <v>0</v>
      </c>
      <c r="F701" s="81" t="n">
        <f aca="true">INDIRECT(ADDRESS(ROW()-35*INT((ROW()-15)/35)+18,2+INT((ROW()-15)/35), 1, 1, "Variables_Simulación"))</f>
        <v>0</v>
      </c>
      <c r="G701" s="81" t="n">
        <f aca="true">INDIRECT(ADDRESS(ROW()-35*INT((ROW()-15)/35)-12,2+INT((ROW()-15)/35), 1, 1, "Variables_Simulación"))</f>
        <v>0</v>
      </c>
      <c r="H701" s="81" t="n">
        <f aca="true">INDIRECT(ADDRESS(ROW()-35*INT((ROW()-15)/35)+168,2+INT((ROW()-15)/35), 1, 1, "Variables_Simulación"))</f>
        <v>0</v>
      </c>
      <c r="I701" s="82" t="n">
        <f aca="false">AP701+AR701+AT701+AV701+AX701</f>
        <v>0.00895741490952345</v>
      </c>
      <c r="J701" s="81" t="n">
        <f aca="false">AQ701+AS701+AU701+AW701+AY701</f>
        <v>47167.4986024082</v>
      </c>
      <c r="K701" s="90" t="n">
        <f aca="false">I701-Tabla_Ministerio!J701</f>
        <v>9.8466258533823E-005</v>
      </c>
      <c r="L701" s="81" t="n">
        <f aca="false">J701-Tabla_Ministerio!K701</f>
        <v>518.498602408217</v>
      </c>
      <c r="M701" s="82" t="n">
        <f aca="false">Q736/Q740</f>
        <v>0.0138891375687589</v>
      </c>
      <c r="N701" s="81" t="n">
        <f aca="false">ROUND(N705*M701,0)</f>
        <v>1389598</v>
      </c>
      <c r="O701" s="82" t="n">
        <f aca="false">Tabla_Ministerio!L701/Tabla_Ministerio!L705-M701</f>
        <v>-4.67400093038736E-006</v>
      </c>
      <c r="P701" s="81" t="n">
        <f aca="false">N701-Tabla_Ministerio!L701</f>
        <v>468</v>
      </c>
      <c r="Q701" s="83" t="n">
        <f aca="false">N701+J701</f>
        <v>1436765.49860241</v>
      </c>
      <c r="R701" s="81" t="n">
        <f aca="false">Q701-Tabla_Ministerio!M701</f>
        <v>986.498602408217</v>
      </c>
      <c r="T701" s="83" t="n">
        <f aca="false">B701+Tabla_Ministerio!B701</f>
        <v>3887</v>
      </c>
      <c r="U701" s="83" t="n">
        <f aca="false">C701+Tabla_Ministerio!C701</f>
        <v>34</v>
      </c>
      <c r="V701" s="83" t="n">
        <f aca="false">D701+Tabla_Ministerio!D701</f>
        <v>224.136363636364</v>
      </c>
      <c r="W701" s="83" t="n">
        <f aca="false">E701+Tabla_Ministerio!E701</f>
        <v>82.5</v>
      </c>
      <c r="X701" s="83" t="n">
        <f aca="false">F701+Tabla_Ministerio!F701</f>
        <v>7</v>
      </c>
      <c r="Y701" s="83" t="n">
        <f aca="false">G701+Tabla_Ministerio!G701</f>
        <v>16</v>
      </c>
      <c r="Z701" s="83" t="n">
        <f aca="false">H701+Tabla_Ministerio!H701</f>
        <v>0</v>
      </c>
      <c r="AA701" s="83" t="n">
        <f aca="false">Y701+0.33*Z701</f>
        <v>16</v>
      </c>
      <c r="AD701" s="91" t="n">
        <f aca="false">IF(U701&gt;0,T701/U701,0)</f>
        <v>114.323529411765</v>
      </c>
      <c r="AE701" s="92" t="n">
        <f aca="false">EXP((((AD701-AD705)/AD706+2)/4-1.9)^3)</f>
        <v>0.00459302832802573</v>
      </c>
      <c r="AF701" s="93" t="n">
        <f aca="false">T701/V701</f>
        <v>17.3421212735753</v>
      </c>
      <c r="AG701" s="92" t="n">
        <f aca="false">EXP((((AF701-AF705)/AF706+2)/4-1.9)^3)</f>
        <v>0.0232337709870592</v>
      </c>
      <c r="AH701" s="92" t="n">
        <f aca="false">W701/V701</f>
        <v>0.368079497059419</v>
      </c>
      <c r="AI701" s="92" t="n">
        <f aca="false">EXP((((AH701-AH705)/AH706+2)/4-1.9)^3)</f>
        <v>0.0152706645490233</v>
      </c>
      <c r="AJ701" s="92" t="n">
        <f aca="false">X701/V701</f>
        <v>0.0312309876292841</v>
      </c>
      <c r="AK701" s="92" t="n">
        <f aca="false">EXP((((AJ701-AJ705)/AJ706+2)/4-1.9)^3)</f>
        <v>0.0300980579684849</v>
      </c>
      <c r="AL701" s="92" t="n">
        <f aca="false">AA701/V701</f>
        <v>0.0713851145812207</v>
      </c>
      <c r="AM701" s="92" t="n">
        <f aca="false">EXP((((AL701-AL705)/AL706+2)/4-1.9)^3)</f>
        <v>0.0301184783598567</v>
      </c>
      <c r="AN701" s="92" t="n">
        <f aca="false">0.01*AE701+0.15*AG701+0.24*AI701+0.25*AK701+0.35*AM701</f>
        <v>0.0252619373411758</v>
      </c>
      <c r="AP701" s="94" t="n">
        <f aca="false">0.01*AE701/$AN705*$AZ701</f>
        <v>1.62860274212866E-005</v>
      </c>
      <c r="AQ701" s="81" t="n">
        <f aca="false">AP701*$J705</f>
        <v>85.7581326076125</v>
      </c>
      <c r="AR701" s="94" t="n">
        <f aca="false">0.15*AG701/$AN705*$AZ701</f>
        <v>0.00123573970495557</v>
      </c>
      <c r="AS701" s="81" t="n">
        <f aca="false">AR701*$J705</f>
        <v>6507.09511563008</v>
      </c>
      <c r="AT701" s="94" t="n">
        <f aca="false">0.24*AI701/$AN705*$AZ701</f>
        <v>0.00129952672872921</v>
      </c>
      <c r="AU701" s="81" t="n">
        <f aca="false">AT701*$J705</f>
        <v>6842.98157227913</v>
      </c>
      <c r="AV701" s="94" t="n">
        <f aca="false">0.25*AK701/$AN705*$AZ701</f>
        <v>0.0026680534191965</v>
      </c>
      <c r="AW701" s="81" t="n">
        <f aca="false">AV701*$J705</f>
        <v>14049.2996240806</v>
      </c>
      <c r="AX701" s="94" t="n">
        <f aca="false">0.35*AM701/$AN705*$AZ701</f>
        <v>0.00373780902922088</v>
      </c>
      <c r="AY701" s="81" t="n">
        <f aca="false">AX701*$J705</f>
        <v>19682.3641578108</v>
      </c>
      <c r="AZ701" s="140" t="n">
        <v>1</v>
      </c>
      <c r="BA701" s="140"/>
    </row>
    <row r="702" customFormat="false" ht="13.8" hidden="false" customHeight="false" outlineLevel="0" collapsed="false">
      <c r="A702" s="89" t="s">
        <v>66</v>
      </c>
      <c r="B702" s="81" t="n">
        <f aca="true">INDIRECT(ADDRESS(ROW()-35*INT((ROW()-15)/35)+138,2+INT((ROW()-15)/35), 1, 1, "Variables_Simulación"))</f>
        <v>0</v>
      </c>
      <c r="C702" s="81" t="n">
        <f aca="true">INDIRECT(ADDRESS(ROW()-35*INT((ROW()-15)/35)+108,2+INT((ROW()-15)/35), 1, 1, "Variables_Simulación"))</f>
        <v>0</v>
      </c>
      <c r="D702" s="81" t="n">
        <f aca="true">INDIRECT(ADDRESS(ROW()-35*INT((ROW()-15)/35)+78,2+INT((ROW()-15)/35), 1, 1, "Variables_Simulación"))</f>
        <v>0</v>
      </c>
      <c r="E702" s="81" t="n">
        <f aca="true">INDIRECT(ADDRESS(ROW()-35*INT((ROW()-15)/35)+48,2+INT((ROW()-15)/35), 1, 1, "Variables_Simulación"))</f>
        <v>0</v>
      </c>
      <c r="F702" s="81" t="n">
        <f aca="true">INDIRECT(ADDRESS(ROW()-35*INT((ROW()-15)/35)+18,2+INT((ROW()-15)/35), 1, 1, "Variables_Simulación"))</f>
        <v>0</v>
      </c>
      <c r="G702" s="81" t="n">
        <f aca="true">INDIRECT(ADDRESS(ROW()-35*INT((ROW()-15)/35)-12,2+INT((ROW()-15)/35), 1, 1, "Variables_Simulación"))</f>
        <v>0</v>
      </c>
      <c r="H702" s="81" t="n">
        <f aca="true">INDIRECT(ADDRESS(ROW()-35*INT((ROW()-15)/35)+168,2+INT((ROW()-15)/35), 1, 1, "Variables_Simulación"))</f>
        <v>0</v>
      </c>
      <c r="I702" s="82" t="n">
        <f aca="false">AP702+AR702+AT702+AV702+AX702</f>
        <v>0.00995635282218492</v>
      </c>
      <c r="J702" s="81" t="n">
        <f aca="false">AQ702+AS702+AU702+AW702+AY702</f>
        <v>52427.6549170674</v>
      </c>
      <c r="K702" s="90" t="n">
        <f aca="false">I702-Tabla_Ministerio!J702</f>
        <v>3.43075442956753E-005</v>
      </c>
      <c r="L702" s="81" t="n">
        <f aca="false">J702-Tabla_Ministerio!K702</f>
        <v>180.654917067397</v>
      </c>
      <c r="M702" s="82" t="n">
        <f aca="false">Q737/Q740</f>
        <v>0.00600077181284824</v>
      </c>
      <c r="N702" s="81" t="n">
        <f aca="false">ROUND(N705*M702,0)</f>
        <v>600373</v>
      </c>
      <c r="O702" s="82" t="n">
        <f aca="false">Tabla_Ministerio!L702/Tabla_Ministerio!L705-M702</f>
        <v>1.35768421610036E-005</v>
      </c>
      <c r="P702" s="81" t="n">
        <f aca="false">N702-Tabla_Ministerio!L702</f>
        <v>-1358</v>
      </c>
      <c r="Q702" s="83" t="n">
        <f aca="false">N702+J702</f>
        <v>652800.654917067</v>
      </c>
      <c r="R702" s="81" t="n">
        <f aca="false">Q702-Tabla_Ministerio!M702</f>
        <v>-1177.34508293262</v>
      </c>
      <c r="T702" s="83" t="n">
        <f aca="false">B702+Tabla_Ministerio!B702</f>
        <v>4133</v>
      </c>
      <c r="U702" s="83" t="n">
        <f aca="false">C702+Tabla_Ministerio!C702</f>
        <v>20</v>
      </c>
      <c r="V702" s="83" t="n">
        <f aca="false">D702+Tabla_Ministerio!D702</f>
        <v>193.613636363636</v>
      </c>
      <c r="W702" s="83" t="n">
        <f aca="false">E702+Tabla_Ministerio!E702</f>
        <v>79.3181818181818</v>
      </c>
      <c r="X702" s="83" t="n">
        <f aca="false">F702+Tabla_Ministerio!F702</f>
        <v>1</v>
      </c>
      <c r="Y702" s="83" t="n">
        <f aca="false">G702+Tabla_Ministerio!G702</f>
        <v>1</v>
      </c>
      <c r="Z702" s="83" t="n">
        <f aca="false">H702+Tabla_Ministerio!H702</f>
        <v>2</v>
      </c>
      <c r="AA702" s="83" t="n">
        <f aca="false">Y702+0.33*Z702</f>
        <v>1.66</v>
      </c>
      <c r="AD702" s="91" t="n">
        <f aca="false">IF(U702&gt;0,T702/U702,0)</f>
        <v>206.65</v>
      </c>
      <c r="AE702" s="92" t="n">
        <f aca="false">EXP((((AD702-AD705)/AD706+2)/4-1.9)^3)</f>
        <v>0.0650356019229161</v>
      </c>
      <c r="AF702" s="93" t="n">
        <f aca="false">T702/V702</f>
        <v>21.3466369292171</v>
      </c>
      <c r="AG702" s="92" t="n">
        <f aca="false">EXP((((AF702-AF705)/AF706+2)/4-1.9)^3)</f>
        <v>0.0857944700575318</v>
      </c>
      <c r="AH702" s="92" t="n">
        <f aca="false">W702/V702</f>
        <v>0.409672496771922</v>
      </c>
      <c r="AI702" s="92" t="n">
        <f aca="false">EXP((((AH702-AH705)/AH706+2)/4-1.9)^3)</f>
        <v>0.0286422264310594</v>
      </c>
      <c r="AJ702" s="92" t="n">
        <f aca="false">X702/V702</f>
        <v>0.00516492546073484</v>
      </c>
      <c r="AK702" s="92" t="n">
        <f aca="false">EXP((((AJ702-AJ705)/AJ706+2)/4-1.9)^3)</f>
        <v>0.013641245753999</v>
      </c>
      <c r="AL702" s="92" t="n">
        <f aca="false">AA702/V702</f>
        <v>0.00857377626481983</v>
      </c>
      <c r="AM702" s="92" t="n">
        <f aca="false">EXP((((AL702-AL705)/AL706+2)/4-1.9)^3)</f>
        <v>0.0122148458021099</v>
      </c>
      <c r="AN702" s="92" t="n">
        <f aca="false">0.01*AE702+0.15*AG702+0.24*AI702+0.25*AK702+0.35*AM702</f>
        <v>0.0280791683405514</v>
      </c>
      <c r="AP702" s="94" t="n">
        <f aca="false">0.01*AE702/$AN705*$AZ702</f>
        <v>0.000230604194146516</v>
      </c>
      <c r="AQ702" s="81" t="n">
        <f aca="false">AP702*$J705</f>
        <v>1214.30380472282</v>
      </c>
      <c r="AR702" s="94" t="n">
        <f aca="false">0.15*AG702/$AN705*$AZ702</f>
        <v>0.00456316941295345</v>
      </c>
      <c r="AS702" s="81" t="n">
        <f aca="false">AR702*$J705</f>
        <v>24028.5047730902</v>
      </c>
      <c r="AT702" s="94" t="n">
        <f aca="false">0.24*AI702/$AN705*$AZ702</f>
        <v>0.00243744066919843</v>
      </c>
      <c r="AU702" s="81" t="n">
        <f aca="false">AT702*$J705</f>
        <v>12834.950766391</v>
      </c>
      <c r="AV702" s="94" t="n">
        <f aca="false">0.25*AK702/$AN705*$AZ702</f>
        <v>0.00120923324734658</v>
      </c>
      <c r="AW702" s="81" t="n">
        <f aca="false">AV702*$J705</f>
        <v>6367.51876298203</v>
      </c>
      <c r="AX702" s="94" t="n">
        <f aca="false">0.35*AM702/$AN705*$AZ702</f>
        <v>0.00151590529853993</v>
      </c>
      <c r="AY702" s="81" t="n">
        <f aca="false">AX702*$J705</f>
        <v>7982.37680988134</v>
      </c>
      <c r="AZ702" s="140" t="n">
        <v>1</v>
      </c>
      <c r="BA702" s="140"/>
    </row>
    <row r="703" customFormat="false" ht="13.8" hidden="false" customHeight="false" outlineLevel="0" collapsed="false">
      <c r="A703" s="89" t="s">
        <v>67</v>
      </c>
      <c r="B703" s="81" t="n">
        <f aca="true">INDIRECT(ADDRESS(ROW()-35*INT((ROW()-15)/35)+138,2+INT((ROW()-15)/35), 1, 1, "Variables_Simulación"))</f>
        <v>0</v>
      </c>
      <c r="C703" s="81" t="n">
        <f aca="true">INDIRECT(ADDRESS(ROW()-35*INT((ROW()-15)/35)+108,2+INT((ROW()-15)/35), 1, 1, "Variables_Simulación"))</f>
        <v>0</v>
      </c>
      <c r="D703" s="81" t="n">
        <f aca="true">INDIRECT(ADDRESS(ROW()-35*INT((ROW()-15)/35)+78,2+INT((ROW()-15)/35), 1, 1, "Variables_Simulación"))</f>
        <v>0</v>
      </c>
      <c r="E703" s="81" t="n">
        <f aca="true">INDIRECT(ADDRESS(ROW()-35*INT((ROW()-15)/35)+48,2+INT((ROW()-15)/35), 1, 1, "Variables_Simulación"))</f>
        <v>0</v>
      </c>
      <c r="F703" s="81" t="n">
        <f aca="true">INDIRECT(ADDRESS(ROW()-35*INT((ROW()-15)/35)+18,2+INT((ROW()-15)/35), 1, 1, "Variables_Simulación"))</f>
        <v>0</v>
      </c>
      <c r="G703" s="81" t="n">
        <f aca="true">INDIRECT(ADDRESS(ROW()-35*INT((ROW()-15)/35)-12,2+INT((ROW()-15)/35), 1, 1, "Variables_Simulación"))</f>
        <v>0</v>
      </c>
      <c r="H703" s="81" t="n">
        <f aca="true">INDIRECT(ADDRESS(ROW()-35*INT((ROW()-15)/35)+168,2+INT((ROW()-15)/35), 1, 1, "Variables_Simulación"))</f>
        <v>0</v>
      </c>
      <c r="I703" s="82" t="n">
        <f aca="false">AP703+AR703+AT703+AV703+AX703</f>
        <v>0.00792543198759594</v>
      </c>
      <c r="J703" s="81" t="n">
        <f aca="false">AQ703+AS703+AU703+AW703+AY703</f>
        <v>41733.3355632513</v>
      </c>
      <c r="K703" s="90" t="n">
        <f aca="false">I703-Tabla_Ministerio!J703</f>
        <v>0.000129579963505916</v>
      </c>
      <c r="L703" s="81" t="n">
        <f aca="false">J703-Tabla_Ministerio!K703</f>
        <v>682.335563251305</v>
      </c>
      <c r="M703" s="82" t="n">
        <f aca="false">Q738/Q740</f>
        <v>0.00437138717677273</v>
      </c>
      <c r="N703" s="81" t="n">
        <f aca="false">ROUND(N705*M703,0)</f>
        <v>437354</v>
      </c>
      <c r="O703" s="82" t="n">
        <f aca="false">Tabla_Ministerio!L703/Tabla_Ministerio!L705-M703</f>
        <v>-9.55485577094212E-006</v>
      </c>
      <c r="P703" s="81" t="n">
        <f aca="false">N703-Tabla_Ministerio!L703</f>
        <v>956</v>
      </c>
      <c r="Q703" s="83" t="n">
        <f aca="false">N703+J703</f>
        <v>479087.335563251</v>
      </c>
      <c r="R703" s="81" t="n">
        <f aca="false">Q703-Tabla_Ministerio!M703</f>
        <v>1638.33556325128</v>
      </c>
      <c r="T703" s="83" t="n">
        <f aca="false">B703+Tabla_Ministerio!B703</f>
        <v>4168</v>
      </c>
      <c r="U703" s="83" t="n">
        <f aca="false">C703+Tabla_Ministerio!C703</f>
        <v>28</v>
      </c>
      <c r="V703" s="83" t="n">
        <f aca="false">D703+Tabla_Ministerio!D703</f>
        <v>214.795454545455</v>
      </c>
      <c r="W703" s="83" t="n">
        <f aca="false">E703+Tabla_Ministerio!E703</f>
        <v>76.3409090909091</v>
      </c>
      <c r="X703" s="83" t="n">
        <f aca="false">F703+Tabla_Ministerio!F703</f>
        <v>2</v>
      </c>
      <c r="Y703" s="83" t="n">
        <f aca="false">G703+Tabla_Ministerio!G703</f>
        <v>10</v>
      </c>
      <c r="Z703" s="83" t="n">
        <f aca="false">H703+Tabla_Ministerio!H703</f>
        <v>4</v>
      </c>
      <c r="AA703" s="83" t="n">
        <f aca="false">Y703+0.33*Z703</f>
        <v>11.32</v>
      </c>
      <c r="AD703" s="91" t="n">
        <f aca="false">IF(U703&gt;0,T703/U703,0)</f>
        <v>148.857142857143</v>
      </c>
      <c r="AE703" s="92" t="n">
        <f aca="false">EXP((((AD703-AD705)/AD706+2)/4-1.9)^3)</f>
        <v>0.0142428506606034</v>
      </c>
      <c r="AF703" s="93" t="n">
        <f aca="false">T703/V703</f>
        <v>19.4045074595281</v>
      </c>
      <c r="AG703" s="92" t="n">
        <f aca="false">EXP((((AF703-AF705)/AF706+2)/4-1.9)^3)</f>
        <v>0.0476841565644608</v>
      </c>
      <c r="AH703" s="92" t="n">
        <f aca="false">W703/V703</f>
        <v>0.355412125700983</v>
      </c>
      <c r="AI703" s="92" t="n">
        <f aca="false">EXP((((AH703-AH705)/AH706+2)/4-1.9)^3)</f>
        <v>0.0124362628405428</v>
      </c>
      <c r="AJ703" s="92" t="n">
        <f aca="false">X703/V703</f>
        <v>0.00931118400169292</v>
      </c>
      <c r="AK703" s="92" t="n">
        <f aca="false">EXP((((AJ703-AJ705)/AJ706+2)/4-1.9)^3)</f>
        <v>0.0155835256749034</v>
      </c>
      <c r="AL703" s="92" t="n">
        <f aca="false">AA703/V703</f>
        <v>0.052701301449582</v>
      </c>
      <c r="AM703" s="92" t="n">
        <f aca="false">EXP((((AL703-AL705)/AL706+2)/4-1.9)^3)</f>
        <v>0.0233596441285492</v>
      </c>
      <c r="AN703" s="92" t="n">
        <f aca="false">0.01*AE703+0.15*AG703+0.24*AI703+0.25*AK703+0.35*AM703</f>
        <v>0.0223515119367235</v>
      </c>
      <c r="AP703" s="94" t="n">
        <f aca="false">0.01*AE703/$AN705*$AZ703</f>
        <v>5.05025094229241E-005</v>
      </c>
      <c r="AQ703" s="81" t="n">
        <f aca="false">AP703*$J705</f>
        <v>265.933538491253</v>
      </c>
      <c r="AR703" s="94" t="n">
        <f aca="false">0.15*AG703/$AN705*$AZ703</f>
        <v>0.00253618775862266</v>
      </c>
      <c r="AS703" s="81" t="n">
        <f aca="false">AR703*$J705</f>
        <v>13354.9281537795</v>
      </c>
      <c r="AT703" s="94" t="n">
        <f aca="false">0.24*AI703/$AN705*$AZ703</f>
        <v>0.00105832041001916</v>
      </c>
      <c r="AU703" s="81" t="n">
        <f aca="false">AT703*$J705</f>
        <v>5572.84964073796</v>
      </c>
      <c r="AV703" s="94" t="n">
        <f aca="false">0.25*AK703/$AN705*$AZ703</f>
        <v>0.00138140736533891</v>
      </c>
      <c r="AW703" s="81" t="n">
        <f aca="false">AV703*$J705</f>
        <v>7274.14445262602</v>
      </c>
      <c r="AX703" s="94" t="n">
        <f aca="false">0.35*AM703/$AN705*$AZ703</f>
        <v>0.00289901394419228</v>
      </c>
      <c r="AY703" s="81" t="n">
        <f aca="false">AX703*$J705</f>
        <v>15265.4797776165</v>
      </c>
      <c r="AZ703" s="140" t="n">
        <v>1</v>
      </c>
      <c r="BA703" s="140"/>
    </row>
    <row r="704" customFormat="false" ht="13.8" hidden="false" customHeight="false" outlineLevel="0" collapsed="false">
      <c r="A704" s="95" t="s">
        <v>68</v>
      </c>
      <c r="B704" s="97" t="n">
        <f aca="true">INDIRECT(ADDRESS(ROW()-35*INT((ROW()-15)/35)+138,2+INT((ROW()-15)/35), 1, 1, "Variables_Simulación"))</f>
        <v>0</v>
      </c>
      <c r="C704" s="97" t="n">
        <f aca="true">INDIRECT(ADDRESS(ROW()-35*INT((ROW()-15)/35)+108,2+INT((ROW()-15)/35), 1, 1, "Variables_Simulación"))</f>
        <v>0</v>
      </c>
      <c r="D704" s="97" t="n">
        <f aca="true">INDIRECT(ADDRESS(ROW()-35*INT((ROW()-15)/35)+78,2+INT((ROW()-15)/35), 1, 1, "Variables_Simulación"))</f>
        <v>0</v>
      </c>
      <c r="E704" s="97" t="n">
        <f aca="true">INDIRECT(ADDRESS(ROW()-35*INT((ROW()-15)/35)+48,2+INT((ROW()-15)/35), 1, 1, "Variables_Simulación"))</f>
        <v>0</v>
      </c>
      <c r="F704" s="97" t="n">
        <f aca="true">INDIRECT(ADDRESS(ROW()-35*INT((ROW()-15)/35)+18,2+INT((ROW()-15)/35), 1, 1, "Variables_Simulación"))</f>
        <v>0</v>
      </c>
      <c r="G704" s="97" t="n">
        <f aca="true">INDIRECT(ADDRESS(ROW()-35*INT((ROW()-15)/35)-12,2+INT((ROW()-15)/35), 1, 1, "Variables_Simulación"))</f>
        <v>0</v>
      </c>
      <c r="H704" s="97" t="n">
        <f aca="true">INDIRECT(ADDRESS(ROW()-35*INT((ROW()-15)/35)+168,2+INT((ROW()-15)/35), 1, 1, "Variables_Simulación"))</f>
        <v>0</v>
      </c>
      <c r="I704" s="96" t="n">
        <f aca="false">AP704+AR704+AT704+AV704+AX704</f>
        <v>0.00660548890081856</v>
      </c>
      <c r="J704" s="97" t="n">
        <f aca="false">AQ704+AS704+AU704+AW704+AY704</f>
        <v>34782.8465739965</v>
      </c>
      <c r="K704" s="90" t="n">
        <f aca="false">I704-Tabla_Ministerio!J704</f>
        <v>-0.000127266496371846</v>
      </c>
      <c r="L704" s="81" t="n">
        <f aca="false">J704-Tabla_Ministerio!K704</f>
        <v>-670.153426003541</v>
      </c>
      <c r="M704" s="82" t="n">
        <f aca="false">Q739/Q740</f>
        <v>0.00549750754538221</v>
      </c>
      <c r="N704" s="81" t="n">
        <f aca="false">ROUND(N705*M704,0)</f>
        <v>550021</v>
      </c>
      <c r="O704" s="82" t="n">
        <f aca="false">Tabla_Ministerio!L704/Tabla_Ministerio!L705-M704</f>
        <v>6.20253784701375E-006</v>
      </c>
      <c r="P704" s="81" t="n">
        <f aca="false">N704-Tabla_Ministerio!L704</f>
        <v>-621</v>
      </c>
      <c r="Q704" s="83" t="n">
        <f aca="false">N704+J704</f>
        <v>584803.846573996</v>
      </c>
      <c r="R704" s="81" t="n">
        <f aca="false">Q704-Tabla_Ministerio!M704</f>
        <v>-1291.15342600353</v>
      </c>
      <c r="T704" s="99" t="n">
        <f aca="false">B704+Tabla_Ministerio!B704</f>
        <v>4441</v>
      </c>
      <c r="U704" s="99" t="n">
        <f aca="false">C704+Tabla_Ministerio!C704</f>
        <v>20</v>
      </c>
      <c r="V704" s="99" t="n">
        <f aca="false">D704+Tabla_Ministerio!D704</f>
        <v>272.75</v>
      </c>
      <c r="W704" s="99" t="n">
        <f aca="false">E704+Tabla_Ministerio!E704</f>
        <v>94.5227272727273</v>
      </c>
      <c r="X704" s="99" t="n">
        <f aca="false">F704+Tabla_Ministerio!F704</f>
        <v>2</v>
      </c>
      <c r="Y704" s="99" t="n">
        <f aca="false">G704+Tabla_Ministerio!G704</f>
        <v>16</v>
      </c>
      <c r="Z704" s="99" t="n">
        <f aca="false">H704+Tabla_Ministerio!H704</f>
        <v>2</v>
      </c>
      <c r="AA704" s="99" t="n">
        <f aca="false">Y704+0.33*Z704</f>
        <v>16.66</v>
      </c>
      <c r="AD704" s="91" t="n">
        <f aca="false">IF(U704&gt;0,T704/U704,0)</f>
        <v>222.05</v>
      </c>
      <c r="AE704" s="92" t="n">
        <f aca="false">EXP((((AD704-AD705)/AD706+2)/4-1.9)^3)</f>
        <v>0.0906688451156448</v>
      </c>
      <c r="AF704" s="93" t="n">
        <f aca="false">T704/V704</f>
        <v>16.282309807516</v>
      </c>
      <c r="AG704" s="92" t="n">
        <f aca="false">EXP((((AF704-AF705)/AF706+2)/4-1.9)^3)</f>
        <v>0.0154202070954129</v>
      </c>
      <c r="AH704" s="92" t="n">
        <f aca="false">W704/V704</f>
        <v>0.346554453795517</v>
      </c>
      <c r="AI704" s="92" t="n">
        <f aca="false">EXP((((AH704-AH705)/AH706+2)/4-1.9)^3)</f>
        <v>0.0107308859093759</v>
      </c>
      <c r="AJ704" s="92" t="n">
        <f aca="false">X704/V704</f>
        <v>0.0073327222731439</v>
      </c>
      <c r="AK704" s="92" t="n">
        <f aca="false">EXP((((AJ704-AJ705)/AJ706+2)/4-1.9)^3)</f>
        <v>0.0146295576399242</v>
      </c>
      <c r="AL704" s="92" t="n">
        <f aca="false">AA704/V704</f>
        <v>0.0610815765352887</v>
      </c>
      <c r="AM704" s="92" t="n">
        <f aca="false">EXP((((AL704-AL705)/AL706+2)/4-1.9)^3)</f>
        <v>0.0262184347165967</v>
      </c>
      <c r="AN704" s="92" t="n">
        <f aca="false">0.01*AE704+0.15*AG704+0.24*AI704+0.25*AK704+0.35*AM704</f>
        <v>0.0186289736945085</v>
      </c>
      <c r="AP704" s="94" t="n">
        <f aca="false">0.01*AE704/$AN705*$AZ704</f>
        <v>0.000321494924993092</v>
      </c>
      <c r="AQ704" s="81" t="n">
        <f aca="false">AP704*$J705</f>
        <v>1692.91157978745</v>
      </c>
      <c r="AR704" s="94" t="n">
        <f aca="false">0.15*AG704/$AN705*$AZ704</f>
        <v>0.000820157957873168</v>
      </c>
      <c r="AS704" s="81" t="n">
        <f aca="false">AR704*$J705</f>
        <v>4318.74594651268</v>
      </c>
      <c r="AT704" s="94" t="n">
        <f aca="false">0.24*AI704/$AN705*$AZ704</f>
        <v>0.000913193595302287</v>
      </c>
      <c r="AU704" s="81" t="n">
        <f aca="false">AT704*$J705</f>
        <v>4808.64826126942</v>
      </c>
      <c r="AV704" s="94" t="n">
        <f aca="false">0.25*AK704/$AN705*$AZ704</f>
        <v>0.00129684251799243</v>
      </c>
      <c r="AW704" s="81" t="n">
        <f aca="false">AV704*$J705</f>
        <v>6828.84719227613</v>
      </c>
      <c r="AX704" s="94" t="n">
        <f aca="false">0.35*AM704/$AN705*$AZ704</f>
        <v>0.00325379990465759</v>
      </c>
      <c r="AY704" s="81" t="n">
        <f aca="false">AX704*$J705</f>
        <v>17133.6935941508</v>
      </c>
      <c r="AZ704" s="140" t="n">
        <v>1</v>
      </c>
      <c r="BA704" s="140"/>
    </row>
    <row r="705" customFormat="false" ht="13.8" hidden="false" customHeight="false" outlineLevel="0" collapsed="false">
      <c r="A705" s="104" t="s">
        <v>71</v>
      </c>
      <c r="B705" s="108"/>
      <c r="C705" s="108"/>
      <c r="D705" s="108"/>
      <c r="E705" s="108"/>
      <c r="F705" s="108"/>
      <c r="G705" s="108"/>
      <c r="H705" s="108"/>
      <c r="I705" s="105" t="n">
        <f aca="false">SUM(I678:I704)</f>
        <v>1</v>
      </c>
      <c r="J705" s="108" t="n">
        <f aca="false">Tabla_Ministerio!K705</f>
        <v>5265749</v>
      </c>
      <c r="K705" s="107" t="n">
        <f aca="false">I705-Tabla_Ministerio!J705</f>
        <v>0</v>
      </c>
      <c r="L705" s="108" t="n">
        <f aca="false">J705-Tabla_Ministerio!K705</f>
        <v>0</v>
      </c>
      <c r="M705" s="105" t="n">
        <f aca="false">SUM(M680:M704)</f>
        <v>1.00000002941002</v>
      </c>
      <c r="N705" s="108" t="n">
        <f aca="false">Tabla_Ministerio!L705</f>
        <v>100049238</v>
      </c>
      <c r="O705" s="105" t="n">
        <f aca="false">SUM(P680:P704)</f>
        <v>4</v>
      </c>
      <c r="P705" s="108" t="n">
        <f aca="false">SUM(P680:P704)</f>
        <v>4</v>
      </c>
      <c r="Q705" s="111" t="n">
        <f aca="false">Tabla_Ministerio!M705</f>
        <v>105314987</v>
      </c>
      <c r="R705" s="108" t="n">
        <f aca="false">SUM(R680:R704)</f>
        <v>4.00000000174623</v>
      </c>
      <c r="T705" s="111"/>
      <c r="U705" s="111"/>
      <c r="V705" s="111"/>
      <c r="W705" s="111"/>
      <c r="X705" s="111"/>
      <c r="Y705" s="111"/>
      <c r="Z705" s="111"/>
      <c r="AA705" s="111"/>
      <c r="AC705" s="112" t="s">
        <v>295</v>
      </c>
      <c r="AD705" s="112" t="n">
        <f aca="false">AVERAGE(AD680:AD704)</f>
        <v>206.154145314295</v>
      </c>
      <c r="AE705" s="111"/>
      <c r="AF705" s="112" t="n">
        <f aca="false">AVERAGE(AF680:AF704)</f>
        <v>20.3590132454779</v>
      </c>
      <c r="AG705" s="111"/>
      <c r="AH705" s="114" t="n">
        <f aca="false">AVERAGE(AH680:AH704)</f>
        <v>0.471138335319277</v>
      </c>
      <c r="AI705" s="111"/>
      <c r="AJ705" s="114" t="n">
        <f aca="false">AVERAGE(AJ680:AJ704)</f>
        <v>0.0602488841463673</v>
      </c>
      <c r="AK705" s="111"/>
      <c r="AL705" s="114" t="n">
        <f aca="false">AVERAGE(AL680:AL704)</f>
        <v>0.133191099922181</v>
      </c>
      <c r="AM705" s="111"/>
      <c r="AN705" s="114" t="n">
        <f aca="false">SUM(AN680:AN704)</f>
        <v>2.82022632604832</v>
      </c>
      <c r="AP705" s="116" t="n">
        <f aca="false">SUM(AP678:AP704)</f>
        <v>0.01000896179793</v>
      </c>
      <c r="AQ705" s="108" t="n">
        <f aca="false">SUM(AQ678:AQ704)</f>
        <v>52704.6805784882</v>
      </c>
      <c r="AR705" s="116" t="n">
        <f aca="false">SUM(AR678:AR704)</f>
        <v>0.153070509963289</v>
      </c>
      <c r="AS705" s="108" t="n">
        <f aca="false">SUM(AS678:AS704)</f>
        <v>806030.884768681</v>
      </c>
      <c r="AT705" s="116" t="n">
        <f aca="false">SUM(AT678:AT704)</f>
        <v>0.238377976008711</v>
      </c>
      <c r="AU705" s="108" t="n">
        <f aca="false">SUM(AU678:AU704)</f>
        <v>1255238.58878989</v>
      </c>
      <c r="AV705" s="116" t="n">
        <f aca="false">SUM(AV678:AV704)</f>
        <v>0.25275238887546</v>
      </c>
      <c r="AW705" s="108" t="n">
        <f aca="false">SUM(AW678:AW704)</f>
        <v>1330930.63896857</v>
      </c>
      <c r="AX705" s="116" t="n">
        <f aca="false">SUM(AX678:AX704)</f>
        <v>0.345790163354609</v>
      </c>
      <c r="AY705" s="108" t="n">
        <f aca="false">SUM(AY678:AY704)</f>
        <v>1820844.20689437</v>
      </c>
    </row>
    <row r="706" customFormat="false" ht="13.8" hidden="false" customHeight="false" outlineLevel="0" collapsed="false">
      <c r="A706" s="57" t="s">
        <v>72</v>
      </c>
      <c r="I706" s="48"/>
      <c r="AC706" s="112" t="s">
        <v>296</v>
      </c>
      <c r="AD706" s="112" t="n">
        <f aca="false">_xlfn.STDEV.P(AD680:AD704)</f>
        <v>65.1112748602682</v>
      </c>
      <c r="AE706" s="111"/>
      <c r="AF706" s="112" t="n">
        <f aca="false">_xlfn.STDEV.P(AF680:AF704)</f>
        <v>4.85680110452153</v>
      </c>
      <c r="AG706" s="111"/>
      <c r="AH706" s="114" t="n">
        <f aca="false">_xlfn.STDEV.P(AH680:AH704)</f>
        <v>0.122051205505278</v>
      </c>
      <c r="AI706" s="111"/>
      <c r="AJ706" s="114" t="n">
        <f aca="false">_xlfn.STDEV.P(AJ680:AJ704)</f>
        <v>0.0610796417126266</v>
      </c>
      <c r="AK706" s="111"/>
      <c r="AL706" s="114" t="n">
        <f aca="false">_xlfn.STDEV.P(AL680:AL704)</f>
        <v>0.130202595583494</v>
      </c>
      <c r="AM706" s="111"/>
      <c r="AN706" s="114"/>
    </row>
    <row r="707" customFormat="false" ht="13.8" hidden="false" customHeight="false" outlineLevel="0" collapsed="false">
      <c r="A707" s="57" t="s">
        <v>196</v>
      </c>
      <c r="I707" s="48"/>
    </row>
    <row r="708" customFormat="false" ht="13.8" hidden="false" customHeight="false" outlineLevel="0" collapsed="false">
      <c r="A708" s="57"/>
      <c r="I708" s="48"/>
    </row>
    <row r="709" customFormat="false" ht="13.8" hidden="false" customHeight="false" outlineLevel="0" collapsed="false">
      <c r="A709" s="126"/>
      <c r="B709" s="168"/>
      <c r="C709" s="169"/>
      <c r="D709" s="169"/>
      <c r="E709" s="169"/>
      <c r="F709" s="169"/>
      <c r="G709" s="169"/>
      <c r="H709" s="169"/>
      <c r="I709" s="170"/>
      <c r="J709" s="169"/>
    </row>
    <row r="711" customFormat="false" ht="13.8" hidden="false" customHeight="false" outlineLevel="0" collapsed="false">
      <c r="A711" s="16" t="str">
        <f aca="false">"Tabla " &amp; TEXT((ROW()+24) / 35, "0")</f>
        <v>Tabla 21</v>
      </c>
      <c r="B711" s="16"/>
      <c r="C711" s="16"/>
      <c r="D711" s="16"/>
      <c r="E711" s="16"/>
      <c r="F711" s="16"/>
      <c r="G711" s="16"/>
      <c r="H711" s="16"/>
      <c r="I711" s="16"/>
      <c r="J711" s="16"/>
      <c r="T711" s="16"/>
      <c r="U711" s="16"/>
      <c r="V711" s="16"/>
      <c r="W711" s="16"/>
      <c r="X711" s="16"/>
      <c r="Y711" s="16"/>
      <c r="Z711" s="16"/>
      <c r="AA711" s="16"/>
    </row>
    <row r="712" customFormat="false" ht="13.8" hidden="false" customHeight="false" outlineLevel="0" collapsed="false">
      <c r="A712" s="16" t="s">
        <v>253</v>
      </c>
      <c r="B712" s="16"/>
      <c r="C712" s="16"/>
      <c r="D712" s="16"/>
      <c r="E712" s="16"/>
      <c r="F712" s="16"/>
      <c r="G712" s="16"/>
      <c r="H712" s="16"/>
      <c r="I712" s="16"/>
      <c r="J712" s="16"/>
      <c r="T712" s="16"/>
      <c r="U712" s="16"/>
      <c r="V712" s="16"/>
      <c r="W712" s="16"/>
      <c r="X712" s="16"/>
      <c r="Y712" s="16"/>
      <c r="Z712" s="16"/>
      <c r="AA712" s="16"/>
    </row>
    <row r="713" customFormat="false" ht="15.8" hidden="false" customHeight="true" outlineLevel="0" collapsed="false">
      <c r="A713" s="66" t="s">
        <v>30</v>
      </c>
      <c r="B713" s="136" t="s">
        <v>309</v>
      </c>
      <c r="C713" s="136"/>
      <c r="D713" s="136"/>
      <c r="E713" s="136"/>
      <c r="F713" s="136"/>
      <c r="G713" s="136"/>
      <c r="H713" s="136"/>
      <c r="I713" s="66" t="s">
        <v>32</v>
      </c>
      <c r="J713" s="69" t="s">
        <v>33</v>
      </c>
      <c r="K713" s="157" t="s">
        <v>276</v>
      </c>
      <c r="L713" s="69" t="s">
        <v>277</v>
      </c>
      <c r="M713" s="157" t="s">
        <v>278</v>
      </c>
      <c r="N713" s="69" t="s">
        <v>34</v>
      </c>
      <c r="O713" s="69" t="s">
        <v>279</v>
      </c>
      <c r="P713" s="69" t="s">
        <v>280</v>
      </c>
      <c r="Q713" s="66" t="s">
        <v>281</v>
      </c>
      <c r="R713" s="69" t="s">
        <v>282</v>
      </c>
      <c r="T713" s="72" t="s">
        <v>309</v>
      </c>
      <c r="U713" s="72"/>
      <c r="V713" s="72"/>
      <c r="W713" s="72"/>
      <c r="X713" s="72"/>
      <c r="Y713" s="72"/>
      <c r="Z713" s="72"/>
      <c r="AA713" s="72"/>
      <c r="AD713" s="73" t="s">
        <v>284</v>
      </c>
      <c r="AE713" s="73"/>
      <c r="AF713" s="73" t="s">
        <v>285</v>
      </c>
      <c r="AG713" s="73"/>
      <c r="AH713" s="73" t="s">
        <v>286</v>
      </c>
      <c r="AI713" s="73"/>
      <c r="AJ713" s="73" t="s">
        <v>287</v>
      </c>
      <c r="AK713" s="73"/>
      <c r="AL713" s="73" t="s">
        <v>288</v>
      </c>
      <c r="AM713" s="73"/>
      <c r="AN713" s="74" t="s">
        <v>289</v>
      </c>
      <c r="AP713" s="73" t="s">
        <v>284</v>
      </c>
      <c r="AQ713" s="73"/>
      <c r="AR713" s="73" t="s">
        <v>285</v>
      </c>
      <c r="AS713" s="73"/>
      <c r="AT713" s="73" t="s">
        <v>286</v>
      </c>
      <c r="AU713" s="73"/>
      <c r="AV713" s="73" t="s">
        <v>287</v>
      </c>
      <c r="AW713" s="73"/>
      <c r="AX713" s="74" t="s">
        <v>288</v>
      </c>
      <c r="AY713" s="74"/>
    </row>
    <row r="714" customFormat="false" ht="37.3" hidden="false" customHeight="false" outlineLevel="0" collapsed="false">
      <c r="A714" s="66"/>
      <c r="B714" s="137" t="s">
        <v>222</v>
      </c>
      <c r="C714" s="137" t="s">
        <v>223</v>
      </c>
      <c r="D714" s="137" t="s">
        <v>224</v>
      </c>
      <c r="E714" s="137" t="s">
        <v>225</v>
      </c>
      <c r="F714" s="137" t="s">
        <v>226</v>
      </c>
      <c r="G714" s="137" t="s">
        <v>227</v>
      </c>
      <c r="H714" s="137" t="s">
        <v>228</v>
      </c>
      <c r="I714" s="66"/>
      <c r="J714" s="69"/>
      <c r="K714" s="157"/>
      <c r="L714" s="69"/>
      <c r="M714" s="157"/>
      <c r="N714" s="69"/>
      <c r="O714" s="69"/>
      <c r="P714" s="69"/>
      <c r="Q714" s="66"/>
      <c r="R714" s="69"/>
      <c r="T714" s="73" t="s">
        <v>222</v>
      </c>
      <c r="U714" s="73" t="s">
        <v>223</v>
      </c>
      <c r="V714" s="73" t="s">
        <v>224</v>
      </c>
      <c r="W714" s="73" t="s">
        <v>225</v>
      </c>
      <c r="X714" s="73" t="s">
        <v>226</v>
      </c>
      <c r="Y714" s="73" t="s">
        <v>227</v>
      </c>
      <c r="Z714" s="73" t="s">
        <v>228</v>
      </c>
      <c r="AA714" s="66" t="s">
        <v>43</v>
      </c>
      <c r="AD714" s="73" t="s">
        <v>290</v>
      </c>
      <c r="AE714" s="73" t="s">
        <v>291</v>
      </c>
      <c r="AF714" s="73" t="s">
        <v>290</v>
      </c>
      <c r="AG714" s="73" t="s">
        <v>291</v>
      </c>
      <c r="AH714" s="73" t="s">
        <v>290</v>
      </c>
      <c r="AI714" s="73" t="s">
        <v>291</v>
      </c>
      <c r="AJ714" s="73" t="s">
        <v>290</v>
      </c>
      <c r="AK714" s="73" t="s">
        <v>291</v>
      </c>
      <c r="AL714" s="73" t="s">
        <v>290</v>
      </c>
      <c r="AM714" s="73" t="s">
        <v>291</v>
      </c>
      <c r="AN714" s="75" t="s">
        <v>292</v>
      </c>
      <c r="AP714" s="73" t="s">
        <v>293</v>
      </c>
      <c r="AQ714" s="73" t="s">
        <v>294</v>
      </c>
      <c r="AR714" s="73" t="s">
        <v>293</v>
      </c>
      <c r="AS714" s="73" t="s">
        <v>294</v>
      </c>
      <c r="AT714" s="73" t="s">
        <v>293</v>
      </c>
      <c r="AU714" s="73" t="s">
        <v>294</v>
      </c>
      <c r="AV714" s="73" t="s">
        <v>293</v>
      </c>
      <c r="AW714" s="73" t="s">
        <v>294</v>
      </c>
      <c r="AX714" s="73" t="s">
        <v>293</v>
      </c>
      <c r="AY714" s="75" t="s">
        <v>294</v>
      </c>
      <c r="AZ714" s="138" t="s">
        <v>298</v>
      </c>
    </row>
    <row r="715" customFormat="false" ht="13.8" hidden="false" customHeight="false" outlineLevel="0" collapsed="false">
      <c r="A715" s="76" t="s">
        <v>44</v>
      </c>
      <c r="B715" s="79" t="n">
        <f aca="true">INDIRECT(ADDRESS(ROW()-35*INT((ROW()-15)/35)+138,2+INT((ROW()-15)/35), 1, 1, "Variables_Simulación"))</f>
        <v>0</v>
      </c>
      <c r="C715" s="79" t="n">
        <f aca="true">INDIRECT(ADDRESS(ROW()-35*INT((ROW()-15)/35)+108,2+INT((ROW()-15)/35), 1, 1, "Variables_Simulación"))</f>
        <v>0</v>
      </c>
      <c r="D715" s="79" t="n">
        <f aca="true">INDIRECT(ADDRESS(ROW()-35*INT((ROW()-15)/35)+78,2+INT((ROW()-15)/35), 1, 1, "Variables_Simulación"))</f>
        <v>0</v>
      </c>
      <c r="E715" s="79" t="n">
        <f aca="true">INDIRECT(ADDRESS(ROW()-35*INT((ROW()-15)/35)+48,2+INT((ROW()-15)/35), 1, 1, "Variables_Simulación"))</f>
        <v>0</v>
      </c>
      <c r="F715" s="79" t="n">
        <f aca="true">INDIRECT(ADDRESS(ROW()-35*INT((ROW()-15)/35)+18,2+INT((ROW()-15)/35), 1, 1, "Variables_Simulación"))</f>
        <v>0</v>
      </c>
      <c r="G715" s="79" t="n">
        <f aca="true">INDIRECT(ADDRESS(ROW()-35*INT((ROW()-15)/35)-12,2+INT((ROW()-15)/35), 1, 1, "Variables_Simulación"))</f>
        <v>0</v>
      </c>
      <c r="H715" s="79" t="n">
        <f aca="true">INDIRECT(ADDRESS(ROW()-35*INT((ROW()-15)/35)+168,2+INT((ROW()-15)/35), 1, 1, "Variables_Simulación"))</f>
        <v>0</v>
      </c>
      <c r="I715" s="78" t="n">
        <f aca="false">AP715+AR715+AT715+AV715+AX715</f>
        <v>0.169193444701946</v>
      </c>
      <c r="J715" s="79" t="n">
        <f aca="false">AQ715+AS715+AU715+AW715+AY715</f>
        <v>862937.833593671</v>
      </c>
      <c r="K715" s="80" t="n">
        <f aca="false">I715-Tabla_Ministerio!J715</f>
        <v>-0.000107477223672686</v>
      </c>
      <c r="L715" s="79" t="n">
        <f aca="false">J715-Tabla_Ministerio!K715</f>
        <v>-548.166406329256</v>
      </c>
      <c r="M715" s="82" t="n">
        <f aca="false">Q750/Q775</f>
        <v>0.222784674929786</v>
      </c>
      <c r="N715" s="81" t="n">
        <f aca="false">ROUND(N740*M715,0)</f>
        <v>21589118</v>
      </c>
      <c r="O715" s="82" t="n">
        <f aca="false">Tabla_Ministerio!L715/Tabla_Ministerio!L740-M715</f>
        <v>2.78439187567647E-007</v>
      </c>
      <c r="P715" s="81" t="n">
        <f aca="false">N715-Tabla_Ministerio!L715</f>
        <v>-27</v>
      </c>
      <c r="Q715" s="83" t="n">
        <f aca="false">N715+J715</f>
        <v>22452055.8335937</v>
      </c>
      <c r="R715" s="81" t="n">
        <f aca="false">Q715-Tabla_Ministerio!M715</f>
        <v>-575.166406329721</v>
      </c>
      <c r="T715" s="84" t="n">
        <f aca="false">B715+Tabla_Ministerio!B715</f>
        <v>22799</v>
      </c>
      <c r="U715" s="84" t="n">
        <f aca="false">C715+Tabla_Ministerio!C715</f>
        <v>67</v>
      </c>
      <c r="V715" s="84" t="n">
        <f aca="false">D715+Tabla_Ministerio!D715</f>
        <v>1653.93863636364</v>
      </c>
      <c r="W715" s="84" t="n">
        <f aca="false">E715+Tabla_Ministerio!E715</f>
        <v>774.531818181818</v>
      </c>
      <c r="X715" s="84" t="n">
        <f aca="false">F715+Tabla_Ministerio!F715</f>
        <v>422</v>
      </c>
      <c r="Y715" s="84" t="n">
        <f aca="false">G715+Tabla_Ministerio!G715</f>
        <v>688</v>
      </c>
      <c r="Z715" s="84" t="n">
        <f aca="false">H715+Tabla_Ministerio!H715</f>
        <v>38</v>
      </c>
      <c r="AA715" s="84" t="n">
        <f aca="false">Y715+0.33*Z715</f>
        <v>700.54</v>
      </c>
      <c r="AD715" s="85" t="n">
        <f aca="false">IF(U715&gt;0,T715/U715,0)</f>
        <v>340.283582089552</v>
      </c>
      <c r="AE715" s="86" t="n">
        <f aca="false">EXP((((AD715-AD740)/AD741+2)/4-1.9)^3)</f>
        <v>0.508838330826638</v>
      </c>
      <c r="AF715" s="87" t="n">
        <f aca="false">T715/V715</f>
        <v>13.7846710263242</v>
      </c>
      <c r="AG715" s="86" t="n">
        <f aca="false">EXP((((AF715-AF740)/AF741+2)/4-1.9)^3)</f>
        <v>0.00533806064259708</v>
      </c>
      <c r="AH715" s="86" t="n">
        <f aca="false">W715/V715</f>
        <v>0.468295377562924</v>
      </c>
      <c r="AI715" s="86" t="n">
        <f aca="false">EXP((((AH715-AH740)/AH741+2)/4-1.9)^3)</f>
        <v>0.081458300198821</v>
      </c>
      <c r="AJ715" s="86" t="n">
        <f aca="false">X715/V715</f>
        <v>0.255148522878583</v>
      </c>
      <c r="AK715" s="86" t="n">
        <f aca="false">EXP((((AJ715-AJ740)/AJ741+2)/4-1.9)^3)</f>
        <v>0.710654615510145</v>
      </c>
      <c r="AL715" s="86" t="n">
        <f aca="false">AA715/V715</f>
        <v>0.423558640325503</v>
      </c>
      <c r="AM715" s="86" t="n">
        <f aca="false">EXP((((AL715-AL740)/AL741+2)/4-1.9)^3)</f>
        <v>0.79590083811759</v>
      </c>
      <c r="AN715" s="86" t="n">
        <f aca="false">0.01*AE715+0.15*AG715+0.24*AI715+0.25*AK715+0.35*AM715</f>
        <v>0.481668031671066</v>
      </c>
      <c r="AP715" s="88" t="n">
        <f aca="false">0.01*AE715/$AN740*$AZ715</f>
        <v>0.0017873743808628</v>
      </c>
      <c r="AQ715" s="79" t="n">
        <f aca="false">AP715*$J740</f>
        <v>9116.15091683767</v>
      </c>
      <c r="AR715" s="88" t="n">
        <f aca="false">0.15*AG715/$AN740*$AZ715</f>
        <v>0.000281261618613812</v>
      </c>
      <c r="AS715" s="79" t="n">
        <f aca="false">AR715*$J740</f>
        <v>1434.51947720088</v>
      </c>
      <c r="AT715" s="88" t="n">
        <f aca="false">0.24*AI715/$AN740*$AZ715</f>
        <v>0.0068672410892068</v>
      </c>
      <c r="AU715" s="79" t="n">
        <f aca="false">AT715*$J740</f>
        <v>35025.0103290047</v>
      </c>
      <c r="AV715" s="88" t="n">
        <f aca="false">0.25*AK715/$AN740*$AZ715</f>
        <v>0.0624071427235646</v>
      </c>
      <c r="AW715" s="79" t="n">
        <f aca="false">AV715*$J740</f>
        <v>318295.337254425</v>
      </c>
      <c r="AX715" s="88" t="n">
        <f aca="false">0.35*AM715/$AN740*$AZ715</f>
        <v>0.0978504248896983</v>
      </c>
      <c r="AY715" s="79" t="n">
        <f aca="false">AX715*$J740</f>
        <v>499066.815616203</v>
      </c>
      <c r="AZ715" s="140" t="n">
        <v>1</v>
      </c>
      <c r="BA715" s="140"/>
    </row>
    <row r="716" customFormat="false" ht="13.8" hidden="false" customHeight="false" outlineLevel="0" collapsed="false">
      <c r="A716" s="89" t="s">
        <v>45</v>
      </c>
      <c r="B716" s="81" t="n">
        <f aca="true">INDIRECT(ADDRESS(ROW()-35*INT((ROW()-15)/35)+138,2+INT((ROW()-15)/35), 1, 1, "Variables_Simulación"))</f>
        <v>0</v>
      </c>
      <c r="C716" s="81" t="n">
        <f aca="true">INDIRECT(ADDRESS(ROW()-35*INT((ROW()-15)/35)+108,2+INT((ROW()-15)/35), 1, 1, "Variables_Simulación"))</f>
        <v>0</v>
      </c>
      <c r="D716" s="81" t="n">
        <f aca="true">INDIRECT(ADDRESS(ROW()-35*INT((ROW()-15)/35)+78,2+INT((ROW()-15)/35), 1, 1, "Variables_Simulación"))</f>
        <v>0</v>
      </c>
      <c r="E716" s="81" t="n">
        <f aca="true">INDIRECT(ADDRESS(ROW()-35*INT((ROW()-15)/35)+48,2+INT((ROW()-15)/35), 1, 1, "Variables_Simulación"))</f>
        <v>0</v>
      </c>
      <c r="F716" s="81" t="n">
        <f aca="true">INDIRECT(ADDRESS(ROW()-35*INT((ROW()-15)/35)+18,2+INT((ROW()-15)/35), 1, 1, "Variables_Simulación"))</f>
        <v>0</v>
      </c>
      <c r="G716" s="81" t="n">
        <f aca="true">INDIRECT(ADDRESS(ROW()-35*INT((ROW()-15)/35)-12,2+INT((ROW()-15)/35), 1, 1, "Variables_Simulación"))</f>
        <v>0</v>
      </c>
      <c r="H716" s="81" t="n">
        <f aca="true">INDIRECT(ADDRESS(ROW()-35*INT((ROW()-15)/35)+168,2+INT((ROW()-15)/35), 1, 1, "Variables_Simulación"))</f>
        <v>0</v>
      </c>
      <c r="I716" s="82" t="n">
        <f aca="false">AP716+AR716+AT716+AV716+AX716</f>
        <v>0.14582793272633</v>
      </c>
      <c r="J716" s="81" t="n">
        <f aca="false">AQ716+AS716+AU716+AW716+AY716</f>
        <v>743766.642767897</v>
      </c>
      <c r="K716" s="90" t="n">
        <f aca="false">I716-Tabla_Ministerio!J716</f>
        <v>6.05145945046792E-005</v>
      </c>
      <c r="L716" s="81" t="n">
        <f aca="false">J716-Tabla_Ministerio!K716</f>
        <v>308.642767897341</v>
      </c>
      <c r="M716" s="82" t="n">
        <f aca="false">Q751/Q775</f>
        <v>0.132046612621213</v>
      </c>
      <c r="N716" s="81" t="n">
        <f aca="false">ROUND(N740*M716,0)</f>
        <v>12796077</v>
      </c>
      <c r="O716" s="82" t="n">
        <f aca="false">Tabla_Ministerio!L716/Tabla_Ministerio!L740-M716</f>
        <v>-4.36733009417933E-006</v>
      </c>
      <c r="P716" s="81" t="n">
        <f aca="false">N716-Tabla_Ministerio!L716</f>
        <v>423</v>
      </c>
      <c r="Q716" s="83" t="n">
        <f aca="false">N716+J716</f>
        <v>13539843.6427679</v>
      </c>
      <c r="R716" s="81" t="n">
        <f aca="false">Q716-Tabla_Ministerio!M716</f>
        <v>731.642767896876</v>
      </c>
      <c r="T716" s="83" t="n">
        <f aca="false">B716+Tabla_Ministerio!B716</f>
        <v>16951</v>
      </c>
      <c r="U716" s="83" t="n">
        <f aca="false">C716+Tabla_Ministerio!C716</f>
        <v>54</v>
      </c>
      <c r="V716" s="83" t="n">
        <f aca="false">D716+Tabla_Ministerio!D716</f>
        <v>1266.02272727273</v>
      </c>
      <c r="W716" s="83" t="n">
        <f aca="false">E716+Tabla_Ministerio!E716</f>
        <v>780.840909090909</v>
      </c>
      <c r="X716" s="83" t="n">
        <f aca="false">F716+Tabla_Ministerio!F716</f>
        <v>286</v>
      </c>
      <c r="Y716" s="83" t="n">
        <f aca="false">G716+Tabla_Ministerio!G716</f>
        <v>408</v>
      </c>
      <c r="Z716" s="83" t="n">
        <f aca="false">H716+Tabla_Ministerio!H716</f>
        <v>25</v>
      </c>
      <c r="AA716" s="83" t="n">
        <f aca="false">Y716+0.33*Z716</f>
        <v>416.25</v>
      </c>
      <c r="AD716" s="91" t="n">
        <f aca="false">IF(U716&gt;0,T716/U716,0)</f>
        <v>313.907407407407</v>
      </c>
      <c r="AE716" s="92" t="n">
        <f aca="false">EXP((((AD716-AD740)/AD741+2)/4-1.9)^3)</f>
        <v>0.391147618235065</v>
      </c>
      <c r="AF716" s="93" t="n">
        <f aca="false">T716/V716</f>
        <v>13.3891751189301</v>
      </c>
      <c r="AG716" s="92" t="n">
        <f aca="false">EXP((((AF716-AF740)/AF741+2)/4-1.9)^3)</f>
        <v>0.00447771889642653</v>
      </c>
      <c r="AH716" s="92" t="n">
        <f aca="false">W716/V716</f>
        <v>0.616766897046942</v>
      </c>
      <c r="AI716" s="92" t="n">
        <f aca="false">EXP((((AH716-AH740)/AH741+2)/4-1.9)^3)</f>
        <v>0.286771391117463</v>
      </c>
      <c r="AJ716" s="92" t="n">
        <f aca="false">X716/V716</f>
        <v>0.225904317386231</v>
      </c>
      <c r="AK716" s="92" t="n">
        <f aca="false">EXP((((AJ716-AJ740)/AJ741+2)/4-1.9)^3)</f>
        <v>0.590849617363196</v>
      </c>
      <c r="AL716" s="92" t="n">
        <f aca="false">AA716/V716</f>
        <v>0.328785566825239</v>
      </c>
      <c r="AM716" s="92" t="n">
        <f aca="false">EXP((((AL716-AL740)/AL741+2)/4-1.9)^3)</f>
        <v>0.554369419286208</v>
      </c>
      <c r="AN716" s="92" t="n">
        <f aca="false">0.01*AE716+0.15*AG716+0.24*AI716+0.25*AK716+0.35*AM716</f>
        <v>0.415149968975978</v>
      </c>
      <c r="AP716" s="94" t="n">
        <f aca="false">0.01*AE716/$AN740*$AZ716</f>
        <v>0.00137396730869918</v>
      </c>
      <c r="AQ716" s="81" t="n">
        <f aca="false">AP716*$J740</f>
        <v>7007.64958646036</v>
      </c>
      <c r="AR716" s="94" t="n">
        <f aca="false">0.15*AG716/$AN740*$AZ716</f>
        <v>0.000235930340404272</v>
      </c>
      <c r="AS716" s="81" t="n">
        <f aca="false">AR716*$J740</f>
        <v>1203.31622295493</v>
      </c>
      <c r="AT716" s="94" t="n">
        <f aca="false">0.24*AI716/$AN740*$AZ716</f>
        <v>0.024175906880995</v>
      </c>
      <c r="AU716" s="81" t="n">
        <f aca="false">AT716*$J740</f>
        <v>123304.450392859</v>
      </c>
      <c r="AV716" s="94" t="n">
        <f aca="false">0.25*AK716/$AN740*$AZ716</f>
        <v>0.0518862969355079</v>
      </c>
      <c r="AW716" s="81" t="n">
        <f aca="false">AV716*$J740</f>
        <v>264635.835919062</v>
      </c>
      <c r="AX716" s="94" t="n">
        <f aca="false">0.35*AM716/$AN740*$AZ716</f>
        <v>0.0681558312607234</v>
      </c>
      <c r="AY716" s="81" t="n">
        <f aca="false">AX716*$J740</f>
        <v>347615.390646561</v>
      </c>
      <c r="AZ716" s="140" t="n">
        <v>1</v>
      </c>
      <c r="BA716" s="140"/>
    </row>
    <row r="717" customFormat="false" ht="13.8" hidden="false" customHeight="false" outlineLevel="0" collapsed="false">
      <c r="A717" s="89" t="s">
        <v>46</v>
      </c>
      <c r="B717" s="81" t="n">
        <f aca="true">INDIRECT(ADDRESS(ROW()-35*INT((ROW()-15)/35)+138,2+INT((ROW()-15)/35), 1, 1, "Variables_Simulación"))</f>
        <v>0</v>
      </c>
      <c r="C717" s="81" t="n">
        <f aca="true">INDIRECT(ADDRESS(ROW()-35*INT((ROW()-15)/35)+108,2+INT((ROW()-15)/35), 1, 1, "Variables_Simulación"))</f>
        <v>0</v>
      </c>
      <c r="D717" s="81" t="n">
        <f aca="true">INDIRECT(ADDRESS(ROW()-35*INT((ROW()-15)/35)+78,2+INT((ROW()-15)/35), 1, 1, "Variables_Simulación"))</f>
        <v>0</v>
      </c>
      <c r="E717" s="81" t="n">
        <f aca="true">INDIRECT(ADDRESS(ROW()-35*INT((ROW()-15)/35)+48,2+INT((ROW()-15)/35), 1, 1, "Variables_Simulación"))</f>
        <v>0</v>
      </c>
      <c r="F717" s="81" t="n">
        <f aca="true">INDIRECT(ADDRESS(ROW()-35*INT((ROW()-15)/35)+18,2+INT((ROW()-15)/35), 1, 1, "Variables_Simulación"))</f>
        <v>0</v>
      </c>
      <c r="G717" s="81" t="n">
        <f aca="true">INDIRECT(ADDRESS(ROW()-35*INT((ROW()-15)/35)-12,2+INT((ROW()-15)/35), 1, 1, "Variables_Simulación"))</f>
        <v>0</v>
      </c>
      <c r="H717" s="81" t="n">
        <f aca="true">INDIRECT(ADDRESS(ROW()-35*INT((ROW()-15)/35)+168,2+INT((ROW()-15)/35), 1, 1, "Variables_Simulación"))</f>
        <v>0</v>
      </c>
      <c r="I717" s="82" t="n">
        <f aca="false">AP717+AR717+AT717+AV717+AX717</f>
        <v>0.0703851931165609</v>
      </c>
      <c r="J717" s="81" t="n">
        <f aca="false">AQ717+AS717+AU717+AW717+AY717</f>
        <v>358985.811607975</v>
      </c>
      <c r="K717" s="90" t="n">
        <f aca="false">I717-Tabla_Ministerio!J717</f>
        <v>0.000135837342992162</v>
      </c>
      <c r="L717" s="81" t="n">
        <f aca="false">J717-Tabla_Ministerio!K717</f>
        <v>692.811607974698</v>
      </c>
      <c r="M717" s="82" t="n">
        <f aca="false">Q752/Q775</f>
        <v>0.077538823532542</v>
      </c>
      <c r="N717" s="81" t="n">
        <f aca="false">ROUND(N740*M717,0)</f>
        <v>7513959</v>
      </c>
      <c r="O717" s="82" t="n">
        <f aca="false">Tabla_Ministerio!L717/Tabla_Ministerio!L740-M717</f>
        <v>-1.12227219441624E-005</v>
      </c>
      <c r="P717" s="81" t="n">
        <f aca="false">N717-Tabla_Ministerio!L717</f>
        <v>1088</v>
      </c>
      <c r="Q717" s="83" t="n">
        <f aca="false">N717+J717</f>
        <v>7872944.81160798</v>
      </c>
      <c r="R717" s="81" t="n">
        <f aca="false">Q717-Tabla_Ministerio!M717</f>
        <v>1780.81160797458</v>
      </c>
      <c r="T717" s="83" t="n">
        <f aca="false">B717+Tabla_Ministerio!B717</f>
        <v>15529</v>
      </c>
      <c r="U717" s="83" t="n">
        <f aca="false">C717+Tabla_Ministerio!C717</f>
        <v>65</v>
      </c>
      <c r="V717" s="83" t="n">
        <f aca="false">D717+Tabla_Ministerio!D717</f>
        <v>1123.04545454545</v>
      </c>
      <c r="W717" s="83" t="n">
        <f aca="false">E717+Tabla_Ministerio!E717</f>
        <v>619.818181818182</v>
      </c>
      <c r="X717" s="83" t="n">
        <f aca="false">F717+Tabla_Ministerio!F717</f>
        <v>148</v>
      </c>
      <c r="Y717" s="83" t="n">
        <f aca="false">G717+Tabla_Ministerio!G717</f>
        <v>257</v>
      </c>
      <c r="Z717" s="83" t="n">
        <f aca="false">H717+Tabla_Ministerio!H717</f>
        <v>10</v>
      </c>
      <c r="AA717" s="83" t="n">
        <f aca="false">Y717+0.33*Z717</f>
        <v>260.3</v>
      </c>
      <c r="AD717" s="91" t="n">
        <f aca="false">IF(U717&gt;0,T717/U717,0)</f>
        <v>238.907692307692</v>
      </c>
      <c r="AE717" s="92" t="n">
        <f aca="false">EXP((((AD717-AD740)/AD741+2)/4-1.9)^3)</f>
        <v>0.130096882070413</v>
      </c>
      <c r="AF717" s="93" t="n">
        <f aca="false">T717/V717</f>
        <v>13.8275792285588</v>
      </c>
      <c r="AG717" s="92" t="n">
        <f aca="false">EXP((((AF717-AF740)/AF741+2)/4-1.9)^3)</f>
        <v>0.00543955661971296</v>
      </c>
      <c r="AH717" s="92" t="n">
        <f aca="false">W717/V717</f>
        <v>0.55190836605011</v>
      </c>
      <c r="AI717" s="92" t="n">
        <f aca="false">EXP((((AH717-AH740)/AH741+2)/4-1.9)^3)</f>
        <v>0.177651618138397</v>
      </c>
      <c r="AJ717" s="92" t="n">
        <f aca="false">X717/V717</f>
        <v>0.131784514510058</v>
      </c>
      <c r="AK717" s="92" t="n">
        <f aca="false">EXP((((AJ717-AJ740)/AJ741+2)/4-1.9)^3)</f>
        <v>0.213456318346982</v>
      </c>
      <c r="AL717" s="92" t="n">
        <f aca="false">AA717/V717</f>
        <v>0.231780467074109</v>
      </c>
      <c r="AM717" s="92" t="n">
        <f aca="false">EXP((((AL717-AL740)/AL741+2)/4-1.9)^3)</f>
        <v>0.29216737427241</v>
      </c>
      <c r="AN717" s="92" t="n">
        <f aca="false">0.01*AE717+0.15*AG717+0.24*AI717+0.25*AK717+0.35*AM717</f>
        <v>0.200375951248965</v>
      </c>
      <c r="AP717" s="94" t="n">
        <f aca="false">0.01*AE717/$AN740*$AZ717</f>
        <v>0.000456985686721014</v>
      </c>
      <c r="AQ717" s="81" t="n">
        <f aca="false">AP717*$J740</f>
        <v>2330.76546894025</v>
      </c>
      <c r="AR717" s="94" t="n">
        <f aca="false">0.15*AG717/$AN740*$AZ717</f>
        <v>0.000286609426500932</v>
      </c>
      <c r="AS717" s="81" t="n">
        <f aca="false">AR717*$J740</f>
        <v>1461.79491781098</v>
      </c>
      <c r="AT717" s="94" t="n">
        <f aca="false">0.24*AI717/$AN740*$AZ717</f>
        <v>0.014976699595577</v>
      </c>
      <c r="AU717" s="81" t="n">
        <f aca="false">AT717*$J740</f>
        <v>76385.7058774203</v>
      </c>
      <c r="AV717" s="94" t="n">
        <f aca="false">0.25*AK717/$AN740*$AZ717</f>
        <v>0.0187449692629719</v>
      </c>
      <c r="AW717" s="81" t="n">
        <f aca="false">AV717*$J740</f>
        <v>95605.0229668432</v>
      </c>
      <c r="AX717" s="94" t="n">
        <f aca="false">0.35*AM717/$AN740*$AZ717</f>
        <v>0.03591992914479</v>
      </c>
      <c r="AY717" s="81" t="n">
        <f aca="false">AX717*$J740</f>
        <v>183202.52237696</v>
      </c>
      <c r="AZ717" s="140" t="n">
        <v>1</v>
      </c>
      <c r="BA717" s="140"/>
    </row>
    <row r="718" customFormat="false" ht="13.8" hidden="false" customHeight="false" outlineLevel="0" collapsed="false">
      <c r="A718" s="89" t="s">
        <v>229</v>
      </c>
      <c r="B718" s="81" t="n">
        <f aca="true">INDIRECT(ADDRESS(ROW()-35*INT((ROW()-15)/35)+138,2+INT((ROW()-15)/35), 1, 1, "Variables_Simulación"))</f>
        <v>0</v>
      </c>
      <c r="C718" s="81" t="n">
        <f aca="true">INDIRECT(ADDRESS(ROW()-35*INT((ROW()-15)/35)+108,2+INT((ROW()-15)/35), 1, 1, "Variables_Simulación"))</f>
        <v>0</v>
      </c>
      <c r="D718" s="81" t="n">
        <f aca="true">INDIRECT(ADDRESS(ROW()-35*INT((ROW()-15)/35)+78,2+INT((ROW()-15)/35), 1, 1, "Variables_Simulación"))</f>
        <v>0</v>
      </c>
      <c r="E718" s="81" t="n">
        <f aca="true">INDIRECT(ADDRESS(ROW()-35*INT((ROW()-15)/35)+48,2+INT((ROW()-15)/35), 1, 1, "Variables_Simulación"))</f>
        <v>0</v>
      </c>
      <c r="F718" s="81" t="n">
        <f aca="true">INDIRECT(ADDRESS(ROW()-35*INT((ROW()-15)/35)+18,2+INT((ROW()-15)/35), 1, 1, "Variables_Simulación"))</f>
        <v>0</v>
      </c>
      <c r="G718" s="81" t="n">
        <f aca="true">INDIRECT(ADDRESS(ROW()-35*INT((ROW()-15)/35)-12,2+INT((ROW()-15)/35), 1, 1, "Variables_Simulación"))</f>
        <v>0</v>
      </c>
      <c r="H718" s="81" t="n">
        <f aca="true">INDIRECT(ADDRESS(ROW()-35*INT((ROW()-15)/35)+168,2+INT((ROW()-15)/35), 1, 1, "Variables_Simulación"))</f>
        <v>0</v>
      </c>
      <c r="I718" s="82" t="n">
        <f aca="false">AP718+AR718+AT718+AV718+AX718</f>
        <v>0.0682907085012348</v>
      </c>
      <c r="J718" s="81" t="n">
        <f aca="false">AQ718+AS718+AU718+AW718+AY718</f>
        <v>348303.305440973</v>
      </c>
      <c r="K718" s="90" t="n">
        <f aca="false">I718-Tabla_Ministerio!J718</f>
        <v>0.00014887457489747</v>
      </c>
      <c r="L718" s="81" t="n">
        <f aca="false">J718-Tabla_Ministerio!K718</f>
        <v>759.305440973199</v>
      </c>
      <c r="M718" s="82" t="n">
        <f aca="false">Q753/Q775</f>
        <v>0.0524469295853896</v>
      </c>
      <c r="N718" s="81" t="n">
        <f aca="false">ROUND(N740*M718,0)</f>
        <v>5082410</v>
      </c>
      <c r="O718" s="82" t="n">
        <f aca="false">Tabla_Ministerio!L718/Tabla_Ministerio!L740-M718</f>
        <v>-8.99346644335497E-006</v>
      </c>
      <c r="P718" s="81" t="n">
        <f aca="false">N718-Tabla_Ministerio!L718</f>
        <v>872</v>
      </c>
      <c r="Q718" s="83" t="n">
        <f aca="false">N718+J718</f>
        <v>5430713.30544097</v>
      </c>
      <c r="R718" s="81" t="n">
        <f aca="false">Q718-Tabla_Ministerio!M718</f>
        <v>1631.30544097349</v>
      </c>
      <c r="T718" s="83" t="n">
        <f aca="false">B718+Tabla_Ministerio!B718</f>
        <v>11294</v>
      </c>
      <c r="U718" s="83" t="n">
        <f aca="false">C718+Tabla_Ministerio!C718</f>
        <v>59</v>
      </c>
      <c r="V718" s="83" t="n">
        <f aca="false">D718+Tabla_Ministerio!D718</f>
        <v>428.113636363636</v>
      </c>
      <c r="W718" s="83" t="n">
        <f aca="false">E718+Tabla_Ministerio!E718</f>
        <v>274.568181818182</v>
      </c>
      <c r="X718" s="83" t="n">
        <f aca="false">F718+Tabla_Ministerio!F718</f>
        <v>59</v>
      </c>
      <c r="Y718" s="83" t="n">
        <f aca="false">G718+Tabla_Ministerio!G718</f>
        <v>35</v>
      </c>
      <c r="Z718" s="83" t="n">
        <f aca="false">H718+Tabla_Ministerio!H718</f>
        <v>2</v>
      </c>
      <c r="AA718" s="83" t="n">
        <f aca="false">Y718+0.33*Z718</f>
        <v>35.66</v>
      </c>
      <c r="AD718" s="91" t="n">
        <f aca="false">IF(U718&gt;0,T718/U718,0)</f>
        <v>191.423728813559</v>
      </c>
      <c r="AE718" s="92" t="n">
        <f aca="false">EXP((((AD718-AD740)/AD741+2)/4-1.9)^3)</f>
        <v>0.0470812588236891</v>
      </c>
      <c r="AF718" s="93" t="n">
        <f aca="false">T718/V718</f>
        <v>26.3808462069332</v>
      </c>
      <c r="AG718" s="92" t="n">
        <f aca="false">EXP((((AF718-AF740)/AF741+2)/4-1.9)^3)</f>
        <v>0.24179287164264</v>
      </c>
      <c r="AH718" s="92" t="n">
        <f aca="false">W718/V718</f>
        <v>0.641344163083294</v>
      </c>
      <c r="AI718" s="92" t="n">
        <f aca="false">EXP((((AH718-AH740)/AH741+2)/4-1.9)^3)</f>
        <v>0.334950841474846</v>
      </c>
      <c r="AJ718" s="92" t="n">
        <f aca="false">X718/V718</f>
        <v>0.137813876944312</v>
      </c>
      <c r="AK718" s="92" t="n">
        <f aca="false">EXP((((AJ718-AJ740)/AJ741+2)/4-1.9)^3)</f>
        <v>0.233040296526344</v>
      </c>
      <c r="AL718" s="92" t="n">
        <f aca="false">AA718/V718</f>
        <v>0.0832956415565112</v>
      </c>
      <c r="AM718" s="92" t="n">
        <f aca="false">EXP((((AL718-AL740)/AL741+2)/4-1.9)^3)</f>
        <v>0.0543578638341689</v>
      </c>
      <c r="AN718" s="92" t="n">
        <f aca="false">0.01*AE718+0.15*AG718+0.24*AI718+0.25*AK718+0.35*AM718</f>
        <v>0.194413271762141</v>
      </c>
      <c r="AP718" s="94" t="n">
        <f aca="false">0.01*AE718/$AN740*$AZ718</f>
        <v>0.000165380300071975</v>
      </c>
      <c r="AQ718" s="81" t="n">
        <f aca="false">AP718*$J740</f>
        <v>843.489640597996</v>
      </c>
      <c r="AR718" s="94" t="n">
        <f aca="false">0.15*AG718/$AN740*$AZ718</f>
        <v>0.0127400303220242</v>
      </c>
      <c r="AS718" s="81" t="n">
        <f aca="false">AR718*$J740</f>
        <v>64978.0148715108</v>
      </c>
      <c r="AT718" s="94" t="n">
        <f aca="false">0.24*AI718/$AN740*$AZ718</f>
        <v>0.0282376157595509</v>
      </c>
      <c r="AU718" s="81" t="n">
        <f aca="false">AT718*$J740</f>
        <v>144020.396371285</v>
      </c>
      <c r="AV718" s="94" t="n">
        <f aca="false">0.25*AK718/$AN740*$AZ718</f>
        <v>0.0204647640756141</v>
      </c>
      <c r="AW718" s="81" t="n">
        <f aca="false">AV718*$J740</f>
        <v>104376.497609147</v>
      </c>
      <c r="AX718" s="94" t="n">
        <f aca="false">0.35*AM718/$AN740*$AZ718</f>
        <v>0.00668291804397365</v>
      </c>
      <c r="AY718" s="81" t="n">
        <f aca="false">AX718*$J740</f>
        <v>34084.9069484329</v>
      </c>
      <c r="AZ718" s="140" t="n">
        <v>1</v>
      </c>
      <c r="BA718" s="140"/>
    </row>
    <row r="719" customFormat="false" ht="13.8" hidden="false" customHeight="false" outlineLevel="0" collapsed="false">
      <c r="A719" s="89" t="s">
        <v>48</v>
      </c>
      <c r="B719" s="81" t="n">
        <f aca="true">INDIRECT(ADDRESS(ROW()-35*INT((ROW()-15)/35)+138,2+INT((ROW()-15)/35), 1, 1, "Variables_Simulación"))</f>
        <v>0</v>
      </c>
      <c r="C719" s="81" t="n">
        <f aca="true">INDIRECT(ADDRESS(ROW()-35*INT((ROW()-15)/35)+108,2+INT((ROW()-15)/35), 1, 1, "Variables_Simulación"))</f>
        <v>0</v>
      </c>
      <c r="D719" s="81" t="n">
        <f aca="true">INDIRECT(ADDRESS(ROW()-35*INT((ROW()-15)/35)+78,2+INT((ROW()-15)/35), 1, 1, "Variables_Simulación"))</f>
        <v>0</v>
      </c>
      <c r="E719" s="81" t="n">
        <f aca="true">INDIRECT(ADDRESS(ROW()-35*INT((ROW()-15)/35)+48,2+INT((ROW()-15)/35), 1, 1, "Variables_Simulación"))</f>
        <v>0</v>
      </c>
      <c r="F719" s="81" t="n">
        <f aca="true">INDIRECT(ADDRESS(ROW()-35*INT((ROW()-15)/35)+18,2+INT((ROW()-15)/35), 1, 1, "Variables_Simulación"))</f>
        <v>0</v>
      </c>
      <c r="G719" s="81" t="n">
        <f aca="true">INDIRECT(ADDRESS(ROW()-35*INT((ROW()-15)/35)-12,2+INT((ROW()-15)/35), 1, 1, "Variables_Simulación"))</f>
        <v>0</v>
      </c>
      <c r="H719" s="81" t="n">
        <f aca="true">INDIRECT(ADDRESS(ROW()-35*INT((ROW()-15)/35)+168,2+INT((ROW()-15)/35), 1, 1, "Variables_Simulación"))</f>
        <v>0</v>
      </c>
      <c r="I719" s="82" t="n">
        <f aca="false">AP719+AR719+AT719+AV719+AX719</f>
        <v>0.0548344292455159</v>
      </c>
      <c r="J719" s="81" t="n">
        <f aca="false">AQ719+AS719+AU719+AW719+AY719</f>
        <v>279672.203984192</v>
      </c>
      <c r="K719" s="90" t="n">
        <f aca="false">I719-Tabla_Ministerio!J719</f>
        <v>3.98415514121578E-005</v>
      </c>
      <c r="L719" s="81" t="n">
        <f aca="false">J719-Tabla_Ministerio!K719</f>
        <v>203.203984192223</v>
      </c>
      <c r="M719" s="82" t="n">
        <f aca="false">Q754/Q775</f>
        <v>0.0420260332509078</v>
      </c>
      <c r="N719" s="81" t="n">
        <f aca="false">ROUND(N740*M719,0)</f>
        <v>4072565</v>
      </c>
      <c r="O719" s="82" t="n">
        <f aca="false">Tabla_Ministerio!L719/Tabla_Ministerio!L740-M719</f>
        <v>-2.13248356533552E-006</v>
      </c>
      <c r="P719" s="81" t="n">
        <f aca="false">N719-Tabla_Ministerio!L719</f>
        <v>207</v>
      </c>
      <c r="Q719" s="83" t="n">
        <f aca="false">N719+J719</f>
        <v>4352237.20398419</v>
      </c>
      <c r="R719" s="81" t="n">
        <f aca="false">Q719-Tabla_Ministerio!M719</f>
        <v>410.203984192573</v>
      </c>
      <c r="T719" s="83" t="n">
        <f aca="false">B719+Tabla_Ministerio!B719</f>
        <v>9251</v>
      </c>
      <c r="U719" s="83" t="n">
        <f aca="false">C719+Tabla_Ministerio!C719</f>
        <v>63</v>
      </c>
      <c r="V719" s="83" t="n">
        <f aca="false">D719+Tabla_Ministerio!D719</f>
        <v>344.813636363636</v>
      </c>
      <c r="W719" s="83" t="n">
        <f aca="false">E719+Tabla_Ministerio!E719</f>
        <v>154.475</v>
      </c>
      <c r="X719" s="83" t="n">
        <f aca="false">F719+Tabla_Ministerio!F719</f>
        <v>43</v>
      </c>
      <c r="Y719" s="83" t="n">
        <f aca="false">G719+Tabla_Ministerio!G719</f>
        <v>56</v>
      </c>
      <c r="Z719" s="83" t="n">
        <f aca="false">H719+Tabla_Ministerio!H719</f>
        <v>1</v>
      </c>
      <c r="AA719" s="83" t="n">
        <f aca="false">Y719+0.33*Z719</f>
        <v>56.33</v>
      </c>
      <c r="AD719" s="91" t="n">
        <f aca="false">IF(U719&gt;0,T719/U719,0)</f>
        <v>146.84126984127</v>
      </c>
      <c r="AE719" s="92" t="n">
        <f aca="false">EXP((((AD719-AD740)/AD741+2)/4-1.9)^3)</f>
        <v>0.0139137380369225</v>
      </c>
      <c r="AF719" s="93" t="n">
        <f aca="false">T719/V719</f>
        <v>26.8289853544075</v>
      </c>
      <c r="AG719" s="92" t="n">
        <f aca="false">EXP((((AF719-AF740)/AF741+2)/4-1.9)^3)</f>
        <v>0.262180066679172</v>
      </c>
      <c r="AH719" s="92" t="n">
        <f aca="false">W719/V719</f>
        <v>0.447995623459313</v>
      </c>
      <c r="AI719" s="92" t="n">
        <f aca="false">EXP((((AH719-AH740)/AH741+2)/4-1.9)^3)</f>
        <v>0.0654155444403202</v>
      </c>
      <c r="AJ719" s="92" t="n">
        <f aca="false">X719/V719</f>
        <v>0.124705044885907</v>
      </c>
      <c r="AK719" s="92" t="n">
        <f aca="false">EXP((((AJ719-AJ740)/AJ741+2)/4-1.9)^3)</f>
        <v>0.191702853318992</v>
      </c>
      <c r="AL719" s="92" t="n">
        <f aca="false">AA719/V719</f>
        <v>0.163363608800538</v>
      </c>
      <c r="AM719" s="92" t="n">
        <f aca="false">EXP((((AL719-AL740)/AL741+2)/4-1.9)^3)</f>
        <v>0.151467707836713</v>
      </c>
      <c r="AN719" s="92" t="n">
        <f aca="false">0.01*AE719+0.15*AG719+0.24*AI719+0.25*AK719+0.35*AM719</f>
        <v>0.156105289120519</v>
      </c>
      <c r="AP719" s="94" t="n">
        <f aca="false">0.01*AE719/$AN740*$AZ719</f>
        <v>4.88741853799229E-005</v>
      </c>
      <c r="AQ719" s="81" t="n">
        <f aca="false">AP719*$J740</f>
        <v>249.273154315777</v>
      </c>
      <c r="AR719" s="94" t="n">
        <f aca="false">0.15*AG719/$AN740*$AZ719</f>
        <v>0.0138142285859429</v>
      </c>
      <c r="AS719" s="81" t="n">
        <f aca="false">AR719*$J740</f>
        <v>70456.7514995702</v>
      </c>
      <c r="AT719" s="94" t="n">
        <f aca="false">0.24*AI719/$AN740*$AZ719</f>
        <v>0.00551477643845927</v>
      </c>
      <c r="AU719" s="81" t="n">
        <f aca="false">AT719*$J740</f>
        <v>28127.0308134031</v>
      </c>
      <c r="AV719" s="94" t="n">
        <f aca="false">0.25*AK719/$AN740*$AZ719</f>
        <v>0.0168346578865245</v>
      </c>
      <c r="AW719" s="81" t="n">
        <f aca="false">AV719*$J740</f>
        <v>85861.8561226147</v>
      </c>
      <c r="AX719" s="94" t="n">
        <f aca="false">0.35*AM719/$AN740*$AZ719</f>
        <v>0.0186218921492093</v>
      </c>
      <c r="AY719" s="81" t="n">
        <f aca="false">AX719*$J740</f>
        <v>94977.2923942885</v>
      </c>
      <c r="AZ719" s="140" t="n">
        <v>1</v>
      </c>
      <c r="BA719" s="140"/>
    </row>
    <row r="720" customFormat="false" ht="13.8" hidden="false" customHeight="false" outlineLevel="0" collapsed="false">
      <c r="A720" s="89" t="s">
        <v>49</v>
      </c>
      <c r="B720" s="81" t="n">
        <f aca="true">INDIRECT(ADDRESS(ROW()-35*INT((ROW()-15)/35)+138,2+INT((ROW()-15)/35), 1, 1, "Variables_Simulación"))</f>
        <v>0</v>
      </c>
      <c r="C720" s="81" t="n">
        <f aca="true">INDIRECT(ADDRESS(ROW()-35*INT((ROW()-15)/35)+108,2+INT((ROW()-15)/35), 1, 1, "Variables_Simulación"))</f>
        <v>0</v>
      </c>
      <c r="D720" s="81" t="n">
        <f aca="true">INDIRECT(ADDRESS(ROW()-35*INT((ROW()-15)/35)+78,2+INT((ROW()-15)/35), 1, 1, "Variables_Simulación"))</f>
        <v>0</v>
      </c>
      <c r="E720" s="81" t="n">
        <f aca="true">INDIRECT(ADDRESS(ROW()-35*INT((ROW()-15)/35)+48,2+INT((ROW()-15)/35), 1, 1, "Variables_Simulación"))</f>
        <v>0</v>
      </c>
      <c r="F720" s="81" t="n">
        <f aca="true">INDIRECT(ADDRESS(ROW()-35*INT((ROW()-15)/35)+18,2+INT((ROW()-15)/35), 1, 1, "Variables_Simulación"))</f>
        <v>0</v>
      </c>
      <c r="G720" s="81" t="n">
        <f aca="true">INDIRECT(ADDRESS(ROW()-35*INT((ROW()-15)/35)-12,2+INT((ROW()-15)/35), 1, 1, "Variables_Simulación"))</f>
        <v>0</v>
      </c>
      <c r="H720" s="81" t="n">
        <f aca="true">INDIRECT(ADDRESS(ROW()-35*INT((ROW()-15)/35)+168,2+INT((ROW()-15)/35), 1, 1, "Variables_Simulación"))</f>
        <v>0</v>
      </c>
      <c r="I720" s="82" t="n">
        <f aca="false">AP720+AR720+AT720+AV720+AX720</f>
        <v>0.0614091025975865</v>
      </c>
      <c r="J720" s="81" t="n">
        <f aca="false">AQ720+AS720+AU720+AW720+AY720</f>
        <v>313205.030205778</v>
      </c>
      <c r="K720" s="90" t="n">
        <f aca="false">I720-Tabla_Ministerio!J720</f>
        <v>-5.92062460252826E-005</v>
      </c>
      <c r="L720" s="81" t="n">
        <f aca="false">J720-Tabla_Ministerio!K720</f>
        <v>-301.969794221688</v>
      </c>
      <c r="M720" s="82" t="n">
        <f aca="false">Q755/Q775</f>
        <v>0.0700178244445474</v>
      </c>
      <c r="N720" s="81" t="n">
        <f aca="false">ROUND(N740*M720,0)</f>
        <v>6785130</v>
      </c>
      <c r="O720" s="82" t="n">
        <f aca="false">Tabla_Ministerio!L720/Tabla_Ministerio!L740-M720</f>
        <v>-8.24947181539415E-006</v>
      </c>
      <c r="P720" s="81" t="n">
        <f aca="false">N720-Tabla_Ministerio!L720</f>
        <v>799</v>
      </c>
      <c r="Q720" s="83" t="n">
        <f aca="false">N720+J720</f>
        <v>7098335.03020578</v>
      </c>
      <c r="R720" s="81" t="n">
        <f aca="false">Q720-Tabla_Ministerio!M720</f>
        <v>497.030205778778</v>
      </c>
      <c r="T720" s="83" t="n">
        <f aca="false">B720+Tabla_Ministerio!B720</f>
        <v>18584</v>
      </c>
      <c r="U720" s="83" t="n">
        <f aca="false">C720+Tabla_Ministerio!C720</f>
        <v>72</v>
      </c>
      <c r="V720" s="83" t="n">
        <f aca="false">D720+Tabla_Ministerio!D720</f>
        <v>879.318181818182</v>
      </c>
      <c r="W720" s="83" t="n">
        <f aca="false">E720+Tabla_Ministerio!E720</f>
        <v>482.863636363636</v>
      </c>
      <c r="X720" s="83" t="n">
        <f aca="false">F720+Tabla_Ministerio!F720</f>
        <v>121</v>
      </c>
      <c r="Y720" s="83" t="n">
        <f aca="false">G720+Tabla_Ministerio!G720</f>
        <v>156</v>
      </c>
      <c r="Z720" s="83" t="n">
        <f aca="false">H720+Tabla_Ministerio!H720</f>
        <v>3</v>
      </c>
      <c r="AA720" s="83" t="n">
        <f aca="false">Y720+0.33*Z720</f>
        <v>156.99</v>
      </c>
      <c r="AD720" s="91" t="n">
        <f aca="false">IF(U720&gt;0,T720/U720,0)</f>
        <v>258.111111111111</v>
      </c>
      <c r="AE720" s="92" t="n">
        <f aca="false">EXP((((AD720-AD740)/AD741+2)/4-1.9)^3)</f>
        <v>0.182162868856221</v>
      </c>
      <c r="AF720" s="93" t="n">
        <f aca="false">T720/V720</f>
        <v>21.1345567330059</v>
      </c>
      <c r="AG720" s="92" t="n">
        <f aca="false">EXP((((AF720-AF740)/AF741+2)/4-1.9)^3)</f>
        <v>0.072675368859519</v>
      </c>
      <c r="AH720" s="92" t="n">
        <f aca="false">W720/V720</f>
        <v>0.549134143189454</v>
      </c>
      <c r="AI720" s="92" t="n">
        <f aca="false">EXP((((AH720-AH740)/AH741+2)/4-1.9)^3)</f>
        <v>0.173641153337782</v>
      </c>
      <c r="AJ720" s="92" t="n">
        <f aca="false">X720/V720</f>
        <v>0.137606616696821</v>
      </c>
      <c r="AK720" s="92" t="n">
        <f aca="false">EXP((((AJ720-AJ740)/AJ741+2)/4-1.9)^3)</f>
        <v>0.232351340050355</v>
      </c>
      <c r="AL720" s="92" t="n">
        <f aca="false">AA720/V720</f>
        <v>0.178536055828379</v>
      </c>
      <c r="AM720" s="92" t="n">
        <f aca="false">EXP((((AL720-AL740)/AL741+2)/4-1.9)^3)</f>
        <v>0.178107826968557</v>
      </c>
      <c r="AN720" s="92" t="n">
        <f aca="false">0.01*AE720+0.15*AG720+0.24*AI720+0.25*AK720+0.35*AM720</f>
        <v>0.174822385270141</v>
      </c>
      <c r="AP720" s="94" t="n">
        <f aca="false">0.01*AE720/$AN740*$AZ720</f>
        <v>0.000639875624953676</v>
      </c>
      <c r="AQ720" s="81" t="n">
        <f aca="false">AP720*$J740</f>
        <v>3263.55956957811</v>
      </c>
      <c r="AR720" s="94" t="n">
        <f aca="false">0.15*AG720/$AN740*$AZ720</f>
        <v>0.00382925433923869</v>
      </c>
      <c r="AS720" s="81" t="n">
        <f aca="false">AR720*$J740</f>
        <v>19530.3573941821</v>
      </c>
      <c r="AT720" s="94" t="n">
        <f aca="false">0.24*AI720/$AN740*$AZ720</f>
        <v>0.0146386023286517</v>
      </c>
      <c r="AU720" s="81" t="n">
        <f aca="false">AT720*$J740</f>
        <v>74661.3073726294</v>
      </c>
      <c r="AV720" s="94" t="n">
        <f aca="false">0.25*AK720/$AN740*$AZ720</f>
        <v>0.0204042623857792</v>
      </c>
      <c r="AW720" s="81" t="n">
        <f aca="false">AV720*$J740</f>
        <v>104067.920658977</v>
      </c>
      <c r="AX720" s="94" t="n">
        <f aca="false">0.35*AM720/$AN740*$AZ720</f>
        <v>0.0218971079189633</v>
      </c>
      <c r="AY720" s="81" t="n">
        <f aca="false">AX720*$J740</f>
        <v>111681.885210412</v>
      </c>
      <c r="AZ720" s="140" t="n">
        <v>1</v>
      </c>
      <c r="BA720" s="140"/>
    </row>
    <row r="721" customFormat="false" ht="13.8" hidden="false" customHeight="false" outlineLevel="0" collapsed="false">
      <c r="A721" s="89" t="s">
        <v>50</v>
      </c>
      <c r="B721" s="81" t="n">
        <f aca="true">INDIRECT(ADDRESS(ROW()-35*INT((ROW()-15)/35)+138,2+INT((ROW()-15)/35), 1, 1, "Variables_Simulación"))</f>
        <v>0</v>
      </c>
      <c r="C721" s="81" t="n">
        <f aca="true">INDIRECT(ADDRESS(ROW()-35*INT((ROW()-15)/35)+108,2+INT((ROW()-15)/35), 1, 1, "Variables_Simulación"))</f>
        <v>0</v>
      </c>
      <c r="D721" s="81" t="n">
        <f aca="true">INDIRECT(ADDRESS(ROW()-35*INT((ROW()-15)/35)+78,2+INT((ROW()-15)/35), 1, 1, "Variables_Simulación"))</f>
        <v>0</v>
      </c>
      <c r="E721" s="81" t="n">
        <f aca="true">INDIRECT(ADDRESS(ROW()-35*INT((ROW()-15)/35)+48,2+INT((ROW()-15)/35), 1, 1, "Variables_Simulación"))</f>
        <v>0</v>
      </c>
      <c r="F721" s="81" t="n">
        <f aca="true">INDIRECT(ADDRESS(ROW()-35*INT((ROW()-15)/35)+18,2+INT((ROW()-15)/35), 1, 1, "Variables_Simulación"))</f>
        <v>0</v>
      </c>
      <c r="G721" s="81" t="n">
        <f aca="true">INDIRECT(ADDRESS(ROW()-35*INT((ROW()-15)/35)-12,2+INT((ROW()-15)/35), 1, 1, "Variables_Simulación"))</f>
        <v>0</v>
      </c>
      <c r="H721" s="81" t="n">
        <f aca="true">INDIRECT(ADDRESS(ROW()-35*INT((ROW()-15)/35)+168,2+INT((ROW()-15)/35), 1, 1, "Variables_Simulación"))</f>
        <v>0</v>
      </c>
      <c r="I721" s="82" t="n">
        <f aca="false">AP721+AR721+AT721+AV721+AX721</f>
        <v>0.0382923530113633</v>
      </c>
      <c r="J721" s="81" t="n">
        <f aca="false">AQ721+AS721+AU721+AW721+AY721</f>
        <v>195302.602940915</v>
      </c>
      <c r="K721" s="90" t="n">
        <f aca="false">I721-Tabla_Ministerio!J721</f>
        <v>6.39235373176006E-006</v>
      </c>
      <c r="L721" s="81" t="n">
        <f aca="false">J721-Tabla_Ministerio!K721</f>
        <v>32.6029409150942</v>
      </c>
      <c r="M721" s="82" t="n">
        <f aca="false">Q756/Q775</f>
        <v>0.0540225228186511</v>
      </c>
      <c r="N721" s="81" t="n">
        <f aca="false">ROUND(N740*M721,0)</f>
        <v>5235094</v>
      </c>
      <c r="O721" s="82" t="n">
        <f aca="false">Tabla_Ministerio!L721/Tabla_Ministerio!L740-M721</f>
        <v>-1.32559390635251E-005</v>
      </c>
      <c r="P721" s="81" t="n">
        <f aca="false">N721-Tabla_Ministerio!L721</f>
        <v>1285</v>
      </c>
      <c r="Q721" s="83" t="n">
        <f aca="false">N721+J721</f>
        <v>5430396.60294092</v>
      </c>
      <c r="R721" s="81" t="n">
        <f aca="false">Q721-Tabla_Ministerio!M721</f>
        <v>1317.60294091515</v>
      </c>
      <c r="T721" s="83" t="n">
        <f aca="false">B721+Tabla_Ministerio!B721</f>
        <v>9301</v>
      </c>
      <c r="U721" s="83" t="n">
        <f aca="false">C721+Tabla_Ministerio!C721</f>
        <v>58</v>
      </c>
      <c r="V721" s="83" t="n">
        <f aca="false">D721+Tabla_Ministerio!D721</f>
        <v>619.613636363636</v>
      </c>
      <c r="W721" s="83" t="n">
        <f aca="false">E721+Tabla_Ministerio!E721</f>
        <v>314.340909090909</v>
      </c>
      <c r="X721" s="83" t="n">
        <f aca="false">F721+Tabla_Ministerio!F721</f>
        <v>51</v>
      </c>
      <c r="Y721" s="83" t="n">
        <f aca="false">G721+Tabla_Ministerio!G721</f>
        <v>104</v>
      </c>
      <c r="Z721" s="83" t="n">
        <f aca="false">H721+Tabla_Ministerio!H721</f>
        <v>1</v>
      </c>
      <c r="AA721" s="83" t="n">
        <f aca="false">Y721+0.33*Z721</f>
        <v>104.33</v>
      </c>
      <c r="AD721" s="91" t="n">
        <f aca="false">IF(U721&gt;0,T721/U721,0)</f>
        <v>160.362068965517</v>
      </c>
      <c r="AE721" s="92" t="n">
        <f aca="false">EXP((((AD721-AD740)/AD741+2)/4-1.9)^3)</f>
        <v>0.0207291771428253</v>
      </c>
      <c r="AF721" s="93" t="n">
        <f aca="false">T721/V721</f>
        <v>15.0109672449841</v>
      </c>
      <c r="AG721" s="92" t="n">
        <f aca="false">EXP((((AF721-AF740)/AF741+2)/4-1.9)^3)</f>
        <v>0.00898465724141596</v>
      </c>
      <c r="AH721" s="92" t="n">
        <f aca="false">W721/V721</f>
        <v>0.507317609947548</v>
      </c>
      <c r="AI721" s="92" t="n">
        <f aca="false">EXP((((AH721-AH740)/AH741+2)/4-1.9)^3)</f>
        <v>0.120067817067617</v>
      </c>
      <c r="AJ721" s="92" t="n">
        <f aca="false">X721/V721</f>
        <v>0.0823093570039981</v>
      </c>
      <c r="AK721" s="92" t="n">
        <f aca="false">EXP((((AJ721-AJ740)/AJ741+2)/4-1.9)^3)</f>
        <v>0.0906029856405591</v>
      </c>
      <c r="AL721" s="92" t="n">
        <f aca="false">AA721/V721</f>
        <v>0.168379121886806</v>
      </c>
      <c r="AM721" s="92" t="n">
        <f aca="false">EXP((((AL721-AL740)/AL741+2)/4-1.9)^3)</f>
        <v>0.159972852684057</v>
      </c>
      <c r="AN721" s="92" t="n">
        <f aca="false">0.01*AE721+0.15*AG721+0.24*AI721+0.25*AK721+0.35*AM721</f>
        <v>0.109012511303429</v>
      </c>
      <c r="AP721" s="94" t="n">
        <f aca="false">0.01*AE721/$AN740*$AZ721</f>
        <v>7.28144833374904E-005</v>
      </c>
      <c r="AQ721" s="81" t="n">
        <f aca="false">AP721*$J740</f>
        <v>371.375927809652</v>
      </c>
      <c r="AR721" s="94" t="n">
        <f aca="false">0.15*AG721/$AN740*$AZ721</f>
        <v>0.000473400249192655</v>
      </c>
      <c r="AS721" s="81" t="n">
        <f aca="false">AR721*$J740</f>
        <v>2414.48471115804</v>
      </c>
      <c r="AT721" s="94" t="n">
        <f aca="false">0.24*AI721/$AN740*$AZ721</f>
        <v>0.0101221685800662</v>
      </c>
      <c r="AU721" s="81" t="n">
        <f aca="false">AT721*$J740</f>
        <v>51626.1267754173</v>
      </c>
      <c r="AV721" s="94" t="n">
        <f aca="false">0.25*AK721/$AN740*$AZ721</f>
        <v>0.00795642965323249</v>
      </c>
      <c r="AW721" s="81" t="n">
        <f aca="false">AV721*$J740</f>
        <v>40580.2020296706</v>
      </c>
      <c r="AX721" s="94" t="n">
        <f aca="false">0.35*AM721/$AN740*$AZ721</f>
        <v>0.0196675400455344</v>
      </c>
      <c r="AY721" s="81" t="n">
        <f aca="false">AX721*$J740</f>
        <v>100310.413496859</v>
      </c>
      <c r="AZ721" s="140" t="n">
        <v>1</v>
      </c>
      <c r="BA721" s="140"/>
    </row>
    <row r="722" customFormat="false" ht="13.8" hidden="false" customHeight="false" outlineLevel="0" collapsed="false">
      <c r="A722" s="89" t="s">
        <v>51</v>
      </c>
      <c r="B722" s="81" t="n">
        <f aca="true">INDIRECT(ADDRESS(ROW()-35*INT((ROW()-15)/35)+138,2+INT((ROW()-15)/35), 1, 1, "Variables_Simulación"))</f>
        <v>0</v>
      </c>
      <c r="C722" s="81" t="n">
        <f aca="true">INDIRECT(ADDRESS(ROW()-35*INT((ROW()-15)/35)+108,2+INT((ROW()-15)/35), 1, 1, "Variables_Simulación"))</f>
        <v>0</v>
      </c>
      <c r="D722" s="81" t="n">
        <f aca="true">INDIRECT(ADDRESS(ROW()-35*INT((ROW()-15)/35)+78,2+INT((ROW()-15)/35), 1, 1, "Variables_Simulación"))</f>
        <v>0</v>
      </c>
      <c r="E722" s="81" t="n">
        <f aca="true">INDIRECT(ADDRESS(ROW()-35*INT((ROW()-15)/35)+48,2+INT((ROW()-15)/35), 1, 1, "Variables_Simulación"))</f>
        <v>0</v>
      </c>
      <c r="F722" s="81" t="n">
        <f aca="true">INDIRECT(ADDRESS(ROW()-35*INT((ROW()-15)/35)+18,2+INT((ROW()-15)/35), 1, 1, "Variables_Simulación"))</f>
        <v>0</v>
      </c>
      <c r="G722" s="81" t="n">
        <f aca="true">INDIRECT(ADDRESS(ROW()-35*INT((ROW()-15)/35)-12,2+INT((ROW()-15)/35), 1, 1, "Variables_Simulación"))</f>
        <v>0</v>
      </c>
      <c r="H722" s="81" t="n">
        <f aca="true">INDIRECT(ADDRESS(ROW()-35*INT((ROW()-15)/35)+168,2+INT((ROW()-15)/35), 1, 1, "Variables_Simulación"))</f>
        <v>0</v>
      </c>
      <c r="I722" s="82" t="n">
        <f aca="false">AP722+AR722+AT722+AV722+AX722</f>
        <v>0.0536999605150384</v>
      </c>
      <c r="J722" s="81" t="n">
        <f aca="false">AQ722+AS722+AU722+AW722+AY722</f>
        <v>273886.069714732</v>
      </c>
      <c r="K722" s="90" t="n">
        <f aca="false">I722-Tabla_Ministerio!J722</f>
        <v>-4.07682220582087E-005</v>
      </c>
      <c r="L722" s="81" t="n">
        <f aca="false">J722-Tabla_Ministerio!K722</f>
        <v>-207.930285268114</v>
      </c>
      <c r="M722" s="82" t="n">
        <f aca="false">Q757/Q775</f>
        <v>0.04900563365459</v>
      </c>
      <c r="N722" s="81" t="n">
        <f aca="false">ROUND(N740*M722,0)</f>
        <v>4748928</v>
      </c>
      <c r="O722" s="82" t="n">
        <f aca="false">Tabla_Ministerio!L722/Tabla_Ministerio!L740-M722</f>
        <v>-9.39185228394923E-006</v>
      </c>
      <c r="P722" s="81" t="n">
        <f aca="false">N722-Tabla_Ministerio!L722</f>
        <v>910</v>
      </c>
      <c r="Q722" s="83" t="n">
        <f aca="false">N722+J722</f>
        <v>5022814.06971473</v>
      </c>
      <c r="R722" s="81" t="n">
        <f aca="false">Q722-Tabla_Ministerio!M722</f>
        <v>702.069714731537</v>
      </c>
      <c r="T722" s="83" t="n">
        <f aca="false">B722+Tabla_Ministerio!B722</f>
        <v>6861</v>
      </c>
      <c r="U722" s="83" t="n">
        <f aca="false">C722+Tabla_Ministerio!C722</f>
        <v>30</v>
      </c>
      <c r="V722" s="83" t="n">
        <f aca="false">D722+Tabla_Ministerio!D722</f>
        <v>270.954545454545</v>
      </c>
      <c r="W722" s="83" t="n">
        <f aca="false">E722+Tabla_Ministerio!E722</f>
        <v>160.931818181818</v>
      </c>
      <c r="X722" s="83" t="n">
        <f aca="false">F722+Tabla_Ministerio!F722</f>
        <v>20</v>
      </c>
      <c r="Y722" s="83" t="n">
        <f aca="false">G722+Tabla_Ministerio!G722</f>
        <v>40</v>
      </c>
      <c r="Z722" s="83" t="n">
        <f aca="false">H722+Tabla_Ministerio!H722</f>
        <v>0</v>
      </c>
      <c r="AA722" s="83" t="n">
        <f aca="false">Y722+0.33*Z722</f>
        <v>40</v>
      </c>
      <c r="AD722" s="91" t="n">
        <f aca="false">IF(U722&gt;0,T722/U722,0)</f>
        <v>228.7</v>
      </c>
      <c r="AE722" s="92" t="n">
        <f aca="false">EXP((((AD722-AD740)/AD741+2)/4-1.9)^3)</f>
        <v>0.106968831936002</v>
      </c>
      <c r="AF722" s="93" t="n">
        <f aca="false">T722/V722</f>
        <v>25.3215903371918</v>
      </c>
      <c r="AG722" s="92" t="n">
        <f aca="false">EXP((((AF722-AF740)/AF741+2)/4-1.9)^3)</f>
        <v>0.197139528752824</v>
      </c>
      <c r="AH722" s="92" t="n">
        <f aca="false">W722/V722</f>
        <v>0.593943969132696</v>
      </c>
      <c r="AI722" s="92" t="n">
        <f aca="false">EXP((((AH722-AH740)/AH741+2)/4-1.9)^3)</f>
        <v>0.245159243724607</v>
      </c>
      <c r="AJ722" s="92" t="n">
        <f aca="false">X722/V722</f>
        <v>0.0738131186042612</v>
      </c>
      <c r="AK722" s="92" t="n">
        <f aca="false">EXP((((AJ722-AJ740)/AJ741+2)/4-1.9)^3)</f>
        <v>0.0761888246402128</v>
      </c>
      <c r="AL722" s="92" t="n">
        <f aca="false">AA722/V722</f>
        <v>0.147626237208522</v>
      </c>
      <c r="AM722" s="92" t="n">
        <f aca="false">EXP((((AL722-AL740)/AL741+2)/4-1.9)^3)</f>
        <v>0.126713104906679</v>
      </c>
      <c r="AN722" s="92" t="n">
        <f aca="false">0.01*AE722+0.15*AG722+0.24*AI722+0.25*AK722+0.35*AM722</f>
        <v>0.15287562900358</v>
      </c>
      <c r="AP722" s="94" t="n">
        <f aca="false">0.01*AE722/$AN740*$AZ722</f>
        <v>0.000375744786055375</v>
      </c>
      <c r="AQ722" s="81" t="n">
        <f aca="false">AP722*$J740</f>
        <v>1916.41225955259</v>
      </c>
      <c r="AR722" s="94" t="n">
        <f aca="false">0.15*AG722/$AN740*$AZ722</f>
        <v>0.0103872523491615</v>
      </c>
      <c r="AS722" s="81" t="n">
        <f aca="false">AR722*$J740</f>
        <v>52978.1343181857</v>
      </c>
      <c r="AT722" s="94" t="n">
        <f aca="false">0.24*AI722/$AN740*$AZ722</f>
        <v>0.0206678463434086</v>
      </c>
      <c r="AU722" s="81" t="n">
        <f aca="false">AT722*$J740</f>
        <v>105412.278708826</v>
      </c>
      <c r="AV722" s="94" t="n">
        <f aca="false">0.25*AK722/$AN740*$AZ722</f>
        <v>0.00669062966663378</v>
      </c>
      <c r="AW722" s="81" t="n">
        <f aca="false">AV722*$J740</f>
        <v>34124.2385606213</v>
      </c>
      <c r="AX722" s="94" t="n">
        <f aca="false">0.35*AM722/$AN740*$AZ722</f>
        <v>0.0155784873697791</v>
      </c>
      <c r="AY722" s="81" t="n">
        <f aca="false">AX722*$J740</f>
        <v>79455.0058675464</v>
      </c>
      <c r="AZ722" s="140" t="n">
        <v>1</v>
      </c>
      <c r="BA722" s="140"/>
    </row>
    <row r="723" customFormat="false" ht="13.8" hidden="false" customHeight="false" outlineLevel="0" collapsed="false">
      <c r="A723" s="89" t="s">
        <v>52</v>
      </c>
      <c r="B723" s="81" t="n">
        <f aca="true">INDIRECT(ADDRESS(ROW()-35*INT((ROW()-15)/35)+138,2+INT((ROW()-15)/35), 1, 1, "Variables_Simulación"))</f>
        <v>0</v>
      </c>
      <c r="C723" s="81" t="n">
        <f aca="true">INDIRECT(ADDRESS(ROW()-35*INT((ROW()-15)/35)+108,2+INT((ROW()-15)/35), 1, 1, "Variables_Simulación"))</f>
        <v>0</v>
      </c>
      <c r="D723" s="81" t="n">
        <f aca="true">INDIRECT(ADDRESS(ROW()-35*INT((ROW()-15)/35)+78,2+INT((ROW()-15)/35), 1, 1, "Variables_Simulación"))</f>
        <v>0</v>
      </c>
      <c r="E723" s="81" t="n">
        <f aca="true">INDIRECT(ADDRESS(ROW()-35*INT((ROW()-15)/35)+48,2+INT((ROW()-15)/35), 1, 1, "Variables_Simulación"))</f>
        <v>0</v>
      </c>
      <c r="F723" s="81" t="n">
        <f aca="true">INDIRECT(ADDRESS(ROW()-35*INT((ROW()-15)/35)+18,2+INT((ROW()-15)/35), 1, 1, "Variables_Simulación"))</f>
        <v>0</v>
      </c>
      <c r="G723" s="81" t="n">
        <f aca="true">INDIRECT(ADDRESS(ROW()-35*INT((ROW()-15)/35)-12,2+INT((ROW()-15)/35), 1, 1, "Variables_Simulación"))</f>
        <v>0</v>
      </c>
      <c r="H723" s="81" t="n">
        <f aca="true">INDIRECT(ADDRESS(ROW()-35*INT((ROW()-15)/35)+168,2+INT((ROW()-15)/35), 1, 1, "Variables_Simulación"))</f>
        <v>0</v>
      </c>
      <c r="I723" s="82" t="n">
        <f aca="false">AP723+AR723+AT723+AV723+AX723</f>
        <v>0.0105462933274929</v>
      </c>
      <c r="J723" s="81" t="n">
        <f aca="false">AQ723+AS723+AU723+AW723+AY723</f>
        <v>53789.2914970919</v>
      </c>
      <c r="K723" s="90" t="n">
        <f aca="false">I723-Tabla_Ministerio!J723</f>
        <v>8.88015811847595E-006</v>
      </c>
      <c r="L723" s="81" t="n">
        <f aca="false">J723-Tabla_Ministerio!K723</f>
        <v>45.2914970918937</v>
      </c>
      <c r="M723" s="82" t="n">
        <f aca="false">Q758/Q775</f>
        <v>0.0248316258071337</v>
      </c>
      <c r="N723" s="81" t="n">
        <f aca="false">ROUND(N740*M723,0)</f>
        <v>2406328</v>
      </c>
      <c r="O723" s="82" t="n">
        <f aca="false">Tabla_Ministerio!L723/Tabla_Ministerio!L740-M723</f>
        <v>-4.64932165980883E-006</v>
      </c>
      <c r="P723" s="81" t="n">
        <f aca="false">N723-Tabla_Ministerio!L723</f>
        <v>451</v>
      </c>
      <c r="Q723" s="83" t="n">
        <f aca="false">N723+J723</f>
        <v>2460117.29149709</v>
      </c>
      <c r="R723" s="81" t="n">
        <f aca="false">Q723-Tabla_Ministerio!M723</f>
        <v>496.291497091763</v>
      </c>
      <c r="T723" s="83" t="n">
        <f aca="false">B723+Tabla_Ministerio!B723</f>
        <v>6175</v>
      </c>
      <c r="U723" s="83" t="n">
        <f aca="false">C723+Tabla_Ministerio!C723</f>
        <v>30</v>
      </c>
      <c r="V723" s="83" t="n">
        <f aca="false">D723+Tabla_Ministerio!D723</f>
        <v>402.340909090909</v>
      </c>
      <c r="W723" s="83" t="n">
        <f aca="false">E723+Tabla_Ministerio!E723</f>
        <v>118.431818181818</v>
      </c>
      <c r="X723" s="83" t="n">
        <f aca="false">F723+Tabla_Ministerio!F723</f>
        <v>16</v>
      </c>
      <c r="Y723" s="83" t="n">
        <f aca="false">G723+Tabla_Ministerio!G723</f>
        <v>30</v>
      </c>
      <c r="Z723" s="83" t="n">
        <f aca="false">H723+Tabla_Ministerio!H723</f>
        <v>2</v>
      </c>
      <c r="AA723" s="83" t="n">
        <f aca="false">Y723+0.33*Z723</f>
        <v>30.66</v>
      </c>
      <c r="AD723" s="91" t="n">
        <f aca="false">IF(U723&gt;0,T723/U723,0)</f>
        <v>205.833333333333</v>
      </c>
      <c r="AE723" s="92" t="n">
        <f aca="false">EXP((((AD723-AD740)/AD741+2)/4-1.9)^3)</f>
        <v>0.0659859341483313</v>
      </c>
      <c r="AF723" s="93" t="n">
        <f aca="false">T723/V723</f>
        <v>15.3476811839801</v>
      </c>
      <c r="AG723" s="92" t="n">
        <f aca="false">EXP((((AF723-AF740)/AF741+2)/4-1.9)^3)</f>
        <v>0.0103002922784108</v>
      </c>
      <c r="AH723" s="92" t="n">
        <f aca="false">W723/V723</f>
        <v>0.294356888662938</v>
      </c>
      <c r="AI723" s="92" t="n">
        <f aca="false">EXP((((AH723-AH740)/AH741+2)/4-1.9)^3)</f>
        <v>0.00811224625123738</v>
      </c>
      <c r="AJ723" s="92" t="n">
        <f aca="false">X723/V723</f>
        <v>0.0397672710839971</v>
      </c>
      <c r="AK723" s="92" t="n">
        <f aca="false">EXP((((AJ723-AJ740)/AJ741+2)/4-1.9)^3)</f>
        <v>0.0349993666540619</v>
      </c>
      <c r="AL723" s="92" t="n">
        <f aca="false">AA723/V723</f>
        <v>0.0762040332147094</v>
      </c>
      <c r="AM723" s="92" t="n">
        <f aca="false">EXP((((AL723-AL740)/AL741+2)/4-1.9)^3)</f>
        <v>0.0489200310520984</v>
      </c>
      <c r="AN723" s="92" t="n">
        <f aca="false">0.01*AE723+0.15*AG723+0.24*AI723+0.25*AK723+0.35*AM723</f>
        <v>0.0300236948152918</v>
      </c>
      <c r="AP723" s="94" t="n">
        <f aca="false">0.01*AE723/$AN740*$AZ723</f>
        <v>0.000231785934841866</v>
      </c>
      <c r="AQ723" s="81" t="n">
        <f aca="false">AP723*$J740</f>
        <v>1182.17849883177</v>
      </c>
      <c r="AR723" s="94" t="n">
        <f aca="false">0.15*AG723/$AN740*$AZ723</f>
        <v>0.000542720862948397</v>
      </c>
      <c r="AS723" s="81" t="n">
        <f aca="false">AR723*$J740</f>
        <v>2768.0408454583</v>
      </c>
      <c r="AT723" s="94" t="n">
        <f aca="false">0.24*AI723/$AN740*$AZ723</f>
        <v>0.000683892870908046</v>
      </c>
      <c r="AU723" s="81" t="n">
        <f aca="false">AT723*$J740</f>
        <v>3488.06086117092</v>
      </c>
      <c r="AV723" s="94" t="n">
        <f aca="false">0.25*AK723/$AN740*$AZ723</f>
        <v>0.00307351900957748</v>
      </c>
      <c r="AW723" s="81" t="n">
        <f aca="false">AV723*$J740</f>
        <v>15675.8782251051</v>
      </c>
      <c r="AX723" s="94" t="n">
        <f aca="false">0.35*AM723/$AN740*$AZ723</f>
        <v>0.00601437464921708</v>
      </c>
      <c r="AY723" s="81" t="n">
        <f aca="false">AX723*$J740</f>
        <v>30675.1330665258</v>
      </c>
      <c r="AZ723" s="140" t="n">
        <v>1</v>
      </c>
      <c r="BA723" s="140"/>
    </row>
    <row r="724" customFormat="false" ht="13.8" hidden="false" customHeight="false" outlineLevel="0" collapsed="false">
      <c r="A724" s="89" t="s">
        <v>53</v>
      </c>
      <c r="B724" s="81" t="n">
        <f aca="true">INDIRECT(ADDRESS(ROW()-35*INT((ROW()-15)/35)+138,2+INT((ROW()-15)/35), 1, 1, "Variables_Simulación"))</f>
        <v>0</v>
      </c>
      <c r="C724" s="81" t="n">
        <f aca="true">INDIRECT(ADDRESS(ROW()-35*INT((ROW()-15)/35)+108,2+INT((ROW()-15)/35), 1, 1, "Variables_Simulación"))</f>
        <v>0</v>
      </c>
      <c r="D724" s="81" t="n">
        <f aca="true">INDIRECT(ADDRESS(ROW()-35*INT((ROW()-15)/35)+78,2+INT((ROW()-15)/35), 1, 1, "Variables_Simulación"))</f>
        <v>0</v>
      </c>
      <c r="E724" s="81" t="n">
        <f aca="true">INDIRECT(ADDRESS(ROW()-35*INT((ROW()-15)/35)+48,2+INT((ROW()-15)/35), 1, 1, "Variables_Simulación"))</f>
        <v>0</v>
      </c>
      <c r="F724" s="81" t="n">
        <f aca="true">INDIRECT(ADDRESS(ROW()-35*INT((ROW()-15)/35)+18,2+INT((ROW()-15)/35), 1, 1, "Variables_Simulación"))</f>
        <v>0</v>
      </c>
      <c r="G724" s="81" t="n">
        <f aca="true">INDIRECT(ADDRESS(ROW()-35*INT((ROW()-15)/35)-12,2+INT((ROW()-15)/35), 1, 1, "Variables_Simulación"))</f>
        <v>0</v>
      </c>
      <c r="H724" s="81" t="n">
        <f aca="true">INDIRECT(ADDRESS(ROW()-35*INT((ROW()-15)/35)+168,2+INT((ROW()-15)/35), 1, 1, "Variables_Simulación"))</f>
        <v>0</v>
      </c>
      <c r="I724" s="82" t="n">
        <f aca="false">AP724+AR724+AT724+AV724+AX724</f>
        <v>0.00955935111785608</v>
      </c>
      <c r="J724" s="81" t="n">
        <f aca="false">AQ724+AS724+AU724+AW724+AY724</f>
        <v>48755.5871844547</v>
      </c>
      <c r="K724" s="90" t="n">
        <f aca="false">I724-Tabla_Ministerio!J724</f>
        <v>7.57969054887009E-005</v>
      </c>
      <c r="L724" s="81" t="n">
        <f aca="false">J724-Tabla_Ministerio!K724</f>
        <v>386.587184454722</v>
      </c>
      <c r="M724" s="82" t="n">
        <f aca="false">Q759/Q775</f>
        <v>0.0243787772973797</v>
      </c>
      <c r="N724" s="81" t="n">
        <f aca="false">ROUND(N740*M724,0)</f>
        <v>2362444</v>
      </c>
      <c r="O724" s="82" t="n">
        <f aca="false">Tabla_Ministerio!L724/Tabla_Ministerio!L740-M724</f>
        <v>-5.14848136682136E-006</v>
      </c>
      <c r="P724" s="81" t="n">
        <f aca="false">N724-Tabla_Ministerio!L724</f>
        <v>499</v>
      </c>
      <c r="Q724" s="83" t="n">
        <f aca="false">N724+J724</f>
        <v>2411199.58718445</v>
      </c>
      <c r="R724" s="81" t="n">
        <f aca="false">Q724-Tabla_Ministerio!M724</f>
        <v>885.58718445478</v>
      </c>
      <c r="T724" s="83" t="n">
        <f aca="false">B724+Tabla_Ministerio!B724</f>
        <v>5872</v>
      </c>
      <c r="U724" s="83" t="n">
        <f aca="false">C724+Tabla_Ministerio!C724</f>
        <v>33</v>
      </c>
      <c r="V724" s="83" t="n">
        <f aca="false">D724+Tabla_Ministerio!D724</f>
        <v>345.318181818182</v>
      </c>
      <c r="W724" s="83" t="n">
        <f aca="false">E724+Tabla_Ministerio!E724</f>
        <v>115.454545454545</v>
      </c>
      <c r="X724" s="83" t="n">
        <f aca="false">F724+Tabla_Ministerio!F724</f>
        <v>10</v>
      </c>
      <c r="Y724" s="83" t="n">
        <f aca="false">G724+Tabla_Ministerio!G724</f>
        <v>21</v>
      </c>
      <c r="Z724" s="83" t="n">
        <f aca="false">H724+Tabla_Ministerio!H724</f>
        <v>1</v>
      </c>
      <c r="AA724" s="83" t="n">
        <f aca="false">Y724+0.33*Z724</f>
        <v>21.33</v>
      </c>
      <c r="AD724" s="91" t="n">
        <f aca="false">IF(U724&gt;0,T724/U724,0)</f>
        <v>177.939393939394</v>
      </c>
      <c r="AE724" s="92" t="n">
        <f aca="false">EXP((((AD724-AD740)/AD741+2)/4-1.9)^3)</f>
        <v>0.0335046794787514</v>
      </c>
      <c r="AF724" s="93" t="n">
        <f aca="false">T724/V724</f>
        <v>17.0046070817428</v>
      </c>
      <c r="AG724" s="92" t="n">
        <f aca="false">EXP((((AF724-AF740)/AF741+2)/4-1.9)^3)</f>
        <v>0.0194192432130097</v>
      </c>
      <c r="AH724" s="92" t="n">
        <f aca="false">W724/V724</f>
        <v>0.334342503619848</v>
      </c>
      <c r="AI724" s="92" t="n">
        <f aca="false">EXP((((AH724-AH740)/AH741+2)/4-1.9)^3)</f>
        <v>0.0150814390854477</v>
      </c>
      <c r="AJ724" s="92" t="n">
        <f aca="false">X724/V724</f>
        <v>0.0289587995261287</v>
      </c>
      <c r="AK724" s="92" t="n">
        <f aca="false">EXP((((AJ724-AJ740)/AJ741+2)/4-1.9)^3)</f>
        <v>0.0265517434185473</v>
      </c>
      <c r="AL724" s="92" t="n">
        <f aca="false">AA724/V724</f>
        <v>0.0617691193892326</v>
      </c>
      <c r="AM724" s="92" t="n">
        <f aca="false">EXP((((AL724-AL740)/AL741+2)/4-1.9)^3)</f>
        <v>0.0391674450792626</v>
      </c>
      <c r="AN724" s="92" t="n">
        <f aca="false">0.01*AE724+0.15*AG724+0.24*AI724+0.25*AK724+0.35*AM724</f>
        <v>0.0272140202896252</v>
      </c>
      <c r="AP724" s="94" t="n">
        <f aca="false">0.01*AE724/$AN740*$AZ724</f>
        <v>0.000117690437436292</v>
      </c>
      <c r="AQ724" s="81" t="n">
        <f aca="false">AP724*$J740</f>
        <v>600.256891127634</v>
      </c>
      <c r="AR724" s="94" t="n">
        <f aca="false">0.15*AG724/$AN740*$AZ724</f>
        <v>0.00102319702679306</v>
      </c>
      <c r="AS724" s="81" t="n">
        <f aca="false">AR724*$J740</f>
        <v>5218.61486534374</v>
      </c>
      <c r="AT724" s="94" t="n">
        <f aca="false">0.24*AI724/$AN740*$AZ724</f>
        <v>0.00127142203948733</v>
      </c>
      <c r="AU724" s="81" t="n">
        <f aca="false">AT724*$J740</f>
        <v>6484.63764226333</v>
      </c>
      <c r="AV724" s="94" t="n">
        <f aca="false">0.25*AK724/$AN740*$AZ724</f>
        <v>0.00233167899696431</v>
      </c>
      <c r="AW724" s="81" t="n">
        <f aca="false">AV724*$J740</f>
        <v>11892.2693832541</v>
      </c>
      <c r="AX724" s="94" t="n">
        <f aca="false">0.35*AM724/$AN740*$AZ724</f>
        <v>0.00481536261717509</v>
      </c>
      <c r="AY724" s="81" t="n">
        <f aca="false">AX724*$J740</f>
        <v>24559.808402466</v>
      </c>
      <c r="AZ724" s="140" t="n">
        <v>1</v>
      </c>
      <c r="BA724" s="140"/>
    </row>
    <row r="725" customFormat="false" ht="13.8" hidden="false" customHeight="false" outlineLevel="0" collapsed="false">
      <c r="A725" s="89" t="s">
        <v>54</v>
      </c>
      <c r="B725" s="81" t="n">
        <f aca="true">INDIRECT(ADDRESS(ROW()-35*INT((ROW()-15)/35)+138,2+INT((ROW()-15)/35), 1, 1, "Variables_Simulación"))</f>
        <v>0</v>
      </c>
      <c r="C725" s="81" t="n">
        <f aca="true">INDIRECT(ADDRESS(ROW()-35*INT((ROW()-15)/35)+108,2+INT((ROW()-15)/35), 1, 1, "Variables_Simulación"))</f>
        <v>0</v>
      </c>
      <c r="D725" s="81" t="n">
        <f aca="true">INDIRECT(ADDRESS(ROW()-35*INT((ROW()-15)/35)+78,2+INT((ROW()-15)/35), 1, 1, "Variables_Simulación"))</f>
        <v>0</v>
      </c>
      <c r="E725" s="81" t="n">
        <f aca="true">INDIRECT(ADDRESS(ROW()-35*INT((ROW()-15)/35)+48,2+INT((ROW()-15)/35), 1, 1, "Variables_Simulación"))</f>
        <v>0</v>
      </c>
      <c r="F725" s="81" t="n">
        <f aca="true">INDIRECT(ADDRESS(ROW()-35*INT((ROW()-15)/35)+18,2+INT((ROW()-15)/35), 1, 1, "Variables_Simulación"))</f>
        <v>0</v>
      </c>
      <c r="G725" s="81" t="n">
        <f aca="true">INDIRECT(ADDRESS(ROW()-35*INT((ROW()-15)/35)-12,2+INT((ROW()-15)/35), 1, 1, "Variables_Simulación"))</f>
        <v>0</v>
      </c>
      <c r="H725" s="81" t="n">
        <f aca="true">INDIRECT(ADDRESS(ROW()-35*INT((ROW()-15)/35)+168,2+INT((ROW()-15)/35), 1, 1, "Variables_Simulación"))</f>
        <v>0</v>
      </c>
      <c r="I725" s="82" t="n">
        <f aca="false">AP725+AR725+AT725+AV725+AX725</f>
        <v>0.0216479688885009</v>
      </c>
      <c r="J725" s="81" t="n">
        <f aca="false">AQ725+AS725+AU725+AW725+AY725</f>
        <v>110411.200665928</v>
      </c>
      <c r="K725" s="90" t="n">
        <f aca="false">I725-Tabla_Ministerio!J725</f>
        <v>-0.000129364732658465</v>
      </c>
      <c r="L725" s="81" t="n">
        <f aca="false">J725-Tabla_Ministerio!K725</f>
        <v>-659.799334072028</v>
      </c>
      <c r="M725" s="82" t="n">
        <f aca="false">Q760/Q775</f>
        <v>0.0207016987968834</v>
      </c>
      <c r="N725" s="81" t="n">
        <f aca="false">ROUND(N740*M725,0)</f>
        <v>2006114</v>
      </c>
      <c r="O725" s="82" t="n">
        <f aca="false">Tabla_Ministerio!L725/Tabla_Ministerio!L740-M725</f>
        <v>3.14909559327031E-006</v>
      </c>
      <c r="P725" s="81" t="n">
        <f aca="false">N725-Tabla_Ministerio!L725</f>
        <v>-305</v>
      </c>
      <c r="Q725" s="83" t="n">
        <f aca="false">N725+J725</f>
        <v>2116525.20066593</v>
      </c>
      <c r="R725" s="81" t="n">
        <f aca="false">Q725-Tabla_Ministerio!M725</f>
        <v>-964.799334072042</v>
      </c>
      <c r="T725" s="83" t="n">
        <f aca="false">B725+Tabla_Ministerio!B725</f>
        <v>6710</v>
      </c>
      <c r="U725" s="83" t="n">
        <f aca="false">C725+Tabla_Ministerio!C725</f>
        <v>38</v>
      </c>
      <c r="V725" s="83" t="n">
        <f aca="false">D725+Tabla_Ministerio!D725</f>
        <v>273.227272727273</v>
      </c>
      <c r="W725" s="83" t="n">
        <f aca="false">E725+Tabla_Ministerio!E725</f>
        <v>129.5</v>
      </c>
      <c r="X725" s="83" t="n">
        <f aca="false">F725+Tabla_Ministerio!F725</f>
        <v>7</v>
      </c>
      <c r="Y725" s="83" t="n">
        <f aca="false">G725+Tabla_Ministerio!G725</f>
        <v>10</v>
      </c>
      <c r="Z725" s="83" t="n">
        <f aca="false">H725+Tabla_Ministerio!H725</f>
        <v>1</v>
      </c>
      <c r="AA725" s="83" t="n">
        <f aca="false">Y725+0.33*Z725</f>
        <v>10.33</v>
      </c>
      <c r="AD725" s="91" t="n">
        <f aca="false">IF(U725&gt;0,T725/U725,0)</f>
        <v>176.578947368421</v>
      </c>
      <c r="AE725" s="92" t="n">
        <f aca="false">EXP((((AD725-AD740)/AD741+2)/4-1.9)^3)</f>
        <v>0.0323309361729137</v>
      </c>
      <c r="AF725" s="93" t="n">
        <f aca="false">T725/V725</f>
        <v>24.55830976543</v>
      </c>
      <c r="AG725" s="92" t="n">
        <f aca="false">EXP((((AF725-AF740)/AF741+2)/4-1.9)^3)</f>
        <v>0.168216238248375</v>
      </c>
      <c r="AH725" s="92" t="n">
        <f aca="false">W725/V725</f>
        <v>0.473964398602562</v>
      </c>
      <c r="AI725" s="92" t="n">
        <f aca="false">EXP((((AH725-AH740)/AH741+2)/4-1.9)^3)</f>
        <v>0.0864156712579716</v>
      </c>
      <c r="AJ725" s="92" t="n">
        <f aca="false">X725/V725</f>
        <v>0.0256196972217601</v>
      </c>
      <c r="AK725" s="92" t="n">
        <f aca="false">EXP((((AJ725-AJ740)/AJ741+2)/4-1.9)^3)</f>
        <v>0.0243075844067268</v>
      </c>
      <c r="AL725" s="92" t="n">
        <f aca="false">AA725/V725</f>
        <v>0.037807353185826</v>
      </c>
      <c r="AM725" s="92" t="n">
        <f aca="false">EXP((((AL725-AL740)/AL741+2)/4-1.9)^3)</f>
        <v>0.0264459319089682</v>
      </c>
      <c r="AN725" s="92" t="n">
        <f aca="false">0.01*AE725+0.15*AG725+0.24*AI725+0.25*AK725+0.35*AM725</f>
        <v>0.0616284784707192</v>
      </c>
      <c r="AP725" s="94" t="n">
        <f aca="false">0.01*AE725/$AN740*$AZ725</f>
        <v>0.000113567480128506</v>
      </c>
      <c r="AQ725" s="81" t="n">
        <f aca="false">AP725*$J740</f>
        <v>579.228559601859</v>
      </c>
      <c r="AR725" s="94" t="n">
        <f aca="false">0.15*AG725/$AN740*$AZ725</f>
        <v>0.00886328848895316</v>
      </c>
      <c r="AS725" s="81" t="n">
        <f aca="false">AR725*$J740</f>
        <v>45205.4568700733</v>
      </c>
      <c r="AT725" s="94" t="n">
        <f aca="false">0.24*AI725/$AN740*$AZ725</f>
        <v>0.00728516611524775</v>
      </c>
      <c r="AU725" s="81" t="n">
        <f aca="false">AT725*$J740</f>
        <v>37156.5545930964</v>
      </c>
      <c r="AV725" s="94" t="n">
        <f aca="false">0.25*AK725/$AN740*$AZ725</f>
        <v>0.00213460499126814</v>
      </c>
      <c r="AW725" s="81" t="n">
        <f aca="false">AV725*$J740</f>
        <v>10887.1322407798</v>
      </c>
      <c r="AX725" s="94" t="n">
        <f aca="false">0.35*AM725/$AN740*$AZ725</f>
        <v>0.00325134181290339</v>
      </c>
      <c r="AY725" s="81" t="n">
        <f aca="false">AX725*$J740</f>
        <v>16582.8284023766</v>
      </c>
      <c r="AZ725" s="140" t="n">
        <v>1</v>
      </c>
      <c r="BA725" s="140"/>
    </row>
    <row r="726" customFormat="false" ht="13.8" hidden="false" customHeight="false" outlineLevel="0" collapsed="false">
      <c r="A726" s="89" t="s">
        <v>55</v>
      </c>
      <c r="B726" s="81" t="n">
        <f aca="true">INDIRECT(ADDRESS(ROW()-35*INT((ROW()-15)/35)+138,2+INT((ROW()-15)/35), 1, 1, "Variables_Simulación"))</f>
        <v>0</v>
      </c>
      <c r="C726" s="81" t="n">
        <f aca="true">INDIRECT(ADDRESS(ROW()-35*INT((ROW()-15)/35)+108,2+INT((ROW()-15)/35), 1, 1, "Variables_Simulación"))</f>
        <v>0</v>
      </c>
      <c r="D726" s="81" t="n">
        <f aca="true">INDIRECT(ADDRESS(ROW()-35*INT((ROW()-15)/35)+78,2+INT((ROW()-15)/35), 1, 1, "Variables_Simulación"))</f>
        <v>0</v>
      </c>
      <c r="E726" s="81" t="n">
        <f aca="true">INDIRECT(ADDRESS(ROW()-35*INT((ROW()-15)/35)+48,2+INT((ROW()-15)/35), 1, 1, "Variables_Simulación"))</f>
        <v>0</v>
      </c>
      <c r="F726" s="81" t="n">
        <f aca="true">INDIRECT(ADDRESS(ROW()-35*INT((ROW()-15)/35)+18,2+INT((ROW()-15)/35), 1, 1, "Variables_Simulación"))</f>
        <v>0</v>
      </c>
      <c r="G726" s="81" t="n">
        <f aca="true">INDIRECT(ADDRESS(ROW()-35*INT((ROW()-15)/35)-12,2+INT((ROW()-15)/35), 1, 1, "Variables_Simulación"))</f>
        <v>0</v>
      </c>
      <c r="H726" s="81" t="n">
        <f aca="true">INDIRECT(ADDRESS(ROW()-35*INT((ROW()-15)/35)+168,2+INT((ROW()-15)/35), 1, 1, "Variables_Simulación"))</f>
        <v>0</v>
      </c>
      <c r="I726" s="82" t="n">
        <f aca="false">AP726+AR726+AT726+AV726+AX726</f>
        <v>0.0170630825777104</v>
      </c>
      <c r="J726" s="81" t="n">
        <f aca="false">AQ726+AS726+AU726+AW726+AY726</f>
        <v>87026.8912603443</v>
      </c>
      <c r="K726" s="90" t="n">
        <f aca="false">I726-Tabla_Ministerio!J726</f>
        <v>-0.000148051741172158</v>
      </c>
      <c r="L726" s="81" t="n">
        <f aca="false">J726-Tabla_Ministerio!K726</f>
        <v>-755.108739655698</v>
      </c>
      <c r="M726" s="82" t="n">
        <f aca="false">Q761/Q775</f>
        <v>0.0203634663310265</v>
      </c>
      <c r="N726" s="81" t="n">
        <f aca="false">ROUND(N740*M726,0)</f>
        <v>1973337</v>
      </c>
      <c r="O726" s="82" t="n">
        <f aca="false">Tabla_Ministerio!L726/Tabla_Ministerio!L740-M726</f>
        <v>2.11379925245045E-006</v>
      </c>
      <c r="P726" s="81" t="n">
        <f aca="false">N726-Tabla_Ministerio!L726</f>
        <v>-205</v>
      </c>
      <c r="Q726" s="83" t="n">
        <f aca="false">N726+J726</f>
        <v>2060363.89126034</v>
      </c>
      <c r="R726" s="81" t="n">
        <f aca="false">Q726-Tabla_Ministerio!M726</f>
        <v>-960.108739655698</v>
      </c>
      <c r="T726" s="83" t="n">
        <f aca="false">B726+Tabla_Ministerio!B726</f>
        <v>8166</v>
      </c>
      <c r="U726" s="83" t="n">
        <f aca="false">C726+Tabla_Ministerio!C726</f>
        <v>31</v>
      </c>
      <c r="V726" s="83" t="n">
        <f aca="false">D726+Tabla_Ministerio!D726</f>
        <v>398.068181818182</v>
      </c>
      <c r="W726" s="83" t="n">
        <f aca="false">E726+Tabla_Ministerio!E726</f>
        <v>193.954545454545</v>
      </c>
      <c r="X726" s="83" t="n">
        <f aca="false">F726+Tabla_Ministerio!F726</f>
        <v>9</v>
      </c>
      <c r="Y726" s="83" t="n">
        <f aca="false">G726+Tabla_Ministerio!G726</f>
        <v>12</v>
      </c>
      <c r="Z726" s="83" t="n">
        <f aca="false">H726+Tabla_Ministerio!H726</f>
        <v>0</v>
      </c>
      <c r="AA726" s="83" t="n">
        <f aca="false">Y726+0.33*Z726</f>
        <v>12</v>
      </c>
      <c r="AD726" s="91" t="n">
        <f aca="false">IF(U726&gt;0,T726/U726,0)</f>
        <v>263.41935483871</v>
      </c>
      <c r="AE726" s="92" t="n">
        <f aca="false">EXP((((AD726-AD740)/AD741+2)/4-1.9)^3)</f>
        <v>0.198526886880136</v>
      </c>
      <c r="AF726" s="93" t="n">
        <f aca="false">T726/V726</f>
        <v>20.5140736511561</v>
      </c>
      <c r="AG726" s="92" t="n">
        <f aca="false">EXP((((AF726-AF740)/AF741+2)/4-1.9)^3)</f>
        <v>0.0609584403619896</v>
      </c>
      <c r="AH726" s="92" t="n">
        <f aca="false">W726/V726</f>
        <v>0.487239508992291</v>
      </c>
      <c r="AI726" s="92" t="n">
        <f aca="false">EXP((((AH726-AH740)/AH741+2)/4-1.9)^3)</f>
        <v>0.0988758477630505</v>
      </c>
      <c r="AJ726" s="92" t="n">
        <f aca="false">X726/V726</f>
        <v>0.0226091921210391</v>
      </c>
      <c r="AK726" s="92" t="n">
        <f aca="false">EXP((((AJ726-AJ740)/AJ741+2)/4-1.9)^3)</f>
        <v>0.0224200050606532</v>
      </c>
      <c r="AL726" s="92" t="n">
        <f aca="false">AA726/V726</f>
        <v>0.0301455894947188</v>
      </c>
      <c r="AM726" s="92" t="n">
        <f aca="false">EXP((((AL726-AL740)/AL741+2)/4-1.9)^3)</f>
        <v>0.0231764687709088</v>
      </c>
      <c r="AN726" s="92" t="n">
        <f aca="false">0.01*AE726+0.15*AG726+0.24*AI726+0.25*AK726+0.35*AM726</f>
        <v>0.0485760037212133</v>
      </c>
      <c r="AP726" s="94" t="n">
        <f aca="false">0.01*AE726/$AN740*$AZ726</f>
        <v>0.000697356802789483</v>
      </c>
      <c r="AQ726" s="81" t="n">
        <f aca="false">AP726*$J740</f>
        <v>3556.73099333761</v>
      </c>
      <c r="AR726" s="94" t="n">
        <f aca="false">0.15*AG726/$AN740*$AZ726</f>
        <v>0.00321189112532172</v>
      </c>
      <c r="AS726" s="81" t="n">
        <f aca="false">AR726*$J740</f>
        <v>16381.6179421517</v>
      </c>
      <c r="AT726" s="94" t="n">
        <f aca="false">0.24*AI726/$AN740*$AZ726</f>
        <v>0.0083356058600693</v>
      </c>
      <c r="AU726" s="81" t="n">
        <f aca="false">AT726*$J740</f>
        <v>42514.115574929</v>
      </c>
      <c r="AV726" s="94" t="n">
        <f aca="false">0.25*AK726/$AN740*$AZ726</f>
        <v>0.00196884453452656</v>
      </c>
      <c r="AW726" s="81" t="n">
        <f aca="false">AV726*$J740</f>
        <v>10041.7036859794</v>
      </c>
      <c r="AX726" s="94" t="n">
        <f aca="false">0.35*AM726/$AN740*$AZ726</f>
        <v>0.00284938425500338</v>
      </c>
      <c r="AY726" s="81" t="n">
        <f aca="false">AX726*$J740</f>
        <v>14532.7230639465</v>
      </c>
      <c r="AZ726" s="140" t="n">
        <v>1</v>
      </c>
      <c r="BA726" s="140"/>
    </row>
    <row r="727" customFormat="false" ht="13.8" hidden="false" customHeight="false" outlineLevel="0" collapsed="false">
      <c r="A727" s="89" t="s">
        <v>56</v>
      </c>
      <c r="B727" s="81" t="n">
        <f aca="true">INDIRECT(ADDRESS(ROW()-35*INT((ROW()-15)/35)+138,2+INT((ROW()-15)/35), 1, 1, "Variables_Simulación"))</f>
        <v>0</v>
      </c>
      <c r="C727" s="81" t="n">
        <f aca="true">INDIRECT(ADDRESS(ROW()-35*INT((ROW()-15)/35)+108,2+INT((ROW()-15)/35), 1, 1, "Variables_Simulación"))</f>
        <v>0</v>
      </c>
      <c r="D727" s="81" t="n">
        <f aca="true">INDIRECT(ADDRESS(ROW()-35*INT((ROW()-15)/35)+78,2+INT((ROW()-15)/35), 1, 1, "Variables_Simulación"))</f>
        <v>0</v>
      </c>
      <c r="E727" s="81" t="n">
        <f aca="true">INDIRECT(ADDRESS(ROW()-35*INT((ROW()-15)/35)+48,2+INT((ROW()-15)/35), 1, 1, "Variables_Simulación"))</f>
        <v>0</v>
      </c>
      <c r="F727" s="81" t="n">
        <f aca="true">INDIRECT(ADDRESS(ROW()-35*INT((ROW()-15)/35)+18,2+INT((ROW()-15)/35), 1, 1, "Variables_Simulación"))</f>
        <v>0</v>
      </c>
      <c r="G727" s="81" t="n">
        <f aca="true">INDIRECT(ADDRESS(ROW()-35*INT((ROW()-15)/35)-12,2+INT((ROW()-15)/35), 1, 1, "Variables_Simulación"))</f>
        <v>0</v>
      </c>
      <c r="H727" s="81" t="n">
        <f aca="true">INDIRECT(ADDRESS(ROW()-35*INT((ROW()-15)/35)+168,2+INT((ROW()-15)/35), 1, 1, "Variables_Simulación"))</f>
        <v>0</v>
      </c>
      <c r="I727" s="82" t="n">
        <f aca="false">AP727+AR727+AT727+AV727+AX727</f>
        <v>0.0175327961653179</v>
      </c>
      <c r="J727" s="81" t="n">
        <f aca="false">AQ727+AS727+AU727+AW727+AY727</f>
        <v>89422.5728803593</v>
      </c>
      <c r="K727" s="90" t="n">
        <f aca="false">I727-Tabla_Ministerio!J727</f>
        <v>-2.94937613786114E-005</v>
      </c>
      <c r="L727" s="81" t="n">
        <f aca="false">J727-Tabla_Ministerio!K727</f>
        <v>-150.427119640677</v>
      </c>
      <c r="M727" s="82" t="n">
        <f aca="false">Q762/Q775</f>
        <v>0.0219862868212758</v>
      </c>
      <c r="N727" s="81" t="n">
        <f aca="false">ROUND(N740*M727,0)</f>
        <v>2130598</v>
      </c>
      <c r="O727" s="82" t="n">
        <f aca="false">Tabla_Ministerio!L727/Tabla_Ministerio!L740-M727</f>
        <v>-4.7449399516869E-006</v>
      </c>
      <c r="P727" s="81" t="n">
        <f aca="false">N727-Tabla_Ministerio!L727</f>
        <v>460</v>
      </c>
      <c r="Q727" s="83" t="n">
        <f aca="false">N727+J727</f>
        <v>2220020.57288036</v>
      </c>
      <c r="R727" s="81" t="n">
        <f aca="false">Q727-Tabla_Ministerio!M727</f>
        <v>309.572880359367</v>
      </c>
      <c r="T727" s="83" t="n">
        <f aca="false">B727+Tabla_Ministerio!B727</f>
        <v>8370</v>
      </c>
      <c r="U727" s="83" t="n">
        <f aca="false">C727+Tabla_Ministerio!C727</f>
        <v>36</v>
      </c>
      <c r="V727" s="83" t="n">
        <f aca="false">D727+Tabla_Ministerio!D727</f>
        <v>432.568181818182</v>
      </c>
      <c r="W727" s="83" t="n">
        <f aca="false">E727+Tabla_Ministerio!E727</f>
        <v>169.75</v>
      </c>
      <c r="X727" s="83" t="n">
        <f aca="false">F727+Tabla_Ministerio!F727</f>
        <v>26</v>
      </c>
      <c r="Y727" s="83" t="n">
        <f aca="false">G727+Tabla_Ministerio!G727</f>
        <v>36</v>
      </c>
      <c r="Z727" s="83" t="n">
        <f aca="false">H727+Tabla_Ministerio!H727</f>
        <v>5</v>
      </c>
      <c r="AA727" s="83" t="n">
        <f aca="false">Y727+0.33*Z727</f>
        <v>37.65</v>
      </c>
      <c r="AD727" s="91" t="n">
        <f aca="false">IF(U727&gt;0,T727/U727,0)</f>
        <v>232.5</v>
      </c>
      <c r="AE727" s="92" t="n">
        <f aca="false">EXP((((AD727-AD740)/AD741+2)/4-1.9)^3)</f>
        <v>0.115215577209326</v>
      </c>
      <c r="AF727" s="93" t="n">
        <f aca="false">T727/V727</f>
        <v>19.3495507802238</v>
      </c>
      <c r="AG727" s="92" t="n">
        <f aca="false">EXP((((AF727-AF740)/AF741+2)/4-1.9)^3)</f>
        <v>0.0429202833850705</v>
      </c>
      <c r="AH727" s="92" t="n">
        <f aca="false">W727/V727</f>
        <v>0.392423685178374</v>
      </c>
      <c r="AI727" s="92" t="n">
        <f aca="false">EXP((((AH727-AH740)/AH741+2)/4-1.9)^3)</f>
        <v>0.0336401032101593</v>
      </c>
      <c r="AJ727" s="92" t="n">
        <f aca="false">X727/V727</f>
        <v>0.0601061314558924</v>
      </c>
      <c r="AK727" s="92" t="n">
        <f aca="false">EXP((((AJ727-AJ740)/AJ741+2)/4-1.9)^3)</f>
        <v>0.0566239572929678</v>
      </c>
      <c r="AL727" s="92" t="n">
        <f aca="false">AA727/V727</f>
        <v>0.0870383018967057</v>
      </c>
      <c r="AM727" s="92" t="n">
        <f aca="false">EXP((((AL727-AL740)/AL741+2)/4-1.9)^3)</f>
        <v>0.0574096987670557</v>
      </c>
      <c r="AN727" s="92" t="n">
        <f aca="false">0.01*AE727+0.15*AG727+0.24*AI727+0.25*AK727+0.35*AM727</f>
        <v>0.0499132069420035</v>
      </c>
      <c r="AP727" s="94" t="n">
        <f aca="false">0.01*AE727/$AN740*$AZ727</f>
        <v>0.000404712771236627</v>
      </c>
      <c r="AQ727" s="81" t="n">
        <f aca="false">AP727*$J740</f>
        <v>2064.15776127648</v>
      </c>
      <c r="AR727" s="94" t="n">
        <f aca="false">0.15*AG727/$AN740*$AZ727</f>
        <v>0.00226146332619691</v>
      </c>
      <c r="AS727" s="81" t="n">
        <f aca="false">AR727*$J740</f>
        <v>11534.1481869921</v>
      </c>
      <c r="AT727" s="94" t="n">
        <f aca="false">0.24*AI727/$AN740*$AZ727</f>
        <v>0.00283598722838691</v>
      </c>
      <c r="AU727" s="81" t="n">
        <f aca="false">AT727*$J740</f>
        <v>14464.3941689034</v>
      </c>
      <c r="AV727" s="94" t="n">
        <f aca="false">0.25*AK727/$AN740*$AZ727</f>
        <v>0.00497251309881182</v>
      </c>
      <c r="AW727" s="81" t="n">
        <f aca="false">AV727*$J740</f>
        <v>25361.3234754092</v>
      </c>
      <c r="AX727" s="94" t="n">
        <f aca="false">0.35*AM727/$AN740*$AZ727</f>
        <v>0.00705811974068562</v>
      </c>
      <c r="AY727" s="81" t="n">
        <f aca="false">AX727*$J740</f>
        <v>35998.5492877781</v>
      </c>
      <c r="AZ727" s="140" t="n">
        <v>1</v>
      </c>
      <c r="BA727" s="140"/>
    </row>
    <row r="728" customFormat="false" ht="13.8" hidden="false" customHeight="false" outlineLevel="0" collapsed="false">
      <c r="A728" s="89" t="s">
        <v>57</v>
      </c>
      <c r="B728" s="81" t="n">
        <f aca="true">INDIRECT(ADDRESS(ROW()-35*INT((ROW()-15)/35)+138,2+INT((ROW()-15)/35), 1, 1, "Variables_Simulación"))</f>
        <v>0</v>
      </c>
      <c r="C728" s="81" t="n">
        <f aca="true">INDIRECT(ADDRESS(ROW()-35*INT((ROW()-15)/35)+108,2+INT((ROW()-15)/35), 1, 1, "Variables_Simulación"))</f>
        <v>0</v>
      </c>
      <c r="D728" s="81" t="n">
        <f aca="true">INDIRECT(ADDRESS(ROW()-35*INT((ROW()-15)/35)+78,2+INT((ROW()-15)/35), 1, 1, "Variables_Simulación"))</f>
        <v>0</v>
      </c>
      <c r="E728" s="81" t="n">
        <f aca="true">INDIRECT(ADDRESS(ROW()-35*INT((ROW()-15)/35)+48,2+INT((ROW()-15)/35), 1, 1, "Variables_Simulación"))</f>
        <v>0</v>
      </c>
      <c r="F728" s="81" t="n">
        <f aca="true">INDIRECT(ADDRESS(ROW()-35*INT((ROW()-15)/35)+18,2+INT((ROW()-15)/35), 1, 1, "Variables_Simulación"))</f>
        <v>0</v>
      </c>
      <c r="G728" s="81" t="n">
        <f aca="true">INDIRECT(ADDRESS(ROW()-35*INT((ROW()-15)/35)-12,2+INT((ROW()-15)/35), 1, 1, "Variables_Simulación"))</f>
        <v>0</v>
      </c>
      <c r="H728" s="81" t="n">
        <f aca="true">INDIRECT(ADDRESS(ROW()-35*INT((ROW()-15)/35)+168,2+INT((ROW()-15)/35), 1, 1, "Variables_Simulación"))</f>
        <v>0</v>
      </c>
      <c r="I728" s="82" t="n">
        <f aca="false">AP728+AR728+AT728+AV728+AX728</f>
        <v>0.00822907097070431</v>
      </c>
      <c r="J728" s="81" t="n">
        <f aca="false">AQ728+AS728+AU728+AW728+AY728</f>
        <v>41970.7553590961</v>
      </c>
      <c r="K728" s="90" t="n">
        <f aca="false">I728-Tabla_Ministerio!J728</f>
        <v>0.000150335256375179</v>
      </c>
      <c r="L728" s="81" t="n">
        <f aca="false">J728-Tabla_Ministerio!K728</f>
        <v>766.755359096103</v>
      </c>
      <c r="M728" s="82" t="n">
        <f aca="false">Q763/Q775</f>
        <v>0.0117223525476707</v>
      </c>
      <c r="N728" s="81" t="n">
        <f aca="false">ROUND(N740*M728,0)</f>
        <v>1135963</v>
      </c>
      <c r="O728" s="82" t="n">
        <f aca="false">Tabla_Ministerio!L728/Tabla_Ministerio!L740-M728</f>
        <v>2.47098740786163E-005</v>
      </c>
      <c r="P728" s="81" t="n">
        <f aca="false">N728-Tabla_Ministerio!L728</f>
        <v>-2395</v>
      </c>
      <c r="Q728" s="83" t="n">
        <f aca="false">N728+J728</f>
        <v>1177933.7553591</v>
      </c>
      <c r="R728" s="81" t="n">
        <f aca="false">Q728-Tabla_Ministerio!M728</f>
        <v>-1628.24464090401</v>
      </c>
      <c r="T728" s="83" t="n">
        <f aca="false">B728+Tabla_Ministerio!B728</f>
        <v>3044</v>
      </c>
      <c r="U728" s="83" t="n">
        <f aca="false">C728+Tabla_Ministerio!C728</f>
        <v>36</v>
      </c>
      <c r="V728" s="83" t="n">
        <f aca="false">D728+Tabla_Ministerio!D728</f>
        <v>195.386363636364</v>
      </c>
      <c r="W728" s="83" t="n">
        <f aca="false">E728+Tabla_Ministerio!E728</f>
        <v>57.7954545454545</v>
      </c>
      <c r="X728" s="83" t="n">
        <f aca="false">F728+Tabla_Ministerio!F728</f>
        <v>10</v>
      </c>
      <c r="Y728" s="83" t="n">
        <f aca="false">G728+Tabla_Ministerio!G728</f>
        <v>6</v>
      </c>
      <c r="Z728" s="83" t="n">
        <f aca="false">H728+Tabla_Ministerio!H728</f>
        <v>0</v>
      </c>
      <c r="AA728" s="83" t="n">
        <f aca="false">Y728+0.33*Z728</f>
        <v>6</v>
      </c>
      <c r="AD728" s="91" t="n">
        <f aca="false">IF(U728&gt;0,T728/U728,0)</f>
        <v>84.5555555555556</v>
      </c>
      <c r="AE728" s="92" t="n">
        <f aca="false">EXP((((AD728-AD740)/AD741+2)/4-1.9)^3)</f>
        <v>0.00155543396678918</v>
      </c>
      <c r="AF728" s="93" t="n">
        <f aca="false">T728/V728</f>
        <v>15.57938815866</v>
      </c>
      <c r="AG728" s="92" t="n">
        <f aca="false">EXP((((AF728-AF740)/AF741+2)/4-1.9)^3)</f>
        <v>0.0112983689663169</v>
      </c>
      <c r="AH728" s="92" t="n">
        <f aca="false">W728/V728</f>
        <v>0.295800860765382</v>
      </c>
      <c r="AI728" s="92" t="n">
        <f aca="false">EXP((((AH728-AH740)/AH741+2)/4-1.9)^3)</f>
        <v>0.00830424145166711</v>
      </c>
      <c r="AJ728" s="92" t="n">
        <f aca="false">X728/V728</f>
        <v>0.0511806444108409</v>
      </c>
      <c r="AK728" s="92" t="n">
        <f aca="false">EXP((((AJ728-AJ740)/AJ741+2)/4-1.9)^3)</f>
        <v>0.0461277308886211</v>
      </c>
      <c r="AL728" s="92" t="n">
        <f aca="false">AA728/V728</f>
        <v>0.0307083866465045</v>
      </c>
      <c r="AM728" s="92" t="n">
        <f aca="false">EXP((((AL728-AL740)/AL741+2)/4-1.9)^3)</f>
        <v>0.0234047270390892</v>
      </c>
      <c r="AN728" s="92" t="n">
        <f aca="false">0.01*AE728+0.15*AG728+0.24*AI728+0.25*AK728+0.35*AM728</f>
        <v>0.023426914818852</v>
      </c>
      <c r="AP728" s="94" t="n">
        <f aca="false">0.01*AE728/$AN740*$AZ728</f>
        <v>5.46370557195695E-006</v>
      </c>
      <c r="AQ728" s="81" t="n">
        <f aca="false">AP728*$J740</f>
        <v>27.8665539197687</v>
      </c>
      <c r="AR728" s="94" t="n">
        <f aca="false">0.15*AG728/$AN740*$AZ728</f>
        <v>0.000595309374682618</v>
      </c>
      <c r="AS728" s="81" t="n">
        <f aca="false">AR728*$J740</f>
        <v>3036.25818962188</v>
      </c>
      <c r="AT728" s="94" t="n">
        <f aca="false">0.24*AI728/$AN740*$AZ728</f>
        <v>0.000700078788440126</v>
      </c>
      <c r="AU728" s="81" t="n">
        <f aca="false">AT728*$J740</f>
        <v>3570.61394491754</v>
      </c>
      <c r="AV728" s="94" t="n">
        <f aca="false">0.25*AK728/$AN740*$AZ728</f>
        <v>0.0040507720941401</v>
      </c>
      <c r="AW728" s="81" t="n">
        <f aca="false">AV728*$J740</f>
        <v>20660.1650640591</v>
      </c>
      <c r="AX728" s="94" t="n">
        <f aca="false">0.35*AM728/$AN740*$AZ728</f>
        <v>0.0028774470078695</v>
      </c>
      <c r="AY728" s="81" t="n">
        <f aca="false">AX728*$J740</f>
        <v>14675.8516065779</v>
      </c>
      <c r="AZ728" s="140" t="n">
        <v>1</v>
      </c>
      <c r="BA728" s="140"/>
    </row>
    <row r="729" customFormat="false" ht="13.8" hidden="false" customHeight="false" outlineLevel="0" collapsed="false">
      <c r="A729" s="89" t="s">
        <v>58</v>
      </c>
      <c r="B729" s="81" t="n">
        <f aca="true">INDIRECT(ADDRESS(ROW()-35*INT((ROW()-15)/35)+138,2+INT((ROW()-15)/35), 1, 1, "Variables_Simulación"))</f>
        <v>0</v>
      </c>
      <c r="C729" s="81" t="n">
        <f aca="true">INDIRECT(ADDRESS(ROW()-35*INT((ROW()-15)/35)+108,2+INT((ROW()-15)/35), 1, 1, "Variables_Simulación"))</f>
        <v>0</v>
      </c>
      <c r="D729" s="81" t="n">
        <f aca="true">INDIRECT(ADDRESS(ROW()-35*INT((ROW()-15)/35)+78,2+INT((ROW()-15)/35), 1, 1, "Variables_Simulación"))</f>
        <v>0</v>
      </c>
      <c r="E729" s="81" t="n">
        <f aca="true">INDIRECT(ADDRESS(ROW()-35*INT((ROW()-15)/35)+48,2+INT((ROW()-15)/35), 1, 1, "Variables_Simulación"))</f>
        <v>0</v>
      </c>
      <c r="F729" s="81" t="n">
        <f aca="true">INDIRECT(ADDRESS(ROW()-35*INT((ROW()-15)/35)+18,2+INT((ROW()-15)/35), 1, 1, "Variables_Simulación"))</f>
        <v>0</v>
      </c>
      <c r="G729" s="81" t="n">
        <f aca="true">INDIRECT(ADDRESS(ROW()-35*INT((ROW()-15)/35)-12,2+INT((ROW()-15)/35), 1, 1, "Variables_Simulación"))</f>
        <v>0</v>
      </c>
      <c r="H729" s="81" t="n">
        <f aca="true">INDIRECT(ADDRESS(ROW()-35*INT((ROW()-15)/35)+168,2+INT((ROW()-15)/35), 1, 1, "Variables_Simulación"))</f>
        <v>0</v>
      </c>
      <c r="I729" s="82" t="n">
        <f aca="false">AP729+AR729+AT729+AV729+AX729</f>
        <v>0.0767349512255538</v>
      </c>
      <c r="J729" s="81" t="n">
        <f aca="false">AQ729+AS729+AU729+AW729+AY729</f>
        <v>391371.501940546</v>
      </c>
      <c r="K729" s="90" t="n">
        <f aca="false">I729-Tabla_Ministerio!J729</f>
        <v>0.000163029910290824</v>
      </c>
      <c r="L729" s="81" t="n">
        <f aca="false">J729-Tabla_Ministerio!K729</f>
        <v>831.501940545859</v>
      </c>
      <c r="M729" s="82" t="n">
        <f aca="false">Q764/Q775</f>
        <v>0.0418326215179164</v>
      </c>
      <c r="N729" s="81" t="n">
        <f aca="false">ROUND(N740*M729,0)</f>
        <v>4053822</v>
      </c>
      <c r="O729" s="82" t="n">
        <f aca="false">Tabla_Ministerio!L729/Tabla_Ministerio!L740-M729</f>
        <v>9.81428613107405E-006</v>
      </c>
      <c r="P729" s="81" t="n">
        <f aca="false">N729-Tabla_Ministerio!L729</f>
        <v>-951</v>
      </c>
      <c r="Q729" s="83" t="n">
        <f aca="false">N729+J729</f>
        <v>4445193.50194055</v>
      </c>
      <c r="R729" s="81" t="n">
        <f aca="false">Q729-Tabla_Ministerio!M729</f>
        <v>-119.498059454374</v>
      </c>
      <c r="T729" s="83" t="n">
        <f aca="false">B729+Tabla_Ministerio!B729</f>
        <v>4491</v>
      </c>
      <c r="U729" s="83" t="n">
        <f aca="false">C729+Tabla_Ministerio!C729</f>
        <v>13</v>
      </c>
      <c r="V729" s="83" t="n">
        <f aca="false">D729+Tabla_Ministerio!D729</f>
        <v>211.761363636364</v>
      </c>
      <c r="W729" s="83" t="n">
        <f aca="false">E729+Tabla_Ministerio!E729</f>
        <v>164.871212121212</v>
      </c>
      <c r="X729" s="83" t="n">
        <f aca="false">F729+Tabla_Ministerio!F729</f>
        <v>20</v>
      </c>
      <c r="Y729" s="83" t="n">
        <f aca="false">G729+Tabla_Ministerio!G729</f>
        <v>19</v>
      </c>
      <c r="Z729" s="83" t="n">
        <f aca="false">H729+Tabla_Ministerio!H729</f>
        <v>1</v>
      </c>
      <c r="AA729" s="83" t="n">
        <f aca="false">Y729+0.33*Z729</f>
        <v>19.33</v>
      </c>
      <c r="AD729" s="91" t="n">
        <f aca="false">IF(U729&gt;0,T729/U729,0)</f>
        <v>345.461538461538</v>
      </c>
      <c r="AE729" s="92" t="n">
        <f aca="false">EXP((((AD729-AD740)/AD741+2)/4-1.9)^3)</f>
        <v>0.532287267390911</v>
      </c>
      <c r="AF729" s="93" t="n">
        <f aca="false">T729/V729</f>
        <v>21.2078347196136</v>
      </c>
      <c r="AG729" s="92" t="n">
        <f aca="false">EXP((((AF729-AF740)/AF741+2)/4-1.9)^3)</f>
        <v>0.074163003604722</v>
      </c>
      <c r="AH729" s="92" t="n">
        <f aca="false">W729/V729</f>
        <v>0.77857078973258</v>
      </c>
      <c r="AI729" s="92" t="n">
        <f aca="false">EXP((((AH729-AH740)/AH741+2)/4-1.9)^3)</f>
        <v>0.633459224036197</v>
      </c>
      <c r="AJ729" s="92" t="n">
        <f aca="false">X729/V729</f>
        <v>0.0944459350684195</v>
      </c>
      <c r="AK729" s="92" t="n">
        <f aca="false">EXP((((AJ729-AJ740)/AJ741+2)/4-1.9)^3)</f>
        <v>0.114462865545647</v>
      </c>
      <c r="AL729" s="92" t="n">
        <f aca="false">AA729/V729</f>
        <v>0.0912819962436274</v>
      </c>
      <c r="AM729" s="92" t="n">
        <f aca="false">EXP((((AL729-AL740)/AL741+2)/4-1.9)^3)</f>
        <v>0.0610271271513793</v>
      </c>
      <c r="AN729" s="92" t="n">
        <f aca="false">0.01*AE729+0.15*AG729+0.24*AI729+0.25*AK729+0.35*AM729</f>
        <v>0.218452747872699</v>
      </c>
      <c r="AP729" s="94" t="n">
        <f aca="false">0.01*AE729/$AN740*$AZ729</f>
        <v>0.00186974244540182</v>
      </c>
      <c r="AQ729" s="81" t="n">
        <f aca="false">AP729*$J740</f>
        <v>9536.25300351026</v>
      </c>
      <c r="AR729" s="94" t="n">
        <f aca="false">0.15*AG729/$AN740*$AZ729</f>
        <v>0.00390763759195093</v>
      </c>
      <c r="AS729" s="81" t="n">
        <f aca="false">AR729*$J740</f>
        <v>19930.1357331401</v>
      </c>
      <c r="AT729" s="94" t="n">
        <f aca="false">0.24*AI729/$AN740*$AZ729</f>
        <v>0.0534029951646522</v>
      </c>
      <c r="AU729" s="81" t="n">
        <f aca="false">AT729*$J740</f>
        <v>272371.456447261</v>
      </c>
      <c r="AV729" s="94" t="n">
        <f aca="false">0.25*AK729/$AN740*$AZ729</f>
        <v>0.010051718838873</v>
      </c>
      <c r="AW729" s="81" t="n">
        <f aca="false">AV729*$J740</f>
        <v>51266.8117490604</v>
      </c>
      <c r="AX729" s="94" t="n">
        <f aca="false">0.35*AM729/$AN740*$AZ729</f>
        <v>0.00750285718467586</v>
      </c>
      <c r="AY729" s="81" t="n">
        <f aca="false">AX729*$J740</f>
        <v>38266.8450075738</v>
      </c>
      <c r="AZ729" s="140" t="n">
        <v>1</v>
      </c>
      <c r="BA729" s="140"/>
    </row>
    <row r="730" customFormat="false" ht="13.8" hidden="false" customHeight="false" outlineLevel="0" collapsed="false">
      <c r="A730" s="89" t="s">
        <v>59</v>
      </c>
      <c r="B730" s="81" t="n">
        <f aca="true">INDIRECT(ADDRESS(ROW()-35*INT((ROW()-15)/35)+138,2+INT((ROW()-15)/35), 1, 1, "Variables_Simulación"))</f>
        <v>0</v>
      </c>
      <c r="C730" s="81" t="n">
        <f aca="true">INDIRECT(ADDRESS(ROW()-35*INT((ROW()-15)/35)+108,2+INT((ROW()-15)/35), 1, 1, "Variables_Simulación"))</f>
        <v>0</v>
      </c>
      <c r="D730" s="81" t="n">
        <f aca="true">INDIRECT(ADDRESS(ROW()-35*INT((ROW()-15)/35)+78,2+INT((ROW()-15)/35), 1, 1, "Variables_Simulación"))</f>
        <v>0</v>
      </c>
      <c r="E730" s="81" t="n">
        <f aca="true">INDIRECT(ADDRESS(ROW()-35*INT((ROW()-15)/35)+48,2+INT((ROW()-15)/35), 1, 1, "Variables_Simulación"))</f>
        <v>0</v>
      </c>
      <c r="F730" s="81" t="n">
        <f aca="true">INDIRECT(ADDRESS(ROW()-35*INT((ROW()-15)/35)+18,2+INT((ROW()-15)/35), 1, 1, "Variables_Simulación"))</f>
        <v>0</v>
      </c>
      <c r="G730" s="81" t="n">
        <f aca="true">INDIRECT(ADDRESS(ROW()-35*INT((ROW()-15)/35)-12,2+INT((ROW()-15)/35), 1, 1, "Variables_Simulación"))</f>
        <v>0</v>
      </c>
      <c r="H730" s="81" t="n">
        <f aca="true">INDIRECT(ADDRESS(ROW()-35*INT((ROW()-15)/35)+168,2+INT((ROW()-15)/35), 1, 1, "Variables_Simulación"))</f>
        <v>0</v>
      </c>
      <c r="I730" s="82" t="n">
        <f aca="false">AP730+AR730+AT730+AV730+AX730</f>
        <v>0.00468595060545142</v>
      </c>
      <c r="J730" s="81" t="n">
        <f aca="false">AQ730+AS730+AU730+AW730+AY730</f>
        <v>23899.7679308357</v>
      </c>
      <c r="K730" s="90" t="n">
        <f aca="false">I730-Tabla_Ministerio!J730</f>
        <v>0.000119751303174666</v>
      </c>
      <c r="L730" s="81" t="n">
        <f aca="false">J730-Tabla_Ministerio!K730</f>
        <v>610.767930835675</v>
      </c>
      <c r="M730" s="82" t="n">
        <f aca="false">Q765/Q775</f>
        <v>0.011466611108989</v>
      </c>
      <c r="N730" s="81" t="n">
        <f aca="false">ROUND(N740*M730,0)</f>
        <v>1111181</v>
      </c>
      <c r="O730" s="82" t="n">
        <f aca="false">Tabla_Ministerio!L730/Tabla_Ministerio!L740-M730</f>
        <v>-5.20766443206332E-006</v>
      </c>
      <c r="P730" s="81" t="n">
        <f aca="false">N730-Tabla_Ministerio!L730</f>
        <v>505</v>
      </c>
      <c r="Q730" s="83" t="n">
        <f aca="false">N730+J730</f>
        <v>1135080.76793084</v>
      </c>
      <c r="R730" s="81" t="n">
        <f aca="false">Q730-Tabla_Ministerio!M730</f>
        <v>1115.76793083572</v>
      </c>
      <c r="T730" s="83" t="n">
        <f aca="false">B730+Tabla_Ministerio!B730</f>
        <v>2918</v>
      </c>
      <c r="U730" s="83" t="n">
        <f aca="false">C730+Tabla_Ministerio!C730</f>
        <v>24</v>
      </c>
      <c r="V730" s="83" t="n">
        <f aca="false">D730+Tabla_Ministerio!D730</f>
        <v>172.863636363636</v>
      </c>
      <c r="W730" s="83" t="n">
        <f aca="false">E730+Tabla_Ministerio!E730</f>
        <v>49.9545454545455</v>
      </c>
      <c r="X730" s="83" t="n">
        <f aca="false">F730+Tabla_Ministerio!F730</f>
        <v>1</v>
      </c>
      <c r="Y730" s="83" t="n">
        <f aca="false">G730+Tabla_Ministerio!G730</f>
        <v>1</v>
      </c>
      <c r="Z730" s="83" t="n">
        <f aca="false">H730+Tabla_Ministerio!H730</f>
        <v>0</v>
      </c>
      <c r="AA730" s="83" t="n">
        <f aca="false">Y730+0.33*Z730</f>
        <v>1</v>
      </c>
      <c r="AD730" s="91" t="n">
        <f aca="false">IF(U730&gt;0,T730/U730,0)</f>
        <v>121.583333333333</v>
      </c>
      <c r="AE730" s="92" t="n">
        <f aca="false">EXP((((AD730-AD740)/AD741+2)/4-1.9)^3)</f>
        <v>0.00615123691314263</v>
      </c>
      <c r="AF730" s="93" t="n">
        <f aca="false">T730/V730</f>
        <v>16.8803576124113</v>
      </c>
      <c r="AG730" s="92" t="n">
        <f aca="false">EXP((((AF730-AF740)/AF741+2)/4-1.9)^3)</f>
        <v>0.0185577224989812</v>
      </c>
      <c r="AH730" s="92" t="n">
        <f aca="false">W730/V730</f>
        <v>0.288982382329741</v>
      </c>
      <c r="AI730" s="92" t="n">
        <f aca="false">EXP((((AH730-AH740)/AH741+2)/4-1.9)^3)</f>
        <v>0.00743086002888142</v>
      </c>
      <c r="AJ730" s="92" t="n">
        <f aca="false">X730/V730</f>
        <v>0.00578490665264266</v>
      </c>
      <c r="AK730" s="92" t="n">
        <f aca="false">EXP((((AJ730-AJ740)/AJ741+2)/4-1.9)^3)</f>
        <v>0.0139649575266953</v>
      </c>
      <c r="AL730" s="92" t="n">
        <f aca="false">AA730/V730</f>
        <v>0.00578490665264266</v>
      </c>
      <c r="AM730" s="92" t="n">
        <f aca="false">EXP((((AL730-AL740)/AL741+2)/4-1.9)^3)</f>
        <v>0.0149153511692047</v>
      </c>
      <c r="AN730" s="92" t="n">
        <f aca="false">0.01*AE730+0.15*AG730+0.24*AI730+0.25*AK730+0.35*AM730</f>
        <v>0.0133401894418056</v>
      </c>
      <c r="AP730" s="94" t="n">
        <f aca="false">0.01*AE730/$AN740*$AZ730</f>
        <v>2.16071836634386E-005</v>
      </c>
      <c r="AQ730" s="81" t="n">
        <f aca="false">AP730*$J740</f>
        <v>110.203183660187</v>
      </c>
      <c r="AR730" s="94" t="n">
        <f aca="false">0.15*AG730/$AN740*$AZ730</f>
        <v>0.000977803628943031</v>
      </c>
      <c r="AS730" s="81" t="n">
        <f aca="false">AR730*$J740</f>
        <v>4987.09478210903</v>
      </c>
      <c r="AT730" s="94" t="n">
        <f aca="false">0.24*AI730/$AN740*$AZ730</f>
        <v>0.000626449449521136</v>
      </c>
      <c r="AU730" s="81" t="n">
        <f aca="false">AT730*$J740</f>
        <v>3195.082006741</v>
      </c>
      <c r="AV730" s="94" t="n">
        <f aca="false">0.25*AK730/$AN740*$AZ730</f>
        <v>0.00122635254661841</v>
      </c>
      <c r="AW730" s="81" t="n">
        <f aca="false">AV730*$J740</f>
        <v>6254.7695725755</v>
      </c>
      <c r="AX730" s="94" t="n">
        <f aca="false">0.35*AM730/$AN740*$AZ730</f>
        <v>0.0018337377967054</v>
      </c>
      <c r="AY730" s="81" t="n">
        <f aca="false">AX730*$J740</f>
        <v>9352.61838574996</v>
      </c>
      <c r="AZ730" s="140" t="n">
        <v>1</v>
      </c>
      <c r="BA730" s="140"/>
    </row>
    <row r="731" customFormat="false" ht="13.8" hidden="false" customHeight="false" outlineLevel="0" collapsed="false">
      <c r="A731" s="89" t="s">
        <v>60</v>
      </c>
      <c r="B731" s="81" t="n">
        <f aca="true">INDIRECT(ADDRESS(ROW()-35*INT((ROW()-15)/35)+138,2+INT((ROW()-15)/35), 1, 1, "Variables_Simulación"))</f>
        <v>0</v>
      </c>
      <c r="C731" s="81" t="n">
        <f aca="true">INDIRECT(ADDRESS(ROW()-35*INT((ROW()-15)/35)+108,2+INT((ROW()-15)/35), 1, 1, "Variables_Simulación"))</f>
        <v>0</v>
      </c>
      <c r="D731" s="81" t="n">
        <f aca="true">INDIRECT(ADDRESS(ROW()-35*INT((ROW()-15)/35)+78,2+INT((ROW()-15)/35), 1, 1, "Variables_Simulación"))</f>
        <v>0</v>
      </c>
      <c r="E731" s="81" t="n">
        <f aca="true">INDIRECT(ADDRESS(ROW()-35*INT((ROW()-15)/35)+48,2+INT((ROW()-15)/35), 1, 1, "Variables_Simulación"))</f>
        <v>0</v>
      </c>
      <c r="F731" s="81" t="n">
        <f aca="true">INDIRECT(ADDRESS(ROW()-35*INT((ROW()-15)/35)+18,2+INT((ROW()-15)/35), 1, 1, "Variables_Simulación"))</f>
        <v>0</v>
      </c>
      <c r="G731" s="81" t="n">
        <f aca="true">INDIRECT(ADDRESS(ROW()-35*INT((ROW()-15)/35)-12,2+INT((ROW()-15)/35), 1, 1, "Variables_Simulación"))</f>
        <v>0</v>
      </c>
      <c r="H731" s="81" t="n">
        <f aca="true">INDIRECT(ADDRESS(ROW()-35*INT((ROW()-15)/35)+168,2+INT((ROW()-15)/35), 1, 1, "Variables_Simulación"))</f>
        <v>0</v>
      </c>
      <c r="I731" s="82" t="n">
        <f aca="false">AP731+AR731+AT731+AV731+AX731</f>
        <v>0.0388578886954663</v>
      </c>
      <c r="J731" s="81" t="n">
        <f aca="false">AQ731+AS731+AU731+AW731+AY731</f>
        <v>198187.006287153</v>
      </c>
      <c r="K731" s="90" t="n">
        <f aca="false">I731-Tabla_Ministerio!J731</f>
        <v>-0.000130579244575678</v>
      </c>
      <c r="L731" s="81" t="n">
        <f aca="false">J731-Tabla_Ministerio!K731</f>
        <v>-665.993712847005</v>
      </c>
      <c r="M731" s="82" t="n">
        <f aca="false">Q766/Q775</f>
        <v>0.0297851140493545</v>
      </c>
      <c r="N731" s="81" t="n">
        <f aca="false">ROUND(N740*M731,0)</f>
        <v>2886349</v>
      </c>
      <c r="O731" s="82" t="n">
        <f aca="false">Tabla_Ministerio!L731/Tabla_Ministerio!L740-M731</f>
        <v>6.06147271984339E-005</v>
      </c>
      <c r="P731" s="81" t="n">
        <f aca="false">N731-Tabla_Ministerio!L731</f>
        <v>-5874</v>
      </c>
      <c r="Q731" s="83" t="n">
        <f aca="false">N731+J731</f>
        <v>3084536.00628715</v>
      </c>
      <c r="R731" s="81" t="n">
        <f aca="false">Q731-Tabla_Ministerio!M731</f>
        <v>-6539.99371284712</v>
      </c>
      <c r="T731" s="83" t="n">
        <f aca="false">B731+Tabla_Ministerio!B731</f>
        <v>6273</v>
      </c>
      <c r="U731" s="83" t="n">
        <f aca="false">C731+Tabla_Ministerio!C731</f>
        <v>40</v>
      </c>
      <c r="V731" s="83" t="n">
        <f aca="false">D731+Tabla_Ministerio!D731</f>
        <v>241.113636363636</v>
      </c>
      <c r="W731" s="83" t="n">
        <f aca="false">E731+Tabla_Ministerio!E731</f>
        <v>143.5</v>
      </c>
      <c r="X731" s="83" t="n">
        <f aca="false">F731+Tabla_Ministerio!F731</f>
        <v>7</v>
      </c>
      <c r="Y731" s="83" t="n">
        <f aca="false">G731+Tabla_Ministerio!G731</f>
        <v>11</v>
      </c>
      <c r="Z731" s="83" t="n">
        <f aca="false">H731+Tabla_Ministerio!H731</f>
        <v>0</v>
      </c>
      <c r="AA731" s="83" t="n">
        <f aca="false">Y731+0.33*Z731</f>
        <v>11</v>
      </c>
      <c r="AD731" s="91" t="n">
        <f aca="false">IF(U731&gt;0,T731/U731,0)</f>
        <v>156.825</v>
      </c>
      <c r="AE731" s="92" t="n">
        <f aca="false">EXP((((AD731-AD740)/AD741+2)/4-1.9)^3)</f>
        <v>0.0187230712951618</v>
      </c>
      <c r="AF731" s="93" t="n">
        <f aca="false">T731/V731</f>
        <v>26.0167782071826</v>
      </c>
      <c r="AG731" s="92" t="n">
        <f aca="false">EXP((((AF731-AF740)/AF741+2)/4-1.9)^3)</f>
        <v>0.225871275707638</v>
      </c>
      <c r="AH731" s="92" t="n">
        <f aca="false">W731/V731</f>
        <v>0.595155057027053</v>
      </c>
      <c r="AI731" s="92" t="n">
        <f aca="false">EXP((((AH731-AH740)/AH741+2)/4-1.9)^3)</f>
        <v>0.247284508138726</v>
      </c>
      <c r="AJ731" s="92" t="n">
        <f aca="false">X731/V731</f>
        <v>0.0290319540013197</v>
      </c>
      <c r="AK731" s="92" t="n">
        <f aca="false">EXP((((AJ731-AJ740)/AJ741+2)/4-1.9)^3)</f>
        <v>0.0266027409763808</v>
      </c>
      <c r="AL731" s="92" t="n">
        <f aca="false">AA731/V731</f>
        <v>0.0456216420020738</v>
      </c>
      <c r="AM731" s="92" t="n">
        <f aca="false">EXP((((AL731-AL740)/AL741+2)/4-1.9)^3)</f>
        <v>0.0301589034522775</v>
      </c>
      <c r="AN731" s="92" t="n">
        <f aca="false">0.01*AE731+0.15*AG731+0.24*AI731+0.25*AK731+0.35*AM731</f>
        <v>0.110622505474784</v>
      </c>
      <c r="AP731" s="94" t="n">
        <f aca="false">0.01*AE731/$AN740*$AZ731</f>
        <v>6.57677221558245E-005</v>
      </c>
      <c r="AQ731" s="81" t="n">
        <f aca="false">AP731*$J740</f>
        <v>335.435310614518</v>
      </c>
      <c r="AR731" s="94" t="n">
        <f aca="false">0.15*AG731/$AN740*$AZ731</f>
        <v>0.0119011238083254</v>
      </c>
      <c r="AS731" s="81" t="n">
        <f aca="false">AR731*$J740</f>
        <v>60699.3374629735</v>
      </c>
      <c r="AT731" s="94" t="n">
        <f aca="false">0.24*AI731/$AN740*$AZ731</f>
        <v>0.0208470141271022</v>
      </c>
      <c r="AU731" s="81" t="n">
        <f aca="false">AT731*$J740</f>
        <v>106326.088693502</v>
      </c>
      <c r="AV731" s="94" t="n">
        <f aca="false">0.25*AK731/$AN740*$AZ731</f>
        <v>0.00233615741981672</v>
      </c>
      <c r="AW731" s="81" t="n">
        <f aca="false">AV731*$J740</f>
        <v>11915.1106967635</v>
      </c>
      <c r="AX731" s="94" t="n">
        <f aca="false">0.35*AM731/$AN740*$AZ731</f>
        <v>0.00370782561806618</v>
      </c>
      <c r="AY731" s="81" t="n">
        <f aca="false">AX731*$J740</f>
        <v>18911.0341232998</v>
      </c>
      <c r="AZ731" s="140" t="n">
        <v>1</v>
      </c>
      <c r="BA731" s="140"/>
    </row>
    <row r="732" customFormat="false" ht="13.8" hidden="false" customHeight="false" outlineLevel="0" collapsed="false">
      <c r="A732" s="89" t="s">
        <v>61</v>
      </c>
      <c r="B732" s="81" t="n">
        <f aca="true">INDIRECT(ADDRESS(ROW()-35*INT((ROW()-15)/35)+138,2+INT((ROW()-15)/35), 1, 1, "Variables_Simulación"))</f>
        <v>0</v>
      </c>
      <c r="C732" s="81" t="n">
        <f aca="true">INDIRECT(ADDRESS(ROW()-35*INT((ROW()-15)/35)+108,2+INT((ROW()-15)/35), 1, 1, "Variables_Simulación"))</f>
        <v>0</v>
      </c>
      <c r="D732" s="81" t="n">
        <f aca="true">INDIRECT(ADDRESS(ROW()-35*INT((ROW()-15)/35)+78,2+INT((ROW()-15)/35), 1, 1, "Variables_Simulación"))</f>
        <v>0</v>
      </c>
      <c r="E732" s="81" t="n">
        <f aca="true">INDIRECT(ADDRESS(ROW()-35*INT((ROW()-15)/35)+48,2+INT((ROW()-15)/35), 1, 1, "Variables_Simulación"))</f>
        <v>0</v>
      </c>
      <c r="F732" s="81" t="n">
        <f aca="true">INDIRECT(ADDRESS(ROW()-35*INT((ROW()-15)/35)+18,2+INT((ROW()-15)/35), 1, 1, "Variables_Simulación"))</f>
        <v>0</v>
      </c>
      <c r="G732" s="81" t="n">
        <f aca="true">INDIRECT(ADDRESS(ROW()-35*INT((ROW()-15)/35)-12,2+INT((ROW()-15)/35), 1, 1, "Variables_Simulación"))</f>
        <v>0</v>
      </c>
      <c r="H732" s="81" t="n">
        <f aca="true">INDIRECT(ADDRESS(ROW()-35*INT((ROW()-15)/35)+168,2+INT((ROW()-15)/35), 1, 1, "Variables_Simulación"))</f>
        <v>0</v>
      </c>
      <c r="I732" s="82" t="n">
        <f aca="false">AP732+AR732+AT732+AV732+AX732</f>
        <v>0.028642031525593</v>
      </c>
      <c r="J732" s="81" t="n">
        <f aca="false">AQ732+AS732+AU732+AW732+AY732</f>
        <v>146083.039316077</v>
      </c>
      <c r="K732" s="90" t="n">
        <f aca="false">I732-Tabla_Ministerio!J732</f>
        <v>-0.000160178852888385</v>
      </c>
      <c r="L732" s="81" t="n">
        <f aca="false">J732-Tabla_Ministerio!K732</f>
        <v>-816.960683923389</v>
      </c>
      <c r="M732" s="82" t="n">
        <f aca="false">Q767/Q775</f>
        <v>0.00986721553191299</v>
      </c>
      <c r="N732" s="81" t="n">
        <f aca="false">ROUND(N740*M732,0)</f>
        <v>956190</v>
      </c>
      <c r="O732" s="82" t="n">
        <f aca="false">Tabla_Ministerio!L732/Tabla_Ministerio!L740-M732</f>
        <v>-1.0217177765174E-006</v>
      </c>
      <c r="P732" s="81" t="n">
        <f aca="false">N732-Tabla_Ministerio!L732</f>
        <v>99</v>
      </c>
      <c r="Q732" s="83" t="n">
        <f aca="false">N732+J732</f>
        <v>1102273.03931608</v>
      </c>
      <c r="R732" s="81" t="n">
        <f aca="false">Q732-Tabla_Ministerio!M732</f>
        <v>-717.960683923448</v>
      </c>
      <c r="T732" s="83" t="n">
        <f aca="false">B732+Tabla_Ministerio!B732</f>
        <v>5307</v>
      </c>
      <c r="U732" s="83" t="n">
        <f aca="false">C732+Tabla_Ministerio!C732</f>
        <v>24</v>
      </c>
      <c r="V732" s="83" t="n">
        <f aca="false">D732+Tabla_Ministerio!D732</f>
        <v>176.75</v>
      </c>
      <c r="W732" s="83" t="n">
        <f aca="false">E732+Tabla_Ministerio!E732</f>
        <v>58.6363636363636</v>
      </c>
      <c r="X732" s="83" t="n">
        <f aca="false">F732+Tabla_Ministerio!F732</f>
        <v>5</v>
      </c>
      <c r="Y732" s="83" t="n">
        <f aca="false">G732+Tabla_Ministerio!G732</f>
        <v>3</v>
      </c>
      <c r="Z732" s="83" t="n">
        <f aca="false">H732+Tabla_Ministerio!H732</f>
        <v>0</v>
      </c>
      <c r="AA732" s="83" t="n">
        <f aca="false">Y732+0.33*Z732</f>
        <v>3</v>
      </c>
      <c r="AD732" s="91" t="n">
        <f aca="false">IF(U732&gt;0,T732/U732,0)</f>
        <v>221.125</v>
      </c>
      <c r="AE732" s="92" t="n">
        <f aca="false">EXP((((AD732-AD740)/AD741+2)/4-1.9)^3)</f>
        <v>0.0917853748336376</v>
      </c>
      <c r="AF732" s="93" t="n">
        <f aca="false">T732/V732</f>
        <v>30.025459688826</v>
      </c>
      <c r="AG732" s="92" t="n">
        <f aca="false">EXP((((AF732-AF740)/AF741+2)/4-1.9)^3)</f>
        <v>0.427995549051137</v>
      </c>
      <c r="AH732" s="92" t="n">
        <f aca="false">W732/V732</f>
        <v>0.331747460460332</v>
      </c>
      <c r="AI732" s="92" t="n">
        <f aca="false">EXP((((AH732-AH740)/AH741+2)/4-1.9)^3)</f>
        <v>0.0145114612700264</v>
      </c>
      <c r="AJ732" s="92" t="n">
        <f aca="false">X732/V732</f>
        <v>0.0282885431400283</v>
      </c>
      <c r="AK732" s="92" t="n">
        <f aca="false">EXP((((AJ732-AJ740)/AJ741+2)/4-1.9)^3)</f>
        <v>0.0260881986033931</v>
      </c>
      <c r="AL732" s="92" t="n">
        <f aca="false">AA732/V732</f>
        <v>0.016973125884017</v>
      </c>
      <c r="AM732" s="92" t="n">
        <f aca="false">EXP((((AL732-AL740)/AL741+2)/4-1.9)^3)</f>
        <v>0.0183357878163708</v>
      </c>
      <c r="AN732" s="92" t="n">
        <f aca="false">0.01*AE732+0.15*AG732+0.24*AI732+0.25*AK732+0.35*AM732</f>
        <v>0.0815395121973913</v>
      </c>
      <c r="AP732" s="94" t="n">
        <f aca="false">0.01*AE732/$AN740*$AZ732</f>
        <v>0.000322410513470981</v>
      </c>
      <c r="AQ732" s="81" t="n">
        <f aca="false">AP732*$J740</f>
        <v>1644.39130908758</v>
      </c>
      <c r="AR732" s="94" t="n">
        <f aca="false">0.15*AG732/$AN740*$AZ732</f>
        <v>0.0225510216060534</v>
      </c>
      <c r="AS732" s="81" t="n">
        <f aca="false">AR732*$J740</f>
        <v>115017.043150419</v>
      </c>
      <c r="AT732" s="94" t="n">
        <f aca="false">0.24*AI732/$AN740*$AZ732</f>
        <v>0.00122337076583635</v>
      </c>
      <c r="AU732" s="81" t="n">
        <f aca="false">AT732*$J740</f>
        <v>6239.56158710741</v>
      </c>
      <c r="AV732" s="94" t="n">
        <f aca="false">0.25*AK732/$AN740*$AZ732</f>
        <v>0.0022909721517448</v>
      </c>
      <c r="AW732" s="81" t="n">
        <f aca="false">AV732*$J740</f>
        <v>11684.6521384605</v>
      </c>
      <c r="AX732" s="94" t="n">
        <f aca="false">0.35*AM732/$AN740*$AZ732</f>
        <v>0.00225425648848752</v>
      </c>
      <c r="AY732" s="81" t="n">
        <f aca="false">AX732*$J740</f>
        <v>11497.3911310024</v>
      </c>
      <c r="AZ732" s="140" t="n">
        <v>1</v>
      </c>
      <c r="BA732" s="140"/>
    </row>
    <row r="733" customFormat="false" ht="13.8" hidden="false" customHeight="false" outlineLevel="0" collapsed="false">
      <c r="A733" s="89" t="s">
        <v>62</v>
      </c>
      <c r="B733" s="81" t="n">
        <f aca="true">INDIRECT(ADDRESS(ROW()-35*INT((ROW()-15)/35)+138,2+INT((ROW()-15)/35), 1, 1, "Variables_Simulación"))</f>
        <v>0</v>
      </c>
      <c r="C733" s="81" t="n">
        <f aca="true">INDIRECT(ADDRESS(ROW()-35*INT((ROW()-15)/35)+108,2+INT((ROW()-15)/35), 1, 1, "Variables_Simulación"))</f>
        <v>0</v>
      </c>
      <c r="D733" s="81" t="n">
        <f aca="true">INDIRECT(ADDRESS(ROW()-35*INT((ROW()-15)/35)+78,2+INT((ROW()-15)/35), 1, 1, "Variables_Simulación"))</f>
        <v>0</v>
      </c>
      <c r="E733" s="81" t="n">
        <f aca="true">INDIRECT(ADDRESS(ROW()-35*INT((ROW()-15)/35)+48,2+INT((ROW()-15)/35), 1, 1, "Variables_Simulación"))</f>
        <v>0</v>
      </c>
      <c r="F733" s="81" t="n">
        <f aca="true">INDIRECT(ADDRESS(ROW()-35*INT((ROW()-15)/35)+18,2+INT((ROW()-15)/35), 1, 1, "Variables_Simulación"))</f>
        <v>0</v>
      </c>
      <c r="G733" s="81" t="n">
        <f aca="true">INDIRECT(ADDRESS(ROW()-35*INT((ROW()-15)/35)-12,2+INT((ROW()-15)/35), 1, 1, "Variables_Simulación"))</f>
        <v>0</v>
      </c>
      <c r="H733" s="81" t="n">
        <f aca="true">INDIRECT(ADDRESS(ROW()-35*INT((ROW()-15)/35)+168,2+INT((ROW()-15)/35), 1, 1, "Variables_Simulación"))</f>
        <v>0</v>
      </c>
      <c r="I733" s="82" t="n">
        <f aca="false">AP733+AR733+AT733+AV733+AX733</f>
        <v>0.0182852498402565</v>
      </c>
      <c r="J733" s="81" t="n">
        <f aca="false">AQ733+AS733+AU733+AW733+AY733</f>
        <v>93260.3146160096</v>
      </c>
      <c r="K733" s="90" t="n">
        <f aca="false">I733-Tabla_Ministerio!J733</f>
        <v>2.04526311494632E-005</v>
      </c>
      <c r="L733" s="81" t="n">
        <f aca="false">J733-Tabla_Ministerio!K733</f>
        <v>104.314616009564</v>
      </c>
      <c r="M733" s="82" t="n">
        <f aca="false">Q768/Q775</f>
        <v>0.0303809979958751</v>
      </c>
      <c r="N733" s="81" t="n">
        <f aca="false">ROUND(N740*M733,0)</f>
        <v>2944094</v>
      </c>
      <c r="O733" s="82" t="n">
        <f aca="false">Tabla_Ministerio!L733/Tabla_Ministerio!L740-M733</f>
        <v>-1.03778142613274E-005</v>
      </c>
      <c r="P733" s="81" t="n">
        <f aca="false">N733-Tabla_Ministerio!L733</f>
        <v>1006</v>
      </c>
      <c r="Q733" s="83" t="n">
        <f aca="false">N733+J733</f>
        <v>3037354.31461601</v>
      </c>
      <c r="R733" s="81" t="n">
        <f aca="false">Q733-Tabla_Ministerio!M733</f>
        <v>1110.31461600959</v>
      </c>
      <c r="T733" s="83" t="n">
        <f aca="false">B733+Tabla_Ministerio!B733</f>
        <v>6211</v>
      </c>
      <c r="U733" s="83" t="n">
        <f aca="false">C733+Tabla_Ministerio!C733</f>
        <v>26</v>
      </c>
      <c r="V733" s="83" t="n">
        <f aca="false">D733+Tabla_Ministerio!D733</f>
        <v>302.886363636364</v>
      </c>
      <c r="W733" s="83" t="n">
        <f aca="false">E733+Tabla_Ministerio!E733</f>
        <v>156.363636363636</v>
      </c>
      <c r="X733" s="83" t="n">
        <f aca="false">F733+Tabla_Ministerio!F733</f>
        <v>2</v>
      </c>
      <c r="Y733" s="83" t="n">
        <f aca="false">G733+Tabla_Ministerio!G733</f>
        <v>6</v>
      </c>
      <c r="Z733" s="83" t="n">
        <f aca="false">H733+Tabla_Ministerio!H733</f>
        <v>0</v>
      </c>
      <c r="AA733" s="83" t="n">
        <f aca="false">Y733+0.33*Z733</f>
        <v>6</v>
      </c>
      <c r="AD733" s="91" t="n">
        <f aca="false">IF(U733&gt;0,T733/U733,0)</f>
        <v>238.884615384615</v>
      </c>
      <c r="AE733" s="92" t="n">
        <f aca="false">EXP((((AD733-AD740)/AD741+2)/4-1.9)^3)</f>
        <v>0.130041068968218</v>
      </c>
      <c r="AF733" s="93" t="n">
        <f aca="false">T733/V733</f>
        <v>20.5060403691753</v>
      </c>
      <c r="AG733" s="92" t="n">
        <f aca="false">EXP((((AF733-AF740)/AF741+2)/4-1.9)^3)</f>
        <v>0.0608168008070718</v>
      </c>
      <c r="AH733" s="92" t="n">
        <f aca="false">W733/V733</f>
        <v>0.516245216477825</v>
      </c>
      <c r="AI733" s="92" t="n">
        <f aca="false">EXP((((AH733-AH740)/AH741+2)/4-1.9)^3)</f>
        <v>0.130424199944876</v>
      </c>
      <c r="AJ733" s="92" t="n">
        <f aca="false">X733/V733</f>
        <v>0.00660313648983266</v>
      </c>
      <c r="AK733" s="92" t="n">
        <f aca="false">EXP((((AJ733-AJ740)/AJ741+2)/4-1.9)^3)</f>
        <v>0.0143025390412346</v>
      </c>
      <c r="AL733" s="92" t="n">
        <f aca="false">AA733/V733</f>
        <v>0.019809409469498</v>
      </c>
      <c r="AM733" s="92" t="n">
        <f aca="false">EXP((((AL733-AL740)/AL741+2)/4-1.9)^3)</f>
        <v>0.019299870506221</v>
      </c>
      <c r="AN733" s="92" t="n">
        <f aca="false">0.01*AE733+0.15*AG733+0.24*AI733+0.25*AK733+0.35*AM733</f>
        <v>0.0520553282349992</v>
      </c>
      <c r="AP733" s="94" t="n">
        <f aca="false">0.01*AE733/$AN740*$AZ733</f>
        <v>0.000456789634452667</v>
      </c>
      <c r="AQ733" s="81" t="n">
        <f aca="false">AP733*$J740</f>
        <v>2329.76554296784</v>
      </c>
      <c r="AR733" s="94" t="n">
        <f aca="false">0.15*AG733/$AN740*$AZ733</f>
        <v>0.00320442815831119</v>
      </c>
      <c r="AS733" s="81" t="n">
        <f aca="false">AR733*$J740</f>
        <v>16343.554549119</v>
      </c>
      <c r="AT733" s="94" t="n">
        <f aca="false">0.24*AI733/$AN740*$AZ733</f>
        <v>0.0109952506092355</v>
      </c>
      <c r="AU733" s="81" t="n">
        <f aca="false">AT733*$J740</f>
        <v>56079.1096680357</v>
      </c>
      <c r="AV733" s="94" t="n">
        <f aca="false">0.25*AK733/$AN740*$AZ733</f>
        <v>0.00125599774598656</v>
      </c>
      <c r="AW733" s="81" t="n">
        <f aca="false">AV733*$J740</f>
        <v>6405.96907184847</v>
      </c>
      <c r="AX733" s="94" t="n">
        <f aca="false">0.35*AM733/$AN740*$AZ733</f>
        <v>0.00237278369227054</v>
      </c>
      <c r="AY733" s="81" t="n">
        <f aca="false">AX733*$J740</f>
        <v>12101.9157840385</v>
      </c>
      <c r="AZ733" s="140" t="n">
        <v>1</v>
      </c>
      <c r="BA733" s="140"/>
    </row>
    <row r="734" customFormat="false" ht="13.8" hidden="false" customHeight="false" outlineLevel="0" collapsed="false">
      <c r="A734" s="89" t="s">
        <v>63</v>
      </c>
      <c r="B734" s="81" t="n">
        <f aca="true">INDIRECT(ADDRESS(ROW()-35*INT((ROW()-15)/35)+138,2+INT((ROW()-15)/35), 1, 1, "Variables_Simulación"))</f>
        <v>0</v>
      </c>
      <c r="C734" s="81" t="n">
        <f aca="true">INDIRECT(ADDRESS(ROW()-35*INT((ROW()-15)/35)+108,2+INT((ROW()-15)/35), 1, 1, "Variables_Simulación"))</f>
        <v>0</v>
      </c>
      <c r="D734" s="81" t="n">
        <f aca="true">INDIRECT(ADDRESS(ROW()-35*INT((ROW()-15)/35)+78,2+INT((ROW()-15)/35), 1, 1, "Variables_Simulación"))</f>
        <v>0</v>
      </c>
      <c r="E734" s="81" t="n">
        <f aca="true">INDIRECT(ADDRESS(ROW()-35*INT((ROW()-15)/35)+48,2+INT((ROW()-15)/35), 1, 1, "Variables_Simulación"))</f>
        <v>0</v>
      </c>
      <c r="F734" s="81" t="n">
        <f aca="true">INDIRECT(ADDRESS(ROW()-35*INT((ROW()-15)/35)+18,2+INT((ROW()-15)/35), 1, 1, "Variables_Simulación"))</f>
        <v>0</v>
      </c>
      <c r="G734" s="81" t="n">
        <f aca="true">INDIRECT(ADDRESS(ROW()-35*INT((ROW()-15)/35)-12,2+INT((ROW()-15)/35), 1, 1, "Variables_Simulación"))</f>
        <v>0</v>
      </c>
      <c r="H734" s="81" t="n">
        <f aca="true">INDIRECT(ADDRESS(ROW()-35*INT((ROW()-15)/35)+168,2+INT((ROW()-15)/35), 1, 1, "Variables_Simulación"))</f>
        <v>0</v>
      </c>
      <c r="I734" s="82" t="n">
        <f aca="false">AP734+AR734+AT734+AV734+AX734</f>
        <v>0.023202321974818</v>
      </c>
      <c r="J734" s="81" t="n">
        <f aca="false">AQ734+AS734+AU734+AW734+AY734</f>
        <v>118338.87237513</v>
      </c>
      <c r="K734" s="90" t="n">
        <f aca="false">I734-Tabla_Ministerio!J734</f>
        <v>1.99737888377481E-005</v>
      </c>
      <c r="L734" s="81" t="n">
        <f aca="false">J734-Tabla_Ministerio!K734</f>
        <v>101.872375130421</v>
      </c>
      <c r="M734" s="82" t="n">
        <f aca="false">Q769/Q775</f>
        <v>0.00961829769571615</v>
      </c>
      <c r="N734" s="81" t="n">
        <f aca="false">ROUND(N740*M734,0)</f>
        <v>932068</v>
      </c>
      <c r="O734" s="82" t="n">
        <f aca="false">Tabla_Ministerio!L734/Tabla_Ministerio!L740-M734</f>
        <v>-1.71752941251734E-006</v>
      </c>
      <c r="P734" s="81" t="n">
        <f aca="false">N734-Tabla_Ministerio!L734</f>
        <v>166</v>
      </c>
      <c r="Q734" s="83" t="n">
        <f aca="false">N734+J734</f>
        <v>1050406.87237513</v>
      </c>
      <c r="R734" s="81" t="n">
        <f aca="false">Q734-Tabla_Ministerio!M734</f>
        <v>267.872375130421</v>
      </c>
      <c r="T734" s="83" t="n">
        <f aca="false">B734+Tabla_Ministerio!B734</f>
        <v>9353</v>
      </c>
      <c r="U734" s="83" t="n">
        <f aca="false">C734+Tabla_Ministerio!C734</f>
        <v>49</v>
      </c>
      <c r="V734" s="83" t="n">
        <f aca="false">D734+Tabla_Ministerio!D734</f>
        <v>325.545454545455</v>
      </c>
      <c r="W734" s="83" t="n">
        <f aca="false">E734+Tabla_Ministerio!E734</f>
        <v>105.636363636364</v>
      </c>
      <c r="X734" s="83" t="n">
        <f aca="false">F734+Tabla_Ministerio!F734</f>
        <v>2</v>
      </c>
      <c r="Y734" s="83" t="n">
        <f aca="false">G734+Tabla_Ministerio!G734</f>
        <v>2</v>
      </c>
      <c r="Z734" s="83" t="n">
        <f aca="false">H734+Tabla_Ministerio!H734</f>
        <v>1</v>
      </c>
      <c r="AA734" s="83" t="n">
        <f aca="false">Y734+0.33*Z734</f>
        <v>2.33</v>
      </c>
      <c r="AD734" s="91" t="n">
        <f aca="false">IF(U734&gt;0,T734/U734,0)</f>
        <v>190.877551020408</v>
      </c>
      <c r="AE734" s="92" t="n">
        <f aca="false">EXP((((AD734-AD740)/AD741+2)/4-1.9)^3)</f>
        <v>0.0464584482035919</v>
      </c>
      <c r="AF734" s="93" t="n">
        <f aca="false">T734/V734</f>
        <v>28.7302429488969</v>
      </c>
      <c r="AG734" s="92" t="n">
        <f aca="false">EXP((((AF734-AF740)/AF741+2)/4-1.9)^3)</f>
        <v>0.35720997500029</v>
      </c>
      <c r="AH734" s="92" t="n">
        <f aca="false">W734/V734</f>
        <v>0.324490365819604</v>
      </c>
      <c r="AI734" s="92" t="n">
        <f aca="false">EXP((((AH734-AH740)/AH741+2)/4-1.9)^3)</f>
        <v>0.013013003083024</v>
      </c>
      <c r="AJ734" s="92" t="n">
        <f aca="false">X734/V734</f>
        <v>0.00614353532532811</v>
      </c>
      <c r="AK734" s="92" t="n">
        <f aca="false">EXP((((AJ734-AJ740)/AJ741+2)/4-1.9)^3)</f>
        <v>0.0141120819531142</v>
      </c>
      <c r="AL734" s="92" t="n">
        <f aca="false">AA734/V734</f>
        <v>0.00715721865400725</v>
      </c>
      <c r="AM734" s="92" t="n">
        <f aca="false">EXP((((AL734-AL740)/AL741+2)/4-1.9)^3)</f>
        <v>0.0153036102737963</v>
      </c>
      <c r="AN734" s="92" t="n">
        <f aca="false">0.01*AE734+0.15*AG734+0.24*AI734+0.25*AK734+0.35*AM734</f>
        <v>0.0660534855561124</v>
      </c>
      <c r="AP734" s="94" t="n">
        <f aca="false">0.01*AE734/$AN740*$AZ734</f>
        <v>0.000163192580163606</v>
      </c>
      <c r="AQ734" s="81" t="n">
        <f aca="false">AP734*$J740</f>
        <v>832.33160618618</v>
      </c>
      <c r="AR734" s="94" t="n">
        <f aca="false">0.15*AG734/$AN740*$AZ734</f>
        <v>0.0188213402732533</v>
      </c>
      <c r="AS734" s="81" t="n">
        <f aca="false">AR734*$J740</f>
        <v>95994.5382596948</v>
      </c>
      <c r="AT734" s="94" t="n">
        <f aca="false">0.24*AI734/$AN740*$AZ734</f>
        <v>0.00109704510464374</v>
      </c>
      <c r="AU734" s="81" t="n">
        <f aca="false">AT734*$J740</f>
        <v>5595.26243834979</v>
      </c>
      <c r="AV734" s="94" t="n">
        <f aca="false">0.25*AK734/$AN740*$AZ734</f>
        <v>0.00123927248673735</v>
      </c>
      <c r="AW734" s="81" t="n">
        <f aca="false">AV734*$J740</f>
        <v>6320.66518192399</v>
      </c>
      <c r="AX734" s="94" t="n">
        <f aca="false">0.35*AM734/$AN740*$AZ734</f>
        <v>0.00188147153002002</v>
      </c>
      <c r="AY734" s="81" t="n">
        <f aca="false">AX734*$J740</f>
        <v>9596.07488897568</v>
      </c>
      <c r="AZ734" s="140" t="n">
        <v>1</v>
      </c>
      <c r="BA734" s="140"/>
    </row>
    <row r="735" customFormat="false" ht="13.8" hidden="false" customHeight="false" outlineLevel="0" collapsed="false">
      <c r="A735" s="89" t="s">
        <v>64</v>
      </c>
      <c r="B735" s="81" t="n">
        <f aca="true">INDIRECT(ADDRESS(ROW()-35*INT((ROW()-15)/35)+138,2+INT((ROW()-15)/35), 1, 1, "Variables_Simulación"))</f>
        <v>0</v>
      </c>
      <c r="C735" s="81" t="n">
        <f aca="true">INDIRECT(ADDRESS(ROW()-35*INT((ROW()-15)/35)+108,2+INT((ROW()-15)/35), 1, 1, "Variables_Simulación"))</f>
        <v>0</v>
      </c>
      <c r="D735" s="81" t="n">
        <f aca="true">INDIRECT(ADDRESS(ROW()-35*INT((ROW()-15)/35)+78,2+INT((ROW()-15)/35), 1, 1, "Variables_Simulación"))</f>
        <v>0</v>
      </c>
      <c r="E735" s="81" t="n">
        <f aca="true">INDIRECT(ADDRESS(ROW()-35*INT((ROW()-15)/35)+48,2+INT((ROW()-15)/35), 1, 1, "Variables_Simulación"))</f>
        <v>0</v>
      </c>
      <c r="F735" s="81" t="n">
        <f aca="true">INDIRECT(ADDRESS(ROW()-35*INT((ROW()-15)/35)+18,2+INT((ROW()-15)/35), 1, 1, "Variables_Simulación"))</f>
        <v>0</v>
      </c>
      <c r="G735" s="81" t="n">
        <f aca="true">INDIRECT(ADDRESS(ROW()-35*INT((ROW()-15)/35)-12,2+INT((ROW()-15)/35), 1, 1, "Variables_Simulación"))</f>
        <v>0</v>
      </c>
      <c r="H735" s="81" t="n">
        <f aca="true">INDIRECT(ADDRESS(ROW()-35*INT((ROW()-15)/35)+168,2+INT((ROW()-15)/35), 1, 1, "Variables_Simulación"))</f>
        <v>0</v>
      </c>
      <c r="I735" s="82" t="n">
        <f aca="false">AP735+AR735+AT735+AV735+AX735</f>
        <v>0.0256550016688491</v>
      </c>
      <c r="J735" s="81" t="n">
        <f aca="false">AQ735+AS735+AU735+AW735+AY735</f>
        <v>130848.281976636</v>
      </c>
      <c r="K735" s="90" t="n">
        <f aca="false">I735-Tabla_Ministerio!J735</f>
        <v>1.39760278235271E-005</v>
      </c>
      <c r="L735" s="81" t="n">
        <f aca="false">J735-Tabla_Ministerio!K735</f>
        <v>71.281976636179</v>
      </c>
      <c r="M735" s="82" t="n">
        <f aca="false">Q770/Q775</f>
        <v>0.0138205744889083</v>
      </c>
      <c r="N735" s="81" t="n">
        <f aca="false">ROUND(N740*M735,0)</f>
        <v>1339293</v>
      </c>
      <c r="O735" s="82" t="n">
        <f aca="false">Tabla_Ministerio!L735/Tabla_Ministerio!L740-M735</f>
        <v>-7.71121006025964E-006</v>
      </c>
      <c r="P735" s="81" t="n">
        <f aca="false">N735-Tabla_Ministerio!L735</f>
        <v>747</v>
      </c>
      <c r="Q735" s="83" t="n">
        <f aca="false">N735+J735</f>
        <v>1470141.28197664</v>
      </c>
      <c r="R735" s="81" t="n">
        <f aca="false">Q735-Tabla_Ministerio!M735</f>
        <v>818.281976636266</v>
      </c>
      <c r="T735" s="83" t="n">
        <f aca="false">B735+Tabla_Ministerio!B735</f>
        <v>10801</v>
      </c>
      <c r="U735" s="83" t="n">
        <f aca="false">C735+Tabla_Ministerio!C735</f>
        <v>50</v>
      </c>
      <c r="V735" s="83" t="n">
        <f aca="false">D735+Tabla_Ministerio!D735</f>
        <v>362.386363636364</v>
      </c>
      <c r="W735" s="83" t="n">
        <f aca="false">E735+Tabla_Ministerio!E735</f>
        <v>104.045454545455</v>
      </c>
      <c r="X735" s="83" t="n">
        <f aca="false">F735+Tabla_Ministerio!F735</f>
        <v>1</v>
      </c>
      <c r="Y735" s="83" t="n">
        <f aca="false">G735+Tabla_Ministerio!G735</f>
        <v>1</v>
      </c>
      <c r="Z735" s="83" t="n">
        <f aca="false">H735+Tabla_Ministerio!H735</f>
        <v>0</v>
      </c>
      <c r="AA735" s="83" t="n">
        <f aca="false">Y735+0.33*Z735</f>
        <v>1</v>
      </c>
      <c r="AD735" s="91" t="n">
        <f aca="false">IF(U735&gt;0,T735/U735,0)</f>
        <v>216.02</v>
      </c>
      <c r="AE735" s="92" t="n">
        <f aca="false">EXP((((AD735-AD740)/AD741+2)/4-1.9)^3)</f>
        <v>0.0824703735002286</v>
      </c>
      <c r="AF735" s="93" t="n">
        <f aca="false">T735/V735</f>
        <v>29.8052053935403</v>
      </c>
      <c r="AG735" s="92" t="n">
        <f aca="false">EXP((((AF735-AF740)/AF741+2)/4-1.9)^3)</f>
        <v>0.415714635036373</v>
      </c>
      <c r="AH735" s="92" t="n">
        <f aca="false">W735/V735</f>
        <v>0.28711194731891</v>
      </c>
      <c r="AI735" s="92" t="n">
        <f aca="false">EXP((((AH735-AH740)/AH741+2)/4-1.9)^3)</f>
        <v>0.00720561455272805</v>
      </c>
      <c r="AJ735" s="92" t="n">
        <f aca="false">X735/V735</f>
        <v>0.00275948573220445</v>
      </c>
      <c r="AK735" s="92" t="n">
        <f aca="false">EXP((((AJ735-AJ740)/AJ741+2)/4-1.9)^3)</f>
        <v>0.0127745502143262</v>
      </c>
      <c r="AL735" s="92" t="n">
        <f aca="false">AA735/V735</f>
        <v>0.00275948573220445</v>
      </c>
      <c r="AM735" s="92" t="n">
        <f aca="false">EXP((((AL735-AL740)/AL741+2)/4-1.9)^3)</f>
        <v>0.0140885942145307</v>
      </c>
      <c r="AN735" s="92" t="n">
        <f aca="false">0.01*AE735+0.15*AG735+0.24*AI735+0.25*AK735+0.35*AM735</f>
        <v>0.0730358920117802</v>
      </c>
      <c r="AP735" s="94" t="n">
        <f aca="false">0.01*AE735/$AN740*$AZ735</f>
        <v>0.000289690111464335</v>
      </c>
      <c r="AQ735" s="81" t="n">
        <f aca="false">AP735*$J740</f>
        <v>1477.50734457188</v>
      </c>
      <c r="AR735" s="94" t="n">
        <f aca="false">0.15*AG735/$AN740*$AZ735</f>
        <v>0.0219039420794017</v>
      </c>
      <c r="AS735" s="81" t="n">
        <f aca="false">AR735*$J740</f>
        <v>111716.741499399</v>
      </c>
      <c r="AT735" s="94" t="n">
        <f aca="false">0.24*AI735/$AN740*$AZ735</f>
        <v>0.00060746040868401</v>
      </c>
      <c r="AU735" s="81" t="n">
        <f aca="false">AT735*$J740</f>
        <v>3098.23214479228</v>
      </c>
      <c r="AV735" s="94" t="n">
        <f aca="false">0.25*AK735/$AN740*$AZ735</f>
        <v>0.0011218152405617</v>
      </c>
      <c r="AW735" s="81" t="n">
        <f aca="false">AV735*$J740</f>
        <v>5721.59763688256</v>
      </c>
      <c r="AX735" s="94" t="n">
        <f aca="false">0.35*AM735/$AN740*$AZ735</f>
        <v>0.00173209382873736</v>
      </c>
      <c r="AY735" s="81" t="n">
        <f aca="false">AX735*$J740</f>
        <v>8834.20335099066</v>
      </c>
      <c r="AZ735" s="140" t="n">
        <v>1</v>
      </c>
      <c r="BA735" s="140"/>
    </row>
    <row r="736" customFormat="false" ht="13.8" hidden="false" customHeight="false" outlineLevel="0" collapsed="false">
      <c r="A736" s="89" t="s">
        <v>65</v>
      </c>
      <c r="B736" s="81" t="n">
        <f aca="true">INDIRECT(ADDRESS(ROW()-35*INT((ROW()-15)/35)+138,2+INT((ROW()-15)/35), 1, 1, "Variables_Simulación"))</f>
        <v>0</v>
      </c>
      <c r="C736" s="81" t="n">
        <f aca="true">INDIRECT(ADDRESS(ROW()-35*INT((ROW()-15)/35)+108,2+INT((ROW()-15)/35), 1, 1, "Variables_Simulación"))</f>
        <v>0</v>
      </c>
      <c r="D736" s="81" t="n">
        <f aca="true">INDIRECT(ADDRESS(ROW()-35*INT((ROW()-15)/35)+78,2+INT((ROW()-15)/35), 1, 1, "Variables_Simulación"))</f>
        <v>0</v>
      </c>
      <c r="E736" s="81" t="n">
        <f aca="true">INDIRECT(ADDRESS(ROW()-35*INT((ROW()-15)/35)+48,2+INT((ROW()-15)/35), 1, 1, "Variables_Simulación"))</f>
        <v>0</v>
      </c>
      <c r="F736" s="81" t="n">
        <f aca="true">INDIRECT(ADDRESS(ROW()-35*INT((ROW()-15)/35)+18,2+INT((ROW()-15)/35), 1, 1, "Variables_Simulación"))</f>
        <v>0</v>
      </c>
      <c r="G736" s="81" t="n">
        <f aca="true">INDIRECT(ADDRESS(ROW()-35*INT((ROW()-15)/35)-12,2+INT((ROW()-15)/35), 1, 1, "Variables_Simulación"))</f>
        <v>0</v>
      </c>
      <c r="H736" s="81" t="n">
        <f aca="true">INDIRECT(ADDRESS(ROW()-35*INT((ROW()-15)/35)+168,2+INT((ROW()-15)/35), 1, 1, "Variables_Simulación"))</f>
        <v>0</v>
      </c>
      <c r="I736" s="82" t="n">
        <f aca="false">AP736+AR736+AT736+AV736+AX736</f>
        <v>0.0126520381172149</v>
      </c>
      <c r="J736" s="81" t="n">
        <f aca="false">AQ736+AS736+AU736+AW736+AY736</f>
        <v>64529.2279653456</v>
      </c>
      <c r="K736" s="90" t="n">
        <f aca="false">I736-Tabla_Ministerio!J736</f>
        <v>7.10310060902941E-006</v>
      </c>
      <c r="L736" s="81" t="n">
        <f aca="false">J736-Tabla_Ministerio!K736</f>
        <v>36.2279653456499</v>
      </c>
      <c r="M736" s="82" t="n">
        <f aca="false">Q771/Q775</f>
        <v>0.0139542478180044</v>
      </c>
      <c r="N736" s="81" t="n">
        <f aca="false">ROUND(N740*M736,0)</f>
        <v>1352247</v>
      </c>
      <c r="O736" s="82" t="n">
        <f aca="false">Tabla_Ministerio!L736/Tabla_Ministerio!L740-M736</f>
        <v>-4.55056626518478E-006</v>
      </c>
      <c r="P736" s="81" t="n">
        <f aca="false">N736-Tabla_Ministerio!L736</f>
        <v>441</v>
      </c>
      <c r="Q736" s="83" t="n">
        <f aca="false">N736+J736</f>
        <v>1416776.22796535</v>
      </c>
      <c r="R736" s="81" t="n">
        <f aca="false">Q736-Tabla_Ministerio!M736</f>
        <v>477.227965345606</v>
      </c>
      <c r="T736" s="83" t="n">
        <f aca="false">B736+Tabla_Ministerio!B736</f>
        <v>3782</v>
      </c>
      <c r="U736" s="83" t="n">
        <f aca="false">C736+Tabla_Ministerio!C736</f>
        <v>32</v>
      </c>
      <c r="V736" s="83" t="n">
        <f aca="false">D736+Tabla_Ministerio!D736</f>
        <v>210.136363636364</v>
      </c>
      <c r="W736" s="83" t="n">
        <f aca="false">E736+Tabla_Ministerio!E736</f>
        <v>72.1590909090909</v>
      </c>
      <c r="X736" s="83" t="n">
        <f aca="false">F736+Tabla_Ministerio!F736</f>
        <v>10</v>
      </c>
      <c r="Y736" s="83" t="n">
        <f aca="false">G736+Tabla_Ministerio!G736</f>
        <v>16</v>
      </c>
      <c r="Z736" s="83" t="n">
        <f aca="false">H736+Tabla_Ministerio!H736</f>
        <v>0</v>
      </c>
      <c r="AA736" s="83" t="n">
        <f aca="false">Y736+0.33*Z736</f>
        <v>16</v>
      </c>
      <c r="AD736" s="91" t="n">
        <f aca="false">IF(U736&gt;0,T736/U736,0)</f>
        <v>118.1875</v>
      </c>
      <c r="AE736" s="92" t="n">
        <f aca="false">EXP((((AD736-AD740)/AD741+2)/4-1.9)^3)</f>
        <v>0.00547164174843157</v>
      </c>
      <c r="AF736" s="93" t="n">
        <f aca="false">T736/V736</f>
        <v>17.9978369024443</v>
      </c>
      <c r="AG736" s="92" t="n">
        <f aca="false">EXP((((AF736-AF740)/AF741+2)/4-1.9)^3)</f>
        <v>0.0275691739915658</v>
      </c>
      <c r="AH736" s="92" t="n">
        <f aca="false">W736/V736</f>
        <v>0.343391736967337</v>
      </c>
      <c r="AI736" s="92" t="n">
        <f aca="false">EXP((((AH736-AH740)/AH741+2)/4-1.9)^3)</f>
        <v>0.0172184226154434</v>
      </c>
      <c r="AJ736" s="92" t="n">
        <f aca="false">X736/V736</f>
        <v>0.0475881462253947</v>
      </c>
      <c r="AK736" s="92" t="n">
        <f aca="false">EXP((((AJ736-AJ740)/AJ741+2)/4-1.9)^3)</f>
        <v>0.04236048872302</v>
      </c>
      <c r="AL736" s="92" t="n">
        <f aca="false">AA736/V736</f>
        <v>0.0761410339606315</v>
      </c>
      <c r="AM736" s="92" t="n">
        <f aca="false">EXP((((AL736-AL740)/AL741+2)/4-1.9)^3)</f>
        <v>0.0488736976662673</v>
      </c>
      <c r="AN736" s="92" t="n">
        <f aca="false">0.01*AE736+0.15*AG736+0.24*AI736+0.25*AK736+0.35*AM736</f>
        <v>0.0360184303078741</v>
      </c>
      <c r="AP736" s="94" t="n">
        <f aca="false">0.01*AE736/$AN740*$AZ736</f>
        <v>1.92199991429851E-005</v>
      </c>
      <c r="AQ736" s="81" t="n">
        <f aca="false">AP736*$J740</f>
        <v>98.0278192889642</v>
      </c>
      <c r="AR736" s="94" t="n">
        <f aca="false">0.15*AG736/$AN740*$AZ736</f>
        <v>0.00145261566323103</v>
      </c>
      <c r="AS736" s="81" t="n">
        <f aca="false">AR736*$J740</f>
        <v>7408.7800250242</v>
      </c>
      <c r="AT736" s="94" t="n">
        <f aca="false">0.24*AI736/$AN740*$AZ736</f>
        <v>0.00145157778872744</v>
      </c>
      <c r="AU736" s="81" t="n">
        <f aca="false">AT736*$J740</f>
        <v>7403.48655057992</v>
      </c>
      <c r="AV736" s="94" t="n">
        <f aca="false">0.25*AK736/$AN740*$AZ736</f>
        <v>0.00371994638166073</v>
      </c>
      <c r="AW736" s="81" t="n">
        <f aca="false">AV736*$J740</f>
        <v>18972.8536902234</v>
      </c>
      <c r="AX736" s="94" t="n">
        <f aca="false">0.35*AM736/$AN740*$AZ736</f>
        <v>0.00600867828445275</v>
      </c>
      <c r="AY736" s="81" t="n">
        <f aca="false">AX736*$J740</f>
        <v>30646.0798802292</v>
      </c>
      <c r="AZ736" s="140" t="n">
        <v>1</v>
      </c>
      <c r="BA736" s="140"/>
    </row>
    <row r="737" customFormat="false" ht="13.8" hidden="false" customHeight="false" outlineLevel="0" collapsed="false">
      <c r="A737" s="89" t="s">
        <v>66</v>
      </c>
      <c r="B737" s="81" t="n">
        <f aca="true">INDIRECT(ADDRESS(ROW()-35*INT((ROW()-15)/35)+138,2+INT((ROW()-15)/35), 1, 1, "Variables_Simulación"))</f>
        <v>0</v>
      </c>
      <c r="C737" s="81" t="n">
        <f aca="true">INDIRECT(ADDRESS(ROW()-35*INT((ROW()-15)/35)+108,2+INT((ROW()-15)/35), 1, 1, "Variables_Simulación"))</f>
        <v>0</v>
      </c>
      <c r="D737" s="81" t="n">
        <f aca="true">INDIRECT(ADDRESS(ROW()-35*INT((ROW()-15)/35)+78,2+INT((ROW()-15)/35), 1, 1, "Variables_Simulación"))</f>
        <v>0</v>
      </c>
      <c r="E737" s="81" t="n">
        <f aca="true">INDIRECT(ADDRESS(ROW()-35*INT((ROW()-15)/35)+48,2+INT((ROW()-15)/35), 1, 1, "Variables_Simulación"))</f>
        <v>0</v>
      </c>
      <c r="F737" s="81" t="n">
        <f aca="true">INDIRECT(ADDRESS(ROW()-35*INT((ROW()-15)/35)+18,2+INT((ROW()-15)/35), 1, 1, "Variables_Simulación"))</f>
        <v>0</v>
      </c>
      <c r="G737" s="81" t="n">
        <f aca="true">INDIRECT(ADDRESS(ROW()-35*INT((ROW()-15)/35)-12,2+INT((ROW()-15)/35), 1, 1, "Variables_Simulación"))</f>
        <v>0</v>
      </c>
      <c r="H737" s="81" t="n">
        <f aca="true">INDIRECT(ADDRESS(ROW()-35*INT((ROW()-15)/35)+168,2+INT((ROW()-15)/35), 1, 1, "Variables_Simulación"))</f>
        <v>0</v>
      </c>
      <c r="I737" s="82" t="n">
        <f aca="false">AP737+AR737+AT737+AV737+AX737</f>
        <v>0.00940553955113065</v>
      </c>
      <c r="J737" s="81" t="n">
        <f aca="false">AQ737+AS737+AU737+AW737+AY737</f>
        <v>47971.1015892503</v>
      </c>
      <c r="K737" s="90" t="n">
        <f aca="false">I737-Tabla_Ministerio!J737</f>
        <v>-7.82107280194316E-005</v>
      </c>
      <c r="L737" s="81" t="n">
        <f aca="false">J737-Tabla_Ministerio!K737</f>
        <v>-398.898410749694</v>
      </c>
      <c r="M737" s="82" t="n">
        <f aca="false">Q772/Q775</f>
        <v>0.00582156857431753</v>
      </c>
      <c r="N737" s="81" t="n">
        <f aca="false">ROUND(N740*M737,0)</f>
        <v>564144</v>
      </c>
      <c r="O737" s="82" t="n">
        <f aca="false">Tabla_Ministerio!L737/Tabla_Ministerio!L740-M737</f>
        <v>1.01797740958967E-005</v>
      </c>
      <c r="P737" s="81" t="n">
        <f aca="false">N737-Tabla_Ministerio!L737</f>
        <v>-986</v>
      </c>
      <c r="Q737" s="83" t="n">
        <f aca="false">N737+J737</f>
        <v>612115.10158925</v>
      </c>
      <c r="R737" s="81" t="n">
        <f aca="false">Q737-Tabla_Ministerio!M737</f>
        <v>-1384.89841074974</v>
      </c>
      <c r="T737" s="83" t="n">
        <f aca="false">B737+Tabla_Ministerio!B737</f>
        <v>4008</v>
      </c>
      <c r="U737" s="83" t="n">
        <f aca="false">C737+Tabla_Ministerio!C737</f>
        <v>22</v>
      </c>
      <c r="V737" s="83" t="n">
        <f aca="false">D737+Tabla_Ministerio!D737</f>
        <v>180.843181818182</v>
      </c>
      <c r="W737" s="83" t="n">
        <f aca="false">E737+Tabla_Ministerio!E737</f>
        <v>62.5</v>
      </c>
      <c r="X737" s="83" t="n">
        <f aca="false">F737+Tabla_Ministerio!F737</f>
        <v>0</v>
      </c>
      <c r="Y737" s="83" t="n">
        <f aca="false">G737+Tabla_Ministerio!G737</f>
        <v>0</v>
      </c>
      <c r="Z737" s="83" t="n">
        <f aca="false">H737+Tabla_Ministerio!H737</f>
        <v>1</v>
      </c>
      <c r="AA737" s="83" t="n">
        <f aca="false">Y737+0.33*Z737</f>
        <v>0.33</v>
      </c>
      <c r="AD737" s="91" t="n">
        <f aca="false">IF(U737&gt;0,T737/U737,0)</f>
        <v>182.181818181818</v>
      </c>
      <c r="AE737" s="92" t="n">
        <f aca="false">EXP((((AD737-AD740)/AD741+2)/4-1.9)^3)</f>
        <v>0.0373861853545885</v>
      </c>
      <c r="AF737" s="93" t="n">
        <f aca="false">T737/V737</f>
        <v>22.1628482738686</v>
      </c>
      <c r="AG737" s="92" t="n">
        <f aca="false">EXP((((AF737-AF740)/AF741+2)/4-1.9)^3)</f>
        <v>0.0956670939555376</v>
      </c>
      <c r="AH737" s="92" t="n">
        <f aca="false">W737/V737</f>
        <v>0.345603297683829</v>
      </c>
      <c r="AI737" s="92" t="n">
        <f aca="false">EXP((((AH737-AH740)/AH741+2)/4-1.9)^3)</f>
        <v>0.0177775320581687</v>
      </c>
      <c r="AJ737" s="92" t="n">
        <f aca="false">X737/V737</f>
        <v>0</v>
      </c>
      <c r="AK737" s="92" t="n">
        <f aca="false">EXP((((AJ737-AJ740)/AJ741+2)/4-1.9)^3)</f>
        <v>0.0117648643990204</v>
      </c>
      <c r="AL737" s="92" t="n">
        <f aca="false">AA737/V737</f>
        <v>0.00182478541177062</v>
      </c>
      <c r="AM737" s="92" t="n">
        <f aca="false">EXP((((AL737-AL740)/AL741+2)/4-1.9)^3)</f>
        <v>0.0138411211057353</v>
      </c>
      <c r="AN737" s="92" t="n">
        <f aca="false">0.01*AE737+0.15*AG737+0.24*AI737+0.25*AK737+0.35*AM737</f>
        <v>0.0267761421275995</v>
      </c>
      <c r="AP737" s="94" t="n">
        <f aca="false">0.01*AE737/$AN740*$AZ737</f>
        <v>0.000131324835124786</v>
      </c>
      <c r="AQ737" s="81" t="n">
        <f aca="false">AP737*$J740</f>
        <v>669.796450561451</v>
      </c>
      <c r="AR737" s="94" t="n">
        <f aca="false">0.15*AG737/$AN740*$AZ737</f>
        <v>0.00504068490329534</v>
      </c>
      <c r="AS737" s="81" t="n">
        <f aca="false">AR737*$J740</f>
        <v>25709.020334332</v>
      </c>
      <c r="AT737" s="94" t="n">
        <f aca="false">0.24*AI737/$AN740*$AZ737</f>
        <v>0.00149871281768183</v>
      </c>
      <c r="AU737" s="81" t="n">
        <f aca="false">AT737*$J740</f>
        <v>7643.88948016108</v>
      </c>
      <c r="AV737" s="94" t="n">
        <f aca="false">0.25*AK737/$AN740*$AZ737</f>
        <v>0.00103314824902107</v>
      </c>
      <c r="AW737" s="81" t="n">
        <f aca="false">AV737*$J740</f>
        <v>5269.36911392693</v>
      </c>
      <c r="AX737" s="94" t="n">
        <f aca="false">0.35*AM737/$AN740*$AZ737</f>
        <v>0.00170166874600762</v>
      </c>
      <c r="AY737" s="81" t="n">
        <f aca="false">AX737*$J740</f>
        <v>8679.0262102689</v>
      </c>
      <c r="AZ737" s="140" t="n">
        <v>1</v>
      </c>
      <c r="BA737" s="140"/>
    </row>
    <row r="738" customFormat="false" ht="13.8" hidden="false" customHeight="false" outlineLevel="0" collapsed="false">
      <c r="A738" s="89" t="s">
        <v>67</v>
      </c>
      <c r="B738" s="81" t="n">
        <f aca="true">INDIRECT(ADDRESS(ROW()-35*INT((ROW()-15)/35)+138,2+INT((ROW()-15)/35), 1, 1, "Variables_Simulación"))</f>
        <v>0</v>
      </c>
      <c r="C738" s="81" t="n">
        <f aca="true">INDIRECT(ADDRESS(ROW()-35*INT((ROW()-15)/35)+108,2+INT((ROW()-15)/35), 1, 1, "Variables_Simulación"))</f>
        <v>0</v>
      </c>
      <c r="D738" s="81" t="n">
        <f aca="true">INDIRECT(ADDRESS(ROW()-35*INT((ROW()-15)/35)+78,2+INT((ROW()-15)/35), 1, 1, "Variables_Simulación"))</f>
        <v>0</v>
      </c>
      <c r="E738" s="81" t="n">
        <f aca="true">INDIRECT(ADDRESS(ROW()-35*INT((ROW()-15)/35)+48,2+INT((ROW()-15)/35), 1, 1, "Variables_Simulación"))</f>
        <v>0</v>
      </c>
      <c r="F738" s="81" t="n">
        <f aca="true">INDIRECT(ADDRESS(ROW()-35*INT((ROW()-15)/35)+18,2+INT((ROW()-15)/35), 1, 1, "Variables_Simulación"))</f>
        <v>0</v>
      </c>
      <c r="G738" s="81" t="n">
        <f aca="true">INDIRECT(ADDRESS(ROW()-35*INT((ROW()-15)/35)-12,2+INT((ROW()-15)/35), 1, 1, "Variables_Simulación"))</f>
        <v>0</v>
      </c>
      <c r="H738" s="81" t="n">
        <f aca="true">INDIRECT(ADDRESS(ROW()-35*INT((ROW()-15)/35)+168,2+INT((ROW()-15)/35), 1, 1, "Variables_Simulación"))</f>
        <v>0</v>
      </c>
      <c r="I738" s="82" t="n">
        <f aca="false">AP738+AR738+AT738+AV738+AX738</f>
        <v>0.00766424884558502</v>
      </c>
      <c r="J738" s="81" t="n">
        <f aca="false">AQ738+AS738+AU738+AW738+AY738</f>
        <v>39089.9913798838</v>
      </c>
      <c r="K738" s="90" t="n">
        <f aca="false">I738-Tabla_Ministerio!J738</f>
        <v>-6.31351941475207E-005</v>
      </c>
      <c r="L738" s="81" t="n">
        <f aca="false">J738-Tabla_Ministerio!K738</f>
        <v>-322.008620116183</v>
      </c>
      <c r="M738" s="82" t="n">
        <f aca="false">Q773/Q775</f>
        <v>0.00419807700069177</v>
      </c>
      <c r="N738" s="81" t="n">
        <f aca="false">ROUND(N740*M738,0)</f>
        <v>406818</v>
      </c>
      <c r="O738" s="82" t="n">
        <f aca="false">Tabla_Ministerio!L738/Tabla_Ministerio!L740-M738</f>
        <v>-1.33824666961211E-005</v>
      </c>
      <c r="P738" s="81" t="n">
        <f aca="false">N738-Tabla_Ministerio!L738</f>
        <v>1297</v>
      </c>
      <c r="Q738" s="83" t="n">
        <f aca="false">N738+J738</f>
        <v>445907.991379884</v>
      </c>
      <c r="R738" s="81" t="n">
        <f aca="false">Q738-Tabla_Ministerio!M738</f>
        <v>974.991379883839</v>
      </c>
      <c r="T738" s="83" t="n">
        <f aca="false">B738+Tabla_Ministerio!B738</f>
        <v>3800</v>
      </c>
      <c r="U738" s="83" t="n">
        <f aca="false">C738+Tabla_Ministerio!C738</f>
        <v>28</v>
      </c>
      <c r="V738" s="83" t="n">
        <f aca="false">D738+Tabla_Ministerio!D738</f>
        <v>196.636363636364</v>
      </c>
      <c r="W738" s="83" t="n">
        <f aca="false">E738+Tabla_Ministerio!E738</f>
        <v>69.8977272727273</v>
      </c>
      <c r="X738" s="83" t="n">
        <f aca="false">F738+Tabla_Ministerio!F738</f>
        <v>3</v>
      </c>
      <c r="Y738" s="83" t="n">
        <f aca="false">G738+Tabla_Ministerio!G738</f>
        <v>2</v>
      </c>
      <c r="Z738" s="83" t="n">
        <f aca="false">H738+Tabla_Ministerio!H738</f>
        <v>1</v>
      </c>
      <c r="AA738" s="83" t="n">
        <f aca="false">Y738+0.33*Z738</f>
        <v>2.33</v>
      </c>
      <c r="AD738" s="91" t="n">
        <f aca="false">IF(U738&gt;0,T738/U738,0)</f>
        <v>135.714285714286</v>
      </c>
      <c r="AE738" s="92" t="n">
        <f aca="false">EXP((((AD738-AD740)/AD741+2)/4-1.9)^3)</f>
        <v>0.00982568207379546</v>
      </c>
      <c r="AF738" s="93" t="n">
        <f aca="false">T738/V738</f>
        <v>19.3250115580212</v>
      </c>
      <c r="AG738" s="92" t="n">
        <f aca="false">EXP((((AF738-AF740)/AF741+2)/4-1.9)^3)</f>
        <v>0.0425913882155088</v>
      </c>
      <c r="AH738" s="92" t="n">
        <f aca="false">W738/V738</f>
        <v>0.355466944059176</v>
      </c>
      <c r="AI738" s="92" t="n">
        <f aca="false">EXP((((AH738-AH740)/AH741+2)/4-1.9)^3)</f>
        <v>0.0204589080736261</v>
      </c>
      <c r="AJ738" s="92" t="n">
        <f aca="false">X738/V738</f>
        <v>0.015256588072122</v>
      </c>
      <c r="AK738" s="92" t="n">
        <f aca="false">EXP((((AJ738-AJ740)/AJ741+2)/4-1.9)^3)</f>
        <v>0.0183131917983343</v>
      </c>
      <c r="AL738" s="92" t="n">
        <f aca="false">AA738/V738</f>
        <v>0.0118492834026814</v>
      </c>
      <c r="AM738" s="92" t="n">
        <f aca="false">EXP((((AL738-AL740)/AL741+2)/4-1.9)^3)</f>
        <v>0.0166958602891287</v>
      </c>
      <c r="AN738" s="92" t="n">
        <f aca="false">0.01*AE738+0.15*AG738+0.24*AI738+0.25*AK738+0.35*AM738</f>
        <v>0.0218189520415131</v>
      </c>
      <c r="AP738" s="94" t="n">
        <f aca="false">0.01*AE738/$AN740*$AZ738</f>
        <v>3.45142481398248E-005</v>
      </c>
      <c r="AQ738" s="81" t="n">
        <f aca="false">AP738*$J740</f>
        <v>176.033123330293</v>
      </c>
      <c r="AR738" s="94" t="n">
        <f aca="false">0.15*AG738/$AN740*$AZ738</f>
        <v>0.00224413388879656</v>
      </c>
      <c r="AS738" s="81" t="n">
        <f aca="false">AR738*$J740</f>
        <v>11445.7628054307</v>
      </c>
      <c r="AT738" s="94" t="n">
        <f aca="false">0.24*AI738/$AN740*$AZ738</f>
        <v>0.00172476290102532</v>
      </c>
      <c r="AU738" s="81" t="n">
        <f aca="false">AT738*$J740</f>
        <v>8796.81339838816</v>
      </c>
      <c r="AV738" s="94" t="n">
        <f aca="false">0.25*AK738/$AN740*$AZ738</f>
        <v>0.00160819890469894</v>
      </c>
      <c r="AW738" s="81" t="n">
        <f aca="false">AV738*$J740</f>
        <v>8202.3016982327</v>
      </c>
      <c r="AX738" s="94" t="n">
        <f aca="false">0.35*AM738/$AN740*$AZ738</f>
        <v>0.00205263890292438</v>
      </c>
      <c r="AY738" s="81" t="n">
        <f aca="false">AX738*$J740</f>
        <v>10469.0803545019</v>
      </c>
      <c r="AZ738" s="140" t="n">
        <v>1</v>
      </c>
      <c r="BA738" s="140"/>
    </row>
    <row r="739" customFormat="false" ht="13.8" hidden="false" customHeight="false" outlineLevel="0" collapsed="false">
      <c r="A739" s="95" t="s">
        <v>68</v>
      </c>
      <c r="B739" s="97" t="n">
        <f aca="true">INDIRECT(ADDRESS(ROW()-35*INT((ROW()-15)/35)+138,2+INT((ROW()-15)/35), 1, 1, "Variables_Simulación"))</f>
        <v>0</v>
      </c>
      <c r="C739" s="97" t="n">
        <f aca="true">INDIRECT(ADDRESS(ROW()-35*INT((ROW()-15)/35)+108,2+INT((ROW()-15)/35), 1, 1, "Variables_Simulación"))</f>
        <v>0</v>
      </c>
      <c r="D739" s="97" t="n">
        <f aca="true">INDIRECT(ADDRESS(ROW()-35*INT((ROW()-15)/35)+78,2+INT((ROW()-15)/35), 1, 1, "Variables_Simulación"))</f>
        <v>0</v>
      </c>
      <c r="E739" s="97" t="n">
        <f aca="true">INDIRECT(ADDRESS(ROW()-35*INT((ROW()-15)/35)+48,2+INT((ROW()-15)/35), 1, 1, "Variables_Simulación"))</f>
        <v>0</v>
      </c>
      <c r="F739" s="97" t="n">
        <f aca="true">INDIRECT(ADDRESS(ROW()-35*INT((ROW()-15)/35)+18,2+INT((ROW()-15)/35), 1, 1, "Variables_Simulación"))</f>
        <v>0</v>
      </c>
      <c r="G739" s="97" t="n">
        <f aca="true">INDIRECT(ADDRESS(ROW()-35*INT((ROW()-15)/35)-12,2+INT((ROW()-15)/35), 1, 1, "Variables_Simulación"))</f>
        <v>0</v>
      </c>
      <c r="H739" s="97" t="n">
        <f aca="true">INDIRECT(ADDRESS(ROW()-35*INT((ROW()-15)/35)+168,2+INT((ROW()-15)/35), 1, 1, "Variables_Simulación"))</f>
        <v>0</v>
      </c>
      <c r="I739" s="96" t="n">
        <f aca="false">AP739+AR739+AT739+AV739+AX739</f>
        <v>0.00770309048692306</v>
      </c>
      <c r="J739" s="97" t="n">
        <f aca="false">AQ739+AS739+AU739+AW739+AY739</f>
        <v>39288.0955197251</v>
      </c>
      <c r="K739" s="90" t="n">
        <f aca="false">I739-Tabla_Ministerio!J739</f>
        <v>-2.42935528094804E-005</v>
      </c>
      <c r="L739" s="81" t="n">
        <f aca="false">J739-Tabla_Ministerio!K739</f>
        <v>-123.904480274861</v>
      </c>
      <c r="M739" s="82" t="n">
        <f aca="false">Q774/Q775</f>
        <v>0.00538142211855704</v>
      </c>
      <c r="N739" s="81" t="n">
        <f aca="false">ROUND(N740*M739,0)</f>
        <v>521491</v>
      </c>
      <c r="O739" s="82" t="n">
        <f aca="false">Tabla_Ministerio!L739/Tabla_Ministerio!L740-M739</f>
        <v>5.25464231534989E-006</v>
      </c>
      <c r="P739" s="81" t="n">
        <f aca="false">N739-Tabla_Ministerio!L739</f>
        <v>-509</v>
      </c>
      <c r="Q739" s="83" t="n">
        <f aca="false">N739+J739</f>
        <v>560779.095519725</v>
      </c>
      <c r="R739" s="81" t="n">
        <f aca="false">Q739-Tabla_Ministerio!M739</f>
        <v>-632.904480274883</v>
      </c>
      <c r="T739" s="99" t="n">
        <f aca="false">B739+Tabla_Ministerio!B739</f>
        <v>3766</v>
      </c>
      <c r="U739" s="99" t="n">
        <f aca="false">C739+Tabla_Ministerio!C739</f>
        <v>22</v>
      </c>
      <c r="V739" s="99" t="n">
        <f aca="false">D739+Tabla_Ministerio!D739</f>
        <v>223.931818181818</v>
      </c>
      <c r="W739" s="99" t="n">
        <f aca="false">E739+Tabla_Ministerio!E739</f>
        <v>76.1590909090909</v>
      </c>
      <c r="X739" s="99" t="n">
        <f aca="false">F739+Tabla_Ministerio!F739</f>
        <v>3</v>
      </c>
      <c r="Y739" s="99" t="n">
        <f aca="false">G739+Tabla_Ministerio!G739</f>
        <v>10</v>
      </c>
      <c r="Z739" s="99" t="n">
        <f aca="false">H739+Tabla_Ministerio!H739</f>
        <v>1</v>
      </c>
      <c r="AA739" s="99" t="n">
        <f aca="false">Y739+0.33*Z739</f>
        <v>10.33</v>
      </c>
      <c r="AD739" s="91" t="n">
        <f aca="false">IF(U739&gt;0,T739/U739,0)</f>
        <v>171.181818181818</v>
      </c>
      <c r="AE739" s="92" t="n">
        <f aca="false">EXP((((AD739-AD740)/AD741+2)/4-1.9)^3)</f>
        <v>0.0279968881206393</v>
      </c>
      <c r="AF739" s="93" t="n">
        <f aca="false">T739/V739</f>
        <v>16.8176189992896</v>
      </c>
      <c r="AG739" s="92" t="n">
        <f aca="false">EXP((((AF739-AF740)/AF741+2)/4-1.9)^3)</f>
        <v>0.0181349464369197</v>
      </c>
      <c r="AH739" s="92" t="n">
        <f aca="false">W739/V739</f>
        <v>0.340099462092764</v>
      </c>
      <c r="AI739" s="92" t="n">
        <f aca="false">EXP((((AH739-AH740)/AH741+2)/4-1.9)^3)</f>
        <v>0.0164133750925822</v>
      </c>
      <c r="AJ739" s="92" t="n">
        <f aca="false">X739/V739</f>
        <v>0.013396934943672</v>
      </c>
      <c r="AK739" s="92" t="n">
        <f aca="false">EXP((((AJ739-AJ740)/AJ741+2)/4-1.9)^3)</f>
        <v>0.0173802211816521</v>
      </c>
      <c r="AL739" s="92" t="n">
        <f aca="false">AA739/V739</f>
        <v>0.0461301126560439</v>
      </c>
      <c r="AM739" s="92" t="n">
        <f aca="false">EXP((((AL739-AL740)/AL741+2)/4-1.9)^3)</f>
        <v>0.0304144346538648</v>
      </c>
      <c r="AN739" s="92" t="n">
        <f aca="false">0.01*AE739+0.15*AG739+0.24*AI739+0.25*AK739+0.35*AM739</f>
        <v>0.0219295282932298</v>
      </c>
      <c r="AP739" s="94" t="n">
        <f aca="false">0.01*AE739/$AN740*$AZ739</f>
        <v>9.83434571240307E-005</v>
      </c>
      <c r="AQ739" s="81" t="n">
        <f aca="false">AP739*$J740</f>
        <v>501.581429400065</v>
      </c>
      <c r="AR739" s="94" t="n">
        <f aca="false">0.15*AG739/$AN740*$AZ739</f>
        <v>0.000955527621327514</v>
      </c>
      <c r="AS739" s="81" t="n">
        <f aca="false">AR739*$J740</f>
        <v>4873.48039363958</v>
      </c>
      <c r="AT739" s="94" t="n">
        <f aca="false">0.24*AI739/$AN740*$AZ739</f>
        <v>0.0013837092545908</v>
      </c>
      <c r="AU739" s="81" t="n">
        <f aca="false">AT739*$J740</f>
        <v>7057.33646231722</v>
      </c>
      <c r="AV739" s="94" t="n">
        <f aca="false">0.25*AK739/$AN740*$AZ739</f>
        <v>0.00152626876710266</v>
      </c>
      <c r="AW739" s="81" t="n">
        <f aca="false">AV739*$J740</f>
        <v>7784.43317166001</v>
      </c>
      <c r="AX739" s="94" t="n">
        <f aca="false">0.35*AM739/$AN740*$AZ739</f>
        <v>0.00373924138677805</v>
      </c>
      <c r="AY739" s="81" t="n">
        <f aca="false">AX739*$J740</f>
        <v>19071.2640627083</v>
      </c>
      <c r="AZ739" s="140" t="n">
        <v>1</v>
      </c>
      <c r="BA739" s="140"/>
    </row>
    <row r="740" customFormat="false" ht="13.8" hidden="false" customHeight="false" outlineLevel="0" collapsed="false">
      <c r="A740" s="104" t="s">
        <v>71</v>
      </c>
      <c r="B740" s="108"/>
      <c r="C740" s="108"/>
      <c r="D740" s="108"/>
      <c r="E740" s="108"/>
      <c r="F740" s="108"/>
      <c r="G740" s="108"/>
      <c r="H740" s="108"/>
      <c r="I740" s="105" t="n">
        <f aca="false">SUM(I713:I739)</f>
        <v>1</v>
      </c>
      <c r="J740" s="108" t="n">
        <f aca="false">Tabla_Ministerio!K740</f>
        <v>5100303</v>
      </c>
      <c r="K740" s="107" t="n">
        <f aca="false">I740-Tabla_Ministerio!J740</f>
        <v>0</v>
      </c>
      <c r="L740" s="108" t="n">
        <f aca="false">J740-Tabla_Ministerio!K740</f>
        <v>0</v>
      </c>
      <c r="M740" s="105" t="n">
        <f aca="false">SUM(M715:M739)</f>
        <v>1.00000001033924</v>
      </c>
      <c r="N740" s="108" t="n">
        <f aca="false">Tabla_Ministerio!L740</f>
        <v>96905759</v>
      </c>
      <c r="O740" s="105" t="n">
        <f aca="false">SUM(P715:P739)</f>
        <v>3</v>
      </c>
      <c r="P740" s="108" t="n">
        <f aca="false">SUM(P715:P739)</f>
        <v>3</v>
      </c>
      <c r="Q740" s="111" t="n">
        <f aca="false">Tabla_Ministerio!M740</f>
        <v>102006062</v>
      </c>
      <c r="R740" s="108" t="n">
        <f aca="false">SUM(R715:R739)</f>
        <v>2.99999999930151</v>
      </c>
      <c r="T740" s="111"/>
      <c r="U740" s="111"/>
      <c r="V740" s="111"/>
      <c r="W740" s="111"/>
      <c r="X740" s="111"/>
      <c r="Y740" s="111"/>
      <c r="Z740" s="111"/>
      <c r="AA740" s="111"/>
      <c r="AC740" s="112" t="s">
        <v>295</v>
      </c>
      <c r="AD740" s="112" t="n">
        <f aca="false">AVERAGE(AD715:AD739)</f>
        <v>204.696236233974</v>
      </c>
      <c r="AE740" s="111"/>
      <c r="AF740" s="112" t="n">
        <f aca="false">AVERAGE(AF715:AF739)</f>
        <v>20.7002886617919</v>
      </c>
      <c r="AG740" s="111"/>
      <c r="AH740" s="114" t="n">
        <f aca="false">AVERAGE(AH715:AH739)</f>
        <v>0.446467946210513</v>
      </c>
      <c r="AI740" s="111"/>
      <c r="AJ740" s="114" t="n">
        <f aca="false">AVERAGE(AJ715:AJ739)</f>
        <v>0.0658650508152317</v>
      </c>
      <c r="AK740" s="111"/>
      <c r="AL740" s="114" t="n">
        <f aca="false">AVERAGE(AL715:AL739)</f>
        <v>0.0949732449361002</v>
      </c>
      <c r="AM740" s="111"/>
      <c r="AN740" s="114" t="n">
        <f aca="false">SUM(AN715:AN739)</f>
        <v>2.84684807097331</v>
      </c>
      <c r="AP740" s="116" t="n">
        <f aca="false">SUM(AP713:AP739)</f>
        <v>0.00996419661839047</v>
      </c>
      <c r="AQ740" s="108" t="n">
        <f aca="false">SUM(AQ713:AQ739)</f>
        <v>50820.4219053668</v>
      </c>
      <c r="AR740" s="116" t="n">
        <f aca="false">SUM(AR713:AR739)</f>
        <v>0.151506096658864</v>
      </c>
      <c r="AS740" s="108" t="n">
        <f aca="false">SUM(AS713:AS739)</f>
        <v>772726.999307495</v>
      </c>
      <c r="AT740" s="116" t="n">
        <f aca="false">SUM(AT713:AT739)</f>
        <v>0.241171358310155</v>
      </c>
      <c r="AU740" s="108" t="n">
        <f aca="false">SUM(AU713:AU739)</f>
        <v>1230047.00230336</v>
      </c>
      <c r="AV740" s="116" t="n">
        <f aca="false">SUM(AV713:AV739)</f>
        <v>0.251330934047939</v>
      </c>
      <c r="AW740" s="108" t="n">
        <f aca="false">SUM(AW713:AW739)</f>
        <v>1281863.9169175</v>
      </c>
      <c r="AX740" s="116" t="n">
        <f aca="false">SUM(AX713:AX739)</f>
        <v>0.346027414364651</v>
      </c>
      <c r="AY740" s="108" t="n">
        <f aca="false">SUM(AY713:AY739)</f>
        <v>1764844.65956627</v>
      </c>
    </row>
    <row r="741" customFormat="false" ht="13.8" hidden="false" customHeight="false" outlineLevel="0" collapsed="false">
      <c r="A741" s="57" t="s">
        <v>72</v>
      </c>
      <c r="I741" s="48"/>
      <c r="AC741" s="112" t="s">
        <v>296</v>
      </c>
      <c r="AD741" s="112" t="n">
        <f aca="false">_xlfn.STDEV.P(AD715:AD739)</f>
        <v>64.8713424370083</v>
      </c>
      <c r="AE741" s="111"/>
      <c r="AF741" s="112" t="n">
        <f aca="false">_xlfn.STDEV.P(AF715:AF739)</f>
        <v>5.14365830690424</v>
      </c>
      <c r="AG741" s="111"/>
      <c r="AH741" s="114" t="n">
        <f aca="false">_xlfn.STDEV.P(AH715:AH739)</f>
        <v>0.1317899765767</v>
      </c>
      <c r="AI741" s="111"/>
      <c r="AJ741" s="114" t="n">
        <f aca="false">_xlfn.STDEV.P(AJ715:AJ739)</f>
        <v>0.0675072117692094</v>
      </c>
      <c r="AK741" s="111"/>
      <c r="AL741" s="114" t="n">
        <f aca="false">_xlfn.STDEV.P(AL715:AL739)</f>
        <v>0.104135899516955</v>
      </c>
      <c r="AM741" s="111"/>
      <c r="AN741" s="114"/>
    </row>
    <row r="742" customFormat="false" ht="13.8" hidden="false" customHeight="false" outlineLevel="0" collapsed="false">
      <c r="A742" s="57" t="s">
        <v>196</v>
      </c>
      <c r="I742" s="48"/>
    </row>
    <row r="743" customFormat="false" ht="13.8" hidden="false" customHeight="false" outlineLevel="0" collapsed="false">
      <c r="A743" s="57"/>
      <c r="I743" s="48"/>
    </row>
    <row r="744" customFormat="false" ht="13.8" hidden="false" customHeight="false" outlineLevel="0" collapsed="false">
      <c r="A744" s="126"/>
      <c r="B744" s="168"/>
      <c r="C744" s="169"/>
      <c r="D744" s="169"/>
      <c r="E744" s="169"/>
      <c r="F744" s="169"/>
      <c r="G744" s="169"/>
      <c r="H744" s="169"/>
      <c r="I744" s="170"/>
      <c r="J744" s="169"/>
    </row>
    <row r="746" customFormat="false" ht="13.8" hidden="false" customHeight="false" outlineLevel="0" collapsed="false">
      <c r="A746" s="16" t="str">
        <f aca="false">"Tabla " &amp; TEXT((ROW()+24) / 35, "0")</f>
        <v>Tabla 22</v>
      </c>
      <c r="B746" s="16"/>
      <c r="C746" s="16"/>
      <c r="D746" s="16"/>
      <c r="E746" s="16"/>
      <c r="F746" s="16"/>
      <c r="G746" s="16"/>
      <c r="H746" s="16"/>
      <c r="I746" s="16"/>
      <c r="J746" s="16"/>
      <c r="T746" s="16"/>
      <c r="U746" s="16"/>
      <c r="V746" s="16"/>
      <c r="W746" s="16"/>
      <c r="X746" s="16"/>
      <c r="Y746" s="16"/>
      <c r="Z746" s="16"/>
      <c r="AA746" s="16"/>
    </row>
    <row r="747" customFormat="false" ht="13.8" hidden="false" customHeight="false" outlineLevel="0" collapsed="false">
      <c r="A747" s="16" t="s">
        <v>261</v>
      </c>
      <c r="B747" s="16"/>
      <c r="C747" s="16"/>
      <c r="D747" s="16"/>
      <c r="E747" s="16"/>
      <c r="F747" s="16"/>
      <c r="G747" s="16"/>
      <c r="H747" s="16"/>
      <c r="I747" s="16"/>
      <c r="J747" s="16"/>
      <c r="T747" s="16"/>
      <c r="U747" s="16"/>
      <c r="V747" s="16"/>
      <c r="W747" s="16"/>
      <c r="X747" s="16"/>
      <c r="Y747" s="16"/>
      <c r="Z747" s="16"/>
      <c r="AA747" s="16"/>
    </row>
    <row r="748" customFormat="false" ht="15.8" hidden="false" customHeight="true" outlineLevel="0" collapsed="false">
      <c r="A748" s="66" t="s">
        <v>30</v>
      </c>
      <c r="B748" s="136" t="s">
        <v>309</v>
      </c>
      <c r="C748" s="136"/>
      <c r="D748" s="136"/>
      <c r="E748" s="136"/>
      <c r="F748" s="136"/>
      <c r="G748" s="136"/>
      <c r="H748" s="136"/>
      <c r="I748" s="66" t="s">
        <v>32</v>
      </c>
      <c r="J748" s="69" t="s">
        <v>33</v>
      </c>
      <c r="K748" s="157" t="s">
        <v>276</v>
      </c>
      <c r="L748" s="69" t="s">
        <v>277</v>
      </c>
      <c r="M748" s="157" t="s">
        <v>278</v>
      </c>
      <c r="N748" s="69" t="s">
        <v>34</v>
      </c>
      <c r="O748" s="69" t="s">
        <v>279</v>
      </c>
      <c r="P748" s="69" t="s">
        <v>280</v>
      </c>
      <c r="Q748" s="66" t="s">
        <v>281</v>
      </c>
      <c r="R748" s="69" t="s">
        <v>282</v>
      </c>
      <c r="T748" s="72" t="s">
        <v>309</v>
      </c>
      <c r="U748" s="72"/>
      <c r="V748" s="72"/>
      <c r="W748" s="72"/>
      <c r="X748" s="72"/>
      <c r="Y748" s="72"/>
      <c r="Z748" s="72"/>
      <c r="AA748" s="72"/>
      <c r="AD748" s="73" t="s">
        <v>284</v>
      </c>
      <c r="AE748" s="73"/>
      <c r="AF748" s="73" t="s">
        <v>285</v>
      </c>
      <c r="AG748" s="73"/>
      <c r="AH748" s="73" t="s">
        <v>286</v>
      </c>
      <c r="AI748" s="73"/>
      <c r="AJ748" s="73" t="s">
        <v>287</v>
      </c>
      <c r="AK748" s="73"/>
      <c r="AL748" s="73" t="s">
        <v>288</v>
      </c>
      <c r="AM748" s="73"/>
      <c r="AN748" s="74" t="s">
        <v>289</v>
      </c>
      <c r="AP748" s="73" t="s">
        <v>284</v>
      </c>
      <c r="AQ748" s="73"/>
      <c r="AR748" s="73" t="s">
        <v>285</v>
      </c>
      <c r="AS748" s="73"/>
      <c r="AT748" s="73" t="s">
        <v>286</v>
      </c>
      <c r="AU748" s="73"/>
      <c r="AV748" s="73" t="s">
        <v>287</v>
      </c>
      <c r="AW748" s="73"/>
      <c r="AX748" s="74" t="s">
        <v>288</v>
      </c>
      <c r="AY748" s="74"/>
    </row>
    <row r="749" customFormat="false" ht="37.3" hidden="false" customHeight="false" outlineLevel="0" collapsed="false">
      <c r="A749" s="66"/>
      <c r="B749" s="137" t="s">
        <v>222</v>
      </c>
      <c r="C749" s="137" t="s">
        <v>223</v>
      </c>
      <c r="D749" s="137" t="s">
        <v>224</v>
      </c>
      <c r="E749" s="137" t="s">
        <v>225</v>
      </c>
      <c r="F749" s="137" t="s">
        <v>226</v>
      </c>
      <c r="G749" s="137" t="s">
        <v>227</v>
      </c>
      <c r="H749" s="137" t="s">
        <v>228</v>
      </c>
      <c r="I749" s="66"/>
      <c r="J749" s="69"/>
      <c r="K749" s="157"/>
      <c r="L749" s="69"/>
      <c r="M749" s="157"/>
      <c r="N749" s="69"/>
      <c r="O749" s="69"/>
      <c r="P749" s="69"/>
      <c r="Q749" s="66"/>
      <c r="R749" s="69"/>
      <c r="T749" s="73" t="s">
        <v>222</v>
      </c>
      <c r="U749" s="73" t="s">
        <v>223</v>
      </c>
      <c r="V749" s="73" t="s">
        <v>224</v>
      </c>
      <c r="W749" s="73" t="s">
        <v>225</v>
      </c>
      <c r="X749" s="73" t="s">
        <v>226</v>
      </c>
      <c r="Y749" s="73" t="s">
        <v>227</v>
      </c>
      <c r="Z749" s="73" t="s">
        <v>228</v>
      </c>
      <c r="AA749" s="66" t="s">
        <v>43</v>
      </c>
      <c r="AD749" s="73" t="s">
        <v>290</v>
      </c>
      <c r="AE749" s="73" t="s">
        <v>291</v>
      </c>
      <c r="AF749" s="73" t="s">
        <v>290</v>
      </c>
      <c r="AG749" s="73" t="s">
        <v>291</v>
      </c>
      <c r="AH749" s="73" t="s">
        <v>290</v>
      </c>
      <c r="AI749" s="73" t="s">
        <v>291</v>
      </c>
      <c r="AJ749" s="73" t="s">
        <v>290</v>
      </c>
      <c r="AK749" s="73" t="s">
        <v>291</v>
      </c>
      <c r="AL749" s="73" t="s">
        <v>290</v>
      </c>
      <c r="AM749" s="73" t="s">
        <v>291</v>
      </c>
      <c r="AN749" s="75" t="s">
        <v>292</v>
      </c>
      <c r="AP749" s="73" t="s">
        <v>293</v>
      </c>
      <c r="AQ749" s="73" t="s">
        <v>294</v>
      </c>
      <c r="AR749" s="73" t="s">
        <v>293</v>
      </c>
      <c r="AS749" s="73" t="s">
        <v>294</v>
      </c>
      <c r="AT749" s="73" t="s">
        <v>293</v>
      </c>
      <c r="AU749" s="73" t="s">
        <v>294</v>
      </c>
      <c r="AV749" s="73" t="s">
        <v>293</v>
      </c>
      <c r="AW749" s="73" t="s">
        <v>294</v>
      </c>
      <c r="AX749" s="73" t="s">
        <v>293</v>
      </c>
      <c r="AY749" s="75" t="s">
        <v>294</v>
      </c>
      <c r="AZ749" s="138" t="s">
        <v>298</v>
      </c>
    </row>
    <row r="750" customFormat="false" ht="13.8" hidden="false" customHeight="false" outlineLevel="0" collapsed="false">
      <c r="A750" s="76" t="s">
        <v>44</v>
      </c>
      <c r="B750" s="79" t="n">
        <f aca="true">INDIRECT(ADDRESS(ROW()-35*INT((ROW()-15)/35)+138,2+INT((ROW()-15)/35), 1, 1, "Variables_Simulación"))</f>
        <v>0</v>
      </c>
      <c r="C750" s="79" t="n">
        <f aca="true">INDIRECT(ADDRESS(ROW()-35*INT((ROW()-15)/35)+108,2+INT((ROW()-15)/35), 1, 1, "Variables_Simulación"))</f>
        <v>0</v>
      </c>
      <c r="D750" s="79" t="n">
        <f aca="true">INDIRECT(ADDRESS(ROW()-35*INT((ROW()-15)/35)+78,2+INT((ROW()-15)/35), 1, 1, "Variables_Simulación"))</f>
        <v>0</v>
      </c>
      <c r="E750" s="79" t="n">
        <f aca="true">INDIRECT(ADDRESS(ROW()-35*INT((ROW()-15)/35)+48,2+INT((ROW()-15)/35), 1, 1, "Variables_Simulación"))</f>
        <v>0</v>
      </c>
      <c r="F750" s="79" t="n">
        <f aca="true">INDIRECT(ADDRESS(ROW()-35*INT((ROW()-15)/35)+18,2+INT((ROW()-15)/35), 1, 1, "Variables_Simulación"))</f>
        <v>0</v>
      </c>
      <c r="G750" s="79" t="n">
        <f aca="true">INDIRECT(ADDRESS(ROW()-35*INT((ROW()-15)/35)-12,2+INT((ROW()-15)/35), 1, 1, "Variables_Simulación"))</f>
        <v>0</v>
      </c>
      <c r="H750" s="79" t="n">
        <f aca="true">INDIRECT(ADDRESS(ROW()-35*INT((ROW()-15)/35)+168,2+INT((ROW()-15)/35), 1, 1, "Variables_Simulación"))</f>
        <v>0</v>
      </c>
      <c r="I750" s="78" t="n">
        <f aca="false">AP750+AR750+AT750+AV750+AX750</f>
        <v>0.162396603908725</v>
      </c>
      <c r="J750" s="79" t="n">
        <f aca="false">AQ750+AS750+AU750+AW750+AY750</f>
        <v>785341.369482588</v>
      </c>
      <c r="K750" s="80" t="n">
        <f aca="false">I750-Tabla_Ministerio!J750</f>
        <v>7.26578439730896E-005</v>
      </c>
      <c r="L750" s="79" t="n">
        <f aca="false">J750-Tabla_Ministerio!K750</f>
        <v>351.369482588023</v>
      </c>
      <c r="M750" s="82" t="n">
        <f aca="false">Q785/Q810</f>
        <v>0.225962997437493</v>
      </c>
      <c r="N750" s="81" t="n">
        <f aca="false">ROUND(N775*M750,0)</f>
        <v>20762150</v>
      </c>
      <c r="O750" s="82" t="n">
        <f aca="false">Tabla_Ministerio!L750/Tabla_Ministerio!L775-M750</f>
        <v>1.1080961065113E-006</v>
      </c>
      <c r="P750" s="81" t="n">
        <f aca="false">N750-Tabla_Ministerio!L750</f>
        <v>-102</v>
      </c>
      <c r="Q750" s="83" t="n">
        <f aca="false">N750+J750</f>
        <v>21547491.3694826</v>
      </c>
      <c r="R750" s="81" t="n">
        <f aca="false">Q750-Tabla_Ministerio!M750</f>
        <v>249.369482588023</v>
      </c>
      <c r="T750" s="84" t="n">
        <f aca="false">B750+Tabla_Ministerio!B750</f>
        <v>21826</v>
      </c>
      <c r="U750" s="84" t="n">
        <f aca="false">C750+Tabla_Ministerio!C750</f>
        <v>71</v>
      </c>
      <c r="V750" s="84" t="n">
        <f aca="false">D750+Tabla_Ministerio!D750</f>
        <v>1637.61363636364</v>
      </c>
      <c r="W750" s="84" t="n">
        <f aca="false">E750+Tabla_Ministerio!E750</f>
        <v>779.795454545455</v>
      </c>
      <c r="X750" s="84" t="n">
        <f aca="false">F750+Tabla_Ministerio!F750</f>
        <v>113</v>
      </c>
      <c r="Y750" s="84" t="n">
        <f aca="false">G750+Tabla_Ministerio!G750</f>
        <v>622</v>
      </c>
      <c r="Z750" s="84" t="n">
        <f aca="false">H750+Tabla_Ministerio!H750</f>
        <v>0</v>
      </c>
      <c r="AA750" s="84" t="n">
        <f aca="false">Y750+0.33*Z750</f>
        <v>622</v>
      </c>
      <c r="AD750" s="85" t="n">
        <f aca="false">IF(U750&gt;0,T750/U750,0)</f>
        <v>307.408450704225</v>
      </c>
      <c r="AE750" s="86" t="n">
        <f aca="false">EXP((((AD750-AD775)/AD776+2)/4-1.9)^3)</f>
        <v>0.409274764480396</v>
      </c>
      <c r="AF750" s="87" t="n">
        <f aca="false">T750/V750</f>
        <v>13.3279300534314</v>
      </c>
      <c r="AG750" s="86" t="n">
        <f aca="false">EXP((((AF750-AF775)/AF776+2)/4-1.9)^3)</f>
        <v>0.00493493285495167</v>
      </c>
      <c r="AH750" s="86" t="n">
        <f aca="false">W750/V750</f>
        <v>0.476177919644715</v>
      </c>
      <c r="AI750" s="86" t="n">
        <f aca="false">EXP((((AH750-AH775)/AH776+2)/4-1.9)^3)</f>
        <v>0.0960965680704374</v>
      </c>
      <c r="AJ750" s="86" t="n">
        <f aca="false">X750/V750</f>
        <v>0.0690028450489208</v>
      </c>
      <c r="AK750" s="86" t="n">
        <f aca="false">EXP((((AJ750-AJ775)/AJ776+2)/4-1.9)^3)</f>
        <v>0.637503291724606</v>
      </c>
      <c r="AL750" s="86" t="n">
        <f aca="false">AA750/V750</f>
        <v>0.37982097009229</v>
      </c>
      <c r="AM750" s="86" t="n">
        <f aca="false">EXP((((AL750-AL775)/AL776+2)/4-1.9)^3)</f>
        <v>0.782425895364846</v>
      </c>
      <c r="AN750" s="86" t="n">
        <f aca="false">0.01*AE750+0.15*AG750+0.24*AI750+0.25*AK750+0.35*AM750</f>
        <v>0.461121050218799</v>
      </c>
      <c r="AP750" s="88" t="n">
        <f aca="false">0.01*AE750/$AN775*$AZ750</f>
        <v>0.0014413749228239</v>
      </c>
      <c r="AQ750" s="79" t="n">
        <f aca="false">AP750*$J775</f>
        <v>6970.41273390546</v>
      </c>
      <c r="AR750" s="88" t="n">
        <f aca="false">0.15*AG750/$AN775*$AZ750</f>
        <v>0.000260696080491708</v>
      </c>
      <c r="AS750" s="79" t="n">
        <f aca="false">AR750*$J775</f>
        <v>1260.71242836563</v>
      </c>
      <c r="AT750" s="88" t="n">
        <f aca="false">0.24*AI750/$AN775*$AZ750</f>
        <v>0.00812233904889894</v>
      </c>
      <c r="AU750" s="79" t="n">
        <f aca="false">AT750*$J775</f>
        <v>39279.2011565057</v>
      </c>
      <c r="AV750" s="88" t="n">
        <f aca="false">0.25*AK750/$AN775*$AZ750</f>
        <v>0.0561286290810112</v>
      </c>
      <c r="AW750" s="79" t="n">
        <f aca="false">AV750*$J775</f>
        <v>271435.075418429</v>
      </c>
      <c r="AX750" s="88" t="n">
        <f aca="false">0.35*AM750/$AN775*$AZ750</f>
        <v>0.0964435647754995</v>
      </c>
      <c r="AY750" s="79" t="n">
        <f aca="false">AX750*$J775</f>
        <v>466395.967745382</v>
      </c>
      <c r="AZ750" s="140" t="n">
        <v>1</v>
      </c>
      <c r="BA750" s="140"/>
    </row>
    <row r="751" customFormat="false" ht="13.8" hidden="false" customHeight="false" outlineLevel="0" collapsed="false">
      <c r="A751" s="89" t="s">
        <v>45</v>
      </c>
      <c r="B751" s="81" t="n">
        <f aca="true">INDIRECT(ADDRESS(ROW()-35*INT((ROW()-15)/35)+138,2+INT((ROW()-15)/35), 1, 1, "Variables_Simulación"))</f>
        <v>0</v>
      </c>
      <c r="C751" s="81" t="n">
        <f aca="true">INDIRECT(ADDRESS(ROW()-35*INT((ROW()-15)/35)+108,2+INT((ROW()-15)/35), 1, 1, "Variables_Simulación"))</f>
        <v>0</v>
      </c>
      <c r="D751" s="81" t="n">
        <f aca="true">INDIRECT(ADDRESS(ROW()-35*INT((ROW()-15)/35)+78,2+INT((ROW()-15)/35), 1, 1, "Variables_Simulación"))</f>
        <v>0</v>
      </c>
      <c r="E751" s="81" t="n">
        <f aca="true">INDIRECT(ADDRESS(ROW()-35*INT((ROW()-15)/35)+48,2+INT((ROW()-15)/35), 1, 1, "Variables_Simulación"))</f>
        <v>0</v>
      </c>
      <c r="F751" s="81" t="n">
        <f aca="true">INDIRECT(ADDRESS(ROW()-35*INT((ROW()-15)/35)+18,2+INT((ROW()-15)/35), 1, 1, "Variables_Simulación"))</f>
        <v>0</v>
      </c>
      <c r="G751" s="81" t="n">
        <f aca="true">INDIRECT(ADDRESS(ROW()-35*INT((ROW()-15)/35)-12,2+INT((ROW()-15)/35), 1, 1, "Variables_Simulación"))</f>
        <v>0</v>
      </c>
      <c r="H751" s="81" t="n">
        <f aca="true">INDIRECT(ADDRESS(ROW()-35*INT((ROW()-15)/35)+168,2+INT((ROW()-15)/35), 1, 1, "Variables_Simulación"))</f>
        <v>0</v>
      </c>
      <c r="I751" s="82" t="n">
        <f aca="false">AP751+AR751+AT751+AV751+AX751</f>
        <v>0.137537013124657</v>
      </c>
      <c r="J751" s="81" t="n">
        <f aca="false">AQ751+AS751+AU751+AW751+AY751</f>
        <v>665121.706009144</v>
      </c>
      <c r="K751" s="90" t="n">
        <f aca="false">I751-Tabla_Ministerio!J751</f>
        <v>-0.000139020132118112</v>
      </c>
      <c r="L751" s="81" t="n">
        <f aca="false">J751-Tabla_Ministerio!K751</f>
        <v>-672.293990856153</v>
      </c>
      <c r="M751" s="82" t="n">
        <f aca="false">Q786/Q810</f>
        <v>0.131757644090336</v>
      </c>
      <c r="N751" s="81" t="n">
        <f aca="false">ROUND(N775*M751,0)</f>
        <v>12106283</v>
      </c>
      <c r="O751" s="82" t="n">
        <f aca="false">Tabla_Ministerio!L751/Tabla_Ministerio!L775-M751</f>
        <v>4.07039068847648E-006</v>
      </c>
      <c r="P751" s="81" t="n">
        <f aca="false">N751-Tabla_Ministerio!L751</f>
        <v>-374</v>
      </c>
      <c r="Q751" s="83" t="n">
        <f aca="false">N751+J751</f>
        <v>12771404.7060091</v>
      </c>
      <c r="R751" s="81" t="n">
        <f aca="false">Q751-Tabla_Ministerio!M751</f>
        <v>-1046.29399085604</v>
      </c>
      <c r="T751" s="83" t="n">
        <f aca="false">B751+Tabla_Ministerio!B751</f>
        <v>16267</v>
      </c>
      <c r="U751" s="83" t="n">
        <f aca="false">C751+Tabla_Ministerio!C751</f>
        <v>63</v>
      </c>
      <c r="V751" s="83" t="n">
        <f aca="false">D751+Tabla_Ministerio!D751</f>
        <v>1249.13636363636</v>
      </c>
      <c r="W751" s="83" t="n">
        <f aca="false">E751+Tabla_Ministerio!E751</f>
        <v>741.931818181818</v>
      </c>
      <c r="X751" s="83" t="n">
        <f aca="false">F751+Tabla_Ministerio!F751</f>
        <v>71</v>
      </c>
      <c r="Y751" s="83" t="n">
        <f aca="false">G751+Tabla_Ministerio!G751</f>
        <v>398</v>
      </c>
      <c r="Z751" s="83" t="n">
        <f aca="false">H751+Tabla_Ministerio!H751</f>
        <v>0</v>
      </c>
      <c r="AA751" s="83" t="n">
        <f aca="false">Y751+0.33*Z751</f>
        <v>398</v>
      </c>
      <c r="AD751" s="91" t="n">
        <f aca="false">IF(U751&gt;0,T751/U751,0)</f>
        <v>258.206349206349</v>
      </c>
      <c r="AE751" s="92" t="n">
        <f aca="false">EXP((((AD751-AD775)/AD776+2)/4-1.9)^3)</f>
        <v>0.214162421566325</v>
      </c>
      <c r="AF751" s="93" t="n">
        <f aca="false">T751/V751</f>
        <v>13.0225974309523</v>
      </c>
      <c r="AG751" s="92" t="n">
        <f aca="false">EXP((((AF751-AF775)/AF776+2)/4-1.9)^3)</f>
        <v>0.00432662158124829</v>
      </c>
      <c r="AH751" s="92" t="n">
        <f aca="false">W751/V751</f>
        <v>0.593955824023873</v>
      </c>
      <c r="AI751" s="92" t="n">
        <f aca="false">EXP((((AH751-AH775)/AH776+2)/4-1.9)^3)</f>
        <v>0.25138930823655</v>
      </c>
      <c r="AJ751" s="92" t="n">
        <f aca="false">X751/V751</f>
        <v>0.056839270768895</v>
      </c>
      <c r="AK751" s="92" t="n">
        <f aca="false">EXP((((AJ751-AJ775)/AJ776+2)/4-1.9)^3)</f>
        <v>0.453181492165944</v>
      </c>
      <c r="AL751" s="92" t="n">
        <f aca="false">AA751/V751</f>
        <v>0.318620137549581</v>
      </c>
      <c r="AM751" s="92" t="n">
        <f aca="false">EXP((((AL751-AL775)/AL776+2)/4-1.9)^3)</f>
        <v>0.611752703855833</v>
      </c>
      <c r="AN751" s="92" t="n">
        <f aca="false">0.01*AE751+0.15*AG751+0.24*AI751+0.25*AK751+0.35*AM751</f>
        <v>0.39053287082065</v>
      </c>
      <c r="AP751" s="94" t="n">
        <f aca="false">0.01*AE751/$AN775*$AZ751</f>
        <v>0.000754232536786977</v>
      </c>
      <c r="AQ751" s="81" t="n">
        <f aca="false">AP751*$J775</f>
        <v>3647.42857357737</v>
      </c>
      <c r="AR751" s="94" t="n">
        <f aca="false">0.15*AG751/$AN775*$AZ751</f>
        <v>0.00022856102021135</v>
      </c>
      <c r="AS751" s="81" t="n">
        <f aca="false">AR751*$J775</f>
        <v>1105.30898000802</v>
      </c>
      <c r="AT751" s="94" t="n">
        <f aca="false">0.24*AI751/$AN775*$AZ751</f>
        <v>0.021248096948361</v>
      </c>
      <c r="AU751" s="81" t="n">
        <f aca="false">AT751*$J775</f>
        <v>102754.670693135</v>
      </c>
      <c r="AV751" s="94" t="n">
        <f aca="false">0.25*AK751/$AN775*$AZ751</f>
        <v>0.039900116925435</v>
      </c>
      <c r="AW751" s="81" t="n">
        <f aca="false">AV751*$J775</f>
        <v>192954.850745206</v>
      </c>
      <c r="AX751" s="94" t="n">
        <f aca="false">0.35*AM751/$AN775*$AZ751</f>
        <v>0.0754060056938624</v>
      </c>
      <c r="AY751" s="81" t="n">
        <f aca="false">AX751*$J775</f>
        <v>364659.447017217</v>
      </c>
      <c r="AZ751" s="140" t="n">
        <v>1</v>
      </c>
      <c r="BA751" s="140"/>
    </row>
    <row r="752" customFormat="false" ht="13.8" hidden="false" customHeight="false" outlineLevel="0" collapsed="false">
      <c r="A752" s="89" t="s">
        <v>46</v>
      </c>
      <c r="B752" s="81" t="n">
        <f aca="true">INDIRECT(ADDRESS(ROW()-35*INT((ROW()-15)/35)+138,2+INT((ROW()-15)/35), 1, 1, "Variables_Simulación"))</f>
        <v>0</v>
      </c>
      <c r="C752" s="81" t="n">
        <f aca="true">INDIRECT(ADDRESS(ROW()-35*INT((ROW()-15)/35)+108,2+INT((ROW()-15)/35), 1, 1, "Variables_Simulación"))</f>
        <v>0</v>
      </c>
      <c r="D752" s="81" t="n">
        <f aca="true">INDIRECT(ADDRESS(ROW()-35*INT((ROW()-15)/35)+78,2+INT((ROW()-15)/35), 1, 1, "Variables_Simulación"))</f>
        <v>0</v>
      </c>
      <c r="E752" s="81" t="n">
        <f aca="true">INDIRECT(ADDRESS(ROW()-35*INT((ROW()-15)/35)+48,2+INT((ROW()-15)/35), 1, 1, "Variables_Simulación"))</f>
        <v>0</v>
      </c>
      <c r="F752" s="81" t="n">
        <f aca="true">INDIRECT(ADDRESS(ROW()-35*INT((ROW()-15)/35)+18,2+INT((ROW()-15)/35), 1, 1, "Variables_Simulación"))</f>
        <v>0</v>
      </c>
      <c r="G752" s="81" t="n">
        <f aca="true">INDIRECT(ADDRESS(ROW()-35*INT((ROW()-15)/35)-12,2+INT((ROW()-15)/35), 1, 1, "Variables_Simulación"))</f>
        <v>0</v>
      </c>
      <c r="H752" s="81" t="n">
        <f aca="true">INDIRECT(ADDRESS(ROW()-35*INT((ROW()-15)/35)+168,2+INT((ROW()-15)/35), 1, 1, "Variables_Simulación"))</f>
        <v>0</v>
      </c>
      <c r="I752" s="82" t="n">
        <f aca="false">AP752+AR752+AT752+AV752+AX752</f>
        <v>0.0618959740103564</v>
      </c>
      <c r="J752" s="81" t="n">
        <f aca="false">AQ752+AS752+AU752+AW752+AY752</f>
        <v>299325.649827461</v>
      </c>
      <c r="K752" s="90" t="n">
        <f aca="false">I752-Tabla_Ministerio!J752</f>
        <v>-7.57556219162722E-005</v>
      </c>
      <c r="L752" s="81" t="n">
        <f aca="false">J752-Tabla_Ministerio!K752</f>
        <v>-366.350172539125</v>
      </c>
      <c r="M752" s="82" t="n">
        <f aca="false">Q787/Q810</f>
        <v>0.0783621295468282</v>
      </c>
      <c r="N752" s="81" t="n">
        <f aca="false">ROUND(N775*M752,0)</f>
        <v>7200145</v>
      </c>
      <c r="O752" s="82" t="n">
        <f aca="false">Tabla_Ministerio!L752/Tabla_Ministerio!L775-M752</f>
        <v>1.58020067510256E-006</v>
      </c>
      <c r="P752" s="81" t="n">
        <f aca="false">N752-Tabla_Ministerio!L752</f>
        <v>-145</v>
      </c>
      <c r="Q752" s="83" t="n">
        <f aca="false">N752+J752</f>
        <v>7499470.64982746</v>
      </c>
      <c r="R752" s="81" t="n">
        <f aca="false">Q752-Tabla_Ministerio!M752</f>
        <v>-511.350172539242</v>
      </c>
      <c r="T752" s="83" t="n">
        <f aca="false">B752+Tabla_Ministerio!B752</f>
        <v>14665</v>
      </c>
      <c r="U752" s="83" t="n">
        <f aca="false">C752+Tabla_Ministerio!C752</f>
        <v>60</v>
      </c>
      <c r="V752" s="83" t="n">
        <f aca="false">D752+Tabla_Ministerio!D752</f>
        <v>1113.38636363636</v>
      </c>
      <c r="W752" s="83" t="n">
        <f aca="false">E752+Tabla_Ministerio!E752</f>
        <v>593.659090909091</v>
      </c>
      <c r="X752" s="83" t="n">
        <f aca="false">F752+Tabla_Ministerio!F752</f>
        <v>37</v>
      </c>
      <c r="Y752" s="83" t="n">
        <f aca="false">G752+Tabla_Ministerio!G752</f>
        <v>230</v>
      </c>
      <c r="Z752" s="83" t="n">
        <f aca="false">H752+Tabla_Ministerio!H752</f>
        <v>0</v>
      </c>
      <c r="AA752" s="83" t="n">
        <f aca="false">Y752+0.33*Z752</f>
        <v>230</v>
      </c>
      <c r="AD752" s="91" t="n">
        <f aca="false">IF(U752&gt;0,T752/U752,0)</f>
        <v>244.416666666667</v>
      </c>
      <c r="AE752" s="92" t="n">
        <f aca="false">EXP((((AD752-AD775)/AD776+2)/4-1.9)^3)</f>
        <v>0.170927269072667</v>
      </c>
      <c r="AF752" s="93" t="n">
        <f aca="false">T752/V752</f>
        <v>13.171528302272</v>
      </c>
      <c r="AG752" s="92" t="n">
        <f aca="false">EXP((((AF752-AF775)/AF776+2)/4-1.9)^3)</f>
        <v>0.00461458382406355</v>
      </c>
      <c r="AH752" s="92" t="n">
        <f aca="false">W752/V752</f>
        <v>0.533201330911023</v>
      </c>
      <c r="AI752" s="92" t="n">
        <f aca="false">EXP((((AH752-AH775)/AH776+2)/4-1.9)^3)</f>
        <v>0.159665620111316</v>
      </c>
      <c r="AJ752" s="92" t="n">
        <f aca="false">X752/V752</f>
        <v>0.0332319500295986</v>
      </c>
      <c r="AK752" s="92" t="n">
        <f aca="false">EXP((((AJ752-AJ775)/AJ776+2)/4-1.9)^3)</f>
        <v>0.153579576035635</v>
      </c>
      <c r="AL752" s="92" t="n">
        <f aca="false">AA752/V752</f>
        <v>0.206576986670478</v>
      </c>
      <c r="AM752" s="92" t="n">
        <f aca="false">EXP((((AL752-AL775)/AL776+2)/4-1.9)^3)</f>
        <v>0.276102714049106</v>
      </c>
      <c r="AN752" s="92" t="n">
        <f aca="false">0.01*AE752+0.15*AG752+0.24*AI752+0.25*AK752+0.35*AM752</f>
        <v>0.175752053017148</v>
      </c>
      <c r="AP752" s="94" t="n">
        <f aca="false">0.01*AE752/$AN775*$AZ752</f>
        <v>0.000601967921430239</v>
      </c>
      <c r="AQ752" s="81" t="n">
        <f aca="false">AP752*$J775</f>
        <v>2911.0849637368</v>
      </c>
      <c r="AR752" s="94" t="n">
        <f aca="false">0.15*AG752/$AN775*$AZ752</f>
        <v>0.000243773107232193</v>
      </c>
      <c r="AS752" s="81" t="n">
        <f aca="false">AR752*$J775</f>
        <v>1178.8738266002</v>
      </c>
      <c r="AT752" s="94" t="n">
        <f aca="false">0.24*AI752/$AN775*$AZ752</f>
        <v>0.0134953654124904</v>
      </c>
      <c r="AU752" s="81" t="n">
        <f aca="false">AT752*$J775</f>
        <v>65262.8718804366</v>
      </c>
      <c r="AV752" s="94" t="n">
        <f aca="false">0.25*AK752/$AN775*$AZ752</f>
        <v>0.0135218298785615</v>
      </c>
      <c r="AW752" s="81" t="n">
        <f aca="false">AV752*$J775</f>
        <v>65390.8526357401</v>
      </c>
      <c r="AX752" s="94" t="n">
        <f aca="false">0.35*AM752/$AN775*$AZ752</f>
        <v>0.034033037690642</v>
      </c>
      <c r="AY752" s="81" t="n">
        <f aca="false">AX752*$J775</f>
        <v>164581.966520947</v>
      </c>
      <c r="AZ752" s="140" t="n">
        <v>1</v>
      </c>
      <c r="BA752" s="140"/>
    </row>
    <row r="753" customFormat="false" ht="13.8" hidden="false" customHeight="false" outlineLevel="0" collapsed="false">
      <c r="A753" s="89" t="s">
        <v>229</v>
      </c>
      <c r="B753" s="81" t="n">
        <f aca="true">INDIRECT(ADDRESS(ROW()-35*INT((ROW()-15)/35)+138,2+INT((ROW()-15)/35), 1, 1, "Variables_Simulación"))</f>
        <v>0</v>
      </c>
      <c r="C753" s="81" t="n">
        <f aca="true">INDIRECT(ADDRESS(ROW()-35*INT((ROW()-15)/35)+108,2+INT((ROW()-15)/35), 1, 1, "Variables_Simulación"))</f>
        <v>0</v>
      </c>
      <c r="D753" s="81" t="n">
        <f aca="true">INDIRECT(ADDRESS(ROW()-35*INT((ROW()-15)/35)+78,2+INT((ROW()-15)/35), 1, 1, "Variables_Simulación"))</f>
        <v>0</v>
      </c>
      <c r="E753" s="81" t="n">
        <f aca="true">INDIRECT(ADDRESS(ROW()-35*INT((ROW()-15)/35)+48,2+INT((ROW()-15)/35), 1, 1, "Variables_Simulación"))</f>
        <v>0</v>
      </c>
      <c r="F753" s="81" t="n">
        <f aca="true">INDIRECT(ADDRESS(ROW()-35*INT((ROW()-15)/35)+18,2+INT((ROW()-15)/35), 1, 1, "Variables_Simulación"))</f>
        <v>0</v>
      </c>
      <c r="G753" s="81" t="n">
        <f aca="true">INDIRECT(ADDRESS(ROW()-35*INT((ROW()-15)/35)-12,2+INT((ROW()-15)/35), 1, 1, "Variables_Simulación"))</f>
        <v>0</v>
      </c>
      <c r="H753" s="81" t="n">
        <f aca="true">INDIRECT(ADDRESS(ROW()-35*INT((ROW()-15)/35)+168,2+INT((ROW()-15)/35), 1, 1, "Variables_Simulación"))</f>
        <v>0</v>
      </c>
      <c r="I753" s="82" t="n">
        <f aca="false">AP753+AR753+AT753+AV753+AX753</f>
        <v>0.0704749177853879</v>
      </c>
      <c r="J753" s="81" t="n">
        <f aca="false">AQ753+AS753+AU753+AW753+AY753</f>
        <v>340812.967239493</v>
      </c>
      <c r="K753" s="90" t="n">
        <f aca="false">I753-Tabla_Ministerio!J753</f>
        <v>5.23097625952512E-005</v>
      </c>
      <c r="L753" s="81" t="n">
        <f aca="false">J753-Tabla_Ministerio!K753</f>
        <v>252.967239493271</v>
      </c>
      <c r="M753" s="82" t="n">
        <f aca="false">Q788/Q810</f>
        <v>0.051498084366768</v>
      </c>
      <c r="N753" s="81" t="n">
        <f aca="false">ROUND(N775*M753,0)</f>
        <v>4731797</v>
      </c>
      <c r="O753" s="82" t="n">
        <f aca="false">Tabla_Ministerio!L753/Tabla_Ministerio!L775-M753</f>
        <v>-8.01762806406509E-006</v>
      </c>
      <c r="P753" s="81" t="n">
        <f aca="false">N753-Tabla_Ministerio!L753</f>
        <v>737</v>
      </c>
      <c r="Q753" s="83" t="n">
        <f aca="false">N753+J753</f>
        <v>5072609.96723949</v>
      </c>
      <c r="R753" s="81" t="n">
        <f aca="false">Q753-Tabla_Ministerio!M753</f>
        <v>989.967239493504</v>
      </c>
      <c r="T753" s="83" t="n">
        <f aca="false">B753+Tabla_Ministerio!B753</f>
        <v>10758</v>
      </c>
      <c r="U753" s="83" t="n">
        <f aca="false">C753+Tabla_Ministerio!C753</f>
        <v>60</v>
      </c>
      <c r="V753" s="83" t="n">
        <f aca="false">D753+Tabla_Ministerio!D753</f>
        <v>450.313636363636</v>
      </c>
      <c r="W753" s="83" t="n">
        <f aca="false">E753+Tabla_Ministerio!E753</f>
        <v>282.795454545455</v>
      </c>
      <c r="X753" s="83" t="n">
        <f aca="false">F753+Tabla_Ministerio!F753</f>
        <v>22</v>
      </c>
      <c r="Y753" s="83" t="n">
        <f aca="false">G753+Tabla_Ministerio!G753</f>
        <v>36</v>
      </c>
      <c r="Z753" s="83" t="n">
        <f aca="false">H753+Tabla_Ministerio!H753</f>
        <v>0</v>
      </c>
      <c r="AA753" s="83" t="n">
        <f aca="false">Y753+0.33*Z753</f>
        <v>36</v>
      </c>
      <c r="AD753" s="91" t="n">
        <f aca="false">IF(U753&gt;0,T753/U753,0)</f>
        <v>179.3</v>
      </c>
      <c r="AE753" s="92" t="n">
        <f aca="false">EXP((((AD753-AD775)/AD776+2)/4-1.9)^3)</f>
        <v>0.043692502764509</v>
      </c>
      <c r="AF753" s="93" t="n">
        <f aca="false">T753/V753</f>
        <v>23.8900160494201</v>
      </c>
      <c r="AG753" s="92" t="n">
        <f aca="false">EXP((((AF753-AF775)/AF776+2)/4-1.9)^3)</f>
        <v>0.141474291606</v>
      </c>
      <c r="AH753" s="92" t="n">
        <f aca="false">W753/V753</f>
        <v>0.627996648800333</v>
      </c>
      <c r="AI753" s="92" t="n">
        <f aca="false">EXP((((AH753-AH775)/AH776+2)/4-1.9)^3)</f>
        <v>0.312638988121035</v>
      </c>
      <c r="AJ753" s="92" t="n">
        <f aca="false">X753/V753</f>
        <v>0.0488548385468714</v>
      </c>
      <c r="AK753" s="92" t="n">
        <f aca="false">EXP((((AJ753-AJ775)/AJ776+2)/4-1.9)^3)</f>
        <v>0.336260735677875</v>
      </c>
      <c r="AL753" s="92" t="n">
        <f aca="false">AA753/V753</f>
        <v>0.0799442812585169</v>
      </c>
      <c r="AM753" s="92" t="n">
        <f aca="false">EXP((((AL753-AL775)/AL776+2)/4-1.9)^3)</f>
        <v>0.0553003916871994</v>
      </c>
      <c r="AN753" s="92" t="n">
        <f aca="false">0.01*AE753+0.15*AG753+0.24*AI753+0.25*AK753+0.35*AM753</f>
        <v>0.200111746927582</v>
      </c>
      <c r="AP753" s="94" t="n">
        <f aca="false">0.01*AE753/$AN775*$AZ753</f>
        <v>0.000153875301547437</v>
      </c>
      <c r="AQ753" s="81" t="n">
        <f aca="false">AP753*$J775</f>
        <v>744.132802892422</v>
      </c>
      <c r="AR753" s="94" t="n">
        <f aca="false">0.15*AG753/$AN775*$AZ753</f>
        <v>0.00747361603411043</v>
      </c>
      <c r="AS753" s="81" t="n">
        <f aca="false">AR753*$J775</f>
        <v>36142.0110393082</v>
      </c>
      <c r="AT753" s="94" t="n">
        <f aca="false">0.24*AI753/$AN775*$AZ753</f>
        <v>0.0264250837715913</v>
      </c>
      <c r="AU753" s="81" t="n">
        <f aca="false">AT753*$J775</f>
        <v>127790.304589976</v>
      </c>
      <c r="AV753" s="94" t="n">
        <f aca="false">0.25*AK753/$AN775*$AZ753</f>
        <v>0.029605892788903</v>
      </c>
      <c r="AW753" s="81" t="n">
        <f aca="false">AV753*$J775</f>
        <v>143172.528414817</v>
      </c>
      <c r="AX753" s="94" t="n">
        <f aca="false">0.35*AM753/$AN775*$AZ753</f>
        <v>0.00681644988923577</v>
      </c>
      <c r="AY753" s="81" t="n">
        <f aca="false">AX753*$J775</f>
        <v>32963.9903925001</v>
      </c>
      <c r="AZ753" s="140" t="n">
        <v>1</v>
      </c>
      <c r="BA753" s="140"/>
    </row>
    <row r="754" customFormat="false" ht="13.8" hidden="false" customHeight="false" outlineLevel="0" collapsed="false">
      <c r="A754" s="89" t="s">
        <v>48</v>
      </c>
      <c r="B754" s="81" t="n">
        <f aca="true">INDIRECT(ADDRESS(ROW()-35*INT((ROW()-15)/35)+138,2+INT((ROW()-15)/35), 1, 1, "Variables_Simulación"))</f>
        <v>0</v>
      </c>
      <c r="C754" s="81" t="n">
        <f aca="true">INDIRECT(ADDRESS(ROW()-35*INT((ROW()-15)/35)+108,2+INT((ROW()-15)/35), 1, 1, "Variables_Simulación"))</f>
        <v>0</v>
      </c>
      <c r="D754" s="81" t="n">
        <f aca="true">INDIRECT(ADDRESS(ROW()-35*INT((ROW()-15)/35)+78,2+INT((ROW()-15)/35), 1, 1, "Variables_Simulación"))</f>
        <v>0</v>
      </c>
      <c r="E754" s="81" t="n">
        <f aca="true">INDIRECT(ADDRESS(ROW()-35*INT((ROW()-15)/35)+48,2+INT((ROW()-15)/35), 1, 1, "Variables_Simulación"))</f>
        <v>0</v>
      </c>
      <c r="F754" s="81" t="n">
        <f aca="true">INDIRECT(ADDRESS(ROW()-35*INT((ROW()-15)/35)+18,2+INT((ROW()-15)/35), 1, 1, "Variables_Simulación"))</f>
        <v>0</v>
      </c>
      <c r="G754" s="81" t="n">
        <f aca="true">INDIRECT(ADDRESS(ROW()-35*INT((ROW()-15)/35)-12,2+INT((ROW()-15)/35), 1, 1, "Variables_Simulación"))</f>
        <v>0</v>
      </c>
      <c r="H754" s="81" t="n">
        <f aca="true">INDIRECT(ADDRESS(ROW()-35*INT((ROW()-15)/35)+168,2+INT((ROW()-15)/35), 1, 1, "Variables_Simulación"))</f>
        <v>0</v>
      </c>
      <c r="I754" s="82" t="n">
        <f aca="false">AP754+AR754+AT754+AV754+AX754</f>
        <v>0.0670477182036158</v>
      </c>
      <c r="J754" s="81" t="n">
        <f aca="false">AQ754+AS754+AU754+AW754+AY754</f>
        <v>324239.211703621</v>
      </c>
      <c r="K754" s="90" t="n">
        <f aca="false">I754-Tabla_Ministerio!J754</f>
        <v>0.000146240581962775</v>
      </c>
      <c r="L754" s="81" t="n">
        <f aca="false">J754-Tabla_Ministerio!K754</f>
        <v>707.211703621142</v>
      </c>
      <c r="M754" s="82" t="n">
        <f aca="false">Q789/Q810</f>
        <v>0.0407090995978138</v>
      </c>
      <c r="N754" s="81" t="n">
        <f aca="false">ROUND(N775*M754,0)</f>
        <v>3740473</v>
      </c>
      <c r="O754" s="82" t="n">
        <f aca="false">Tabla_Ministerio!L754/Tabla_Ministerio!L775-M754</f>
        <v>4.21434454759423E-006</v>
      </c>
      <c r="P754" s="81" t="n">
        <f aca="false">N754-Tabla_Ministerio!L754</f>
        <v>-387</v>
      </c>
      <c r="Q754" s="83" t="n">
        <f aca="false">N754+J754</f>
        <v>4064712.21170362</v>
      </c>
      <c r="R754" s="81" t="n">
        <f aca="false">Q754-Tabla_Ministerio!M754</f>
        <v>320.211703621317</v>
      </c>
      <c r="T754" s="83" t="n">
        <f aca="false">B754+Tabla_Ministerio!B754</f>
        <v>8867</v>
      </c>
      <c r="U754" s="83" t="n">
        <f aca="false">C754+Tabla_Ministerio!C754</f>
        <v>61</v>
      </c>
      <c r="V754" s="83" t="n">
        <f aca="false">D754+Tabla_Ministerio!D754</f>
        <v>315.840909090909</v>
      </c>
      <c r="W754" s="83" t="n">
        <f aca="false">E754+Tabla_Ministerio!E754</f>
        <v>144.840909090909</v>
      </c>
      <c r="X754" s="83" t="n">
        <f aca="false">F754+Tabla_Ministerio!F754</f>
        <v>16</v>
      </c>
      <c r="Y754" s="83" t="n">
        <f aca="false">G754+Tabla_Ministerio!G754</f>
        <v>37</v>
      </c>
      <c r="Z754" s="83" t="n">
        <f aca="false">H754+Tabla_Ministerio!H754</f>
        <v>0</v>
      </c>
      <c r="AA754" s="83" t="n">
        <f aca="false">Y754+0.33*Z754</f>
        <v>37</v>
      </c>
      <c r="AD754" s="91" t="n">
        <f aca="false">IF(U754&gt;0,T754/U754,0)</f>
        <v>145.360655737705</v>
      </c>
      <c r="AE754" s="92" t="n">
        <f aca="false">EXP((((AD754-AD775)/AD776+2)/4-1.9)^3)</f>
        <v>0.0172515187524814</v>
      </c>
      <c r="AF754" s="93" t="n">
        <f aca="false">T754/V754</f>
        <v>28.074260631791</v>
      </c>
      <c r="AG754" s="92" t="n">
        <f aca="false">EXP((((AF754-AF775)/AF776+2)/4-1.9)^3)</f>
        <v>0.309318012358477</v>
      </c>
      <c r="AH754" s="92" t="n">
        <f aca="false">W754/V754</f>
        <v>0.458588184500252</v>
      </c>
      <c r="AI754" s="92" t="n">
        <f aca="false">EXP((((AH754-AH775)/AH776+2)/4-1.9)^3)</f>
        <v>0.0807777323606375</v>
      </c>
      <c r="AJ754" s="92" t="n">
        <f aca="false">X754/V754</f>
        <v>0.0506584154853566</v>
      </c>
      <c r="AK754" s="92" t="n">
        <f aca="false">EXP((((AJ754-AJ775)/AJ776+2)/4-1.9)^3)</f>
        <v>0.36173103270767</v>
      </c>
      <c r="AL754" s="92" t="n">
        <f aca="false">AA754/V754</f>
        <v>0.117147585809887</v>
      </c>
      <c r="AM754" s="92" t="n">
        <f aca="false">EXP((((AL754-AL775)/AL776+2)/4-1.9)^3)</f>
        <v>0.0971161982719268</v>
      </c>
      <c r="AN754" s="92" t="n">
        <f aca="false">0.01*AE754+0.15*AG754+0.24*AI754+0.25*AK754+0.35*AM754</f>
        <v>0.190380300379941</v>
      </c>
      <c r="AP754" s="94" t="n">
        <f aca="false">0.01*AE754/$AN775*$AZ754</f>
        <v>6.07560217938722E-005</v>
      </c>
      <c r="AQ754" s="81" t="n">
        <f aca="false">AP754*$J775</f>
        <v>293.812901326011</v>
      </c>
      <c r="AR754" s="94" t="n">
        <f aca="false">0.15*AG754/$AN775*$AZ754</f>
        <v>0.0163402412590942</v>
      </c>
      <c r="AS754" s="81" t="n">
        <f aca="false">AR754*$J775</f>
        <v>79020.5406961927</v>
      </c>
      <c r="AT754" s="94" t="n">
        <f aca="false">0.24*AI754/$AN775*$AZ754</f>
        <v>0.00682755006769231</v>
      </c>
      <c r="AU754" s="81" t="n">
        <f aca="false">AT754*$J775</f>
        <v>33017.6702672064</v>
      </c>
      <c r="AV754" s="94" t="n">
        <f aca="false">0.25*AK754/$AN775*$AZ754</f>
        <v>0.0318484111776332</v>
      </c>
      <c r="AW754" s="81" t="n">
        <f aca="false">AV754*$J775</f>
        <v>154017.228489242</v>
      </c>
      <c r="AX754" s="94" t="n">
        <f aca="false">0.35*AM754/$AN775*$AZ754</f>
        <v>0.0119707596774022</v>
      </c>
      <c r="AY754" s="81" t="n">
        <f aca="false">AX754*$J775</f>
        <v>57889.9593496542</v>
      </c>
      <c r="AZ754" s="140" t="n">
        <v>1</v>
      </c>
      <c r="BA754" s="140"/>
    </row>
    <row r="755" customFormat="false" ht="13.8" hidden="false" customHeight="false" outlineLevel="0" collapsed="false">
      <c r="A755" s="89" t="s">
        <v>49</v>
      </c>
      <c r="B755" s="81" t="n">
        <f aca="true">INDIRECT(ADDRESS(ROW()-35*INT((ROW()-15)/35)+138,2+INT((ROW()-15)/35), 1, 1, "Variables_Simulación"))</f>
        <v>0</v>
      </c>
      <c r="C755" s="81" t="n">
        <f aca="true">INDIRECT(ADDRESS(ROW()-35*INT((ROW()-15)/35)+108,2+INT((ROW()-15)/35), 1, 1, "Variables_Simulación"))</f>
        <v>0</v>
      </c>
      <c r="D755" s="81" t="n">
        <f aca="true">INDIRECT(ADDRESS(ROW()-35*INT((ROW()-15)/35)+78,2+INT((ROW()-15)/35), 1, 1, "Variables_Simulación"))</f>
        <v>0</v>
      </c>
      <c r="E755" s="81" t="n">
        <f aca="true">INDIRECT(ADDRESS(ROW()-35*INT((ROW()-15)/35)+48,2+INT((ROW()-15)/35), 1, 1, "Variables_Simulación"))</f>
        <v>0</v>
      </c>
      <c r="F755" s="81" t="n">
        <f aca="true">INDIRECT(ADDRESS(ROW()-35*INT((ROW()-15)/35)+18,2+INT((ROW()-15)/35), 1, 1, "Variables_Simulación"))</f>
        <v>0</v>
      </c>
      <c r="G755" s="81" t="n">
        <f aca="true">INDIRECT(ADDRESS(ROW()-35*INT((ROW()-15)/35)-12,2+INT((ROW()-15)/35), 1, 1, "Variables_Simulación"))</f>
        <v>0</v>
      </c>
      <c r="H755" s="81" t="n">
        <f aca="true">INDIRECT(ADDRESS(ROW()-35*INT((ROW()-15)/35)+168,2+INT((ROW()-15)/35), 1, 1, "Variables_Simulación"))</f>
        <v>0</v>
      </c>
      <c r="I755" s="82" t="n">
        <f aca="false">AP755+AR755+AT755+AV755+AX755</f>
        <v>0.0440953552393418</v>
      </c>
      <c r="J755" s="81" t="n">
        <f aca="false">AQ755+AS755+AU755+AW755+AY755</f>
        <v>213242.800883629</v>
      </c>
      <c r="K755" s="90" t="n">
        <f aca="false">I755-Tabla_Ministerio!J755</f>
        <v>8.12252250963624E-005</v>
      </c>
      <c r="L755" s="81" t="n">
        <f aca="false">J755-Tabla_Ministerio!K755</f>
        <v>392.800883629097</v>
      </c>
      <c r="M755" s="82" t="n">
        <f aca="false">Q790/Q810</f>
        <v>0.0713821655060772</v>
      </c>
      <c r="N755" s="81" t="n">
        <f aca="false">ROUND(N775*M755,0)</f>
        <v>6558805</v>
      </c>
      <c r="O755" s="82" t="n">
        <f aca="false">Tabla_Ministerio!L755/Tabla_Ministerio!L775-M755</f>
        <v>-5.22419818624331E-006</v>
      </c>
      <c r="P755" s="81" t="n">
        <f aca="false">N755-Tabla_Ministerio!L755</f>
        <v>480</v>
      </c>
      <c r="Q755" s="83" t="n">
        <f aca="false">N755+J755</f>
        <v>6772047.80088363</v>
      </c>
      <c r="R755" s="81" t="n">
        <f aca="false">Q755-Tabla_Ministerio!M755</f>
        <v>872.800883629359</v>
      </c>
      <c r="T755" s="83" t="n">
        <f aca="false">B755+Tabla_Ministerio!B755</f>
        <v>16757</v>
      </c>
      <c r="U755" s="83" t="n">
        <f aca="false">C755+Tabla_Ministerio!C755</f>
        <v>74</v>
      </c>
      <c r="V755" s="83" t="n">
        <f aca="false">D755+Tabla_Ministerio!D755</f>
        <v>879.340909090909</v>
      </c>
      <c r="W755" s="83" t="n">
        <f aca="false">E755+Tabla_Ministerio!E755</f>
        <v>483.977272727273</v>
      </c>
      <c r="X755" s="83" t="n">
        <f aca="false">F755+Tabla_Ministerio!F755</f>
        <v>29</v>
      </c>
      <c r="Y755" s="83" t="n">
        <f aca="false">G755+Tabla_Ministerio!G755</f>
        <v>107</v>
      </c>
      <c r="Z755" s="83" t="n">
        <f aca="false">H755+Tabla_Ministerio!H755</f>
        <v>0</v>
      </c>
      <c r="AA755" s="83" t="n">
        <f aca="false">Y755+0.33*Z755</f>
        <v>107</v>
      </c>
      <c r="AD755" s="91" t="n">
        <f aca="false">IF(U755&gt;0,T755/U755,0)</f>
        <v>226.445945945946</v>
      </c>
      <c r="AE755" s="92" t="n">
        <f aca="false">EXP((((AD755-AD775)/AD776+2)/4-1.9)^3)</f>
        <v>0.123436677500688</v>
      </c>
      <c r="AF755" s="93" t="n">
        <f aca="false">T755/V755</f>
        <v>19.0563180067716</v>
      </c>
      <c r="AG755" s="92" t="n">
        <f aca="false">EXP((((AF755-AF775)/AF776+2)/4-1.9)^3)</f>
        <v>0.0399442649201432</v>
      </c>
      <c r="AH755" s="92" t="n">
        <f aca="false">W755/V755</f>
        <v>0.55038639476881</v>
      </c>
      <c r="AI755" s="92" t="n">
        <f aca="false">EXP((((AH755-AH775)/AH776+2)/4-1.9)^3)</f>
        <v>0.183139637300947</v>
      </c>
      <c r="AJ755" s="92" t="n">
        <f aca="false">X755/V755</f>
        <v>0.0329792458194412</v>
      </c>
      <c r="AK755" s="92" t="n">
        <f aca="false">EXP((((AJ755-AJ775)/AJ776+2)/4-1.9)^3)</f>
        <v>0.151283790158988</v>
      </c>
      <c r="AL755" s="92" t="n">
        <f aca="false">AA755/V755</f>
        <v>0.121682044920007</v>
      </c>
      <c r="AM755" s="92" t="n">
        <f aca="false">EXP((((AL755-AL775)/AL776+2)/4-1.9)^3)</f>
        <v>0.103449083263873</v>
      </c>
      <c r="AN755" s="92" t="n">
        <f aca="false">0.01*AE755+0.15*AG755+0.24*AI755+0.25*AK755+0.35*AM755</f>
        <v>0.125207646147358</v>
      </c>
      <c r="AP755" s="94" t="n">
        <f aca="false">0.01*AE755/$AN775*$AZ755</f>
        <v>0.000434716593709543</v>
      </c>
      <c r="AQ755" s="81" t="n">
        <f aca="false">AP755*$J775</f>
        <v>2102.26640719988</v>
      </c>
      <c r="AR755" s="94" t="n">
        <f aca="false">0.15*AG755/$AN775*$AZ755</f>
        <v>0.00211012259110175</v>
      </c>
      <c r="AS755" s="81" t="n">
        <f aca="false">AR755*$J775</f>
        <v>10204.4410140707</v>
      </c>
      <c r="AT755" s="94" t="n">
        <f aca="false">0.24*AI755/$AN775*$AZ755</f>
        <v>0.0154794521523426</v>
      </c>
      <c r="AU755" s="81" t="n">
        <f aca="false">AT755*$J775</f>
        <v>74857.8101977648</v>
      </c>
      <c r="AV755" s="94" t="n">
        <f aca="false">0.25*AK755/$AN775*$AZ755</f>
        <v>0.0133196986651349</v>
      </c>
      <c r="AW755" s="81" t="n">
        <f aca="false">AV755*$J775</f>
        <v>64413.3568005632</v>
      </c>
      <c r="AX755" s="94" t="n">
        <f aca="false">0.35*AM755/$AN775*$AZ755</f>
        <v>0.012751365237053</v>
      </c>
      <c r="AY755" s="81" t="n">
        <f aca="false">AX755*$J775</f>
        <v>61664.9264640305</v>
      </c>
      <c r="AZ755" s="140" t="n">
        <v>1</v>
      </c>
      <c r="BA755" s="140"/>
    </row>
    <row r="756" customFormat="false" ht="13.8" hidden="false" customHeight="false" outlineLevel="0" collapsed="false">
      <c r="A756" s="89" t="s">
        <v>50</v>
      </c>
      <c r="B756" s="81" t="n">
        <f aca="true">INDIRECT(ADDRESS(ROW()-35*INT((ROW()-15)/35)+138,2+INT((ROW()-15)/35), 1, 1, "Variables_Simulación"))</f>
        <v>0</v>
      </c>
      <c r="C756" s="81" t="n">
        <f aca="true">INDIRECT(ADDRESS(ROW()-35*INT((ROW()-15)/35)+108,2+INT((ROW()-15)/35), 1, 1, "Variables_Simulación"))</f>
        <v>0</v>
      </c>
      <c r="D756" s="81" t="n">
        <f aca="true">INDIRECT(ADDRESS(ROW()-35*INT((ROW()-15)/35)+78,2+INT((ROW()-15)/35), 1, 1, "Variables_Simulación"))</f>
        <v>0</v>
      </c>
      <c r="E756" s="81" t="n">
        <f aca="true">INDIRECT(ADDRESS(ROW()-35*INT((ROW()-15)/35)+48,2+INT((ROW()-15)/35), 1, 1, "Variables_Simulación"))</f>
        <v>0</v>
      </c>
      <c r="F756" s="81" t="n">
        <f aca="true">INDIRECT(ADDRESS(ROW()-35*INT((ROW()-15)/35)+18,2+INT((ROW()-15)/35), 1, 1, "Variables_Simulación"))</f>
        <v>0</v>
      </c>
      <c r="G756" s="81" t="n">
        <f aca="true">INDIRECT(ADDRESS(ROW()-35*INT((ROW()-15)/35)-12,2+INT((ROW()-15)/35), 1, 1, "Variables_Simulación"))</f>
        <v>0</v>
      </c>
      <c r="H756" s="81" t="n">
        <f aca="true">INDIRECT(ADDRESS(ROW()-35*INT((ROW()-15)/35)+168,2+INT((ROW()-15)/35), 1, 1, "Variables_Simulación"))</f>
        <v>0</v>
      </c>
      <c r="I756" s="82" t="n">
        <f aca="false">AP756+AR756+AT756+AV756+AX756</f>
        <v>0.0357174366292913</v>
      </c>
      <c r="J756" s="81" t="n">
        <f aca="false">AQ756+AS756+AU756+AW756+AY756</f>
        <v>172727.630515111</v>
      </c>
      <c r="K756" s="90" t="n">
        <f aca="false">I756-Tabla_Ministerio!J756</f>
        <v>0.000153978220834766</v>
      </c>
      <c r="L756" s="81" t="n">
        <f aca="false">J756-Tabla_Ministerio!K756</f>
        <v>744.630515111232</v>
      </c>
      <c r="M756" s="82" t="n">
        <f aca="false">Q791/Q810</f>
        <v>0.0549859445741098</v>
      </c>
      <c r="N756" s="81" t="n">
        <f aca="false">ROUND(N775*M756,0)</f>
        <v>5052272</v>
      </c>
      <c r="O756" s="82" t="n">
        <f aca="false">Tabla_Ministerio!L756/Tabla_Ministerio!L775-M756</f>
        <v>-6.49326885426155E-006</v>
      </c>
      <c r="P756" s="81" t="n">
        <f aca="false">N756-Tabla_Ministerio!L756</f>
        <v>597</v>
      </c>
      <c r="Q756" s="83" t="n">
        <f aca="false">N756+J756</f>
        <v>5224999.63051511</v>
      </c>
      <c r="R756" s="81" t="n">
        <f aca="false">Q756-Tabla_Ministerio!M756</f>
        <v>1341.63051511161</v>
      </c>
      <c r="T756" s="83" t="n">
        <f aca="false">B756+Tabla_Ministerio!B756</f>
        <v>9142</v>
      </c>
      <c r="U756" s="83" t="n">
        <f aca="false">C756+Tabla_Ministerio!C756</f>
        <v>61</v>
      </c>
      <c r="V756" s="83" t="n">
        <f aca="false">D756+Tabla_Ministerio!D756</f>
        <v>623.204545454546</v>
      </c>
      <c r="W756" s="83" t="n">
        <f aca="false">E756+Tabla_Ministerio!E756</f>
        <v>310.75</v>
      </c>
      <c r="X756" s="83" t="n">
        <f aca="false">F756+Tabla_Ministerio!F756</f>
        <v>16</v>
      </c>
      <c r="Y756" s="83" t="n">
        <f aca="false">G756+Tabla_Ministerio!G756</f>
        <v>89</v>
      </c>
      <c r="Z756" s="83" t="n">
        <f aca="false">H756+Tabla_Ministerio!H756</f>
        <v>0</v>
      </c>
      <c r="AA756" s="83" t="n">
        <f aca="false">Y756+0.33*Z756</f>
        <v>89</v>
      </c>
      <c r="AD756" s="91" t="n">
        <f aca="false">IF(U756&gt;0,T756/U756,0)</f>
        <v>149.868852459016</v>
      </c>
      <c r="AE756" s="92" t="n">
        <f aca="false">EXP((((AD756-AD775)/AD776+2)/4-1.9)^3)</f>
        <v>0.0197015592099437</v>
      </c>
      <c r="AF756" s="93" t="n">
        <f aca="false">T756/V756</f>
        <v>14.6693410160096</v>
      </c>
      <c r="AG756" s="92" t="n">
        <f aca="false">EXP((((AF756-AF775)/AF776+2)/4-1.9)^3)</f>
        <v>0.0085780092908497</v>
      </c>
      <c r="AH756" s="92" t="n">
        <f aca="false">W756/V756</f>
        <v>0.498632434995076</v>
      </c>
      <c r="AI756" s="92" t="n">
        <f aca="false">EXP((((AH756-AH775)/AH776+2)/4-1.9)^3)</f>
        <v>0.118530848346108</v>
      </c>
      <c r="AJ756" s="92" t="n">
        <f aca="false">X756/V756</f>
        <v>0.0256737536924255</v>
      </c>
      <c r="AK756" s="92" t="n">
        <f aca="false">EXP((((AJ756-AJ775)/AJ776+2)/4-1.9)^3)</f>
        <v>0.0944506715933093</v>
      </c>
      <c r="AL756" s="92" t="n">
        <f aca="false">AA756/V756</f>
        <v>0.142810254914117</v>
      </c>
      <c r="AM756" s="92" t="n">
        <f aca="false">EXP((((AL756-AL775)/AL776+2)/4-1.9)^3)</f>
        <v>0.136785627492495</v>
      </c>
      <c r="AN756" s="92" t="n">
        <f aca="false">0.01*AE756+0.15*AG756+0.24*AI756+0.25*AK756+0.35*AM756</f>
        <v>0.101418758109493</v>
      </c>
      <c r="AP756" s="94" t="n">
        <f aca="false">0.01*AE756/$AN775*$AZ756</f>
        <v>6.93845207431626E-005</v>
      </c>
      <c r="AQ756" s="81" t="n">
        <f aca="false">AP756*$J775</f>
        <v>335.539864934335</v>
      </c>
      <c r="AR756" s="94" t="n">
        <f aca="false">0.15*AG756/$AN775*$AZ756</f>
        <v>0.000453147685343304</v>
      </c>
      <c r="AS756" s="81" t="n">
        <f aca="false">AR756*$J775</f>
        <v>2191.3981894929</v>
      </c>
      <c r="AT756" s="94" t="n">
        <f aca="false">0.24*AI756/$AN775*$AZ756</f>
        <v>0.0100185444428674</v>
      </c>
      <c r="AU756" s="81" t="n">
        <f aca="false">AT756*$J775</f>
        <v>48449.1499428513</v>
      </c>
      <c r="AV756" s="94" t="n">
        <f aca="false">0.25*AK756/$AN775*$AZ756</f>
        <v>0.00831585778635226</v>
      </c>
      <c r="AW756" s="81" t="n">
        <f aca="false">AV756*$J775</f>
        <v>40215.0475143368</v>
      </c>
      <c r="AX756" s="94" t="n">
        <f aca="false">0.35*AM756/$AN775*$AZ756</f>
        <v>0.0168605021939851</v>
      </c>
      <c r="AY756" s="81" t="n">
        <f aca="false">AX756*$J775</f>
        <v>81536.4950034959</v>
      </c>
      <c r="AZ756" s="140" t="n">
        <v>1</v>
      </c>
      <c r="BA756" s="140"/>
    </row>
    <row r="757" customFormat="false" ht="13.8" hidden="false" customHeight="false" outlineLevel="0" collapsed="false">
      <c r="A757" s="89" t="s">
        <v>51</v>
      </c>
      <c r="B757" s="81" t="n">
        <f aca="true">INDIRECT(ADDRESS(ROW()-35*INT((ROW()-15)/35)+138,2+INT((ROW()-15)/35), 1, 1, "Variables_Simulación"))</f>
        <v>0</v>
      </c>
      <c r="C757" s="81" t="n">
        <f aca="true">INDIRECT(ADDRESS(ROW()-35*INT((ROW()-15)/35)+108,2+INT((ROW()-15)/35), 1, 1, "Variables_Simulación"))</f>
        <v>0</v>
      </c>
      <c r="D757" s="81" t="n">
        <f aca="true">INDIRECT(ADDRESS(ROW()-35*INT((ROW()-15)/35)+78,2+INT((ROW()-15)/35), 1, 1, "Variables_Simulación"))</f>
        <v>0</v>
      </c>
      <c r="E757" s="81" t="n">
        <f aca="true">INDIRECT(ADDRESS(ROW()-35*INT((ROW()-15)/35)+48,2+INT((ROW()-15)/35), 1, 1, "Variables_Simulación"))</f>
        <v>0</v>
      </c>
      <c r="F757" s="81" t="n">
        <f aca="true">INDIRECT(ADDRESS(ROW()-35*INT((ROW()-15)/35)+18,2+INT((ROW()-15)/35), 1, 1, "Variables_Simulación"))</f>
        <v>0</v>
      </c>
      <c r="G757" s="81" t="n">
        <f aca="true">INDIRECT(ADDRESS(ROW()-35*INT((ROW()-15)/35)-12,2+INT((ROW()-15)/35), 1, 1, "Variables_Simulación"))</f>
        <v>0</v>
      </c>
      <c r="H757" s="81" t="n">
        <f aca="true">INDIRECT(ADDRESS(ROW()-35*INT((ROW()-15)/35)+168,2+INT((ROW()-15)/35), 1, 1, "Variables_Simulación"))</f>
        <v>0</v>
      </c>
      <c r="I757" s="82" t="n">
        <f aca="false">AP757+AR757+AT757+AV757+AX757</f>
        <v>0.0643118232980082</v>
      </c>
      <c r="J757" s="81" t="n">
        <f aca="false">AQ757+AS757+AU757+AW757+AY757</f>
        <v>311008.568942533</v>
      </c>
      <c r="K757" s="90" t="n">
        <f aca="false">I757-Tabla_Ministerio!J757</f>
        <v>-0.000124780328954577</v>
      </c>
      <c r="L757" s="81" t="n">
        <f aca="false">J757-Tabla_Ministerio!K757</f>
        <v>-603.431057466893</v>
      </c>
      <c r="M757" s="82" t="n">
        <f aca="false">Q792/Q810</f>
        <v>0.0482000461096704</v>
      </c>
      <c r="N757" s="81" t="n">
        <f aca="false">ROUND(N775*M757,0)</f>
        <v>4428763</v>
      </c>
      <c r="O757" s="82" t="n">
        <f aca="false">Tabla_Ministerio!L757/Tabla_Ministerio!L775-M757</f>
        <v>8.90810464886094E-007</v>
      </c>
      <c r="P757" s="81" t="n">
        <f aca="false">N757-Tabla_Ministerio!L757</f>
        <v>-82</v>
      </c>
      <c r="Q757" s="83" t="n">
        <f aca="false">N757+J757</f>
        <v>4739771.56894253</v>
      </c>
      <c r="R757" s="81" t="n">
        <f aca="false">Q757-Tabla_Ministerio!M757</f>
        <v>-685.431057467125</v>
      </c>
      <c r="T757" s="83" t="n">
        <f aca="false">B757+Tabla_Ministerio!B757</f>
        <v>6674</v>
      </c>
      <c r="U757" s="83" t="n">
        <f aca="false">C757+Tabla_Ministerio!C757</f>
        <v>30</v>
      </c>
      <c r="V757" s="83" t="n">
        <f aca="false">D757+Tabla_Ministerio!D757</f>
        <v>240.772727272727</v>
      </c>
      <c r="W757" s="83" t="n">
        <f aca="false">E757+Tabla_Ministerio!E757</f>
        <v>142.386363636364</v>
      </c>
      <c r="X757" s="83" t="n">
        <f aca="false">F757+Tabla_Ministerio!F757</f>
        <v>4</v>
      </c>
      <c r="Y757" s="83" t="n">
        <f aca="false">G757+Tabla_Ministerio!G757</f>
        <v>41</v>
      </c>
      <c r="Z757" s="83" t="n">
        <f aca="false">H757+Tabla_Ministerio!H757</f>
        <v>0</v>
      </c>
      <c r="AA757" s="83" t="n">
        <f aca="false">Y757+0.33*Z757</f>
        <v>41</v>
      </c>
      <c r="AD757" s="91" t="n">
        <f aca="false">IF(U757&gt;0,T757/U757,0)</f>
        <v>222.466666666667</v>
      </c>
      <c r="AE757" s="92" t="n">
        <f aca="false">EXP((((AD757-AD775)/AD776+2)/4-1.9)^3)</f>
        <v>0.114276678445742</v>
      </c>
      <c r="AF757" s="93" t="n">
        <f aca="false">T757/V757</f>
        <v>27.7190862752502</v>
      </c>
      <c r="AG757" s="92" t="n">
        <f aca="false">EXP((((AF757-AF775)/AF776+2)/4-1.9)^3)</f>
        <v>0.292371224261786</v>
      </c>
      <c r="AH757" s="92" t="n">
        <f aca="false">W757/V757</f>
        <v>0.591372474985843</v>
      </c>
      <c r="AI757" s="92" t="n">
        <f aca="false">EXP((((AH757-AH775)/AH776+2)/4-1.9)^3)</f>
        <v>0.247008966045071</v>
      </c>
      <c r="AJ757" s="92" t="n">
        <f aca="false">X757/V757</f>
        <v>0.0166131772701529</v>
      </c>
      <c r="AK757" s="92" t="n">
        <f aca="false">EXP((((AJ757-AJ775)/AJ776+2)/4-1.9)^3)</f>
        <v>0.047587914957331</v>
      </c>
      <c r="AL757" s="92" t="n">
        <f aca="false">AA757/V757</f>
        <v>0.170285067019068</v>
      </c>
      <c r="AM757" s="92" t="n">
        <f aca="false">EXP((((AL757-AL775)/AL776+2)/4-1.9)^3)</f>
        <v>0.189812042757514</v>
      </c>
      <c r="AN757" s="92" t="n">
        <f aca="false">0.01*AE757+0.15*AG757+0.24*AI757+0.25*AK757+0.35*AM757</f>
        <v>0.182611795979005</v>
      </c>
      <c r="AP757" s="94" t="n">
        <f aca="false">0.01*AE757/$AN775*$AZ757</f>
        <v>0.000402457109185368</v>
      </c>
      <c r="AQ757" s="81" t="n">
        <f aca="false">AP757*$J775</f>
        <v>1946.26124979365</v>
      </c>
      <c r="AR757" s="94" t="n">
        <f aca="false">0.15*AG757/$AN775*$AZ757</f>
        <v>0.0154449988386633</v>
      </c>
      <c r="AS757" s="81" t="n">
        <f aca="false">AR757*$J775</f>
        <v>74691.1957988373</v>
      </c>
      <c r="AT757" s="94" t="n">
        <f aca="false">0.24*AI757/$AN775*$AZ757</f>
        <v>0.0208778587063114</v>
      </c>
      <c r="AU757" s="81" t="n">
        <f aca="false">AT757*$J775</f>
        <v>100964.218177211</v>
      </c>
      <c r="AV757" s="94" t="n">
        <f aca="false">0.25*AK757/$AN775*$AZ757</f>
        <v>0.00418985197731747</v>
      </c>
      <c r="AW757" s="81" t="n">
        <f aca="false">AV757*$J775</f>
        <v>20261.9021001525</v>
      </c>
      <c r="AX757" s="94" t="n">
        <f aca="false">0.35*AM757/$AN775*$AZ757</f>
        <v>0.0233966566665307</v>
      </c>
      <c r="AY757" s="81" t="n">
        <f aca="false">AX757*$J775</f>
        <v>113144.991616539</v>
      </c>
      <c r="AZ757" s="140" t="n">
        <v>1</v>
      </c>
      <c r="BA757" s="140"/>
    </row>
    <row r="758" customFormat="false" ht="13.8" hidden="false" customHeight="false" outlineLevel="0" collapsed="false">
      <c r="A758" s="89" t="s">
        <v>52</v>
      </c>
      <c r="B758" s="81" t="n">
        <f aca="true">INDIRECT(ADDRESS(ROW()-35*INT((ROW()-15)/35)+138,2+INT((ROW()-15)/35), 1, 1, "Variables_Simulación"))</f>
        <v>0</v>
      </c>
      <c r="C758" s="81" t="n">
        <f aca="true">INDIRECT(ADDRESS(ROW()-35*INT((ROW()-15)/35)+108,2+INT((ROW()-15)/35), 1, 1, "Variables_Simulación"))</f>
        <v>0</v>
      </c>
      <c r="D758" s="81" t="n">
        <f aca="true">INDIRECT(ADDRESS(ROW()-35*INT((ROW()-15)/35)+78,2+INT((ROW()-15)/35), 1, 1, "Variables_Simulación"))</f>
        <v>0</v>
      </c>
      <c r="E758" s="81" t="n">
        <f aca="true">INDIRECT(ADDRESS(ROW()-35*INT((ROW()-15)/35)+48,2+INT((ROW()-15)/35), 1, 1, "Variables_Simulación"))</f>
        <v>0</v>
      </c>
      <c r="F758" s="81" t="n">
        <f aca="true">INDIRECT(ADDRESS(ROW()-35*INT((ROW()-15)/35)+18,2+INT((ROW()-15)/35), 1, 1, "Variables_Simulación"))</f>
        <v>0</v>
      </c>
      <c r="G758" s="81" t="n">
        <f aca="true">INDIRECT(ADDRESS(ROW()-35*INT((ROW()-15)/35)-12,2+INT((ROW()-15)/35), 1, 1, "Variables_Simulación"))</f>
        <v>0</v>
      </c>
      <c r="H758" s="81" t="n">
        <f aca="true">INDIRECT(ADDRESS(ROW()-35*INT((ROW()-15)/35)+168,2+INT((ROW()-15)/35), 1, 1, "Variables_Simulación"))</f>
        <v>0</v>
      </c>
      <c r="I758" s="82" t="n">
        <f aca="false">AP758+AR758+AT758+AV758+AX758</f>
        <v>0.0090201218617767</v>
      </c>
      <c r="J758" s="81" t="n">
        <f aca="false">AQ758+AS758+AU758+AW758+AY758</f>
        <v>43620.8312570934</v>
      </c>
      <c r="K758" s="90" t="n">
        <f aca="false">I758-Tabla_Ministerio!J758</f>
        <v>-0.000134858538132564</v>
      </c>
      <c r="L758" s="81" t="n">
        <f aca="false">J758-Tabla_Ministerio!K758</f>
        <v>-652.168742906564</v>
      </c>
      <c r="M758" s="82" t="n">
        <f aca="false">Q793/Q810</f>
        <v>0.0256638074984533</v>
      </c>
      <c r="N758" s="81" t="n">
        <f aca="false">ROUND(N775*M758,0)</f>
        <v>2358067</v>
      </c>
      <c r="O758" s="82" t="n">
        <f aca="false">Tabla_Ministerio!L758/Tabla_Ministerio!L775-M758</f>
        <v>6.38065884008693E-006</v>
      </c>
      <c r="P758" s="81" t="n">
        <f aca="false">N758-Tabla_Ministerio!L758</f>
        <v>-586</v>
      </c>
      <c r="Q758" s="83" t="n">
        <f aca="false">N758+J758</f>
        <v>2401687.83125709</v>
      </c>
      <c r="R758" s="81" t="n">
        <f aca="false">Q758-Tabla_Ministerio!M758</f>
        <v>-1238.16874290677</v>
      </c>
      <c r="T758" s="83" t="n">
        <f aca="false">B758+Tabla_Ministerio!B758</f>
        <v>5689</v>
      </c>
      <c r="U758" s="83" t="n">
        <f aca="false">C758+Tabla_Ministerio!C758</f>
        <v>30</v>
      </c>
      <c r="V758" s="83" t="n">
        <f aca="false">D758+Tabla_Ministerio!D758</f>
        <v>395.159090909091</v>
      </c>
      <c r="W758" s="83" t="n">
        <f aca="false">E758+Tabla_Ministerio!E758</f>
        <v>105.5</v>
      </c>
      <c r="X758" s="83" t="n">
        <f aca="false">F758+Tabla_Ministerio!F758</f>
        <v>6</v>
      </c>
      <c r="Y758" s="83" t="n">
        <f aca="false">G758+Tabla_Ministerio!G758</f>
        <v>20</v>
      </c>
      <c r="Z758" s="83" t="n">
        <f aca="false">H758+Tabla_Ministerio!H758</f>
        <v>0</v>
      </c>
      <c r="AA758" s="83" t="n">
        <f aca="false">Y758+0.33*Z758</f>
        <v>20</v>
      </c>
      <c r="AD758" s="91" t="n">
        <f aca="false">IF(U758&gt;0,T758/U758,0)</f>
        <v>189.633333333333</v>
      </c>
      <c r="AE758" s="92" t="n">
        <f aca="false">EXP((((AD758-AD775)/AD776+2)/4-1.9)^3)</f>
        <v>0.0561997401300142</v>
      </c>
      <c r="AF758" s="93" t="n">
        <f aca="false">T758/V758</f>
        <v>14.3967331914649</v>
      </c>
      <c r="AG758" s="92" t="n">
        <f aca="false">EXP((((AF758-AF775)/AF776+2)/4-1.9)^3)</f>
        <v>0.00769148452578485</v>
      </c>
      <c r="AH758" s="92" t="n">
        <f aca="false">W758/V758</f>
        <v>0.26698107781676</v>
      </c>
      <c r="AI758" s="92" t="n">
        <f aca="false">EXP((((AH758-AH775)/AH776+2)/4-1.9)^3)</f>
        <v>0.00678895132382307</v>
      </c>
      <c r="AJ758" s="92" t="n">
        <f aca="false">X758/V758</f>
        <v>0.0151837579801001</v>
      </c>
      <c r="AK758" s="92" t="n">
        <f aca="false">EXP((((AJ758-AJ775)/AJ776+2)/4-1.9)^3)</f>
        <v>0.0422499656133611</v>
      </c>
      <c r="AL758" s="92" t="n">
        <f aca="false">AA758/V758</f>
        <v>0.0506125266003336</v>
      </c>
      <c r="AM758" s="92" t="n">
        <f aca="false">EXP((((AL758-AL775)/AL776+2)/4-1.9)^3)</f>
        <v>0.0334424232294172</v>
      </c>
      <c r="AN758" s="92" t="n">
        <f aca="false">0.01*AE758+0.15*AG758+0.24*AI758+0.25*AK758+0.35*AM758</f>
        <v>0.0256124079315217</v>
      </c>
      <c r="AP758" s="94" t="n">
        <f aca="false">0.01*AE758/$AN775*$AZ758</f>
        <v>0.000197923016816011</v>
      </c>
      <c r="AQ758" s="81" t="n">
        <f aca="false">AP758*$J775</f>
        <v>957.145219402338</v>
      </c>
      <c r="AR758" s="94" t="n">
        <f aca="false">0.15*AG758/$AN775*$AZ758</f>
        <v>0.000406315532139975</v>
      </c>
      <c r="AS758" s="81" t="n">
        <f aca="false">AR758*$J775</f>
        <v>1964.92037870572</v>
      </c>
      <c r="AT758" s="94" t="n">
        <f aca="false">0.24*AI758/$AN775*$AZ758</f>
        <v>0.000573820330379997</v>
      </c>
      <c r="AU758" s="81" t="n">
        <f aca="false">AT758*$J775</f>
        <v>2774.96470524015</v>
      </c>
      <c r="AV758" s="94" t="n">
        <f aca="false">0.25*AK758/$AN775*$AZ758</f>
        <v>0.00371987514320515</v>
      </c>
      <c r="AW758" s="81" t="n">
        <f aca="false">AV758*$J775</f>
        <v>17989.1190391575</v>
      </c>
      <c r="AX758" s="94" t="n">
        <f aca="false">0.35*AM758/$AN775*$AZ758</f>
        <v>0.00412218783923556</v>
      </c>
      <c r="AY758" s="81" t="n">
        <f aca="false">AX758*$J775</f>
        <v>19934.6819145877</v>
      </c>
      <c r="AZ758" s="140" t="n">
        <v>1</v>
      </c>
      <c r="BA758" s="140"/>
    </row>
    <row r="759" customFormat="false" ht="13.8" hidden="false" customHeight="false" outlineLevel="0" collapsed="false">
      <c r="A759" s="89" t="s">
        <v>53</v>
      </c>
      <c r="B759" s="81" t="n">
        <f aca="true">INDIRECT(ADDRESS(ROW()-35*INT((ROW()-15)/35)+138,2+INT((ROW()-15)/35), 1, 1, "Variables_Simulación"))</f>
        <v>0</v>
      </c>
      <c r="C759" s="81" t="n">
        <f aca="true">INDIRECT(ADDRESS(ROW()-35*INT((ROW()-15)/35)+108,2+INT((ROW()-15)/35), 1, 1, "Variables_Simulación"))</f>
        <v>0</v>
      </c>
      <c r="D759" s="81" t="n">
        <f aca="true">INDIRECT(ADDRESS(ROW()-35*INT((ROW()-15)/35)+78,2+INT((ROW()-15)/35), 1, 1, "Variables_Simulación"))</f>
        <v>0</v>
      </c>
      <c r="E759" s="81" t="n">
        <f aca="true">INDIRECT(ADDRESS(ROW()-35*INT((ROW()-15)/35)+48,2+INT((ROW()-15)/35), 1, 1, "Variables_Simulación"))</f>
        <v>0</v>
      </c>
      <c r="F759" s="81" t="n">
        <f aca="true">INDIRECT(ADDRESS(ROW()-35*INT((ROW()-15)/35)+18,2+INT((ROW()-15)/35), 1, 1, "Variables_Simulación"))</f>
        <v>0</v>
      </c>
      <c r="G759" s="81" t="n">
        <f aca="true">INDIRECT(ADDRESS(ROW()-35*INT((ROW()-15)/35)-12,2+INT((ROW()-15)/35), 1, 1, "Variables_Simulación"))</f>
        <v>0</v>
      </c>
      <c r="H759" s="81" t="n">
        <f aca="true">INDIRECT(ADDRESS(ROW()-35*INT((ROW()-15)/35)+168,2+INT((ROW()-15)/35), 1, 1, "Variables_Simulación"))</f>
        <v>0</v>
      </c>
      <c r="I759" s="82" t="n">
        <f aca="false">AP759+AR759+AT759+AV759+AX759</f>
        <v>0.00987558715859902</v>
      </c>
      <c r="J759" s="81" t="n">
        <f aca="false">AQ759+AS759+AU759+AW759+AY759</f>
        <v>47757.8160928654</v>
      </c>
      <c r="K759" s="90" t="n">
        <f aca="false">I759-Tabla_Ministerio!J759</f>
        <v>1.67115340315854E-005</v>
      </c>
      <c r="L759" s="81" t="n">
        <f aca="false">J759-Tabla_Ministerio!K759</f>
        <v>80.8160928654397</v>
      </c>
      <c r="M759" s="82" t="n">
        <f aca="false">Q794/Q810</f>
        <v>0.0251421024833216</v>
      </c>
      <c r="N759" s="81" t="n">
        <f aca="false">ROUND(N775*M759,0)</f>
        <v>2310131</v>
      </c>
      <c r="O759" s="82" t="n">
        <f aca="false">Tabla_Ministerio!L759/Tabla_Ministerio!L775-M759</f>
        <v>-4.72255658546389E-006</v>
      </c>
      <c r="P759" s="81" t="n">
        <f aca="false">N759-Tabla_Ministerio!L759</f>
        <v>434</v>
      </c>
      <c r="Q759" s="83" t="n">
        <f aca="false">N759+J759</f>
        <v>2357888.81609287</v>
      </c>
      <c r="R759" s="81" t="n">
        <f aca="false">Q759-Tabla_Ministerio!M759</f>
        <v>514.816092865542</v>
      </c>
      <c r="T759" s="83" t="n">
        <f aca="false">B759+Tabla_Ministerio!B759</f>
        <v>5903</v>
      </c>
      <c r="U759" s="83" t="n">
        <f aca="false">C759+Tabla_Ministerio!C759</f>
        <v>29</v>
      </c>
      <c r="V759" s="83" t="n">
        <f aca="false">D759+Tabla_Ministerio!D759</f>
        <v>328.681818181818</v>
      </c>
      <c r="W759" s="83" t="n">
        <f aca="false">E759+Tabla_Ministerio!E759</f>
        <v>109.727272727273</v>
      </c>
      <c r="X759" s="83" t="n">
        <f aca="false">F759+Tabla_Ministerio!F759</f>
        <v>2</v>
      </c>
      <c r="Y759" s="83" t="n">
        <f aca="false">G759+Tabla_Ministerio!G759</f>
        <v>20</v>
      </c>
      <c r="Z759" s="83" t="n">
        <f aca="false">H759+Tabla_Ministerio!H759</f>
        <v>0</v>
      </c>
      <c r="AA759" s="83" t="n">
        <f aca="false">Y759+0.33*Z759</f>
        <v>20</v>
      </c>
      <c r="AD759" s="91" t="n">
        <f aca="false">IF(U759&gt;0,T759/U759,0)</f>
        <v>203.551724137931</v>
      </c>
      <c r="AE759" s="92" t="n">
        <f aca="false">EXP((((AD759-AD775)/AD776+2)/4-1.9)^3)</f>
        <v>0.0771794950314651</v>
      </c>
      <c r="AF759" s="93" t="n">
        <f aca="false">T759/V759</f>
        <v>17.9596183100539</v>
      </c>
      <c r="AG759" s="92" t="n">
        <f aca="false">EXP((((AF759-AF775)/AF776+2)/4-1.9)^3)</f>
        <v>0.0282179826132663</v>
      </c>
      <c r="AH759" s="92" t="n">
        <f aca="false">W759/V759</f>
        <v>0.333840409348639</v>
      </c>
      <c r="AI759" s="92" t="n">
        <f aca="false">EXP((((AH759-AH775)/AH776+2)/4-1.9)^3)</f>
        <v>0.018325056905294</v>
      </c>
      <c r="AJ759" s="92" t="n">
        <f aca="false">X759/V759</f>
        <v>0.00608491218365372</v>
      </c>
      <c r="AK759" s="92" t="n">
        <f aca="false">EXP((((AJ759-AJ775)/AJ776+2)/4-1.9)^3)</f>
        <v>0.0184107294897383</v>
      </c>
      <c r="AL759" s="92" t="n">
        <f aca="false">AA759/V759</f>
        <v>0.0608491218365372</v>
      </c>
      <c r="AM759" s="92" t="n">
        <f aca="false">EXP((((AL759-AL775)/AL776+2)/4-1.9)^3)</f>
        <v>0.0401036903925349</v>
      </c>
      <c r="AN759" s="92" t="n">
        <f aca="false">0.01*AE759+0.15*AG759+0.24*AI759+0.25*AK759+0.35*AM759</f>
        <v>0.0280414800093969</v>
      </c>
      <c r="AP759" s="94" t="n">
        <f aca="false">0.01*AE759/$AN775*$AZ759</f>
        <v>0.00027180905921673</v>
      </c>
      <c r="AQ759" s="81" t="n">
        <f aca="false">AP759*$J775</f>
        <v>1314.45420449197</v>
      </c>
      <c r="AR759" s="94" t="n">
        <f aca="false">0.15*AG759/$AN775*$AZ759</f>
        <v>0.00149066211899528</v>
      </c>
      <c r="AS759" s="81" t="n">
        <f aca="false">AR759*$J775</f>
        <v>7208.76300236887</v>
      </c>
      <c r="AT759" s="94" t="n">
        <f aca="false">0.24*AI759/$AN775*$AZ759</f>
        <v>0.00154888284008296</v>
      </c>
      <c r="AU759" s="81" t="n">
        <f aca="false">AT759*$J775</f>
        <v>7490.31532385067</v>
      </c>
      <c r="AV759" s="94" t="n">
        <f aca="false">0.25*AK759/$AN775*$AZ759</f>
        <v>0.0016209626209848</v>
      </c>
      <c r="AW759" s="81" t="n">
        <f aca="false">AV759*$J775</f>
        <v>7838.88932406358</v>
      </c>
      <c r="AX759" s="94" t="n">
        <f aca="false">0.35*AM759/$AN775*$AZ759</f>
        <v>0.00494327051931925</v>
      </c>
      <c r="AY759" s="81" t="n">
        <f aca="false">AX759*$J775</f>
        <v>23905.3942380904</v>
      </c>
      <c r="AZ759" s="140" t="n">
        <v>1</v>
      </c>
      <c r="BA759" s="140"/>
    </row>
    <row r="760" customFormat="false" ht="13.8" hidden="false" customHeight="false" outlineLevel="0" collapsed="false">
      <c r="A760" s="89" t="s">
        <v>54</v>
      </c>
      <c r="B760" s="81" t="n">
        <f aca="true">INDIRECT(ADDRESS(ROW()-35*INT((ROW()-15)/35)+138,2+INT((ROW()-15)/35), 1, 1, "Variables_Simulación"))</f>
        <v>0</v>
      </c>
      <c r="C760" s="81" t="n">
        <f aca="true">INDIRECT(ADDRESS(ROW()-35*INT((ROW()-15)/35)+108,2+INT((ROW()-15)/35), 1, 1, "Variables_Simulación"))</f>
        <v>0</v>
      </c>
      <c r="D760" s="81" t="n">
        <f aca="true">INDIRECT(ADDRESS(ROW()-35*INT((ROW()-15)/35)+78,2+INT((ROW()-15)/35), 1, 1, "Variables_Simulación"))</f>
        <v>0</v>
      </c>
      <c r="E760" s="81" t="n">
        <f aca="true">INDIRECT(ADDRESS(ROW()-35*INT((ROW()-15)/35)+48,2+INT((ROW()-15)/35), 1, 1, "Variables_Simulación"))</f>
        <v>0</v>
      </c>
      <c r="F760" s="81" t="n">
        <f aca="true">INDIRECT(ADDRESS(ROW()-35*INT((ROW()-15)/35)+18,2+INT((ROW()-15)/35), 1, 1, "Variables_Simulación"))</f>
        <v>0</v>
      </c>
      <c r="G760" s="81" t="n">
        <f aca="true">INDIRECT(ADDRESS(ROW()-35*INT((ROW()-15)/35)-12,2+INT((ROW()-15)/35), 1, 1, "Variables_Simulación"))</f>
        <v>0</v>
      </c>
      <c r="H760" s="81" t="n">
        <f aca="true">INDIRECT(ADDRESS(ROW()-35*INT((ROW()-15)/35)+168,2+INT((ROW()-15)/35), 1, 1, "Variables_Simulación"))</f>
        <v>0</v>
      </c>
      <c r="I760" s="82" t="n">
        <f aca="false">AP760+AR760+AT760+AV760+AX760</f>
        <v>0.0228790315911795</v>
      </c>
      <c r="J760" s="81" t="n">
        <f aca="false">AQ760+AS760+AU760+AW760+AY760</f>
        <v>110641.78418627</v>
      </c>
      <c r="K760" s="90" t="n">
        <f aca="false">I760-Tabla_Ministerio!J760</f>
        <v>-8.3160162281451E-006</v>
      </c>
      <c r="L760" s="81" t="n">
        <f aca="false">J760-Tabla_Ministerio!K760</f>
        <v>-40.2158137304214</v>
      </c>
      <c r="M760" s="82" t="n">
        <f aca="false">Q795/Q810</f>
        <v>0.0205870978446725</v>
      </c>
      <c r="N760" s="81" t="n">
        <f aca="false">ROUND(N775*M760,0)</f>
        <v>1891604</v>
      </c>
      <c r="O760" s="82" t="n">
        <f aca="false">Tabla_Ministerio!L760/Tabla_Ministerio!L775-M760</f>
        <v>2.45322173029333E-006</v>
      </c>
      <c r="P760" s="81" t="n">
        <f aca="false">N760-Tabla_Ministerio!L760</f>
        <v>-225</v>
      </c>
      <c r="Q760" s="83" t="n">
        <f aca="false">N760+J760</f>
        <v>2002245.78418627</v>
      </c>
      <c r="R760" s="81" t="n">
        <f aca="false">Q760-Tabla_Ministerio!M760</f>
        <v>-265.215813730378</v>
      </c>
      <c r="T760" s="83" t="n">
        <f aca="false">B760+Tabla_Ministerio!B760</f>
        <v>6415</v>
      </c>
      <c r="U760" s="83" t="n">
        <f aca="false">C760+Tabla_Ministerio!C760</f>
        <v>39</v>
      </c>
      <c r="V760" s="83" t="n">
        <f aca="false">D760+Tabla_Ministerio!D760</f>
        <v>264.977272727273</v>
      </c>
      <c r="W760" s="83" t="n">
        <f aca="false">E760+Tabla_Ministerio!E760</f>
        <v>126.795454545455</v>
      </c>
      <c r="X760" s="83" t="n">
        <f aca="false">F760+Tabla_Ministerio!F760</f>
        <v>2</v>
      </c>
      <c r="Y760" s="83" t="n">
        <f aca="false">G760+Tabla_Ministerio!G760</f>
        <v>15</v>
      </c>
      <c r="Z760" s="83" t="n">
        <f aca="false">H760+Tabla_Ministerio!H760</f>
        <v>0</v>
      </c>
      <c r="AA760" s="83" t="n">
        <f aca="false">Y760+0.33*Z760</f>
        <v>15</v>
      </c>
      <c r="AD760" s="91" t="n">
        <f aca="false">IF(U760&gt;0,T760/U760,0)</f>
        <v>164.487179487179</v>
      </c>
      <c r="AE760" s="92" t="n">
        <f aca="false">EXP((((AD760-AD775)/AD776+2)/4-1.9)^3)</f>
        <v>0.0297056333350051</v>
      </c>
      <c r="AF760" s="93" t="n">
        <f aca="false">T760/V760</f>
        <v>24.2096234668496</v>
      </c>
      <c r="AG760" s="92" t="n">
        <f aca="false">EXP((((AF760-AF775)/AF776+2)/4-1.9)^3)</f>
        <v>0.151630301361076</v>
      </c>
      <c r="AH760" s="92" t="n">
        <f aca="false">W760/V760</f>
        <v>0.478514452354406</v>
      </c>
      <c r="AI760" s="92" t="n">
        <f aca="false">EXP((((AH760-AH775)/AH776+2)/4-1.9)^3)</f>
        <v>0.0982780759679487</v>
      </c>
      <c r="AJ760" s="92" t="n">
        <f aca="false">X760/V760</f>
        <v>0.00754781713697572</v>
      </c>
      <c r="AK760" s="92" t="n">
        <f aca="false">EXP((((AJ760-AJ775)/AJ776+2)/4-1.9)^3)</f>
        <v>0.0212268091662727</v>
      </c>
      <c r="AL760" s="92" t="n">
        <f aca="false">AA760/V760</f>
        <v>0.0566086285273179</v>
      </c>
      <c r="AM760" s="92" t="n">
        <f aca="false">EXP((((AL760-AL775)/AL776+2)/4-1.9)^3)</f>
        <v>0.0372268274047143</v>
      </c>
      <c r="AN760" s="92" t="n">
        <f aca="false">0.01*AE760+0.15*AG760+0.24*AI760+0.25*AK760+0.35*AM760</f>
        <v>0.0649644316530374</v>
      </c>
      <c r="AP760" s="94" t="n">
        <f aca="false">0.01*AE760/$AN775*$AZ760</f>
        <v>0.000104616650406084</v>
      </c>
      <c r="AQ760" s="81" t="n">
        <f aca="false">AP760*$J775</f>
        <v>505.920576681352</v>
      </c>
      <c r="AR760" s="94" t="n">
        <f aca="false">0.15*AG760/$AN775*$AZ760</f>
        <v>0.00801012423278377</v>
      </c>
      <c r="AS760" s="81" t="n">
        <f aca="false">AR760*$J775</f>
        <v>38736.536253158</v>
      </c>
      <c r="AT760" s="94" t="n">
        <f aca="false">0.24*AI760/$AN775*$AZ760</f>
        <v>0.00830672593323022</v>
      </c>
      <c r="AU760" s="81" t="n">
        <f aca="false">AT760*$J775</f>
        <v>40170.8863566269</v>
      </c>
      <c r="AV760" s="94" t="n">
        <f aca="false">0.25*AK760/$AN775*$AZ760</f>
        <v>0.00186890281780978</v>
      </c>
      <c r="AW760" s="81" t="n">
        <f aca="false">AV760*$J775</f>
        <v>9037.91497507876</v>
      </c>
      <c r="AX760" s="94" t="n">
        <f aca="false">0.35*AM760/$AN775*$AZ760</f>
        <v>0.00458866195694961</v>
      </c>
      <c r="AY760" s="81" t="n">
        <f aca="false">AX760*$J775</f>
        <v>22190.5260247246</v>
      </c>
      <c r="AZ760" s="140" t="n">
        <v>1</v>
      </c>
      <c r="BA760" s="140"/>
    </row>
    <row r="761" customFormat="false" ht="13.8" hidden="false" customHeight="false" outlineLevel="0" collapsed="false">
      <c r="A761" s="89" t="s">
        <v>55</v>
      </c>
      <c r="B761" s="81" t="n">
        <f aca="true">INDIRECT(ADDRESS(ROW()-35*INT((ROW()-15)/35)+138,2+INT((ROW()-15)/35), 1, 1, "Variables_Simulación"))</f>
        <v>0</v>
      </c>
      <c r="C761" s="81" t="n">
        <f aca="true">INDIRECT(ADDRESS(ROW()-35*INT((ROW()-15)/35)+108,2+INT((ROW()-15)/35), 1, 1, "Variables_Simulación"))</f>
        <v>0</v>
      </c>
      <c r="D761" s="81" t="n">
        <f aca="true">INDIRECT(ADDRESS(ROW()-35*INT((ROW()-15)/35)+78,2+INT((ROW()-15)/35), 1, 1, "Variables_Simulación"))</f>
        <v>0</v>
      </c>
      <c r="E761" s="81" t="n">
        <f aca="true">INDIRECT(ADDRESS(ROW()-35*INT((ROW()-15)/35)+48,2+INT((ROW()-15)/35), 1, 1, "Variables_Simulación"))</f>
        <v>0</v>
      </c>
      <c r="F761" s="81" t="n">
        <f aca="true">INDIRECT(ADDRESS(ROW()-35*INT((ROW()-15)/35)+18,2+INT((ROW()-15)/35), 1, 1, "Variables_Simulación"))</f>
        <v>0</v>
      </c>
      <c r="G761" s="81" t="n">
        <f aca="true">INDIRECT(ADDRESS(ROW()-35*INT((ROW()-15)/35)-12,2+INT((ROW()-15)/35), 1, 1, "Variables_Simulación"))</f>
        <v>0</v>
      </c>
      <c r="H761" s="81" t="n">
        <f aca="true">INDIRECT(ADDRESS(ROW()-35*INT((ROW()-15)/35)+168,2+INT((ROW()-15)/35), 1, 1, "Variables_Simulación"))</f>
        <v>0</v>
      </c>
      <c r="I761" s="82" t="n">
        <f aca="false">AP761+AR761+AT761+AV761+AX761</f>
        <v>0.0141352475710578</v>
      </c>
      <c r="J761" s="81" t="n">
        <f aca="false">AQ761+AS761+AU761+AW761+AY761</f>
        <v>68357.3080855145</v>
      </c>
      <c r="K761" s="90" t="n">
        <f aca="false">I761-Tabla_Ministerio!J761</f>
        <v>5.07259664993161E-005</v>
      </c>
      <c r="L761" s="81" t="n">
        <f aca="false">J761-Tabla_Ministerio!K761</f>
        <v>245.308085514465</v>
      </c>
      <c r="M761" s="82" t="n">
        <f aca="false">Q796/Q810</f>
        <v>0.0206912674451972</v>
      </c>
      <c r="N761" s="81" t="n">
        <f aca="false">ROUND(N775*M761,0)</f>
        <v>1901175</v>
      </c>
      <c r="O761" s="82" t="n">
        <f aca="false">Tabla_Ministerio!L761/Tabla_Ministerio!L775-M761</f>
        <v>4.63630584084801E-006</v>
      </c>
      <c r="P761" s="81" t="n">
        <f aca="false">N761-Tabla_Ministerio!L761</f>
        <v>-426</v>
      </c>
      <c r="Q761" s="83" t="n">
        <f aca="false">N761+J761</f>
        <v>1969532.30808551</v>
      </c>
      <c r="R761" s="81" t="n">
        <f aca="false">Q761-Tabla_Ministerio!M761</f>
        <v>-180.691914485535</v>
      </c>
      <c r="T761" s="83" t="n">
        <f aca="false">B761+Tabla_Ministerio!B761</f>
        <v>8114</v>
      </c>
      <c r="U761" s="83" t="n">
        <f aca="false">C761+Tabla_Ministerio!C761</f>
        <v>31</v>
      </c>
      <c r="V761" s="83" t="n">
        <f aca="false">D761+Tabla_Ministerio!D761</f>
        <v>397.954545454545</v>
      </c>
      <c r="W761" s="83" t="n">
        <f aca="false">E761+Tabla_Ministerio!E761</f>
        <v>170</v>
      </c>
      <c r="X761" s="83" t="n">
        <f aca="false">F761+Tabla_Ministerio!F761</f>
        <v>4</v>
      </c>
      <c r="Y761" s="83" t="n">
        <f aca="false">G761+Tabla_Ministerio!G761</f>
        <v>13</v>
      </c>
      <c r="Z761" s="83" t="n">
        <f aca="false">H761+Tabla_Ministerio!H761</f>
        <v>0</v>
      </c>
      <c r="AA761" s="83" t="n">
        <f aca="false">Y761+0.33*Z761</f>
        <v>13</v>
      </c>
      <c r="AD761" s="91" t="n">
        <f aca="false">IF(U761&gt;0,T761/U761,0)</f>
        <v>261.741935483871</v>
      </c>
      <c r="AE761" s="92" t="n">
        <f aca="false">EXP((((AD761-AD775)/AD776+2)/4-1.9)^3)</f>
        <v>0.226169108099351</v>
      </c>
      <c r="AF761" s="93" t="n">
        <f aca="false">T761/V761</f>
        <v>20.3892632781268</v>
      </c>
      <c r="AG761" s="92" t="n">
        <f aca="false">EXP((((AF761-AF775)/AF776+2)/4-1.9)^3)</f>
        <v>0.0590589961561986</v>
      </c>
      <c r="AH761" s="92" t="n">
        <f aca="false">W761/V761</f>
        <v>0.427184466019418</v>
      </c>
      <c r="AI761" s="92" t="n">
        <f aca="false">EXP((((AH761-AH775)/AH776+2)/4-1.9)^3)</f>
        <v>0.0580157946734188</v>
      </c>
      <c r="AJ761" s="92" t="n">
        <f aca="false">X761/V761</f>
        <v>0.0100513992004569</v>
      </c>
      <c r="AK761" s="92" t="n">
        <f aca="false">EXP((((AJ761-AJ775)/AJ776+2)/4-1.9)^3)</f>
        <v>0.026867897554436</v>
      </c>
      <c r="AL761" s="92" t="n">
        <f aca="false">AA761/V761</f>
        <v>0.0326670474014849</v>
      </c>
      <c r="AM761" s="92" t="n">
        <f aca="false">EXP((((AL761-AL775)/AL776+2)/4-1.9)^3)</f>
        <v>0.0239296354868294</v>
      </c>
      <c r="AN761" s="92" t="n">
        <f aca="false">0.01*AE761+0.15*AG761+0.24*AI761+0.25*AK761+0.35*AM761</f>
        <v>0.0401366780350431</v>
      </c>
      <c r="AP761" s="94" t="n">
        <f aca="false">0.01*AE761/$AN775*$AZ761</f>
        <v>0.000796517423070846</v>
      </c>
      <c r="AQ761" s="81" t="n">
        <f aca="false">AP761*$J775</f>
        <v>3851.91604254719</v>
      </c>
      <c r="AR761" s="94" t="n">
        <f aca="false">0.15*AG761/$AN775*$AZ761</f>
        <v>0.00311989023320696</v>
      </c>
      <c r="AS761" s="81" t="n">
        <f aca="false">AR761*$J775</f>
        <v>15087.6238136065</v>
      </c>
      <c r="AT761" s="94" t="n">
        <f aca="false">0.24*AI761/$AN775*$AZ761</f>
        <v>0.00490365019262095</v>
      </c>
      <c r="AU761" s="81" t="n">
        <f aca="false">AT761*$J775</f>
        <v>23713.7924380547</v>
      </c>
      <c r="AV761" s="94" t="n">
        <f aca="false">0.25*AK761/$AN775*$AZ761</f>
        <v>0.00236556936347712</v>
      </c>
      <c r="AW761" s="81" t="n">
        <f aca="false">AV761*$J775</f>
        <v>11439.7680665991</v>
      </c>
      <c r="AX761" s="94" t="n">
        <f aca="false">0.35*AM761/$AN775*$AZ761</f>
        <v>0.00294962035868197</v>
      </c>
      <c r="AY761" s="81" t="n">
        <f aca="false">AX761*$J775</f>
        <v>14264.207724707</v>
      </c>
      <c r="AZ761" s="140" t="n">
        <v>1</v>
      </c>
      <c r="BA761" s="140"/>
    </row>
    <row r="762" customFormat="false" ht="13.8" hidden="false" customHeight="false" outlineLevel="0" collapsed="false">
      <c r="A762" s="89" t="s">
        <v>56</v>
      </c>
      <c r="B762" s="81" t="n">
        <f aca="true">INDIRECT(ADDRESS(ROW()-35*INT((ROW()-15)/35)+138,2+INT((ROW()-15)/35), 1, 1, "Variables_Simulación"))</f>
        <v>0</v>
      </c>
      <c r="C762" s="81" t="n">
        <f aca="true">INDIRECT(ADDRESS(ROW()-35*INT((ROW()-15)/35)+108,2+INT((ROW()-15)/35), 1, 1, "Variables_Simulación"))</f>
        <v>0</v>
      </c>
      <c r="D762" s="81" t="n">
        <f aca="true">INDIRECT(ADDRESS(ROW()-35*INT((ROW()-15)/35)+78,2+INT((ROW()-15)/35), 1, 1, "Variables_Simulación"))</f>
        <v>0</v>
      </c>
      <c r="E762" s="81" t="n">
        <f aca="true">INDIRECT(ADDRESS(ROW()-35*INT((ROW()-15)/35)+48,2+INT((ROW()-15)/35), 1, 1, "Variables_Simulación"))</f>
        <v>0</v>
      </c>
      <c r="F762" s="81" t="n">
        <f aca="true">INDIRECT(ADDRESS(ROW()-35*INT((ROW()-15)/35)+18,2+INT((ROW()-15)/35), 1, 1, "Variables_Simulación"))</f>
        <v>0</v>
      </c>
      <c r="G762" s="81" t="n">
        <f aca="true">INDIRECT(ADDRESS(ROW()-35*INT((ROW()-15)/35)-12,2+INT((ROW()-15)/35), 1, 1, "Variables_Simulación"))</f>
        <v>0</v>
      </c>
      <c r="H762" s="81" t="n">
        <f aca="true">INDIRECT(ADDRESS(ROW()-35*INT((ROW()-15)/35)+168,2+INT((ROW()-15)/35), 1, 1, "Variables_Simulación"))</f>
        <v>0</v>
      </c>
      <c r="I762" s="82" t="n">
        <f aca="false">AP762+AR762+AT762+AV762+AX762</f>
        <v>0.0179132939781459</v>
      </c>
      <c r="J762" s="81" t="n">
        <f aca="false">AQ762+AS762+AU762+AW762+AY762</f>
        <v>86627.7402737328</v>
      </c>
      <c r="K762" s="90" t="n">
        <f aca="false">I762-Tabla_Ministerio!J762</f>
        <v>-4.45124246124355E-005</v>
      </c>
      <c r="L762" s="81" t="n">
        <f aca="false">J762-Tabla_Ministerio!K762</f>
        <v>-215.259726267221</v>
      </c>
      <c r="M762" s="82" t="n">
        <f aca="false">Q797/Q810</f>
        <v>0.0222006506224695</v>
      </c>
      <c r="N762" s="81" t="n">
        <f aca="false">ROUND(N775*M762,0)</f>
        <v>2039862</v>
      </c>
      <c r="O762" s="82" t="n">
        <f aca="false">Tabla_Ministerio!L762/Tabla_Ministerio!L775-M762</f>
        <v>-7.65761228525841E-006</v>
      </c>
      <c r="P762" s="81" t="n">
        <f aca="false">N762-Tabla_Ministerio!L762</f>
        <v>704</v>
      </c>
      <c r="Q762" s="83" t="n">
        <f aca="false">N762+J762</f>
        <v>2126489.74027373</v>
      </c>
      <c r="R762" s="81" t="n">
        <f aca="false">Q762-Tabla_Ministerio!M762</f>
        <v>488.740273732692</v>
      </c>
      <c r="T762" s="83" t="n">
        <f aca="false">B762+Tabla_Ministerio!B762</f>
        <v>8094</v>
      </c>
      <c r="U762" s="83" t="n">
        <f aca="false">C762+Tabla_Ministerio!C762</f>
        <v>35</v>
      </c>
      <c r="V762" s="83" t="n">
        <f aca="false">D762+Tabla_Ministerio!D762</f>
        <v>423.454545454545</v>
      </c>
      <c r="W762" s="83" t="n">
        <f aca="false">E762+Tabla_Ministerio!E762</f>
        <v>170.681818181818</v>
      </c>
      <c r="X762" s="83" t="n">
        <f aca="false">F762+Tabla_Ministerio!F762</f>
        <v>7</v>
      </c>
      <c r="Y762" s="83" t="n">
        <f aca="false">G762+Tabla_Ministerio!G762</f>
        <v>36</v>
      </c>
      <c r="Z762" s="83" t="n">
        <f aca="false">H762+Tabla_Ministerio!H762</f>
        <v>0</v>
      </c>
      <c r="AA762" s="83" t="n">
        <f aca="false">Y762+0.33*Z762</f>
        <v>36</v>
      </c>
      <c r="AD762" s="91" t="n">
        <f aca="false">IF(U762&gt;0,T762/U762,0)</f>
        <v>231.257142857143</v>
      </c>
      <c r="AE762" s="92" t="n">
        <f aca="false">EXP((((AD762-AD775)/AD776+2)/4-1.9)^3)</f>
        <v>0.135163683322753</v>
      </c>
      <c r="AF762" s="93" t="n">
        <f aca="false">T762/V762</f>
        <v>19.114212108201</v>
      </c>
      <c r="AG762" s="92" t="n">
        <f aca="false">EXP((((AF762-AF775)/AF776+2)/4-1.9)^3)</f>
        <v>0.0406571723766515</v>
      </c>
      <c r="AH762" s="92" t="n">
        <f aca="false">W762/V762</f>
        <v>0.403069987118935</v>
      </c>
      <c r="AI762" s="92" t="n">
        <f aca="false">EXP((((AH762-AH775)/AH776+2)/4-1.9)^3)</f>
        <v>0.0441559813213601</v>
      </c>
      <c r="AJ762" s="92" t="n">
        <f aca="false">X762/V762</f>
        <v>0.0165306998711894</v>
      </c>
      <c r="AK762" s="92" t="n">
        <f aca="false">EXP((((AJ762-AJ775)/AJ776+2)/4-1.9)^3)</f>
        <v>0.0472662475138053</v>
      </c>
      <c r="AL762" s="92" t="n">
        <f aca="false">AA762/V762</f>
        <v>0.0850150279089739</v>
      </c>
      <c r="AM762" s="92" t="n">
        <f aca="false">EXP((((AL762-AL775)/AL776+2)/4-1.9)^3)</f>
        <v>0.0600003862453677</v>
      </c>
      <c r="AN762" s="92" t="n">
        <f aca="false">0.01*AE762+0.15*AG762+0.24*AI762+0.25*AK762+0.35*AM762</f>
        <v>0.0508643452711817</v>
      </c>
      <c r="AP762" s="94" t="n">
        <f aca="false">0.01*AE762/$AN775*$AZ762</f>
        <v>0.00047601650657662</v>
      </c>
      <c r="AQ762" s="81" t="n">
        <f aca="false">AP762*$J775</f>
        <v>2301.99059692969</v>
      </c>
      <c r="AR762" s="94" t="n">
        <f aca="false">0.15*AG762/$AN775*$AZ762</f>
        <v>0.00214778311964948</v>
      </c>
      <c r="AS762" s="81" t="n">
        <f aca="false">AR762*$J775</f>
        <v>10386.5653341195</v>
      </c>
      <c r="AT762" s="94" t="n">
        <f aca="false">0.24*AI762/$AN775*$AZ762</f>
        <v>0.00373218168484488</v>
      </c>
      <c r="AU762" s="81" t="n">
        <f aca="false">AT762*$J775</f>
        <v>18048.6328222805</v>
      </c>
      <c r="AV762" s="94" t="n">
        <f aca="false">0.25*AK762/$AN775*$AZ762</f>
        <v>0.00416153094296446</v>
      </c>
      <c r="AW762" s="81" t="n">
        <f aca="false">AV762*$J775</f>
        <v>20124.9430790361</v>
      </c>
      <c r="AX762" s="94" t="n">
        <f aca="false">0.35*AM762/$AN775*$AZ762</f>
        <v>0.00739578172411047</v>
      </c>
      <c r="AY762" s="81" t="n">
        <f aca="false">AX762*$J775</f>
        <v>35765.6084413669</v>
      </c>
      <c r="AZ762" s="140" t="n">
        <v>1</v>
      </c>
      <c r="BA762" s="140"/>
    </row>
    <row r="763" customFormat="false" ht="13.8" hidden="false" customHeight="false" outlineLevel="0" collapsed="false">
      <c r="A763" s="89" t="s">
        <v>57</v>
      </c>
      <c r="B763" s="81" t="n">
        <f aca="true">INDIRECT(ADDRESS(ROW()-35*INT((ROW()-15)/35)+138,2+INT((ROW()-15)/35), 1, 1, "Variables_Simulación"))</f>
        <v>0</v>
      </c>
      <c r="C763" s="81" t="n">
        <f aca="true">INDIRECT(ADDRESS(ROW()-35*INT((ROW()-15)/35)+108,2+INT((ROW()-15)/35), 1, 1, "Variables_Simulación"))</f>
        <v>0</v>
      </c>
      <c r="D763" s="81" t="n">
        <f aca="true">INDIRECT(ADDRESS(ROW()-35*INT((ROW()-15)/35)+78,2+INT((ROW()-15)/35), 1, 1, "Variables_Simulación"))</f>
        <v>0</v>
      </c>
      <c r="E763" s="81" t="n">
        <f aca="true">INDIRECT(ADDRESS(ROW()-35*INT((ROW()-15)/35)+48,2+INT((ROW()-15)/35), 1, 1, "Variables_Simulación"))</f>
        <v>0</v>
      </c>
      <c r="F763" s="81" t="n">
        <f aca="true">INDIRECT(ADDRESS(ROW()-35*INT((ROW()-15)/35)+18,2+INT((ROW()-15)/35), 1, 1, "Variables_Simulación"))</f>
        <v>0</v>
      </c>
      <c r="G763" s="81" t="n">
        <f aca="true">INDIRECT(ADDRESS(ROW()-35*INT((ROW()-15)/35)-12,2+INT((ROW()-15)/35), 1, 1, "Variables_Simulación"))</f>
        <v>0</v>
      </c>
      <c r="H763" s="81" t="n">
        <f aca="true">INDIRECT(ADDRESS(ROW()-35*INT((ROW()-15)/35)+168,2+INT((ROW()-15)/35), 1, 1, "Variables_Simulación"))</f>
        <v>0</v>
      </c>
      <c r="I763" s="82" t="n">
        <f aca="false">AP763+AR763+AT763+AV763+AX763</f>
        <v>0.0224297711474387</v>
      </c>
      <c r="J763" s="81" t="n">
        <f aca="false">AQ763+AS763+AU763+AW763+AY763</f>
        <v>108469.184491143</v>
      </c>
      <c r="K763" s="90" t="n">
        <f aca="false">I763-Tabla_Ministerio!J763</f>
        <v>-0.000105422062908745</v>
      </c>
      <c r="L763" s="81" t="n">
        <f aca="false">J763-Tabla_Ministerio!K763</f>
        <v>-509.81550885734</v>
      </c>
      <c r="M763" s="82" t="n">
        <f aca="false">Q798/Q810</f>
        <v>0.0111588077936216</v>
      </c>
      <c r="N763" s="81" t="n">
        <f aca="false">ROUND(N775*M763,0)</f>
        <v>1025304</v>
      </c>
      <c r="O763" s="82" t="n">
        <f aca="false">Tabla_Ministerio!L763/Tabla_Ministerio!L775-M763</f>
        <v>1.49814556961621E-006</v>
      </c>
      <c r="P763" s="81" t="n">
        <f aca="false">N763-Tabla_Ministerio!L763</f>
        <v>-138</v>
      </c>
      <c r="Q763" s="83" t="n">
        <f aca="false">N763+J763</f>
        <v>1133773.18449114</v>
      </c>
      <c r="R763" s="81" t="n">
        <f aca="false">Q763-Tabla_Ministerio!M763</f>
        <v>-647.815508857369</v>
      </c>
      <c r="T763" s="83" t="n">
        <f aca="false">B763+Tabla_Ministerio!B763</f>
        <v>3026</v>
      </c>
      <c r="U763" s="83" t="n">
        <f aca="false">C763+Tabla_Ministerio!C763</f>
        <v>38</v>
      </c>
      <c r="V763" s="83" t="n">
        <f aca="false">D763+Tabla_Ministerio!D763</f>
        <v>138.790909090909</v>
      </c>
      <c r="W763" s="83" t="n">
        <f aca="false">E763+Tabla_Ministerio!E763</f>
        <v>50.0363636363636</v>
      </c>
      <c r="X763" s="83" t="n">
        <f aca="false">F763+Tabla_Ministerio!F763</f>
        <v>3</v>
      </c>
      <c r="Y763" s="83" t="n">
        <f aca="false">G763+Tabla_Ministerio!G763</f>
        <v>14</v>
      </c>
      <c r="Z763" s="83" t="n">
        <f aca="false">H763+Tabla_Ministerio!H763</f>
        <v>0</v>
      </c>
      <c r="AA763" s="83" t="n">
        <f aca="false">Y763+0.33*Z763</f>
        <v>14</v>
      </c>
      <c r="AD763" s="91" t="n">
        <f aca="false">IF(U763&gt;0,T763/U763,0)</f>
        <v>79.6315789473684</v>
      </c>
      <c r="AE763" s="92" t="n">
        <f aca="false">EXP((((AD763-AD775)/AD776+2)/4-1.9)^3)</f>
        <v>0.00174838873288982</v>
      </c>
      <c r="AF763" s="93" t="n">
        <f aca="false">T763/V763</f>
        <v>21.8025807296784</v>
      </c>
      <c r="AG763" s="92" t="n">
        <f aca="false">EXP((((AF763-AF775)/AF776+2)/4-1.9)^3)</f>
        <v>0.0862405628774104</v>
      </c>
      <c r="AH763" s="92" t="n">
        <f aca="false">W763/V763</f>
        <v>0.360516145935678</v>
      </c>
      <c r="AI763" s="92" t="n">
        <f aca="false">EXP((((AH763-AH775)/AH776+2)/4-1.9)^3)</f>
        <v>0.0261649755304317</v>
      </c>
      <c r="AJ763" s="92" t="n">
        <f aca="false">X763/V763</f>
        <v>0.0216152485753586</v>
      </c>
      <c r="AK763" s="92" t="n">
        <f aca="false">EXP((((AJ763-AJ775)/AJ776+2)/4-1.9)^3)</f>
        <v>0.070484606869718</v>
      </c>
      <c r="AL763" s="92" t="n">
        <f aca="false">AA763/V763</f>
        <v>0.10087116001834</v>
      </c>
      <c r="AM763" s="92" t="n">
        <f aca="false">EXP((((AL763-AL775)/AL776+2)/4-1.9)^3)</f>
        <v>0.0766698680570534</v>
      </c>
      <c r="AN763" s="92" t="n">
        <f aca="false">0.01*AE763+0.15*AG763+0.24*AI763+0.25*AK763+0.35*AM763</f>
        <v>0.0636887679836423</v>
      </c>
      <c r="AP763" s="94" t="n">
        <f aca="false">0.01*AE763/$AN775*$AZ763</f>
        <v>6.15743723690042E-006</v>
      </c>
      <c r="AQ763" s="81" t="n">
        <f aca="false">AP763*$J775</f>
        <v>29.7770401334769</v>
      </c>
      <c r="AR763" s="94" t="n">
        <f aca="false">0.15*AG763/$AN775*$AZ763</f>
        <v>0.00455580194956063</v>
      </c>
      <c r="AS763" s="81" t="n">
        <f aca="false">AR763*$J775</f>
        <v>22031.6167705719</v>
      </c>
      <c r="AT763" s="94" t="n">
        <f aca="false">0.24*AI763/$AN775*$AZ763</f>
        <v>0.0022115337387339</v>
      </c>
      <c r="AU763" s="81" t="n">
        <f aca="false">AT763*$J775</f>
        <v>10694.859949229</v>
      </c>
      <c r="AV763" s="94" t="n">
        <f aca="false">0.25*AK763/$AN775*$AZ763</f>
        <v>0.00620577870932834</v>
      </c>
      <c r="AW763" s="81" t="n">
        <f aca="false">AV763*$J775</f>
        <v>30010.8169320403</v>
      </c>
      <c r="AX763" s="94" t="n">
        <f aca="false">0.35*AM763/$AN775*$AZ763</f>
        <v>0.00945049931257891</v>
      </c>
      <c r="AY763" s="81" t="n">
        <f aca="false">AX763*$J775</f>
        <v>45702.1137991681</v>
      </c>
      <c r="AZ763" s="140" t="n">
        <v>1</v>
      </c>
      <c r="BA763" s="140"/>
    </row>
    <row r="764" customFormat="false" ht="13.8" hidden="false" customHeight="false" outlineLevel="0" collapsed="false">
      <c r="A764" s="89" t="s">
        <v>58</v>
      </c>
      <c r="B764" s="81" t="n">
        <f aca="true">INDIRECT(ADDRESS(ROW()-35*INT((ROW()-15)/35)+138,2+INT((ROW()-15)/35), 1, 1, "Variables_Simulación"))</f>
        <v>0</v>
      </c>
      <c r="C764" s="81" t="n">
        <f aca="true">INDIRECT(ADDRESS(ROW()-35*INT((ROW()-15)/35)+108,2+INT((ROW()-15)/35), 1, 1, "Variables_Simulación"))</f>
        <v>0</v>
      </c>
      <c r="D764" s="81" t="n">
        <f aca="true">INDIRECT(ADDRESS(ROW()-35*INT((ROW()-15)/35)+78,2+INT((ROW()-15)/35), 1, 1, "Variables_Simulación"))</f>
        <v>0</v>
      </c>
      <c r="E764" s="81" t="n">
        <f aca="true">INDIRECT(ADDRESS(ROW()-35*INT((ROW()-15)/35)+48,2+INT((ROW()-15)/35), 1, 1, "Variables_Simulación"))</f>
        <v>0</v>
      </c>
      <c r="F764" s="81" t="n">
        <f aca="true">INDIRECT(ADDRESS(ROW()-35*INT((ROW()-15)/35)+18,2+INT((ROW()-15)/35), 1, 1, "Variables_Simulación"))</f>
        <v>0</v>
      </c>
      <c r="G764" s="81" t="n">
        <f aca="true">INDIRECT(ADDRESS(ROW()-35*INT((ROW()-15)/35)-12,2+INT((ROW()-15)/35), 1, 1, "Variables_Simulación"))</f>
        <v>0</v>
      </c>
      <c r="H764" s="81" t="n">
        <f aca="true">INDIRECT(ADDRESS(ROW()-35*INT((ROW()-15)/35)+168,2+INT((ROW()-15)/35), 1, 1, "Variables_Simulación"))</f>
        <v>0</v>
      </c>
      <c r="I764" s="82" t="n">
        <f aca="false">AP764+AR764+AT764+AV764+AX764</f>
        <v>0.0873244970055849</v>
      </c>
      <c r="J764" s="81" t="n">
        <f aca="false">AQ764+AS764+AU764+AW764+AY764</f>
        <v>422296.639320667</v>
      </c>
      <c r="K764" s="90" t="n">
        <f aca="false">I764-Tabla_Ministerio!J764</f>
        <v>5.45771214416346E-007</v>
      </c>
      <c r="L764" s="81" t="n">
        <f aca="false">J764-Tabla_Ministerio!K764</f>
        <v>2.63932066701818</v>
      </c>
      <c r="M764" s="82" t="n">
        <f aca="false">Q799/Q810</f>
        <v>0.0394383123423647</v>
      </c>
      <c r="N764" s="81" t="n">
        <f aca="false">ROUND(N775*M764,0)</f>
        <v>3623709</v>
      </c>
      <c r="O764" s="82" t="n">
        <f aca="false">Tabla_Ministerio!L764/Tabla_Ministerio!L775-M764</f>
        <v>8.73858813148915E-006</v>
      </c>
      <c r="P764" s="81" t="n">
        <f aca="false">N764-Tabla_Ministerio!L764</f>
        <v>-803</v>
      </c>
      <c r="Q764" s="83" t="n">
        <f aca="false">N764+J764</f>
        <v>4046005.63932067</v>
      </c>
      <c r="R764" s="81" t="n">
        <f aca="false">Q764-Tabla_Ministerio!M764</f>
        <v>-800.360679333098</v>
      </c>
      <c r="T764" s="83" t="n">
        <f aca="false">B764+Tabla_Ministerio!B764</f>
        <v>4453</v>
      </c>
      <c r="U764" s="83" t="n">
        <f aca="false">C764+Tabla_Ministerio!C764</f>
        <v>12</v>
      </c>
      <c r="V764" s="83" t="n">
        <f aca="false">D764+Tabla_Ministerio!D764</f>
        <v>183.068181818182</v>
      </c>
      <c r="W764" s="83" t="n">
        <f aca="false">E764+Tabla_Ministerio!E764</f>
        <v>145.704545454545</v>
      </c>
      <c r="X764" s="83" t="n">
        <f aca="false">F764+Tabla_Ministerio!F764</f>
        <v>6</v>
      </c>
      <c r="Y764" s="83" t="n">
        <f aca="false">G764+Tabla_Ministerio!G764</f>
        <v>16</v>
      </c>
      <c r="Z764" s="83" t="n">
        <f aca="false">H764+Tabla_Ministerio!H764</f>
        <v>0</v>
      </c>
      <c r="AA764" s="83" t="n">
        <f aca="false">Y764+0.33*Z764</f>
        <v>16</v>
      </c>
      <c r="AD764" s="91" t="n">
        <f aca="false">IF(U764&gt;0,T764/U764,0)</f>
        <v>371.083333333333</v>
      </c>
      <c r="AE764" s="92" t="n">
        <f aca="false">EXP((((AD764-AD775)/AD776+2)/4-1.9)^3)</f>
        <v>0.694141288944237</v>
      </c>
      <c r="AF764" s="93" t="n">
        <f aca="false">T764/V764</f>
        <v>24.3242706393544</v>
      </c>
      <c r="AG764" s="92" t="n">
        <f aca="false">EXP((((AF764-AF775)/AF776+2)/4-1.9)^3)</f>
        <v>0.155385447570446</v>
      </c>
      <c r="AH764" s="92" t="n">
        <f aca="false">W764/V764</f>
        <v>0.795903165735565</v>
      </c>
      <c r="AI764" s="92" t="n">
        <f aca="false">EXP((((AH764-AH775)/AH776+2)/4-1.9)^3)</f>
        <v>0.660569032040773</v>
      </c>
      <c r="AJ764" s="92" t="n">
        <f aca="false">X764/V764</f>
        <v>0.0327746741154562</v>
      </c>
      <c r="AK764" s="92" t="n">
        <f aca="false">EXP((((AJ764-AJ775)/AJ776+2)/4-1.9)^3)</f>
        <v>0.149441631746686</v>
      </c>
      <c r="AL764" s="92" t="n">
        <f aca="false">AA764/V764</f>
        <v>0.0873991309745499</v>
      </c>
      <c r="AM764" s="92" t="n">
        <f aca="false">EXP((((AL764-AL775)/AL776+2)/4-1.9)^3)</f>
        <v>0.0623128439732306</v>
      </c>
      <c r="AN764" s="92" t="n">
        <f aca="false">0.01*AE764+0.15*AG764+0.24*AI764+0.25*AK764+0.35*AM764</f>
        <v>0.247955701042097</v>
      </c>
      <c r="AP764" s="94" t="n">
        <f aca="false">0.01*AE764/$AN775*$AZ764</f>
        <v>0.00244461162429868</v>
      </c>
      <c r="AQ764" s="81" t="n">
        <f aca="false">AP764*$J775</f>
        <v>11822.0122506923</v>
      </c>
      <c r="AR764" s="94" t="n">
        <f aca="false">0.15*AG764/$AN775*$AZ764</f>
        <v>0.0082084961108274</v>
      </c>
      <c r="AS764" s="81" t="n">
        <f aca="false">AR764*$J775</f>
        <v>39695.8521416675</v>
      </c>
      <c r="AT764" s="94" t="n">
        <f aca="false">0.24*AI764/$AN775*$AZ764</f>
        <v>0.0558330620038939</v>
      </c>
      <c r="AU764" s="81" t="n">
        <f aca="false">AT764*$J775</f>
        <v>270005.728698545</v>
      </c>
      <c r="AV764" s="94" t="n">
        <f aca="false">0.25*AK764/$AN775*$AZ764</f>
        <v>0.0131575068340106</v>
      </c>
      <c r="AW764" s="81" t="n">
        <f aca="false">AV764*$J775</f>
        <v>63629.0057014133</v>
      </c>
      <c r="AX764" s="94" t="n">
        <f aca="false">0.35*AM764/$AN775*$AZ764</f>
        <v>0.00768082043255424</v>
      </c>
      <c r="AY764" s="81" t="n">
        <f aca="false">AX764*$J775</f>
        <v>37144.0405283494</v>
      </c>
      <c r="AZ764" s="140" t="n">
        <v>1</v>
      </c>
      <c r="BA764" s="140"/>
    </row>
    <row r="765" customFormat="false" ht="13.8" hidden="false" customHeight="false" outlineLevel="0" collapsed="false">
      <c r="A765" s="89" t="s">
        <v>59</v>
      </c>
      <c r="B765" s="81" t="n">
        <f aca="true">INDIRECT(ADDRESS(ROW()-35*INT((ROW()-15)/35)+138,2+INT((ROW()-15)/35), 1, 1, "Variables_Simulación"))</f>
        <v>0</v>
      </c>
      <c r="C765" s="81" t="n">
        <f aca="true">INDIRECT(ADDRESS(ROW()-35*INT((ROW()-15)/35)+108,2+INT((ROW()-15)/35), 1, 1, "Variables_Simulación"))</f>
        <v>0</v>
      </c>
      <c r="D765" s="81" t="n">
        <f aca="true">INDIRECT(ADDRESS(ROW()-35*INT((ROW()-15)/35)+78,2+INT((ROW()-15)/35), 1, 1, "Variables_Simulación"))</f>
        <v>0</v>
      </c>
      <c r="E765" s="81" t="n">
        <f aca="true">INDIRECT(ADDRESS(ROW()-35*INT((ROW()-15)/35)+48,2+INT((ROW()-15)/35), 1, 1, "Variables_Simulación"))</f>
        <v>0</v>
      </c>
      <c r="F765" s="81" t="n">
        <f aca="true">INDIRECT(ADDRESS(ROW()-35*INT((ROW()-15)/35)+18,2+INT((ROW()-15)/35), 1, 1, "Variables_Simulación"))</f>
        <v>0</v>
      </c>
      <c r="G765" s="81" t="n">
        <f aca="true">INDIRECT(ADDRESS(ROW()-35*INT((ROW()-15)/35)-12,2+INT((ROW()-15)/35), 1, 1, "Variables_Simulación"))</f>
        <v>0</v>
      </c>
      <c r="H765" s="81" t="n">
        <f aca="true">INDIRECT(ADDRESS(ROW()-35*INT((ROW()-15)/35)+168,2+INT((ROW()-15)/35), 1, 1, "Variables_Simulación"))</f>
        <v>0</v>
      </c>
      <c r="I765" s="82" t="n">
        <f aca="false">AP765+AR765+AT765+AV765+AX765</f>
        <v>0.00468453247906256</v>
      </c>
      <c r="J765" s="81" t="n">
        <f aca="false">AQ765+AS765+AU765+AW765+AY765</f>
        <v>22654.1507885252</v>
      </c>
      <c r="K765" s="90" t="n">
        <f aca="false">I765-Tabla_Ministerio!J765</f>
        <v>0.000107145671473479</v>
      </c>
      <c r="L765" s="81" t="n">
        <f aca="false">J765-Tabla_Ministerio!K765</f>
        <v>518.150788525156</v>
      </c>
      <c r="M765" s="82" t="n">
        <f aca="false">Q800/Q810</f>
        <v>0.0118235653482138</v>
      </c>
      <c r="N765" s="81" t="n">
        <f aca="false">ROUND(N775*M765,0)</f>
        <v>1086384</v>
      </c>
      <c r="O765" s="82" t="n">
        <f aca="false">Tabla_Ministerio!L765/Tabla_Ministerio!L775-M765</f>
        <v>6.26768504354003E-008</v>
      </c>
      <c r="P765" s="81" t="n">
        <f aca="false">N765-Tabla_Ministerio!L765</f>
        <v>-6</v>
      </c>
      <c r="Q765" s="83" t="n">
        <f aca="false">N765+J765</f>
        <v>1109038.15078853</v>
      </c>
      <c r="R765" s="81" t="n">
        <f aca="false">Q765-Tabla_Ministerio!M765</f>
        <v>512.150788525119</v>
      </c>
      <c r="T765" s="83" t="n">
        <f aca="false">B765+Tabla_Ministerio!B765</f>
        <v>2936</v>
      </c>
      <c r="U765" s="83" t="n">
        <f aca="false">C765+Tabla_Ministerio!C765</f>
        <v>25</v>
      </c>
      <c r="V765" s="83" t="n">
        <f aca="false">D765+Tabla_Ministerio!D765</f>
        <v>159.545454545455</v>
      </c>
      <c r="W765" s="83" t="n">
        <f aca="false">E765+Tabla_Ministerio!E765</f>
        <v>42.3181818181818</v>
      </c>
      <c r="X765" s="83" t="n">
        <f aca="false">F765+Tabla_Ministerio!F765</f>
        <v>0</v>
      </c>
      <c r="Y765" s="83" t="n">
        <f aca="false">G765+Tabla_Ministerio!G765</f>
        <v>0</v>
      </c>
      <c r="Z765" s="83" t="n">
        <f aca="false">H765+Tabla_Ministerio!H765</f>
        <v>0</v>
      </c>
      <c r="AA765" s="83" t="n">
        <f aca="false">Y765+0.33*Z765</f>
        <v>0</v>
      </c>
      <c r="AD765" s="91" t="n">
        <f aca="false">IF(U765&gt;0,T765/U765,0)</f>
        <v>117.44</v>
      </c>
      <c r="AE765" s="92" t="n">
        <f aca="false">EXP((((AD765-AD775)/AD776+2)/4-1.9)^3)</f>
        <v>0.00708683130566163</v>
      </c>
      <c r="AF765" s="93" t="n">
        <f aca="false">T765/V765</f>
        <v>18.4022792022792</v>
      </c>
      <c r="AG765" s="92" t="n">
        <f aca="false">EXP((((AF765-AF775)/AF776+2)/4-1.9)^3)</f>
        <v>0.0325602267063815</v>
      </c>
      <c r="AH765" s="92" t="n">
        <f aca="false">W765/V765</f>
        <v>0.265242165242164</v>
      </c>
      <c r="AI765" s="92" t="n">
        <f aca="false">EXP((((AH765-AH775)/AH776+2)/4-1.9)^3)</f>
        <v>0.00660276460089545</v>
      </c>
      <c r="AJ765" s="92" t="n">
        <f aca="false">X765/V765</f>
        <v>0</v>
      </c>
      <c r="AK765" s="92" t="n">
        <f aca="false">EXP((((AJ765-AJ775)/AJ776+2)/4-1.9)^3)</f>
        <v>0.0098087900863524</v>
      </c>
      <c r="AL765" s="92" t="n">
        <f aca="false">AA765/V765</f>
        <v>0</v>
      </c>
      <c r="AM765" s="92" t="n">
        <f aca="false">EXP((((AL765-AL775)/AL776+2)/4-1.9)^3)</f>
        <v>0.0123138519144609</v>
      </c>
      <c r="AN765" s="92" t="n">
        <f aca="false">0.01*AE765+0.15*AG765+0.24*AI765+0.25*AK765+0.35*AM765</f>
        <v>0.0133016115148781</v>
      </c>
      <c r="AP765" s="94" t="n">
        <f aca="false">0.01*AE765/$AN775*$AZ765</f>
        <v>2.49582476438107E-005</v>
      </c>
      <c r="AQ765" s="81" t="n">
        <f aca="false">AP765*$J775</f>
        <v>120.696762818343</v>
      </c>
      <c r="AR765" s="94" t="n">
        <f aca="false">0.15*AG765/$AN775*$AZ765</f>
        <v>0.00172004842452071</v>
      </c>
      <c r="AS765" s="81" t="n">
        <f aca="false">AR765*$J775</f>
        <v>8318.06301841564</v>
      </c>
      <c r="AT765" s="94" t="n">
        <f aca="false">0.24*AI765/$AN775*$AZ765</f>
        <v>0.000558083330397718</v>
      </c>
      <c r="AU765" s="81" t="n">
        <f aca="false">AT765*$J775</f>
        <v>2698.86140738685</v>
      </c>
      <c r="AV765" s="94" t="n">
        <f aca="false">0.25*AK765/$AN775*$AZ765</f>
        <v>0.000863609565059637</v>
      </c>
      <c r="AW765" s="81" t="n">
        <f aca="false">AV765*$J775</f>
        <v>4176.37008532146</v>
      </c>
      <c r="AX765" s="94" t="n">
        <f aca="false">0.35*AM765/$AN775*$AZ765</f>
        <v>0.00151783291144069</v>
      </c>
      <c r="AY765" s="81" t="n">
        <f aca="false">AX765*$J775</f>
        <v>7340.15951458287</v>
      </c>
      <c r="AZ765" s="140" t="n">
        <v>1</v>
      </c>
      <c r="BA765" s="140"/>
    </row>
    <row r="766" customFormat="false" ht="13.8" hidden="false" customHeight="false" outlineLevel="0" collapsed="false">
      <c r="A766" s="89" t="s">
        <v>60</v>
      </c>
      <c r="B766" s="81" t="n">
        <f aca="true">INDIRECT(ADDRESS(ROW()-35*INT((ROW()-15)/35)+138,2+INT((ROW()-15)/35), 1, 1, "Variables_Simulación"))</f>
        <v>0</v>
      </c>
      <c r="C766" s="81" t="n">
        <f aca="true">INDIRECT(ADDRESS(ROW()-35*INT((ROW()-15)/35)+108,2+INT((ROW()-15)/35), 1, 1, "Variables_Simulación"))</f>
        <v>0</v>
      </c>
      <c r="D766" s="81" t="n">
        <f aca="true">INDIRECT(ADDRESS(ROW()-35*INT((ROW()-15)/35)+78,2+INT((ROW()-15)/35), 1, 1, "Variables_Simulación"))</f>
        <v>0</v>
      </c>
      <c r="E766" s="81" t="n">
        <f aca="true">INDIRECT(ADDRESS(ROW()-35*INT((ROW()-15)/35)+48,2+INT((ROW()-15)/35), 1, 1, "Variables_Simulación"))</f>
        <v>0</v>
      </c>
      <c r="F766" s="81" t="n">
        <f aca="true">INDIRECT(ADDRESS(ROW()-35*INT((ROW()-15)/35)+18,2+INT((ROW()-15)/35), 1, 1, "Variables_Simulación"))</f>
        <v>0</v>
      </c>
      <c r="G766" s="81" t="n">
        <f aca="true">INDIRECT(ADDRESS(ROW()-35*INT((ROW()-15)/35)-12,2+INT((ROW()-15)/35), 1, 1, "Variables_Simulación"))</f>
        <v>0</v>
      </c>
      <c r="H766" s="81" t="n">
        <f aca="true">INDIRECT(ADDRESS(ROW()-35*INT((ROW()-15)/35)+168,2+INT((ROW()-15)/35), 1, 1, "Variables_Simulación"))</f>
        <v>0</v>
      </c>
      <c r="I766" s="82" t="n">
        <f aca="false">AP766+AR766+AT766+AV766+AX766</f>
        <v>0.042306051875564</v>
      </c>
      <c r="J766" s="81" t="n">
        <f aca="false">AQ766+AS766+AU766+AW766+AY766</f>
        <v>204589.824649478</v>
      </c>
      <c r="K766" s="90" t="n">
        <f aca="false">I766-Tabla_Ministerio!J766</f>
        <v>5.24870618883941E-005</v>
      </c>
      <c r="L766" s="81" t="n">
        <f aca="false">J766-Tabla_Ministerio!K766</f>
        <v>253.824649478018</v>
      </c>
      <c r="M766" s="82" t="n">
        <f aca="false">Q801/Q810</f>
        <v>0.0291261218465226</v>
      </c>
      <c r="N766" s="81" t="n">
        <f aca="false">ROUND(N775*M766,0)</f>
        <v>2676194</v>
      </c>
      <c r="O766" s="82" t="n">
        <f aca="false">Tabla_Ministerio!L766/Tabla_Ministerio!L775-M766</f>
        <v>-8.37406813949948E-006</v>
      </c>
      <c r="P766" s="81" t="n">
        <f aca="false">N766-Tabla_Ministerio!L766</f>
        <v>769</v>
      </c>
      <c r="Q766" s="83" t="n">
        <f aca="false">N766+J766</f>
        <v>2880783.82464948</v>
      </c>
      <c r="R766" s="81" t="n">
        <f aca="false">Q766-Tabla_Ministerio!M766</f>
        <v>1022.82464947784</v>
      </c>
      <c r="T766" s="83" t="n">
        <f aca="false">B766+Tabla_Ministerio!B766</f>
        <v>6131</v>
      </c>
      <c r="U766" s="83" t="n">
        <f aca="false">C766+Tabla_Ministerio!C766</f>
        <v>38</v>
      </c>
      <c r="V766" s="83" t="n">
        <f aca="false">D766+Tabla_Ministerio!D766</f>
        <v>240.227272727273</v>
      </c>
      <c r="W766" s="83" t="n">
        <f aca="false">E766+Tabla_Ministerio!E766</f>
        <v>140.136363636364</v>
      </c>
      <c r="X766" s="83" t="n">
        <f aca="false">F766+Tabla_Ministerio!F766</f>
        <v>6</v>
      </c>
      <c r="Y766" s="83" t="n">
        <f aca="false">G766+Tabla_Ministerio!G766</f>
        <v>12</v>
      </c>
      <c r="Z766" s="83" t="n">
        <f aca="false">H766+Tabla_Ministerio!H766</f>
        <v>0</v>
      </c>
      <c r="AA766" s="83" t="n">
        <f aca="false">Y766+0.33*Z766</f>
        <v>12</v>
      </c>
      <c r="AD766" s="91" t="n">
        <f aca="false">IF(U766&gt;0,T766/U766,0)</f>
        <v>161.342105263158</v>
      </c>
      <c r="AE766" s="92" t="n">
        <f aca="false">EXP((((AD766-AD775)/AD776+2)/4-1.9)^3)</f>
        <v>0.0272630605285599</v>
      </c>
      <c r="AF766" s="93" t="n">
        <f aca="false">T766/V766</f>
        <v>25.521665089877</v>
      </c>
      <c r="AG766" s="92" t="n">
        <f aca="false">EXP((((AF766-AF775)/AF776+2)/4-1.9)^3)</f>
        <v>0.198123037214862</v>
      </c>
      <c r="AH766" s="92" t="n">
        <f aca="false">W766/V766</f>
        <v>0.583349101229897</v>
      </c>
      <c r="AI766" s="92" t="n">
        <f aca="false">EXP((((AH766-AH775)/AH776+2)/4-1.9)^3)</f>
        <v>0.23366311969821</v>
      </c>
      <c r="AJ766" s="92" t="n">
        <f aca="false">X766/V766</f>
        <v>0.0249763481551561</v>
      </c>
      <c r="AK766" s="92" t="n">
        <f aca="false">EXP((((AJ766-AJ775)/AJ776+2)/4-1.9)^3)</f>
        <v>0.0899631029509743</v>
      </c>
      <c r="AL766" s="92" t="n">
        <f aca="false">AA766/V766</f>
        <v>0.0499526963103121</v>
      </c>
      <c r="AM766" s="92" t="n">
        <f aca="false">EXP((((AL766-AL775)/AL776+2)/4-1.9)^3)</f>
        <v>0.0330455823995011</v>
      </c>
      <c r="AN766" s="92" t="n">
        <f aca="false">0.01*AE766+0.15*AG766+0.24*AI766+0.25*AK766+0.35*AM766</f>
        <v>0.120126964492654</v>
      </c>
      <c r="AP766" s="94" t="n">
        <f aca="false">0.01*AE766/$AN775*$AZ766</f>
        <v>9.60144508669762E-005</v>
      </c>
      <c r="AQ766" s="81" t="n">
        <f aca="false">AP766*$J775</f>
        <v>464.320795626801</v>
      </c>
      <c r="AR766" s="94" t="n">
        <f aca="false">0.15*AG766/$AN775*$AZ766</f>
        <v>0.010466180751619</v>
      </c>
      <c r="AS766" s="81" t="n">
        <f aca="false">AR766*$J775</f>
        <v>50613.8954072495</v>
      </c>
      <c r="AT766" s="94" t="n">
        <f aca="false">0.24*AI766/$AN775*$AZ766</f>
        <v>0.0197498320649827</v>
      </c>
      <c r="AU766" s="81" t="n">
        <f aca="false">AT766*$J775</f>
        <v>95509.141125157</v>
      </c>
      <c r="AV766" s="94" t="n">
        <f aca="false">0.25*AK766/$AN775*$AZ766</f>
        <v>0.00792075225659131</v>
      </c>
      <c r="AW766" s="81" t="n">
        <f aca="false">AV766*$J775</f>
        <v>38304.338113006</v>
      </c>
      <c r="AX766" s="94" t="n">
        <f aca="false">0.35*AM766/$AN775*$AZ766</f>
        <v>0.004073272351504</v>
      </c>
      <c r="AY766" s="81" t="n">
        <f aca="false">AX766*$J775</f>
        <v>19698.1292084387</v>
      </c>
      <c r="AZ766" s="140" t="n">
        <v>1</v>
      </c>
      <c r="BA766" s="140"/>
    </row>
    <row r="767" customFormat="false" ht="13.8" hidden="false" customHeight="false" outlineLevel="0" collapsed="false">
      <c r="A767" s="89" t="s">
        <v>61</v>
      </c>
      <c r="B767" s="81" t="n">
        <f aca="true">INDIRECT(ADDRESS(ROW()-35*INT((ROW()-15)/35)+138,2+INT((ROW()-15)/35), 1, 1, "Variables_Simulación"))</f>
        <v>0</v>
      </c>
      <c r="C767" s="81" t="n">
        <f aca="true">INDIRECT(ADDRESS(ROW()-35*INT((ROW()-15)/35)+108,2+INT((ROW()-15)/35), 1, 1, "Variables_Simulación"))</f>
        <v>0</v>
      </c>
      <c r="D767" s="81" t="n">
        <f aca="true">INDIRECT(ADDRESS(ROW()-35*INT((ROW()-15)/35)+78,2+INT((ROW()-15)/35), 1, 1, "Variables_Simulación"))</f>
        <v>0</v>
      </c>
      <c r="E767" s="81" t="n">
        <f aca="true">INDIRECT(ADDRESS(ROW()-35*INT((ROW()-15)/35)+48,2+INT((ROW()-15)/35), 1, 1, "Variables_Simulación"))</f>
        <v>0</v>
      </c>
      <c r="F767" s="81" t="n">
        <f aca="true">INDIRECT(ADDRESS(ROW()-35*INT((ROW()-15)/35)+18,2+INT((ROW()-15)/35), 1, 1, "Variables_Simulación"))</f>
        <v>0</v>
      </c>
      <c r="G767" s="81" t="n">
        <f aca="true">INDIRECT(ADDRESS(ROW()-35*INT((ROW()-15)/35)-12,2+INT((ROW()-15)/35), 1, 1, "Variables_Simulación"))</f>
        <v>0</v>
      </c>
      <c r="H767" s="81" t="n">
        <f aca="true">INDIRECT(ADDRESS(ROW()-35*INT((ROW()-15)/35)+168,2+INT((ROW()-15)/35), 1, 1, "Variables_Simulación"))</f>
        <v>0</v>
      </c>
      <c r="I767" s="82" t="n">
        <f aca="false">AP767+AR767+AT767+AV767+AX767</f>
        <v>0.0273064098337153</v>
      </c>
      <c r="J767" s="81" t="n">
        <f aca="false">AQ767+AS767+AU767+AW767+AY767</f>
        <v>132052.350716126</v>
      </c>
      <c r="K767" s="90" t="n">
        <f aca="false">I767-Tabla_Ministerio!J767</f>
        <v>-0.000158324581281424</v>
      </c>
      <c r="L767" s="81" t="n">
        <f aca="false">J767-Tabla_Ministerio!K767</f>
        <v>-765.649283874169</v>
      </c>
      <c r="M767" s="82" t="n">
        <f aca="false">Q802/Q810</f>
        <v>0.0089493621111922</v>
      </c>
      <c r="N767" s="81" t="n">
        <f aca="false">ROUND(N775*M767,0)</f>
        <v>822294</v>
      </c>
      <c r="O767" s="82" t="n">
        <f aca="false">Tabla_Ministerio!L767/Tabla_Ministerio!L775-M767</f>
        <v>8.62047023624836E-006</v>
      </c>
      <c r="P767" s="81" t="n">
        <f aca="false">N767-Tabla_Ministerio!L767</f>
        <v>-792</v>
      </c>
      <c r="Q767" s="83" t="n">
        <f aca="false">N767+J767</f>
        <v>954346.350716126</v>
      </c>
      <c r="R767" s="81" t="n">
        <f aca="false">Q767-Tabla_Ministerio!M767</f>
        <v>-1557.6492838742</v>
      </c>
      <c r="T767" s="83" t="n">
        <f aca="false">B767+Tabla_Ministerio!B767</f>
        <v>4711</v>
      </c>
      <c r="U767" s="83" t="n">
        <f aca="false">C767+Tabla_Ministerio!C767</f>
        <v>21</v>
      </c>
      <c r="V767" s="83" t="n">
        <f aca="false">D767+Tabla_Ministerio!D767</f>
        <v>159.340909090909</v>
      </c>
      <c r="W767" s="83" t="n">
        <f aca="false">E767+Tabla_Ministerio!E767</f>
        <v>50.9545454545455</v>
      </c>
      <c r="X767" s="83" t="n">
        <f aca="false">F767+Tabla_Ministerio!F767</f>
        <v>1</v>
      </c>
      <c r="Y767" s="83" t="n">
        <f aca="false">G767+Tabla_Ministerio!G767</f>
        <v>7</v>
      </c>
      <c r="Z767" s="83" t="n">
        <f aca="false">H767+Tabla_Ministerio!H767</f>
        <v>0</v>
      </c>
      <c r="AA767" s="83" t="n">
        <f aca="false">Y767+0.33*Z767</f>
        <v>7</v>
      </c>
      <c r="AD767" s="91" t="n">
        <f aca="false">IF(U767&gt;0,T767/U767,0)</f>
        <v>224.333333333333</v>
      </c>
      <c r="AE767" s="92" t="n">
        <f aca="false">EXP((((AD767-AD775)/AD776+2)/4-1.9)^3)</f>
        <v>0.118513191521915</v>
      </c>
      <c r="AF767" s="93" t="n">
        <f aca="false">T767/V767</f>
        <v>29.565539865925</v>
      </c>
      <c r="AG767" s="92" t="n">
        <f aca="false">EXP((((AF767-AF775)/AF776+2)/4-1.9)^3)</f>
        <v>0.384595667764597</v>
      </c>
      <c r="AH767" s="92" t="n">
        <f aca="false">W767/V767</f>
        <v>0.319783197831979</v>
      </c>
      <c r="AI767" s="92" t="n">
        <f aca="false">EXP((((AH767-AH775)/AH776+2)/4-1.9)^3)</f>
        <v>0.0150531344035723</v>
      </c>
      <c r="AJ767" s="92" t="n">
        <f aca="false">X767/V767</f>
        <v>0.00627585223220654</v>
      </c>
      <c r="AK767" s="92" t="n">
        <f aca="false">EXP((((AJ767-AJ775)/AJ776+2)/4-1.9)^3)</f>
        <v>0.0187596163114196</v>
      </c>
      <c r="AL767" s="92" t="n">
        <f aca="false">AA767/V767</f>
        <v>0.0439309656254458</v>
      </c>
      <c r="AM767" s="92" t="n">
        <f aca="false">EXP((((AL767-AL775)/AL776+2)/4-1.9)^3)</f>
        <v>0.0295963480040757</v>
      </c>
      <c r="AN767" s="92" t="n">
        <f aca="false">0.01*AE767+0.15*AG767+0.24*AI767+0.25*AK767+0.35*AM767</f>
        <v>0.0775358602160474</v>
      </c>
      <c r="AP767" s="94" t="n">
        <f aca="false">0.01*AE767/$AN775*$AZ767</f>
        <v>0.000417377168368504</v>
      </c>
      <c r="AQ767" s="81" t="n">
        <f aca="false">AP767*$J775</f>
        <v>2018.41386524016</v>
      </c>
      <c r="AR767" s="94" t="n">
        <f aca="false">0.15*AG767/$AN775*$AZ767</f>
        <v>0.0203169092887898</v>
      </c>
      <c r="AS767" s="81" t="n">
        <f aca="false">AR767*$J775</f>
        <v>98251.4965243951</v>
      </c>
      <c r="AT767" s="94" t="n">
        <f aca="false">0.24*AI767/$AN775*$AZ767</f>
        <v>0.00127233119589494</v>
      </c>
      <c r="AU767" s="81" t="n">
        <f aca="false">AT767*$J775</f>
        <v>6152.92622979457</v>
      </c>
      <c r="AV767" s="94" t="n">
        <f aca="false">0.25*AK767/$AN775*$AZ767</f>
        <v>0.00165168017061882</v>
      </c>
      <c r="AW767" s="81" t="n">
        <f aca="false">AV767*$J775</f>
        <v>7987.43776606359</v>
      </c>
      <c r="AX767" s="94" t="n">
        <f aca="false">0.35*AM767/$AN775*$AZ767</f>
        <v>0.0036481120100432</v>
      </c>
      <c r="AY767" s="81" t="n">
        <f aca="false">AX767*$J775</f>
        <v>17642.0763306324</v>
      </c>
      <c r="AZ767" s="140" t="n">
        <v>1</v>
      </c>
      <c r="BA767" s="140"/>
    </row>
    <row r="768" customFormat="false" ht="13.8" hidden="false" customHeight="false" outlineLevel="0" collapsed="false">
      <c r="A768" s="89" t="s">
        <v>62</v>
      </c>
      <c r="B768" s="81" t="n">
        <f aca="true">INDIRECT(ADDRESS(ROW()-35*INT((ROW()-15)/35)+138,2+INT((ROW()-15)/35), 1, 1, "Variables_Simulación"))</f>
        <v>0</v>
      </c>
      <c r="C768" s="81" t="n">
        <f aca="true">INDIRECT(ADDRESS(ROW()-35*INT((ROW()-15)/35)+108,2+INT((ROW()-15)/35), 1, 1, "Variables_Simulación"))</f>
        <v>0</v>
      </c>
      <c r="D768" s="81" t="n">
        <f aca="true">INDIRECT(ADDRESS(ROW()-35*INT((ROW()-15)/35)+78,2+INT((ROW()-15)/35), 1, 1, "Variables_Simulación"))</f>
        <v>0</v>
      </c>
      <c r="E768" s="81" t="n">
        <f aca="true">INDIRECT(ADDRESS(ROW()-35*INT((ROW()-15)/35)+48,2+INT((ROW()-15)/35), 1, 1, "Variables_Simulación"))</f>
        <v>0</v>
      </c>
      <c r="F768" s="81" t="n">
        <f aca="true">INDIRECT(ADDRESS(ROW()-35*INT((ROW()-15)/35)+18,2+INT((ROW()-15)/35), 1, 1, "Variables_Simulación"))</f>
        <v>0</v>
      </c>
      <c r="G768" s="81" t="n">
        <f aca="true">INDIRECT(ADDRESS(ROW()-35*INT((ROW()-15)/35)-12,2+INT((ROW()-15)/35), 1, 1, "Variables_Simulación"))</f>
        <v>0</v>
      </c>
      <c r="H768" s="81" t="n">
        <f aca="true">INDIRECT(ADDRESS(ROW()-35*INT((ROW()-15)/35)+168,2+INT((ROW()-15)/35), 1, 1, "Variables_Simulación"))</f>
        <v>0</v>
      </c>
      <c r="I768" s="82" t="n">
        <f aca="false">AP768+AR768+AT768+AV768+AX768</f>
        <v>0.0167125635651548</v>
      </c>
      <c r="J768" s="81" t="n">
        <f aca="false">AQ768+AS768+AU768+AW768+AY768</f>
        <v>80821.0716352197</v>
      </c>
      <c r="K768" s="90" t="n">
        <f aca="false">I768-Tabla_Ministerio!J768</f>
        <v>0.0001631679659061</v>
      </c>
      <c r="L768" s="81" t="n">
        <f aca="false">J768-Tabla_Ministerio!K768</f>
        <v>789.07163521972</v>
      </c>
      <c r="M768" s="82" t="n">
        <f aca="false">Q803/Q810</f>
        <v>0.0311003861207997</v>
      </c>
      <c r="N768" s="81" t="n">
        <f aca="false">ROUND(N775*M768,0)</f>
        <v>2857596</v>
      </c>
      <c r="O768" s="82" t="n">
        <f aca="false">Tabla_Ministerio!L768/Tabla_Ministerio!L775-M768</f>
        <v>-2.64128855573947E-006</v>
      </c>
      <c r="P768" s="81" t="n">
        <f aca="false">N768-Tabla_Ministerio!L768</f>
        <v>243</v>
      </c>
      <c r="Q768" s="83" t="n">
        <f aca="false">N768+J768</f>
        <v>2938417.07163522</v>
      </c>
      <c r="R768" s="81" t="n">
        <f aca="false">Q768-Tabla_Ministerio!M768</f>
        <v>1032.07163521973</v>
      </c>
      <c r="T768" s="83" t="n">
        <f aca="false">B768+Tabla_Ministerio!B768</f>
        <v>5979</v>
      </c>
      <c r="U768" s="83" t="n">
        <f aca="false">C768+Tabla_Ministerio!C768</f>
        <v>26</v>
      </c>
      <c r="V768" s="83" t="n">
        <f aca="false">D768+Tabla_Ministerio!D768</f>
        <v>308.113636363636</v>
      </c>
      <c r="W768" s="83" t="n">
        <f aca="false">E768+Tabla_Ministerio!E768</f>
        <v>156.681818181818</v>
      </c>
      <c r="X768" s="83" t="n">
        <f aca="false">F768+Tabla_Ministerio!F768</f>
        <v>1</v>
      </c>
      <c r="Y768" s="83" t="n">
        <f aca="false">G768+Tabla_Ministerio!G768</f>
        <v>2</v>
      </c>
      <c r="Z768" s="83" t="n">
        <f aca="false">H768+Tabla_Ministerio!H768</f>
        <v>0</v>
      </c>
      <c r="AA768" s="83" t="n">
        <f aca="false">Y768+0.33*Z768</f>
        <v>2</v>
      </c>
      <c r="AD768" s="91" t="n">
        <f aca="false">IF(U768&gt;0,T768/U768,0)</f>
        <v>229.961538461538</v>
      </c>
      <c r="AE768" s="92" t="n">
        <f aca="false">EXP((((AD768-AD775)/AD776+2)/4-1.9)^3)</f>
        <v>0.13193508206673</v>
      </c>
      <c r="AF768" s="93" t="n">
        <f aca="false">T768/V768</f>
        <v>19.4051781367559</v>
      </c>
      <c r="AG768" s="92" t="n">
        <f aca="false">EXP((((AF768-AF775)/AF776+2)/4-1.9)^3)</f>
        <v>0.0443939247948469</v>
      </c>
      <c r="AH768" s="92" t="n">
        <f aca="false">W768/V768</f>
        <v>0.508519583978756</v>
      </c>
      <c r="AI768" s="92" t="n">
        <f aca="false">EXP((((AH768-AH775)/AH776+2)/4-1.9)^3)</f>
        <v>0.129468783957896</v>
      </c>
      <c r="AJ768" s="92" t="n">
        <f aca="false">X768/V768</f>
        <v>0.003245555801431</v>
      </c>
      <c r="AK768" s="92" t="n">
        <f aca="false">EXP((((AJ768-AJ775)/AJ776+2)/4-1.9)^3)</f>
        <v>0.0138289073651381</v>
      </c>
      <c r="AL768" s="92" t="n">
        <f aca="false">AA768/V768</f>
        <v>0.006491111602862</v>
      </c>
      <c r="AM768" s="92" t="n">
        <f aca="false">EXP((((AL768-AL775)/AL776+2)/4-1.9)^3)</f>
        <v>0.0141335059877479</v>
      </c>
      <c r="AN768" s="92" t="n">
        <f aca="false">0.01*AE768+0.15*AG768+0.24*AI768+0.25*AK768+0.35*AM768</f>
        <v>0.0474549016267856</v>
      </c>
      <c r="AP768" s="94" t="n">
        <f aca="false">0.01*AE768/$AN775*$AZ768</f>
        <v>0.000464646089218643</v>
      </c>
      <c r="AQ768" s="81" t="n">
        <f aca="false">AP768*$J775</f>
        <v>2247.00386121863</v>
      </c>
      <c r="AR768" s="94" t="n">
        <f aca="false">0.15*AG768/$AN775*$AZ768</f>
        <v>0.00234518331491536</v>
      </c>
      <c r="AS768" s="81" t="n">
        <f aca="false">AR768*$J775</f>
        <v>11341.182216215</v>
      </c>
      <c r="AT768" s="94" t="n">
        <f aca="false">0.24*AI768/$AN775*$AZ768</f>
        <v>0.0109430480262716</v>
      </c>
      <c r="AU768" s="81" t="n">
        <f aca="false">AT768*$J775</f>
        <v>52920.0002735043</v>
      </c>
      <c r="AV768" s="94" t="n">
        <f aca="false">0.25*AK768/$AN775*$AZ768</f>
        <v>0.00121755859486418</v>
      </c>
      <c r="AW768" s="81" t="n">
        <f aca="false">AV768*$J775</f>
        <v>5888.04883415763</v>
      </c>
      <c r="AX768" s="94" t="n">
        <f aca="false">0.35*AM768/$AN775*$AZ768</f>
        <v>0.001742127539885</v>
      </c>
      <c r="AY768" s="81" t="n">
        <f aca="false">AX768*$J775</f>
        <v>8424.83645012424</v>
      </c>
      <c r="AZ768" s="140" t="n">
        <v>1</v>
      </c>
      <c r="BA768" s="140"/>
    </row>
    <row r="769" customFormat="false" ht="13.8" hidden="false" customHeight="false" outlineLevel="0" collapsed="false">
      <c r="A769" s="89" t="s">
        <v>63</v>
      </c>
      <c r="B769" s="81" t="n">
        <f aca="true">INDIRECT(ADDRESS(ROW()-35*INT((ROW()-15)/35)+138,2+INT((ROW()-15)/35), 1, 1, "Variables_Simulación"))</f>
        <v>0</v>
      </c>
      <c r="C769" s="81" t="n">
        <f aca="true">INDIRECT(ADDRESS(ROW()-35*INT((ROW()-15)/35)+108,2+INT((ROW()-15)/35), 1, 1, "Variables_Simulación"))</f>
        <v>0</v>
      </c>
      <c r="D769" s="81" t="n">
        <f aca="true">INDIRECT(ADDRESS(ROW()-35*INT((ROW()-15)/35)+78,2+INT((ROW()-15)/35), 1, 1, "Variables_Simulación"))</f>
        <v>0</v>
      </c>
      <c r="E769" s="81" t="n">
        <f aca="true">INDIRECT(ADDRESS(ROW()-35*INT((ROW()-15)/35)+48,2+INT((ROW()-15)/35), 1, 1, "Variables_Simulación"))</f>
        <v>0</v>
      </c>
      <c r="F769" s="81" t="n">
        <f aca="true">INDIRECT(ADDRESS(ROW()-35*INT((ROW()-15)/35)+18,2+INT((ROW()-15)/35), 1, 1, "Variables_Simulación"))</f>
        <v>0</v>
      </c>
      <c r="G769" s="81" t="n">
        <f aca="true">INDIRECT(ADDRESS(ROW()-35*INT((ROW()-15)/35)-12,2+INT((ROW()-15)/35), 1, 1, "Variables_Simulación"))</f>
        <v>0</v>
      </c>
      <c r="H769" s="81" t="n">
        <f aca="true">INDIRECT(ADDRESS(ROW()-35*INT((ROW()-15)/35)+168,2+INT((ROW()-15)/35), 1, 1, "Variables_Simulación"))</f>
        <v>0</v>
      </c>
      <c r="I769" s="82" t="n">
        <f aca="false">AP769+AR769+AT769+AV769+AX769</f>
        <v>0.0102694029570161</v>
      </c>
      <c r="J769" s="81" t="n">
        <f aca="false">AQ769+AS769+AU769+AW769+AY769</f>
        <v>49662.2884217734</v>
      </c>
      <c r="K769" s="90" t="n">
        <f aca="false">I769-Tabla_Ministerio!J769</f>
        <v>5.81661506574346E-005</v>
      </c>
      <c r="L769" s="81" t="n">
        <f aca="false">J769-Tabla_Ministerio!K769</f>
        <v>281.288421773374</v>
      </c>
      <c r="M769" s="82" t="n">
        <f aca="false">Q804/Q810</f>
        <v>0.00958402524577257</v>
      </c>
      <c r="N769" s="81" t="n">
        <f aca="false">ROUND(N775*M769,0)</f>
        <v>880609</v>
      </c>
      <c r="O769" s="82" t="n">
        <f aca="false">Tabla_Ministerio!L769/Tabla_Ministerio!L775-M769</f>
        <v>1.05943232853525E-006</v>
      </c>
      <c r="P769" s="81" t="n">
        <f aca="false">N769-Tabla_Ministerio!L769</f>
        <v>-97</v>
      </c>
      <c r="Q769" s="83" t="n">
        <f aca="false">N769+J769</f>
        <v>930271.288421773</v>
      </c>
      <c r="R769" s="81" t="n">
        <f aca="false">Q769-Tabla_Ministerio!M769</f>
        <v>184.288421773352</v>
      </c>
      <c r="T769" s="83" t="n">
        <f aca="false">B769+Tabla_Ministerio!B769</f>
        <v>7287</v>
      </c>
      <c r="U769" s="83" t="n">
        <f aca="false">C769+Tabla_Ministerio!C769</f>
        <v>51</v>
      </c>
      <c r="V769" s="83" t="n">
        <f aca="false">D769+Tabla_Ministerio!D769</f>
        <v>315.840909090909</v>
      </c>
      <c r="W769" s="83" t="n">
        <f aca="false">E769+Tabla_Ministerio!E769</f>
        <v>101.204545454545</v>
      </c>
      <c r="X769" s="83" t="n">
        <f aca="false">F769+Tabla_Ministerio!F769</f>
        <v>0</v>
      </c>
      <c r="Y769" s="83" t="n">
        <f aca="false">G769+Tabla_Ministerio!G769</f>
        <v>3</v>
      </c>
      <c r="Z769" s="83" t="n">
        <f aca="false">H769+Tabla_Ministerio!H769</f>
        <v>0</v>
      </c>
      <c r="AA769" s="83" t="n">
        <f aca="false">Y769+0.33*Z769</f>
        <v>3</v>
      </c>
      <c r="AD769" s="91" t="n">
        <f aca="false">IF(U769&gt;0,T769/U769,0)</f>
        <v>142.882352941176</v>
      </c>
      <c r="AE769" s="92" t="n">
        <f aca="false">EXP((((AD769-AD775)/AD776+2)/4-1.9)^3)</f>
        <v>0.0160167972058088</v>
      </c>
      <c r="AF769" s="93" t="n">
        <f aca="false">T769/V769</f>
        <v>23.0717421026121</v>
      </c>
      <c r="AG769" s="92" t="n">
        <f aca="false">EXP((((AF769-AF775)/AF776+2)/4-1.9)^3)</f>
        <v>0.117557433832539</v>
      </c>
      <c r="AH769" s="92" t="n">
        <f aca="false">W769/V769</f>
        <v>0.320428869540187</v>
      </c>
      <c r="AI769" s="92" t="n">
        <f aca="false">EXP((((AH769-AH775)/AH776+2)/4-1.9)^3)</f>
        <v>0.0151918405406543</v>
      </c>
      <c r="AJ769" s="92" t="n">
        <f aca="false">X769/V769</f>
        <v>0</v>
      </c>
      <c r="AK769" s="92" t="n">
        <f aca="false">EXP((((AJ769-AJ775)/AJ776+2)/4-1.9)^3)</f>
        <v>0.0098087900863524</v>
      </c>
      <c r="AL769" s="92" t="n">
        <f aca="false">AA769/V769</f>
        <v>0.00949845290350436</v>
      </c>
      <c r="AM769" s="92" t="n">
        <f aca="false">EXP((((AL769-AL775)/AL776+2)/4-1.9)^3)</f>
        <v>0.0150505363204564</v>
      </c>
      <c r="AN769" s="92" t="n">
        <f aca="false">0.01*AE769+0.15*AG769+0.24*AI769+0.25*AK769+0.35*AM769</f>
        <v>0.0291597100104438</v>
      </c>
      <c r="AP769" s="94" t="n">
        <f aca="false">0.01*AE769/$AN775*$AZ769</f>
        <v>5.64076064296763E-005</v>
      </c>
      <c r="AQ769" s="81" t="n">
        <f aca="false">AP769*$J775</f>
        <v>272.784195090774</v>
      </c>
      <c r="AR769" s="94" t="n">
        <f aca="false">0.15*AG769/$AN775*$AZ769</f>
        <v>0.00621016802732291</v>
      </c>
      <c r="AS769" s="81" t="n">
        <f aca="false">AR769*$J775</f>
        <v>30032.0434412281</v>
      </c>
      <c r="AT769" s="94" t="n">
        <f aca="false">0.24*AI769/$AN775*$AZ769</f>
        <v>0.00128405500972269</v>
      </c>
      <c r="AU769" s="81" t="n">
        <f aca="false">AT769*$J775</f>
        <v>6209.62197210342</v>
      </c>
      <c r="AV769" s="94" t="n">
        <f aca="false">0.25*AK769/$AN775*$AZ769</f>
        <v>0.000863609565059637</v>
      </c>
      <c r="AW769" s="81" t="n">
        <f aca="false">AV769*$J775</f>
        <v>4176.37008532146</v>
      </c>
      <c r="AX769" s="94" t="n">
        <f aca="false">0.35*AM769/$AN775*$AZ769</f>
        <v>0.00185516274848123</v>
      </c>
      <c r="AY769" s="81" t="n">
        <f aca="false">AX769*$J775</f>
        <v>8971.46872802958</v>
      </c>
      <c r="AZ769" s="140" t="n">
        <v>1</v>
      </c>
      <c r="BA769" s="140"/>
    </row>
    <row r="770" customFormat="false" ht="13.8" hidden="false" customHeight="false" outlineLevel="0" collapsed="false">
      <c r="A770" s="89" t="s">
        <v>64</v>
      </c>
      <c r="B770" s="81" t="n">
        <f aca="true">INDIRECT(ADDRESS(ROW()-35*INT((ROW()-15)/35)+138,2+INT((ROW()-15)/35), 1, 1, "Variables_Simulación"))</f>
        <v>0</v>
      </c>
      <c r="C770" s="81" t="n">
        <f aca="true">INDIRECT(ADDRESS(ROW()-35*INT((ROW()-15)/35)+108,2+INT((ROW()-15)/35), 1, 1, "Variables_Simulación"))</f>
        <v>0</v>
      </c>
      <c r="D770" s="81" t="n">
        <f aca="true">INDIRECT(ADDRESS(ROW()-35*INT((ROW()-15)/35)+78,2+INT((ROW()-15)/35), 1, 1, "Variables_Simulación"))</f>
        <v>0</v>
      </c>
      <c r="E770" s="81" t="n">
        <f aca="true">INDIRECT(ADDRESS(ROW()-35*INT((ROW()-15)/35)+48,2+INT((ROW()-15)/35), 1, 1, "Variables_Simulación"))</f>
        <v>0</v>
      </c>
      <c r="F770" s="81" t="n">
        <f aca="true">INDIRECT(ADDRESS(ROW()-35*INT((ROW()-15)/35)+18,2+INT((ROW()-15)/35), 1, 1, "Variables_Simulación"))</f>
        <v>0</v>
      </c>
      <c r="G770" s="81" t="n">
        <f aca="true">INDIRECT(ADDRESS(ROW()-35*INT((ROW()-15)/35)-12,2+INT((ROW()-15)/35), 1, 1, "Variables_Simulación"))</f>
        <v>0</v>
      </c>
      <c r="H770" s="81" t="n">
        <f aca="true">INDIRECT(ADDRESS(ROW()-35*INT((ROW()-15)/35)+168,2+INT((ROW()-15)/35), 1, 1, "Variables_Simulación"))</f>
        <v>0</v>
      </c>
      <c r="I770" s="82" t="n">
        <f aca="false">AP770+AR770+AT770+AV770+AX770</f>
        <v>0.0310077690640879</v>
      </c>
      <c r="J770" s="81" t="n">
        <f aca="false">AQ770+AS770+AU770+AW770+AY770</f>
        <v>149951.927782169</v>
      </c>
      <c r="K770" s="90" t="n">
        <f aca="false">I770-Tabla_Ministerio!J770</f>
        <v>2.19042479516138E-005</v>
      </c>
      <c r="L770" s="81" t="n">
        <f aca="false">J770-Tabla_Ministerio!K770</f>
        <v>105.927782168874</v>
      </c>
      <c r="M770" s="82" t="n">
        <f aca="false">Q805/Q810</f>
        <v>0.0129159874870519</v>
      </c>
      <c r="N770" s="81" t="n">
        <f aca="false">ROUND(N775*M770,0)</f>
        <v>1186759</v>
      </c>
      <c r="O770" s="82" t="n">
        <f aca="false">Tabla_Ministerio!L770/Tabla_Ministerio!L775-M770</f>
        <v>-7.54466525134008E-006</v>
      </c>
      <c r="P770" s="81" t="n">
        <f aca="false">N770-Tabla_Ministerio!L770</f>
        <v>693</v>
      </c>
      <c r="Q770" s="83" t="n">
        <f aca="false">N770+J770</f>
        <v>1336710.92778217</v>
      </c>
      <c r="R770" s="81" t="n">
        <f aca="false">Q770-Tabla_Ministerio!M770</f>
        <v>798.927782168845</v>
      </c>
      <c r="T770" s="83" t="n">
        <f aca="false">B770+Tabla_Ministerio!B770</f>
        <v>10762</v>
      </c>
      <c r="U770" s="83" t="n">
        <f aca="false">C770+Tabla_Ministerio!C770</f>
        <v>57</v>
      </c>
      <c r="V770" s="83" t="n">
        <f aca="false">D770+Tabla_Ministerio!D770</f>
        <v>334.795454545455</v>
      </c>
      <c r="W770" s="83" t="n">
        <f aca="false">E770+Tabla_Ministerio!E770</f>
        <v>76.9545454545455</v>
      </c>
      <c r="X770" s="83" t="n">
        <f aca="false">F770+Tabla_Ministerio!F770</f>
        <v>1</v>
      </c>
      <c r="Y770" s="83" t="n">
        <f aca="false">G770+Tabla_Ministerio!G770</f>
        <v>1</v>
      </c>
      <c r="Z770" s="83" t="n">
        <f aca="false">H770+Tabla_Ministerio!H770</f>
        <v>0</v>
      </c>
      <c r="AA770" s="83" t="n">
        <f aca="false">Y770+0.33*Z770</f>
        <v>1</v>
      </c>
      <c r="AD770" s="91" t="n">
        <f aca="false">IF(U770&gt;0,T770/U770,0)</f>
        <v>188.80701754386</v>
      </c>
      <c r="AE770" s="92" t="n">
        <f aca="false">EXP((((AD770-AD775)/AD776+2)/4-1.9)^3)</f>
        <v>0.0551081304198235</v>
      </c>
      <c r="AF770" s="93" t="n">
        <f aca="false">T770/V770</f>
        <v>32.1450003394202</v>
      </c>
      <c r="AG770" s="92" t="n">
        <f aca="false">EXP((((AF770-AF775)/AF776+2)/4-1.9)^3)</f>
        <v>0.52436834809943</v>
      </c>
      <c r="AH770" s="92" t="n">
        <f aca="false">W770/V770</f>
        <v>0.229855406964904</v>
      </c>
      <c r="AI770" s="92" t="n">
        <f aca="false">EXP((((AH770-AH775)/AH776+2)/4-1.9)^3)</f>
        <v>0.00366540594157941</v>
      </c>
      <c r="AJ770" s="92" t="n">
        <f aca="false">X770/V770</f>
        <v>0.0029868983775711</v>
      </c>
      <c r="AK770" s="92" t="n">
        <f aca="false">EXP((((AJ770-AJ775)/AJ776+2)/4-1.9)^3)</f>
        <v>0.013464178520857</v>
      </c>
      <c r="AL770" s="92" t="n">
        <f aca="false">AA770/V770</f>
        <v>0.0029868983775711</v>
      </c>
      <c r="AM770" s="92" t="n">
        <f aca="false">EXP((((AL770-AL775)/AL776+2)/4-1.9)^3)</f>
        <v>0.013124858793749</v>
      </c>
      <c r="AN770" s="92" t="n">
        <f aca="false">0.01*AE770+0.15*AG770+0.24*AI770+0.25*AK770+0.35*AM770</f>
        <v>0.0880457761531182</v>
      </c>
      <c r="AP770" s="94" t="n">
        <f aca="false">0.01*AE770/$AN775*$AZ770</f>
        <v>0.000194078609590519</v>
      </c>
      <c r="AQ770" s="81" t="n">
        <f aca="false">AP770*$J775</f>
        <v>938.553869813442</v>
      </c>
      <c r="AR770" s="94" t="n">
        <f aca="false">0.15*AG770/$AN775*$AZ770</f>
        <v>0.0277006348619858</v>
      </c>
      <c r="AS770" s="81" t="n">
        <f aca="false">AR770*$J775</f>
        <v>133958.802058915</v>
      </c>
      <c r="AT770" s="94" t="n">
        <f aca="false">0.24*AI770/$AN775*$AZ770</f>
        <v>0.000309809917327478</v>
      </c>
      <c r="AU770" s="81" t="n">
        <f aca="false">AT770*$J775</f>
        <v>1498.22434027007</v>
      </c>
      <c r="AV770" s="94" t="n">
        <f aca="false">0.25*AK770/$AN775*$AZ770</f>
        <v>0.00118544624300413</v>
      </c>
      <c r="AW770" s="81" t="n">
        <f aca="false">AV770*$J775</f>
        <v>5732.75520251711</v>
      </c>
      <c r="AX770" s="94" t="n">
        <f aca="false">0.35*AM770/$AN775*$AZ770</f>
        <v>0.00161779943218005</v>
      </c>
      <c r="AY770" s="81" t="n">
        <f aca="false">AX770*$J775</f>
        <v>7823.59231065283</v>
      </c>
      <c r="AZ770" s="140" t="n">
        <v>1</v>
      </c>
      <c r="BA770" s="140"/>
    </row>
    <row r="771" customFormat="false" ht="13.8" hidden="false" customHeight="false" outlineLevel="0" collapsed="false">
      <c r="A771" s="89" t="s">
        <v>65</v>
      </c>
      <c r="B771" s="81" t="n">
        <f aca="true">INDIRECT(ADDRESS(ROW()-35*INT((ROW()-15)/35)+138,2+INT((ROW()-15)/35), 1, 1, "Variables_Simulación"))</f>
        <v>0</v>
      </c>
      <c r="C771" s="81" t="n">
        <f aca="true">INDIRECT(ADDRESS(ROW()-35*INT((ROW()-15)/35)+108,2+INT((ROW()-15)/35), 1, 1, "Variables_Simulación"))</f>
        <v>0</v>
      </c>
      <c r="D771" s="81" t="n">
        <f aca="true">INDIRECT(ADDRESS(ROW()-35*INT((ROW()-15)/35)+78,2+INT((ROW()-15)/35), 1, 1, "Variables_Simulación"))</f>
        <v>0</v>
      </c>
      <c r="E771" s="81" t="n">
        <f aca="true">INDIRECT(ADDRESS(ROW()-35*INT((ROW()-15)/35)+48,2+INT((ROW()-15)/35), 1, 1, "Variables_Simulación"))</f>
        <v>0</v>
      </c>
      <c r="F771" s="81" t="n">
        <f aca="true">INDIRECT(ADDRESS(ROW()-35*INT((ROW()-15)/35)+18,2+INT((ROW()-15)/35), 1, 1, "Variables_Simulación"))</f>
        <v>0</v>
      </c>
      <c r="G771" s="81" t="n">
        <f aca="true">INDIRECT(ADDRESS(ROW()-35*INT((ROW()-15)/35)-12,2+INT((ROW()-15)/35), 1, 1, "Variables_Simulación"))</f>
        <v>0</v>
      </c>
      <c r="H771" s="81" t="n">
        <f aca="true">INDIRECT(ADDRESS(ROW()-35*INT((ROW()-15)/35)+168,2+INT((ROW()-15)/35), 1, 1, "Variables_Simulación"))</f>
        <v>0</v>
      </c>
      <c r="I771" s="82" t="n">
        <f aca="false">AP771+AR771+AT771+AV771+AX771</f>
        <v>0.0131218697673396</v>
      </c>
      <c r="J771" s="81" t="n">
        <f aca="false">AQ771+AS771+AU771+AW771+AY771</f>
        <v>63456.6667357568</v>
      </c>
      <c r="K771" s="90" t="n">
        <f aca="false">I771-Tabla_Ministerio!J771</f>
        <v>9.36045692305591E-005</v>
      </c>
      <c r="L771" s="81" t="n">
        <f aca="false">J771-Tabla_Ministerio!K771</f>
        <v>452.666735756822</v>
      </c>
      <c r="M771" s="82" t="n">
        <f aca="false">Q806/Q810</f>
        <v>0.0139980613267588</v>
      </c>
      <c r="N771" s="81" t="n">
        <f aca="false">ROUND(N775*M771,0)</f>
        <v>1286183</v>
      </c>
      <c r="O771" s="82" t="n">
        <f aca="false">Tabla_Ministerio!L771/Tabla_Ministerio!L775-M771</f>
        <v>-9.11915983038691E-008</v>
      </c>
      <c r="P771" s="81" t="n">
        <f aca="false">N771-Tabla_Ministerio!L771</f>
        <v>8</v>
      </c>
      <c r="Q771" s="83" t="n">
        <f aca="false">N771+J771</f>
        <v>1349639.66673576</v>
      </c>
      <c r="R771" s="81" t="n">
        <f aca="false">Q771-Tabla_Ministerio!M771</f>
        <v>460.66673575691</v>
      </c>
      <c r="T771" s="83" t="n">
        <f aca="false">B771+Tabla_Ministerio!B771</f>
        <v>3680</v>
      </c>
      <c r="U771" s="83" t="n">
        <f aca="false">C771+Tabla_Ministerio!C771</f>
        <v>33</v>
      </c>
      <c r="V771" s="83" t="n">
        <f aca="false">D771+Tabla_Ministerio!D771</f>
        <v>206.909090909091</v>
      </c>
      <c r="W771" s="83" t="n">
        <f aca="false">E771+Tabla_Ministerio!E771</f>
        <v>68.2727272727273</v>
      </c>
      <c r="X771" s="83" t="n">
        <f aca="false">F771+Tabla_Ministerio!F771</f>
        <v>5</v>
      </c>
      <c r="Y771" s="83" t="n">
        <f aca="false">G771+Tabla_Ministerio!G771</f>
        <v>6</v>
      </c>
      <c r="Z771" s="83" t="n">
        <f aca="false">H771+Tabla_Ministerio!H771</f>
        <v>0</v>
      </c>
      <c r="AA771" s="83" t="n">
        <f aca="false">Y771+0.33*Z771</f>
        <v>6</v>
      </c>
      <c r="AD771" s="91" t="n">
        <f aca="false">IF(U771&gt;0,T771/U771,0)</f>
        <v>111.515151515152</v>
      </c>
      <c r="AE771" s="92" t="n">
        <f aca="false">EXP((((AD771-AD775)/AD776+2)/4-1.9)^3)</f>
        <v>0.00577829445837442</v>
      </c>
      <c r="AF771" s="93" t="n">
        <f aca="false">T771/V771</f>
        <v>17.7855887521968</v>
      </c>
      <c r="AG771" s="92" t="n">
        <f aca="false">EXP((((AF771-AF775)/AF776+2)/4-1.9)^3)</f>
        <v>0.0266453237123681</v>
      </c>
      <c r="AH771" s="92" t="n">
        <f aca="false">W771/V771</f>
        <v>0.329964850615114</v>
      </c>
      <c r="AI771" s="92" t="n">
        <f aca="false">EXP((((AH771-AH775)/AH776+2)/4-1.9)^3)</f>
        <v>0.0173687346257843</v>
      </c>
      <c r="AJ771" s="92" t="n">
        <f aca="false">X771/V771</f>
        <v>0.0241652021089631</v>
      </c>
      <c r="AK771" s="92" t="n">
        <f aca="false">EXP((((AJ771-AJ775)/AJ776+2)/4-1.9)^3)</f>
        <v>0.0849400637395645</v>
      </c>
      <c r="AL771" s="92" t="n">
        <f aca="false">AA771/V771</f>
        <v>0.0289982425307557</v>
      </c>
      <c r="AM771" s="92" t="n">
        <f aca="false">EXP((((AL771-AL775)/AL776+2)/4-1.9)^3)</f>
        <v>0.0222889246871651</v>
      </c>
      <c r="AN771" s="92" t="n">
        <f aca="false">0.01*AE771+0.15*AG771+0.24*AI771+0.25*AK771+0.35*AM771</f>
        <v>0.0372592173870261</v>
      </c>
      <c r="AP771" s="94" t="n">
        <f aca="false">0.01*AE771/$AN775*$AZ771</f>
        <v>2.03498711667871E-005</v>
      </c>
      <c r="AQ771" s="81" t="n">
        <f aca="false">AP771*$J775</f>
        <v>98.4108984194106</v>
      </c>
      <c r="AR771" s="94" t="n">
        <f aca="false">0.15*AG771/$AN775*$AZ771</f>
        <v>0.0014075837826805</v>
      </c>
      <c r="AS771" s="81" t="n">
        <f aca="false">AR771*$J775</f>
        <v>6807.00057110241</v>
      </c>
      <c r="AT771" s="94" t="n">
        <f aca="false">0.24*AI771/$AN775*$AZ771</f>
        <v>0.00146805192228681</v>
      </c>
      <c r="AU771" s="81" t="n">
        <f aca="false">AT771*$J775</f>
        <v>7099.42128942713</v>
      </c>
      <c r="AV771" s="94" t="n">
        <f aca="false">0.25*AK771/$AN775*$AZ771</f>
        <v>0.00747850151307925</v>
      </c>
      <c r="AW771" s="81" t="n">
        <f aca="false">AV771*$J775</f>
        <v>36165.636956671</v>
      </c>
      <c r="AX771" s="94" t="n">
        <f aca="false">0.35*AM771/$AN775*$AZ771</f>
        <v>0.00274738267812629</v>
      </c>
      <c r="AY771" s="81" t="n">
        <f aca="false">AX771*$J775</f>
        <v>13286.1970201368</v>
      </c>
      <c r="AZ771" s="140" t="n">
        <v>1</v>
      </c>
      <c r="BA771" s="140"/>
    </row>
    <row r="772" customFormat="false" ht="13.8" hidden="false" customHeight="false" outlineLevel="0" collapsed="false">
      <c r="A772" s="89" t="s">
        <v>66</v>
      </c>
      <c r="B772" s="81" t="n">
        <f aca="true">INDIRECT(ADDRESS(ROW()-35*INT((ROW()-15)/35)+138,2+INT((ROW()-15)/35), 1, 1, "Variables_Simulación"))</f>
        <v>0</v>
      </c>
      <c r="C772" s="81" t="n">
        <f aca="true">INDIRECT(ADDRESS(ROW()-35*INT((ROW()-15)/35)+108,2+INT((ROW()-15)/35), 1, 1, "Variables_Simulación"))</f>
        <v>0</v>
      </c>
      <c r="D772" s="81" t="n">
        <f aca="true">INDIRECT(ADDRESS(ROW()-35*INT((ROW()-15)/35)+78,2+INT((ROW()-15)/35), 1, 1, "Variables_Simulación"))</f>
        <v>0</v>
      </c>
      <c r="E772" s="81" t="n">
        <f aca="true">INDIRECT(ADDRESS(ROW()-35*INT((ROW()-15)/35)+48,2+INT((ROW()-15)/35), 1, 1, "Variables_Simulación"))</f>
        <v>0</v>
      </c>
      <c r="F772" s="81" t="n">
        <f aca="true">INDIRECT(ADDRESS(ROW()-35*INT((ROW()-15)/35)+18,2+INT((ROW()-15)/35), 1, 1, "Variables_Simulación"))</f>
        <v>0</v>
      </c>
      <c r="G772" s="81" t="n">
        <f aca="true">INDIRECT(ADDRESS(ROW()-35*INT((ROW()-15)/35)-12,2+INT((ROW()-15)/35), 1, 1, "Variables_Simulación"))</f>
        <v>0</v>
      </c>
      <c r="H772" s="81" t="n">
        <f aca="true">INDIRECT(ADDRESS(ROW()-35*INT((ROW()-15)/35)+168,2+INT((ROW()-15)/35), 1, 1, "Variables_Simulación"))</f>
        <v>0</v>
      </c>
      <c r="I772" s="82" t="n">
        <f aca="false">AP772+AR772+AT772+AV772+AX772</f>
        <v>0.0132709846988362</v>
      </c>
      <c r="J772" s="81" t="n">
        <f aca="false">AQ772+AS772+AU772+AW772+AY772</f>
        <v>64177.778641383</v>
      </c>
      <c r="K772" s="90" t="n">
        <f aca="false">I772-Tabla_Ministerio!J772</f>
        <v>-0.000109228111601918</v>
      </c>
      <c r="L772" s="81" t="n">
        <f aca="false">J772-Tabla_Ministerio!K772</f>
        <v>-528.221358616975</v>
      </c>
      <c r="M772" s="82" t="n">
        <f aca="false">Q807/Q810</f>
        <v>0.00542949045904117</v>
      </c>
      <c r="N772" s="81" t="n">
        <f aca="false">ROUND(N775*M772,0)</f>
        <v>498878</v>
      </c>
      <c r="O772" s="82" t="n">
        <f aca="false">Tabla_Ministerio!L772/Tabla_Ministerio!L775-M772</f>
        <v>4.71597955166783E-006</v>
      </c>
      <c r="P772" s="81" t="n">
        <f aca="false">N772-Tabla_Ministerio!L772</f>
        <v>-433</v>
      </c>
      <c r="Q772" s="83" t="n">
        <f aca="false">N772+J772</f>
        <v>563055.778641383</v>
      </c>
      <c r="R772" s="81" t="n">
        <f aca="false">Q772-Tabla_Ministerio!M772</f>
        <v>-961.221358616953</v>
      </c>
      <c r="T772" s="83" t="n">
        <f aca="false">B772+Tabla_Ministerio!B772</f>
        <v>3970</v>
      </c>
      <c r="U772" s="83" t="n">
        <f aca="false">C772+Tabla_Ministerio!C772</f>
        <v>20</v>
      </c>
      <c r="V772" s="83" t="n">
        <f aca="false">D772+Tabla_Ministerio!D772</f>
        <v>161.886363636364</v>
      </c>
      <c r="W772" s="83" t="n">
        <f aca="false">E772+Tabla_Ministerio!E772</f>
        <v>57.6363636363636</v>
      </c>
      <c r="X772" s="83" t="n">
        <f aca="false">F772+Tabla_Ministerio!F772</f>
        <v>0</v>
      </c>
      <c r="Y772" s="83" t="n">
        <f aca="false">G772+Tabla_Ministerio!G772</f>
        <v>0</v>
      </c>
      <c r="Z772" s="83" t="n">
        <f aca="false">H772+Tabla_Ministerio!H772</f>
        <v>0</v>
      </c>
      <c r="AA772" s="83" t="n">
        <f aca="false">Y772+0.33*Z772</f>
        <v>0</v>
      </c>
      <c r="AD772" s="91" t="n">
        <f aca="false">IF(U772&gt;0,T772/U772,0)</f>
        <v>198.5</v>
      </c>
      <c r="AE772" s="92" t="n">
        <f aca="false">EXP((((AD772-AD775)/AD776+2)/4-1.9)^3)</f>
        <v>0.0689820133462348</v>
      </c>
      <c r="AF772" s="93" t="n">
        <f aca="false">T772/V772</f>
        <v>24.5233749824512</v>
      </c>
      <c r="AG772" s="92" t="n">
        <f aca="false">EXP((((AF772-AF775)/AF776+2)/4-1.9)^3)</f>
        <v>0.162047497089589</v>
      </c>
      <c r="AH772" s="92" t="n">
        <f aca="false">W772/V772</f>
        <v>0.356029762740417</v>
      </c>
      <c r="AI772" s="92" t="n">
        <f aca="false">EXP((((AH772-AH775)/AH776+2)/4-1.9)^3)</f>
        <v>0.0246818128155789</v>
      </c>
      <c r="AJ772" s="92" t="n">
        <f aca="false">X772/V772</f>
        <v>0</v>
      </c>
      <c r="AK772" s="92" t="n">
        <f aca="false">EXP((((AJ772-AJ775)/AJ776+2)/4-1.9)^3)</f>
        <v>0.0098087900863524</v>
      </c>
      <c r="AL772" s="92" t="n">
        <f aca="false">AA772/V772</f>
        <v>0</v>
      </c>
      <c r="AM772" s="92" t="n">
        <f aca="false">EXP((((AL772-AL775)/AL776+2)/4-1.9)^3)</f>
        <v>0.0123138519144609</v>
      </c>
      <c r="AN772" s="92" t="n">
        <f aca="false">0.01*AE772+0.15*AG772+0.24*AI772+0.25*AK772+0.35*AM772</f>
        <v>0.037682625464289</v>
      </c>
      <c r="AP772" s="94" t="n">
        <f aca="false">0.01*AE772/$AN775*$AZ772</f>
        <v>0.000242939347334054</v>
      </c>
      <c r="AQ772" s="81" t="n">
        <f aca="false">AP772*$J775</f>
        <v>1174.84180792208</v>
      </c>
      <c r="AR772" s="94" t="n">
        <f aca="false">0.15*AG772/$AN775*$AZ772</f>
        <v>0.00856043001727144</v>
      </c>
      <c r="AS772" s="81" t="n">
        <f aca="false">AR772*$J775</f>
        <v>41397.7858607338</v>
      </c>
      <c r="AT772" s="94" t="n">
        <f aca="false">0.24*AI772/$AN775*$AZ772</f>
        <v>0.00208617285773042</v>
      </c>
      <c r="AU772" s="81" t="n">
        <f aca="false">AT772*$J775</f>
        <v>10088.6213728229</v>
      </c>
      <c r="AV772" s="94" t="n">
        <f aca="false">0.25*AK772/$AN775*$AZ772</f>
        <v>0.000863609565059637</v>
      </c>
      <c r="AW772" s="81" t="n">
        <f aca="false">AV772*$J775</f>
        <v>4176.37008532146</v>
      </c>
      <c r="AX772" s="94" t="n">
        <f aca="false">0.35*AM772/$AN775*$AZ772</f>
        <v>0.00151783291144069</v>
      </c>
      <c r="AY772" s="81" t="n">
        <f aca="false">AX772*$J775</f>
        <v>7340.15951458287</v>
      </c>
      <c r="AZ772" s="140" t="n">
        <v>1</v>
      </c>
      <c r="BA772" s="140"/>
    </row>
    <row r="773" customFormat="false" ht="13.8" hidden="false" customHeight="false" outlineLevel="0" collapsed="false">
      <c r="A773" s="89" t="s">
        <v>67</v>
      </c>
      <c r="B773" s="81" t="n">
        <f aca="true">INDIRECT(ADDRESS(ROW()-35*INT((ROW()-15)/35)+138,2+INT((ROW()-15)/35), 1, 1, "Variables_Simulación"))</f>
        <v>0</v>
      </c>
      <c r="C773" s="81" t="n">
        <f aca="true">INDIRECT(ADDRESS(ROW()-35*INT((ROW()-15)/35)+108,2+INT((ROW()-15)/35), 1, 1, "Variables_Simulación"))</f>
        <v>0</v>
      </c>
      <c r="D773" s="81" t="n">
        <f aca="true">INDIRECT(ADDRESS(ROW()-35*INT((ROW()-15)/35)+78,2+INT((ROW()-15)/35), 1, 1, "Variables_Simulación"))</f>
        <v>0</v>
      </c>
      <c r="E773" s="81" t="n">
        <f aca="true">INDIRECT(ADDRESS(ROW()-35*INT((ROW()-15)/35)+48,2+INT((ROW()-15)/35), 1, 1, "Variables_Simulación"))</f>
        <v>0</v>
      </c>
      <c r="F773" s="81" t="n">
        <f aca="true">INDIRECT(ADDRESS(ROW()-35*INT((ROW()-15)/35)+18,2+INT((ROW()-15)/35), 1, 1, "Variables_Simulación"))</f>
        <v>0</v>
      </c>
      <c r="G773" s="81" t="n">
        <f aca="true">INDIRECT(ADDRESS(ROW()-35*INT((ROW()-15)/35)-12,2+INT((ROW()-15)/35), 1, 1, "Variables_Simulación"))</f>
        <v>0</v>
      </c>
      <c r="H773" s="81" t="n">
        <f aca="true">INDIRECT(ADDRESS(ROW()-35*INT((ROW()-15)/35)+168,2+INT((ROW()-15)/35), 1, 1, "Variables_Simulación"))</f>
        <v>0</v>
      </c>
      <c r="I773" s="82" t="n">
        <f aca="false">AP773+AR773+AT773+AV773+AX773</f>
        <v>0.0040576209787104</v>
      </c>
      <c r="J773" s="81" t="n">
        <f aca="false">AQ773+AS773+AU773+AW773+AY773</f>
        <v>19622.4399991316</v>
      </c>
      <c r="K773" s="90" t="n">
        <f aca="false">I773-Tabla_Ministerio!J773</f>
        <v>-0.000167818216549602</v>
      </c>
      <c r="L773" s="81" t="n">
        <f aca="false">J773-Tabla_Ministerio!K773</f>
        <v>-811.560000868398</v>
      </c>
      <c r="M773" s="82" t="n">
        <f aca="false">Q808/Q810</f>
        <v>0.00420547422908581</v>
      </c>
      <c r="N773" s="81" t="n">
        <f aca="false">ROUND(N775*M773,0)</f>
        <v>386411</v>
      </c>
      <c r="O773" s="82" t="n">
        <f aca="false">Tabla_Ministerio!L773/Tabla_Ministerio!L775-M773</f>
        <v>-4.45611871028716E-006</v>
      </c>
      <c r="P773" s="81" t="n">
        <f aca="false">N773-Tabla_Ministerio!L773</f>
        <v>409</v>
      </c>
      <c r="Q773" s="83" t="n">
        <f aca="false">N773+J773</f>
        <v>406033.439999132</v>
      </c>
      <c r="R773" s="81" t="n">
        <f aca="false">Q773-Tabla_Ministerio!M773</f>
        <v>-402.560000868398</v>
      </c>
      <c r="T773" s="83" t="n">
        <f aca="false">B773+Tabla_Ministerio!B773</f>
        <v>3538</v>
      </c>
      <c r="U773" s="83" t="n">
        <f aca="false">C773+Tabla_Ministerio!C773</f>
        <v>29</v>
      </c>
      <c r="V773" s="83" t="n">
        <f aca="false">D773+Tabla_Ministerio!D773</f>
        <v>219.318181818182</v>
      </c>
      <c r="W773" s="83" t="n">
        <f aca="false">E773+Tabla_Ministerio!E773</f>
        <v>61.3409090909091</v>
      </c>
      <c r="X773" s="83" t="n">
        <f aca="false">F773+Tabla_Ministerio!F773</f>
        <v>0</v>
      </c>
      <c r="Y773" s="83" t="n">
        <f aca="false">G773+Tabla_Ministerio!G773</f>
        <v>1</v>
      </c>
      <c r="Z773" s="83" t="n">
        <f aca="false">H773+Tabla_Ministerio!H773</f>
        <v>0</v>
      </c>
      <c r="AA773" s="83" t="n">
        <f aca="false">Y773+0.33*Z773</f>
        <v>1</v>
      </c>
      <c r="AD773" s="91" t="n">
        <f aca="false">IF(U773&gt;0,T773/U773,0)</f>
        <v>122</v>
      </c>
      <c r="AE773" s="92" t="n">
        <f aca="false">EXP((((AD773-AD775)/AD776+2)/4-1.9)^3)</f>
        <v>0.00826162099651062</v>
      </c>
      <c r="AF773" s="93" t="n">
        <f aca="false">T773/V773</f>
        <v>16.1318134715026</v>
      </c>
      <c r="AG773" s="92" t="n">
        <f aca="false">EXP((((AF773-AF775)/AF776+2)/4-1.9)^3)</f>
        <v>0.0149798448255753</v>
      </c>
      <c r="AH773" s="92" t="n">
        <f aca="false">W773/V773</f>
        <v>0.279689119170984</v>
      </c>
      <c r="AI773" s="92" t="n">
        <f aca="false">EXP((((AH773-AH775)/AH776+2)/4-1.9)^3)</f>
        <v>0.00829296672580876</v>
      </c>
      <c r="AJ773" s="92" t="n">
        <f aca="false">X773/V773</f>
        <v>0</v>
      </c>
      <c r="AK773" s="92" t="n">
        <f aca="false">EXP((((AJ773-AJ775)/AJ776+2)/4-1.9)^3)</f>
        <v>0.0098087900863524</v>
      </c>
      <c r="AL773" s="92" t="n">
        <f aca="false">AA773/V773</f>
        <v>0.00455958549222798</v>
      </c>
      <c r="AM773" s="92" t="n">
        <f aca="false">EXP((((AL773-AL775)/AL776+2)/4-1.9)^3)</f>
        <v>0.0135697419799317</v>
      </c>
      <c r="AN773" s="92" t="n">
        <f aca="false">0.01*AE773+0.15*AG773+0.24*AI773+0.25*AK773+0.35*AM773</f>
        <v>0.0115215121625597</v>
      </c>
      <c r="AP773" s="94" t="n">
        <f aca="false">0.01*AE773/$AN775*$AZ773</f>
        <v>2.90955963076882E-005</v>
      </c>
      <c r="AQ773" s="81" t="n">
        <f aca="false">AP773*$J775</f>
        <v>140.704761677376</v>
      </c>
      <c r="AR773" s="94" t="n">
        <f aca="false">0.15*AG773/$AN775*$AZ773</f>
        <v>0.000791335352918339</v>
      </c>
      <c r="AS773" s="81" t="n">
        <f aca="false">AR773*$J775</f>
        <v>3826.85582593938</v>
      </c>
      <c r="AT773" s="94" t="n">
        <f aca="false">0.24*AI773/$AN775*$AZ773</f>
        <v>0.000700943736293303</v>
      </c>
      <c r="AU773" s="81" t="n">
        <f aca="false">AT773*$J775</f>
        <v>3389.72675869639</v>
      </c>
      <c r="AV773" s="94" t="n">
        <f aca="false">0.25*AK773/$AN775*$AZ773</f>
        <v>0.000863609565059637</v>
      </c>
      <c r="AW773" s="81" t="n">
        <f aca="false">AV773*$J775</f>
        <v>4176.37008532146</v>
      </c>
      <c r="AX773" s="94" t="n">
        <f aca="false">0.35*AM773/$AN775*$AZ773</f>
        <v>0.00167263672813143</v>
      </c>
      <c r="AY773" s="81" t="n">
        <f aca="false">AX773*$J775</f>
        <v>8088.782567497</v>
      </c>
      <c r="AZ773" s="140" t="n">
        <v>1</v>
      </c>
      <c r="BA773" s="140"/>
    </row>
    <row r="774" customFormat="false" ht="13.8" hidden="false" customHeight="false" outlineLevel="0" collapsed="false">
      <c r="A774" s="95" t="s">
        <v>68</v>
      </c>
      <c r="B774" s="97" t="n">
        <f aca="true">INDIRECT(ADDRESS(ROW()-35*INT((ROW()-15)/35)+138,2+INT((ROW()-15)/35), 1, 1, "Variables_Simulación"))</f>
        <v>0</v>
      </c>
      <c r="C774" s="97" t="n">
        <f aca="true">INDIRECT(ADDRESS(ROW()-35*INT((ROW()-15)/35)+108,2+INT((ROW()-15)/35), 1, 1, "Variables_Simulación"))</f>
        <v>0</v>
      </c>
      <c r="D774" s="97" t="n">
        <f aca="true">INDIRECT(ADDRESS(ROW()-35*INT((ROW()-15)/35)+78,2+INT((ROW()-15)/35), 1, 1, "Variables_Simulación"))</f>
        <v>0</v>
      </c>
      <c r="E774" s="97" t="n">
        <f aca="true">INDIRECT(ADDRESS(ROW()-35*INT((ROW()-15)/35)+48,2+INT((ROW()-15)/35), 1, 1, "Variables_Simulación"))</f>
        <v>0</v>
      </c>
      <c r="F774" s="97" t="n">
        <f aca="true">INDIRECT(ADDRESS(ROW()-35*INT((ROW()-15)/35)+18,2+INT((ROW()-15)/35), 1, 1, "Variables_Simulación"))</f>
        <v>0</v>
      </c>
      <c r="G774" s="97" t="n">
        <f aca="true">INDIRECT(ADDRESS(ROW()-35*INT((ROW()-15)/35)-12,2+INT((ROW()-15)/35), 1, 1, "Variables_Simulación"))</f>
        <v>0</v>
      </c>
      <c r="H774" s="97" t="n">
        <f aca="true">INDIRECT(ADDRESS(ROW()-35*INT((ROW()-15)/35)+168,2+INT((ROW()-15)/35), 1, 1, "Variables_Simulación"))</f>
        <v>0</v>
      </c>
      <c r="I774" s="96" t="n">
        <f aca="false">AP774+AR774+AT774+AV774+AX774</f>
        <v>0.0102084022673473</v>
      </c>
      <c r="J774" s="97" t="n">
        <f aca="false">AQ774+AS774+AU774+AW774+AY774</f>
        <v>49367.2923195715</v>
      </c>
      <c r="K774" s="90" t="n">
        <f aca="false">I774-Tabla_Ministerio!J774</f>
        <v>-2.83453901138951E-006</v>
      </c>
      <c r="L774" s="81" t="n">
        <f aca="false">J774-Tabla_Ministerio!K774</f>
        <v>-13.7076804285171</v>
      </c>
      <c r="M774" s="82" t="n">
        <f aca="false">Q809/Q810</f>
        <v>0.00512736856636463</v>
      </c>
      <c r="N774" s="81" t="n">
        <f aca="false">ROUND(N775*M774,0)</f>
        <v>471118</v>
      </c>
      <c r="O774" s="82" t="n">
        <f aca="false">Tabla_Ministerio!L774/Tabla_Ministerio!L775-M774</f>
        <v>5.19327466868853E-006</v>
      </c>
      <c r="P774" s="81" t="n">
        <f aca="false">N774-Tabla_Ministerio!L774</f>
        <v>-477</v>
      </c>
      <c r="Q774" s="83" t="n">
        <f aca="false">N774+J774</f>
        <v>520485.292319572</v>
      </c>
      <c r="R774" s="81" t="n">
        <f aca="false">Q774-Tabla_Ministerio!M774</f>
        <v>-490.707680428517</v>
      </c>
      <c r="T774" s="99" t="n">
        <f aca="false">B774+Tabla_Ministerio!B774</f>
        <v>3230</v>
      </c>
      <c r="U774" s="99" t="n">
        <f aca="false">C774+Tabla_Ministerio!C774</f>
        <v>21</v>
      </c>
      <c r="V774" s="99" t="n">
        <f aca="false">D774+Tabla_Ministerio!D774</f>
        <v>205.518181818182</v>
      </c>
      <c r="W774" s="99" t="n">
        <f aca="false">E774+Tabla_Ministerio!E774</f>
        <v>67.4090909090909</v>
      </c>
      <c r="X774" s="99" t="n">
        <f aca="false">F774+Tabla_Ministerio!F774</f>
        <v>1</v>
      </c>
      <c r="Y774" s="99" t="n">
        <f aca="false">G774+Tabla_Ministerio!G774</f>
        <v>16</v>
      </c>
      <c r="Z774" s="99" t="n">
        <f aca="false">H774+Tabla_Ministerio!H774</f>
        <v>0</v>
      </c>
      <c r="AA774" s="99" t="n">
        <f aca="false">Y774+0.33*Z774</f>
        <v>16</v>
      </c>
      <c r="AD774" s="91" t="n">
        <f aca="false">IF(U774&gt;0,T774/U774,0)</f>
        <v>153.809523809524</v>
      </c>
      <c r="AE774" s="92" t="n">
        <f aca="false">EXP((((AD774-AD775)/AD776+2)/4-1.9)^3)</f>
        <v>0.0220735150765128</v>
      </c>
      <c r="AF774" s="93" t="n">
        <f aca="false">T774/V774</f>
        <v>15.71637103552</v>
      </c>
      <c r="AG774" s="92" t="n">
        <f aca="false">EXP((((AF774-AF775)/AF776+2)/4-1.9)^3)</f>
        <v>0.0128459729484158</v>
      </c>
      <c r="AH774" s="92" t="n">
        <f aca="false">W774/V774</f>
        <v>0.327995753527668</v>
      </c>
      <c r="AI774" s="92" t="n">
        <f aca="false">EXP((((AH774-AH775)/AH776+2)/4-1.9)^3)</f>
        <v>0.016899048174316</v>
      </c>
      <c r="AJ774" s="92" t="n">
        <f aca="false">X774/V774</f>
        <v>0.00486574954660061</v>
      </c>
      <c r="AK774" s="92" t="n">
        <f aca="false">EXP((((AJ774-AJ775)/AJ776+2)/4-1.9)^3)</f>
        <v>0.0163082791106113</v>
      </c>
      <c r="AL774" s="92" t="n">
        <f aca="false">AA774/V774</f>
        <v>0.0778519927456097</v>
      </c>
      <c r="AM774" s="92" t="n">
        <f aca="false">EXP((((AL774-AL775)/AL776+2)/4-1.9)^3)</f>
        <v>0.0534457933204541</v>
      </c>
      <c r="AN774" s="92" t="n">
        <f aca="false">0.01*AE774+0.15*AG774+0.24*AI774+0.25*AK774+0.35*AM774</f>
        <v>0.028986500094675</v>
      </c>
      <c r="AP774" s="94" t="n">
        <f aca="false">0.01*AE774/$AN775*$AZ774</f>
        <v>7.77380230864068E-005</v>
      </c>
      <c r="AQ774" s="81" t="n">
        <f aca="false">AP774*$J775</f>
        <v>375.93695953064</v>
      </c>
      <c r="AR774" s="94" t="n">
        <f aca="false">0.15*AG774/$AN775*$AZ774</f>
        <v>0.000678610002645578</v>
      </c>
      <c r="AS774" s="81" t="n">
        <f aca="false">AR774*$J775</f>
        <v>3281.72200646387</v>
      </c>
      <c r="AT774" s="94" t="n">
        <f aca="false">0.24*AI774/$AN775*$AZ774</f>
        <v>0.00142835276671755</v>
      </c>
      <c r="AU774" s="81" t="n">
        <f aca="false">AT774*$J775</f>
        <v>6907.43827714944</v>
      </c>
      <c r="AV774" s="94" t="n">
        <f aca="false">0.25*AK774/$AN775*$AZ774</f>
        <v>0.00143585352582701</v>
      </c>
      <c r="AW774" s="81" t="n">
        <f aca="false">AV774*$J775</f>
        <v>6943.71155066257</v>
      </c>
      <c r="AX774" s="94" t="n">
        <f aca="false">0.35*AM774/$AN775*$AZ774</f>
        <v>0.00658784794907077</v>
      </c>
      <c r="AY774" s="81" t="n">
        <f aca="false">AX774*$J775</f>
        <v>31858.483525765</v>
      </c>
      <c r="AZ774" s="140" t="n">
        <v>1</v>
      </c>
      <c r="BA774" s="140"/>
    </row>
    <row r="775" customFormat="false" ht="13.8" hidden="false" customHeight="false" outlineLevel="0" collapsed="false">
      <c r="A775" s="104" t="s">
        <v>71</v>
      </c>
      <c r="B775" s="108"/>
      <c r="C775" s="108"/>
      <c r="D775" s="108"/>
      <c r="E775" s="108"/>
      <c r="F775" s="108"/>
      <c r="G775" s="108"/>
      <c r="H775" s="108"/>
      <c r="I775" s="105" t="n">
        <f aca="false">SUM(I748:I774)</f>
        <v>1</v>
      </c>
      <c r="J775" s="108" t="n">
        <f aca="false">Tabla_Ministerio!K775</f>
        <v>4835947</v>
      </c>
      <c r="K775" s="107" t="n">
        <f aca="false">I775-Tabla_Ministerio!J775</f>
        <v>0</v>
      </c>
      <c r="L775" s="108" t="n">
        <f aca="false">J775-Tabla_Ministerio!K775</f>
        <v>0</v>
      </c>
      <c r="M775" s="105" t="n">
        <f aca="false">SUM(M750:M774)</f>
        <v>1</v>
      </c>
      <c r="N775" s="108" t="n">
        <f aca="false">Tabla_Ministerio!L775</f>
        <v>91882965</v>
      </c>
      <c r="O775" s="105" t="n">
        <f aca="false">SUM(P750:P774)</f>
        <v>1</v>
      </c>
      <c r="P775" s="108" t="n">
        <f aca="false">SUM(P750:P774)</f>
        <v>1</v>
      </c>
      <c r="Q775" s="111" t="n">
        <f aca="false">Tabla_Ministerio!M775</f>
        <v>96718912</v>
      </c>
      <c r="R775" s="108" t="n">
        <f aca="false">SUM(R750:R774)</f>
        <v>1.00000000023283</v>
      </c>
      <c r="T775" s="111"/>
      <c r="U775" s="111"/>
      <c r="V775" s="111"/>
      <c r="W775" s="111"/>
      <c r="X775" s="111"/>
      <c r="Y775" s="111"/>
      <c r="Z775" s="111"/>
      <c r="AA775" s="111"/>
      <c r="AC775" s="112" t="s">
        <v>295</v>
      </c>
      <c r="AD775" s="112" t="n">
        <f aca="false">AVERAGE(AD750:AD774)</f>
        <v>195.418033513379</v>
      </c>
      <c r="AE775" s="111"/>
      <c r="AF775" s="112" t="n">
        <f aca="false">AVERAGE(AF750:AF774)</f>
        <v>20.6958372987267</v>
      </c>
      <c r="AG775" s="111"/>
      <c r="AH775" s="114" t="n">
        <f aca="false">AVERAGE(AH750:AH774)</f>
        <v>0.436687149112056</v>
      </c>
      <c r="AI775" s="111"/>
      <c r="AJ775" s="114" t="n">
        <f aca="false">AVERAGE(AJ750:AJ774)</f>
        <v>0.0204063044778712</v>
      </c>
      <c r="AK775" s="111"/>
      <c r="AL775" s="114" t="n">
        <f aca="false">AVERAGE(AL750:AL774)</f>
        <v>0.0894071966835908</v>
      </c>
      <c r="AM775" s="111"/>
      <c r="AN775" s="114" t="n">
        <f aca="false">SUM(AN750:AN774)</f>
        <v>2.83947471264837</v>
      </c>
      <c r="AP775" s="116" t="n">
        <f aca="false">SUM(AP748:AP774)</f>
        <v>0.00984002165565544</v>
      </c>
      <c r="AQ775" s="108" t="n">
        <f aca="false">SUM(AQ748:AQ774)</f>
        <v>47585.8232056019</v>
      </c>
      <c r="AR775" s="116" t="n">
        <f aca="false">SUM(AR748:AR774)</f>
        <v>0.150691313738081</v>
      </c>
      <c r="AS775" s="108" t="n">
        <f aca="false">SUM(AS748:AS774)</f>
        <v>728735.206597732</v>
      </c>
      <c r="AT775" s="116" t="n">
        <f aca="false">SUM(AT748:AT774)</f>
        <v>0.239404828101967</v>
      </c>
      <c r="AU775" s="108" t="n">
        <f aca="false">SUM(AU748:AU774)</f>
        <v>1157749.06024522</v>
      </c>
      <c r="AV775" s="116" t="n">
        <f aca="false">SUM(AV748:AV774)</f>
        <v>0.254274645276352</v>
      </c>
      <c r="AW775" s="108" t="n">
        <f aca="false">SUM(AW748:AW774)</f>
        <v>1229658.70800024</v>
      </c>
      <c r="AX775" s="116" t="n">
        <f aca="false">SUM(AX748:AX774)</f>
        <v>0.345789191227944</v>
      </c>
      <c r="AY775" s="108" t="n">
        <f aca="false">SUM(AY748:AY774)</f>
        <v>1672218.2019512</v>
      </c>
    </row>
    <row r="776" customFormat="false" ht="13.8" hidden="false" customHeight="false" outlineLevel="0" collapsed="false">
      <c r="A776" s="57" t="s">
        <v>72</v>
      </c>
      <c r="I776" s="48"/>
      <c r="AC776" s="112" t="s">
        <v>296</v>
      </c>
      <c r="AD776" s="112" t="n">
        <f aca="false">_xlfn.STDEV.P(AD750:AD774)</f>
        <v>64.084198934827</v>
      </c>
      <c r="AE776" s="111"/>
      <c r="AF776" s="112" t="n">
        <f aca="false">_xlfn.STDEV.P(AF750:AF774)</f>
        <v>5.34271256552934</v>
      </c>
      <c r="AG776" s="111"/>
      <c r="AH776" s="114" t="n">
        <f aca="false">_xlfn.STDEV.P(AH750:AH774)</f>
        <v>0.137251198059886</v>
      </c>
      <c r="AI776" s="111"/>
      <c r="AJ776" s="114" t="n">
        <f aca="false">_xlfn.STDEV.P(AJ750:AJ774)</f>
        <v>0.0191753942525998</v>
      </c>
      <c r="AK776" s="111"/>
      <c r="AL776" s="114" t="n">
        <f aca="false">_xlfn.STDEV.P(AL750:AL774)</f>
        <v>0.0938071957912248</v>
      </c>
      <c r="AM776" s="111"/>
      <c r="AN776" s="114"/>
    </row>
    <row r="777" customFormat="false" ht="13.8" hidden="false" customHeight="false" outlineLevel="0" collapsed="false">
      <c r="A777" s="57" t="s">
        <v>196</v>
      </c>
      <c r="I777" s="48"/>
    </row>
    <row r="778" customFormat="false" ht="13.8" hidden="false" customHeight="false" outlineLevel="0" collapsed="false">
      <c r="A778" s="57"/>
      <c r="I778" s="48"/>
    </row>
    <row r="779" customFormat="false" ht="13.8" hidden="false" customHeight="false" outlineLevel="0" collapsed="false">
      <c r="A779" s="126"/>
      <c r="B779" s="168"/>
      <c r="C779" s="169"/>
      <c r="D779" s="169"/>
      <c r="E779" s="169"/>
      <c r="F779" s="169"/>
      <c r="G779" s="169"/>
      <c r="H779" s="169"/>
      <c r="I779" s="170"/>
      <c r="J779" s="169"/>
    </row>
    <row r="781" customFormat="false" ht="13.8" hidden="false" customHeight="false" outlineLevel="0" collapsed="false">
      <c r="A781" s="16" t="str">
        <f aca="false">"Tabla " &amp; TEXT((ROW()+24) / 35, "0")</f>
        <v>Tabla 23</v>
      </c>
      <c r="B781" s="16"/>
      <c r="C781" s="16"/>
      <c r="D781" s="16"/>
      <c r="E781" s="16"/>
      <c r="F781" s="16"/>
      <c r="G781" s="16"/>
      <c r="H781" s="16"/>
      <c r="I781" s="16"/>
      <c r="J781" s="16"/>
      <c r="T781" s="16"/>
      <c r="U781" s="16"/>
      <c r="V781" s="16"/>
      <c r="W781" s="16"/>
      <c r="X781" s="16"/>
      <c r="Y781" s="16"/>
      <c r="Z781" s="16"/>
      <c r="AA781" s="16"/>
    </row>
    <row r="782" customFormat="false" ht="13.8" hidden="false" customHeight="false" outlineLevel="0" collapsed="false">
      <c r="A782" s="16" t="s">
        <v>268</v>
      </c>
      <c r="B782" s="16"/>
      <c r="C782" s="16"/>
      <c r="D782" s="16"/>
      <c r="E782" s="16"/>
      <c r="F782" s="16"/>
      <c r="G782" s="16"/>
      <c r="H782" s="16"/>
      <c r="I782" s="16"/>
      <c r="J782" s="16"/>
      <c r="T782" s="16"/>
      <c r="U782" s="16"/>
      <c r="V782" s="16"/>
      <c r="W782" s="16"/>
      <c r="X782" s="16"/>
      <c r="Y782" s="16"/>
      <c r="Z782" s="16"/>
      <c r="AA782" s="16"/>
    </row>
    <row r="783" customFormat="false" ht="15.8" hidden="false" customHeight="true" outlineLevel="0" collapsed="false">
      <c r="A783" s="66" t="s">
        <v>30</v>
      </c>
      <c r="B783" s="136" t="s">
        <v>309</v>
      </c>
      <c r="C783" s="136"/>
      <c r="D783" s="136"/>
      <c r="E783" s="136"/>
      <c r="F783" s="136"/>
      <c r="G783" s="136"/>
      <c r="H783" s="136"/>
      <c r="I783" s="66" t="s">
        <v>32</v>
      </c>
      <c r="J783" s="69" t="s">
        <v>33</v>
      </c>
      <c r="K783" s="157" t="s">
        <v>276</v>
      </c>
      <c r="L783" s="69" t="s">
        <v>277</v>
      </c>
      <c r="M783" s="157" t="s">
        <v>278</v>
      </c>
      <c r="N783" s="69" t="s">
        <v>34</v>
      </c>
      <c r="O783" s="69" t="s">
        <v>279</v>
      </c>
      <c r="P783" s="69" t="s">
        <v>280</v>
      </c>
      <c r="Q783" s="66" t="s">
        <v>281</v>
      </c>
      <c r="R783" s="69" t="s">
        <v>282</v>
      </c>
      <c r="T783" s="72" t="s">
        <v>309</v>
      </c>
      <c r="U783" s="72"/>
      <c r="V783" s="72"/>
      <c r="W783" s="72"/>
      <c r="X783" s="72"/>
      <c r="Y783" s="72"/>
      <c r="Z783" s="72"/>
      <c r="AA783" s="72"/>
      <c r="AD783" s="73" t="s">
        <v>284</v>
      </c>
      <c r="AE783" s="73"/>
      <c r="AF783" s="73" t="s">
        <v>285</v>
      </c>
      <c r="AG783" s="73"/>
      <c r="AH783" s="73" t="s">
        <v>286</v>
      </c>
      <c r="AI783" s="73"/>
      <c r="AJ783" s="73" t="s">
        <v>287</v>
      </c>
      <c r="AK783" s="73"/>
      <c r="AL783" s="73" t="s">
        <v>288</v>
      </c>
      <c r="AM783" s="73"/>
      <c r="AN783" s="74" t="s">
        <v>289</v>
      </c>
      <c r="AP783" s="73" t="s">
        <v>284</v>
      </c>
      <c r="AQ783" s="73"/>
      <c r="AR783" s="73" t="s">
        <v>285</v>
      </c>
      <c r="AS783" s="73"/>
      <c r="AT783" s="73" t="s">
        <v>286</v>
      </c>
      <c r="AU783" s="73"/>
      <c r="AV783" s="73" t="s">
        <v>287</v>
      </c>
      <c r="AW783" s="73"/>
      <c r="AX783" s="74" t="s">
        <v>288</v>
      </c>
      <c r="AY783" s="74"/>
    </row>
    <row r="784" customFormat="false" ht="37.3" hidden="false" customHeight="false" outlineLevel="0" collapsed="false">
      <c r="A784" s="66"/>
      <c r="B784" s="137" t="s">
        <v>222</v>
      </c>
      <c r="C784" s="137" t="s">
        <v>223</v>
      </c>
      <c r="D784" s="137" t="s">
        <v>224</v>
      </c>
      <c r="E784" s="137" t="s">
        <v>225</v>
      </c>
      <c r="F784" s="137" t="s">
        <v>226</v>
      </c>
      <c r="G784" s="137" t="s">
        <v>227</v>
      </c>
      <c r="H784" s="137" t="s">
        <v>228</v>
      </c>
      <c r="I784" s="66"/>
      <c r="J784" s="69"/>
      <c r="K784" s="157"/>
      <c r="L784" s="69"/>
      <c r="M784" s="157"/>
      <c r="N784" s="69"/>
      <c r="O784" s="69"/>
      <c r="P784" s="69"/>
      <c r="Q784" s="66"/>
      <c r="R784" s="69"/>
      <c r="T784" s="73" t="s">
        <v>222</v>
      </c>
      <c r="U784" s="73" t="s">
        <v>223</v>
      </c>
      <c r="V784" s="73" t="s">
        <v>224</v>
      </c>
      <c r="W784" s="73" t="s">
        <v>225</v>
      </c>
      <c r="X784" s="73" t="s">
        <v>226</v>
      </c>
      <c r="Y784" s="73" t="s">
        <v>227</v>
      </c>
      <c r="Z784" s="73" t="s">
        <v>228</v>
      </c>
      <c r="AA784" s="66" t="s">
        <v>43</v>
      </c>
      <c r="AD784" s="73" t="s">
        <v>290</v>
      </c>
      <c r="AE784" s="73" t="s">
        <v>291</v>
      </c>
      <c r="AF784" s="73" t="s">
        <v>290</v>
      </c>
      <c r="AG784" s="73" t="s">
        <v>291</v>
      </c>
      <c r="AH784" s="73" t="s">
        <v>290</v>
      </c>
      <c r="AI784" s="73" t="s">
        <v>291</v>
      </c>
      <c r="AJ784" s="73" t="s">
        <v>290</v>
      </c>
      <c r="AK784" s="73" t="s">
        <v>291</v>
      </c>
      <c r="AL784" s="73" t="s">
        <v>290</v>
      </c>
      <c r="AM784" s="73" t="s">
        <v>291</v>
      </c>
      <c r="AN784" s="75" t="s">
        <v>292</v>
      </c>
      <c r="AP784" s="73" t="s">
        <v>293</v>
      </c>
      <c r="AQ784" s="73" t="s">
        <v>294</v>
      </c>
      <c r="AR784" s="73" t="s">
        <v>293</v>
      </c>
      <c r="AS784" s="73" t="s">
        <v>294</v>
      </c>
      <c r="AT784" s="73" t="s">
        <v>293</v>
      </c>
      <c r="AU784" s="73" t="s">
        <v>294</v>
      </c>
      <c r="AV784" s="73" t="s">
        <v>293</v>
      </c>
      <c r="AW784" s="73" t="s">
        <v>294</v>
      </c>
      <c r="AX784" s="73" t="s">
        <v>293</v>
      </c>
      <c r="AY784" s="75" t="s">
        <v>294</v>
      </c>
      <c r="AZ784" s="138" t="s">
        <v>298</v>
      </c>
    </row>
    <row r="785" customFormat="false" ht="13.8" hidden="false" customHeight="false" outlineLevel="0" collapsed="false">
      <c r="A785" s="76" t="s">
        <v>44</v>
      </c>
      <c r="B785" s="79" t="n">
        <f aca="true">INDIRECT(ADDRESS(ROW()-35*INT((ROW()-15)/35)+138,2+INT((ROW()-15)/35), 1, 1, "Variables_Simulación"))</f>
        <v>0</v>
      </c>
      <c r="C785" s="79" t="n">
        <f aca="true">INDIRECT(ADDRESS(ROW()-35*INT((ROW()-15)/35)+108,2+INT((ROW()-15)/35), 1, 1, "Variables_Simulación"))</f>
        <v>0</v>
      </c>
      <c r="D785" s="79" t="n">
        <f aca="true">INDIRECT(ADDRESS(ROW()-35*INT((ROW()-15)/35)+78,2+INT((ROW()-15)/35), 1, 1, "Variables_Simulación"))</f>
        <v>0</v>
      </c>
      <c r="E785" s="79" t="n">
        <f aca="true">INDIRECT(ADDRESS(ROW()-35*INT((ROW()-15)/35)+48,2+INT((ROW()-15)/35), 1, 1, "Variables_Simulación"))</f>
        <v>0</v>
      </c>
      <c r="F785" s="79" t="n">
        <f aca="true">INDIRECT(ADDRESS(ROW()-35*INT((ROW()-15)/35)+18,2+INT((ROW()-15)/35), 1, 1, "Variables_Simulación"))</f>
        <v>0</v>
      </c>
      <c r="G785" s="79" t="n">
        <f aca="true">INDIRECT(ADDRESS(ROW()-35*INT((ROW()-15)/35)-12,2+INT((ROW()-15)/35), 1, 1, "Variables_Simulación"))</f>
        <v>0</v>
      </c>
      <c r="H785" s="79" t="n">
        <f aca="true">INDIRECT(ADDRESS(ROW()-35*INT((ROW()-15)/35)+168,2+INT((ROW()-15)/35), 1, 1, "Variables_Simulación"))</f>
        <v>0</v>
      </c>
      <c r="I785" s="88" t="n">
        <f aca="false">AP785+AR785+AT785+AV785+AX785</f>
        <v>0.160048446301563</v>
      </c>
      <c r="J785" s="79" t="n">
        <f aca="false">AQ785+AS785+AU785+AW785+AY785</f>
        <v>738007.873308793</v>
      </c>
      <c r="K785" s="88" t="n">
        <f aca="false">I785-Tabla_Ministerio!J785</f>
        <v>-2.21477559315397E-005</v>
      </c>
      <c r="L785" s="79" t="n">
        <f aca="false">J785-Tabla_Ministerio!K785</f>
        <v>-102.126691206824</v>
      </c>
      <c r="M785" s="94" t="n">
        <f aca="false">N785/N810</f>
        <v>0.22943218525012</v>
      </c>
      <c r="N785" s="81" t="n">
        <f aca="false">Tabla_Ministerio!L785</f>
        <v>20100986</v>
      </c>
      <c r="O785" s="82" t="n">
        <f aca="false">Tabla_Ministerio!L785/Tabla_Ministerio!L810-M785</f>
        <v>0</v>
      </c>
      <c r="P785" s="81" t="n">
        <f aca="false">N785-Tabla_Ministerio!L785</f>
        <v>0</v>
      </c>
      <c r="Q785" s="83" t="n">
        <f aca="false">N785+J785</f>
        <v>20838993.8733088</v>
      </c>
      <c r="R785" s="81" t="n">
        <f aca="false">Q785-Tabla_Ministerio!M785</f>
        <v>-102.12669120729</v>
      </c>
      <c r="T785" s="84" t="n">
        <f aca="false">B785+Tabla_Ministerio!B785</f>
        <v>21205</v>
      </c>
      <c r="U785" s="84" t="n">
        <f aca="false">C785+Tabla_Ministerio!C785</f>
        <v>72</v>
      </c>
      <c r="V785" s="84" t="n">
        <f aca="false">D785+Tabla_Ministerio!D785</f>
        <v>1632.13636363636</v>
      </c>
      <c r="W785" s="84" t="n">
        <f aca="false">E785+Tabla_Ministerio!E785</f>
        <v>674.840909090909</v>
      </c>
      <c r="X785" s="84" t="n">
        <f aca="false">F785+Tabla_Ministerio!F785</f>
        <v>107</v>
      </c>
      <c r="Y785" s="84" t="n">
        <f aca="false">G785+Tabla_Ministerio!G785</f>
        <v>628</v>
      </c>
      <c r="Z785" s="84" t="n">
        <f aca="false">H785+Tabla_Ministerio!H785</f>
        <v>0</v>
      </c>
      <c r="AA785" s="84" t="n">
        <f aca="false">Y785+0.33*Z785</f>
        <v>628</v>
      </c>
      <c r="AD785" s="85" t="n">
        <f aca="false">IF(U785&gt;0,T785/U785,0)</f>
        <v>294.513888888889</v>
      </c>
      <c r="AE785" s="86" t="n">
        <f aca="false">EXP((((AD785-AD810)/AD811+2)/4-1.9)^3)</f>
        <v>0.362196170135872</v>
      </c>
      <c r="AF785" s="87" t="n">
        <f aca="false">T785/V785</f>
        <v>12.9921742278665</v>
      </c>
      <c r="AG785" s="86" t="n">
        <f aca="false">EXP((((AF785-AF810)/AF811+2)/4-1.9)^3)</f>
        <v>0.00468886280882533</v>
      </c>
      <c r="AH785" s="86" t="n">
        <f aca="false">W785/V785</f>
        <v>0.413470910964437</v>
      </c>
      <c r="AI785" s="86" t="n">
        <f aca="false">EXP((((AH785-AH810)/AH811+2)/4-1.9)^3)</f>
        <v>0.0495863839180514</v>
      </c>
      <c r="AJ785" s="86" t="n">
        <f aca="false">X785/V785</f>
        <v>0.0655582476954356</v>
      </c>
      <c r="AK785" s="86" t="n">
        <f aca="false">EXP((((AJ785-AJ810)/AJ811+2)/4-1.9)^3)</f>
        <v>0.587944150565001</v>
      </c>
      <c r="AL785" s="86" t="n">
        <f aca="false">AA785/V785</f>
        <v>0.384771771520874</v>
      </c>
      <c r="AM785" s="86" t="n">
        <f aca="false">EXP((((AL785-AL810)/AL811+2)/4-1.9)^3)</f>
        <v>0.827820890393327</v>
      </c>
      <c r="AN785" s="86" t="n">
        <f aca="false">0.01*AE785+0.15*AG785+0.24*AI785+0.25*AK785+0.35*AM785</f>
        <v>0.452949372541929</v>
      </c>
      <c r="AP785" s="88" t="n">
        <f aca="false">0.01*AE785/$AN810*$AZ785</f>
        <v>0.00127981045566537</v>
      </c>
      <c r="AQ785" s="79" t="n">
        <f aca="false">AP785*$J810</f>
        <v>5901.40182207275</v>
      </c>
      <c r="AR785" s="88" t="n">
        <f aca="false">0.15*AG785/$AN810*$AZ785</f>
        <v>0.000248519565198496</v>
      </c>
      <c r="AS785" s="79" t="n">
        <f aca="false">AR785*$J810</f>
        <v>1145.96173862374</v>
      </c>
      <c r="AT785" s="88" t="n">
        <f aca="false">0.24*AI785/$AN810*$AZ785</f>
        <v>0.00420509179253792</v>
      </c>
      <c r="AU785" s="79" t="n">
        <f aca="false">AT785*$J810</f>
        <v>19390.3216344366</v>
      </c>
      <c r="AV785" s="88" t="n">
        <f aca="false">0.25*AK785/$AN810*$AZ785</f>
        <v>0.0519371222891528</v>
      </c>
      <c r="AW785" s="79" t="n">
        <f aca="false">AV785*$J810</f>
        <v>239490.017254994</v>
      </c>
      <c r="AX785" s="88" t="n">
        <f aca="false">0.35*AM785/$AN810*$AZ785</f>
        <v>0.102377902199009</v>
      </c>
      <c r="AY785" s="79" t="n">
        <f aca="false">AX785*$J810</f>
        <v>472080.170858666</v>
      </c>
      <c r="AZ785" s="140" t="n">
        <v>1</v>
      </c>
      <c r="BA785" s="140"/>
    </row>
    <row r="786" customFormat="false" ht="13.8" hidden="false" customHeight="false" outlineLevel="0" collapsed="false">
      <c r="A786" s="89" t="s">
        <v>45</v>
      </c>
      <c r="B786" s="81" t="n">
        <f aca="true">INDIRECT(ADDRESS(ROW()-35*INT((ROW()-15)/35)+138,2+INT((ROW()-15)/35), 1, 1, "Variables_Simulación"))</f>
        <v>0</v>
      </c>
      <c r="C786" s="81" t="n">
        <f aca="true">INDIRECT(ADDRESS(ROW()-35*INT((ROW()-15)/35)+108,2+INT((ROW()-15)/35), 1, 1, "Variables_Simulación"))</f>
        <v>0</v>
      </c>
      <c r="D786" s="81" t="n">
        <f aca="true">INDIRECT(ADDRESS(ROW()-35*INT((ROW()-15)/35)+78,2+INT((ROW()-15)/35), 1, 1, "Variables_Simulación"))</f>
        <v>0</v>
      </c>
      <c r="E786" s="81" t="n">
        <f aca="true">INDIRECT(ADDRESS(ROW()-35*INT((ROW()-15)/35)+48,2+INT((ROW()-15)/35), 1, 1, "Variables_Simulación"))</f>
        <v>0</v>
      </c>
      <c r="F786" s="81" t="n">
        <f aca="true">INDIRECT(ADDRESS(ROW()-35*INT((ROW()-15)/35)+18,2+INT((ROW()-15)/35), 1, 1, "Variables_Simulación"))</f>
        <v>0</v>
      </c>
      <c r="G786" s="81" t="n">
        <f aca="true">INDIRECT(ADDRESS(ROW()-35*INT((ROW()-15)/35)-12,2+INT((ROW()-15)/35), 1, 1, "Variables_Simulación"))</f>
        <v>0</v>
      </c>
      <c r="H786" s="81" t="n">
        <f aca="true">INDIRECT(ADDRESS(ROW()-35*INT((ROW()-15)/35)+168,2+INT((ROW()-15)/35), 1, 1, "Variables_Simulación"))</f>
        <v>0</v>
      </c>
      <c r="I786" s="94" t="n">
        <f aca="false">AP786+AR786+AT786+AV786+AX786</f>
        <v>0.172710184627559</v>
      </c>
      <c r="J786" s="81" t="n">
        <f aca="false">AQ786+AS786+AU786+AW786+AY786</f>
        <v>796393.085975924</v>
      </c>
      <c r="K786" s="94" t="n">
        <f aca="false">I786-Tabla_Ministerio!J786</f>
        <v>-8.13059172137531E-005</v>
      </c>
      <c r="L786" s="81" t="n">
        <f aca="false">J786-Tabla_Ministerio!K786</f>
        <v>-374.914024076192</v>
      </c>
      <c r="M786" s="94" t="n">
        <f aca="false">N786/N810</f>
        <v>0.129602246654118</v>
      </c>
      <c r="N786" s="81" t="n">
        <f aca="false">Tabla_Ministerio!L786</f>
        <v>11354697</v>
      </c>
      <c r="O786" s="82" t="n">
        <f aca="false">Tabla_Ministerio!L786/Tabla_Ministerio!L810-M786</f>
        <v>0</v>
      </c>
      <c r="P786" s="81" t="n">
        <f aca="false">N786-Tabla_Ministerio!L786</f>
        <v>0</v>
      </c>
      <c r="Q786" s="83" t="n">
        <f aca="false">N786+J786</f>
        <v>12151090.0859759</v>
      </c>
      <c r="R786" s="81" t="n">
        <f aca="false">Q786-Tabla_Ministerio!M786</f>
        <v>-374.914024075493</v>
      </c>
      <c r="T786" s="83" t="n">
        <f aca="false">B786+Tabla_Ministerio!B786</f>
        <v>16238</v>
      </c>
      <c r="U786" s="83" t="n">
        <f aca="false">C786+Tabla_Ministerio!C786</f>
        <v>64</v>
      </c>
      <c r="V786" s="83" t="n">
        <f aca="false">D786+Tabla_Ministerio!D786</f>
        <v>1254.88636363636</v>
      </c>
      <c r="W786" s="83" t="n">
        <f aca="false">E786+Tabla_Ministerio!E786</f>
        <v>1005.70454545455</v>
      </c>
      <c r="X786" s="83" t="n">
        <f aca="false">F786+Tabla_Ministerio!F786</f>
        <v>88</v>
      </c>
      <c r="Y786" s="83" t="n">
        <f aca="false">G786+Tabla_Ministerio!G786</f>
        <v>343</v>
      </c>
      <c r="Z786" s="83" t="n">
        <f aca="false">H786+Tabla_Ministerio!H786</f>
        <v>0</v>
      </c>
      <c r="AA786" s="83" t="n">
        <f aca="false">Y786+0.33*Z786</f>
        <v>343</v>
      </c>
      <c r="AD786" s="91" t="n">
        <f aca="false">IF(U786&gt;0,T786/U786,0)</f>
        <v>253.71875</v>
      </c>
      <c r="AE786" s="92" t="n">
        <f aca="false">EXP((((AD786-AD810)/AD811+2)/4-1.9)^3)</f>
        <v>0.215566360632893</v>
      </c>
      <c r="AF786" s="93" t="n">
        <f aca="false">T786/V786</f>
        <v>12.9398170786924</v>
      </c>
      <c r="AG786" s="92" t="n">
        <f aca="false">EXP((((AF786-AF810)/AF811+2)/4-1.9)^3)</f>
        <v>0.00457737507894638</v>
      </c>
      <c r="AH786" s="92" t="n">
        <f aca="false">W786/V786</f>
        <v>0.80143077062393</v>
      </c>
      <c r="AI786" s="92" t="n">
        <f aca="false">EXP((((AH786-AH810)/AH811+2)/4-1.9)^3)</f>
        <v>0.604224026304358</v>
      </c>
      <c r="AJ786" s="92" t="n">
        <f aca="false">X786/V786</f>
        <v>0.0701258715928645</v>
      </c>
      <c r="AK786" s="92" t="n">
        <f aca="false">EXP((((AJ786-AJ810)/AJ811+2)/4-1.9)^3)</f>
        <v>0.655145640407021</v>
      </c>
      <c r="AL786" s="92" t="n">
        <f aca="false">AA786/V786</f>
        <v>0.273331522231278</v>
      </c>
      <c r="AM786" s="92" t="n">
        <f aca="false">EXP((((AL786-AL810)/AL811+2)/4-1.9)^3)</f>
        <v>0.506116046816519</v>
      </c>
      <c r="AN786" s="92" t="n">
        <f aca="false">0.01*AE786+0.15*AG786+0.24*AI786+0.25*AK786+0.35*AM786</f>
        <v>0.488783062668754</v>
      </c>
      <c r="AP786" s="94" t="n">
        <f aca="false">0.01*AE786/$AN810*$AZ786</f>
        <v>0.000761697955348934</v>
      </c>
      <c r="AQ786" s="81" t="n">
        <f aca="false">AP786*$J810</f>
        <v>3512.3058119011</v>
      </c>
      <c r="AR786" s="94" t="n">
        <f aca="false">0.15*AG786/$AN810*$AZ786</f>
        <v>0.000242610481635135</v>
      </c>
      <c r="AS786" s="81" t="n">
        <f aca="false">AR786*$J810</f>
        <v>1118.7140502233</v>
      </c>
      <c r="AT786" s="94" t="n">
        <f aca="false">0.24*AI786/$AN810*$AZ786</f>
        <v>0.0512402255035523</v>
      </c>
      <c r="AU786" s="81" t="n">
        <f aca="false">AT786*$J810</f>
        <v>236276.519551382</v>
      </c>
      <c r="AV786" s="94" t="n">
        <f aca="false">0.25*AK786/$AN810*$AZ786</f>
        <v>0.0578734888514942</v>
      </c>
      <c r="AW786" s="81" t="n">
        <f aca="false">AV786*$J810</f>
        <v>266863.511738034</v>
      </c>
      <c r="AX786" s="94" t="n">
        <f aca="false">0.35*AM786/$AN810*$AZ786</f>
        <v>0.0625921618355287</v>
      </c>
      <c r="AY786" s="81" t="n">
        <f aca="false">AX786*$J810</f>
        <v>288622.034824384</v>
      </c>
      <c r="AZ786" s="140" t="n">
        <v>1</v>
      </c>
      <c r="BA786" s="140"/>
    </row>
    <row r="787" customFormat="false" ht="13.8" hidden="false" customHeight="false" outlineLevel="0" collapsed="false">
      <c r="A787" s="89" t="s">
        <v>46</v>
      </c>
      <c r="B787" s="81" t="n">
        <f aca="true">INDIRECT(ADDRESS(ROW()-35*INT((ROW()-15)/35)+138,2+INT((ROW()-15)/35), 1, 1, "Variables_Simulación"))</f>
        <v>0</v>
      </c>
      <c r="C787" s="81" t="n">
        <f aca="true">INDIRECT(ADDRESS(ROW()-35*INT((ROW()-15)/35)+108,2+INT((ROW()-15)/35), 1, 1, "Variables_Simulación"))</f>
        <v>0</v>
      </c>
      <c r="D787" s="81" t="n">
        <f aca="true">INDIRECT(ADDRESS(ROW()-35*INT((ROW()-15)/35)+78,2+INT((ROW()-15)/35), 1, 1, "Variables_Simulación"))</f>
        <v>0</v>
      </c>
      <c r="E787" s="81" t="n">
        <f aca="true">INDIRECT(ADDRESS(ROW()-35*INT((ROW()-15)/35)+48,2+INT((ROW()-15)/35), 1, 1, "Variables_Simulación"))</f>
        <v>0</v>
      </c>
      <c r="F787" s="81" t="n">
        <f aca="true">INDIRECT(ADDRESS(ROW()-35*INT((ROW()-15)/35)+18,2+INT((ROW()-15)/35), 1, 1, "Variables_Simulación"))</f>
        <v>0</v>
      </c>
      <c r="G787" s="81" t="n">
        <f aca="true">INDIRECT(ADDRESS(ROW()-35*INT((ROW()-15)/35)-12,2+INT((ROW()-15)/35), 1, 1, "Variables_Simulación"))</f>
        <v>0</v>
      </c>
      <c r="H787" s="81" t="n">
        <f aca="true">INDIRECT(ADDRESS(ROW()-35*INT((ROW()-15)/35)+168,2+INT((ROW()-15)/35), 1, 1, "Variables_Simulación"))</f>
        <v>0</v>
      </c>
      <c r="I787" s="94" t="n">
        <f aca="false">AP787+AR787+AT787+AV787+AX787</f>
        <v>0.0540319465860113</v>
      </c>
      <c r="J787" s="81" t="n">
        <f aca="false">AQ787+AS787+AU787+AW787+AY787</f>
        <v>249149.572595926</v>
      </c>
      <c r="K787" s="94" t="n">
        <f aca="false">I787-Tabla_Ministerio!J787</f>
        <v>-3.15381866691639E-005</v>
      </c>
      <c r="L787" s="81" t="n">
        <f aca="false">J787-Tabla_Ministerio!K787</f>
        <v>-145.427404074057</v>
      </c>
      <c r="M787" s="94" t="n">
        <f aca="false">N787/N810</f>
        <v>0.0796426658283025</v>
      </c>
      <c r="N787" s="81" t="n">
        <f aca="false">Tabla_Ministerio!L787</f>
        <v>6977644</v>
      </c>
      <c r="O787" s="82" t="n">
        <f aca="false">Tabla_Ministerio!L787/Tabla_Ministerio!L810-M787</f>
        <v>0</v>
      </c>
      <c r="P787" s="81" t="n">
        <f aca="false">N787-Tabla_Ministerio!L787</f>
        <v>0</v>
      </c>
      <c r="Q787" s="83" t="n">
        <f aca="false">N787+J787</f>
        <v>7226793.57259593</v>
      </c>
      <c r="R787" s="81" t="n">
        <f aca="false">Q787-Tabla_Ministerio!M787</f>
        <v>-145.427404073998</v>
      </c>
      <c r="T787" s="83" t="n">
        <f aca="false">B787+Tabla_Ministerio!B787</f>
        <v>14805</v>
      </c>
      <c r="U787" s="83" t="n">
        <f aca="false">C787+Tabla_Ministerio!C787</f>
        <v>61</v>
      </c>
      <c r="V787" s="83" t="n">
        <f aca="false">D787+Tabla_Ministerio!D787</f>
        <v>1119.40909090909</v>
      </c>
      <c r="W787" s="83" t="n">
        <f aca="false">E787+Tabla_Ministerio!E787</f>
        <v>554.840909090909</v>
      </c>
      <c r="X787" s="83" t="n">
        <f aca="false">F787+Tabla_Ministerio!F787</f>
        <v>45</v>
      </c>
      <c r="Y787" s="83" t="n">
        <f aca="false">G787+Tabla_Ministerio!G787</f>
        <v>183</v>
      </c>
      <c r="Z787" s="83" t="n">
        <f aca="false">H787+Tabla_Ministerio!H787</f>
        <v>0</v>
      </c>
      <c r="AA787" s="83" t="n">
        <f aca="false">Y787+0.33*Z787</f>
        <v>183</v>
      </c>
      <c r="AD787" s="91" t="n">
        <f aca="false">IF(U787&gt;0,T787/U787,0)</f>
        <v>242.704918032787</v>
      </c>
      <c r="AE787" s="92" t="n">
        <f aca="false">EXP((((AD787-AD810)/AD811+2)/4-1.9)^3)</f>
        <v>0.182711798238886</v>
      </c>
      <c r="AF787" s="93" t="n">
        <f aca="false">T787/V787</f>
        <v>13.2257278596662</v>
      </c>
      <c r="AG787" s="92" t="n">
        <f aca="false">EXP((((AF787-AF810)/AF811+2)/4-1.9)^3)</f>
        <v>0.00521564728746588</v>
      </c>
      <c r="AH787" s="92" t="n">
        <f aca="false">W787/V787</f>
        <v>0.495655175214196</v>
      </c>
      <c r="AI787" s="92" t="n">
        <f aca="false">EXP((((AH787-AH810)/AH811+2)/4-1.9)^3)</f>
        <v>0.107902073799153</v>
      </c>
      <c r="AJ787" s="92" t="n">
        <f aca="false">X787/V787</f>
        <v>0.0401997807284688</v>
      </c>
      <c r="AK787" s="92" t="n">
        <f aca="false">EXP((((AJ787-AJ810)/AJ811+2)/4-1.9)^3)</f>
        <v>0.228451202240476</v>
      </c>
      <c r="AL787" s="92" t="n">
        <f aca="false">AA787/V787</f>
        <v>0.163479108295773</v>
      </c>
      <c r="AM787" s="92" t="n">
        <f aca="false">EXP((((AL787-AL810)/AL811+2)/4-1.9)^3)</f>
        <v>0.192273678987753</v>
      </c>
      <c r="AN787" s="92" t="n">
        <f aca="false">0.01*AE787+0.15*AG787+0.24*AI787+0.25*AK787+0.35*AM787</f>
        <v>0.152914550993138</v>
      </c>
      <c r="AP787" s="94" t="n">
        <f aca="false">0.01*AE787/$AN810*$AZ787</f>
        <v>0.000645607240053998</v>
      </c>
      <c r="AQ787" s="81" t="n">
        <f aca="false">AP787*$J810</f>
        <v>2976.99376179671</v>
      </c>
      <c r="AR787" s="94" t="n">
        <f aca="false">0.15*AG787/$AN810*$AZ787</f>
        <v>0.000276440247658784</v>
      </c>
      <c r="AS787" s="81" t="n">
        <f aca="false">AR787*$J810</f>
        <v>1274.70827731254</v>
      </c>
      <c r="AT787" s="94" t="n">
        <f aca="false">0.24*AI787/$AN810*$AZ787</f>
        <v>0.00915045803058569</v>
      </c>
      <c r="AU787" s="81" t="n">
        <f aca="false">AT787*$J810</f>
        <v>42194.1619991093</v>
      </c>
      <c r="AV787" s="94" t="n">
        <f aca="false">0.25*AK787/$AN810*$AZ787</f>
        <v>0.0201806549422517</v>
      </c>
      <c r="AW787" s="81" t="n">
        <f aca="false">AV787*$J810</f>
        <v>93056.0875789287</v>
      </c>
      <c r="AX787" s="94" t="n">
        <f aca="false">0.35*AM787/$AN810*$AZ787</f>
        <v>0.0237787861254612</v>
      </c>
      <c r="AY787" s="81" t="n">
        <f aca="false">AX787*$J810</f>
        <v>109647.620978779</v>
      </c>
      <c r="AZ787" s="140" t="n">
        <v>1</v>
      </c>
      <c r="BA787" s="140"/>
    </row>
    <row r="788" customFormat="false" ht="13.8" hidden="false" customHeight="false" outlineLevel="0" collapsed="false">
      <c r="A788" s="89" t="s">
        <v>229</v>
      </c>
      <c r="B788" s="81" t="n">
        <f aca="true">INDIRECT(ADDRESS(ROW()-35*INT((ROW()-15)/35)+138,2+INT((ROW()-15)/35), 1, 1, "Variables_Simulación"))</f>
        <v>0</v>
      </c>
      <c r="C788" s="81" t="n">
        <f aca="true">INDIRECT(ADDRESS(ROW()-35*INT((ROW()-15)/35)+108,2+INT((ROW()-15)/35), 1, 1, "Variables_Simulación"))</f>
        <v>0</v>
      </c>
      <c r="D788" s="81" t="n">
        <f aca="true">INDIRECT(ADDRESS(ROW()-35*INT((ROW()-15)/35)+78,2+INT((ROW()-15)/35), 1, 1, "Variables_Simulación"))</f>
        <v>0</v>
      </c>
      <c r="E788" s="81" t="n">
        <f aca="true">INDIRECT(ADDRESS(ROW()-35*INT((ROW()-15)/35)+48,2+INT((ROW()-15)/35), 1, 1, "Variables_Simulación"))</f>
        <v>0</v>
      </c>
      <c r="F788" s="81" t="n">
        <f aca="true">INDIRECT(ADDRESS(ROW()-35*INT((ROW()-15)/35)+18,2+INT((ROW()-15)/35), 1, 1, "Variables_Simulación"))</f>
        <v>0</v>
      </c>
      <c r="G788" s="81" t="n">
        <f aca="true">INDIRECT(ADDRESS(ROW()-35*INT((ROW()-15)/35)-12,2+INT((ROW()-15)/35), 1, 1, "Variables_Simulación"))</f>
        <v>0</v>
      </c>
      <c r="H788" s="81" t="n">
        <f aca="true">INDIRECT(ADDRESS(ROW()-35*INT((ROW()-15)/35)+168,2+INT((ROW()-15)/35), 1, 1, "Variables_Simulación"))</f>
        <v>0</v>
      </c>
      <c r="I788" s="94" t="n">
        <f aca="false">AP788+AR788+AT788+AV788+AX788</f>
        <v>0.0464501481485367</v>
      </c>
      <c r="J788" s="81" t="n">
        <f aca="false">AQ788+AS788+AU788+AW788+AY788</f>
        <v>214188.739985569</v>
      </c>
      <c r="K788" s="94" t="n">
        <f aca="false">I788-Tabla_Ministerio!J788</f>
        <v>0.000160424081692701</v>
      </c>
      <c r="L788" s="81" t="n">
        <f aca="false">J788-Tabla_Ministerio!K788</f>
        <v>739.739985569468</v>
      </c>
      <c r="M788" s="94" t="n">
        <f aca="false">N788/N810</f>
        <v>0.0517637652901061</v>
      </c>
      <c r="N788" s="81" t="n">
        <f aca="false">Tabla_Ministerio!L788</f>
        <v>4535121</v>
      </c>
      <c r="O788" s="82" t="n">
        <f aca="false">Tabla_Ministerio!L788/Tabla_Ministerio!L810-M788</f>
        <v>0</v>
      </c>
      <c r="P788" s="81" t="n">
        <f aca="false">N788-Tabla_Ministerio!L788</f>
        <v>0</v>
      </c>
      <c r="Q788" s="83" t="n">
        <f aca="false">N788+J788</f>
        <v>4749309.73998557</v>
      </c>
      <c r="R788" s="81" t="n">
        <f aca="false">Q788-Tabla_Ministerio!M788</f>
        <v>739.73998556938</v>
      </c>
      <c r="T788" s="83" t="n">
        <f aca="false">B788+Tabla_Ministerio!B788</f>
        <v>10228</v>
      </c>
      <c r="U788" s="83" t="n">
        <f aca="false">C788+Tabla_Ministerio!C788</f>
        <v>61</v>
      </c>
      <c r="V788" s="83" t="n">
        <f aca="false">D788+Tabla_Ministerio!D788</f>
        <v>497.022727272727</v>
      </c>
      <c r="W788" s="83" t="n">
        <f aca="false">E788+Tabla_Ministerio!E788</f>
        <v>311.204545454545</v>
      </c>
      <c r="X788" s="83" t="n">
        <f aca="false">F788+Tabla_Ministerio!F788</f>
        <v>17</v>
      </c>
      <c r="Y788" s="83" t="n">
        <f aca="false">G788+Tabla_Ministerio!G788</f>
        <v>24</v>
      </c>
      <c r="Z788" s="83" t="n">
        <f aca="false">H788+Tabla_Ministerio!H788</f>
        <v>0</v>
      </c>
      <c r="AA788" s="83" t="n">
        <f aca="false">Y788+0.33*Z788</f>
        <v>24</v>
      </c>
      <c r="AD788" s="91" t="n">
        <f aca="false">IF(U788&gt;0,T788/U788,0)</f>
        <v>167.672131147541</v>
      </c>
      <c r="AE788" s="92" t="n">
        <f aca="false">EXP((((AD788-AD810)/AD811+2)/4-1.9)^3)</f>
        <v>0.0427876463875556</v>
      </c>
      <c r="AF788" s="93" t="n">
        <f aca="false">T788/V788</f>
        <v>20.5785358269697</v>
      </c>
      <c r="AG788" s="92" t="n">
        <f aca="false">EXP((((AF788-AF810)/AF811+2)/4-1.9)^3)</f>
        <v>0.0757698598676298</v>
      </c>
      <c r="AH788" s="92" t="n">
        <f aca="false">W788/V788</f>
        <v>0.626137454844757</v>
      </c>
      <c r="AI788" s="92" t="n">
        <f aca="false">EXP((((AH788-AH810)/AH811+2)/4-1.9)^3)</f>
        <v>0.275716942545242</v>
      </c>
      <c r="AJ788" s="92" t="n">
        <f aca="false">X788/V788</f>
        <v>0.0342036672916</v>
      </c>
      <c r="AK788" s="92" t="n">
        <f aca="false">EXP((((AJ788-AJ810)/AJ811+2)/4-1.9)^3)</f>
        <v>0.165295397238113</v>
      </c>
      <c r="AL788" s="92" t="n">
        <f aca="false">AA788/V788</f>
        <v>0.0482875302940235</v>
      </c>
      <c r="AM788" s="92" t="n">
        <f aca="false">EXP((((AL788-AL810)/AL811+2)/4-1.9)^3)</f>
        <v>0.0347663120594021</v>
      </c>
      <c r="AN788" s="92" t="n">
        <f aca="false">0.01*AE788+0.15*AG788+0.24*AI788+0.25*AK788+0.35*AM788</f>
        <v>0.131457480185197</v>
      </c>
      <c r="AP788" s="94" t="n">
        <f aca="false">0.01*AE788/$AN810*$AZ788</f>
        <v>0.000151189001251902</v>
      </c>
      <c r="AQ788" s="81" t="n">
        <f aca="false">AP788*$J810</f>
        <v>697.15561668971</v>
      </c>
      <c r="AR788" s="94" t="n">
        <f aca="false">0.15*AG788/$AN810*$AZ788</f>
        <v>0.00401596152355154</v>
      </c>
      <c r="AS788" s="81" t="n">
        <f aca="false">AR788*$J810</f>
        <v>18518.2130272092</v>
      </c>
      <c r="AT788" s="94" t="n">
        <f aca="false">0.24*AI788/$AN810*$AZ788</f>
        <v>0.0233817221694719</v>
      </c>
      <c r="AU788" s="81" t="n">
        <f aca="false">AT788*$J810</f>
        <v>107816.698326927</v>
      </c>
      <c r="AV788" s="94" t="n">
        <f aca="false">0.25*AK788/$AN810*$AZ788</f>
        <v>0.0146016713525256</v>
      </c>
      <c r="AW788" s="81" t="n">
        <f aca="false">AV788*$J810</f>
        <v>67330.5406622126</v>
      </c>
      <c r="AX788" s="94" t="n">
        <f aca="false">0.35*AM788/$AN810*$AZ788</f>
        <v>0.00429960410173575</v>
      </c>
      <c r="AY788" s="81" t="n">
        <f aca="false">AX788*$J810</f>
        <v>19826.1323525311</v>
      </c>
      <c r="AZ788" s="140" t="n">
        <v>1</v>
      </c>
      <c r="BA788" s="140"/>
    </row>
    <row r="789" customFormat="false" ht="13.8" hidden="false" customHeight="false" outlineLevel="0" collapsed="false">
      <c r="A789" s="89" t="s">
        <v>48</v>
      </c>
      <c r="B789" s="81" t="n">
        <f aca="true">INDIRECT(ADDRESS(ROW()-35*INT((ROW()-15)/35)+138,2+INT((ROW()-15)/35), 1, 1, "Variables_Simulación"))</f>
        <v>0</v>
      </c>
      <c r="C789" s="81" t="n">
        <f aca="true">INDIRECT(ADDRESS(ROW()-35*INT((ROW()-15)/35)+108,2+INT((ROW()-15)/35), 1, 1, "Variables_Simulación"))</f>
        <v>0</v>
      </c>
      <c r="D789" s="81" t="n">
        <f aca="true">INDIRECT(ADDRESS(ROW()-35*INT((ROW()-15)/35)+78,2+INT((ROW()-15)/35), 1, 1, "Variables_Simulación"))</f>
        <v>0</v>
      </c>
      <c r="E789" s="81" t="n">
        <f aca="true">INDIRECT(ADDRESS(ROW()-35*INT((ROW()-15)/35)+48,2+INT((ROW()-15)/35), 1, 1, "Variables_Simulación"))</f>
        <v>0</v>
      </c>
      <c r="F789" s="81" t="n">
        <f aca="true">INDIRECT(ADDRESS(ROW()-35*INT((ROW()-15)/35)+18,2+INT((ROW()-15)/35), 1, 1, "Variables_Simulación"))</f>
        <v>0</v>
      </c>
      <c r="G789" s="81" t="n">
        <f aca="true">INDIRECT(ADDRESS(ROW()-35*INT((ROW()-15)/35)-12,2+INT((ROW()-15)/35), 1, 1, "Variables_Simulación"))</f>
        <v>0</v>
      </c>
      <c r="H789" s="81" t="n">
        <f aca="true">INDIRECT(ADDRESS(ROW()-35*INT((ROW()-15)/35)+168,2+INT((ROW()-15)/35), 1, 1, "Variables_Simulación"))</f>
        <v>0</v>
      </c>
      <c r="I789" s="94" t="n">
        <f aca="false">AP789+AR789+AT789+AV789+AX789</f>
        <v>0.0338381308201795</v>
      </c>
      <c r="J789" s="81" t="n">
        <f aca="false">AQ789+AS789+AU789+AW789+AY789</f>
        <v>156032.798445863</v>
      </c>
      <c r="K789" s="94" t="n">
        <f aca="false">I789-Tabla_Ministerio!J789</f>
        <v>-8.41875240610926E-005</v>
      </c>
      <c r="L789" s="81" t="n">
        <f aca="false">J789-Tabla_Ministerio!K789</f>
        <v>-388.201554136787</v>
      </c>
      <c r="M789" s="94" t="n">
        <f aca="false">N789/N810</f>
        <v>0.0410707296284143</v>
      </c>
      <c r="N789" s="81" t="n">
        <f aca="false">Tabla_Ministerio!L789</f>
        <v>3598284</v>
      </c>
      <c r="O789" s="82" t="n">
        <f aca="false">Tabla_Ministerio!L789/Tabla_Ministerio!L810-M789</f>
        <v>0</v>
      </c>
      <c r="P789" s="81" t="n">
        <f aca="false">N789-Tabla_Ministerio!L789</f>
        <v>0</v>
      </c>
      <c r="Q789" s="83" t="n">
        <f aca="false">N789+J789</f>
        <v>3754316.79844586</v>
      </c>
      <c r="R789" s="81" t="n">
        <f aca="false">Q789-Tabla_Ministerio!M789</f>
        <v>-388.201554136816</v>
      </c>
      <c r="T789" s="83" t="n">
        <f aca="false">B789+Tabla_Ministerio!B789</f>
        <v>8867</v>
      </c>
      <c r="U789" s="83" t="n">
        <f aca="false">C789+Tabla_Ministerio!C789</f>
        <v>64</v>
      </c>
      <c r="V789" s="83" t="n">
        <f aca="false">D789+Tabla_Ministerio!D789</f>
        <v>330.613636363636</v>
      </c>
      <c r="W789" s="83" t="n">
        <f aca="false">E789+Tabla_Ministerio!E789</f>
        <v>122.681818181818</v>
      </c>
      <c r="X789" s="83" t="n">
        <f aca="false">F789+Tabla_Ministerio!F789</f>
        <v>8</v>
      </c>
      <c r="Y789" s="83" t="n">
        <f aca="false">G789+Tabla_Ministerio!G789</f>
        <v>26</v>
      </c>
      <c r="Z789" s="83" t="n">
        <f aca="false">H789+Tabla_Ministerio!H789</f>
        <v>0</v>
      </c>
      <c r="AA789" s="83" t="n">
        <f aca="false">Y789+0.33*Z789</f>
        <v>26</v>
      </c>
      <c r="AD789" s="91" t="n">
        <f aca="false">IF(U789&gt;0,T789/U789,0)</f>
        <v>138.546875</v>
      </c>
      <c r="AE789" s="92" t="n">
        <f aca="false">EXP((((AD789-AD810)/AD811+2)/4-1.9)^3)</f>
        <v>0.0205573780270612</v>
      </c>
      <c r="AF789" s="93" t="n">
        <f aca="false">T789/V789</f>
        <v>26.819825393552</v>
      </c>
      <c r="AG789" s="92" t="n">
        <f aca="false">EXP((((AF789-AF810)/AF811+2)/4-1.9)^3)</f>
        <v>0.304012194640284</v>
      </c>
      <c r="AH789" s="92" t="n">
        <f aca="false">W789/V789</f>
        <v>0.371073073485942</v>
      </c>
      <c r="AI789" s="92" t="n">
        <f aca="false">EXP((((AH789-AH810)/AH811+2)/4-1.9)^3)</f>
        <v>0.0311856673512148</v>
      </c>
      <c r="AJ789" s="92" t="n">
        <f aca="false">X789/V789</f>
        <v>0.0241974290231663</v>
      </c>
      <c r="AK789" s="92" t="n">
        <f aca="false">EXP((((AJ789-AJ810)/AJ811+2)/4-1.9)^3)</f>
        <v>0.0871878301998583</v>
      </c>
      <c r="AL789" s="92" t="n">
        <f aca="false">AA789/V789</f>
        <v>0.0786416443252905</v>
      </c>
      <c r="AM789" s="92" t="n">
        <f aca="false">EXP((((AL789-AL810)/AL811+2)/4-1.9)^3)</f>
        <v>0.0590730960079799</v>
      </c>
      <c r="AN789" s="92" t="n">
        <f aca="false">0.01*AE789+0.15*AG789+0.24*AI789+0.25*AK789+0.35*AM789</f>
        <v>0.0957645042933623</v>
      </c>
      <c r="AP789" s="94" t="n">
        <f aca="false">0.01*AE789/$AN810*$AZ789</f>
        <v>7.26389440568321E-005</v>
      </c>
      <c r="AQ789" s="81" t="n">
        <f aca="false">AP789*$J810</f>
        <v>334.949284804493</v>
      </c>
      <c r="AR789" s="94" t="n">
        <f aca="false">0.15*AG789/$AN810*$AZ789</f>
        <v>0.0161132840749443</v>
      </c>
      <c r="AS789" s="81" t="n">
        <f aca="false">AR789*$J810</f>
        <v>74300.8182020316</v>
      </c>
      <c r="AT789" s="94" t="n">
        <f aca="false">0.24*AI789/$AN810*$AZ789</f>
        <v>0.00264464926581734</v>
      </c>
      <c r="AU789" s="81" t="n">
        <f aca="false">AT789*$J810</f>
        <v>12194.8823960214</v>
      </c>
      <c r="AV789" s="94" t="n">
        <f aca="false">0.25*AK789/$AN810*$AZ789</f>
        <v>0.00770189650643577</v>
      </c>
      <c r="AW789" s="81" t="n">
        <f aca="false">AV789*$J810</f>
        <v>35514.6231813408</v>
      </c>
      <c r="AX789" s="94" t="n">
        <f aca="false">0.35*AM789/$AN810*$AZ789</f>
        <v>0.00730566202892527</v>
      </c>
      <c r="AY789" s="81" t="n">
        <f aca="false">AX789*$J810</f>
        <v>33687.5253816648</v>
      </c>
      <c r="AZ789" s="140" t="n">
        <v>1</v>
      </c>
      <c r="BA789" s="140"/>
    </row>
    <row r="790" customFormat="false" ht="13.8" hidden="false" customHeight="false" outlineLevel="0" collapsed="false">
      <c r="A790" s="89" t="s">
        <v>49</v>
      </c>
      <c r="B790" s="81" t="n">
        <f aca="true">INDIRECT(ADDRESS(ROW()-35*INT((ROW()-15)/35)+138,2+INT((ROW()-15)/35), 1, 1, "Variables_Simulación"))</f>
        <v>0</v>
      </c>
      <c r="C790" s="81" t="n">
        <f aca="true">INDIRECT(ADDRESS(ROW()-35*INT((ROW()-15)/35)+108,2+INT((ROW()-15)/35), 1, 1, "Variables_Simulación"))</f>
        <v>0</v>
      </c>
      <c r="D790" s="81" t="n">
        <f aca="true">INDIRECT(ADDRESS(ROW()-35*INT((ROW()-15)/35)+78,2+INT((ROW()-15)/35), 1, 1, "Variables_Simulación"))</f>
        <v>0</v>
      </c>
      <c r="E790" s="81" t="n">
        <f aca="true">INDIRECT(ADDRESS(ROW()-35*INT((ROW()-15)/35)+48,2+INT((ROW()-15)/35), 1, 1, "Variables_Simulación"))</f>
        <v>0</v>
      </c>
      <c r="F790" s="81" t="n">
        <f aca="true">INDIRECT(ADDRESS(ROW()-35*INT((ROW()-15)/35)+18,2+INT((ROW()-15)/35), 1, 1, "Variables_Simulación"))</f>
        <v>0</v>
      </c>
      <c r="G790" s="81" t="n">
        <f aca="true">INDIRECT(ADDRESS(ROW()-35*INT((ROW()-15)/35)-12,2+INT((ROW()-15)/35), 1, 1, "Variables_Simulación"))</f>
        <v>0</v>
      </c>
      <c r="H790" s="81" t="n">
        <f aca="true">INDIRECT(ADDRESS(ROW()-35*INT((ROW()-15)/35)+168,2+INT((ROW()-15)/35), 1, 1, "Variables_Simulación"))</f>
        <v>0</v>
      </c>
      <c r="I790" s="94" t="n">
        <f aca="false">AP790+AR790+AT790+AV790+AX790</f>
        <v>0.0665350055847379</v>
      </c>
      <c r="J790" s="81" t="n">
        <f aca="false">AQ790+AS790+AU790+AW790+AY790</f>
        <v>306803.090607081</v>
      </c>
      <c r="K790" s="94" t="n">
        <f aca="false">I790-Tabla_Ministerio!J790</f>
        <v>0.000103898223954249</v>
      </c>
      <c r="L790" s="81" t="n">
        <f aca="false">J790-Tabla_Ministerio!K790</f>
        <v>479.090607081132</v>
      </c>
      <c r="M790" s="94" t="n">
        <f aca="false">N790/N810</f>
        <v>0.0716372792531205</v>
      </c>
      <c r="N790" s="81" t="n">
        <f aca="false">Tabla_Ministerio!L790</f>
        <v>6276277</v>
      </c>
      <c r="O790" s="82" t="n">
        <f aca="false">Tabla_Ministerio!L790/Tabla_Ministerio!L810-M790</f>
        <v>0</v>
      </c>
      <c r="P790" s="81" t="n">
        <f aca="false">N790-Tabla_Ministerio!L790</f>
        <v>0</v>
      </c>
      <c r="Q790" s="83" t="n">
        <f aca="false">N790+J790</f>
        <v>6583080.09060708</v>
      </c>
      <c r="R790" s="81" t="n">
        <f aca="false">Q790-Tabla_Ministerio!M790</f>
        <v>479.09060708154</v>
      </c>
      <c r="T790" s="83" t="n">
        <f aca="false">B790+Tabla_Ministerio!B790</f>
        <v>19025</v>
      </c>
      <c r="U790" s="83" t="n">
        <f aca="false">C790+Tabla_Ministerio!C790</f>
        <v>74</v>
      </c>
      <c r="V790" s="83" t="n">
        <f aca="false">D790+Tabla_Ministerio!D790</f>
        <v>849.636363636364</v>
      </c>
      <c r="W790" s="83" t="n">
        <f aca="false">E790+Tabla_Ministerio!E790</f>
        <v>462.113636363636</v>
      </c>
      <c r="X790" s="83" t="n">
        <f aca="false">F790+Tabla_Ministerio!F790</f>
        <v>38</v>
      </c>
      <c r="Y790" s="83" t="n">
        <f aca="false">G790+Tabla_Ministerio!G790</f>
        <v>129</v>
      </c>
      <c r="Z790" s="83" t="n">
        <f aca="false">H790+Tabla_Ministerio!H790</f>
        <v>0</v>
      </c>
      <c r="AA790" s="83" t="n">
        <f aca="false">Y790+0.33*Z790</f>
        <v>129</v>
      </c>
      <c r="AD790" s="91" t="n">
        <f aca="false">IF(U790&gt;0,T790/U790,0)</f>
        <v>257.094594594595</v>
      </c>
      <c r="AE790" s="92" t="n">
        <f aca="false">EXP((((AD790-AD810)/AD811+2)/4-1.9)^3)</f>
        <v>0.226266837402323</v>
      </c>
      <c r="AF790" s="93" t="n">
        <f aca="false">T790/V790</f>
        <v>22.3919323774877</v>
      </c>
      <c r="AG790" s="92" t="n">
        <f aca="false">EXP((((AF790-AF810)/AF811+2)/4-1.9)^3)</f>
        <v>0.122204982125519</v>
      </c>
      <c r="AH790" s="92" t="n">
        <f aca="false">W790/V790</f>
        <v>0.543895784292745</v>
      </c>
      <c r="AI790" s="92" t="n">
        <f aca="false">EXP((((AH790-AH810)/AH811+2)/4-1.9)^3)</f>
        <v>0.15886044858877</v>
      </c>
      <c r="AJ790" s="92" t="n">
        <f aca="false">X790/V790</f>
        <v>0.0447250160496469</v>
      </c>
      <c r="AK790" s="92" t="n">
        <f aca="false">EXP((((AJ790-AJ810)/AJ811+2)/4-1.9)^3)</f>
        <v>0.283731585278487</v>
      </c>
      <c r="AL790" s="92" t="n">
        <f aca="false">AA790/V790</f>
        <v>0.151829659747485</v>
      </c>
      <c r="AM790" s="92" t="n">
        <f aca="false">EXP((((AL790-AL810)/AL811+2)/4-1.9)^3)</f>
        <v>0.167560990815606</v>
      </c>
      <c r="AN790" s="92" t="n">
        <f aca="false">0.01*AE790+0.15*AG790+0.24*AI790+0.25*AK790+0.35*AM790</f>
        <v>0.18829916645924</v>
      </c>
      <c r="AP790" s="94" t="n">
        <f aca="false">0.01*AE790/$AN810*$AZ790</f>
        <v>0.000799507803103492</v>
      </c>
      <c r="AQ790" s="81" t="n">
        <f aca="false">AP790*$J810</f>
        <v>3686.65280480408</v>
      </c>
      <c r="AR790" s="94" t="n">
        <f aca="false">0.15*AG790/$AN810*$AZ790</f>
        <v>0.00647712041515935</v>
      </c>
      <c r="AS790" s="81" t="n">
        <f aca="false">AR790*$J810</f>
        <v>29866.9932337233</v>
      </c>
      <c r="AT790" s="94" t="n">
        <f aca="false">0.24*AI790/$AN810*$AZ790</f>
        <v>0.0134718992541084</v>
      </c>
      <c r="AU790" s="81" t="n">
        <f aca="false">AT790*$J810</f>
        <v>62120.9886612797</v>
      </c>
      <c r="AV790" s="94" t="n">
        <f aca="false">0.25*AK790/$AN810*$AZ790</f>
        <v>0.0250639487232637</v>
      </c>
      <c r="AW790" s="81" t="n">
        <f aca="false">AV790*$J810</f>
        <v>115573.702347123</v>
      </c>
      <c r="AX790" s="94" t="n">
        <f aca="false">0.35*AM790/$AN810*$AZ790</f>
        <v>0.020722529389103</v>
      </c>
      <c r="AY790" s="81" t="n">
        <f aca="false">AX790*$J810</f>
        <v>95554.7535601507</v>
      </c>
      <c r="AZ790" s="140" t="n">
        <v>1</v>
      </c>
      <c r="BA790" s="140"/>
    </row>
    <row r="791" customFormat="false" ht="13.8" hidden="false" customHeight="false" outlineLevel="0" collapsed="false">
      <c r="A791" s="89" t="s">
        <v>50</v>
      </c>
      <c r="B791" s="81" t="n">
        <f aca="true">INDIRECT(ADDRESS(ROW()-35*INT((ROW()-15)/35)+138,2+INT((ROW()-15)/35), 1, 1, "Variables_Simulación"))</f>
        <v>0</v>
      </c>
      <c r="C791" s="81" t="n">
        <f aca="true">INDIRECT(ADDRESS(ROW()-35*INT((ROW()-15)/35)+108,2+INT((ROW()-15)/35), 1, 1, "Variables_Simulación"))</f>
        <v>0</v>
      </c>
      <c r="D791" s="81" t="n">
        <f aca="true">INDIRECT(ADDRESS(ROW()-35*INT((ROW()-15)/35)+78,2+INT((ROW()-15)/35), 1, 1, "Variables_Simulación"))</f>
        <v>0</v>
      </c>
      <c r="E791" s="81" t="n">
        <f aca="true">INDIRECT(ADDRESS(ROW()-35*INT((ROW()-15)/35)+48,2+INT((ROW()-15)/35), 1, 1, "Variables_Simulación"))</f>
        <v>0</v>
      </c>
      <c r="F791" s="81" t="n">
        <f aca="true">INDIRECT(ADDRESS(ROW()-35*INT((ROW()-15)/35)+18,2+INT((ROW()-15)/35), 1, 1, "Variables_Simulación"))</f>
        <v>0</v>
      </c>
      <c r="G791" s="81" t="n">
        <f aca="true">INDIRECT(ADDRESS(ROW()-35*INT((ROW()-15)/35)-12,2+INT((ROW()-15)/35), 1, 1, "Variables_Simulación"))</f>
        <v>0</v>
      </c>
      <c r="H791" s="81" t="n">
        <f aca="true">INDIRECT(ADDRESS(ROW()-35*INT((ROW()-15)/35)+168,2+INT((ROW()-15)/35), 1, 1, "Variables_Simulación"))</f>
        <v>0</v>
      </c>
      <c r="I791" s="94" t="n">
        <f aca="false">AP791+AR791+AT791+AV791+AX791</f>
        <v>0.0389990965248991</v>
      </c>
      <c r="J791" s="81" t="n">
        <f aca="false">AQ791+AS791+AU791+AW791+AY791</f>
        <v>179830.800938078</v>
      </c>
      <c r="K791" s="94" t="n">
        <f aca="false">I791-Tabla_Ministerio!J791</f>
        <v>0.00012985926471714</v>
      </c>
      <c r="L791" s="81" t="n">
        <f aca="false">J791-Tabla_Ministerio!K791</f>
        <v>598.800938078261</v>
      </c>
      <c r="M791" s="94" t="n">
        <f aca="false">N791/N810</f>
        <v>0.0558273578502204</v>
      </c>
      <c r="N791" s="81" t="n">
        <f aca="false">Tabla_Ministerio!L791</f>
        <v>4891140</v>
      </c>
      <c r="O791" s="82" t="n">
        <f aca="false">Tabla_Ministerio!L791/Tabla_Ministerio!L810-M791</f>
        <v>0</v>
      </c>
      <c r="P791" s="81" t="n">
        <f aca="false">N791-Tabla_Ministerio!L791</f>
        <v>0</v>
      </c>
      <c r="Q791" s="83" t="n">
        <f aca="false">N791+J791</f>
        <v>5070970.80093808</v>
      </c>
      <c r="R791" s="81" t="n">
        <f aca="false">Q791-Tabla_Ministerio!M791</f>
        <v>598.800938078202</v>
      </c>
      <c r="T791" s="83" t="n">
        <f aca="false">B791+Tabla_Ministerio!B791</f>
        <v>8765</v>
      </c>
      <c r="U791" s="83" t="n">
        <f aca="false">C791+Tabla_Ministerio!C791</f>
        <v>61</v>
      </c>
      <c r="V791" s="83" t="n">
        <f aca="false">D791+Tabla_Ministerio!D791</f>
        <v>612</v>
      </c>
      <c r="W791" s="83" t="n">
        <f aca="false">E791+Tabla_Ministerio!E791</f>
        <v>310.545454545455</v>
      </c>
      <c r="X791" s="83" t="n">
        <f aca="false">F791+Tabla_Ministerio!F791</f>
        <v>12</v>
      </c>
      <c r="Y791" s="83" t="n">
        <f aca="false">G791+Tabla_Ministerio!G791</f>
        <v>98</v>
      </c>
      <c r="Z791" s="83" t="n">
        <f aca="false">H791+Tabla_Ministerio!H791</f>
        <v>0</v>
      </c>
      <c r="AA791" s="83" t="n">
        <f aca="false">Y791+0.33*Z791</f>
        <v>98</v>
      </c>
      <c r="AD791" s="91" t="n">
        <f aca="false">IF(U791&gt;0,T791/U791,0)</f>
        <v>143.688524590164</v>
      </c>
      <c r="AE791" s="92" t="n">
        <f aca="false">EXP((((AD791-AD810)/AD811+2)/4-1.9)^3)</f>
        <v>0.0235730407757077</v>
      </c>
      <c r="AF791" s="93" t="n">
        <f aca="false">T791/V791</f>
        <v>14.3218954248366</v>
      </c>
      <c r="AG791" s="92" t="n">
        <f aca="false">EXP((((AF791-AF810)/AF811+2)/4-1.9)^3)</f>
        <v>0.00843667353900328</v>
      </c>
      <c r="AH791" s="92" t="n">
        <f aca="false">W791/V791</f>
        <v>0.507427213309567</v>
      </c>
      <c r="AI791" s="92" t="n">
        <f aca="false">EXP((((AH791-AH810)/AH811+2)/4-1.9)^3)</f>
        <v>0.11912518391409</v>
      </c>
      <c r="AJ791" s="92" t="n">
        <f aca="false">X791/V791</f>
        <v>0.0196078431372549</v>
      </c>
      <c r="AK791" s="92" t="n">
        <f aca="false">EXP((((AJ791-AJ810)/AJ811+2)/4-1.9)^3)</f>
        <v>0.0621754636999627</v>
      </c>
      <c r="AL791" s="92" t="n">
        <f aca="false">AA791/V791</f>
        <v>0.160130718954248</v>
      </c>
      <c r="AM791" s="92" t="n">
        <f aca="false">EXP((((AL791-AL810)/AL811+2)/4-1.9)^3)</f>
        <v>0.184957975373273</v>
      </c>
      <c r="AN791" s="92" t="n">
        <f aca="false">0.01*AE791+0.15*AG791+0.24*AI791+0.25*AK791+0.35*AM791</f>
        <v>0.110370432883625</v>
      </c>
      <c r="AP791" s="94" t="n">
        <f aca="false">0.01*AE791/$AN810*$AZ791</f>
        <v>8.32947075206771E-005</v>
      </c>
      <c r="AQ791" s="81" t="n">
        <f aca="false">AP791*$J810</f>
        <v>384.084640468093</v>
      </c>
      <c r="AR791" s="94" t="n">
        <f aca="false">0.15*AG791/$AN810*$AZ791</f>
        <v>0.000447161396082735</v>
      </c>
      <c r="AS791" s="81" t="n">
        <f aca="false">AR791*$J810</f>
        <v>2061.92961303109</v>
      </c>
      <c r="AT791" s="94" t="n">
        <f aca="false">0.24*AI791/$AN810*$AZ791</f>
        <v>0.0101022154386086</v>
      </c>
      <c r="AU791" s="81" t="n">
        <f aca="false">AT791*$J810</f>
        <v>46582.8610263862</v>
      </c>
      <c r="AV791" s="94" t="n">
        <f aca="false">0.25*AK791/$AN810*$AZ791</f>
        <v>0.00549238334706884</v>
      </c>
      <c r="AW791" s="81" t="n">
        <f aca="false">AV791*$J810</f>
        <v>25326.2199479865</v>
      </c>
      <c r="AX791" s="94" t="n">
        <f aca="false">0.35*AM791/$AN810*$AZ791</f>
        <v>0.0228740416356183</v>
      </c>
      <c r="AY791" s="81" t="n">
        <f aca="false">AX791*$J810</f>
        <v>105475.705710206</v>
      </c>
      <c r="AZ791" s="140" t="n">
        <v>1</v>
      </c>
      <c r="BA791" s="140"/>
    </row>
    <row r="792" customFormat="false" ht="13.8" hidden="false" customHeight="false" outlineLevel="0" collapsed="false">
      <c r="A792" s="89" t="s">
        <v>51</v>
      </c>
      <c r="B792" s="81" t="n">
        <f aca="true">INDIRECT(ADDRESS(ROW()-35*INT((ROW()-15)/35)+138,2+INT((ROW()-15)/35), 1, 1, "Variables_Simulación"))</f>
        <v>0</v>
      </c>
      <c r="C792" s="81" t="n">
        <f aca="true">INDIRECT(ADDRESS(ROW()-35*INT((ROW()-15)/35)+108,2+INT((ROW()-15)/35), 1, 1, "Variables_Simulación"))</f>
        <v>0</v>
      </c>
      <c r="D792" s="81" t="n">
        <f aca="true">INDIRECT(ADDRESS(ROW()-35*INT((ROW()-15)/35)+78,2+INT((ROW()-15)/35), 1, 1, "Variables_Simulación"))</f>
        <v>0</v>
      </c>
      <c r="E792" s="81" t="n">
        <f aca="true">INDIRECT(ADDRESS(ROW()-35*INT((ROW()-15)/35)+48,2+INT((ROW()-15)/35), 1, 1, "Variables_Simulación"))</f>
        <v>0</v>
      </c>
      <c r="F792" s="81" t="n">
        <f aca="true">INDIRECT(ADDRESS(ROW()-35*INT((ROW()-15)/35)+18,2+INT((ROW()-15)/35), 1, 1, "Variables_Simulación"))</f>
        <v>0</v>
      </c>
      <c r="G792" s="81" t="n">
        <f aca="true">INDIRECT(ADDRESS(ROW()-35*INT((ROW()-15)/35)-12,2+INT((ROW()-15)/35), 1, 1, "Variables_Simulación"))</f>
        <v>0</v>
      </c>
      <c r="H792" s="81" t="n">
        <f aca="true">INDIRECT(ADDRESS(ROW()-35*INT((ROW()-15)/35)+168,2+INT((ROW()-15)/35), 1, 1, "Variables_Simulación"))</f>
        <v>0</v>
      </c>
      <c r="I792" s="94" t="n">
        <f aca="false">AP792+AR792+AT792+AV792+AX792</f>
        <v>0.077367338662118</v>
      </c>
      <c r="J792" s="81" t="n">
        <f aca="false">AQ792+AS792+AU792+AW792+AY792</f>
        <v>356752.635773842</v>
      </c>
      <c r="K792" s="94" t="n">
        <f aca="false">I792-Tabla_Ministerio!J792</f>
        <v>-1.7861959071469E-005</v>
      </c>
      <c r="L792" s="81" t="n">
        <f aca="false">J792-Tabla_Ministerio!K792</f>
        <v>-82.3642261584173</v>
      </c>
      <c r="M792" s="94" t="n">
        <f aca="false">N792/N810</f>
        <v>0.0466649250460132</v>
      </c>
      <c r="N792" s="81" t="n">
        <f aca="false">Tabla_Ministerio!L792</f>
        <v>4088402</v>
      </c>
      <c r="O792" s="82" t="n">
        <f aca="false">Tabla_Ministerio!L792/Tabla_Ministerio!L810-M792</f>
        <v>0</v>
      </c>
      <c r="P792" s="81" t="n">
        <f aca="false">N792-Tabla_Ministerio!L792</f>
        <v>0</v>
      </c>
      <c r="Q792" s="83" t="n">
        <f aca="false">N792+J792</f>
        <v>4445154.63577384</v>
      </c>
      <c r="R792" s="81" t="n">
        <f aca="false">Q792-Tabla_Ministerio!M792</f>
        <v>-82.3642261587083</v>
      </c>
      <c r="T792" s="83" t="n">
        <f aca="false">B792+Tabla_Ministerio!B792</f>
        <v>6674</v>
      </c>
      <c r="U792" s="83" t="n">
        <f aca="false">C792+Tabla_Ministerio!C792</f>
        <v>33</v>
      </c>
      <c r="V792" s="83" t="n">
        <f aca="false">D792+Tabla_Ministerio!D792</f>
        <v>239.684090909091</v>
      </c>
      <c r="W792" s="83" t="n">
        <f aca="false">E792+Tabla_Ministerio!E792</f>
        <v>138.165909090909</v>
      </c>
      <c r="X792" s="83" t="n">
        <f aca="false">F792+Tabla_Ministerio!F792</f>
        <v>8</v>
      </c>
      <c r="Y792" s="83" t="n">
        <f aca="false">G792+Tabla_Ministerio!G792</f>
        <v>42</v>
      </c>
      <c r="Z792" s="83" t="n">
        <f aca="false">H792+Tabla_Ministerio!H792</f>
        <v>0</v>
      </c>
      <c r="AA792" s="83" t="n">
        <f aca="false">Y792+0.33*Z792</f>
        <v>42</v>
      </c>
      <c r="AD792" s="91" t="n">
        <f aca="false">IF(U792&gt;0,T792/U792,0)</f>
        <v>202.242424242424</v>
      </c>
      <c r="AE792" s="92" t="n">
        <f aca="false">EXP((((AD792-AD810)/AD811+2)/4-1.9)^3)</f>
        <v>0.0899254277232464</v>
      </c>
      <c r="AF792" s="93" t="n">
        <f aca="false">T792/V792</f>
        <v>27.8449853500346</v>
      </c>
      <c r="AG792" s="92" t="n">
        <f aca="false">EXP((((AF792-AF810)/AF811+2)/4-1.9)^3)</f>
        <v>0.358305014897383</v>
      </c>
      <c r="AH792" s="92" t="n">
        <f aca="false">W792/V792</f>
        <v>0.576450062108267</v>
      </c>
      <c r="AI792" s="92" t="n">
        <f aca="false">EXP((((AH792-AH810)/AH811+2)/4-1.9)^3)</f>
        <v>0.200728822368123</v>
      </c>
      <c r="AJ792" s="92" t="n">
        <f aca="false">X792/V792</f>
        <v>0.0333772674258731</v>
      </c>
      <c r="AK792" s="92" t="n">
        <f aca="false">EXP((((AJ792-AJ810)/AJ811+2)/4-1.9)^3)</f>
        <v>0.157549512228832</v>
      </c>
      <c r="AL792" s="92" t="n">
        <f aca="false">AA792/V792</f>
        <v>0.175230653985834</v>
      </c>
      <c r="AM792" s="92" t="n">
        <f aca="false">EXP((((AL792-AL810)/AL811+2)/4-1.9)^3)</f>
        <v>0.219280564430438</v>
      </c>
      <c r="AN792" s="92" t="n">
        <f aca="false">0.01*AE792+0.15*AG792+0.24*AI792+0.25*AK792+0.35*AM792</f>
        <v>0.218955499488051</v>
      </c>
      <c r="AP792" s="94" t="n">
        <f aca="false">0.01*AE792/$AN810*$AZ792</f>
        <v>0.000317749087703545</v>
      </c>
      <c r="AQ792" s="81" t="n">
        <f aca="false">AP792*$J810</f>
        <v>1465.18965901146</v>
      </c>
      <c r="AR792" s="94" t="n">
        <f aca="false">0.15*AG792/$AN810*$AZ792</f>
        <v>0.0189909174444467</v>
      </c>
      <c r="AS792" s="81" t="n">
        <f aca="false">AR792*$J810</f>
        <v>87570.0259467127</v>
      </c>
      <c r="AT792" s="94" t="n">
        <f aca="false">0.24*AI792/$AN810*$AZ792</f>
        <v>0.0170224778814476</v>
      </c>
      <c r="AU792" s="81" t="n">
        <f aca="false">AT792*$J810</f>
        <v>78493.2499504706</v>
      </c>
      <c r="AV792" s="94" t="n">
        <f aca="false">0.25*AK792/$AN810*$AZ792</f>
        <v>0.0139174244277486</v>
      </c>
      <c r="AW792" s="81" t="n">
        <f aca="false">AV792*$J810</f>
        <v>64175.373402286</v>
      </c>
      <c r="AX792" s="94" t="n">
        <f aca="false">0.35*AM792/$AN810*$AZ792</f>
        <v>0.0271187698207717</v>
      </c>
      <c r="AY792" s="81" t="n">
        <f aca="false">AX792*$J810</f>
        <v>125048.796815361</v>
      </c>
      <c r="AZ792" s="140" t="n">
        <v>1</v>
      </c>
      <c r="BA792" s="140"/>
    </row>
    <row r="793" customFormat="false" ht="13.8" hidden="false" customHeight="false" outlineLevel="0" collapsed="false">
      <c r="A793" s="89" t="s">
        <v>52</v>
      </c>
      <c r="B793" s="81" t="n">
        <f aca="true">INDIRECT(ADDRESS(ROW()-35*INT((ROW()-15)/35)+138,2+INT((ROW()-15)/35), 1, 1, "Variables_Simulación"))</f>
        <v>0</v>
      </c>
      <c r="C793" s="81" t="n">
        <f aca="true">INDIRECT(ADDRESS(ROW()-35*INT((ROW()-15)/35)+108,2+INT((ROW()-15)/35), 1, 1, "Variables_Simulación"))</f>
        <v>0</v>
      </c>
      <c r="D793" s="81" t="n">
        <f aca="true">INDIRECT(ADDRESS(ROW()-35*INT((ROW()-15)/35)+78,2+INT((ROW()-15)/35), 1, 1, "Variables_Simulación"))</f>
        <v>0</v>
      </c>
      <c r="E793" s="81" t="n">
        <f aca="true">INDIRECT(ADDRESS(ROW()-35*INT((ROW()-15)/35)+48,2+INT((ROW()-15)/35), 1, 1, "Variables_Simulación"))</f>
        <v>0</v>
      </c>
      <c r="F793" s="81" t="n">
        <f aca="true">INDIRECT(ADDRESS(ROW()-35*INT((ROW()-15)/35)+18,2+INT((ROW()-15)/35), 1, 1, "Variables_Simulación"))</f>
        <v>0</v>
      </c>
      <c r="G793" s="81" t="n">
        <f aca="true">INDIRECT(ADDRESS(ROW()-35*INT((ROW()-15)/35)-12,2+INT((ROW()-15)/35), 1, 1, "Variables_Simulación"))</f>
        <v>0</v>
      </c>
      <c r="H793" s="81" t="n">
        <f aca="true">INDIRECT(ADDRESS(ROW()-35*INT((ROW()-15)/35)+168,2+INT((ROW()-15)/35), 1, 1, "Variables_Simulación"))</f>
        <v>0</v>
      </c>
      <c r="I793" s="94" t="n">
        <f aca="false">AP793+AR793+AT793+AV793+AX793</f>
        <v>0.0143600241611443</v>
      </c>
      <c r="J793" s="81" t="n">
        <f aca="false">AQ793+AS793+AU793+AW793+AY793</f>
        <v>66216.2684907331</v>
      </c>
      <c r="K793" s="94" t="n">
        <f aca="false">I793-Tabla_Ministerio!J793</f>
        <v>-0.000127675553005278</v>
      </c>
      <c r="L793" s="81" t="n">
        <f aca="false">J793-Tabla_Ministerio!K793</f>
        <v>-588.731509266872</v>
      </c>
      <c r="M793" s="94" t="n">
        <f aca="false">N793/N810</f>
        <v>0.0262587436197583</v>
      </c>
      <c r="N793" s="81" t="n">
        <f aca="false">Tabla_Ministerio!L793</f>
        <v>2300578</v>
      </c>
      <c r="O793" s="82" t="n">
        <f aca="false">Tabla_Ministerio!L793/Tabla_Ministerio!L810-M793</f>
        <v>0</v>
      </c>
      <c r="P793" s="81" t="n">
        <f aca="false">N793-Tabla_Ministerio!L793</f>
        <v>0</v>
      </c>
      <c r="Q793" s="83" t="n">
        <f aca="false">N793+J793</f>
        <v>2366794.26849073</v>
      </c>
      <c r="R793" s="81" t="n">
        <f aca="false">Q793-Tabla_Ministerio!M793</f>
        <v>-588.731509266887</v>
      </c>
      <c r="T793" s="83" t="n">
        <f aca="false">B793+Tabla_Ministerio!B793</f>
        <v>5689</v>
      </c>
      <c r="U793" s="83" t="n">
        <f aca="false">C793+Tabla_Ministerio!C793</f>
        <v>30</v>
      </c>
      <c r="V793" s="83" t="n">
        <f aca="false">D793+Tabla_Ministerio!D793</f>
        <v>384.431818181818</v>
      </c>
      <c r="W793" s="83" t="n">
        <f aca="false">E793+Tabla_Ministerio!E793</f>
        <v>172.386363636364</v>
      </c>
      <c r="X793" s="83" t="n">
        <f aca="false">F793+Tabla_Ministerio!F793</f>
        <v>4</v>
      </c>
      <c r="Y793" s="83" t="n">
        <f aca="false">G793+Tabla_Ministerio!G793</f>
        <v>22</v>
      </c>
      <c r="Z793" s="83" t="n">
        <f aca="false">H793+Tabla_Ministerio!H793</f>
        <v>0</v>
      </c>
      <c r="AA793" s="83" t="n">
        <f aca="false">Y793+0.33*Z793</f>
        <v>22</v>
      </c>
      <c r="AD793" s="91" t="n">
        <f aca="false">IF(U793&gt;0,T793/U793,0)</f>
        <v>189.633333333333</v>
      </c>
      <c r="AE793" s="92" t="n">
        <f aca="false">EXP((((AD793-AD810)/AD811+2)/4-1.9)^3)</f>
        <v>0.0696451669351114</v>
      </c>
      <c r="AF793" s="93" t="n">
        <f aca="false">T793/V793</f>
        <v>14.798462902749</v>
      </c>
      <c r="AG793" s="92" t="n">
        <f aca="false">EXP((((AF793-AF810)/AF811+2)/4-1.9)^3)</f>
        <v>0.0103003280609111</v>
      </c>
      <c r="AH793" s="92" t="n">
        <f aca="false">W793/V793</f>
        <v>0.448418563405263</v>
      </c>
      <c r="AI793" s="92" t="n">
        <f aca="false">EXP((((AH793-AH810)/AH811+2)/4-1.9)^3)</f>
        <v>0.0703391072725117</v>
      </c>
      <c r="AJ793" s="92" t="n">
        <f aca="false">X793/V793</f>
        <v>0.0104049660065031</v>
      </c>
      <c r="AK793" s="92" t="n">
        <f aca="false">EXP((((AJ793-AJ810)/AJ811+2)/4-1.9)^3)</f>
        <v>0.0288096272183119</v>
      </c>
      <c r="AL793" s="92" t="n">
        <f aca="false">AA793/V793</f>
        <v>0.0572273130357671</v>
      </c>
      <c r="AM793" s="92" t="n">
        <f aca="false">EXP((((AL793-AL810)/AL811+2)/4-1.9)^3)</f>
        <v>0.0408990737270948</v>
      </c>
      <c r="AN793" s="92" t="n">
        <f aca="false">0.01*AE793+0.15*AG793+0.24*AI793+0.25*AK793+0.35*AM793</f>
        <v>0.0406399692329517</v>
      </c>
      <c r="AP793" s="94" t="n">
        <f aca="false">0.01*AE793/$AN810*$AZ793</f>
        <v>0.000246089329980157</v>
      </c>
      <c r="AQ793" s="81" t="n">
        <f aca="false">AP793*$J810</f>
        <v>1134.75555220599</v>
      </c>
      <c r="AR793" s="94" t="n">
        <f aca="false">0.15*AG793/$AN810*$AZ793</f>
        <v>0.000545938995331961</v>
      </c>
      <c r="AS793" s="81" t="n">
        <f aca="false">AR793*$J810</f>
        <v>2517.40823614196</v>
      </c>
      <c r="AT793" s="94" t="n">
        <f aca="false">0.24*AI793/$AN810*$AZ793</f>
        <v>0.00596499238934032</v>
      </c>
      <c r="AU793" s="81" t="n">
        <f aca="false">AT793*$J810</f>
        <v>27505.4925510838</v>
      </c>
      <c r="AV793" s="94" t="n">
        <f aca="false">0.25*AK793/$AN810*$AZ793</f>
        <v>0.00254495113269597</v>
      </c>
      <c r="AW793" s="81" t="n">
        <f aca="false">AV793*$J810</f>
        <v>11735.1590503844</v>
      </c>
      <c r="AX793" s="94" t="n">
        <f aca="false">0.35*AM793/$AN810*$AZ793</f>
        <v>0.00505805231379592</v>
      </c>
      <c r="AY793" s="81" t="n">
        <f aca="false">AX793*$J810</f>
        <v>23323.453100917</v>
      </c>
      <c r="AZ793" s="140" t="n">
        <v>1</v>
      </c>
      <c r="BA793" s="140"/>
    </row>
    <row r="794" customFormat="false" ht="13.8" hidden="false" customHeight="false" outlineLevel="0" collapsed="false">
      <c r="A794" s="89" t="s">
        <v>53</v>
      </c>
      <c r="B794" s="81" t="n">
        <f aca="true">INDIRECT(ADDRESS(ROW()-35*INT((ROW()-15)/35)+138,2+INT((ROW()-15)/35), 1, 1, "Variables_Simulación"))</f>
        <v>0</v>
      </c>
      <c r="C794" s="81" t="n">
        <f aca="true">INDIRECT(ADDRESS(ROW()-35*INT((ROW()-15)/35)+108,2+INT((ROW()-15)/35), 1, 1, "Variables_Simulación"))</f>
        <v>0</v>
      </c>
      <c r="D794" s="81" t="n">
        <f aca="true">INDIRECT(ADDRESS(ROW()-35*INT((ROW()-15)/35)+78,2+INT((ROW()-15)/35), 1, 1, "Variables_Simulación"))</f>
        <v>0</v>
      </c>
      <c r="E794" s="81" t="n">
        <f aca="true">INDIRECT(ADDRESS(ROW()-35*INT((ROW()-15)/35)+48,2+INT((ROW()-15)/35), 1, 1, "Variables_Simulación"))</f>
        <v>0</v>
      </c>
      <c r="F794" s="81" t="n">
        <f aca="true">INDIRECT(ADDRESS(ROW()-35*INT((ROW()-15)/35)+18,2+INT((ROW()-15)/35), 1, 1, "Variables_Simulación"))</f>
        <v>0</v>
      </c>
      <c r="G794" s="81" t="n">
        <f aca="true">INDIRECT(ADDRESS(ROW()-35*INT((ROW()-15)/35)-12,2+INT((ROW()-15)/35), 1, 1, "Variables_Simulación"))</f>
        <v>0</v>
      </c>
      <c r="H794" s="81" t="n">
        <f aca="true">INDIRECT(ADDRESS(ROW()-35*INT((ROW()-15)/35)+168,2+INT((ROW()-15)/35), 1, 1, "Variables_Simulación"))</f>
        <v>0</v>
      </c>
      <c r="I794" s="94" t="n">
        <f aca="false">AP794+AR794+AT794+AV794+AX794</f>
        <v>0.0191756915411744</v>
      </c>
      <c r="J794" s="81" t="n">
        <f aca="false">AQ794+AS794+AU794+AW794+AY794</f>
        <v>88422.0475771611</v>
      </c>
      <c r="K794" s="94" t="n">
        <f aca="false">I794-Tabla_Ministerio!J794</f>
        <v>9.45636757577299E-005</v>
      </c>
      <c r="L794" s="81" t="n">
        <f aca="false">J794-Tabla_Ministerio!K794</f>
        <v>436.047577161095</v>
      </c>
      <c r="M794" s="94" t="n">
        <f aca="false">N794/N810</f>
        <v>0.0254561241942931</v>
      </c>
      <c r="N794" s="81" t="n">
        <f aca="false">Tabla_Ministerio!L794</f>
        <v>2230259</v>
      </c>
      <c r="O794" s="82" t="n">
        <f aca="false">Tabla_Ministerio!L794/Tabla_Ministerio!L810-M794</f>
        <v>0</v>
      </c>
      <c r="P794" s="81" t="n">
        <f aca="false">N794-Tabla_Ministerio!L794</f>
        <v>0</v>
      </c>
      <c r="Q794" s="83" t="n">
        <f aca="false">N794+J794</f>
        <v>2318681.04757716</v>
      </c>
      <c r="R794" s="81" t="n">
        <f aca="false">Q794-Tabla_Ministerio!M794</f>
        <v>436.047577160876</v>
      </c>
      <c r="T794" s="83" t="n">
        <f aca="false">B794+Tabla_Ministerio!B794</f>
        <v>6067</v>
      </c>
      <c r="U794" s="83" t="n">
        <f aca="false">C794+Tabla_Ministerio!C794</f>
        <v>37</v>
      </c>
      <c r="V794" s="83" t="n">
        <f aca="false">D794+Tabla_Ministerio!D794</f>
        <v>302.545454545455</v>
      </c>
      <c r="W794" s="83" t="n">
        <f aca="false">E794+Tabla_Ministerio!E794</f>
        <v>116</v>
      </c>
      <c r="X794" s="83" t="n">
        <f aca="false">F794+Tabla_Ministerio!F794</f>
        <v>3</v>
      </c>
      <c r="Y794" s="83" t="n">
        <f aca="false">G794+Tabla_Ministerio!G794</f>
        <v>30</v>
      </c>
      <c r="Z794" s="83" t="n">
        <f aca="false">H794+Tabla_Ministerio!H794</f>
        <v>0</v>
      </c>
      <c r="AA794" s="83" t="n">
        <f aca="false">Y794+0.33*Z794</f>
        <v>30</v>
      </c>
      <c r="AD794" s="91" t="n">
        <f aca="false">IF(U794&gt;0,T794/U794,0)</f>
        <v>163.972972972973</v>
      </c>
      <c r="AE794" s="92" t="n">
        <f aca="false">EXP((((AD794-AD810)/AD811+2)/4-1.9)^3)</f>
        <v>0.0392032766360537</v>
      </c>
      <c r="AF794" s="93" t="n">
        <f aca="false">T794/V794</f>
        <v>20.0531850961538</v>
      </c>
      <c r="AG794" s="92" t="n">
        <f aca="false">EXP((((AF794-AF810)/AF811+2)/4-1.9)^3)</f>
        <v>0.0651579415279153</v>
      </c>
      <c r="AH794" s="92" t="n">
        <f aca="false">W794/V794</f>
        <v>0.383413461538461</v>
      </c>
      <c r="AI794" s="92" t="n">
        <f aca="false">EXP((((AH794-AH810)/AH811+2)/4-1.9)^3)</f>
        <v>0.0358568118025027</v>
      </c>
      <c r="AJ794" s="92" t="n">
        <f aca="false">X794/V794</f>
        <v>0.00991586538461537</v>
      </c>
      <c r="AK794" s="92" t="n">
        <f aca="false">EXP((((AJ794-AJ810)/AJ811+2)/4-1.9)^3)</f>
        <v>0.0275573542390851</v>
      </c>
      <c r="AL794" s="92" t="n">
        <f aca="false">AA794/V794</f>
        <v>0.0991586538461537</v>
      </c>
      <c r="AM794" s="92" t="n">
        <f aca="false">EXP((((AL794-AL810)/AL811+2)/4-1.9)^3)</f>
        <v>0.0817370848726691</v>
      </c>
      <c r="AN794" s="92" t="n">
        <f aca="false">0.01*AE794+0.15*AG794+0.24*AI794+0.25*AK794+0.35*AM794</f>
        <v>0.0542686770933539</v>
      </c>
      <c r="AP794" s="94" t="n">
        <f aca="false">0.01*AE794/$AN810*$AZ794</f>
        <v>0.00013852372684212</v>
      </c>
      <c r="AQ794" s="81" t="n">
        <f aca="false">AP794*$J810</f>
        <v>638.754098599221</v>
      </c>
      <c r="AR794" s="94" t="n">
        <f aca="false">0.15*AG794/$AN810*$AZ794</f>
        <v>0.00345350758978663</v>
      </c>
      <c r="AS794" s="81" t="n">
        <f aca="false">AR794*$J810</f>
        <v>15924.6518831674</v>
      </c>
      <c r="AT794" s="94" t="n">
        <f aca="false">0.24*AI794/$AN810*$AZ794</f>
        <v>0.00304077799394423</v>
      </c>
      <c r="AU794" s="81" t="n">
        <f aca="false">AT794*$J810</f>
        <v>14021.4925691099</v>
      </c>
      <c r="AV794" s="94" t="n">
        <f aca="false">0.25*AK794/$AN810*$AZ794</f>
        <v>0.00243432930781855</v>
      </c>
      <c r="AW794" s="81" t="n">
        <f aca="false">AV794*$J810</f>
        <v>11225.0648907354</v>
      </c>
      <c r="AX794" s="94" t="n">
        <f aca="false">0.35*AM794/$AN810*$AZ794</f>
        <v>0.0101085529227829</v>
      </c>
      <c r="AY794" s="81" t="n">
        <f aca="false">AX794*$J810</f>
        <v>46612.0841355491</v>
      </c>
      <c r="AZ794" s="140" t="n">
        <v>1</v>
      </c>
      <c r="BA794" s="140"/>
    </row>
    <row r="795" customFormat="false" ht="13.8" hidden="false" customHeight="false" outlineLevel="0" collapsed="false">
      <c r="A795" s="89" t="s">
        <v>54</v>
      </c>
      <c r="B795" s="81" t="n">
        <f aca="true">INDIRECT(ADDRESS(ROW()-35*INT((ROW()-15)/35)+138,2+INT((ROW()-15)/35), 1, 1, "Variables_Simulación"))</f>
        <v>0</v>
      </c>
      <c r="C795" s="81" t="n">
        <f aca="true">INDIRECT(ADDRESS(ROW()-35*INT((ROW()-15)/35)+108,2+INT((ROW()-15)/35), 1, 1, "Variables_Simulación"))</f>
        <v>0</v>
      </c>
      <c r="D795" s="81" t="n">
        <f aca="true">INDIRECT(ADDRESS(ROW()-35*INT((ROW()-15)/35)+78,2+INT((ROW()-15)/35), 1, 1, "Variables_Simulación"))</f>
        <v>0</v>
      </c>
      <c r="E795" s="81" t="n">
        <f aca="true">INDIRECT(ADDRESS(ROW()-35*INT((ROW()-15)/35)+48,2+INT((ROW()-15)/35), 1, 1, "Variables_Simulación"))</f>
        <v>0</v>
      </c>
      <c r="F795" s="81" t="n">
        <f aca="true">INDIRECT(ADDRESS(ROW()-35*INT((ROW()-15)/35)+18,2+INT((ROW()-15)/35), 1, 1, "Variables_Simulación"))</f>
        <v>0</v>
      </c>
      <c r="G795" s="81" t="n">
        <f aca="true">INDIRECT(ADDRESS(ROW()-35*INT((ROW()-15)/35)-12,2+INT((ROW()-15)/35), 1, 1, "Variables_Simulación"))</f>
        <v>0</v>
      </c>
      <c r="H795" s="81" t="n">
        <f aca="true">INDIRECT(ADDRESS(ROW()-35*INT((ROW()-15)/35)+168,2+INT((ROW()-15)/35), 1, 1, "Variables_Simulación"))</f>
        <v>0</v>
      </c>
      <c r="I795" s="94" t="n">
        <f aca="false">AP795+AR795+AT795+AV795+AX795</f>
        <v>0.0169119710952665</v>
      </c>
      <c r="J795" s="81" t="n">
        <f aca="false">AQ795+AS795+AU795+AW795+AY795</f>
        <v>77983.6862518515</v>
      </c>
      <c r="K795" s="94" t="n">
        <f aca="false">I795-Tabla_Ministerio!J795</f>
        <v>-4.90796441038714E-005</v>
      </c>
      <c r="L795" s="81" t="n">
        <f aca="false">J795-Tabla_Ministerio!K795</f>
        <v>-226.313748148474</v>
      </c>
      <c r="M795" s="94" t="n">
        <f aca="false">N795/N810</f>
        <v>0.0207805256191044</v>
      </c>
      <c r="N795" s="81" t="n">
        <f aca="false">Tabla_Ministerio!L795</f>
        <v>1820621</v>
      </c>
      <c r="O795" s="82" t="n">
        <f aca="false">Tabla_Ministerio!L795/Tabla_Ministerio!L810-M795</f>
        <v>0</v>
      </c>
      <c r="P795" s="81" t="n">
        <f aca="false">N795-Tabla_Ministerio!L795</f>
        <v>0</v>
      </c>
      <c r="Q795" s="83" t="n">
        <f aca="false">N795+J795</f>
        <v>1898604.68625185</v>
      </c>
      <c r="R795" s="81" t="n">
        <f aca="false">Q795-Tabla_Ministerio!M795</f>
        <v>-226.313748148503</v>
      </c>
      <c r="T795" s="83" t="n">
        <f aca="false">B795+Tabla_Ministerio!B795</f>
        <v>6391</v>
      </c>
      <c r="U795" s="83" t="n">
        <f aca="false">C795+Tabla_Ministerio!C795</f>
        <v>40</v>
      </c>
      <c r="V795" s="83" t="n">
        <f aca="false">D795+Tabla_Ministerio!D795</f>
        <v>295.75</v>
      </c>
      <c r="W795" s="83" t="n">
        <f aca="false">E795+Tabla_Ministerio!E795</f>
        <v>122.704545454545</v>
      </c>
      <c r="X795" s="83" t="n">
        <f aca="false">F795+Tabla_Ministerio!F795</f>
        <v>2</v>
      </c>
      <c r="Y795" s="83" t="n">
        <f aca="false">G795+Tabla_Ministerio!G795</f>
        <v>18</v>
      </c>
      <c r="Z795" s="83" t="n">
        <f aca="false">H795+Tabla_Ministerio!H795</f>
        <v>0</v>
      </c>
      <c r="AA795" s="83" t="n">
        <f aca="false">Y795+0.33*Z795</f>
        <v>18</v>
      </c>
      <c r="AD795" s="91" t="n">
        <f aca="false">IF(U795&gt;0,T795/U795,0)</f>
        <v>159.775</v>
      </c>
      <c r="AE795" s="92" t="n">
        <f aca="false">EXP((((AD795-AD810)/AD811+2)/4-1.9)^3)</f>
        <v>0.0354289555085679</v>
      </c>
      <c r="AF795" s="93" t="n">
        <f aca="false">T795/V795</f>
        <v>21.6094674556213</v>
      </c>
      <c r="AG795" s="92" t="n">
        <f aca="false">EXP((((AF795-AF810)/AF811+2)/4-1.9)^3)</f>
        <v>0.100226938450465</v>
      </c>
      <c r="AH795" s="92" t="n">
        <f aca="false">W795/V795</f>
        <v>0.414892799508183</v>
      </c>
      <c r="AI795" s="92" t="n">
        <f aca="false">EXP((((AH795-AH810)/AH811+2)/4-1.9)^3)</f>
        <v>0.0503252450485176</v>
      </c>
      <c r="AJ795" s="92" t="n">
        <f aca="false">X795/V795</f>
        <v>0.00676246830092984</v>
      </c>
      <c r="AK795" s="92" t="n">
        <f aca="false">EXP((((AJ795-AJ810)/AJ811+2)/4-1.9)^3)</f>
        <v>0.0205078459892809</v>
      </c>
      <c r="AL795" s="92" t="n">
        <f aca="false">AA795/V795</f>
        <v>0.0608622147083686</v>
      </c>
      <c r="AM795" s="92" t="n">
        <f aca="false">EXP((((AL795-AL810)/AL811+2)/4-1.9)^3)</f>
        <v>0.0436252116007219</v>
      </c>
      <c r="AN795" s="92" t="n">
        <f aca="false">0.01*AE795+0.15*AG795+0.24*AI795+0.25*AK795+0.35*AM795</f>
        <v>0.0478621746918726</v>
      </c>
      <c r="AP795" s="94" t="n">
        <f aca="false">0.01*AE795/$AN810*$AZ795</f>
        <v>0.000125187264338436</v>
      </c>
      <c r="AQ795" s="81" t="n">
        <f aca="false">AP795*$J810</f>
        <v>577.257629515971</v>
      </c>
      <c r="AR795" s="94" t="n">
        <f aca="false">0.15*AG795/$AN810*$AZ795</f>
        <v>0.00531223799468045</v>
      </c>
      <c r="AS795" s="81" t="n">
        <f aca="false">AR795*$J810</f>
        <v>24495.5421658848</v>
      </c>
      <c r="AT795" s="94" t="n">
        <f aca="false">0.24*AI795/$AN810*$AZ795</f>
        <v>0.00426774969638272</v>
      </c>
      <c r="AU795" s="81" t="n">
        <f aca="false">AT795*$J810</f>
        <v>19679.2468157243</v>
      </c>
      <c r="AV795" s="94" t="n">
        <f aca="false">0.25*AK795/$AN810*$AZ795</f>
        <v>0.00181159809823576</v>
      </c>
      <c r="AW795" s="81" t="n">
        <f aca="false">AV795*$J810</f>
        <v>8353.55600547413</v>
      </c>
      <c r="AX795" s="94" t="n">
        <f aca="false">0.35*AM795/$AN810*$AZ795</f>
        <v>0.00539519804162915</v>
      </c>
      <c r="AY795" s="81" t="n">
        <f aca="false">AX795*$J810</f>
        <v>24878.0836352524</v>
      </c>
      <c r="AZ795" s="140" t="n">
        <v>1</v>
      </c>
      <c r="BA795" s="140"/>
    </row>
    <row r="796" customFormat="false" ht="13.8" hidden="false" customHeight="false" outlineLevel="0" collapsed="false">
      <c r="A796" s="89" t="s">
        <v>55</v>
      </c>
      <c r="B796" s="81" t="n">
        <f aca="true">INDIRECT(ADDRESS(ROW()-35*INT((ROW()-15)/35)+138,2+INT((ROW()-15)/35), 1, 1, "Variables_Simulación"))</f>
        <v>0</v>
      </c>
      <c r="C796" s="81" t="n">
        <f aca="true">INDIRECT(ADDRESS(ROW()-35*INT((ROW()-15)/35)+108,2+INT((ROW()-15)/35), 1, 1, "Variables_Simulación"))</f>
        <v>0</v>
      </c>
      <c r="D796" s="81" t="n">
        <f aca="true">INDIRECT(ADDRESS(ROW()-35*INT((ROW()-15)/35)+78,2+INT((ROW()-15)/35), 1, 1, "Variables_Simulación"))</f>
        <v>0</v>
      </c>
      <c r="E796" s="81" t="n">
        <f aca="true">INDIRECT(ADDRESS(ROW()-35*INT((ROW()-15)/35)+48,2+INT((ROW()-15)/35), 1, 1, "Variables_Simulación"))</f>
        <v>0</v>
      </c>
      <c r="F796" s="81" t="n">
        <f aca="true">INDIRECT(ADDRESS(ROW()-35*INT((ROW()-15)/35)+18,2+INT((ROW()-15)/35), 1, 1, "Variables_Simulación"))</f>
        <v>0</v>
      </c>
      <c r="G796" s="81" t="n">
        <f aca="true">INDIRECT(ADDRESS(ROW()-35*INT((ROW()-15)/35)-12,2+INT((ROW()-15)/35), 1, 1, "Variables_Simulación"))</f>
        <v>0</v>
      </c>
      <c r="H796" s="81" t="n">
        <f aca="true">INDIRECT(ADDRESS(ROW()-35*INT((ROW()-15)/35)+168,2+INT((ROW()-15)/35), 1, 1, "Variables_Simulación"))</f>
        <v>0</v>
      </c>
      <c r="I796" s="94" t="n">
        <f aca="false">AP796+AR796+AT796+AV796+AX796</f>
        <v>0.0143949947389122</v>
      </c>
      <c r="J796" s="81" t="n">
        <f aca="false">AQ796+AS796+AU796+AW796+AY796</f>
        <v>66377.5231753193</v>
      </c>
      <c r="K796" s="94" t="n">
        <f aca="false">I796-Tabla_Ministerio!J796</f>
        <v>-9.27049752373829E-005</v>
      </c>
      <c r="L796" s="81" t="n">
        <f aca="false">J796-Tabla_Ministerio!K796</f>
        <v>-427.476824680707</v>
      </c>
      <c r="M796" s="94" t="n">
        <f aca="false">N796/N810</f>
        <v>0.0210226503062073</v>
      </c>
      <c r="N796" s="81" t="n">
        <f aca="false">Tabla_Ministerio!L796</f>
        <v>1841834</v>
      </c>
      <c r="O796" s="82" t="n">
        <f aca="false">Tabla_Ministerio!L796/Tabla_Ministerio!L810-M796</f>
        <v>0</v>
      </c>
      <c r="P796" s="81" t="n">
        <f aca="false">N796-Tabla_Ministerio!L796</f>
        <v>0</v>
      </c>
      <c r="Q796" s="83" t="n">
        <f aca="false">N796+J796</f>
        <v>1908211.52317532</v>
      </c>
      <c r="R796" s="81" t="n">
        <f aca="false">Q796-Tabla_Ministerio!M796</f>
        <v>-427.476824680809</v>
      </c>
      <c r="T796" s="83" t="n">
        <f aca="false">B796+Tabla_Ministerio!B796</f>
        <v>8194</v>
      </c>
      <c r="U796" s="83" t="n">
        <f aca="false">C796+Tabla_Ministerio!C796</f>
        <v>31</v>
      </c>
      <c r="V796" s="83" t="n">
        <f aca="false">D796+Tabla_Ministerio!D796</f>
        <v>385.954545454545</v>
      </c>
      <c r="W796" s="83" t="n">
        <f aca="false">E796+Tabla_Ministerio!E796</f>
        <v>156.886363636364</v>
      </c>
      <c r="X796" s="83" t="n">
        <f aca="false">F796+Tabla_Ministerio!F796</f>
        <v>4</v>
      </c>
      <c r="Y796" s="83" t="n">
        <f aca="false">G796+Tabla_Ministerio!G796</f>
        <v>6</v>
      </c>
      <c r="Z796" s="83" t="n">
        <f aca="false">H796+Tabla_Ministerio!H796</f>
        <v>0</v>
      </c>
      <c r="AA796" s="83" t="n">
        <f aca="false">Y796+0.33*Z796</f>
        <v>6</v>
      </c>
      <c r="AD796" s="91" t="n">
        <f aca="false">IF(U796&gt;0,T796/U796,0)</f>
        <v>264.322580645161</v>
      </c>
      <c r="AE796" s="92" t="n">
        <f aca="false">EXP((((AD796-AD810)/AD811+2)/4-1.9)^3)</f>
        <v>0.250132646778022</v>
      </c>
      <c r="AF796" s="93" t="n">
        <f aca="false">T796/V796</f>
        <v>21.2304793310564</v>
      </c>
      <c r="AG796" s="92" t="n">
        <f aca="false">EXP((((AF796-AF810)/AF811+2)/4-1.9)^3)</f>
        <v>0.0906570805748631</v>
      </c>
      <c r="AH796" s="92" t="n">
        <f aca="false">W796/V796</f>
        <v>0.406489223884114</v>
      </c>
      <c r="AI796" s="92" t="n">
        <f aca="false">EXP((((AH796-AH810)/AH811+2)/4-1.9)^3)</f>
        <v>0.0460802354010496</v>
      </c>
      <c r="AJ796" s="92" t="n">
        <f aca="false">X796/V796</f>
        <v>0.010363914733247</v>
      </c>
      <c r="AK796" s="92" t="n">
        <f aca="false">EXP((((AJ796-AJ810)/AJ811+2)/4-1.9)^3)</f>
        <v>0.0287027754377566</v>
      </c>
      <c r="AL796" s="92" t="n">
        <f aca="false">AA796/V796</f>
        <v>0.0155458720998705</v>
      </c>
      <c r="AM796" s="92" t="n">
        <f aca="false">EXP((((AL796-AL810)/AL811+2)/4-1.9)^3)</f>
        <v>0.0182974278263461</v>
      </c>
      <c r="AN796" s="92" t="n">
        <f aca="false">0.01*AE796+0.15*AG796+0.24*AI796+0.25*AK796+0.35*AM796</f>
        <v>0.0407389386489219</v>
      </c>
      <c r="AP796" s="94" t="n">
        <f aca="false">0.01*AE796/$AN810*$AZ796</f>
        <v>0.000883837000622277</v>
      </c>
      <c r="AQ796" s="81" t="n">
        <f aca="false">AP796*$J810</f>
        <v>4075.50763693042</v>
      </c>
      <c r="AR796" s="94" t="n">
        <f aca="false">0.15*AG796/$AN810*$AZ796</f>
        <v>0.00480501545155558</v>
      </c>
      <c r="AS796" s="81" t="n">
        <f aca="false">AR796*$J810</f>
        <v>22156.6614144868</v>
      </c>
      <c r="AT796" s="94" t="n">
        <f aca="false">0.24*AI796/$AN810*$AZ796</f>
        <v>0.0039077586299377</v>
      </c>
      <c r="AU796" s="81" t="n">
        <f aca="false">AT796*$J810</f>
        <v>18019.2729297131</v>
      </c>
      <c r="AV796" s="94" t="n">
        <f aca="false">0.25*AK796/$AN810*$AZ796</f>
        <v>0.00253551218515617</v>
      </c>
      <c r="AW796" s="81" t="n">
        <f aca="false">AV796*$J810</f>
        <v>11691.6346191194</v>
      </c>
      <c r="AX796" s="94" t="n">
        <f aca="false">0.35*AM796/$AN810*$AZ796</f>
        <v>0.00226287147164049</v>
      </c>
      <c r="AY796" s="81" t="n">
        <f aca="false">AX796*$J810</f>
        <v>10434.4465750695</v>
      </c>
      <c r="AZ796" s="140" t="n">
        <v>1</v>
      </c>
      <c r="BA796" s="140"/>
    </row>
    <row r="797" customFormat="false" ht="13.8" hidden="false" customHeight="false" outlineLevel="0" collapsed="false">
      <c r="A797" s="89" t="s">
        <v>56</v>
      </c>
      <c r="B797" s="81" t="n">
        <f aca="true">INDIRECT(ADDRESS(ROW()-35*INT((ROW()-15)/35)+138,2+INT((ROW()-15)/35), 1, 1, "Variables_Simulación"))</f>
        <v>0</v>
      </c>
      <c r="C797" s="81" t="n">
        <f aca="true">INDIRECT(ADDRESS(ROW()-35*INT((ROW()-15)/35)+108,2+INT((ROW()-15)/35), 1, 1, "Variables_Simulación"))</f>
        <v>0</v>
      </c>
      <c r="D797" s="81" t="n">
        <f aca="true">INDIRECT(ADDRESS(ROW()-35*INT((ROW()-15)/35)+78,2+INT((ROW()-15)/35), 1, 1, "Variables_Simulación"))</f>
        <v>0</v>
      </c>
      <c r="E797" s="81" t="n">
        <f aca="true">INDIRECT(ADDRESS(ROW()-35*INT((ROW()-15)/35)+48,2+INT((ROW()-15)/35), 1, 1, "Variables_Simulación"))</f>
        <v>0</v>
      </c>
      <c r="F797" s="81" t="n">
        <f aca="true">INDIRECT(ADDRESS(ROW()-35*INT((ROW()-15)/35)+18,2+INT((ROW()-15)/35), 1, 1, "Variables_Simulación"))</f>
        <v>0</v>
      </c>
      <c r="G797" s="81" t="n">
        <f aca="true">INDIRECT(ADDRESS(ROW()-35*INT((ROW()-15)/35)-12,2+INT((ROW()-15)/35), 1, 1, "Variables_Simulación"))</f>
        <v>0</v>
      </c>
      <c r="H797" s="81" t="n">
        <f aca="true">INDIRECT(ADDRESS(ROW()-35*INT((ROW()-15)/35)+168,2+INT((ROW()-15)/35), 1, 1, "Variables_Simulación"))</f>
        <v>0</v>
      </c>
      <c r="I797" s="94" t="n">
        <f aca="false">AP797+AR797+AT797+AV797+AX797</f>
        <v>0.021001346903925</v>
      </c>
      <c r="J797" s="81" t="n">
        <f aca="false">AQ797+AS797+AU797+AW797+AY797</f>
        <v>96840.4237800743</v>
      </c>
      <c r="K797" s="94" t="n">
        <f aca="false">I797-Tabla_Ministerio!J797</f>
        <v>0.000153198946136555</v>
      </c>
      <c r="L797" s="81" t="n">
        <f aca="false">J797-Tabla_Ministerio!K797</f>
        <v>706.423780074285</v>
      </c>
      <c r="M797" s="94" t="n">
        <f aca="false">N797/N810</f>
        <v>0.0222637718873846</v>
      </c>
      <c r="N797" s="81" t="n">
        <f aca="false">Tabla_Ministerio!L797</f>
        <v>1950571</v>
      </c>
      <c r="O797" s="82" t="n">
        <f aca="false">Tabla_Ministerio!L797/Tabla_Ministerio!L810-M797</f>
        <v>0</v>
      </c>
      <c r="P797" s="81" t="n">
        <f aca="false">N797-Tabla_Ministerio!L797</f>
        <v>0</v>
      </c>
      <c r="Q797" s="83" t="n">
        <f aca="false">N797+J797</f>
        <v>2047411.42378007</v>
      </c>
      <c r="R797" s="81" t="n">
        <f aca="false">Q797-Tabla_Ministerio!M797</f>
        <v>706.423780074343</v>
      </c>
      <c r="T797" s="83" t="n">
        <f aca="false">B797+Tabla_Ministerio!B797</f>
        <v>7790</v>
      </c>
      <c r="U797" s="83" t="n">
        <f aca="false">C797+Tabla_Ministerio!C797</f>
        <v>35</v>
      </c>
      <c r="V797" s="83" t="n">
        <f aca="false">D797+Tabla_Ministerio!D797</f>
        <v>429.204545454545</v>
      </c>
      <c r="W797" s="83" t="n">
        <f aca="false">E797+Tabla_Ministerio!E797</f>
        <v>164.181818181818</v>
      </c>
      <c r="X797" s="83" t="n">
        <f aca="false">F797+Tabla_Ministerio!F797</f>
        <v>7</v>
      </c>
      <c r="Y797" s="83" t="n">
        <f aca="false">G797+Tabla_Ministerio!G797</f>
        <v>46</v>
      </c>
      <c r="Z797" s="83" t="n">
        <f aca="false">H797+Tabla_Ministerio!H797</f>
        <v>0</v>
      </c>
      <c r="AA797" s="83" t="n">
        <f aca="false">Y797+0.33*Z797</f>
        <v>46</v>
      </c>
      <c r="AD797" s="91" t="n">
        <f aca="false">IF(U797&gt;0,T797/U797,0)</f>
        <v>222.571428571429</v>
      </c>
      <c r="AE797" s="92" t="n">
        <f aca="false">EXP((((AD797-AD810)/AD811+2)/4-1.9)^3)</f>
        <v>0.131066238311944</v>
      </c>
      <c r="AF797" s="93" t="n">
        <f aca="false">T797/V797</f>
        <v>18.1498543817845</v>
      </c>
      <c r="AG797" s="92" t="n">
        <f aca="false">EXP((((AF797-AF810)/AF811+2)/4-1.9)^3)</f>
        <v>0.0359107062679003</v>
      </c>
      <c r="AH797" s="92" t="n">
        <f aca="false">W797/V797</f>
        <v>0.382525814138205</v>
      </c>
      <c r="AI797" s="92" t="n">
        <f aca="false">EXP((((AH797-AH810)/AH811+2)/4-1.9)^3)</f>
        <v>0.0355031431742206</v>
      </c>
      <c r="AJ797" s="92" t="n">
        <f aca="false">X797/V797</f>
        <v>0.0163092401376754</v>
      </c>
      <c r="AK797" s="92" t="n">
        <f aca="false">EXP((((AJ797-AJ810)/AJ811+2)/4-1.9)^3)</f>
        <v>0.0478743462600786</v>
      </c>
      <c r="AL797" s="92" t="n">
        <f aca="false">AA797/V797</f>
        <v>0.10717500661901</v>
      </c>
      <c r="AM797" s="92" t="n">
        <f aca="false">EXP((((AL797-AL810)/AL811+2)/4-1.9)^3)</f>
        <v>0.0921394642193167</v>
      </c>
      <c r="AN797" s="92" t="n">
        <f aca="false">0.01*AE797+0.15*AG797+0.24*AI797+0.25*AK797+0.35*AM797</f>
        <v>0.0594354217268979</v>
      </c>
      <c r="AP797" s="94" t="n">
        <f aca="false">0.01*AE797/$AN810*$AZ797</f>
        <v>0.000463119038816536</v>
      </c>
      <c r="AQ797" s="81" t="n">
        <f aca="false">AP797*$J810</f>
        <v>2135.51274519599</v>
      </c>
      <c r="AR797" s="94" t="n">
        <f aca="false">0.15*AG797/$AN810*$AZ797</f>
        <v>0.00190334276594143</v>
      </c>
      <c r="AS797" s="81" t="n">
        <f aca="false">AR797*$J810</f>
        <v>8776.60470519911</v>
      </c>
      <c r="AT797" s="94" t="n">
        <f aca="false">0.24*AI797/$AN810*$AZ797</f>
        <v>0.00301078570718009</v>
      </c>
      <c r="AU797" s="81" t="n">
        <f aca="false">AT797*$J810</f>
        <v>13883.1935460206</v>
      </c>
      <c r="AV797" s="94" t="n">
        <f aca="false">0.25*AK797/$AN810*$AZ797</f>
        <v>0.00422906797156417</v>
      </c>
      <c r="AW797" s="81" t="n">
        <f aca="false">AV797*$J810</f>
        <v>19500.8794642821</v>
      </c>
      <c r="AX797" s="94" t="n">
        <f aca="false">0.35*AM797/$AN810*$AZ797</f>
        <v>0.0113950314204227</v>
      </c>
      <c r="AY797" s="81" t="n">
        <f aca="false">AX797*$J810</f>
        <v>52544.2333193765</v>
      </c>
      <c r="AZ797" s="140" t="n">
        <v>1</v>
      </c>
      <c r="BA797" s="140"/>
    </row>
    <row r="798" customFormat="false" ht="13.8" hidden="false" customHeight="false" outlineLevel="0" collapsed="false">
      <c r="A798" s="89" t="s">
        <v>57</v>
      </c>
      <c r="B798" s="81" t="n">
        <f aca="true">INDIRECT(ADDRESS(ROW()-35*INT((ROW()-15)/35)+138,2+INT((ROW()-15)/35), 1, 1, "Variables_Simulación"))</f>
        <v>0</v>
      </c>
      <c r="C798" s="81" t="n">
        <f aca="true">INDIRECT(ADDRESS(ROW()-35*INT((ROW()-15)/35)+108,2+INT((ROW()-15)/35), 1, 1, "Variables_Simulación"))</f>
        <v>0</v>
      </c>
      <c r="D798" s="81" t="n">
        <f aca="true">INDIRECT(ADDRESS(ROW()-35*INT((ROW()-15)/35)+78,2+INT((ROW()-15)/35), 1, 1, "Variables_Simulación"))</f>
        <v>0</v>
      </c>
      <c r="E798" s="81" t="n">
        <f aca="true">INDIRECT(ADDRESS(ROW()-35*INT((ROW()-15)/35)+48,2+INT((ROW()-15)/35), 1, 1, "Variables_Simulación"))</f>
        <v>0</v>
      </c>
      <c r="F798" s="81" t="n">
        <f aca="true">INDIRECT(ADDRESS(ROW()-35*INT((ROW()-15)/35)+18,2+INT((ROW()-15)/35), 1, 1, "Variables_Simulación"))</f>
        <v>0</v>
      </c>
      <c r="G798" s="81" t="n">
        <f aca="true">INDIRECT(ADDRESS(ROW()-35*INT((ROW()-15)/35)-12,2+INT((ROW()-15)/35), 1, 1, "Variables_Simulación"))</f>
        <v>0</v>
      </c>
      <c r="H798" s="81" t="n">
        <f aca="true">INDIRECT(ADDRESS(ROW()-35*INT((ROW()-15)/35)+168,2+INT((ROW()-15)/35), 1, 1, "Variables_Simulación"))</f>
        <v>0</v>
      </c>
      <c r="I798" s="94" t="n">
        <f aca="false">AP798+AR798+AT798+AV798+AX798</f>
        <v>0.014104312745002</v>
      </c>
      <c r="J798" s="81" t="n">
        <f aca="false">AQ798+AS798+AU798+AW798+AY798</f>
        <v>65037.1440270544</v>
      </c>
      <c r="K798" s="94" t="n">
        <f aca="false">I798-Tabla_Ministerio!J798</f>
        <v>-2.98962044732523E-005</v>
      </c>
      <c r="L798" s="81" t="n">
        <f aca="false">J798-Tabla_Ministerio!K798</f>
        <v>-137.855972945574</v>
      </c>
      <c r="M798" s="94" t="n">
        <f aca="false">N798/N810</f>
        <v>0.0110037811765354</v>
      </c>
      <c r="N798" s="81" t="n">
        <f aca="false">Tabla_Ministerio!L798</f>
        <v>964062</v>
      </c>
      <c r="O798" s="82" t="n">
        <f aca="false">Tabla_Ministerio!L798/Tabla_Ministerio!L810-M798</f>
        <v>0</v>
      </c>
      <c r="P798" s="81" t="n">
        <f aca="false">N798-Tabla_Ministerio!L798</f>
        <v>0</v>
      </c>
      <c r="Q798" s="83" t="n">
        <f aca="false">N798+J798</f>
        <v>1029099.14402705</v>
      </c>
      <c r="R798" s="81" t="n">
        <f aca="false">Q798-Tabla_Ministerio!M798</f>
        <v>-137.855972945574</v>
      </c>
      <c r="T798" s="83" t="n">
        <f aca="false">B798+Tabla_Ministerio!B798</f>
        <v>2942</v>
      </c>
      <c r="U798" s="83" t="n">
        <f aca="false">C798+Tabla_Ministerio!C798</f>
        <v>38</v>
      </c>
      <c r="V798" s="83" t="n">
        <f aca="false">D798+Tabla_Ministerio!D798</f>
        <v>135.725</v>
      </c>
      <c r="W798" s="83" t="n">
        <f aca="false">E798+Tabla_Ministerio!E798</f>
        <v>47</v>
      </c>
      <c r="X798" s="83" t="n">
        <f aca="false">F798+Tabla_Ministerio!F798</f>
        <v>2</v>
      </c>
      <c r="Y798" s="83" t="n">
        <f aca="false">G798+Tabla_Ministerio!G798</f>
        <v>4</v>
      </c>
      <c r="Z798" s="83" t="n">
        <f aca="false">H798+Tabla_Ministerio!H798</f>
        <v>0</v>
      </c>
      <c r="AA798" s="83" t="n">
        <f aca="false">Y798+0.33*Z798</f>
        <v>4</v>
      </c>
      <c r="AD798" s="91" t="n">
        <f aca="false">IF(U798&gt;0,T798/U798,0)</f>
        <v>77.4210526315789</v>
      </c>
      <c r="AE798" s="92" t="n">
        <f aca="false">EXP((((AD798-AD810)/AD811+2)/4-1.9)^3)</f>
        <v>0.0031040718544027</v>
      </c>
      <c r="AF798" s="93" t="n">
        <f aca="false">T798/V798</f>
        <v>21.6761834592006</v>
      </c>
      <c r="AG798" s="92" t="n">
        <f aca="false">EXP((((AF798-AF810)/AF811+2)/4-1.9)^3)</f>
        <v>0.101983200258778</v>
      </c>
      <c r="AH798" s="92" t="n">
        <f aca="false">W798/V798</f>
        <v>0.34628845091177</v>
      </c>
      <c r="AI798" s="92" t="n">
        <f aca="false">EXP((((AH798-AH810)/AH811+2)/4-1.9)^3)</f>
        <v>0.0232883658248901</v>
      </c>
      <c r="AJ798" s="92" t="n">
        <f aca="false">X798/V798</f>
        <v>0.014735678762203</v>
      </c>
      <c r="AK798" s="92" t="n">
        <f aca="false">EXP((((AJ798-AJ810)/AJ811+2)/4-1.9)^3)</f>
        <v>0.0420272116348905</v>
      </c>
      <c r="AL798" s="92" t="n">
        <f aca="false">AA798/V798</f>
        <v>0.029471357524406</v>
      </c>
      <c r="AM798" s="92" t="n">
        <f aca="false">EXP((((AL798-AL810)/AL811+2)/4-1.9)^3)</f>
        <v>0.024262156737326</v>
      </c>
      <c r="AN798" s="92" t="n">
        <f aca="false">0.01*AE798+0.15*AG798+0.24*AI798+0.25*AK798+0.35*AM798</f>
        <v>0.039916286322121</v>
      </c>
      <c r="AP798" s="94" t="n">
        <f aca="false">0.01*AE798/$AN810*$AZ798</f>
        <v>1.09681546685348E-005</v>
      </c>
      <c r="AQ798" s="81" t="n">
        <f aca="false">AP798*$J810</f>
        <v>50.5758393042781</v>
      </c>
      <c r="AR798" s="94" t="n">
        <f aca="false">0.15*AG798/$AN810*$AZ798</f>
        <v>0.0054053235548199</v>
      </c>
      <c r="AS798" s="81" t="n">
        <f aca="false">AR798*$J810</f>
        <v>24924.7739257784</v>
      </c>
      <c r="AT798" s="94" t="n">
        <f aca="false">0.24*AI798/$AN810*$AZ798</f>
        <v>0.0019749315891578</v>
      </c>
      <c r="AU798" s="81" t="n">
        <f aca="false">AT798*$J810</f>
        <v>9106.71172213976</v>
      </c>
      <c r="AV798" s="94" t="n">
        <f aca="false">0.25*AK798/$AN810*$AZ798</f>
        <v>0.00371255063606946</v>
      </c>
      <c r="AW798" s="81" t="n">
        <f aca="false">AV798*$J810</f>
        <v>17119.1390031636</v>
      </c>
      <c r="AX798" s="94" t="n">
        <f aca="false">0.35*AM798/$AN810*$AZ798</f>
        <v>0.00300053881028635</v>
      </c>
      <c r="AY798" s="81" t="n">
        <f aca="false">AX798*$J810</f>
        <v>13835.9435366684</v>
      </c>
      <c r="AZ798" s="140" t="n">
        <v>1</v>
      </c>
      <c r="BA798" s="140"/>
    </row>
    <row r="799" customFormat="false" ht="13.8" hidden="false" customHeight="false" outlineLevel="0" collapsed="false">
      <c r="A799" s="89" t="s">
        <v>58</v>
      </c>
      <c r="B799" s="81" t="n">
        <f aca="true">INDIRECT(ADDRESS(ROW()-35*INT((ROW()-15)/35)+138,2+INT((ROW()-15)/35), 1, 1, "Variables_Simulación"))</f>
        <v>0</v>
      </c>
      <c r="C799" s="81" t="n">
        <f aca="true">INDIRECT(ADDRESS(ROW()-35*INT((ROW()-15)/35)+108,2+INT((ROW()-15)/35), 1, 1, "Variables_Simulación"))</f>
        <v>0</v>
      </c>
      <c r="D799" s="81" t="n">
        <f aca="true">INDIRECT(ADDRESS(ROW()-35*INT((ROW()-15)/35)+78,2+INT((ROW()-15)/35), 1, 1, "Variables_Simulación"))</f>
        <v>0</v>
      </c>
      <c r="E799" s="81" t="n">
        <f aca="true">INDIRECT(ADDRESS(ROW()-35*INT((ROW()-15)/35)+48,2+INT((ROW()-15)/35), 1, 1, "Variables_Simulación"))</f>
        <v>0</v>
      </c>
      <c r="F799" s="81" t="n">
        <f aca="true">INDIRECT(ADDRESS(ROW()-35*INT((ROW()-15)/35)+18,2+INT((ROW()-15)/35), 1, 1, "Variables_Simulación"))</f>
        <v>0</v>
      </c>
      <c r="G799" s="81" t="n">
        <f aca="true">INDIRECT(ADDRESS(ROW()-35*INT((ROW()-15)/35)-12,2+INT((ROW()-15)/35), 1, 1, "Variables_Simulación"))</f>
        <v>0</v>
      </c>
      <c r="H799" s="81" t="n">
        <f aca="true">INDIRECT(ADDRESS(ROW()-35*INT((ROW()-15)/35)+168,2+INT((ROW()-15)/35), 1, 1, "Variables_Simulación"))</f>
        <v>0</v>
      </c>
      <c r="I799" s="94" t="n">
        <f aca="false">AP799+AR799+AT799+AV799+AX799</f>
        <v>0.0955849737294465</v>
      </c>
      <c r="J799" s="81" t="n">
        <f aca="false">AQ799+AS799+AU799+AW799+AY799</f>
        <v>440756.938367458</v>
      </c>
      <c r="K799" s="94" t="n">
        <f aca="false">I799-Tabla_Ministerio!J799</f>
        <v>-0.000174806958810947</v>
      </c>
      <c r="L799" s="81" t="n">
        <f aca="false">J799-Tabla_Ministerio!K799</f>
        <v>-806.061632541823</v>
      </c>
      <c r="M799" s="94" t="n">
        <f aca="false">N799/N810</f>
        <v>0.0364832241251655</v>
      </c>
      <c r="N799" s="81" t="n">
        <f aca="false">Tabla_Ministerio!L799</f>
        <v>3196364</v>
      </c>
      <c r="O799" s="82" t="n">
        <f aca="false">Tabla_Ministerio!L799/Tabla_Ministerio!L810-M799</f>
        <v>0</v>
      </c>
      <c r="P799" s="81" t="n">
        <f aca="false">N799-Tabla_Ministerio!L799</f>
        <v>0</v>
      </c>
      <c r="Q799" s="83" t="n">
        <f aca="false">N799+J799</f>
        <v>3637120.93836746</v>
      </c>
      <c r="R799" s="81" t="n">
        <f aca="false">Q799-Tabla_Ministerio!M799</f>
        <v>-806.06163254194</v>
      </c>
      <c r="T799" s="83" t="n">
        <f aca="false">B799+Tabla_Ministerio!B799</f>
        <v>4453</v>
      </c>
      <c r="U799" s="83" t="n">
        <f aca="false">C799+Tabla_Ministerio!C799</f>
        <v>12</v>
      </c>
      <c r="V799" s="83" t="n">
        <f aca="false">D799+Tabla_Ministerio!D799</f>
        <v>159.772727272727</v>
      </c>
      <c r="W799" s="83" t="n">
        <f aca="false">E799+Tabla_Ministerio!E799</f>
        <v>133.090909090909</v>
      </c>
      <c r="X799" s="83" t="n">
        <f aca="false">F799+Tabla_Ministerio!F799</f>
        <v>5</v>
      </c>
      <c r="Y799" s="83" t="n">
        <f aca="false">G799+Tabla_Ministerio!G799</f>
        <v>10</v>
      </c>
      <c r="Z799" s="83" t="n">
        <f aca="false">H799+Tabla_Ministerio!H799</f>
        <v>0</v>
      </c>
      <c r="AA799" s="83" t="n">
        <f aca="false">Y799+0.33*Z799</f>
        <v>10</v>
      </c>
      <c r="AD799" s="91" t="n">
        <f aca="false">IF(U799&gt;0,T799/U799,0)</f>
        <v>371.083333333333</v>
      </c>
      <c r="AE799" s="92" t="n">
        <f aca="false">EXP((((AD799-AD810)/AD811+2)/4-1.9)^3)</f>
        <v>0.68108119656399</v>
      </c>
      <c r="AF799" s="93" t="n">
        <f aca="false">T799/V799</f>
        <v>27.870839260313</v>
      </c>
      <c r="AG799" s="92" t="n">
        <f aca="false">EXP((((AF799-AF810)/AF811+2)/4-1.9)^3)</f>
        <v>0.359717929560206</v>
      </c>
      <c r="AH799" s="92" t="n">
        <f aca="false">W799/V799</f>
        <v>0.833001422475108</v>
      </c>
      <c r="AI799" s="92" t="n">
        <f aca="false">EXP((((AH799-AH810)/AH811+2)/4-1.9)^3)</f>
        <v>0.663485092626087</v>
      </c>
      <c r="AJ799" s="92" t="n">
        <f aca="false">X799/V799</f>
        <v>0.031294452347084</v>
      </c>
      <c r="AK799" s="92" t="n">
        <f aca="false">EXP((((AJ799-AJ810)/AJ811+2)/4-1.9)^3)</f>
        <v>0.139074421231639</v>
      </c>
      <c r="AL799" s="92" t="n">
        <f aca="false">AA799/V799</f>
        <v>0.062588904694168</v>
      </c>
      <c r="AM799" s="92" t="n">
        <f aca="false">EXP((((AL799-AL810)/AL811+2)/4-1.9)^3)</f>
        <v>0.0449693553623005</v>
      </c>
      <c r="AN799" s="92" t="n">
        <f aca="false">0.01*AE799+0.15*AG799+0.24*AI799+0.25*AK799+0.35*AM799</f>
        <v>0.270512803314646</v>
      </c>
      <c r="AP799" s="94" t="n">
        <f aca="false">0.01*AE799/$AN810*$AZ799</f>
        <v>0.00240658214633437</v>
      </c>
      <c r="AQ799" s="81" t="n">
        <f aca="false">AP799*$J810</f>
        <v>11097.1184838162</v>
      </c>
      <c r="AR799" s="94" t="n">
        <f aca="false">0.15*AG799/$AN810*$AZ799</f>
        <v>0.019065804885599</v>
      </c>
      <c r="AS799" s="81" t="n">
        <f aca="false">AR799*$J810</f>
        <v>87915.3433956446</v>
      </c>
      <c r="AT799" s="94" t="n">
        <f aca="false">0.24*AI799/$AN810*$AZ799</f>
        <v>0.0562657628369135</v>
      </c>
      <c r="AU799" s="81" t="n">
        <f aca="false">AT799*$J810</f>
        <v>259450.041102722</v>
      </c>
      <c r="AV799" s="94" t="n">
        <f aca="false">0.25*AK799/$AN810*$AZ799</f>
        <v>0.0122853934610277</v>
      </c>
      <c r="AW799" s="81" t="n">
        <f aca="false">AV799*$J810</f>
        <v>56649.8289139984</v>
      </c>
      <c r="AX799" s="94" t="n">
        <f aca="false">0.35*AM799/$AN810*$AZ799</f>
        <v>0.00556143039957183</v>
      </c>
      <c r="AY799" s="81" t="n">
        <f aca="false">AX799*$J810</f>
        <v>25644.6064712769</v>
      </c>
      <c r="AZ799" s="140" t="n">
        <v>1</v>
      </c>
      <c r="BA799" s="140"/>
    </row>
    <row r="800" customFormat="false" ht="13.8" hidden="false" customHeight="false" outlineLevel="0" collapsed="false">
      <c r="A800" s="89" t="s">
        <v>59</v>
      </c>
      <c r="B800" s="81" t="n">
        <f aca="true">INDIRECT(ADDRESS(ROW()-35*INT((ROW()-15)/35)+138,2+INT((ROW()-15)/35), 1, 1, "Variables_Simulación"))</f>
        <v>0</v>
      </c>
      <c r="C800" s="81" t="n">
        <f aca="true">INDIRECT(ADDRESS(ROW()-35*INT((ROW()-15)/35)+108,2+INT((ROW()-15)/35), 1, 1, "Variables_Simulación"))</f>
        <v>0</v>
      </c>
      <c r="D800" s="81" t="n">
        <f aca="true">INDIRECT(ADDRESS(ROW()-35*INT((ROW()-15)/35)+78,2+INT((ROW()-15)/35), 1, 1, "Variables_Simulación"))</f>
        <v>0</v>
      </c>
      <c r="E800" s="81" t="n">
        <f aca="true">INDIRECT(ADDRESS(ROW()-35*INT((ROW()-15)/35)+48,2+INT((ROW()-15)/35), 1, 1, "Variables_Simulación"))</f>
        <v>0</v>
      </c>
      <c r="F800" s="81" t="n">
        <f aca="true">INDIRECT(ADDRESS(ROW()-35*INT((ROW()-15)/35)+18,2+INT((ROW()-15)/35), 1, 1, "Variables_Simulación"))</f>
        <v>0</v>
      </c>
      <c r="G800" s="81" t="n">
        <f aca="true">INDIRECT(ADDRESS(ROW()-35*INT((ROW()-15)/35)-12,2+INT((ROW()-15)/35), 1, 1, "Variables_Simulación"))</f>
        <v>0</v>
      </c>
      <c r="H800" s="81" t="n">
        <f aca="true">INDIRECT(ADDRESS(ROW()-35*INT((ROW()-15)/35)+168,2+INT((ROW()-15)/35), 1, 1, "Variables_Simulación"))</f>
        <v>0</v>
      </c>
      <c r="I800" s="94" t="n">
        <f aca="false">AP800+AR800+AT800+AV800+AX800</f>
        <v>0.00706593439433539</v>
      </c>
      <c r="J800" s="81" t="n">
        <f aca="false">AQ800+AS800+AU800+AW800+AY800</f>
        <v>32582.1045802428</v>
      </c>
      <c r="K800" s="94" t="n">
        <f aca="false">I800-Tabla_Ministerio!J800</f>
        <v>-1.27851315217132E-006</v>
      </c>
      <c r="L800" s="81" t="n">
        <f aca="false">J800-Tabla_Ministerio!K800</f>
        <v>-5.89541975718748</v>
      </c>
      <c r="M800" s="94" t="n">
        <f aca="false">N800/N810</f>
        <v>0.0120739670431011</v>
      </c>
      <c r="N800" s="81" t="n">
        <f aca="false">Tabla_Ministerio!L800</f>
        <v>1057823</v>
      </c>
      <c r="O800" s="82" t="n">
        <f aca="false">Tabla_Ministerio!L800/Tabla_Ministerio!L810-M800</f>
        <v>0</v>
      </c>
      <c r="P800" s="81" t="n">
        <f aca="false">N800-Tabla_Ministerio!L800</f>
        <v>0</v>
      </c>
      <c r="Q800" s="83" t="n">
        <f aca="false">N800+J800</f>
        <v>1090405.10458024</v>
      </c>
      <c r="R800" s="81" t="n">
        <f aca="false">Q800-Tabla_Ministerio!M800</f>
        <v>-5.89541975711472</v>
      </c>
      <c r="T800" s="83" t="n">
        <f aca="false">B800+Tabla_Ministerio!B800</f>
        <v>2306</v>
      </c>
      <c r="U800" s="83" t="n">
        <f aca="false">C800+Tabla_Ministerio!C800</f>
        <v>26</v>
      </c>
      <c r="V800" s="83" t="n">
        <f aca="false">D800+Tabla_Ministerio!D800</f>
        <v>116.159090909091</v>
      </c>
      <c r="W800" s="83" t="n">
        <f aca="false">E800+Tabla_Ministerio!E800</f>
        <v>36.0681818181818</v>
      </c>
      <c r="X800" s="83" t="n">
        <f aca="false">F800+Tabla_Ministerio!F800</f>
        <v>0</v>
      </c>
      <c r="Y800" s="83" t="n">
        <f aca="false">G800+Tabla_Ministerio!G800</f>
        <v>0</v>
      </c>
      <c r="Z800" s="83" t="n">
        <f aca="false">H800+Tabla_Ministerio!H800</f>
        <v>0</v>
      </c>
      <c r="AA800" s="83" t="n">
        <f aca="false">Y800+0.33*Z800</f>
        <v>0</v>
      </c>
      <c r="AD800" s="91" t="n">
        <f aca="false">IF(U800&gt;0,T800/U800,0)</f>
        <v>88.6923076923077</v>
      </c>
      <c r="AE800" s="92" t="n">
        <f aca="false">EXP((((AD800-AD810)/AD811+2)/4-1.9)^3)</f>
        <v>0.00456905283528727</v>
      </c>
      <c r="AF800" s="93" t="n">
        <f aca="false">T800/V800</f>
        <v>19.8520837409509</v>
      </c>
      <c r="AG800" s="92" t="n">
        <f aca="false">EXP((((AF800-AF810)/AF811+2)/4-1.9)^3)</f>
        <v>0.0614076396267411</v>
      </c>
      <c r="AH800" s="92" t="n">
        <f aca="false">W800/V800</f>
        <v>0.310506750146742</v>
      </c>
      <c r="AI800" s="92" t="n">
        <f aca="false">EXP((((AH800-AH810)/AH811+2)/4-1.9)^3)</f>
        <v>0.0148521003116745</v>
      </c>
      <c r="AJ800" s="92" t="n">
        <f aca="false">X800/V800</f>
        <v>0</v>
      </c>
      <c r="AK800" s="92" t="n">
        <f aca="false">EXP((((AJ800-AJ810)/AJ811+2)/4-1.9)^3)</f>
        <v>0.0103136648896184</v>
      </c>
      <c r="AL800" s="92" t="n">
        <f aca="false">AA800/V800</f>
        <v>0</v>
      </c>
      <c r="AM800" s="92" t="n">
        <f aca="false">EXP((((AL800-AL810)/AL811+2)/4-1.9)^3)</f>
        <v>0.0131353692843462</v>
      </c>
      <c r="AN800" s="92" t="n">
        <f aca="false">0.01*AE800+0.15*AG800+0.24*AI800+0.25*AK800+0.35*AM800</f>
        <v>0.0199971360190917</v>
      </c>
      <c r="AP800" s="94" t="n">
        <f aca="false">0.01*AE800/$AN810*$AZ800</f>
        <v>1.61446256841825E-005</v>
      </c>
      <c r="AQ800" s="81" t="n">
        <f aca="false">AP800*$J810</f>
        <v>74.4453391574954</v>
      </c>
      <c r="AR800" s="94" t="n">
        <f aca="false">0.15*AG800/$AN810*$AZ800</f>
        <v>0.00325473372161359</v>
      </c>
      <c r="AS800" s="81" t="n">
        <f aca="false">AR800*$J810</f>
        <v>15008.0751646197</v>
      </c>
      <c r="AT800" s="94" t="n">
        <f aca="false">0.24*AI800/$AN810*$AZ800</f>
        <v>0.00125950795738175</v>
      </c>
      <c r="AU800" s="81" t="n">
        <f aca="false">AT800*$J810</f>
        <v>5807.78389620473</v>
      </c>
      <c r="AV800" s="94" t="n">
        <f aca="false">0.25*AK800/$AN810*$AZ800</f>
        <v>0.000911076458719241</v>
      </c>
      <c r="AW800" s="81" t="n">
        <f aca="false">AV800*$J810</f>
        <v>4201.1129458526</v>
      </c>
      <c r="AX800" s="94" t="n">
        <f aca="false">0.35*AM800/$AN810*$AZ800</f>
        <v>0.00162447163093663</v>
      </c>
      <c r="AY800" s="81" t="n">
        <f aca="false">AX800*$J810</f>
        <v>7490.68723440831</v>
      </c>
      <c r="AZ800" s="140" t="n">
        <v>1</v>
      </c>
      <c r="BA800" s="140"/>
    </row>
    <row r="801" customFormat="false" ht="13.8" hidden="false" customHeight="false" outlineLevel="0" collapsed="false">
      <c r="A801" s="89" t="s">
        <v>60</v>
      </c>
      <c r="B801" s="81" t="n">
        <f aca="true">INDIRECT(ADDRESS(ROW()-35*INT((ROW()-15)/35)+138,2+INT((ROW()-15)/35), 1, 1, "Variables_Simulación"))</f>
        <v>0</v>
      </c>
      <c r="C801" s="81" t="n">
        <f aca="true">INDIRECT(ADDRESS(ROW()-35*INT((ROW()-15)/35)+108,2+INT((ROW()-15)/35), 1, 1, "Variables_Simulación"))</f>
        <v>0</v>
      </c>
      <c r="D801" s="81" t="n">
        <f aca="true">INDIRECT(ADDRESS(ROW()-35*INT((ROW()-15)/35)+78,2+INT((ROW()-15)/35), 1, 1, "Variables_Simulación"))</f>
        <v>0</v>
      </c>
      <c r="E801" s="81" t="n">
        <f aca="true">INDIRECT(ADDRESS(ROW()-35*INT((ROW()-15)/35)+48,2+INT((ROW()-15)/35), 1, 1, "Variables_Simulación"))</f>
        <v>0</v>
      </c>
      <c r="F801" s="81" t="n">
        <f aca="true">INDIRECT(ADDRESS(ROW()-35*INT((ROW()-15)/35)+18,2+INT((ROW()-15)/35), 1, 1, "Variables_Simulación"))</f>
        <v>0</v>
      </c>
      <c r="G801" s="81" t="n">
        <f aca="true">INDIRECT(ADDRESS(ROW()-35*INT((ROW()-15)/35)-12,2+INT((ROW()-15)/35), 1, 1, "Variables_Simulación"))</f>
        <v>0</v>
      </c>
      <c r="H801" s="81" t="n">
        <f aca="true">INDIRECT(ADDRESS(ROW()-35*INT((ROW()-15)/35)+168,2+INT((ROW()-15)/35), 1, 1, "Variables_Simulación"))</f>
        <v>0</v>
      </c>
      <c r="I801" s="94" t="n">
        <f aca="false">AP801+AR801+AT801+AV801+AX801</f>
        <v>0.0217222054263565</v>
      </c>
      <c r="J801" s="81" t="n">
        <f aca="false">AQ801+AS801+AU801+AW801+AY801</f>
        <v>100164.41271836</v>
      </c>
      <c r="K801" s="94" t="n">
        <f aca="false">I801-Tabla_Ministerio!J801</f>
        <v>0.000167509670219151</v>
      </c>
      <c r="L801" s="81" t="n">
        <f aca="false">J801-Tabla_Ministerio!K801</f>
        <v>772.412718359832</v>
      </c>
      <c r="M801" s="94" t="n">
        <f aca="false">N801/N810</f>
        <v>0.0295158017604096</v>
      </c>
      <c r="N801" s="81" t="n">
        <f aca="false">Tabla_Ministerio!L801</f>
        <v>2585935</v>
      </c>
      <c r="O801" s="82" t="n">
        <f aca="false">Tabla_Ministerio!L801/Tabla_Ministerio!L810-M801</f>
        <v>0</v>
      </c>
      <c r="P801" s="81" t="n">
        <f aca="false">N801-Tabla_Ministerio!L801</f>
        <v>0</v>
      </c>
      <c r="Q801" s="83" t="n">
        <f aca="false">N801+J801</f>
        <v>2686099.41271836</v>
      </c>
      <c r="R801" s="81" t="n">
        <f aca="false">Q801-Tabla_Ministerio!M801</f>
        <v>772.412718359847</v>
      </c>
      <c r="T801" s="83" t="n">
        <f aca="false">B801+Tabla_Ministerio!B801</f>
        <v>5135</v>
      </c>
      <c r="U801" s="83" t="n">
        <f aca="false">C801+Tabla_Ministerio!C801</f>
        <v>39</v>
      </c>
      <c r="V801" s="83" t="n">
        <f aca="false">D801+Tabla_Ministerio!D801</f>
        <v>242.840909090909</v>
      </c>
      <c r="W801" s="83" t="n">
        <f aca="false">E801+Tabla_Ministerio!E801</f>
        <v>127.909090909091</v>
      </c>
      <c r="X801" s="83" t="n">
        <f aca="false">F801+Tabla_Ministerio!F801</f>
        <v>1</v>
      </c>
      <c r="Y801" s="83" t="n">
        <f aca="false">G801+Tabla_Ministerio!G801</f>
        <v>10</v>
      </c>
      <c r="Z801" s="83" t="n">
        <f aca="false">H801+Tabla_Ministerio!H801</f>
        <v>0</v>
      </c>
      <c r="AA801" s="83" t="n">
        <f aca="false">Y801+0.33*Z801</f>
        <v>10</v>
      </c>
      <c r="AD801" s="91" t="n">
        <f aca="false">IF(U801&gt;0,T801/U801,0)</f>
        <v>131.666666666667</v>
      </c>
      <c r="AE801" s="92" t="n">
        <f aca="false">EXP((((AD801-AD810)/AD811+2)/4-1.9)^3)</f>
        <v>0.0170285703843594</v>
      </c>
      <c r="AF801" s="93" t="n">
        <f aca="false">T801/V801</f>
        <v>21.1455311183903</v>
      </c>
      <c r="AG801" s="92" t="n">
        <f aca="false">EXP((((AF801-AF810)/AF811+2)/4-1.9)^3)</f>
        <v>0.0886057885440769</v>
      </c>
      <c r="AH801" s="92" t="n">
        <f aca="false">W801/V801</f>
        <v>0.526719700514741</v>
      </c>
      <c r="AI801" s="92" t="n">
        <f aca="false">EXP((((AH801-AH810)/AH811+2)/4-1.9)^3)</f>
        <v>0.139201889342227</v>
      </c>
      <c r="AJ801" s="92" t="n">
        <f aca="false">X801/V801</f>
        <v>0.00411792232101077</v>
      </c>
      <c r="AK801" s="92" t="n">
        <f aca="false">EXP((((AJ801-AJ810)/AJ811+2)/4-1.9)^3)</f>
        <v>0.0158137131749866</v>
      </c>
      <c r="AL801" s="92" t="n">
        <f aca="false">AA801/V801</f>
        <v>0.0411792232101076</v>
      </c>
      <c r="AM801" s="92" t="n">
        <f aca="false">EXP((((AL801-AL810)/AL811+2)/4-1.9)^3)</f>
        <v>0.0304356311026674</v>
      </c>
      <c r="AN801" s="92" t="n">
        <f aca="false">0.01*AE801+0.15*AG801+0.24*AI801+0.25*AK801+0.35*AM801</f>
        <v>0.0614755066072699</v>
      </c>
      <c r="AP801" s="94" t="n">
        <f aca="false">0.01*AE801/$AN810*$AZ801</f>
        <v>6.01699968687174E-005</v>
      </c>
      <c r="AQ801" s="81" t="n">
        <f aca="false">AP801*$J810</f>
        <v>277.453061571177</v>
      </c>
      <c r="AR801" s="94" t="n">
        <f aca="false">0.15*AG801/$AN810*$AZ801</f>
        <v>0.00469629267070846</v>
      </c>
      <c r="AS801" s="81" t="n">
        <f aca="false">AR801*$J810</f>
        <v>21655.3240374153</v>
      </c>
      <c r="AT801" s="94" t="n">
        <f aca="false">0.24*AI801/$AN810*$AZ801</f>
        <v>0.0118047874462102</v>
      </c>
      <c r="AU801" s="81" t="n">
        <f aca="false">AT801*$J810</f>
        <v>54433.6810469545</v>
      </c>
      <c r="AV801" s="94" t="n">
        <f aca="false">0.25*AK801/$AN810*$AZ801</f>
        <v>0.00139693328732941</v>
      </c>
      <c r="AW801" s="81" t="n">
        <f aca="false">AV801*$J810</f>
        <v>6441.47311866887</v>
      </c>
      <c r="AX801" s="94" t="n">
        <f aca="false">0.35*AM801/$AN810*$AZ801</f>
        <v>0.00376402202523967</v>
      </c>
      <c r="AY801" s="81" t="n">
        <f aca="false">AX801*$J810</f>
        <v>17356.48145375</v>
      </c>
      <c r="AZ801" s="140" t="n">
        <v>1</v>
      </c>
      <c r="BA801" s="140"/>
    </row>
    <row r="802" customFormat="false" ht="13.8" hidden="false" customHeight="false" outlineLevel="0" collapsed="false">
      <c r="A802" s="89" t="s">
        <v>61</v>
      </c>
      <c r="B802" s="81" t="n">
        <f aca="true">INDIRECT(ADDRESS(ROW()-35*INT((ROW()-15)/35)+138,2+INT((ROW()-15)/35), 1, 1, "Variables_Simulación"))</f>
        <v>0</v>
      </c>
      <c r="C802" s="81" t="n">
        <f aca="true">INDIRECT(ADDRESS(ROW()-35*INT((ROW()-15)/35)+108,2+INT((ROW()-15)/35), 1, 1, "Variables_Simulación"))</f>
        <v>0</v>
      </c>
      <c r="D802" s="81" t="n">
        <f aca="true">INDIRECT(ADDRESS(ROW()-35*INT((ROW()-15)/35)+78,2+INT((ROW()-15)/35), 1, 1, "Variables_Simulación"))</f>
        <v>0</v>
      </c>
      <c r="E802" s="81" t="n">
        <f aca="true">INDIRECT(ADDRESS(ROW()-35*INT((ROW()-15)/35)+48,2+INT((ROW()-15)/35), 1, 1, "Variables_Simulación"))</f>
        <v>0</v>
      </c>
      <c r="F802" s="81" t="n">
        <f aca="true">INDIRECT(ADDRESS(ROW()-35*INT((ROW()-15)/35)+18,2+INT((ROW()-15)/35), 1, 1, "Variables_Simulación"))</f>
        <v>0</v>
      </c>
      <c r="G802" s="81" t="n">
        <f aca="true">INDIRECT(ADDRESS(ROW()-35*INT((ROW()-15)/35)-12,2+INT((ROW()-15)/35), 1, 1, "Variables_Simulación"))</f>
        <v>0</v>
      </c>
      <c r="H802" s="81" t="n">
        <f aca="true">INDIRECT(ADDRESS(ROW()-35*INT((ROW()-15)/35)+168,2+INT((ROW()-15)/35), 1, 1, "Variables_Simulación"))</f>
        <v>0</v>
      </c>
      <c r="I802" s="94" t="n">
        <f aca="false">AP802+AR802+AT802+AV802+AX802</f>
        <v>0.0107817617647639</v>
      </c>
      <c r="J802" s="81" t="n">
        <f aca="false">AQ802+AS802+AU802+AW802+AY802</f>
        <v>49716.3531068765</v>
      </c>
      <c r="K802" s="94" t="n">
        <f aca="false">I802-Tabla_Ministerio!J802</f>
        <v>-0.00017233149564186</v>
      </c>
      <c r="L802" s="81" t="n">
        <f aca="false">J802-Tabla_Ministerio!K802</f>
        <v>-794.64689312347</v>
      </c>
      <c r="M802" s="94" t="n">
        <f aca="false">N802/N810</f>
        <v>0.00885291999884399</v>
      </c>
      <c r="N802" s="81" t="n">
        <f aca="false">Tabla_Ministerio!L802</f>
        <v>775621</v>
      </c>
      <c r="O802" s="82" t="n">
        <f aca="false">Tabla_Ministerio!L802/Tabla_Ministerio!L810-M802</f>
        <v>0</v>
      </c>
      <c r="P802" s="81" t="n">
        <f aca="false">N802-Tabla_Ministerio!L802</f>
        <v>0</v>
      </c>
      <c r="Q802" s="83" t="n">
        <f aca="false">N802+J802</f>
        <v>825337.353106877</v>
      </c>
      <c r="R802" s="81" t="n">
        <f aca="false">Q802-Tabla_Ministerio!M802</f>
        <v>-794.646893123514</v>
      </c>
      <c r="T802" s="83" t="n">
        <f aca="false">B802+Tabla_Ministerio!B802</f>
        <v>3340</v>
      </c>
      <c r="U802" s="83" t="n">
        <f aca="false">C802+Tabla_Ministerio!C802</f>
        <v>21</v>
      </c>
      <c r="V802" s="83" t="n">
        <f aca="false">D802+Tabla_Ministerio!D802</f>
        <v>173.522727272727</v>
      </c>
      <c r="W802" s="83" t="n">
        <f aca="false">E802+Tabla_Ministerio!E802</f>
        <v>51.1818181818182</v>
      </c>
      <c r="X802" s="83" t="n">
        <f aca="false">F802+Tabla_Ministerio!F802</f>
        <v>3</v>
      </c>
      <c r="Y802" s="83" t="n">
        <f aca="false">G802+Tabla_Ministerio!G802</f>
        <v>3</v>
      </c>
      <c r="Z802" s="83" t="n">
        <f aca="false">H802+Tabla_Ministerio!H802</f>
        <v>0</v>
      </c>
      <c r="AA802" s="83" t="n">
        <f aca="false">Y802+0.33*Z802</f>
        <v>3</v>
      </c>
      <c r="AD802" s="91" t="n">
        <f aca="false">IF(U802&gt;0,T802/U802,0)</f>
        <v>159.047619047619</v>
      </c>
      <c r="AE802" s="92" t="n">
        <f aca="false">EXP((((AD802-AD810)/AD811+2)/4-1.9)^3)</f>
        <v>0.0348055762139858</v>
      </c>
      <c r="AF802" s="93" t="n">
        <f aca="false">T802/V802</f>
        <v>19.2481990831696</v>
      </c>
      <c r="AG802" s="92" t="n">
        <f aca="false">EXP((((AF802-AF810)/AF811+2)/4-1.9)^3)</f>
        <v>0.051130443266303</v>
      </c>
      <c r="AH802" s="92" t="n">
        <f aca="false">W802/V802</f>
        <v>0.294957432874919</v>
      </c>
      <c r="AI802" s="92" t="n">
        <f aca="false">EXP((((AH802-AH810)/AH811+2)/4-1.9)^3)</f>
        <v>0.0120852572405158</v>
      </c>
      <c r="AJ802" s="92" t="n">
        <f aca="false">X802/V802</f>
        <v>0.0172888015717093</v>
      </c>
      <c r="AK802" s="92" t="n">
        <f aca="false">EXP((((AJ802-AJ810)/AJ811+2)/4-1.9)^3)</f>
        <v>0.0518232518523212</v>
      </c>
      <c r="AL802" s="92" t="n">
        <f aca="false">AA802/V802</f>
        <v>0.0172888015717093</v>
      </c>
      <c r="AM802" s="92" t="n">
        <f aca="false">EXP((((AL802-AL810)/AL811+2)/4-1.9)^3)</f>
        <v>0.0189694725267416</v>
      </c>
      <c r="AN802" s="92" t="n">
        <f aca="false">0.01*AE802+0.15*AG802+0.24*AI802+0.25*AK802+0.35*AM802</f>
        <v>0.0305132123372489</v>
      </c>
      <c r="AP802" s="94" t="n">
        <f aca="false">0.01*AE802/$AN810*$AZ802</f>
        <v>0.000122984570315602</v>
      </c>
      <c r="AQ802" s="81" t="n">
        <f aca="false">AP802*$J810</f>
        <v>567.1006703645</v>
      </c>
      <c r="AR802" s="94" t="n">
        <f aca="false">0.15*AG802/$AN810*$AZ802</f>
        <v>0.00271002075493255</v>
      </c>
      <c r="AS802" s="81" t="n">
        <f aca="false">AR802*$J810</f>
        <v>12496.3203341695</v>
      </c>
      <c r="AT802" s="94" t="n">
        <f aca="false">0.24*AI802/$AN810*$AZ802</f>
        <v>0.00102487037806163</v>
      </c>
      <c r="AU802" s="81" t="n">
        <f aca="false">AT802*$J810</f>
        <v>4725.83411841001</v>
      </c>
      <c r="AV802" s="94" t="n">
        <f aca="false">0.25*AK802/$AN810*$AZ802</f>
        <v>0.00457790177228407</v>
      </c>
      <c r="AW802" s="81" t="n">
        <f aca="false">AV802*$J810</f>
        <v>21109.405490973</v>
      </c>
      <c r="AX802" s="94" t="n">
        <f aca="false">0.35*AM802/$AN810*$AZ802</f>
        <v>0.00234598428917009</v>
      </c>
      <c r="AY802" s="81" t="n">
        <f aca="false">AX802*$J810</f>
        <v>10817.6924929595</v>
      </c>
      <c r="AZ802" s="140" t="n">
        <v>1</v>
      </c>
      <c r="BA802" s="140"/>
    </row>
    <row r="803" customFormat="false" ht="13.8" hidden="false" customHeight="false" outlineLevel="0" collapsed="false">
      <c r="A803" s="89" t="s">
        <v>62</v>
      </c>
      <c r="B803" s="81" t="n">
        <f aca="true">INDIRECT(ADDRESS(ROW()-35*INT((ROW()-15)/35)+138,2+INT((ROW()-15)/35), 1, 1, "Variables_Simulación"))</f>
        <v>0</v>
      </c>
      <c r="C803" s="81" t="n">
        <f aca="true">INDIRECT(ADDRESS(ROW()-35*INT((ROW()-15)/35)+108,2+INT((ROW()-15)/35), 1, 1, "Variables_Simulación"))</f>
        <v>0</v>
      </c>
      <c r="D803" s="81" t="n">
        <f aca="true">INDIRECT(ADDRESS(ROW()-35*INT((ROW()-15)/35)+78,2+INT((ROW()-15)/35), 1, 1, "Variables_Simulación"))</f>
        <v>0</v>
      </c>
      <c r="E803" s="81" t="n">
        <f aca="true">INDIRECT(ADDRESS(ROW()-35*INT((ROW()-15)/35)+48,2+INT((ROW()-15)/35), 1, 1, "Variables_Simulación"))</f>
        <v>0</v>
      </c>
      <c r="F803" s="81" t="n">
        <f aca="true">INDIRECT(ADDRESS(ROW()-35*INT((ROW()-15)/35)+18,2+INT((ROW()-15)/35), 1, 1, "Variables_Simulación"))</f>
        <v>0</v>
      </c>
      <c r="G803" s="81" t="n">
        <f aca="true">INDIRECT(ADDRESS(ROW()-35*INT((ROW()-15)/35)-12,2+INT((ROW()-15)/35), 1, 1, "Variables_Simulación"))</f>
        <v>0</v>
      </c>
      <c r="H803" s="81" t="n">
        <f aca="true">INDIRECT(ADDRESS(ROW()-35*INT((ROW()-15)/35)+168,2+INT((ROW()-15)/35), 1, 1, "Variables_Simulación"))</f>
        <v>0</v>
      </c>
      <c r="I803" s="94" t="n">
        <f aca="false">AP803+AR803+AT803+AV803+AX803</f>
        <v>0.0156006664564795</v>
      </c>
      <c r="J803" s="81" t="n">
        <f aca="false">AQ803+AS803+AU803+AW803+AY803</f>
        <v>71937.0599327946</v>
      </c>
      <c r="K803" s="94" t="n">
        <f aca="false">I803-Tabla_Ministerio!J803</f>
        <v>5.29281793066501E-005</v>
      </c>
      <c r="L803" s="81" t="n">
        <f aca="false">J803-Tabla_Ministerio!K803</f>
        <v>244.059932794582</v>
      </c>
      <c r="M803" s="94" t="n">
        <f aca="false">N803/N810</f>
        <v>0.0319161610541328</v>
      </c>
      <c r="N803" s="81" t="n">
        <f aca="false">Tabla_Ministerio!L803</f>
        <v>2796235</v>
      </c>
      <c r="O803" s="82" t="n">
        <f aca="false">Tabla_Ministerio!L803/Tabla_Ministerio!L810-M803</f>
        <v>0</v>
      </c>
      <c r="P803" s="81" t="n">
        <f aca="false">N803-Tabla_Ministerio!L803</f>
        <v>0</v>
      </c>
      <c r="Q803" s="83" t="n">
        <f aca="false">N803+J803</f>
        <v>2868172.05993279</v>
      </c>
      <c r="R803" s="81" t="n">
        <f aca="false">Q803-Tabla_Ministerio!M803</f>
        <v>244.059932794422</v>
      </c>
      <c r="T803" s="83" t="n">
        <f aca="false">B803+Tabla_Ministerio!B803</f>
        <v>5931</v>
      </c>
      <c r="U803" s="83" t="n">
        <f aca="false">C803+Tabla_Ministerio!C803</f>
        <v>26</v>
      </c>
      <c r="V803" s="83" t="n">
        <f aca="false">D803+Tabla_Ministerio!D803</f>
        <v>336.818181818182</v>
      </c>
      <c r="W803" s="83" t="n">
        <f aca="false">E803+Tabla_Ministerio!E803</f>
        <v>172.613636363636</v>
      </c>
      <c r="X803" s="83" t="n">
        <f aca="false">F803+Tabla_Ministerio!F803</f>
        <v>1</v>
      </c>
      <c r="Y803" s="83" t="n">
        <f aca="false">G803+Tabla_Ministerio!G803</f>
        <v>1</v>
      </c>
      <c r="Z803" s="83" t="n">
        <f aca="false">H803+Tabla_Ministerio!H803</f>
        <v>0</v>
      </c>
      <c r="AA803" s="83" t="n">
        <f aca="false">Y803+0.33*Z803</f>
        <v>1</v>
      </c>
      <c r="AD803" s="91" t="n">
        <f aca="false">IF(U803&gt;0,T803/U803,0)</f>
        <v>228.115384615385</v>
      </c>
      <c r="AE803" s="92" t="n">
        <f aca="false">EXP((((AD803-AD810)/AD811+2)/4-1.9)^3)</f>
        <v>0.14419101686949</v>
      </c>
      <c r="AF803" s="93" t="n">
        <f aca="false">T803/V803</f>
        <v>17.6089068825911</v>
      </c>
      <c r="AG803" s="92" t="n">
        <f aca="false">EXP((((AF803-AF810)/AF811+2)/4-1.9)^3)</f>
        <v>0.0298793988470078</v>
      </c>
      <c r="AH803" s="92" t="n">
        <f aca="false">W803/V803</f>
        <v>0.512483130904182</v>
      </c>
      <c r="AI803" s="92" t="n">
        <f aca="false">EXP((((AH803-AH810)/AH811+2)/4-1.9)^3)</f>
        <v>0.124183042711909</v>
      </c>
      <c r="AJ803" s="92" t="n">
        <f aca="false">X803/V803</f>
        <v>0.0029689608636977</v>
      </c>
      <c r="AK803" s="92" t="n">
        <f aca="false">EXP((((AJ803-AJ810)/AJ811+2)/4-1.9)^3)</f>
        <v>0.0140753985255064</v>
      </c>
      <c r="AL803" s="92" t="n">
        <f aca="false">AA803/V803</f>
        <v>0.0029689608636977</v>
      </c>
      <c r="AM803" s="92" t="n">
        <f aca="false">EXP((((AL803-AL810)/AL811+2)/4-1.9)^3)</f>
        <v>0.0140128061711895</v>
      </c>
      <c r="AN803" s="92" t="n">
        <f aca="false">0.01*AE803+0.15*AG803+0.24*AI803+0.25*AK803+0.35*AM803</f>
        <v>0.0441510820378971</v>
      </c>
      <c r="AP803" s="94" t="n">
        <f aca="false">0.01*AE803/$AN810*$AZ803</f>
        <v>0.000509495091936973</v>
      </c>
      <c r="AQ803" s="81" t="n">
        <f aca="false">AP803*$J810</f>
        <v>2349.35982167045</v>
      </c>
      <c r="AR803" s="94" t="n">
        <f aca="false">0.15*AG803/$AN810*$AZ803</f>
        <v>0.00158367082011323</v>
      </c>
      <c r="AS803" s="81" t="n">
        <f aca="false">AR803*$J810</f>
        <v>7302.54845317757</v>
      </c>
      <c r="AT803" s="94" t="n">
        <f aca="false">0.24*AI803/$AN810*$AZ803</f>
        <v>0.0105311388413248</v>
      </c>
      <c r="AU803" s="81" t="n">
        <f aca="false">AT803*$J810</f>
        <v>48560.6924615913</v>
      </c>
      <c r="AV803" s="94" t="n">
        <f aca="false">0.25*AK803/$AN810*$AZ803</f>
        <v>0.00124337608220998</v>
      </c>
      <c r="AW803" s="81" t="n">
        <f aca="false">AV803*$J810</f>
        <v>5733.3973516108</v>
      </c>
      <c r="AX803" s="94" t="n">
        <f aca="false">0.35*AM803/$AN810*$AZ803</f>
        <v>0.00173298562089449</v>
      </c>
      <c r="AY803" s="81" t="n">
        <f aca="false">AX803*$J810</f>
        <v>7991.06184474449</v>
      </c>
      <c r="AZ803" s="140" t="n">
        <v>1</v>
      </c>
      <c r="BA803" s="140"/>
    </row>
    <row r="804" customFormat="false" ht="13.8" hidden="false" customHeight="false" outlineLevel="0" collapsed="false">
      <c r="A804" s="89" t="s">
        <v>63</v>
      </c>
      <c r="B804" s="81" t="n">
        <f aca="true">INDIRECT(ADDRESS(ROW()-35*INT((ROW()-15)/35)+138,2+INT((ROW()-15)/35), 1, 1, "Variables_Simulación"))</f>
        <v>0</v>
      </c>
      <c r="C804" s="81" t="n">
        <f aca="true">INDIRECT(ADDRESS(ROW()-35*INT((ROW()-15)/35)+108,2+INT((ROW()-15)/35), 1, 1, "Variables_Simulación"))</f>
        <v>0</v>
      </c>
      <c r="D804" s="81" t="n">
        <f aca="true">INDIRECT(ADDRESS(ROW()-35*INT((ROW()-15)/35)+78,2+INT((ROW()-15)/35), 1, 1, "Variables_Simulación"))</f>
        <v>0</v>
      </c>
      <c r="E804" s="81" t="n">
        <f aca="true">INDIRECT(ADDRESS(ROW()-35*INT((ROW()-15)/35)+48,2+INT((ROW()-15)/35), 1, 1, "Variables_Simulación"))</f>
        <v>0</v>
      </c>
      <c r="F804" s="81" t="n">
        <f aca="true">INDIRECT(ADDRESS(ROW()-35*INT((ROW()-15)/35)+18,2+INT((ROW()-15)/35), 1, 1, "Variables_Simulación"))</f>
        <v>0</v>
      </c>
      <c r="G804" s="81" t="n">
        <f aca="true">INDIRECT(ADDRESS(ROW()-35*INT((ROW()-15)/35)-12,2+INT((ROW()-15)/35), 1, 1, "Variables_Simulación"))</f>
        <v>0</v>
      </c>
      <c r="H804" s="81" t="n">
        <f aca="true">INDIRECT(ADDRESS(ROW()-35*INT((ROW()-15)/35)+168,2+INT((ROW()-15)/35), 1, 1, "Variables_Simulación"))</f>
        <v>0</v>
      </c>
      <c r="I804" s="94" t="n">
        <f aca="false">AP804+AR804+AT804+AV804+AX804</f>
        <v>0.0052791383954984</v>
      </c>
      <c r="J804" s="81" t="n">
        <f aca="false">AQ804+AS804+AU804+AW804+AY804</f>
        <v>24342.9148498176</v>
      </c>
      <c r="K804" s="94" t="n">
        <f aca="false">I804-Tabla_Ministerio!J804</f>
        <v>-2.1271285117269E-005</v>
      </c>
      <c r="L804" s="81" t="n">
        <f aca="false">J804-Tabla_Ministerio!K804</f>
        <v>-98.0851501823636</v>
      </c>
      <c r="M804" s="94" t="n">
        <f aca="false">N804/N810</f>
        <v>0.00981059829737253</v>
      </c>
      <c r="N804" s="81" t="n">
        <f aca="false">Tabla_Ministerio!L804</f>
        <v>859525</v>
      </c>
      <c r="O804" s="82" t="n">
        <f aca="false">Tabla_Ministerio!L804/Tabla_Ministerio!L810-M804</f>
        <v>0</v>
      </c>
      <c r="P804" s="81" t="n">
        <f aca="false">N804-Tabla_Ministerio!L804</f>
        <v>0</v>
      </c>
      <c r="Q804" s="83" t="n">
        <f aca="false">N804+J804</f>
        <v>883867.914849818</v>
      </c>
      <c r="R804" s="81" t="n">
        <f aca="false">Q804-Tabla_Ministerio!M804</f>
        <v>-98.0851501823636</v>
      </c>
      <c r="T804" s="83" t="n">
        <f aca="false">B804+Tabla_Ministerio!B804</f>
        <v>4785</v>
      </c>
      <c r="U804" s="83" t="n">
        <f aca="false">C804+Tabla_Ministerio!C804</f>
        <v>51</v>
      </c>
      <c r="V804" s="83" t="n">
        <f aca="false">D804+Tabla_Ministerio!D804</f>
        <v>351.409090909091</v>
      </c>
      <c r="W804" s="83" t="n">
        <f aca="false">E804+Tabla_Ministerio!E804</f>
        <v>111.340909090909</v>
      </c>
      <c r="X804" s="83" t="n">
        <f aca="false">F804+Tabla_Ministerio!F804</f>
        <v>1</v>
      </c>
      <c r="Y804" s="83" t="n">
        <f aca="false">G804+Tabla_Ministerio!G804</f>
        <v>6</v>
      </c>
      <c r="Z804" s="83" t="n">
        <f aca="false">H804+Tabla_Ministerio!H804</f>
        <v>0</v>
      </c>
      <c r="AA804" s="83" t="n">
        <f aca="false">Y804+0.33*Z804</f>
        <v>6</v>
      </c>
      <c r="AD804" s="91" t="n">
        <f aca="false">IF(U804&gt;0,T804/U804,0)</f>
        <v>93.8235294117647</v>
      </c>
      <c r="AE804" s="92" t="n">
        <f aca="false">EXP((((AD804-AD810)/AD811+2)/4-1.9)^3)</f>
        <v>0.00541639116696191</v>
      </c>
      <c r="AF804" s="93" t="n">
        <f aca="false">T804/V804</f>
        <v>13.616608459449</v>
      </c>
      <c r="AG804" s="92" t="n">
        <f aca="false">EXP((((AF804-AF810)/AF811+2)/4-1.9)^3)</f>
        <v>0.00621328403541046</v>
      </c>
      <c r="AH804" s="92" t="n">
        <f aca="false">W804/V804</f>
        <v>0.316841288319751</v>
      </c>
      <c r="AI804" s="92" t="n">
        <f aca="false">EXP((((AH804-AH810)/AH811+2)/4-1.9)^3)</f>
        <v>0.0161230658302515</v>
      </c>
      <c r="AJ804" s="92" t="n">
        <f aca="false">X804/V804</f>
        <v>0.00284568619842194</v>
      </c>
      <c r="AK804" s="92" t="n">
        <f aca="false">EXP((((AJ804-AJ810)/AJ811+2)/4-1.9)^3)</f>
        <v>0.0138988550125778</v>
      </c>
      <c r="AL804" s="92" t="n">
        <f aca="false">AA804/V804</f>
        <v>0.0170741171905316</v>
      </c>
      <c r="AM804" s="92" t="n">
        <f aca="false">EXP((((AL804-AL810)/AL811+2)/4-1.9)^3)</f>
        <v>0.0188856008429802</v>
      </c>
      <c r="AN804" s="92" t="n">
        <f aca="false">0.01*AE804+0.15*AG804+0.24*AI804+0.25*AK804+0.35*AM804</f>
        <v>0.0149403663644291</v>
      </c>
      <c r="AP804" s="94" t="n">
        <f aca="false">0.01*AE804/$AN810*$AZ804</f>
        <v>1.91386729596036E-005</v>
      </c>
      <c r="AQ804" s="81" t="n">
        <f aca="false">AP804*$J810</f>
        <v>88.2513492336952</v>
      </c>
      <c r="AR804" s="94" t="n">
        <f aca="false">0.15*AG804/$AN810*$AZ804</f>
        <v>0.000329317088149525</v>
      </c>
      <c r="AS804" s="81" t="n">
        <f aca="false">AR804*$J810</f>
        <v>1518.53147897195</v>
      </c>
      <c r="AT804" s="94" t="n">
        <f aca="false">0.24*AI804/$AN810*$AZ804</f>
        <v>0.00136729009934233</v>
      </c>
      <c r="AU804" s="81" t="n">
        <f aca="false">AT804*$J810</f>
        <v>6304.78384345268</v>
      </c>
      <c r="AV804" s="94" t="n">
        <f aca="false">0.25*AK804/$AN810*$AZ804</f>
        <v>0.0012277807879775</v>
      </c>
      <c r="AW804" s="81" t="n">
        <f aca="false">AV804*$J810</f>
        <v>5661.48506382481</v>
      </c>
      <c r="AX804" s="94" t="n">
        <f aca="false">0.35*AM804/$AN810*$AZ804</f>
        <v>0.00233561174706944</v>
      </c>
      <c r="AY804" s="81" t="n">
        <f aca="false">AX804*$J810</f>
        <v>10769.8631143345</v>
      </c>
      <c r="AZ804" s="140" t="n">
        <v>1</v>
      </c>
      <c r="BA804" s="140"/>
    </row>
    <row r="805" customFormat="false" ht="13.8" hidden="false" customHeight="false" outlineLevel="0" collapsed="false">
      <c r="A805" s="89" t="s">
        <v>64</v>
      </c>
      <c r="B805" s="81" t="n">
        <f aca="true">INDIRECT(ADDRESS(ROW()-35*INT((ROW()-15)/35)+138,2+INT((ROW()-15)/35), 1, 1, "Variables_Simulación"))</f>
        <v>0</v>
      </c>
      <c r="C805" s="81" t="n">
        <f aca="true">INDIRECT(ADDRESS(ROW()-35*INT((ROW()-15)/35)+108,2+INT((ROW()-15)/35), 1, 1, "Variables_Simulación"))</f>
        <v>0</v>
      </c>
      <c r="D805" s="81" t="n">
        <f aca="true">INDIRECT(ADDRESS(ROW()-35*INT((ROW()-15)/35)+78,2+INT((ROW()-15)/35), 1, 1, "Variables_Simulación"))</f>
        <v>0</v>
      </c>
      <c r="E805" s="81" t="n">
        <f aca="true">INDIRECT(ADDRESS(ROW()-35*INT((ROW()-15)/35)+48,2+INT((ROW()-15)/35), 1, 1, "Variables_Simulación"))</f>
        <v>0</v>
      </c>
      <c r="F805" s="81" t="n">
        <f aca="true">INDIRECT(ADDRESS(ROW()-35*INT((ROW()-15)/35)+18,2+INT((ROW()-15)/35), 1, 1, "Variables_Simulación"))</f>
        <v>0</v>
      </c>
      <c r="G805" s="81" t="n">
        <f aca="true">INDIRECT(ADDRESS(ROW()-35*INT((ROW()-15)/35)-12,2+INT((ROW()-15)/35), 1, 1, "Variables_Simulación"))</f>
        <v>0</v>
      </c>
      <c r="H805" s="81" t="n">
        <f aca="true">INDIRECT(ADDRESS(ROW()-35*INT((ROW()-15)/35)+168,2+INT((ROW()-15)/35), 1, 1, "Variables_Simulación"))</f>
        <v>0</v>
      </c>
      <c r="I805" s="94" t="n">
        <f aca="false">AP805+AR805+AT805+AV805+AX805</f>
        <v>0.0323063650045709</v>
      </c>
      <c r="J805" s="81" t="n">
        <f aca="false">AQ805+AS805+AU805+AW805+AY805</f>
        <v>148969.591909922</v>
      </c>
      <c r="K805" s="94" t="n">
        <f aca="false">I805-Tabla_Ministerio!J805</f>
        <v>0.000150849887202216</v>
      </c>
      <c r="L805" s="81" t="n">
        <f aca="false">J805-Tabla_Ministerio!K805</f>
        <v>695.591909922223</v>
      </c>
      <c r="M805" s="94" t="n">
        <f aca="false">N805/N810</f>
        <v>0.011895441034004</v>
      </c>
      <c r="N805" s="81" t="n">
        <f aca="false">Tabla_Ministerio!L805</f>
        <v>1042182</v>
      </c>
      <c r="O805" s="82" t="n">
        <f aca="false">Tabla_Ministerio!L805/Tabla_Ministerio!L810-M805</f>
        <v>0</v>
      </c>
      <c r="P805" s="81" t="n">
        <f aca="false">N805-Tabla_Ministerio!L805</f>
        <v>0</v>
      </c>
      <c r="Q805" s="83" t="n">
        <f aca="false">N805+J805</f>
        <v>1191151.59190992</v>
      </c>
      <c r="R805" s="81" t="n">
        <f aca="false">Q805-Tabla_Ministerio!M805</f>
        <v>695.591909922194</v>
      </c>
      <c r="T805" s="83" t="n">
        <f aca="false">B805+Tabla_Ministerio!B805</f>
        <v>10387</v>
      </c>
      <c r="U805" s="83" t="n">
        <f aca="false">C805+Tabla_Ministerio!C805</f>
        <v>57</v>
      </c>
      <c r="V805" s="83" t="n">
        <f aca="false">D805+Tabla_Ministerio!D805</f>
        <v>334.795454545455</v>
      </c>
      <c r="W805" s="83" t="n">
        <f aca="false">E805+Tabla_Ministerio!E805</f>
        <v>76.9545454545455</v>
      </c>
      <c r="X805" s="83" t="n">
        <f aca="false">F805+Tabla_Ministerio!F805</f>
        <v>0</v>
      </c>
      <c r="Y805" s="83" t="n">
        <f aca="false">G805+Tabla_Ministerio!G805</f>
        <v>4</v>
      </c>
      <c r="Z805" s="83" t="n">
        <f aca="false">H805+Tabla_Ministerio!H805</f>
        <v>0</v>
      </c>
      <c r="AA805" s="83" t="n">
        <f aca="false">Y805+0.33*Z805</f>
        <v>4</v>
      </c>
      <c r="AD805" s="91" t="n">
        <f aca="false">IF(U805&gt;0,T805/U805,0)</f>
        <v>182.228070175439</v>
      </c>
      <c r="AE805" s="92" t="n">
        <f aca="false">EXP((((AD805-AD810)/AD811+2)/4-1.9)^3)</f>
        <v>0.0594547549642217</v>
      </c>
      <c r="AF805" s="93" t="n">
        <f aca="false">T805/V805</f>
        <v>31.0249134478311</v>
      </c>
      <c r="AG805" s="92" t="n">
        <f aca="false">EXP((((AF805-AF810)/AF811+2)/4-1.9)^3)</f>
        <v>0.541192332237643</v>
      </c>
      <c r="AH805" s="92" t="n">
        <f aca="false">W805/V805</f>
        <v>0.229855406964904</v>
      </c>
      <c r="AI805" s="92" t="n">
        <f aca="false">EXP((((AH805-AH810)/AH811+2)/4-1.9)^3)</f>
        <v>0.00473855851561607</v>
      </c>
      <c r="AJ805" s="92" t="n">
        <f aca="false">X805/V805</f>
        <v>0</v>
      </c>
      <c r="AK805" s="92" t="n">
        <f aca="false">EXP((((AJ805-AJ810)/AJ811+2)/4-1.9)^3)</f>
        <v>0.0103136648896184</v>
      </c>
      <c r="AL805" s="92" t="n">
        <f aca="false">AA805/V805</f>
        <v>0.0119475935102844</v>
      </c>
      <c r="AM805" s="92" t="n">
        <f aca="false">EXP((((AL805-AL810)/AL811+2)/4-1.9)^3)</f>
        <v>0.016972634162054</v>
      </c>
      <c r="AN805" s="92" t="n">
        <f aca="false">0.01*AE805+0.15*AG805+0.24*AI805+0.25*AK805+0.35*AM805</f>
        <v>0.09142948960816</v>
      </c>
      <c r="AP805" s="94" t="n">
        <f aca="false">0.01*AE805/$AN810*$AZ805</f>
        <v>0.000210081782514954</v>
      </c>
      <c r="AQ805" s="81" t="n">
        <f aca="false">AP805*$J810</f>
        <v>968.719241689178</v>
      </c>
      <c r="AR805" s="94" t="n">
        <f aca="false">0.15*AG805/$AN810*$AZ805</f>
        <v>0.0286843289258347</v>
      </c>
      <c r="AS805" s="81" t="n">
        <f aca="false">AR805*$J810</f>
        <v>132267.829379349</v>
      </c>
      <c r="AT805" s="94" t="n">
        <f aca="false">0.24*AI805/$AN810*$AZ805</f>
        <v>0.000401845667056676</v>
      </c>
      <c r="AU805" s="81" t="n">
        <f aca="false">AT805*$J810</f>
        <v>1852.97185318539</v>
      </c>
      <c r="AV805" s="94" t="n">
        <f aca="false">0.25*AK805/$AN810*$AZ805</f>
        <v>0.000911076458719241</v>
      </c>
      <c r="AW805" s="81" t="n">
        <f aca="false">AV805*$J810</f>
        <v>4201.1129458526</v>
      </c>
      <c r="AX805" s="94" t="n">
        <f aca="false">0.35*AM805/$AN810*$AZ805</f>
        <v>0.00209903217044537</v>
      </c>
      <c r="AY805" s="81" t="n">
        <f aca="false">AX805*$J810</f>
        <v>9678.95848984569</v>
      </c>
      <c r="AZ805" s="140" t="n">
        <v>1</v>
      </c>
      <c r="BA805" s="140"/>
    </row>
    <row r="806" customFormat="false" ht="13.8" hidden="false" customHeight="false" outlineLevel="0" collapsed="false">
      <c r="A806" s="89" t="s">
        <v>65</v>
      </c>
      <c r="B806" s="81" t="n">
        <f aca="true">INDIRECT(ADDRESS(ROW()-35*INT((ROW()-15)/35)+138,2+INT((ROW()-15)/35), 1, 1, "Variables_Simulación"))</f>
        <v>0</v>
      </c>
      <c r="C806" s="81" t="n">
        <f aca="true">INDIRECT(ADDRESS(ROW()-35*INT((ROW()-15)/35)+108,2+INT((ROW()-15)/35), 1, 1, "Variables_Simulación"))</f>
        <v>0</v>
      </c>
      <c r="D806" s="81" t="n">
        <f aca="true">INDIRECT(ADDRESS(ROW()-35*INT((ROW()-15)/35)+78,2+INT((ROW()-15)/35), 1, 1, "Variables_Simulación"))</f>
        <v>0</v>
      </c>
      <c r="E806" s="81" t="n">
        <f aca="true">INDIRECT(ADDRESS(ROW()-35*INT((ROW()-15)/35)+48,2+INT((ROW()-15)/35), 1, 1, "Variables_Simulación"))</f>
        <v>0</v>
      </c>
      <c r="F806" s="81" t="n">
        <f aca="true">INDIRECT(ADDRESS(ROW()-35*INT((ROW()-15)/35)+18,2+INT((ROW()-15)/35), 1, 1, "Variables_Simulación"))</f>
        <v>0</v>
      </c>
      <c r="G806" s="81" t="n">
        <f aca="true">INDIRECT(ADDRESS(ROW()-35*INT((ROW()-15)/35)-12,2+INT((ROW()-15)/35), 1, 1, "Variables_Simulación"))</f>
        <v>0</v>
      </c>
      <c r="H806" s="81" t="n">
        <f aca="true">INDIRECT(ADDRESS(ROW()-35*INT((ROW()-15)/35)+168,2+INT((ROW()-15)/35), 1, 1, "Variables_Simulación"))</f>
        <v>0</v>
      </c>
      <c r="I806" s="94" t="n">
        <f aca="false">AP806+AR806+AT806+AV806+AX806</f>
        <v>0.0275637628302398</v>
      </c>
      <c r="J806" s="81" t="n">
        <f aca="false">AQ806+AS806+AU806+AW806+AY806</f>
        <v>127100.727665949</v>
      </c>
      <c r="K806" s="94" t="n">
        <f aca="false">I806-Tabla_Ministerio!J806</f>
        <v>1.89272963806511E-006</v>
      </c>
      <c r="L806" s="81" t="n">
        <f aca="false">J806-Tabla_Ministerio!K806</f>
        <v>8.72766594856512</v>
      </c>
      <c r="M806" s="94" t="n">
        <f aca="false">N806/N810</f>
        <v>0.0132840768496657</v>
      </c>
      <c r="N806" s="81" t="n">
        <f aca="false">Tabla_Ministerio!L806</f>
        <v>1163843</v>
      </c>
      <c r="O806" s="82" t="n">
        <f aca="false">Tabla_Ministerio!L806/Tabla_Ministerio!L810-M806</f>
        <v>0</v>
      </c>
      <c r="P806" s="81" t="n">
        <f aca="false">N806-Tabla_Ministerio!L806</f>
        <v>0</v>
      </c>
      <c r="Q806" s="83" t="n">
        <f aca="false">N806+J806</f>
        <v>1290943.72766595</v>
      </c>
      <c r="R806" s="81" t="n">
        <f aca="false">Q806-Tabla_Ministerio!M806</f>
        <v>8.72766594868153</v>
      </c>
      <c r="T806" s="83" t="n">
        <f aca="false">B806+Tabla_Ministerio!B806</f>
        <v>3651</v>
      </c>
      <c r="U806" s="83" t="n">
        <f aca="false">C806+Tabla_Ministerio!C806</f>
        <v>33</v>
      </c>
      <c r="V806" s="83" t="n">
        <f aca="false">D806+Tabla_Ministerio!D806</f>
        <v>185.045454545455</v>
      </c>
      <c r="W806" s="83" t="n">
        <f aca="false">E806+Tabla_Ministerio!E806</f>
        <v>65.7727272727273</v>
      </c>
      <c r="X806" s="83" t="n">
        <f aca="false">F806+Tabla_Ministerio!F806</f>
        <v>6</v>
      </c>
      <c r="Y806" s="83" t="n">
        <f aca="false">G806+Tabla_Ministerio!G806</f>
        <v>17</v>
      </c>
      <c r="Z806" s="83" t="n">
        <f aca="false">H806+Tabla_Ministerio!H806</f>
        <v>0</v>
      </c>
      <c r="AA806" s="83" t="n">
        <f aca="false">Y806+0.33*Z806</f>
        <v>17</v>
      </c>
      <c r="AD806" s="91" t="n">
        <f aca="false">IF(U806&gt;0,T806/U806,0)</f>
        <v>110.636363636364</v>
      </c>
      <c r="AE806" s="92" t="n">
        <f aca="false">EXP((((AD806-AD810)/AD811+2)/4-1.9)^3)</f>
        <v>0.00922303938091359</v>
      </c>
      <c r="AF806" s="93" t="n">
        <f aca="false">T806/V806</f>
        <v>19.7302873986735</v>
      </c>
      <c r="AG806" s="92" t="n">
        <f aca="false">EXP((((AF806-AF810)/AF811+2)/4-1.9)^3)</f>
        <v>0.0592175426491908</v>
      </c>
      <c r="AH806" s="92" t="n">
        <f aca="false">W806/V806</f>
        <v>0.355440923605993</v>
      </c>
      <c r="AI806" s="92" t="n">
        <f aca="false">EXP((((AH806-AH810)/AH811+2)/4-1.9)^3)</f>
        <v>0.0259876197056942</v>
      </c>
      <c r="AJ806" s="92" t="n">
        <f aca="false">X806/V806</f>
        <v>0.032424465733235</v>
      </c>
      <c r="AK806" s="92" t="n">
        <f aca="false">EXP((((AJ806-AJ810)/AJ811+2)/4-1.9)^3)</f>
        <v>0.148911833441226</v>
      </c>
      <c r="AL806" s="92" t="n">
        <f aca="false">AA806/V806</f>
        <v>0.0918693195774992</v>
      </c>
      <c r="AM806" s="92" t="n">
        <f aca="false">EXP((((AL806-AL810)/AL811+2)/4-1.9)^3)</f>
        <v>0.073050608572264</v>
      </c>
      <c r="AN806" s="92" t="n">
        <f aca="false">0.01*AE806+0.15*AG806+0.24*AI806+0.25*AK806+0.35*AM806</f>
        <v>0.0780075618811533</v>
      </c>
      <c r="AP806" s="94" t="n">
        <f aca="false">0.01*AE806/$AN810*$AZ806</f>
        <v>3.25893623565337E-005</v>
      </c>
      <c r="AQ806" s="81" t="n">
        <f aca="false">AP806*$J810</f>
        <v>150.274535998418</v>
      </c>
      <c r="AR806" s="94" t="n">
        <f aca="false">0.15*AG806/$AN810*$AZ806</f>
        <v>0.00313865398740194</v>
      </c>
      <c r="AS806" s="81" t="n">
        <f aca="false">AR806*$J810</f>
        <v>14472.8137499704</v>
      </c>
      <c r="AT806" s="94" t="n">
        <f aca="false">0.24*AI806/$AN810*$AZ806</f>
        <v>0.0022038373782733</v>
      </c>
      <c r="AU806" s="81" t="n">
        <f aca="false">AT806*$J810</f>
        <v>10162.231338337</v>
      </c>
      <c r="AV806" s="94" t="n">
        <f aca="false">0.25*AK806/$AN810*$AZ806</f>
        <v>0.013154399267867</v>
      </c>
      <c r="AW806" s="81" t="n">
        <f aca="false">AV806*$J810</f>
        <v>60656.9476472227</v>
      </c>
      <c r="AX806" s="94" t="n">
        <f aca="false">0.35*AM806/$AN810*$AZ806</f>
        <v>0.00903428283434101</v>
      </c>
      <c r="AY806" s="81" t="n">
        <f aca="false">AX806*$J810</f>
        <v>41658.46039442</v>
      </c>
      <c r="AZ806" s="140" t="n">
        <v>1</v>
      </c>
      <c r="BA806" s="140"/>
    </row>
    <row r="807" customFormat="false" ht="13.8" hidden="false" customHeight="false" outlineLevel="0" collapsed="false">
      <c r="A807" s="89" t="s">
        <v>66</v>
      </c>
      <c r="B807" s="81" t="n">
        <f aca="true">INDIRECT(ADDRESS(ROW()-35*INT((ROW()-15)/35)+138,2+INT((ROW()-15)/35), 1, 1, "Variables_Simulación"))</f>
        <v>0</v>
      </c>
      <c r="C807" s="81" t="n">
        <f aca="true">INDIRECT(ADDRESS(ROW()-35*INT((ROW()-15)/35)+108,2+INT((ROW()-15)/35), 1, 1, "Variables_Simulación"))</f>
        <v>0</v>
      </c>
      <c r="D807" s="81" t="n">
        <f aca="true">INDIRECT(ADDRESS(ROW()-35*INT((ROW()-15)/35)+78,2+INT((ROW()-15)/35), 1, 1, "Variables_Simulación"))</f>
        <v>0</v>
      </c>
      <c r="E807" s="81" t="n">
        <f aca="true">INDIRECT(ADDRESS(ROW()-35*INT((ROW()-15)/35)+48,2+INT((ROW()-15)/35), 1, 1, "Variables_Simulación"))</f>
        <v>0</v>
      </c>
      <c r="F807" s="81" t="n">
        <f aca="true">INDIRECT(ADDRESS(ROW()-35*INT((ROW()-15)/35)+18,2+INT((ROW()-15)/35), 1, 1, "Variables_Simulación"))</f>
        <v>0</v>
      </c>
      <c r="G807" s="81" t="n">
        <f aca="true">INDIRECT(ADDRESS(ROW()-35*INT((ROW()-15)/35)-12,2+INT((ROW()-15)/35), 1, 1, "Variables_Simulación"))</f>
        <v>0</v>
      </c>
      <c r="H807" s="81" t="n">
        <f aca="true">INDIRECT(ADDRESS(ROW()-35*INT((ROW()-15)/35)+168,2+INT((ROW()-15)/35), 1, 1, "Variables_Simulación"))</f>
        <v>0</v>
      </c>
      <c r="I807" s="94" t="n">
        <f aca="false">AP807+AR807+AT807+AV807+AX807</f>
        <v>0.0200470683786247</v>
      </c>
      <c r="J807" s="81" t="n">
        <f aca="false">AQ807+AS807+AU807+AW807+AY807</f>
        <v>92440.0994953005</v>
      </c>
      <c r="K807" s="94" t="n">
        <f aca="false">I807-Tabla_Ministerio!J807</f>
        <v>-9.43149153149955E-005</v>
      </c>
      <c r="L807" s="81" t="n">
        <f aca="false">J807-Tabla_Ministerio!K807</f>
        <v>-434.900504699544</v>
      </c>
      <c r="M807" s="94" t="n">
        <f aca="false">N807/N810</f>
        <v>0.0046601440507774</v>
      </c>
      <c r="N807" s="81" t="n">
        <f aca="false">Tabla_Ministerio!L807</f>
        <v>408284</v>
      </c>
      <c r="O807" s="82" t="n">
        <f aca="false">Tabla_Ministerio!L807/Tabla_Ministerio!L810-M807</f>
        <v>0</v>
      </c>
      <c r="P807" s="81" t="n">
        <f aca="false">N807-Tabla_Ministerio!L807</f>
        <v>0</v>
      </c>
      <c r="Q807" s="83" t="n">
        <f aca="false">N807+J807</f>
        <v>500724.099495301</v>
      </c>
      <c r="R807" s="81" t="n">
        <f aca="false">Q807-Tabla_Ministerio!M807</f>
        <v>-434.900504699559</v>
      </c>
      <c r="T807" s="83" t="n">
        <f aca="false">B807+Tabla_Ministerio!B807</f>
        <v>4269</v>
      </c>
      <c r="U807" s="83" t="n">
        <f aca="false">C807+Tabla_Ministerio!C807</f>
        <v>20</v>
      </c>
      <c r="V807" s="83" t="n">
        <f aca="false">D807+Tabla_Ministerio!D807</f>
        <v>158.977272727273</v>
      </c>
      <c r="W807" s="83" t="n">
        <f aca="false">E807+Tabla_Ministerio!E807</f>
        <v>45.5681818181818</v>
      </c>
      <c r="X807" s="83" t="n">
        <f aca="false">F807+Tabla_Ministerio!F807</f>
        <v>0</v>
      </c>
      <c r="Y807" s="83" t="n">
        <f aca="false">G807+Tabla_Ministerio!G807</f>
        <v>0</v>
      </c>
      <c r="Z807" s="83" t="n">
        <f aca="false">H807+Tabla_Ministerio!H807</f>
        <v>0</v>
      </c>
      <c r="AA807" s="83" t="n">
        <f aca="false">Y807+0.33*Z807</f>
        <v>0</v>
      </c>
      <c r="AD807" s="91" t="n">
        <f aca="false">IF(U807&gt;0,T807/U807,0)</f>
        <v>213.45</v>
      </c>
      <c r="AE807" s="92" t="n">
        <f aca="false">EXP((((AD807-AD810)/AD811+2)/4-1.9)^3)</f>
        <v>0.111268504137851</v>
      </c>
      <c r="AF807" s="93" t="n">
        <f aca="false">T807/V807</f>
        <v>26.8528949249463</v>
      </c>
      <c r="AG807" s="92" t="n">
        <f aca="false">EXP((((AF807-AF810)/AF811+2)/4-1.9)^3)</f>
        <v>0.305706075747882</v>
      </c>
      <c r="AH807" s="92" t="n">
        <f aca="false">W807/V807</f>
        <v>0.28663330950679</v>
      </c>
      <c r="AI807" s="92" t="n">
        <f aca="false">EXP((((AH807-AH810)/AH811+2)/4-1.9)^3)</f>
        <v>0.0107931186194145</v>
      </c>
      <c r="AJ807" s="92" t="n">
        <f aca="false">X807/V807</f>
        <v>0</v>
      </c>
      <c r="AK807" s="92" t="n">
        <f aca="false">EXP((((AJ807-AJ810)/AJ811+2)/4-1.9)^3)</f>
        <v>0.0103136648896184</v>
      </c>
      <c r="AL807" s="92" t="n">
        <f aca="false">AA807/V807</f>
        <v>0</v>
      </c>
      <c r="AM807" s="92" t="n">
        <f aca="false">EXP((((AL807-AL810)/AL811+2)/4-1.9)^3)</f>
        <v>0.0131353692843462</v>
      </c>
      <c r="AN807" s="92" t="n">
        <f aca="false">0.01*AE807+0.15*AG807+0.24*AI807+0.25*AK807+0.35*AM807</f>
        <v>0.0567347403441461</v>
      </c>
      <c r="AP807" s="94" t="n">
        <f aca="false">0.01*AE807/$AN810*$AZ807</f>
        <v>0.000393164275945954</v>
      </c>
      <c r="AQ807" s="81" t="n">
        <f aca="false">AP807*$J810</f>
        <v>1812.94063052101</v>
      </c>
      <c r="AR807" s="94" t="n">
        <f aca="false">0.15*AG807/$AN810*$AZ807</f>
        <v>0.0162030633270832</v>
      </c>
      <c r="AS807" s="81" t="n">
        <f aca="false">AR807*$J810</f>
        <v>74714.8040698698</v>
      </c>
      <c r="AT807" s="94" t="n">
        <f aca="false">0.24*AI807/$AN810*$AZ807</f>
        <v>0.000915292685939652</v>
      </c>
      <c r="AU807" s="81" t="n">
        <f aca="false">AT807*$J810</f>
        <v>4220.55461464868</v>
      </c>
      <c r="AV807" s="94" t="n">
        <f aca="false">0.25*AK807/$AN810*$AZ807</f>
        <v>0.000911076458719241</v>
      </c>
      <c r="AW807" s="81" t="n">
        <f aca="false">AV807*$J810</f>
        <v>4201.1129458526</v>
      </c>
      <c r="AX807" s="94" t="n">
        <f aca="false">0.35*AM807/$AN810*$AZ807</f>
        <v>0.00162447163093663</v>
      </c>
      <c r="AY807" s="81" t="n">
        <f aca="false">AX807*$J810</f>
        <v>7490.68723440831</v>
      </c>
      <c r="AZ807" s="140" t="n">
        <v>1</v>
      </c>
      <c r="BA807" s="140"/>
    </row>
    <row r="808" customFormat="false" ht="13.8" hidden="false" customHeight="false" outlineLevel="0" collapsed="false">
      <c r="A808" s="89" t="s">
        <v>67</v>
      </c>
      <c r="B808" s="81" t="n">
        <f aca="true">INDIRECT(ADDRESS(ROW()-35*INT((ROW()-15)/35)+138,2+INT((ROW()-15)/35), 1, 1, "Variables_Simulación"))</f>
        <v>0</v>
      </c>
      <c r="C808" s="81" t="n">
        <f aca="true">INDIRECT(ADDRESS(ROW()-35*INT((ROW()-15)/35)+108,2+INT((ROW()-15)/35), 1, 1, "Variables_Simulación"))</f>
        <v>0</v>
      </c>
      <c r="D808" s="81" t="n">
        <f aca="true">INDIRECT(ADDRESS(ROW()-35*INT((ROW()-15)/35)+78,2+INT((ROW()-15)/35), 1, 1, "Variables_Simulación"))</f>
        <v>0</v>
      </c>
      <c r="E808" s="81" t="n">
        <f aca="true">INDIRECT(ADDRESS(ROW()-35*INT((ROW()-15)/35)+48,2+INT((ROW()-15)/35), 1, 1, "Variables_Simulación"))</f>
        <v>0</v>
      </c>
      <c r="F808" s="81" t="n">
        <f aca="true">INDIRECT(ADDRESS(ROW()-35*INT((ROW()-15)/35)+18,2+INT((ROW()-15)/35), 1, 1, "Variables_Simulación"))</f>
        <v>0</v>
      </c>
      <c r="G808" s="81" t="n">
        <f aca="true">INDIRECT(ADDRESS(ROW()-35*INT((ROW()-15)/35)-12,2+INT((ROW()-15)/35), 1, 1, "Variables_Simulación"))</f>
        <v>0</v>
      </c>
      <c r="H808" s="81" t="n">
        <f aca="true">INDIRECT(ADDRESS(ROW()-35*INT((ROW()-15)/35)+168,2+INT((ROW()-15)/35), 1, 1, "Variables_Simulación"))</f>
        <v>0</v>
      </c>
      <c r="I808" s="94" t="n">
        <f aca="false">AP808+AR808+AT808+AV808+AX808</f>
        <v>0.00503596506807015</v>
      </c>
      <c r="J808" s="81" t="n">
        <f aca="false">AQ808+AS808+AU808+AW808+AY808</f>
        <v>23221.6054315269</v>
      </c>
      <c r="K808" s="94" t="n">
        <f aca="false">I808-Tabla_Ministerio!J808</f>
        <v>8.90461521287356E-005</v>
      </c>
      <c r="L808" s="81" t="n">
        <f aca="false">J808-Tabla_Ministerio!K808</f>
        <v>410.605431526856</v>
      </c>
      <c r="M808" s="94" t="n">
        <f aca="false">N808/N810</f>
        <v>0.00416176417345391</v>
      </c>
      <c r="N808" s="81" t="n">
        <f aca="false">Tabla_Ministerio!L808</f>
        <v>364620</v>
      </c>
      <c r="O808" s="82" t="n">
        <f aca="false">Tabla_Ministerio!L808/Tabla_Ministerio!L810-M808</f>
        <v>0</v>
      </c>
      <c r="P808" s="81" t="n">
        <f aca="false">N808-Tabla_Ministerio!L808</f>
        <v>0</v>
      </c>
      <c r="Q808" s="83" t="n">
        <f aca="false">N808+J808</f>
        <v>387841.605431527</v>
      </c>
      <c r="R808" s="81" t="n">
        <f aca="false">Q808-Tabla_Ministerio!M808</f>
        <v>410.605431526841</v>
      </c>
      <c r="T808" s="83" t="n">
        <f aca="false">B808+Tabla_Ministerio!B808</f>
        <v>3523</v>
      </c>
      <c r="U808" s="83" t="n">
        <f aca="false">C808+Tabla_Ministerio!C808</f>
        <v>29</v>
      </c>
      <c r="V808" s="83" t="n">
        <f aca="false">D808+Tabla_Ministerio!D808</f>
        <v>223.454545454545</v>
      </c>
      <c r="W808" s="83" t="n">
        <f aca="false">E808+Tabla_Ministerio!E808</f>
        <v>61.2272727272727</v>
      </c>
      <c r="X808" s="83" t="n">
        <f aca="false">F808+Tabla_Ministerio!F808</f>
        <v>1</v>
      </c>
      <c r="Y808" s="83" t="n">
        <f aca="false">G808+Tabla_Ministerio!G808</f>
        <v>2</v>
      </c>
      <c r="Z808" s="83" t="n">
        <f aca="false">H808+Tabla_Ministerio!H808</f>
        <v>0</v>
      </c>
      <c r="AA808" s="83" t="n">
        <f aca="false">Y808+0.33*Z808</f>
        <v>2</v>
      </c>
      <c r="AD808" s="91" t="n">
        <f aca="false">IF(U808&gt;0,T808/U808,0)</f>
        <v>121.48275862069</v>
      </c>
      <c r="AE808" s="92" t="n">
        <f aca="false">EXP((((AD808-AD810)/AD811+2)/4-1.9)^3)</f>
        <v>0.0127446506301348</v>
      </c>
      <c r="AF808" s="93" t="n">
        <f aca="false">T808/V808</f>
        <v>15.7660699755899</v>
      </c>
      <c r="AG808" s="92" t="n">
        <f aca="false">EXP((((AF808-AF810)/AF811+2)/4-1.9)^3)</f>
        <v>0.0151825298612578</v>
      </c>
      <c r="AH808" s="92" t="n">
        <f aca="false">W808/V808</f>
        <v>0.274003254678601</v>
      </c>
      <c r="AI808" s="92" t="n">
        <f aca="false">EXP((((AH808-AH810)/AH811+2)/4-1.9)^3)</f>
        <v>0.00905826259732872</v>
      </c>
      <c r="AJ808" s="92" t="n">
        <f aca="false">X808/V808</f>
        <v>0.00447518307567129</v>
      </c>
      <c r="AK808" s="92" t="n">
        <f aca="false">EXP((((AJ808-AJ810)/AJ811+2)/4-1.9)^3)</f>
        <v>0.0163896381701833</v>
      </c>
      <c r="AL808" s="92" t="n">
        <f aca="false">AA808/V808</f>
        <v>0.00895036615134257</v>
      </c>
      <c r="AM808" s="92" t="n">
        <f aca="false">EXP((((AL808-AL810)/AL811+2)/4-1.9)^3)</f>
        <v>0.0159312818698554</v>
      </c>
      <c r="AN808" s="92" t="n">
        <f aca="false">0.01*AE808+0.15*AG808+0.24*AI808+0.25*AK808+0.35*AM808</f>
        <v>0.0142521672058441</v>
      </c>
      <c r="AP808" s="94" t="n">
        <f aca="false">0.01*AE808/$AN810*$AZ808</f>
        <v>4.50328812812406E-005</v>
      </c>
      <c r="AQ808" s="81" t="n">
        <f aca="false">AP808*$J810</f>
        <v>207.653505618636</v>
      </c>
      <c r="AR808" s="94" t="n">
        <f aca="false">0.15*AG808/$AN810*$AZ808</f>
        <v>0.000804705932669041</v>
      </c>
      <c r="AS808" s="81" t="n">
        <f aca="false">AR808*$J810</f>
        <v>3710.62217554465</v>
      </c>
      <c r="AT808" s="94" t="n">
        <f aca="false">0.24*AI808/$AN810*$AZ808</f>
        <v>0.000768171072236903</v>
      </c>
      <c r="AU808" s="81" t="n">
        <f aca="false">AT808*$J810</f>
        <v>3542.15434425841</v>
      </c>
      <c r="AV808" s="94" t="n">
        <f aca="false">0.25*AK808/$AN810*$AZ808</f>
        <v>0.00144780867553791</v>
      </c>
      <c r="AW808" s="81" t="n">
        <f aca="false">AV808*$J810</f>
        <v>6676.06731763267</v>
      </c>
      <c r="AX808" s="94" t="n">
        <f aca="false">0.35*AM808/$AN810*$AZ808</f>
        <v>0.00197024650634505</v>
      </c>
      <c r="AY808" s="81" t="n">
        <f aca="false">AX808*$J810</f>
        <v>9085.1080884725</v>
      </c>
      <c r="AZ808" s="140" t="n">
        <v>1</v>
      </c>
      <c r="BA808" s="140"/>
    </row>
    <row r="809" customFormat="false" ht="13.8" hidden="false" customHeight="false" outlineLevel="0" collapsed="false">
      <c r="A809" s="95" t="s">
        <v>68</v>
      </c>
      <c r="B809" s="97" t="n">
        <f aca="true">INDIRECT(ADDRESS(ROW()-35*INT((ROW()-15)/35)+138,2+INT((ROW()-15)/35), 1, 1, "Variables_Simulación"))</f>
        <v>0</v>
      </c>
      <c r="C809" s="97" t="n">
        <f aca="true">INDIRECT(ADDRESS(ROW()-35*INT((ROW()-15)/35)+108,2+INT((ROW()-15)/35), 1, 1, "Variables_Simulación"))</f>
        <v>0</v>
      </c>
      <c r="D809" s="97" t="n">
        <f aca="true">INDIRECT(ADDRESS(ROW()-35*INT((ROW()-15)/35)+78,2+INT((ROW()-15)/35), 1, 1, "Variables_Simulación"))</f>
        <v>0</v>
      </c>
      <c r="E809" s="97" t="n">
        <f aca="true">INDIRECT(ADDRESS(ROW()-35*INT((ROW()-15)/35)+48,2+INT((ROW()-15)/35), 1, 1, "Variables_Simulación"))</f>
        <v>0</v>
      </c>
      <c r="F809" s="97" t="n">
        <f aca="true">INDIRECT(ADDRESS(ROW()-35*INT((ROW()-15)/35)+18,2+INT((ROW()-15)/35), 1, 1, "Variables_Simulación"))</f>
        <v>0</v>
      </c>
      <c r="G809" s="97" t="n">
        <f aca="true">INDIRECT(ADDRESS(ROW()-35*INT((ROW()-15)/35)-12,2+INT((ROW()-15)/35), 1, 1, "Variables_Simulación"))</f>
        <v>0</v>
      </c>
      <c r="H809" s="97" t="n">
        <f aca="true">INDIRECT(ADDRESS(ROW()-35*INT((ROW()-15)/35)+168,2+INT((ROW()-15)/35), 1, 1, "Variables_Simulación"))</f>
        <v>0</v>
      </c>
      <c r="I809" s="103" t="n">
        <f aca="false">AP809+AR809+AT809+AV809+AX809</f>
        <v>0.00908352011058455</v>
      </c>
      <c r="J809" s="97" t="n">
        <f aca="false">AQ809+AS809+AU809+AW809+AY809</f>
        <v>41885.5010084823</v>
      </c>
      <c r="K809" s="94" t="n">
        <f aca="false">I809-Tabla_Ministerio!J809</f>
        <v>-0.000103769922949358</v>
      </c>
      <c r="L809" s="81" t="n">
        <f aca="false">J809-Tabla_Ministerio!K809</f>
        <v>-478.498991517699</v>
      </c>
      <c r="M809" s="94" t="n">
        <f aca="false">N809/N810</f>
        <v>0.00491915000937544</v>
      </c>
      <c r="N809" s="81" t="n">
        <f aca="false">Tabla_Ministerio!L809</f>
        <v>430976</v>
      </c>
      <c r="O809" s="82" t="n">
        <f aca="false">Tabla_Ministerio!L809/Tabla_Ministerio!L810-M809</f>
        <v>0</v>
      </c>
      <c r="P809" s="81" t="n">
        <f aca="false">N809-Tabla_Ministerio!L809</f>
        <v>0</v>
      </c>
      <c r="Q809" s="83" t="n">
        <f aca="false">N809+J809</f>
        <v>472861.501008482</v>
      </c>
      <c r="R809" s="81" t="n">
        <f aca="false">Q809-Tabla_Ministerio!M809</f>
        <v>-478.498991517699</v>
      </c>
      <c r="T809" s="99" t="n">
        <f aca="false">B809+Tabla_Ministerio!B809</f>
        <v>3541</v>
      </c>
      <c r="U809" s="99" t="n">
        <f aca="false">C809+Tabla_Ministerio!C809</f>
        <v>21</v>
      </c>
      <c r="V809" s="99" t="n">
        <f aca="false">D809+Tabla_Ministerio!D809</f>
        <v>187.681818181818</v>
      </c>
      <c r="W809" s="99" t="n">
        <f aca="false">E809+Tabla_Ministerio!E809</f>
        <v>60.3636363636364</v>
      </c>
      <c r="X809" s="99" t="n">
        <f aca="false">F809+Tabla_Ministerio!F809</f>
        <v>1</v>
      </c>
      <c r="Y809" s="99" t="n">
        <f aca="false">G809+Tabla_Ministerio!G809</f>
        <v>7</v>
      </c>
      <c r="Z809" s="99" t="n">
        <f aca="false">H809+Tabla_Ministerio!H809</f>
        <v>0</v>
      </c>
      <c r="AA809" s="99" t="n">
        <f aca="false">Y809+0.33*Z809</f>
        <v>7</v>
      </c>
      <c r="AD809" s="91" t="n">
        <f aca="false">IF(U809&gt;0,T809/U809,0)</f>
        <v>168.619047619048</v>
      </c>
      <c r="AE809" s="92" t="n">
        <f aca="false">EXP((((AD809-AD810)/AD811+2)/4-1.9)^3)</f>
        <v>0.043745505417043</v>
      </c>
      <c r="AF809" s="93" t="n">
        <f aca="false">T809/V809</f>
        <v>18.8670380237346</v>
      </c>
      <c r="AG809" s="92" t="n">
        <f aca="false">EXP((((AF809-AF810)/AF811+2)/4-1.9)^3)</f>
        <v>0.0453653504209228</v>
      </c>
      <c r="AH809" s="92" t="n">
        <f aca="false">W809/V809</f>
        <v>0.321627512714944</v>
      </c>
      <c r="AI809" s="92" t="n">
        <f aca="false">EXP((((AH809-AH810)/AH811+2)/4-1.9)^3)</f>
        <v>0.0171427918076169</v>
      </c>
      <c r="AJ809" s="92" t="n">
        <f aca="false">X809/V809</f>
        <v>0.00532816662630177</v>
      </c>
      <c r="AK809" s="92" t="n">
        <f aca="false">EXP((((AJ809-AJ810)/AJ811+2)/4-1.9)^3)</f>
        <v>0.0178360859532342</v>
      </c>
      <c r="AL809" s="92" t="n">
        <f aca="false">AA809/V809</f>
        <v>0.0372971663841124</v>
      </c>
      <c r="AM809" s="92" t="n">
        <f aca="false">EXP((((AL809-AL810)/AL811+2)/4-1.9)^3)</f>
        <v>0.028261454649159</v>
      </c>
      <c r="AN809" s="92" t="n">
        <f aca="false">0.01*AE809+0.15*AG809+0.24*AI809+0.25*AK809+0.35*AM809</f>
        <v>0.0257070582666511</v>
      </c>
      <c r="AP809" s="94" t="n">
        <f aca="false">0.01*AE809/$AN810*$AZ809</f>
        <v>0.00015457357044967</v>
      </c>
      <c r="AQ809" s="81" t="n">
        <f aca="false">AP809*$J810</f>
        <v>712.762383099706</v>
      </c>
      <c r="AR809" s="94" t="n">
        <f aca="false">0.15*AG809/$AN810*$AZ809</f>
        <v>0.00240445874007339</v>
      </c>
      <c r="AS809" s="81" t="n">
        <f aca="false">AR809*$J810</f>
        <v>11087.3271326656</v>
      </c>
      <c r="AT809" s="94" t="n">
        <f aca="false">0.24*AI809/$AN810*$AZ809</f>
        <v>0.00145376628492472</v>
      </c>
      <c r="AU809" s="81" t="n">
        <f aca="false">AT809*$J810</f>
        <v>6703.53876602946</v>
      </c>
      <c r="AV809" s="94" t="n">
        <f aca="false">0.25*AK809/$AN810*$AZ809</f>
        <v>0.00157558328698867</v>
      </c>
      <c r="AW809" s="81" t="n">
        <f aca="false">AV809*$J810</f>
        <v>7265.25560054765</v>
      </c>
      <c r="AX809" s="94" t="n">
        <f aca="false">0.35*AM809/$AN810*$AZ809</f>
        <v>0.00349513822814811</v>
      </c>
      <c r="AY809" s="81" t="n">
        <f aca="false">AX809*$J810</f>
        <v>16116.6171261399</v>
      </c>
      <c r="AZ809" s="140" t="n">
        <v>1</v>
      </c>
      <c r="BA809" s="140"/>
    </row>
    <row r="810" customFormat="false" ht="13.8" hidden="false" customHeight="false" outlineLevel="0" collapsed="false">
      <c r="A810" s="104" t="s">
        <v>71</v>
      </c>
      <c r="B810" s="108"/>
      <c r="C810" s="108"/>
      <c r="D810" s="108"/>
      <c r="E810" s="108"/>
      <c r="F810" s="108"/>
      <c r="G810" s="108"/>
      <c r="H810" s="108"/>
      <c r="I810" s="111" t="n">
        <f aca="false">SUM(I783:I809)</f>
        <v>1</v>
      </c>
      <c r="J810" s="108" t="n">
        <f aca="false">Tabla_Ministerio!K810</f>
        <v>4611153</v>
      </c>
      <c r="K810" s="116" t="n">
        <f aca="false">I810-Tabla_Ministerio!J810</f>
        <v>0</v>
      </c>
      <c r="L810" s="108" t="n">
        <f aca="false">J810-Tabla_Ministerio!K810</f>
        <v>0</v>
      </c>
      <c r="M810" s="116" t="n">
        <f aca="false">SUM(M785:M809)</f>
        <v>1</v>
      </c>
      <c r="N810" s="108" t="n">
        <f aca="false">Tabla_Ministerio!L810</f>
        <v>87611884</v>
      </c>
      <c r="O810" s="105" t="n">
        <f aca="false">SUM(O785:O809)</f>
        <v>0</v>
      </c>
      <c r="P810" s="108"/>
      <c r="Q810" s="111" t="n">
        <f aca="false">Tabla_Ministerio!M810</f>
        <v>92223037</v>
      </c>
      <c r="R810" s="108"/>
      <c r="T810" s="111"/>
      <c r="U810" s="111"/>
      <c r="V810" s="111"/>
      <c r="W810" s="111"/>
      <c r="X810" s="111"/>
      <c r="Y810" s="111"/>
      <c r="Z810" s="111"/>
      <c r="AA810" s="111"/>
      <c r="AC810" s="112" t="s">
        <v>295</v>
      </c>
      <c r="AD810" s="112" t="n">
        <f aca="false">AVERAGE(AD785:AD809)</f>
        <v>185.86894221878</v>
      </c>
      <c r="AE810" s="111"/>
      <c r="AF810" s="112" t="n">
        <f aca="false">AVERAGE(AF785:AF809)</f>
        <v>20.0086359392524</v>
      </c>
      <c r="AG810" s="111"/>
      <c r="AH810" s="114" t="n">
        <f aca="false">AVERAGE(AH785:AH809)</f>
        <v>0.43918555563746</v>
      </c>
      <c r="AI810" s="111"/>
      <c r="AJ810" s="114" t="n">
        <f aca="false">AVERAGE(AJ785:AJ809)</f>
        <v>0.0200492358002646</v>
      </c>
      <c r="AK810" s="111"/>
      <c r="AL810" s="114" t="n">
        <f aca="false">AVERAGE(AL785:AL809)</f>
        <v>0.0838522992136734</v>
      </c>
      <c r="AM810" s="111"/>
      <c r="AN810" s="114" t="n">
        <f aca="false">SUM(AN785:AN809)</f>
        <v>2.83007666121595</v>
      </c>
      <c r="AP810" s="116" t="n">
        <f aca="false">SUM(AP783:AP809)</f>
        <v>0.00994917668662061</v>
      </c>
      <c r="AQ810" s="108" t="n">
        <f aca="false">SUM(AQ783:AQ809)</f>
        <v>45877.1759260407</v>
      </c>
      <c r="AR810" s="116" t="n">
        <f aca="false">SUM(AR783:AR809)</f>
        <v>0.151112432354972</v>
      </c>
      <c r="AS810" s="108" t="n">
        <f aca="false">SUM(AS783:AS809)</f>
        <v>696802.545790925</v>
      </c>
      <c r="AT810" s="116" t="n">
        <f aca="false">SUM(AT783:AT809)</f>
        <v>0.241382005989738</v>
      </c>
      <c r="AU810" s="108" t="n">
        <f aca="false">SUM(AU783:AU809)</f>
        <v>1113049.3610656</v>
      </c>
      <c r="AV810" s="116" t="n">
        <f aca="false">SUM(AV783:AV809)</f>
        <v>0.253679005768861</v>
      </c>
      <c r="AW810" s="108" t="n">
        <f aca="false">SUM(AW783:AW809)</f>
        <v>1169752.7084881</v>
      </c>
      <c r="AX810" s="116" t="n">
        <f aca="false">SUM(AX783:AX809)</f>
        <v>0.343877379199809</v>
      </c>
      <c r="AY810" s="108" t="n">
        <f aca="false">SUM(AY783:AY809)</f>
        <v>1585671.20872934</v>
      </c>
    </row>
    <row r="811" customFormat="false" ht="13.8" hidden="false" customHeight="false" outlineLevel="0" collapsed="false">
      <c r="A811" s="57" t="s">
        <v>72</v>
      </c>
      <c r="I811" s="48"/>
      <c r="AC811" s="112" t="s">
        <v>296</v>
      </c>
      <c r="AD811" s="112" t="n">
        <f aca="false">_xlfn.STDEV.P(AD785:AD809)</f>
        <v>68.7910231562443</v>
      </c>
      <c r="AE811" s="111"/>
      <c r="AF811" s="112" t="n">
        <f aca="false">_xlfn.STDEV.P(AF785:AF809)</f>
        <v>5.00679214967866</v>
      </c>
      <c r="AG811" s="111"/>
      <c r="AH811" s="114" t="n">
        <f aca="false">_xlfn.STDEV.P(AH785:AH809)</f>
        <v>0.149864364539019</v>
      </c>
      <c r="AI811" s="111"/>
      <c r="AJ811" s="114" t="n">
        <f aca="false">_xlfn.STDEV.P(AJ785:AJ809)</f>
        <v>0.0192782048534665</v>
      </c>
      <c r="AK811" s="111"/>
      <c r="AL811" s="114" t="n">
        <f aca="false">_xlfn.STDEV.P(AL785:AL809)</f>
        <v>0.0910593871477573</v>
      </c>
      <c r="AM811" s="111"/>
      <c r="AN811" s="114"/>
    </row>
    <row r="812" customFormat="false" ht="13.8" hidden="false" customHeight="false" outlineLevel="0" collapsed="false">
      <c r="A812" s="57" t="s">
        <v>196</v>
      </c>
      <c r="I812" s="48"/>
    </row>
    <row r="813" customFormat="false" ht="13.8" hidden="false" customHeight="false" outlineLevel="0" collapsed="false">
      <c r="A813" s="57"/>
      <c r="I813" s="48"/>
    </row>
    <row r="814" customFormat="false" ht="13.8" hidden="false" customHeight="false" outlineLevel="0" collapsed="false">
      <c r="A814" s="126"/>
      <c r="B814" s="168"/>
      <c r="C814" s="169"/>
      <c r="D814" s="169"/>
      <c r="E814" s="169"/>
      <c r="F814" s="169"/>
      <c r="G814" s="169"/>
      <c r="H814" s="169"/>
      <c r="I814" s="170"/>
      <c r="J814" s="169"/>
    </row>
  </sheetData>
  <mergeCells count="580">
    <mergeCell ref="A2:J2"/>
    <mergeCell ref="A3:J3"/>
    <mergeCell ref="A4:J4"/>
    <mergeCell ref="A5:J5"/>
    <mergeCell ref="A6:J6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T13:AA13"/>
    <mergeCell ref="AD13:AE13"/>
    <mergeCell ref="AF13:AG13"/>
    <mergeCell ref="AH13:AI13"/>
    <mergeCell ref="AJ13:AK13"/>
    <mergeCell ref="AL13:AM13"/>
    <mergeCell ref="AP13:AQ13"/>
    <mergeCell ref="AR13:AS13"/>
    <mergeCell ref="AT13:AU13"/>
    <mergeCell ref="AV13:AW13"/>
    <mergeCell ref="AX13:AY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R48:R49"/>
    <mergeCell ref="T48:AA48"/>
    <mergeCell ref="AD48:AE48"/>
    <mergeCell ref="AF48:AG48"/>
    <mergeCell ref="AH48:AI48"/>
    <mergeCell ref="AJ48:AK48"/>
    <mergeCell ref="AL48:AM48"/>
    <mergeCell ref="AP48:AQ48"/>
    <mergeCell ref="AR48:AS48"/>
    <mergeCell ref="AT48:AU48"/>
    <mergeCell ref="AV48:AW48"/>
    <mergeCell ref="AX48:AY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R83:R84"/>
    <mergeCell ref="T83:AA83"/>
    <mergeCell ref="AD83:AE83"/>
    <mergeCell ref="AF83:AG83"/>
    <mergeCell ref="AH83:AI83"/>
    <mergeCell ref="AJ83:AK83"/>
    <mergeCell ref="AL83:AM83"/>
    <mergeCell ref="AP83:AQ83"/>
    <mergeCell ref="AR83:AS83"/>
    <mergeCell ref="AT83:AU83"/>
    <mergeCell ref="AV83:AW83"/>
    <mergeCell ref="AX83:AY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R118:R119"/>
    <mergeCell ref="T118:AA118"/>
    <mergeCell ref="AD118:AE118"/>
    <mergeCell ref="AF118:AG118"/>
    <mergeCell ref="AH118:AI118"/>
    <mergeCell ref="AJ118:AK118"/>
    <mergeCell ref="AL118:AM118"/>
    <mergeCell ref="AP118:AQ118"/>
    <mergeCell ref="AR118:AS118"/>
    <mergeCell ref="AT118:AU118"/>
    <mergeCell ref="AV118:AW118"/>
    <mergeCell ref="AX118:AY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R153:R154"/>
    <mergeCell ref="T153:AA153"/>
    <mergeCell ref="AD153:AE153"/>
    <mergeCell ref="AF153:AG153"/>
    <mergeCell ref="AH153:AI153"/>
    <mergeCell ref="AJ153:AK153"/>
    <mergeCell ref="AL153:AM153"/>
    <mergeCell ref="AP153:AQ153"/>
    <mergeCell ref="AR153:AS153"/>
    <mergeCell ref="AT153:AU153"/>
    <mergeCell ref="AV153:AW153"/>
    <mergeCell ref="AX153:AY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T188:AA188"/>
    <mergeCell ref="AD188:AE188"/>
    <mergeCell ref="AF188:AG188"/>
    <mergeCell ref="AH188:AI188"/>
    <mergeCell ref="AJ188:AK188"/>
    <mergeCell ref="AL188:AM188"/>
    <mergeCell ref="AP188:AQ188"/>
    <mergeCell ref="AR188:AS188"/>
    <mergeCell ref="AT188:AU188"/>
    <mergeCell ref="AV188:AW188"/>
    <mergeCell ref="AX188:AY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R223:R224"/>
    <mergeCell ref="T223:AA223"/>
    <mergeCell ref="AD223:AE223"/>
    <mergeCell ref="AF223:AG223"/>
    <mergeCell ref="AH223:AI223"/>
    <mergeCell ref="AJ223:AK223"/>
    <mergeCell ref="AL223:AM223"/>
    <mergeCell ref="AP223:AQ223"/>
    <mergeCell ref="AR223:AS223"/>
    <mergeCell ref="AT223:AU223"/>
    <mergeCell ref="AV223:AW223"/>
    <mergeCell ref="AX223:AY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R258:R259"/>
    <mergeCell ref="T258:AA258"/>
    <mergeCell ref="AD258:AE258"/>
    <mergeCell ref="AF258:AG258"/>
    <mergeCell ref="AH258:AI258"/>
    <mergeCell ref="AJ258:AK258"/>
    <mergeCell ref="AL258:AM258"/>
    <mergeCell ref="AP258:AQ258"/>
    <mergeCell ref="AR258:AS258"/>
    <mergeCell ref="AT258:AU258"/>
    <mergeCell ref="AV258:AW258"/>
    <mergeCell ref="AX258:AY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R293:R294"/>
    <mergeCell ref="T293:AA293"/>
    <mergeCell ref="AD293:AE293"/>
    <mergeCell ref="AF293:AG293"/>
    <mergeCell ref="AH293:AI293"/>
    <mergeCell ref="AJ293:AK293"/>
    <mergeCell ref="AL293:AM293"/>
    <mergeCell ref="AP293:AQ293"/>
    <mergeCell ref="AR293:AS293"/>
    <mergeCell ref="AT293:AU293"/>
    <mergeCell ref="AV293:AW293"/>
    <mergeCell ref="AX293:AY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R328:R329"/>
    <mergeCell ref="T328:AA328"/>
    <mergeCell ref="AD328:AE328"/>
    <mergeCell ref="AF328:AG328"/>
    <mergeCell ref="AH328:AI328"/>
    <mergeCell ref="AJ328:AK328"/>
    <mergeCell ref="AL328:AM328"/>
    <mergeCell ref="AP328:AQ328"/>
    <mergeCell ref="AR328:AS328"/>
    <mergeCell ref="AT328:AU328"/>
    <mergeCell ref="AV328:AW328"/>
    <mergeCell ref="AX328:AY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R363:R364"/>
    <mergeCell ref="T363:AA363"/>
    <mergeCell ref="AD363:AE363"/>
    <mergeCell ref="AF363:AG363"/>
    <mergeCell ref="AH363:AI363"/>
    <mergeCell ref="AJ363:AK363"/>
    <mergeCell ref="AL363:AM363"/>
    <mergeCell ref="AP363:AQ363"/>
    <mergeCell ref="AR363:AS363"/>
    <mergeCell ref="AT363:AU363"/>
    <mergeCell ref="AV363:AW363"/>
    <mergeCell ref="AX363:AY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R398:R399"/>
    <mergeCell ref="T398:AA398"/>
    <mergeCell ref="AD398:AE398"/>
    <mergeCell ref="AF398:AG398"/>
    <mergeCell ref="AH398:AI398"/>
    <mergeCell ref="AJ398:AK398"/>
    <mergeCell ref="AL398:AM398"/>
    <mergeCell ref="AP398:AQ398"/>
    <mergeCell ref="AR398:AS398"/>
    <mergeCell ref="AT398:AU398"/>
    <mergeCell ref="AV398:AW398"/>
    <mergeCell ref="AX398:AY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R433:R434"/>
    <mergeCell ref="T433:AA433"/>
    <mergeCell ref="AD433:AE433"/>
    <mergeCell ref="AF433:AG433"/>
    <mergeCell ref="AH433:AI433"/>
    <mergeCell ref="AJ433:AK433"/>
    <mergeCell ref="AL433:AM433"/>
    <mergeCell ref="AP433:AQ433"/>
    <mergeCell ref="AR433:AS433"/>
    <mergeCell ref="AT433:AU433"/>
    <mergeCell ref="AV433:AW433"/>
    <mergeCell ref="AX433:AY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R468:R469"/>
    <mergeCell ref="T468:AA468"/>
    <mergeCell ref="AD468:AE468"/>
    <mergeCell ref="AF468:AG468"/>
    <mergeCell ref="AH468:AI468"/>
    <mergeCell ref="AJ468:AK468"/>
    <mergeCell ref="AL468:AM468"/>
    <mergeCell ref="AP468:AQ468"/>
    <mergeCell ref="AR468:AS468"/>
    <mergeCell ref="AT468:AU468"/>
    <mergeCell ref="AV468:AW468"/>
    <mergeCell ref="AX468:AY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R503:R504"/>
    <mergeCell ref="T503:AA503"/>
    <mergeCell ref="AD503:AE503"/>
    <mergeCell ref="AF503:AG503"/>
    <mergeCell ref="AH503:AI503"/>
    <mergeCell ref="AJ503:AK503"/>
    <mergeCell ref="AL503:AM503"/>
    <mergeCell ref="AP503:AQ503"/>
    <mergeCell ref="AR503:AS503"/>
    <mergeCell ref="AT503:AU503"/>
    <mergeCell ref="AV503:AW503"/>
    <mergeCell ref="AX503:AY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T538:AA538"/>
    <mergeCell ref="AD538:AE538"/>
    <mergeCell ref="AF538:AG538"/>
    <mergeCell ref="AH538:AI538"/>
    <mergeCell ref="AJ538:AK538"/>
    <mergeCell ref="AL538:AM538"/>
    <mergeCell ref="AP538:AQ538"/>
    <mergeCell ref="AR538:AS538"/>
    <mergeCell ref="AT538:AU538"/>
    <mergeCell ref="AV538:AW538"/>
    <mergeCell ref="AX538:AY538"/>
    <mergeCell ref="A571:J571"/>
    <mergeCell ref="A572:J572"/>
    <mergeCell ref="A573:A574"/>
    <mergeCell ref="B573:H573"/>
    <mergeCell ref="I573:I574"/>
    <mergeCell ref="J573:J574"/>
    <mergeCell ref="K573:K574"/>
    <mergeCell ref="L573:L574"/>
    <mergeCell ref="M573:M574"/>
    <mergeCell ref="N573:N574"/>
    <mergeCell ref="O573:O574"/>
    <mergeCell ref="P573:P574"/>
    <mergeCell ref="Q573:Q574"/>
    <mergeCell ref="R573:R574"/>
    <mergeCell ref="T573:AA573"/>
    <mergeCell ref="AD573:AE573"/>
    <mergeCell ref="AF573:AG573"/>
    <mergeCell ref="AH573:AI573"/>
    <mergeCell ref="AJ573:AK573"/>
    <mergeCell ref="AL573:AM573"/>
    <mergeCell ref="AP573:AQ573"/>
    <mergeCell ref="AR573:AS573"/>
    <mergeCell ref="AT573:AU573"/>
    <mergeCell ref="AV573:AW573"/>
    <mergeCell ref="AX573:AY573"/>
    <mergeCell ref="A606:J606"/>
    <mergeCell ref="A607:J607"/>
    <mergeCell ref="A608:A609"/>
    <mergeCell ref="B608:H608"/>
    <mergeCell ref="I608:I609"/>
    <mergeCell ref="J608:J609"/>
    <mergeCell ref="K608:K609"/>
    <mergeCell ref="L608:L609"/>
    <mergeCell ref="M608:M609"/>
    <mergeCell ref="N608:N609"/>
    <mergeCell ref="O608:O609"/>
    <mergeCell ref="P608:P609"/>
    <mergeCell ref="Q608:Q609"/>
    <mergeCell ref="R608:R609"/>
    <mergeCell ref="T608:AA608"/>
    <mergeCell ref="AD608:AE608"/>
    <mergeCell ref="AF608:AG608"/>
    <mergeCell ref="AH608:AI608"/>
    <mergeCell ref="AJ608:AK608"/>
    <mergeCell ref="AL608:AM608"/>
    <mergeCell ref="AP608:AQ608"/>
    <mergeCell ref="AR608:AS608"/>
    <mergeCell ref="AT608:AU608"/>
    <mergeCell ref="AV608:AW608"/>
    <mergeCell ref="AX608:AY608"/>
    <mergeCell ref="A641:J641"/>
    <mergeCell ref="A642:J642"/>
    <mergeCell ref="A643:A644"/>
    <mergeCell ref="B643:H643"/>
    <mergeCell ref="I643:I644"/>
    <mergeCell ref="J643:J644"/>
    <mergeCell ref="K643:K644"/>
    <mergeCell ref="L643:L644"/>
    <mergeCell ref="M643:M644"/>
    <mergeCell ref="N643:N644"/>
    <mergeCell ref="O643:O644"/>
    <mergeCell ref="P643:P644"/>
    <mergeCell ref="Q643:Q644"/>
    <mergeCell ref="R643:R644"/>
    <mergeCell ref="T643:AA643"/>
    <mergeCell ref="AD643:AE643"/>
    <mergeCell ref="AF643:AG643"/>
    <mergeCell ref="AH643:AI643"/>
    <mergeCell ref="AJ643:AK643"/>
    <mergeCell ref="AL643:AM643"/>
    <mergeCell ref="AP643:AQ643"/>
    <mergeCell ref="AR643:AS643"/>
    <mergeCell ref="AT643:AU643"/>
    <mergeCell ref="AV643:AW643"/>
    <mergeCell ref="AX643:AY643"/>
    <mergeCell ref="A676:J676"/>
    <mergeCell ref="A677:J677"/>
    <mergeCell ref="A678:A679"/>
    <mergeCell ref="B678:H678"/>
    <mergeCell ref="I678:I679"/>
    <mergeCell ref="J678:J679"/>
    <mergeCell ref="K678:K679"/>
    <mergeCell ref="L678:L679"/>
    <mergeCell ref="M678:M679"/>
    <mergeCell ref="N678:N679"/>
    <mergeCell ref="O678:O679"/>
    <mergeCell ref="P678:P679"/>
    <mergeCell ref="Q678:Q679"/>
    <mergeCell ref="R678:R679"/>
    <mergeCell ref="T678:AA678"/>
    <mergeCell ref="AD678:AE678"/>
    <mergeCell ref="AF678:AG678"/>
    <mergeCell ref="AH678:AI678"/>
    <mergeCell ref="AJ678:AK678"/>
    <mergeCell ref="AL678:AM678"/>
    <mergeCell ref="AP678:AQ678"/>
    <mergeCell ref="AR678:AS678"/>
    <mergeCell ref="AT678:AU678"/>
    <mergeCell ref="AV678:AW678"/>
    <mergeCell ref="AX678:AY678"/>
    <mergeCell ref="A711:J711"/>
    <mergeCell ref="A712:J712"/>
    <mergeCell ref="A713:A714"/>
    <mergeCell ref="B713:H713"/>
    <mergeCell ref="I713:I714"/>
    <mergeCell ref="J713:J714"/>
    <mergeCell ref="K713:K714"/>
    <mergeCell ref="L713:L714"/>
    <mergeCell ref="M713:M714"/>
    <mergeCell ref="N713:N714"/>
    <mergeCell ref="O713:O714"/>
    <mergeCell ref="P713:P714"/>
    <mergeCell ref="Q713:Q714"/>
    <mergeCell ref="R713:R714"/>
    <mergeCell ref="T713:AA713"/>
    <mergeCell ref="AD713:AE713"/>
    <mergeCell ref="AF713:AG713"/>
    <mergeCell ref="AH713:AI713"/>
    <mergeCell ref="AJ713:AK713"/>
    <mergeCell ref="AL713:AM713"/>
    <mergeCell ref="AP713:AQ713"/>
    <mergeCell ref="AR713:AS713"/>
    <mergeCell ref="AT713:AU713"/>
    <mergeCell ref="AV713:AW713"/>
    <mergeCell ref="AX713:AY713"/>
    <mergeCell ref="A746:J746"/>
    <mergeCell ref="A747:J747"/>
    <mergeCell ref="A748:A749"/>
    <mergeCell ref="B748:H748"/>
    <mergeCell ref="I748:I749"/>
    <mergeCell ref="J748:J749"/>
    <mergeCell ref="K748:K749"/>
    <mergeCell ref="L748:L749"/>
    <mergeCell ref="M748:M749"/>
    <mergeCell ref="N748:N749"/>
    <mergeCell ref="O748:O749"/>
    <mergeCell ref="P748:P749"/>
    <mergeCell ref="Q748:Q749"/>
    <mergeCell ref="R748:R749"/>
    <mergeCell ref="T748:AA748"/>
    <mergeCell ref="AD748:AE748"/>
    <mergeCell ref="AF748:AG748"/>
    <mergeCell ref="AH748:AI748"/>
    <mergeCell ref="AJ748:AK748"/>
    <mergeCell ref="AL748:AM748"/>
    <mergeCell ref="AP748:AQ748"/>
    <mergeCell ref="AR748:AS748"/>
    <mergeCell ref="AT748:AU748"/>
    <mergeCell ref="AV748:AW748"/>
    <mergeCell ref="AX748:AY748"/>
    <mergeCell ref="A781:J781"/>
    <mergeCell ref="A782:J782"/>
    <mergeCell ref="A783:A784"/>
    <mergeCell ref="B783:H783"/>
    <mergeCell ref="I783:I784"/>
    <mergeCell ref="J783:J784"/>
    <mergeCell ref="K783:K784"/>
    <mergeCell ref="L783:L784"/>
    <mergeCell ref="M783:M784"/>
    <mergeCell ref="N783:N784"/>
    <mergeCell ref="O783:O784"/>
    <mergeCell ref="P783:P784"/>
    <mergeCell ref="Q783:Q784"/>
    <mergeCell ref="R783:R784"/>
    <mergeCell ref="T783:AA783"/>
    <mergeCell ref="AD783:AE783"/>
    <mergeCell ref="AF783:AG783"/>
    <mergeCell ref="AH783:AI783"/>
    <mergeCell ref="AJ783:AK783"/>
    <mergeCell ref="AL783:AM783"/>
    <mergeCell ref="AP783:AQ783"/>
    <mergeCell ref="AR783:AS783"/>
    <mergeCell ref="AT783:AU783"/>
    <mergeCell ref="AV783:AW783"/>
    <mergeCell ref="AX783:AY783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33"/>
  <sheetViews>
    <sheetView showFormulas="false" showGridLines="false" showRowColHeaders="true" showZeros="true" rightToLeft="false" tabSelected="false" showOutlineSymbols="true" defaultGridColor="true" view="normal" topLeftCell="A1" colorId="64" zoomScale="142" zoomScaleNormal="142" zoomScalePageLayoutView="100" workbookViewId="0">
      <selection pane="topLeft" activeCell="I29" activeCellId="0" sqref="I29"/>
    </sheetView>
  </sheetViews>
  <sheetFormatPr defaultColWidth="11.78515625" defaultRowHeight="12.8" zeroHeight="false" outlineLevelRow="0" outlineLevelCol="0"/>
  <cols>
    <col collapsed="false" customWidth="true" hidden="false" outlineLevel="0" max="1" min="1" style="0" width="25.26"/>
    <col collapsed="false" customWidth="true" hidden="false" outlineLevel="0" max="24" min="2" style="0" width="7.65"/>
    <col collapsed="false" customWidth="true" hidden="false" outlineLevel="0" max="25" min="25" style="0" width="7.09"/>
  </cols>
  <sheetData>
    <row r="1" customFormat="false" ht="53.45" hidden="false" customHeight="true" outlineLevel="0" collapsed="false">
      <c r="A1" s="171" t="s">
        <v>312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Z1" s="172"/>
    </row>
    <row r="2" s="176" customFormat="true" ht="12.8" hidden="false" customHeight="false" outlineLevel="0" collapsed="false">
      <c r="A2" s="173"/>
      <c r="B2" s="174" t="s">
        <v>313</v>
      </c>
      <c r="C2" s="174" t="n">
        <f aca="false">2025-COLUMN()</f>
        <v>2022</v>
      </c>
      <c r="D2" s="174" t="n">
        <f aca="false">2025-COLUMN()</f>
        <v>2021</v>
      </c>
      <c r="E2" s="174" t="n">
        <f aca="false">2025-COLUMN()</f>
        <v>2020</v>
      </c>
      <c r="F2" s="174" t="n">
        <f aca="false">2025-COLUMN()</f>
        <v>2019</v>
      </c>
      <c r="G2" s="174" t="n">
        <f aca="false">2025-COLUMN()</f>
        <v>2018</v>
      </c>
      <c r="H2" s="174" t="n">
        <f aca="false">2025-COLUMN()</f>
        <v>2017</v>
      </c>
      <c r="I2" s="174" t="n">
        <f aca="false">2025-COLUMN()</f>
        <v>2016</v>
      </c>
      <c r="J2" s="174" t="n">
        <f aca="false">2025-COLUMN()</f>
        <v>2015</v>
      </c>
      <c r="K2" s="174" t="n">
        <f aca="false">2025-COLUMN()</f>
        <v>2014</v>
      </c>
      <c r="L2" s="174" t="n">
        <f aca="false">2025-COLUMN()</f>
        <v>2013</v>
      </c>
      <c r="M2" s="174" t="n">
        <f aca="false">2025-COLUMN()</f>
        <v>2012</v>
      </c>
      <c r="N2" s="174" t="n">
        <f aca="false">2025-COLUMN()</f>
        <v>2011</v>
      </c>
      <c r="O2" s="174" t="n">
        <f aca="false">2025-COLUMN()</f>
        <v>2010</v>
      </c>
      <c r="P2" s="174" t="n">
        <f aca="false">2025-COLUMN()</f>
        <v>2009</v>
      </c>
      <c r="Q2" s="174" t="n">
        <f aca="false">2025-COLUMN()</f>
        <v>2008</v>
      </c>
      <c r="R2" s="174" t="n">
        <f aca="false">2025-COLUMN()</f>
        <v>2007</v>
      </c>
      <c r="S2" s="174" t="n">
        <f aca="false">2025-COLUMN()</f>
        <v>2006</v>
      </c>
      <c r="T2" s="174" t="n">
        <f aca="false">2025-COLUMN()</f>
        <v>2005</v>
      </c>
      <c r="U2" s="174" t="n">
        <f aca="false">2025-COLUMN()</f>
        <v>2004</v>
      </c>
      <c r="V2" s="174" t="n">
        <f aca="false">2025-COLUMN()</f>
        <v>2003</v>
      </c>
      <c r="W2" s="174" t="n">
        <f aca="false">2025-COLUMN()</f>
        <v>2002</v>
      </c>
      <c r="X2" s="174" t="n">
        <f aca="false">2025-COLUMN()</f>
        <v>2001</v>
      </c>
      <c r="Y2" s="174" t="n">
        <f aca="false">2025-COLUMN()</f>
        <v>2000</v>
      </c>
      <c r="Z2" s="175"/>
    </row>
    <row r="3" customFormat="false" ht="12.8" hidden="false" customHeight="false" outlineLevel="0" collapsed="false">
      <c r="A3" s="76" t="s">
        <v>44</v>
      </c>
      <c r="B3" s="177" t="n">
        <f aca="false">SUM(C3:X3)</f>
        <v>0</v>
      </c>
      <c r="C3" s="178" t="n">
        <f aca="true">INDIRECT("$Diferencia.Q" &amp; TEXT(COLUMN()*35-90+ROW()-3, "0"))</f>
        <v>0</v>
      </c>
      <c r="D3" s="178" t="n">
        <f aca="true">INDIRECT("$Diferencia.Q" &amp; TEXT(COLUMN()*35-90+ROW()-3, "0"))</f>
        <v>0</v>
      </c>
      <c r="E3" s="178" t="n">
        <f aca="true">INDIRECT("$Diferencia.Q" &amp; TEXT(COLUMN()*35-90+ROW()-3, "0"))</f>
        <v>0</v>
      </c>
      <c r="F3" s="178" t="n">
        <f aca="true">INDIRECT("$Diferencia.Q" &amp; TEXT(COLUMN()*35-90+ROW()-3, "0"))</f>
        <v>0</v>
      </c>
      <c r="G3" s="178" t="n">
        <f aca="true">INDIRECT("$Diferencia.Q" &amp; TEXT(COLUMN()*35-90+ROW()-3, "0"))</f>
        <v>0</v>
      </c>
      <c r="H3" s="178" t="n">
        <f aca="true">INDIRECT("$Diferencia.Q" &amp; TEXT(COLUMN()*35-90+ROW()-3, "0"))</f>
        <v>0</v>
      </c>
      <c r="I3" s="178" t="n">
        <f aca="true">INDIRECT("$Diferencia.Q" &amp; TEXT(COLUMN()*35-90+ROW()-3, "0"))</f>
        <v>0</v>
      </c>
      <c r="J3" s="178" t="n">
        <f aca="true">INDIRECT("$Diferencia.Q" &amp; TEXT(COLUMN()*35-90+ROW()-3, "0"))</f>
        <v>0</v>
      </c>
      <c r="K3" s="178" t="n">
        <f aca="true">INDIRECT("$Diferencia.Q" &amp; TEXT(COLUMN()*35-90+ROW()-3, "0"))</f>
        <v>0</v>
      </c>
      <c r="L3" s="178" t="n">
        <f aca="true">INDIRECT("$Diferencia.Q" &amp; TEXT(COLUMN()*35-90+ROW()-3, "0"))</f>
        <v>0</v>
      </c>
      <c r="M3" s="178" t="n">
        <f aca="true">INDIRECT("$Diferencia.Q" &amp; TEXT(COLUMN()*35-90+ROW()-3, "0"))</f>
        <v>0</v>
      </c>
      <c r="N3" s="178" t="n">
        <f aca="true">INDIRECT("$Diferencia.Q" &amp; TEXT(COLUMN()*35-90+ROW()-3, "0"))</f>
        <v>0</v>
      </c>
      <c r="O3" s="178" t="n">
        <f aca="true">INDIRECT("$Diferencia.Q" &amp; TEXT(COLUMN()*35-90+ROW()-3, "0"))</f>
        <v>0</v>
      </c>
      <c r="P3" s="178" t="n">
        <f aca="true">INDIRECT("$Diferencia.Q" &amp; TEXT(COLUMN()*35-90+ROW()-3, "0"))</f>
        <v>0</v>
      </c>
      <c r="Q3" s="178" t="n">
        <f aca="true">INDIRECT("$Diferencia.Q" &amp; TEXT(COLUMN()*35-90+ROW()-3, "0"))</f>
        <v>0</v>
      </c>
      <c r="R3" s="178" t="n">
        <f aca="true">INDIRECT("$Diferencia.Q" &amp; TEXT(COLUMN()*35-90+ROW()-3, "0"))</f>
        <v>0</v>
      </c>
      <c r="S3" s="178" t="n">
        <f aca="true">INDIRECT("$Diferencia.Q" &amp; TEXT(COLUMN()*35-90+ROW()-3, "0"))</f>
        <v>0</v>
      </c>
      <c r="T3" s="178" t="n">
        <f aca="true">INDIRECT("$Diferencia.Q" &amp; TEXT(COLUMN()*35-90+ROW()-3, "0"))</f>
        <v>0</v>
      </c>
      <c r="U3" s="178" t="n">
        <f aca="true">INDIRECT("$Diferencia.Q" &amp; TEXT(COLUMN()*35-90+ROW()-3, "0"))</f>
        <v>0</v>
      </c>
      <c r="V3" s="178" t="n">
        <f aca="true">INDIRECT("$Diferencia.Q" &amp; TEXT(COLUMN()*35-90+ROW()-3, "0"))</f>
        <v>0</v>
      </c>
      <c r="W3" s="178" t="n">
        <f aca="true">INDIRECT("$Diferencia.Q" &amp; TEXT(COLUMN()*35-90+ROW()-3, "0"))</f>
        <v>0</v>
      </c>
      <c r="X3" s="178" t="n">
        <f aca="true">INDIRECT("$Diferencia.Q" &amp; TEXT(COLUMN()*35-90+ROW()-3, "0"))</f>
        <v>0</v>
      </c>
      <c r="Y3" s="178" t="n">
        <f aca="true">INDIRECT("$Diferencia.Q" &amp; TEXT(COLUMN()*35-90+ROW()-3, "0"))</f>
        <v>0</v>
      </c>
    </row>
    <row r="4" customFormat="false" ht="12.8" hidden="false" customHeight="false" outlineLevel="0" collapsed="false">
      <c r="A4" s="89" t="s">
        <v>45</v>
      </c>
      <c r="B4" s="179" t="n">
        <f aca="false">SUM(C4:X4)</f>
        <v>0</v>
      </c>
      <c r="C4" s="180" t="n">
        <f aca="true">INDIRECT("$Diferencia.Q" &amp; TEXT(COLUMN()*35-90+ROW()-3, "0"))</f>
        <v>0</v>
      </c>
      <c r="D4" s="180" t="n">
        <f aca="true">INDIRECT("$Diferencia.Q" &amp; TEXT(COLUMN()*35-90+ROW()-3, "0"))</f>
        <v>0</v>
      </c>
      <c r="E4" s="180" t="n">
        <f aca="true">INDIRECT("$Diferencia.Q" &amp; TEXT(COLUMN()*35-90+ROW()-3, "0"))</f>
        <v>0</v>
      </c>
      <c r="F4" s="180" t="n">
        <f aca="true">INDIRECT("$Diferencia.Q" &amp; TEXT(COLUMN()*35-90+ROW()-3, "0"))</f>
        <v>0</v>
      </c>
      <c r="G4" s="180" t="n">
        <f aca="true">INDIRECT("$Diferencia.Q" &amp; TEXT(COLUMN()*35-90+ROW()-3, "0"))</f>
        <v>0</v>
      </c>
      <c r="H4" s="180" t="n">
        <f aca="true">INDIRECT("$Diferencia.Q" &amp; TEXT(COLUMN()*35-90+ROW()-3, "0"))</f>
        <v>0</v>
      </c>
      <c r="I4" s="180" t="n">
        <f aca="true">INDIRECT("$Diferencia.Q" &amp; TEXT(COLUMN()*35-90+ROW()-3, "0"))</f>
        <v>0</v>
      </c>
      <c r="J4" s="180" t="n">
        <f aca="true">INDIRECT("$Diferencia.Q" &amp; TEXT(COLUMN()*35-90+ROW()-3, "0"))</f>
        <v>0</v>
      </c>
      <c r="K4" s="180" t="n">
        <f aca="true">INDIRECT("$Diferencia.Q" &amp; TEXT(COLUMN()*35-90+ROW()-3, "0"))</f>
        <v>0</v>
      </c>
      <c r="L4" s="180" t="n">
        <f aca="true">INDIRECT("$Diferencia.Q" &amp; TEXT(COLUMN()*35-90+ROW()-3, "0"))</f>
        <v>0</v>
      </c>
      <c r="M4" s="180" t="n">
        <f aca="true">INDIRECT("$Diferencia.Q" &amp; TEXT(COLUMN()*35-90+ROW()-3, "0"))</f>
        <v>0</v>
      </c>
      <c r="N4" s="180" t="n">
        <f aca="true">INDIRECT("$Diferencia.Q" &amp; TEXT(COLUMN()*35-90+ROW()-3, "0"))</f>
        <v>0</v>
      </c>
      <c r="O4" s="180" t="n">
        <f aca="true">INDIRECT("$Diferencia.Q" &amp; TEXT(COLUMN()*35-90+ROW()-3, "0"))</f>
        <v>0</v>
      </c>
      <c r="P4" s="180" t="n">
        <f aca="true">INDIRECT("$Diferencia.Q" &amp; TEXT(COLUMN()*35-90+ROW()-3, "0"))</f>
        <v>0</v>
      </c>
      <c r="Q4" s="180" t="n">
        <f aca="true">INDIRECT("$Diferencia.Q" &amp; TEXT(COLUMN()*35-90+ROW()-3, "0"))</f>
        <v>0</v>
      </c>
      <c r="R4" s="180" t="n">
        <f aca="true">INDIRECT("$Diferencia.Q" &amp; TEXT(COLUMN()*35-90+ROW()-3, "0"))</f>
        <v>0</v>
      </c>
      <c r="S4" s="180" t="n">
        <f aca="true">INDIRECT("$Diferencia.Q" &amp; TEXT(COLUMN()*35-90+ROW()-3, "0"))</f>
        <v>0</v>
      </c>
      <c r="T4" s="180" t="n">
        <f aca="true">INDIRECT("$Diferencia.Q" &amp; TEXT(COLUMN()*35-90+ROW()-3, "0"))</f>
        <v>0</v>
      </c>
      <c r="U4" s="180" t="n">
        <f aca="true">INDIRECT("$Diferencia.Q" &amp; TEXT(COLUMN()*35-90+ROW()-3, "0"))</f>
        <v>0</v>
      </c>
      <c r="V4" s="180" t="n">
        <f aca="true">INDIRECT("$Diferencia.Q" &amp; TEXT(COLUMN()*35-90+ROW()-3, "0"))</f>
        <v>0</v>
      </c>
      <c r="W4" s="180" t="n">
        <f aca="true">INDIRECT("$Diferencia.Q" &amp; TEXT(COLUMN()*35-90+ROW()-3, "0"))</f>
        <v>0</v>
      </c>
      <c r="X4" s="180" t="n">
        <f aca="true">INDIRECT("$Diferencia.Q" &amp; TEXT(COLUMN()*35-90+ROW()-3, "0"))</f>
        <v>0</v>
      </c>
      <c r="Y4" s="180" t="n">
        <f aca="true">INDIRECT("$Diferencia.Q" &amp; TEXT(COLUMN()*35-90+ROW()-3, "0"))</f>
        <v>0</v>
      </c>
    </row>
    <row r="5" customFormat="false" ht="12.8" hidden="false" customHeight="false" outlineLevel="0" collapsed="false">
      <c r="A5" s="89" t="s">
        <v>46</v>
      </c>
      <c r="B5" s="179" t="n">
        <f aca="false">SUM(C5:X5)</f>
        <v>0</v>
      </c>
      <c r="C5" s="180" t="n">
        <f aca="true">INDIRECT("$Diferencia.Q" &amp; TEXT(COLUMN()*35-90+ROW()-3, "0"))</f>
        <v>0</v>
      </c>
      <c r="D5" s="180" t="n">
        <f aca="true">INDIRECT("$Diferencia.Q" &amp; TEXT(COLUMN()*35-90+ROW()-3, "0"))</f>
        <v>0</v>
      </c>
      <c r="E5" s="180" t="n">
        <f aca="true">INDIRECT("$Diferencia.Q" &amp; TEXT(COLUMN()*35-90+ROW()-3, "0"))</f>
        <v>0</v>
      </c>
      <c r="F5" s="180" t="n">
        <f aca="true">INDIRECT("$Diferencia.Q" &amp; TEXT(COLUMN()*35-90+ROW()-3, "0"))</f>
        <v>0</v>
      </c>
      <c r="G5" s="180" t="n">
        <f aca="true">INDIRECT("$Diferencia.Q" &amp; TEXT(COLUMN()*35-90+ROW()-3, "0"))</f>
        <v>0</v>
      </c>
      <c r="H5" s="180" t="n">
        <f aca="true">INDIRECT("$Diferencia.Q" &amp; TEXT(COLUMN()*35-90+ROW()-3, "0"))</f>
        <v>0</v>
      </c>
      <c r="I5" s="180" t="n">
        <f aca="true">INDIRECT("$Diferencia.Q" &amp; TEXT(COLUMN()*35-90+ROW()-3, "0"))</f>
        <v>0</v>
      </c>
      <c r="J5" s="180" t="n">
        <f aca="true">INDIRECT("$Diferencia.Q" &amp; TEXT(COLUMN()*35-90+ROW()-3, "0"))</f>
        <v>0</v>
      </c>
      <c r="K5" s="180" t="n">
        <f aca="true">INDIRECT("$Diferencia.Q" &amp; TEXT(COLUMN()*35-90+ROW()-3, "0"))</f>
        <v>0</v>
      </c>
      <c r="L5" s="180" t="n">
        <f aca="true">INDIRECT("$Diferencia.Q" &amp; TEXT(COLUMN()*35-90+ROW()-3, "0"))</f>
        <v>0</v>
      </c>
      <c r="M5" s="180" t="n">
        <f aca="true">INDIRECT("$Diferencia.Q" &amp; TEXT(COLUMN()*35-90+ROW()-3, "0"))</f>
        <v>0</v>
      </c>
      <c r="N5" s="180" t="n">
        <f aca="true">INDIRECT("$Diferencia.Q" &amp; TEXT(COLUMN()*35-90+ROW()-3, "0"))</f>
        <v>0</v>
      </c>
      <c r="O5" s="180" t="n">
        <f aca="true">INDIRECT("$Diferencia.Q" &amp; TEXT(COLUMN()*35-90+ROW()-3, "0"))</f>
        <v>0</v>
      </c>
      <c r="P5" s="180" t="n">
        <f aca="true">INDIRECT("$Diferencia.Q" &amp; TEXT(COLUMN()*35-90+ROW()-3, "0"))</f>
        <v>0</v>
      </c>
      <c r="Q5" s="180" t="n">
        <f aca="true">INDIRECT("$Diferencia.Q" &amp; TEXT(COLUMN()*35-90+ROW()-3, "0"))</f>
        <v>0</v>
      </c>
      <c r="R5" s="180" t="n">
        <f aca="true">INDIRECT("$Diferencia.Q" &amp; TEXT(COLUMN()*35-90+ROW()-3, "0"))</f>
        <v>0</v>
      </c>
      <c r="S5" s="180" t="n">
        <f aca="true">INDIRECT("$Diferencia.Q" &amp; TEXT(COLUMN()*35-90+ROW()-3, "0"))</f>
        <v>0</v>
      </c>
      <c r="T5" s="180" t="n">
        <f aca="true">INDIRECT("$Diferencia.Q" &amp; TEXT(COLUMN()*35-90+ROW()-3, "0"))</f>
        <v>0</v>
      </c>
      <c r="U5" s="180" t="n">
        <f aca="true">INDIRECT("$Diferencia.Q" &amp; TEXT(COLUMN()*35-90+ROW()-3, "0"))</f>
        <v>0</v>
      </c>
      <c r="V5" s="180" t="n">
        <f aca="true">INDIRECT("$Diferencia.Q" &amp; TEXT(COLUMN()*35-90+ROW()-3, "0"))</f>
        <v>0</v>
      </c>
      <c r="W5" s="180" t="n">
        <f aca="true">INDIRECT("$Diferencia.Q" &amp; TEXT(COLUMN()*35-90+ROW()-3, "0"))</f>
        <v>0</v>
      </c>
      <c r="X5" s="180" t="n">
        <f aca="true">INDIRECT("$Diferencia.Q" &amp; TEXT(COLUMN()*35-90+ROW()-3, "0"))</f>
        <v>0</v>
      </c>
      <c r="Y5" s="180" t="n">
        <f aca="true">INDIRECT("$Diferencia.Q" &amp; TEXT(COLUMN()*35-90+ROW()-3, "0"))</f>
        <v>0</v>
      </c>
    </row>
    <row r="6" customFormat="false" ht="12.8" hidden="false" customHeight="false" outlineLevel="0" collapsed="false">
      <c r="A6" s="89" t="s">
        <v>47</v>
      </c>
      <c r="B6" s="179" t="n">
        <f aca="false">SUM(C6:X6)</f>
        <v>0</v>
      </c>
      <c r="C6" s="180" t="n">
        <f aca="true">INDIRECT("$Diferencia.Q" &amp; TEXT(COLUMN()*35-90+ROW()-3, "0"))</f>
        <v>0</v>
      </c>
      <c r="D6" s="180" t="n">
        <f aca="true">INDIRECT("$Diferencia.Q" &amp; TEXT(COLUMN()*35-90+ROW()-3, "0"))</f>
        <v>0</v>
      </c>
      <c r="E6" s="180" t="n">
        <f aca="true">INDIRECT("$Diferencia.Q" &amp; TEXT(COLUMN()*35-90+ROW()-3, "0"))</f>
        <v>0</v>
      </c>
      <c r="F6" s="180" t="n">
        <f aca="true">INDIRECT("$Diferencia.Q" &amp; TEXT(COLUMN()*35-90+ROW()-3, "0"))</f>
        <v>0</v>
      </c>
      <c r="G6" s="180" t="n">
        <f aca="true">INDIRECT("$Diferencia.Q" &amp; TEXT(COLUMN()*35-90+ROW()-3, "0"))</f>
        <v>0</v>
      </c>
      <c r="H6" s="180" t="n">
        <f aca="true">INDIRECT("$Diferencia.Q" &amp; TEXT(COLUMN()*35-90+ROW()-3, "0"))</f>
        <v>0</v>
      </c>
      <c r="I6" s="180" t="n">
        <f aca="true">INDIRECT("$Diferencia.Q" &amp; TEXT(COLUMN()*35-90+ROW()-3, "0"))</f>
        <v>0</v>
      </c>
      <c r="J6" s="180" t="n">
        <f aca="true">INDIRECT("$Diferencia.Q" &amp; TEXT(COLUMN()*35-90+ROW()-3, "0"))</f>
        <v>0</v>
      </c>
      <c r="K6" s="180" t="n">
        <f aca="true">INDIRECT("$Diferencia.Q" &amp; TEXT(COLUMN()*35-90+ROW()-3, "0"))</f>
        <v>0</v>
      </c>
      <c r="L6" s="180" t="n">
        <f aca="true">INDIRECT("$Diferencia.Q" &amp; TEXT(COLUMN()*35-90+ROW()-3, "0"))</f>
        <v>0</v>
      </c>
      <c r="M6" s="180" t="n">
        <f aca="true">INDIRECT("$Diferencia.Q" &amp; TEXT(COLUMN()*35-90+ROW()-3, "0"))</f>
        <v>0</v>
      </c>
      <c r="N6" s="180" t="n">
        <f aca="true">INDIRECT("$Diferencia.Q" &amp; TEXT(COLUMN()*35-90+ROW()-3, "0"))</f>
        <v>0</v>
      </c>
      <c r="O6" s="180" t="n">
        <f aca="true">INDIRECT("$Diferencia.Q" &amp; TEXT(COLUMN()*35-90+ROW()-3, "0"))</f>
        <v>0</v>
      </c>
      <c r="P6" s="180" t="n">
        <f aca="true">INDIRECT("$Diferencia.Q" &amp; TEXT(COLUMN()*35-90+ROW()-3, "0"))</f>
        <v>0</v>
      </c>
      <c r="Q6" s="180" t="n">
        <f aca="true">INDIRECT("$Diferencia.Q" &amp; TEXT(COLUMN()*35-90+ROW()-3, "0"))</f>
        <v>0</v>
      </c>
      <c r="R6" s="180" t="n">
        <f aca="true">INDIRECT("$Diferencia.Q" &amp; TEXT(COLUMN()*35-90+ROW()-3, "0"))</f>
        <v>0</v>
      </c>
      <c r="S6" s="180" t="n">
        <f aca="true">INDIRECT("$Diferencia.Q" &amp; TEXT(COLUMN()*35-90+ROW()-3, "0"))</f>
        <v>0</v>
      </c>
      <c r="T6" s="180" t="n">
        <f aca="true">INDIRECT("$Diferencia.Q" &amp; TEXT(COLUMN()*35-90+ROW()-3, "0"))</f>
        <v>0</v>
      </c>
      <c r="U6" s="180" t="n">
        <f aca="true">INDIRECT("$Diferencia.Q" &amp; TEXT(COLUMN()*35-90+ROW()-3, "0"))</f>
        <v>0</v>
      </c>
      <c r="V6" s="180" t="n">
        <f aca="true">INDIRECT("$Diferencia.Q" &amp; TEXT(COLUMN()*35-90+ROW()-3, "0"))</f>
        <v>0</v>
      </c>
      <c r="W6" s="180" t="n">
        <f aca="true">INDIRECT("$Diferencia.Q" &amp; TEXT(COLUMN()*35-90+ROW()-3, "0"))</f>
        <v>0</v>
      </c>
      <c r="X6" s="180" t="n">
        <f aca="true">INDIRECT("$Diferencia.Q" &amp; TEXT(COLUMN()*35-90+ROW()-3, "0"))</f>
        <v>0</v>
      </c>
      <c r="Y6" s="180" t="n">
        <f aca="true">INDIRECT("$Diferencia.Q" &amp; TEXT(COLUMN()*35-90+ROW()-3, "0"))</f>
        <v>0</v>
      </c>
    </row>
    <row r="7" customFormat="false" ht="12.8" hidden="false" customHeight="false" outlineLevel="0" collapsed="false">
      <c r="A7" s="89" t="s">
        <v>48</v>
      </c>
      <c r="B7" s="179" t="n">
        <f aca="false">SUM(C7:X7)</f>
        <v>0</v>
      </c>
      <c r="C7" s="180" t="n">
        <f aca="true">INDIRECT("$Diferencia.Q" &amp; TEXT(COLUMN()*35-90+ROW()-3, "0"))</f>
        <v>0</v>
      </c>
      <c r="D7" s="180" t="n">
        <f aca="true">INDIRECT("$Diferencia.Q" &amp; TEXT(COLUMN()*35-90+ROW()-3, "0"))</f>
        <v>0</v>
      </c>
      <c r="E7" s="180" t="n">
        <f aca="true">INDIRECT("$Diferencia.Q" &amp; TEXT(COLUMN()*35-90+ROW()-3, "0"))</f>
        <v>0</v>
      </c>
      <c r="F7" s="180" t="n">
        <f aca="true">INDIRECT("$Diferencia.Q" &amp; TEXT(COLUMN()*35-90+ROW()-3, "0"))</f>
        <v>0</v>
      </c>
      <c r="G7" s="180" t="n">
        <f aca="true">INDIRECT("$Diferencia.Q" &amp; TEXT(COLUMN()*35-90+ROW()-3, "0"))</f>
        <v>0</v>
      </c>
      <c r="H7" s="180" t="n">
        <f aca="true">INDIRECT("$Diferencia.Q" &amp; TEXT(COLUMN()*35-90+ROW()-3, "0"))</f>
        <v>0</v>
      </c>
      <c r="I7" s="180" t="n">
        <f aca="true">INDIRECT("$Diferencia.Q" &amp; TEXT(COLUMN()*35-90+ROW()-3, "0"))</f>
        <v>0</v>
      </c>
      <c r="J7" s="180" t="n">
        <f aca="true">INDIRECT("$Diferencia.Q" &amp; TEXT(COLUMN()*35-90+ROW()-3, "0"))</f>
        <v>0</v>
      </c>
      <c r="K7" s="180" t="n">
        <f aca="true">INDIRECT("$Diferencia.Q" &amp; TEXT(COLUMN()*35-90+ROW()-3, "0"))</f>
        <v>0</v>
      </c>
      <c r="L7" s="180" t="n">
        <f aca="true">INDIRECT("$Diferencia.Q" &amp; TEXT(COLUMN()*35-90+ROW()-3, "0"))</f>
        <v>0</v>
      </c>
      <c r="M7" s="180" t="n">
        <f aca="true">INDIRECT("$Diferencia.Q" &amp; TEXT(COLUMN()*35-90+ROW()-3, "0"))</f>
        <v>0</v>
      </c>
      <c r="N7" s="180" t="n">
        <f aca="true">INDIRECT("$Diferencia.Q" &amp; TEXT(COLUMN()*35-90+ROW()-3, "0"))</f>
        <v>0</v>
      </c>
      <c r="O7" s="180" t="n">
        <f aca="true">INDIRECT("$Diferencia.Q" &amp; TEXT(COLUMN()*35-90+ROW()-3, "0"))</f>
        <v>0</v>
      </c>
      <c r="P7" s="180" t="n">
        <f aca="true">INDIRECT("$Diferencia.Q" &amp; TEXT(COLUMN()*35-90+ROW()-3, "0"))</f>
        <v>0</v>
      </c>
      <c r="Q7" s="180" t="n">
        <f aca="true">INDIRECT("$Diferencia.Q" &amp; TEXT(COLUMN()*35-90+ROW()-3, "0"))</f>
        <v>0</v>
      </c>
      <c r="R7" s="180" t="n">
        <f aca="true">INDIRECT("$Diferencia.Q" &amp; TEXT(COLUMN()*35-90+ROW()-3, "0"))</f>
        <v>0</v>
      </c>
      <c r="S7" s="180" t="n">
        <f aca="true">INDIRECT("$Diferencia.Q" &amp; TEXT(COLUMN()*35-90+ROW()-3, "0"))</f>
        <v>0</v>
      </c>
      <c r="T7" s="180" t="n">
        <f aca="true">INDIRECT("$Diferencia.Q" &amp; TEXT(COLUMN()*35-90+ROW()-3, "0"))</f>
        <v>0</v>
      </c>
      <c r="U7" s="180" t="n">
        <f aca="true">INDIRECT("$Diferencia.Q" &amp; TEXT(COLUMN()*35-90+ROW()-3, "0"))</f>
        <v>0</v>
      </c>
      <c r="V7" s="180" t="n">
        <f aca="true">INDIRECT("$Diferencia.Q" &amp; TEXT(COLUMN()*35-90+ROW()-3, "0"))</f>
        <v>0</v>
      </c>
      <c r="W7" s="180" t="n">
        <f aca="true">INDIRECT("$Diferencia.Q" &amp; TEXT(COLUMN()*35-90+ROW()-3, "0"))</f>
        <v>0</v>
      </c>
      <c r="X7" s="180" t="n">
        <f aca="true">INDIRECT("$Diferencia.Q" &amp; TEXT(COLUMN()*35-90+ROW()-3, "0"))</f>
        <v>0</v>
      </c>
      <c r="Y7" s="180" t="n">
        <f aca="true">INDIRECT("$Diferencia.Q" &amp; TEXT(COLUMN()*35-90+ROW()-3, "0"))</f>
        <v>0</v>
      </c>
    </row>
    <row r="8" customFormat="false" ht="12.8" hidden="false" customHeight="false" outlineLevel="0" collapsed="false">
      <c r="A8" s="89" t="s">
        <v>49</v>
      </c>
      <c r="B8" s="179" t="n">
        <f aca="false">SUM(C8:X8)</f>
        <v>0</v>
      </c>
      <c r="C8" s="180" t="n">
        <f aca="true">INDIRECT("$Diferencia.Q" &amp; TEXT(COLUMN()*35-90+ROW()-3, "0"))</f>
        <v>0</v>
      </c>
      <c r="D8" s="180" t="n">
        <f aca="true">INDIRECT("$Diferencia.Q" &amp; TEXT(COLUMN()*35-90+ROW()-3, "0"))</f>
        <v>0</v>
      </c>
      <c r="E8" s="180" t="n">
        <f aca="true">INDIRECT("$Diferencia.Q" &amp; TEXT(COLUMN()*35-90+ROW()-3, "0"))</f>
        <v>0</v>
      </c>
      <c r="F8" s="180" t="n">
        <f aca="true">INDIRECT("$Diferencia.Q" &amp; TEXT(COLUMN()*35-90+ROW()-3, "0"))</f>
        <v>0</v>
      </c>
      <c r="G8" s="180" t="n">
        <f aca="true">INDIRECT("$Diferencia.Q" &amp; TEXT(COLUMN()*35-90+ROW()-3, "0"))</f>
        <v>0</v>
      </c>
      <c r="H8" s="180" t="n">
        <f aca="true">INDIRECT("$Diferencia.Q" &amp; TEXT(COLUMN()*35-90+ROW()-3, "0"))</f>
        <v>0</v>
      </c>
      <c r="I8" s="180" t="n">
        <f aca="true">INDIRECT("$Diferencia.Q" &amp; TEXT(COLUMN()*35-90+ROW()-3, "0"))</f>
        <v>0</v>
      </c>
      <c r="J8" s="180" t="n">
        <f aca="true">INDIRECT("$Diferencia.Q" &amp; TEXT(COLUMN()*35-90+ROW()-3, "0"))</f>
        <v>0</v>
      </c>
      <c r="K8" s="180" t="n">
        <f aca="true">INDIRECT("$Diferencia.Q" &amp; TEXT(COLUMN()*35-90+ROW()-3, "0"))</f>
        <v>0</v>
      </c>
      <c r="L8" s="180" t="n">
        <f aca="true">INDIRECT("$Diferencia.Q" &amp; TEXT(COLUMN()*35-90+ROW()-3, "0"))</f>
        <v>0</v>
      </c>
      <c r="M8" s="180" t="n">
        <f aca="true">INDIRECT("$Diferencia.Q" &amp; TEXT(COLUMN()*35-90+ROW()-3, "0"))</f>
        <v>0</v>
      </c>
      <c r="N8" s="180" t="n">
        <f aca="true">INDIRECT("$Diferencia.Q" &amp; TEXT(COLUMN()*35-90+ROW()-3, "0"))</f>
        <v>0</v>
      </c>
      <c r="O8" s="180" t="n">
        <f aca="true">INDIRECT("$Diferencia.Q" &amp; TEXT(COLUMN()*35-90+ROW()-3, "0"))</f>
        <v>0</v>
      </c>
      <c r="P8" s="180" t="n">
        <f aca="true">INDIRECT("$Diferencia.Q" &amp; TEXT(COLUMN()*35-90+ROW()-3, "0"))</f>
        <v>0</v>
      </c>
      <c r="Q8" s="180" t="n">
        <f aca="true">INDIRECT("$Diferencia.Q" &amp; TEXT(COLUMN()*35-90+ROW()-3, "0"))</f>
        <v>0</v>
      </c>
      <c r="R8" s="180" t="n">
        <f aca="true">INDIRECT("$Diferencia.Q" &amp; TEXT(COLUMN()*35-90+ROW()-3, "0"))</f>
        <v>0</v>
      </c>
      <c r="S8" s="180" t="n">
        <f aca="true">INDIRECT("$Diferencia.Q" &amp; TEXT(COLUMN()*35-90+ROW()-3, "0"))</f>
        <v>0</v>
      </c>
      <c r="T8" s="180" t="n">
        <f aca="true">INDIRECT("$Diferencia.Q" &amp; TEXT(COLUMN()*35-90+ROW()-3, "0"))</f>
        <v>0</v>
      </c>
      <c r="U8" s="180" t="n">
        <f aca="true">INDIRECT("$Diferencia.Q" &amp; TEXT(COLUMN()*35-90+ROW()-3, "0"))</f>
        <v>0</v>
      </c>
      <c r="V8" s="180" t="n">
        <f aca="true">INDIRECT("$Diferencia.Q" &amp; TEXT(COLUMN()*35-90+ROW()-3, "0"))</f>
        <v>0</v>
      </c>
      <c r="W8" s="180" t="n">
        <f aca="true">INDIRECT("$Diferencia.Q" &amp; TEXT(COLUMN()*35-90+ROW()-3, "0"))</f>
        <v>0</v>
      </c>
      <c r="X8" s="180" t="n">
        <f aca="true">INDIRECT("$Diferencia.Q" &amp; TEXT(COLUMN()*35-90+ROW()-3, "0"))</f>
        <v>0</v>
      </c>
      <c r="Y8" s="180" t="n">
        <f aca="true">INDIRECT("$Diferencia.Q" &amp; TEXT(COLUMN()*35-90+ROW()-3, "0"))</f>
        <v>0</v>
      </c>
    </row>
    <row r="9" customFormat="false" ht="12.8" hidden="false" customHeight="false" outlineLevel="0" collapsed="false">
      <c r="A9" s="89" t="s">
        <v>50</v>
      </c>
      <c r="B9" s="179" t="n">
        <f aca="false">SUM(C9:X9)</f>
        <v>0</v>
      </c>
      <c r="C9" s="180" t="n">
        <f aca="true">INDIRECT("$Diferencia.Q" &amp; TEXT(COLUMN()*35-90+ROW()-3, "0"))</f>
        <v>0</v>
      </c>
      <c r="D9" s="180" t="n">
        <f aca="true">INDIRECT("$Diferencia.Q" &amp; TEXT(COLUMN()*35-90+ROW()-3, "0"))</f>
        <v>0</v>
      </c>
      <c r="E9" s="180" t="n">
        <f aca="true">INDIRECT("$Diferencia.Q" &amp; TEXT(COLUMN()*35-90+ROW()-3, "0"))</f>
        <v>0</v>
      </c>
      <c r="F9" s="180" t="n">
        <f aca="true">INDIRECT("$Diferencia.Q" &amp; TEXT(COLUMN()*35-90+ROW()-3, "0"))</f>
        <v>0</v>
      </c>
      <c r="G9" s="180" t="n">
        <f aca="true">INDIRECT("$Diferencia.Q" &amp; TEXT(COLUMN()*35-90+ROW()-3, "0"))</f>
        <v>0</v>
      </c>
      <c r="H9" s="180" t="n">
        <f aca="true">INDIRECT("$Diferencia.Q" &amp; TEXT(COLUMN()*35-90+ROW()-3, "0"))</f>
        <v>0</v>
      </c>
      <c r="I9" s="180" t="n">
        <f aca="true">INDIRECT("$Diferencia.Q" &amp; TEXT(COLUMN()*35-90+ROW()-3, "0"))</f>
        <v>0</v>
      </c>
      <c r="J9" s="180" t="n">
        <f aca="true">INDIRECT("$Diferencia.Q" &amp; TEXT(COLUMN()*35-90+ROW()-3, "0"))</f>
        <v>0</v>
      </c>
      <c r="K9" s="180" t="n">
        <f aca="true">INDIRECT("$Diferencia.Q" &amp; TEXT(COLUMN()*35-90+ROW()-3, "0"))</f>
        <v>0</v>
      </c>
      <c r="L9" s="180" t="n">
        <f aca="true">INDIRECT("$Diferencia.Q" &amp; TEXT(COLUMN()*35-90+ROW()-3, "0"))</f>
        <v>0</v>
      </c>
      <c r="M9" s="180" t="n">
        <f aca="true">INDIRECT("$Diferencia.Q" &amp; TEXT(COLUMN()*35-90+ROW()-3, "0"))</f>
        <v>0</v>
      </c>
      <c r="N9" s="180" t="n">
        <f aca="true">INDIRECT("$Diferencia.Q" &amp; TEXT(COLUMN()*35-90+ROW()-3, "0"))</f>
        <v>0</v>
      </c>
      <c r="O9" s="180" t="n">
        <f aca="true">INDIRECT("$Diferencia.Q" &amp; TEXT(COLUMN()*35-90+ROW()-3, "0"))</f>
        <v>0</v>
      </c>
      <c r="P9" s="180" t="n">
        <f aca="true">INDIRECT("$Diferencia.Q" &amp; TEXT(COLUMN()*35-90+ROW()-3, "0"))</f>
        <v>0</v>
      </c>
      <c r="Q9" s="180" t="n">
        <f aca="true">INDIRECT("$Diferencia.Q" &amp; TEXT(COLUMN()*35-90+ROW()-3, "0"))</f>
        <v>0</v>
      </c>
      <c r="R9" s="180" t="n">
        <f aca="true">INDIRECT("$Diferencia.Q" &amp; TEXT(COLUMN()*35-90+ROW()-3, "0"))</f>
        <v>0</v>
      </c>
      <c r="S9" s="180" t="n">
        <f aca="true">INDIRECT("$Diferencia.Q" &amp; TEXT(COLUMN()*35-90+ROW()-3, "0"))</f>
        <v>0</v>
      </c>
      <c r="T9" s="180" t="n">
        <f aca="true">INDIRECT("$Diferencia.Q" &amp; TEXT(COLUMN()*35-90+ROW()-3, "0"))</f>
        <v>0</v>
      </c>
      <c r="U9" s="180" t="n">
        <f aca="true">INDIRECT("$Diferencia.Q" &amp; TEXT(COLUMN()*35-90+ROW()-3, "0"))</f>
        <v>0</v>
      </c>
      <c r="V9" s="180" t="n">
        <f aca="true">INDIRECT("$Diferencia.Q" &amp; TEXT(COLUMN()*35-90+ROW()-3, "0"))</f>
        <v>0</v>
      </c>
      <c r="W9" s="180" t="n">
        <f aca="true">INDIRECT("$Diferencia.Q" &amp; TEXT(COLUMN()*35-90+ROW()-3, "0"))</f>
        <v>0</v>
      </c>
      <c r="X9" s="180" t="n">
        <f aca="true">INDIRECT("$Diferencia.Q" &amp; TEXT(COLUMN()*35-90+ROW()-3, "0"))</f>
        <v>0</v>
      </c>
      <c r="Y9" s="180" t="n">
        <f aca="true">INDIRECT("$Diferencia.Q" &amp; TEXT(COLUMN()*35-90+ROW()-3, "0"))</f>
        <v>0</v>
      </c>
    </row>
    <row r="10" customFormat="false" ht="12.8" hidden="false" customHeight="false" outlineLevel="0" collapsed="false">
      <c r="A10" s="89" t="s">
        <v>51</v>
      </c>
      <c r="B10" s="179" t="n">
        <f aca="false">SUM(C10:X10)</f>
        <v>0</v>
      </c>
      <c r="C10" s="180" t="n">
        <f aca="true">INDIRECT("$Diferencia.Q" &amp; TEXT(COLUMN()*35-90+ROW()-3, "0"))</f>
        <v>0</v>
      </c>
      <c r="D10" s="180" t="n">
        <f aca="true">INDIRECT("$Diferencia.Q" &amp; TEXT(COLUMN()*35-90+ROW()-3, "0"))</f>
        <v>0</v>
      </c>
      <c r="E10" s="180" t="n">
        <f aca="true">INDIRECT("$Diferencia.Q" &amp; TEXT(COLUMN()*35-90+ROW()-3, "0"))</f>
        <v>0</v>
      </c>
      <c r="F10" s="180" t="n">
        <f aca="true">INDIRECT("$Diferencia.Q" &amp; TEXT(COLUMN()*35-90+ROW()-3, "0"))</f>
        <v>0</v>
      </c>
      <c r="G10" s="180" t="n">
        <f aca="true">INDIRECT("$Diferencia.Q" &amp; TEXT(COLUMN()*35-90+ROW()-3, "0"))</f>
        <v>0</v>
      </c>
      <c r="H10" s="180" t="n">
        <f aca="true">INDIRECT("$Diferencia.Q" &amp; TEXT(COLUMN()*35-90+ROW()-3, "0"))</f>
        <v>0</v>
      </c>
      <c r="I10" s="180" t="n">
        <f aca="true">INDIRECT("$Diferencia.Q" &amp; TEXT(COLUMN()*35-90+ROW()-3, "0"))</f>
        <v>0</v>
      </c>
      <c r="J10" s="180" t="n">
        <f aca="true">INDIRECT("$Diferencia.Q" &amp; TEXT(COLUMN()*35-90+ROW()-3, "0"))</f>
        <v>0</v>
      </c>
      <c r="K10" s="180" t="n">
        <f aca="true">INDIRECT("$Diferencia.Q" &amp; TEXT(COLUMN()*35-90+ROW()-3, "0"))</f>
        <v>0</v>
      </c>
      <c r="L10" s="180" t="n">
        <f aca="true">INDIRECT("$Diferencia.Q" &amp; TEXT(COLUMN()*35-90+ROW()-3, "0"))</f>
        <v>0</v>
      </c>
      <c r="M10" s="180" t="n">
        <f aca="true">INDIRECT("$Diferencia.Q" &amp; TEXT(COLUMN()*35-90+ROW()-3, "0"))</f>
        <v>0</v>
      </c>
      <c r="N10" s="180" t="n">
        <f aca="true">INDIRECT("$Diferencia.Q" &amp; TEXT(COLUMN()*35-90+ROW()-3, "0"))</f>
        <v>0</v>
      </c>
      <c r="O10" s="180" t="n">
        <f aca="true">INDIRECT("$Diferencia.Q" &amp; TEXT(COLUMN()*35-90+ROW()-3, "0"))</f>
        <v>0</v>
      </c>
      <c r="P10" s="180" t="n">
        <f aca="true">INDIRECT("$Diferencia.Q" &amp; TEXT(COLUMN()*35-90+ROW()-3, "0"))</f>
        <v>0</v>
      </c>
      <c r="Q10" s="180" t="n">
        <f aca="true">INDIRECT("$Diferencia.Q" &amp; TEXT(COLUMN()*35-90+ROW()-3, "0"))</f>
        <v>0</v>
      </c>
      <c r="R10" s="180" t="n">
        <f aca="true">INDIRECT("$Diferencia.Q" &amp; TEXT(COLUMN()*35-90+ROW()-3, "0"))</f>
        <v>0</v>
      </c>
      <c r="S10" s="180" t="n">
        <f aca="true">INDIRECT("$Diferencia.Q" &amp; TEXT(COLUMN()*35-90+ROW()-3, "0"))</f>
        <v>0</v>
      </c>
      <c r="T10" s="180" t="n">
        <f aca="true">INDIRECT("$Diferencia.Q" &amp; TEXT(COLUMN()*35-90+ROW()-3, "0"))</f>
        <v>0</v>
      </c>
      <c r="U10" s="180" t="n">
        <f aca="true">INDIRECT("$Diferencia.Q" &amp; TEXT(COLUMN()*35-90+ROW()-3, "0"))</f>
        <v>0</v>
      </c>
      <c r="V10" s="180" t="n">
        <f aca="true">INDIRECT("$Diferencia.Q" &amp; TEXT(COLUMN()*35-90+ROW()-3, "0"))</f>
        <v>0</v>
      </c>
      <c r="W10" s="180" t="n">
        <f aca="true">INDIRECT("$Diferencia.Q" &amp; TEXT(COLUMN()*35-90+ROW()-3, "0"))</f>
        <v>0</v>
      </c>
      <c r="X10" s="180" t="n">
        <f aca="true">INDIRECT("$Diferencia.Q" &amp; TEXT(COLUMN()*35-90+ROW()-3, "0"))</f>
        <v>0</v>
      </c>
      <c r="Y10" s="180" t="n">
        <f aca="true">INDIRECT("$Diferencia.Q" &amp; TEXT(COLUMN()*35-90+ROW()-3, "0"))</f>
        <v>0</v>
      </c>
    </row>
    <row r="11" customFormat="false" ht="12.8" hidden="false" customHeight="false" outlineLevel="0" collapsed="false">
      <c r="A11" s="89" t="s">
        <v>52</v>
      </c>
      <c r="B11" s="179" t="n">
        <f aca="false">SUM(C11:X11)</f>
        <v>0</v>
      </c>
      <c r="C11" s="180" t="n">
        <f aca="true">INDIRECT("$Diferencia.Q" &amp; TEXT(COLUMN()*35-90+ROW()-3, "0"))</f>
        <v>0</v>
      </c>
      <c r="D11" s="180" t="n">
        <f aca="true">INDIRECT("$Diferencia.Q" &amp; TEXT(COLUMN()*35-90+ROW()-3, "0"))</f>
        <v>0</v>
      </c>
      <c r="E11" s="180" t="n">
        <f aca="true">INDIRECT("$Diferencia.Q" &amp; TEXT(COLUMN()*35-90+ROW()-3, "0"))</f>
        <v>0</v>
      </c>
      <c r="F11" s="180" t="n">
        <f aca="true">INDIRECT("$Diferencia.Q" &amp; TEXT(COLUMN()*35-90+ROW()-3, "0"))</f>
        <v>0</v>
      </c>
      <c r="G11" s="180" t="n">
        <f aca="true">INDIRECT("$Diferencia.Q" &amp; TEXT(COLUMN()*35-90+ROW()-3, "0"))</f>
        <v>0</v>
      </c>
      <c r="H11" s="180" t="n">
        <f aca="true">INDIRECT("$Diferencia.Q" &amp; TEXT(COLUMN()*35-90+ROW()-3, "0"))</f>
        <v>0</v>
      </c>
      <c r="I11" s="180" t="n">
        <f aca="true">INDIRECT("$Diferencia.Q" &amp; TEXT(COLUMN()*35-90+ROW()-3, "0"))</f>
        <v>0</v>
      </c>
      <c r="J11" s="180" t="n">
        <f aca="true">INDIRECT("$Diferencia.Q" &amp; TEXT(COLUMN()*35-90+ROW()-3, "0"))</f>
        <v>0</v>
      </c>
      <c r="K11" s="180" t="n">
        <f aca="true">INDIRECT("$Diferencia.Q" &amp; TEXT(COLUMN()*35-90+ROW()-3, "0"))</f>
        <v>0</v>
      </c>
      <c r="L11" s="180" t="n">
        <f aca="true">INDIRECT("$Diferencia.Q" &amp; TEXT(COLUMN()*35-90+ROW()-3, "0"))</f>
        <v>0</v>
      </c>
      <c r="M11" s="180" t="n">
        <f aca="true">INDIRECT("$Diferencia.Q" &amp; TEXT(COLUMN()*35-90+ROW()-3, "0"))</f>
        <v>0</v>
      </c>
      <c r="N11" s="180" t="n">
        <f aca="true">INDIRECT("$Diferencia.Q" &amp; TEXT(COLUMN()*35-90+ROW()-3, "0"))</f>
        <v>0</v>
      </c>
      <c r="O11" s="180" t="n">
        <f aca="true">INDIRECT("$Diferencia.Q" &amp; TEXT(COLUMN()*35-90+ROW()-3, "0"))</f>
        <v>0</v>
      </c>
      <c r="P11" s="180" t="n">
        <f aca="true">INDIRECT("$Diferencia.Q" &amp; TEXT(COLUMN()*35-90+ROW()-3, "0"))</f>
        <v>0</v>
      </c>
      <c r="Q11" s="180" t="n">
        <f aca="true">INDIRECT("$Diferencia.Q" &amp; TEXT(COLUMN()*35-90+ROW()-3, "0"))</f>
        <v>0</v>
      </c>
      <c r="R11" s="180" t="n">
        <f aca="true">INDIRECT("$Diferencia.Q" &amp; TEXT(COLUMN()*35-90+ROW()-3, "0"))</f>
        <v>0</v>
      </c>
      <c r="S11" s="180" t="n">
        <f aca="true">INDIRECT("$Diferencia.Q" &amp; TEXT(COLUMN()*35-90+ROW()-3, "0"))</f>
        <v>0</v>
      </c>
      <c r="T11" s="180" t="n">
        <f aca="true">INDIRECT("$Diferencia.Q" &amp; TEXT(COLUMN()*35-90+ROW()-3, "0"))</f>
        <v>0</v>
      </c>
      <c r="U11" s="180" t="n">
        <f aca="true">INDIRECT("$Diferencia.Q" &amp; TEXT(COLUMN()*35-90+ROW()-3, "0"))</f>
        <v>0</v>
      </c>
      <c r="V11" s="180" t="n">
        <f aca="true">INDIRECT("$Diferencia.Q" &amp; TEXT(COLUMN()*35-90+ROW()-3, "0"))</f>
        <v>0</v>
      </c>
      <c r="W11" s="180" t="n">
        <f aca="true">INDIRECT("$Diferencia.Q" &amp; TEXT(COLUMN()*35-90+ROW()-3, "0"))</f>
        <v>0</v>
      </c>
      <c r="X11" s="180" t="n">
        <f aca="true">INDIRECT("$Diferencia.Q" &amp; TEXT(COLUMN()*35-90+ROW()-3, "0"))</f>
        <v>0</v>
      </c>
      <c r="Y11" s="180" t="n">
        <f aca="true">INDIRECT("$Diferencia.Q" &amp; TEXT(COLUMN()*35-90+ROW()-3, "0"))</f>
        <v>0</v>
      </c>
    </row>
    <row r="12" customFormat="false" ht="12.8" hidden="false" customHeight="false" outlineLevel="0" collapsed="false">
      <c r="A12" s="89" t="s">
        <v>53</v>
      </c>
      <c r="B12" s="179" t="n">
        <f aca="false">SUM(C12:X12)</f>
        <v>0</v>
      </c>
      <c r="C12" s="180" t="n">
        <f aca="true">INDIRECT("$Diferencia.Q" &amp; TEXT(COLUMN()*35-90+ROW()-3, "0"))</f>
        <v>0</v>
      </c>
      <c r="D12" s="180" t="n">
        <f aca="true">INDIRECT("$Diferencia.Q" &amp; TEXT(COLUMN()*35-90+ROW()-3, "0"))</f>
        <v>0</v>
      </c>
      <c r="E12" s="180" t="n">
        <f aca="true">INDIRECT("$Diferencia.Q" &amp; TEXT(COLUMN()*35-90+ROW()-3, "0"))</f>
        <v>0</v>
      </c>
      <c r="F12" s="180" t="n">
        <f aca="true">INDIRECT("$Diferencia.Q" &amp; TEXT(COLUMN()*35-90+ROW()-3, "0"))</f>
        <v>0</v>
      </c>
      <c r="G12" s="180" t="n">
        <f aca="true">INDIRECT("$Diferencia.Q" &amp; TEXT(COLUMN()*35-90+ROW()-3, "0"))</f>
        <v>0</v>
      </c>
      <c r="H12" s="180" t="n">
        <f aca="true">INDIRECT("$Diferencia.Q" &amp; TEXT(COLUMN()*35-90+ROW()-3, "0"))</f>
        <v>0</v>
      </c>
      <c r="I12" s="180" t="n">
        <f aca="true">INDIRECT("$Diferencia.Q" &amp; TEXT(COLUMN()*35-90+ROW()-3, "0"))</f>
        <v>0</v>
      </c>
      <c r="J12" s="180" t="n">
        <f aca="true">INDIRECT("$Diferencia.Q" &amp; TEXT(COLUMN()*35-90+ROW()-3, "0"))</f>
        <v>0</v>
      </c>
      <c r="K12" s="180" t="n">
        <f aca="true">INDIRECT("$Diferencia.Q" &amp; TEXT(COLUMN()*35-90+ROW()-3, "0"))</f>
        <v>0</v>
      </c>
      <c r="L12" s="180" t="n">
        <f aca="true">INDIRECT("$Diferencia.Q" &amp; TEXT(COLUMN()*35-90+ROW()-3, "0"))</f>
        <v>0</v>
      </c>
      <c r="M12" s="180" t="n">
        <f aca="true">INDIRECT("$Diferencia.Q" &amp; TEXT(COLUMN()*35-90+ROW()-3, "0"))</f>
        <v>0</v>
      </c>
      <c r="N12" s="180" t="n">
        <f aca="true">INDIRECT("$Diferencia.Q" &amp; TEXT(COLUMN()*35-90+ROW()-3, "0"))</f>
        <v>0</v>
      </c>
      <c r="O12" s="180" t="n">
        <f aca="true">INDIRECT("$Diferencia.Q" &amp; TEXT(COLUMN()*35-90+ROW()-3, "0"))</f>
        <v>0</v>
      </c>
      <c r="P12" s="180" t="n">
        <f aca="true">INDIRECT("$Diferencia.Q" &amp; TEXT(COLUMN()*35-90+ROW()-3, "0"))</f>
        <v>0</v>
      </c>
      <c r="Q12" s="180" t="n">
        <f aca="true">INDIRECT("$Diferencia.Q" &amp; TEXT(COLUMN()*35-90+ROW()-3, "0"))</f>
        <v>0</v>
      </c>
      <c r="R12" s="180" t="n">
        <f aca="true">INDIRECT("$Diferencia.Q" &amp; TEXT(COLUMN()*35-90+ROW()-3, "0"))</f>
        <v>0</v>
      </c>
      <c r="S12" s="180" t="n">
        <f aca="true">INDIRECT("$Diferencia.Q" &amp; TEXT(COLUMN()*35-90+ROW()-3, "0"))</f>
        <v>0</v>
      </c>
      <c r="T12" s="180" t="n">
        <f aca="true">INDIRECT("$Diferencia.Q" &amp; TEXT(COLUMN()*35-90+ROW()-3, "0"))</f>
        <v>0</v>
      </c>
      <c r="U12" s="180" t="n">
        <f aca="true">INDIRECT("$Diferencia.Q" &amp; TEXT(COLUMN()*35-90+ROW()-3, "0"))</f>
        <v>0</v>
      </c>
      <c r="V12" s="180" t="n">
        <f aca="true">INDIRECT("$Diferencia.Q" &amp; TEXT(COLUMN()*35-90+ROW()-3, "0"))</f>
        <v>0</v>
      </c>
      <c r="W12" s="180" t="n">
        <f aca="true">INDIRECT("$Diferencia.Q" &amp; TEXT(COLUMN()*35-90+ROW()-3, "0"))</f>
        <v>0</v>
      </c>
      <c r="X12" s="180" t="n">
        <f aca="true">INDIRECT("$Diferencia.Q" &amp; TEXT(COLUMN()*35-90+ROW()-3, "0"))</f>
        <v>0</v>
      </c>
      <c r="Y12" s="180" t="n">
        <f aca="true">INDIRECT("$Diferencia.Q" &amp; TEXT(COLUMN()*35-90+ROW()-3, "0"))</f>
        <v>0</v>
      </c>
    </row>
    <row r="13" customFormat="false" ht="12.8" hidden="false" customHeight="false" outlineLevel="0" collapsed="false">
      <c r="A13" s="89" t="s">
        <v>54</v>
      </c>
      <c r="B13" s="179" t="n">
        <f aca="false">SUM(C13:X13)</f>
        <v>0</v>
      </c>
      <c r="C13" s="180" t="n">
        <f aca="true">INDIRECT("$Diferencia.Q" &amp; TEXT(COLUMN()*35-90+ROW()-3, "0"))</f>
        <v>0</v>
      </c>
      <c r="D13" s="180" t="n">
        <f aca="true">INDIRECT("$Diferencia.Q" &amp; TEXT(COLUMN()*35-90+ROW()-3, "0"))</f>
        <v>0</v>
      </c>
      <c r="E13" s="180" t="n">
        <f aca="true">INDIRECT("$Diferencia.Q" &amp; TEXT(COLUMN()*35-90+ROW()-3, "0"))</f>
        <v>0</v>
      </c>
      <c r="F13" s="180" t="n">
        <f aca="true">INDIRECT("$Diferencia.Q" &amp; TEXT(COLUMN()*35-90+ROW()-3, "0"))</f>
        <v>0</v>
      </c>
      <c r="G13" s="180" t="n">
        <f aca="true">INDIRECT("$Diferencia.Q" &amp; TEXT(COLUMN()*35-90+ROW()-3, "0"))</f>
        <v>0</v>
      </c>
      <c r="H13" s="180" t="n">
        <f aca="true">INDIRECT("$Diferencia.Q" &amp; TEXT(COLUMN()*35-90+ROW()-3, "0"))</f>
        <v>0</v>
      </c>
      <c r="I13" s="180" t="n">
        <f aca="true">INDIRECT("$Diferencia.Q" &amp; TEXT(COLUMN()*35-90+ROW()-3, "0"))</f>
        <v>0</v>
      </c>
      <c r="J13" s="180" t="n">
        <f aca="true">INDIRECT("$Diferencia.Q" &amp; TEXT(COLUMN()*35-90+ROW()-3, "0"))</f>
        <v>0</v>
      </c>
      <c r="K13" s="180" t="n">
        <f aca="true">INDIRECT("$Diferencia.Q" &amp; TEXT(COLUMN()*35-90+ROW()-3, "0"))</f>
        <v>0</v>
      </c>
      <c r="L13" s="180" t="n">
        <f aca="true">INDIRECT("$Diferencia.Q" &amp; TEXT(COLUMN()*35-90+ROW()-3, "0"))</f>
        <v>0</v>
      </c>
      <c r="M13" s="180" t="n">
        <f aca="true">INDIRECT("$Diferencia.Q" &amp; TEXT(COLUMN()*35-90+ROW()-3, "0"))</f>
        <v>0</v>
      </c>
      <c r="N13" s="180" t="n">
        <f aca="true">INDIRECT("$Diferencia.Q" &amp; TEXT(COLUMN()*35-90+ROW()-3, "0"))</f>
        <v>0</v>
      </c>
      <c r="O13" s="180" t="n">
        <f aca="true">INDIRECT("$Diferencia.Q" &amp; TEXT(COLUMN()*35-90+ROW()-3, "0"))</f>
        <v>0</v>
      </c>
      <c r="P13" s="180" t="n">
        <f aca="true">INDIRECT("$Diferencia.Q" &amp; TEXT(COLUMN()*35-90+ROW()-3, "0"))</f>
        <v>0</v>
      </c>
      <c r="Q13" s="180" t="n">
        <f aca="true">INDIRECT("$Diferencia.Q" &amp; TEXT(COLUMN()*35-90+ROW()-3, "0"))</f>
        <v>0</v>
      </c>
      <c r="R13" s="180" t="n">
        <f aca="true">INDIRECT("$Diferencia.Q" &amp; TEXT(COLUMN()*35-90+ROW()-3, "0"))</f>
        <v>0</v>
      </c>
      <c r="S13" s="180" t="n">
        <f aca="true">INDIRECT("$Diferencia.Q" &amp; TEXT(COLUMN()*35-90+ROW()-3, "0"))</f>
        <v>0</v>
      </c>
      <c r="T13" s="180" t="n">
        <f aca="true">INDIRECT("$Diferencia.Q" &amp; TEXT(COLUMN()*35-90+ROW()-3, "0"))</f>
        <v>0</v>
      </c>
      <c r="U13" s="180" t="n">
        <f aca="true">INDIRECT("$Diferencia.Q" &amp; TEXT(COLUMN()*35-90+ROW()-3, "0"))</f>
        <v>0</v>
      </c>
      <c r="V13" s="180" t="n">
        <f aca="true">INDIRECT("$Diferencia.Q" &amp; TEXT(COLUMN()*35-90+ROW()-3, "0"))</f>
        <v>0</v>
      </c>
      <c r="W13" s="180" t="n">
        <f aca="true">INDIRECT("$Diferencia.Q" &amp; TEXT(COLUMN()*35-90+ROW()-3, "0"))</f>
        <v>0</v>
      </c>
      <c r="X13" s="180" t="n">
        <f aca="true">INDIRECT("$Diferencia.Q" &amp; TEXT(COLUMN()*35-90+ROW()-3, "0"))</f>
        <v>0</v>
      </c>
      <c r="Y13" s="180" t="n">
        <f aca="true">INDIRECT("$Diferencia.Q" &amp; TEXT(COLUMN()*35-90+ROW()-3, "0"))</f>
        <v>0</v>
      </c>
    </row>
    <row r="14" customFormat="false" ht="12.8" hidden="false" customHeight="false" outlineLevel="0" collapsed="false">
      <c r="A14" s="89" t="s">
        <v>55</v>
      </c>
      <c r="B14" s="179" t="n">
        <f aca="false">SUM(C14:X14)</f>
        <v>0</v>
      </c>
      <c r="C14" s="180" t="n">
        <f aca="true">INDIRECT("$Diferencia.Q" &amp; TEXT(COLUMN()*35-90+ROW()-3, "0"))</f>
        <v>0</v>
      </c>
      <c r="D14" s="180" t="n">
        <f aca="true">INDIRECT("$Diferencia.Q" &amp; TEXT(COLUMN()*35-90+ROW()-3, "0"))</f>
        <v>0</v>
      </c>
      <c r="E14" s="180" t="n">
        <f aca="true">INDIRECT("$Diferencia.Q" &amp; TEXT(COLUMN()*35-90+ROW()-3, "0"))</f>
        <v>0</v>
      </c>
      <c r="F14" s="180" t="n">
        <f aca="true">INDIRECT("$Diferencia.Q" &amp; TEXT(COLUMN()*35-90+ROW()-3, "0"))</f>
        <v>0</v>
      </c>
      <c r="G14" s="180" t="n">
        <f aca="true">INDIRECT("$Diferencia.Q" &amp; TEXT(COLUMN()*35-90+ROW()-3, "0"))</f>
        <v>0</v>
      </c>
      <c r="H14" s="180" t="n">
        <f aca="true">INDIRECT("$Diferencia.Q" &amp; TEXT(COLUMN()*35-90+ROW()-3, "0"))</f>
        <v>0</v>
      </c>
      <c r="I14" s="180" t="n">
        <f aca="true">INDIRECT("$Diferencia.Q" &amp; TEXT(COLUMN()*35-90+ROW()-3, "0"))</f>
        <v>0</v>
      </c>
      <c r="J14" s="180" t="n">
        <f aca="true">INDIRECT("$Diferencia.Q" &amp; TEXT(COLUMN()*35-90+ROW()-3, "0"))</f>
        <v>0</v>
      </c>
      <c r="K14" s="180" t="n">
        <f aca="true">INDIRECT("$Diferencia.Q" &amp; TEXT(COLUMN()*35-90+ROW()-3, "0"))</f>
        <v>0</v>
      </c>
      <c r="L14" s="180" t="n">
        <f aca="true">INDIRECT("$Diferencia.Q" &amp; TEXT(COLUMN()*35-90+ROW()-3, "0"))</f>
        <v>0</v>
      </c>
      <c r="M14" s="180" t="n">
        <f aca="true">INDIRECT("$Diferencia.Q" &amp; TEXT(COLUMN()*35-90+ROW()-3, "0"))</f>
        <v>0</v>
      </c>
      <c r="N14" s="180" t="n">
        <f aca="true">INDIRECT("$Diferencia.Q" &amp; TEXT(COLUMN()*35-90+ROW()-3, "0"))</f>
        <v>0</v>
      </c>
      <c r="O14" s="180" t="n">
        <f aca="true">INDIRECT("$Diferencia.Q" &amp; TEXT(COLUMN()*35-90+ROW()-3, "0"))</f>
        <v>0</v>
      </c>
      <c r="P14" s="180" t="n">
        <f aca="true">INDIRECT("$Diferencia.Q" &amp; TEXT(COLUMN()*35-90+ROW()-3, "0"))</f>
        <v>0</v>
      </c>
      <c r="Q14" s="180" t="n">
        <f aca="true">INDIRECT("$Diferencia.Q" &amp; TEXT(COLUMN()*35-90+ROW()-3, "0"))</f>
        <v>0</v>
      </c>
      <c r="R14" s="180" t="n">
        <f aca="true">INDIRECT("$Diferencia.Q" &amp; TEXT(COLUMN()*35-90+ROW()-3, "0"))</f>
        <v>0</v>
      </c>
      <c r="S14" s="180" t="n">
        <f aca="true">INDIRECT("$Diferencia.Q" &amp; TEXT(COLUMN()*35-90+ROW()-3, "0"))</f>
        <v>0</v>
      </c>
      <c r="T14" s="180" t="n">
        <f aca="true">INDIRECT("$Diferencia.Q" &amp; TEXT(COLUMN()*35-90+ROW()-3, "0"))</f>
        <v>0</v>
      </c>
      <c r="U14" s="180" t="n">
        <f aca="true">INDIRECT("$Diferencia.Q" &amp; TEXT(COLUMN()*35-90+ROW()-3, "0"))</f>
        <v>0</v>
      </c>
      <c r="V14" s="180" t="n">
        <f aca="true">INDIRECT("$Diferencia.Q" &amp; TEXT(COLUMN()*35-90+ROW()-3, "0"))</f>
        <v>0</v>
      </c>
      <c r="W14" s="180" t="n">
        <f aca="true">INDIRECT("$Diferencia.Q" &amp; TEXT(COLUMN()*35-90+ROW()-3, "0"))</f>
        <v>0</v>
      </c>
      <c r="X14" s="180" t="n">
        <f aca="true">INDIRECT("$Diferencia.Q" &amp; TEXT(COLUMN()*35-90+ROW()-3, "0"))</f>
        <v>0</v>
      </c>
      <c r="Y14" s="180" t="n">
        <f aca="true">INDIRECT("$Diferencia.Q" &amp; TEXT(COLUMN()*35-90+ROW()-3, "0"))</f>
        <v>0</v>
      </c>
    </row>
    <row r="15" customFormat="false" ht="12.8" hidden="false" customHeight="false" outlineLevel="0" collapsed="false">
      <c r="A15" s="89" t="s">
        <v>56</v>
      </c>
      <c r="B15" s="179" t="n">
        <f aca="false">SUM(C15:X15)</f>
        <v>0</v>
      </c>
      <c r="C15" s="180" t="n">
        <f aca="true">INDIRECT("$Diferencia.Q" &amp; TEXT(COLUMN()*35-90+ROW()-3, "0"))</f>
        <v>0</v>
      </c>
      <c r="D15" s="180" t="n">
        <f aca="true">INDIRECT("$Diferencia.Q" &amp; TEXT(COLUMN()*35-90+ROW()-3, "0"))</f>
        <v>0</v>
      </c>
      <c r="E15" s="180" t="n">
        <f aca="true">INDIRECT("$Diferencia.Q" &amp; TEXT(COLUMN()*35-90+ROW()-3, "0"))</f>
        <v>0</v>
      </c>
      <c r="F15" s="180" t="n">
        <f aca="true">INDIRECT("$Diferencia.Q" &amp; TEXT(COLUMN()*35-90+ROW()-3, "0"))</f>
        <v>0</v>
      </c>
      <c r="G15" s="180" t="n">
        <f aca="true">INDIRECT("$Diferencia.Q" &amp; TEXT(COLUMN()*35-90+ROW()-3, "0"))</f>
        <v>0</v>
      </c>
      <c r="H15" s="180" t="n">
        <f aca="true">INDIRECT("$Diferencia.Q" &amp; TEXT(COLUMN()*35-90+ROW()-3, "0"))</f>
        <v>0</v>
      </c>
      <c r="I15" s="180" t="n">
        <f aca="true">INDIRECT("$Diferencia.Q" &amp; TEXT(COLUMN()*35-90+ROW()-3, "0"))</f>
        <v>0</v>
      </c>
      <c r="J15" s="180" t="n">
        <f aca="true">INDIRECT("$Diferencia.Q" &amp; TEXT(COLUMN()*35-90+ROW()-3, "0"))</f>
        <v>0</v>
      </c>
      <c r="K15" s="180" t="n">
        <f aca="true">INDIRECT("$Diferencia.Q" &amp; TEXT(COLUMN()*35-90+ROW()-3, "0"))</f>
        <v>0</v>
      </c>
      <c r="L15" s="180" t="n">
        <f aca="true">INDIRECT("$Diferencia.Q" &amp; TEXT(COLUMN()*35-90+ROW()-3, "0"))</f>
        <v>0</v>
      </c>
      <c r="M15" s="180" t="n">
        <f aca="true">INDIRECT("$Diferencia.Q" &amp; TEXT(COLUMN()*35-90+ROW()-3, "0"))</f>
        <v>0</v>
      </c>
      <c r="N15" s="180" t="n">
        <f aca="true">INDIRECT("$Diferencia.Q" &amp; TEXT(COLUMN()*35-90+ROW()-3, "0"))</f>
        <v>0</v>
      </c>
      <c r="O15" s="180" t="n">
        <f aca="true">INDIRECT("$Diferencia.Q" &amp; TEXT(COLUMN()*35-90+ROW()-3, "0"))</f>
        <v>0</v>
      </c>
      <c r="P15" s="180" t="n">
        <f aca="true">INDIRECT("$Diferencia.Q" &amp; TEXT(COLUMN()*35-90+ROW()-3, "0"))</f>
        <v>0</v>
      </c>
      <c r="Q15" s="180" t="n">
        <f aca="true">INDIRECT("$Diferencia.Q" &amp; TEXT(COLUMN()*35-90+ROW()-3, "0"))</f>
        <v>0</v>
      </c>
      <c r="R15" s="180" t="n">
        <f aca="true">INDIRECT("$Diferencia.Q" &amp; TEXT(COLUMN()*35-90+ROW()-3, "0"))</f>
        <v>0</v>
      </c>
      <c r="S15" s="180" t="n">
        <f aca="true">INDIRECT("$Diferencia.Q" &amp; TEXT(COLUMN()*35-90+ROW()-3, "0"))</f>
        <v>0</v>
      </c>
      <c r="T15" s="180" t="n">
        <f aca="true">INDIRECT("$Diferencia.Q" &amp; TEXT(COLUMN()*35-90+ROW()-3, "0"))</f>
        <v>0</v>
      </c>
      <c r="U15" s="180" t="n">
        <f aca="true">INDIRECT("$Diferencia.Q" &amp; TEXT(COLUMN()*35-90+ROW()-3, "0"))</f>
        <v>0</v>
      </c>
      <c r="V15" s="180" t="n">
        <f aca="true">INDIRECT("$Diferencia.Q" &amp; TEXT(COLUMN()*35-90+ROW()-3, "0"))</f>
        <v>0</v>
      </c>
      <c r="W15" s="180" t="n">
        <f aca="true">INDIRECT("$Diferencia.Q" &amp; TEXT(COLUMN()*35-90+ROW()-3, "0"))</f>
        <v>0</v>
      </c>
      <c r="X15" s="180" t="n">
        <f aca="true">INDIRECT("$Diferencia.Q" &amp; TEXT(COLUMN()*35-90+ROW()-3, "0"))</f>
        <v>0</v>
      </c>
      <c r="Y15" s="180" t="n">
        <f aca="true">INDIRECT("$Diferencia.Q" &amp; TEXT(COLUMN()*35-90+ROW()-3, "0"))</f>
        <v>0</v>
      </c>
    </row>
    <row r="16" customFormat="false" ht="12.8" hidden="false" customHeight="false" outlineLevel="0" collapsed="false">
      <c r="A16" s="89" t="s">
        <v>57</v>
      </c>
      <c r="B16" s="179" t="n">
        <f aca="false">SUM(C16:X16)</f>
        <v>0</v>
      </c>
      <c r="C16" s="180" t="n">
        <f aca="true">INDIRECT("$Diferencia.Q" &amp; TEXT(COLUMN()*35-90+ROW()-3, "0"))</f>
        <v>0</v>
      </c>
      <c r="D16" s="180" t="n">
        <f aca="true">INDIRECT("$Diferencia.Q" &amp; TEXT(COLUMN()*35-90+ROW()-3, "0"))</f>
        <v>0</v>
      </c>
      <c r="E16" s="180" t="n">
        <f aca="true">INDIRECT("$Diferencia.Q" &amp; TEXT(COLUMN()*35-90+ROW()-3, "0"))</f>
        <v>0</v>
      </c>
      <c r="F16" s="180" t="n">
        <f aca="true">INDIRECT("$Diferencia.Q" &amp; TEXT(COLUMN()*35-90+ROW()-3, "0"))</f>
        <v>0</v>
      </c>
      <c r="G16" s="180" t="n">
        <f aca="true">INDIRECT("$Diferencia.Q" &amp; TEXT(COLUMN()*35-90+ROW()-3, "0"))</f>
        <v>0</v>
      </c>
      <c r="H16" s="180" t="n">
        <f aca="true">INDIRECT("$Diferencia.Q" &amp; TEXT(COLUMN()*35-90+ROW()-3, "0"))</f>
        <v>0</v>
      </c>
      <c r="I16" s="180" t="n">
        <f aca="true">INDIRECT("$Diferencia.Q" &amp; TEXT(COLUMN()*35-90+ROW()-3, "0"))</f>
        <v>0</v>
      </c>
      <c r="J16" s="180" t="n">
        <f aca="true">INDIRECT("$Diferencia.Q" &amp; TEXT(COLUMN()*35-90+ROW()-3, "0"))</f>
        <v>0</v>
      </c>
      <c r="K16" s="180" t="n">
        <f aca="true">INDIRECT("$Diferencia.Q" &amp; TEXT(COLUMN()*35-90+ROW()-3, "0"))</f>
        <v>0</v>
      </c>
      <c r="L16" s="180" t="n">
        <f aca="true">INDIRECT("$Diferencia.Q" &amp; TEXT(COLUMN()*35-90+ROW()-3, "0"))</f>
        <v>0</v>
      </c>
      <c r="M16" s="180" t="n">
        <f aca="true">INDIRECT("$Diferencia.Q" &amp; TEXT(COLUMN()*35-90+ROW()-3, "0"))</f>
        <v>0</v>
      </c>
      <c r="N16" s="180" t="n">
        <f aca="true">INDIRECT("$Diferencia.Q" &amp; TEXT(COLUMN()*35-90+ROW()-3, "0"))</f>
        <v>0</v>
      </c>
      <c r="O16" s="180" t="n">
        <f aca="true">INDIRECT("$Diferencia.Q" &amp; TEXT(COLUMN()*35-90+ROW()-3, "0"))</f>
        <v>0</v>
      </c>
      <c r="P16" s="180" t="n">
        <f aca="true">INDIRECT("$Diferencia.Q" &amp; TEXT(COLUMN()*35-90+ROW()-3, "0"))</f>
        <v>0</v>
      </c>
      <c r="Q16" s="180" t="n">
        <f aca="true">INDIRECT("$Diferencia.Q" &amp; TEXT(COLUMN()*35-90+ROW()-3, "0"))</f>
        <v>0</v>
      </c>
      <c r="R16" s="180" t="n">
        <f aca="true">INDIRECT("$Diferencia.Q" &amp; TEXT(COLUMN()*35-90+ROW()-3, "0"))</f>
        <v>0</v>
      </c>
      <c r="S16" s="180" t="n">
        <f aca="true">INDIRECT("$Diferencia.Q" &amp; TEXT(COLUMN()*35-90+ROW()-3, "0"))</f>
        <v>0</v>
      </c>
      <c r="T16" s="180" t="n">
        <f aca="true">INDIRECT("$Diferencia.Q" &amp; TEXT(COLUMN()*35-90+ROW()-3, "0"))</f>
        <v>0</v>
      </c>
      <c r="U16" s="180" t="n">
        <f aca="true">INDIRECT("$Diferencia.Q" &amp; TEXT(COLUMN()*35-90+ROW()-3, "0"))</f>
        <v>0</v>
      </c>
      <c r="V16" s="180" t="n">
        <f aca="true">INDIRECT("$Diferencia.Q" &amp; TEXT(COLUMN()*35-90+ROW()-3, "0"))</f>
        <v>0</v>
      </c>
      <c r="W16" s="180" t="n">
        <f aca="true">INDIRECT("$Diferencia.Q" &amp; TEXT(COLUMN()*35-90+ROW()-3, "0"))</f>
        <v>0</v>
      </c>
      <c r="X16" s="180" t="n">
        <f aca="true">INDIRECT("$Diferencia.Q" &amp; TEXT(COLUMN()*35-90+ROW()-3, "0"))</f>
        <v>0</v>
      </c>
      <c r="Y16" s="180" t="n">
        <f aca="true">INDIRECT("$Diferencia.Q" &amp; TEXT(COLUMN()*35-90+ROW()-3, "0"))</f>
        <v>0</v>
      </c>
    </row>
    <row r="17" customFormat="false" ht="12.8" hidden="false" customHeight="false" outlineLevel="0" collapsed="false">
      <c r="A17" s="89" t="s">
        <v>58</v>
      </c>
      <c r="B17" s="179" t="n">
        <f aca="false">SUM(C17:X17)</f>
        <v>0</v>
      </c>
      <c r="C17" s="180" t="n">
        <f aca="true">INDIRECT("$Diferencia.Q" &amp; TEXT(COLUMN()*35-90+ROW()-3, "0"))</f>
        <v>0</v>
      </c>
      <c r="D17" s="180" t="n">
        <f aca="true">INDIRECT("$Diferencia.Q" &amp; TEXT(COLUMN()*35-90+ROW()-3, "0"))</f>
        <v>0</v>
      </c>
      <c r="E17" s="180" t="n">
        <f aca="true">INDIRECT("$Diferencia.Q" &amp; TEXT(COLUMN()*35-90+ROW()-3, "0"))</f>
        <v>0</v>
      </c>
      <c r="F17" s="180" t="n">
        <f aca="true">INDIRECT("$Diferencia.Q" &amp; TEXT(COLUMN()*35-90+ROW()-3, "0"))</f>
        <v>0</v>
      </c>
      <c r="G17" s="180" t="n">
        <f aca="true">INDIRECT("$Diferencia.Q" &amp; TEXT(COLUMN()*35-90+ROW()-3, "0"))</f>
        <v>0</v>
      </c>
      <c r="H17" s="180" t="n">
        <f aca="true">INDIRECT("$Diferencia.Q" &amp; TEXT(COLUMN()*35-90+ROW()-3, "0"))</f>
        <v>0</v>
      </c>
      <c r="I17" s="180" t="n">
        <f aca="true">INDIRECT("$Diferencia.Q" &amp; TEXT(COLUMN()*35-90+ROW()-3, "0"))</f>
        <v>0</v>
      </c>
      <c r="J17" s="180" t="n">
        <f aca="true">INDIRECT("$Diferencia.Q" &amp; TEXT(COLUMN()*35-90+ROW()-3, "0"))</f>
        <v>0</v>
      </c>
      <c r="K17" s="180" t="n">
        <f aca="true">INDIRECT("$Diferencia.Q" &amp; TEXT(COLUMN()*35-90+ROW()-3, "0"))</f>
        <v>0</v>
      </c>
      <c r="L17" s="180" t="n">
        <f aca="true">INDIRECT("$Diferencia.Q" &amp; TEXT(COLUMN()*35-90+ROW()-3, "0"))</f>
        <v>0</v>
      </c>
      <c r="M17" s="180" t="n">
        <f aca="true">INDIRECT("$Diferencia.Q" &amp; TEXT(COLUMN()*35-90+ROW()-3, "0"))</f>
        <v>0</v>
      </c>
      <c r="N17" s="180" t="n">
        <f aca="true">INDIRECT("$Diferencia.Q" &amp; TEXT(COLUMN()*35-90+ROW()-3, "0"))</f>
        <v>0</v>
      </c>
      <c r="O17" s="180" t="n">
        <f aca="true">INDIRECT("$Diferencia.Q" &amp; TEXT(COLUMN()*35-90+ROW()-3, "0"))</f>
        <v>0</v>
      </c>
      <c r="P17" s="180" t="n">
        <f aca="true">INDIRECT("$Diferencia.Q" &amp; TEXT(COLUMN()*35-90+ROW()-3, "0"))</f>
        <v>0</v>
      </c>
      <c r="Q17" s="180" t="n">
        <f aca="true">INDIRECT("$Diferencia.Q" &amp; TEXT(COLUMN()*35-90+ROW()-3, "0"))</f>
        <v>0</v>
      </c>
      <c r="R17" s="180" t="n">
        <f aca="true">INDIRECT("$Diferencia.Q" &amp; TEXT(COLUMN()*35-90+ROW()-3, "0"))</f>
        <v>0</v>
      </c>
      <c r="S17" s="180" t="n">
        <f aca="true">INDIRECT("$Diferencia.Q" &amp; TEXT(COLUMN()*35-90+ROW()-3, "0"))</f>
        <v>0</v>
      </c>
      <c r="T17" s="180" t="n">
        <f aca="true">INDIRECT("$Diferencia.Q" &amp; TEXT(COLUMN()*35-90+ROW()-3, "0"))</f>
        <v>0</v>
      </c>
      <c r="U17" s="180" t="n">
        <f aca="true">INDIRECT("$Diferencia.Q" &amp; TEXT(COLUMN()*35-90+ROW()-3, "0"))</f>
        <v>0</v>
      </c>
      <c r="V17" s="180" t="n">
        <f aca="true">INDIRECT("$Diferencia.Q" &amp; TEXT(COLUMN()*35-90+ROW()-3, "0"))</f>
        <v>0</v>
      </c>
      <c r="W17" s="180" t="n">
        <f aca="true">INDIRECT("$Diferencia.Q" &amp; TEXT(COLUMN()*35-90+ROW()-3, "0"))</f>
        <v>0</v>
      </c>
      <c r="X17" s="180" t="n">
        <f aca="true">INDIRECT("$Diferencia.Q" &amp; TEXT(COLUMN()*35-90+ROW()-3, "0"))</f>
        <v>0</v>
      </c>
      <c r="Y17" s="180" t="n">
        <f aca="true">INDIRECT("$Diferencia.Q" &amp; TEXT(COLUMN()*35-90+ROW()-3, "0"))</f>
        <v>0</v>
      </c>
    </row>
    <row r="18" customFormat="false" ht="12.8" hidden="false" customHeight="false" outlineLevel="0" collapsed="false">
      <c r="A18" s="89" t="s">
        <v>59</v>
      </c>
      <c r="B18" s="179" t="n">
        <f aca="false">SUM(C18:X18)</f>
        <v>0</v>
      </c>
      <c r="C18" s="180" t="n">
        <f aca="true">INDIRECT("$Diferencia.Q" &amp; TEXT(COLUMN()*35-90+ROW()-3, "0"))</f>
        <v>0</v>
      </c>
      <c r="D18" s="180" t="n">
        <f aca="true">INDIRECT("$Diferencia.Q" &amp; TEXT(COLUMN()*35-90+ROW()-3, "0"))</f>
        <v>0</v>
      </c>
      <c r="E18" s="180" t="n">
        <f aca="true">INDIRECT("$Diferencia.Q" &amp; TEXT(COLUMN()*35-90+ROW()-3, "0"))</f>
        <v>0</v>
      </c>
      <c r="F18" s="180" t="n">
        <f aca="true">INDIRECT("$Diferencia.Q" &amp; TEXT(COLUMN()*35-90+ROW()-3, "0"))</f>
        <v>0</v>
      </c>
      <c r="G18" s="180" t="n">
        <f aca="true">INDIRECT("$Diferencia.Q" &amp; TEXT(COLUMN()*35-90+ROW()-3, "0"))</f>
        <v>0</v>
      </c>
      <c r="H18" s="180" t="n">
        <f aca="true">INDIRECT("$Diferencia.Q" &amp; TEXT(COLUMN()*35-90+ROW()-3, "0"))</f>
        <v>0</v>
      </c>
      <c r="I18" s="180" t="n">
        <f aca="true">INDIRECT("$Diferencia.Q" &amp; TEXT(COLUMN()*35-90+ROW()-3, "0"))</f>
        <v>0</v>
      </c>
      <c r="J18" s="180" t="n">
        <f aca="true">INDIRECT("$Diferencia.Q" &amp; TEXT(COLUMN()*35-90+ROW()-3, "0"))</f>
        <v>0</v>
      </c>
      <c r="K18" s="180" t="n">
        <f aca="true">INDIRECT("$Diferencia.Q" &amp; TEXT(COLUMN()*35-90+ROW()-3, "0"))</f>
        <v>0</v>
      </c>
      <c r="L18" s="180" t="n">
        <f aca="true">INDIRECT("$Diferencia.Q" &amp; TEXT(COLUMN()*35-90+ROW()-3, "0"))</f>
        <v>0</v>
      </c>
      <c r="M18" s="180" t="n">
        <f aca="true">INDIRECT("$Diferencia.Q" &amp; TEXT(COLUMN()*35-90+ROW()-3, "0"))</f>
        <v>0</v>
      </c>
      <c r="N18" s="180" t="n">
        <f aca="true">INDIRECT("$Diferencia.Q" &amp; TEXT(COLUMN()*35-90+ROW()-3, "0"))</f>
        <v>0</v>
      </c>
      <c r="O18" s="180" t="n">
        <f aca="true">INDIRECT("$Diferencia.Q" &amp; TEXT(COLUMN()*35-90+ROW()-3, "0"))</f>
        <v>0</v>
      </c>
      <c r="P18" s="180" t="n">
        <f aca="true">INDIRECT("$Diferencia.Q" &amp; TEXT(COLUMN()*35-90+ROW()-3, "0"))</f>
        <v>0</v>
      </c>
      <c r="Q18" s="180" t="n">
        <f aca="true">INDIRECT("$Diferencia.Q" &amp; TEXT(COLUMN()*35-90+ROW()-3, "0"))</f>
        <v>0</v>
      </c>
      <c r="R18" s="180" t="n">
        <f aca="true">INDIRECT("$Diferencia.Q" &amp; TEXT(COLUMN()*35-90+ROW()-3, "0"))</f>
        <v>0</v>
      </c>
      <c r="S18" s="180" t="n">
        <f aca="true">INDIRECT("$Diferencia.Q" &amp; TEXT(COLUMN()*35-90+ROW()-3, "0"))</f>
        <v>0</v>
      </c>
      <c r="T18" s="180" t="n">
        <f aca="true">INDIRECT("$Diferencia.Q" &amp; TEXT(COLUMN()*35-90+ROW()-3, "0"))</f>
        <v>0</v>
      </c>
      <c r="U18" s="180" t="n">
        <f aca="true">INDIRECT("$Diferencia.Q" &amp; TEXT(COLUMN()*35-90+ROW()-3, "0"))</f>
        <v>0</v>
      </c>
      <c r="V18" s="180" t="n">
        <f aca="true">INDIRECT("$Diferencia.Q" &amp; TEXT(COLUMN()*35-90+ROW()-3, "0"))</f>
        <v>0</v>
      </c>
      <c r="W18" s="180" t="n">
        <f aca="true">INDIRECT("$Diferencia.Q" &amp; TEXT(COLUMN()*35-90+ROW()-3, "0"))</f>
        <v>0</v>
      </c>
      <c r="X18" s="180" t="n">
        <f aca="true">INDIRECT("$Diferencia.Q" &amp; TEXT(COLUMN()*35-90+ROW()-3, "0"))</f>
        <v>0</v>
      </c>
      <c r="Y18" s="180" t="n">
        <f aca="true">INDIRECT("$Diferencia.Q" &amp; TEXT(COLUMN()*35-90+ROW()-3, "0"))</f>
        <v>0</v>
      </c>
    </row>
    <row r="19" customFormat="false" ht="12.8" hidden="false" customHeight="false" outlineLevel="0" collapsed="false">
      <c r="A19" s="89" t="s">
        <v>60</v>
      </c>
      <c r="B19" s="179" t="n">
        <f aca="false">SUM(C19:X19)</f>
        <v>0</v>
      </c>
      <c r="C19" s="180" t="n">
        <f aca="true">INDIRECT("$Diferencia.Q" &amp; TEXT(COLUMN()*35-90+ROW()-3, "0"))</f>
        <v>0</v>
      </c>
      <c r="D19" s="180" t="n">
        <f aca="true">INDIRECT("$Diferencia.Q" &amp; TEXT(COLUMN()*35-90+ROW()-3, "0"))</f>
        <v>0</v>
      </c>
      <c r="E19" s="180" t="n">
        <f aca="true">INDIRECT("$Diferencia.Q" &amp; TEXT(COLUMN()*35-90+ROW()-3, "0"))</f>
        <v>0</v>
      </c>
      <c r="F19" s="180" t="n">
        <f aca="true">INDIRECT("$Diferencia.Q" &amp; TEXT(COLUMN()*35-90+ROW()-3, "0"))</f>
        <v>0</v>
      </c>
      <c r="G19" s="180" t="n">
        <f aca="true">INDIRECT("$Diferencia.Q" &amp; TEXT(COLUMN()*35-90+ROW()-3, "0"))</f>
        <v>0</v>
      </c>
      <c r="H19" s="180" t="n">
        <f aca="true">INDIRECT("$Diferencia.Q" &amp; TEXT(COLUMN()*35-90+ROW()-3, "0"))</f>
        <v>0</v>
      </c>
      <c r="I19" s="180" t="n">
        <f aca="true">INDIRECT("$Diferencia.Q" &amp; TEXT(COLUMN()*35-90+ROW()-3, "0"))</f>
        <v>0</v>
      </c>
      <c r="J19" s="180" t="n">
        <f aca="true">INDIRECT("$Diferencia.Q" &amp; TEXT(COLUMN()*35-90+ROW()-3, "0"))</f>
        <v>0</v>
      </c>
      <c r="K19" s="180" t="n">
        <f aca="true">INDIRECT("$Diferencia.Q" &amp; TEXT(COLUMN()*35-90+ROW()-3, "0"))</f>
        <v>0</v>
      </c>
      <c r="L19" s="180" t="n">
        <f aca="true">INDIRECT("$Diferencia.Q" &amp; TEXT(COLUMN()*35-90+ROW()-3, "0"))</f>
        <v>0</v>
      </c>
      <c r="M19" s="180" t="n">
        <f aca="true">INDIRECT("$Diferencia.Q" &amp; TEXT(COLUMN()*35-90+ROW()-3, "0"))</f>
        <v>0</v>
      </c>
      <c r="N19" s="180" t="n">
        <f aca="true">INDIRECT("$Diferencia.Q" &amp; TEXT(COLUMN()*35-90+ROW()-3, "0"))</f>
        <v>0</v>
      </c>
      <c r="O19" s="180" t="n">
        <f aca="true">INDIRECT("$Diferencia.Q" &amp; TEXT(COLUMN()*35-90+ROW()-3, "0"))</f>
        <v>0</v>
      </c>
      <c r="P19" s="180" t="n">
        <f aca="true">INDIRECT("$Diferencia.Q" &amp; TEXT(COLUMN()*35-90+ROW()-3, "0"))</f>
        <v>0</v>
      </c>
      <c r="Q19" s="180" t="n">
        <f aca="true">INDIRECT("$Diferencia.Q" &amp; TEXT(COLUMN()*35-90+ROW()-3, "0"))</f>
        <v>0</v>
      </c>
      <c r="R19" s="180" t="n">
        <f aca="true">INDIRECT("$Diferencia.Q" &amp; TEXT(COLUMN()*35-90+ROW()-3, "0"))</f>
        <v>0</v>
      </c>
      <c r="S19" s="180" t="n">
        <f aca="true">INDIRECT("$Diferencia.Q" &amp; TEXT(COLUMN()*35-90+ROW()-3, "0"))</f>
        <v>0</v>
      </c>
      <c r="T19" s="180" t="n">
        <f aca="true">INDIRECT("$Diferencia.Q" &amp; TEXT(COLUMN()*35-90+ROW()-3, "0"))</f>
        <v>0</v>
      </c>
      <c r="U19" s="180" t="n">
        <f aca="true">INDIRECT("$Diferencia.Q" &amp; TEXT(COLUMN()*35-90+ROW()-3, "0"))</f>
        <v>0</v>
      </c>
      <c r="V19" s="180" t="n">
        <f aca="true">INDIRECT("$Diferencia.Q" &amp; TEXT(COLUMN()*35-90+ROW()-3, "0"))</f>
        <v>0</v>
      </c>
      <c r="W19" s="180" t="n">
        <f aca="true">INDIRECT("$Diferencia.Q" &amp; TEXT(COLUMN()*35-90+ROW()-3, "0"))</f>
        <v>0</v>
      </c>
      <c r="X19" s="180" t="n">
        <f aca="true">INDIRECT("$Diferencia.Q" &amp; TEXT(COLUMN()*35-90+ROW()-3, "0"))</f>
        <v>0</v>
      </c>
      <c r="Y19" s="180" t="n">
        <f aca="true">INDIRECT("$Diferencia.Q" &amp; TEXT(COLUMN()*35-90+ROW()-3, "0"))</f>
        <v>0</v>
      </c>
    </row>
    <row r="20" customFormat="false" ht="12.8" hidden="false" customHeight="false" outlineLevel="0" collapsed="false">
      <c r="A20" s="89" t="s">
        <v>61</v>
      </c>
      <c r="B20" s="179" t="n">
        <f aca="false">SUM(C20:X20)</f>
        <v>0</v>
      </c>
      <c r="C20" s="180" t="n">
        <f aca="true">INDIRECT("$Diferencia.Q" &amp; TEXT(COLUMN()*35-90+ROW()-3, "0"))</f>
        <v>0</v>
      </c>
      <c r="D20" s="180" t="n">
        <f aca="true">INDIRECT("$Diferencia.Q" &amp; TEXT(COLUMN()*35-90+ROW()-3, "0"))</f>
        <v>0</v>
      </c>
      <c r="E20" s="180" t="n">
        <f aca="true">INDIRECT("$Diferencia.Q" &amp; TEXT(COLUMN()*35-90+ROW()-3, "0"))</f>
        <v>0</v>
      </c>
      <c r="F20" s="180" t="n">
        <f aca="true">INDIRECT("$Diferencia.Q" &amp; TEXT(COLUMN()*35-90+ROW()-3, "0"))</f>
        <v>0</v>
      </c>
      <c r="G20" s="180" t="n">
        <f aca="true">INDIRECT("$Diferencia.Q" &amp; TEXT(COLUMN()*35-90+ROW()-3, "0"))</f>
        <v>0</v>
      </c>
      <c r="H20" s="180" t="n">
        <f aca="true">INDIRECT("$Diferencia.Q" &amp; TEXT(COLUMN()*35-90+ROW()-3, "0"))</f>
        <v>0</v>
      </c>
      <c r="I20" s="180" t="n">
        <f aca="true">INDIRECT("$Diferencia.Q" &amp; TEXT(COLUMN()*35-90+ROW()-3, "0"))</f>
        <v>0</v>
      </c>
      <c r="J20" s="180" t="n">
        <f aca="true">INDIRECT("$Diferencia.Q" &amp; TEXT(COLUMN()*35-90+ROW()-3, "0"))</f>
        <v>0</v>
      </c>
      <c r="K20" s="180" t="n">
        <f aca="true">INDIRECT("$Diferencia.Q" &amp; TEXT(COLUMN()*35-90+ROW()-3, "0"))</f>
        <v>0</v>
      </c>
      <c r="L20" s="180" t="n">
        <f aca="true">INDIRECT("$Diferencia.Q" &amp; TEXT(COLUMN()*35-90+ROW()-3, "0"))</f>
        <v>0</v>
      </c>
      <c r="M20" s="180" t="n">
        <f aca="true">INDIRECT("$Diferencia.Q" &amp; TEXT(COLUMN()*35-90+ROW()-3, "0"))</f>
        <v>0</v>
      </c>
      <c r="N20" s="180" t="n">
        <f aca="true">INDIRECT("$Diferencia.Q" &amp; TEXT(COLUMN()*35-90+ROW()-3, "0"))</f>
        <v>0</v>
      </c>
      <c r="O20" s="180" t="n">
        <f aca="true">INDIRECT("$Diferencia.Q" &amp; TEXT(COLUMN()*35-90+ROW()-3, "0"))</f>
        <v>0</v>
      </c>
      <c r="P20" s="180" t="n">
        <f aca="true">INDIRECT("$Diferencia.Q" &amp; TEXT(COLUMN()*35-90+ROW()-3, "0"))</f>
        <v>0</v>
      </c>
      <c r="Q20" s="180" t="n">
        <f aca="true">INDIRECT("$Diferencia.Q" &amp; TEXT(COLUMN()*35-90+ROW()-3, "0"))</f>
        <v>0</v>
      </c>
      <c r="R20" s="180" t="n">
        <f aca="true">INDIRECT("$Diferencia.Q" &amp; TEXT(COLUMN()*35-90+ROW()-3, "0"))</f>
        <v>0</v>
      </c>
      <c r="S20" s="180" t="n">
        <f aca="true">INDIRECT("$Diferencia.Q" &amp; TEXT(COLUMN()*35-90+ROW()-3, "0"))</f>
        <v>0</v>
      </c>
      <c r="T20" s="180" t="n">
        <f aca="true">INDIRECT("$Diferencia.Q" &amp; TEXT(COLUMN()*35-90+ROW()-3, "0"))</f>
        <v>0</v>
      </c>
      <c r="U20" s="180" t="n">
        <f aca="true">INDIRECT("$Diferencia.Q" &amp; TEXT(COLUMN()*35-90+ROW()-3, "0"))</f>
        <v>0</v>
      </c>
      <c r="V20" s="180" t="n">
        <f aca="true">INDIRECT("$Diferencia.Q" &amp; TEXT(COLUMN()*35-90+ROW()-3, "0"))</f>
        <v>0</v>
      </c>
      <c r="W20" s="180" t="n">
        <f aca="true">INDIRECT("$Diferencia.Q" &amp; TEXT(COLUMN()*35-90+ROW()-3, "0"))</f>
        <v>0</v>
      </c>
      <c r="X20" s="180" t="n">
        <f aca="true">INDIRECT("$Diferencia.Q" &amp; TEXT(COLUMN()*35-90+ROW()-3, "0"))</f>
        <v>0</v>
      </c>
      <c r="Y20" s="180" t="n">
        <f aca="true">INDIRECT("$Diferencia.Q" &amp; TEXT(COLUMN()*35-90+ROW()-3, "0"))</f>
        <v>0</v>
      </c>
    </row>
    <row r="21" customFormat="false" ht="12.8" hidden="false" customHeight="false" outlineLevel="0" collapsed="false">
      <c r="A21" s="89" t="s">
        <v>62</v>
      </c>
      <c r="B21" s="179" t="n">
        <f aca="false">SUM(C21:X21)</f>
        <v>0</v>
      </c>
      <c r="C21" s="180" t="n">
        <f aca="true">INDIRECT("$Diferencia.Q" &amp; TEXT(COLUMN()*35-90+ROW()-3, "0"))</f>
        <v>0</v>
      </c>
      <c r="D21" s="180" t="n">
        <f aca="true">INDIRECT("$Diferencia.Q" &amp; TEXT(COLUMN()*35-90+ROW()-3, "0"))</f>
        <v>0</v>
      </c>
      <c r="E21" s="180" t="n">
        <f aca="true">INDIRECT("$Diferencia.Q" &amp; TEXT(COLUMN()*35-90+ROW()-3, "0"))</f>
        <v>0</v>
      </c>
      <c r="F21" s="180" t="n">
        <f aca="true">INDIRECT("$Diferencia.Q" &amp; TEXT(COLUMN()*35-90+ROW()-3, "0"))</f>
        <v>0</v>
      </c>
      <c r="G21" s="180" t="n">
        <f aca="true">INDIRECT("$Diferencia.Q" &amp; TEXT(COLUMN()*35-90+ROW()-3, "0"))</f>
        <v>0</v>
      </c>
      <c r="H21" s="180" t="n">
        <f aca="true">INDIRECT("$Diferencia.Q" &amp; TEXT(COLUMN()*35-90+ROW()-3, "0"))</f>
        <v>0</v>
      </c>
      <c r="I21" s="180" t="n">
        <f aca="true">INDIRECT("$Diferencia.Q" &amp; TEXT(COLUMN()*35-90+ROW()-3, "0"))</f>
        <v>0</v>
      </c>
      <c r="J21" s="180" t="n">
        <f aca="true">INDIRECT("$Diferencia.Q" &amp; TEXT(COLUMN()*35-90+ROW()-3, "0"))</f>
        <v>0</v>
      </c>
      <c r="K21" s="180" t="n">
        <f aca="true">INDIRECT("$Diferencia.Q" &amp; TEXT(COLUMN()*35-90+ROW()-3, "0"))</f>
        <v>0</v>
      </c>
      <c r="L21" s="180" t="n">
        <f aca="true">INDIRECT("$Diferencia.Q" &amp; TEXT(COLUMN()*35-90+ROW()-3, "0"))</f>
        <v>0</v>
      </c>
      <c r="M21" s="180" t="n">
        <f aca="true">INDIRECT("$Diferencia.Q" &amp; TEXT(COLUMN()*35-90+ROW()-3, "0"))</f>
        <v>0</v>
      </c>
      <c r="N21" s="180" t="n">
        <f aca="true">INDIRECT("$Diferencia.Q" &amp; TEXT(COLUMN()*35-90+ROW()-3, "0"))</f>
        <v>0</v>
      </c>
      <c r="O21" s="180" t="n">
        <f aca="true">INDIRECT("$Diferencia.Q" &amp; TEXT(COLUMN()*35-90+ROW()-3, "0"))</f>
        <v>0</v>
      </c>
      <c r="P21" s="180" t="n">
        <f aca="true">INDIRECT("$Diferencia.Q" &amp; TEXT(COLUMN()*35-90+ROW()-3, "0"))</f>
        <v>0</v>
      </c>
      <c r="Q21" s="180" t="n">
        <f aca="true">INDIRECT("$Diferencia.Q" &amp; TEXT(COLUMN()*35-90+ROW()-3, "0"))</f>
        <v>0</v>
      </c>
      <c r="R21" s="180" t="n">
        <f aca="true">INDIRECT("$Diferencia.Q" &amp; TEXT(COLUMN()*35-90+ROW()-3, "0"))</f>
        <v>0</v>
      </c>
      <c r="S21" s="180" t="n">
        <f aca="true">INDIRECT("$Diferencia.Q" &amp; TEXT(COLUMN()*35-90+ROW()-3, "0"))</f>
        <v>0</v>
      </c>
      <c r="T21" s="180" t="n">
        <f aca="true">INDIRECT("$Diferencia.Q" &amp; TEXT(COLUMN()*35-90+ROW()-3, "0"))</f>
        <v>0</v>
      </c>
      <c r="U21" s="180" t="n">
        <f aca="true">INDIRECT("$Diferencia.Q" &amp; TEXT(COLUMN()*35-90+ROW()-3, "0"))</f>
        <v>0</v>
      </c>
      <c r="V21" s="180" t="n">
        <f aca="true">INDIRECT("$Diferencia.Q" &amp; TEXT(COLUMN()*35-90+ROW()-3, "0"))</f>
        <v>0</v>
      </c>
      <c r="W21" s="180" t="n">
        <f aca="true">INDIRECT("$Diferencia.Q" &amp; TEXT(COLUMN()*35-90+ROW()-3, "0"))</f>
        <v>0</v>
      </c>
      <c r="X21" s="180" t="n">
        <f aca="true">INDIRECT("$Diferencia.Q" &amp; TEXT(COLUMN()*35-90+ROW()-3, "0"))</f>
        <v>0</v>
      </c>
      <c r="Y21" s="180" t="n">
        <f aca="true">INDIRECT("$Diferencia.Q" &amp; TEXT(COLUMN()*35-90+ROW()-3, "0"))</f>
        <v>0</v>
      </c>
    </row>
    <row r="22" customFormat="false" ht="12.8" hidden="false" customHeight="false" outlineLevel="0" collapsed="false">
      <c r="A22" s="89" t="s">
        <v>63</v>
      </c>
      <c r="B22" s="179" t="n">
        <f aca="false">SUM(C22:X22)</f>
        <v>0</v>
      </c>
      <c r="C22" s="180" t="n">
        <f aca="true">INDIRECT("$Diferencia.Q" &amp; TEXT(COLUMN()*35-90+ROW()-3, "0"))</f>
        <v>0</v>
      </c>
      <c r="D22" s="180" t="n">
        <f aca="true">INDIRECT("$Diferencia.Q" &amp; TEXT(COLUMN()*35-90+ROW()-3, "0"))</f>
        <v>0</v>
      </c>
      <c r="E22" s="180" t="n">
        <f aca="true">INDIRECT("$Diferencia.Q" &amp; TEXT(COLUMN()*35-90+ROW()-3, "0"))</f>
        <v>0</v>
      </c>
      <c r="F22" s="180" t="n">
        <f aca="true">INDIRECT("$Diferencia.Q" &amp; TEXT(COLUMN()*35-90+ROW()-3, "0"))</f>
        <v>0</v>
      </c>
      <c r="G22" s="180" t="n">
        <f aca="true">INDIRECT("$Diferencia.Q" &amp; TEXT(COLUMN()*35-90+ROW()-3, "0"))</f>
        <v>0</v>
      </c>
      <c r="H22" s="180" t="n">
        <f aca="true">INDIRECT("$Diferencia.Q" &amp; TEXT(COLUMN()*35-90+ROW()-3, "0"))</f>
        <v>0</v>
      </c>
      <c r="I22" s="180" t="n">
        <f aca="true">INDIRECT("$Diferencia.Q" &amp; TEXT(COLUMN()*35-90+ROW()-3, "0"))</f>
        <v>0</v>
      </c>
      <c r="J22" s="180" t="n">
        <f aca="true">INDIRECT("$Diferencia.Q" &amp; TEXT(COLUMN()*35-90+ROW()-3, "0"))</f>
        <v>0</v>
      </c>
      <c r="K22" s="180" t="n">
        <f aca="true">INDIRECT("$Diferencia.Q" &amp; TEXT(COLUMN()*35-90+ROW()-3, "0"))</f>
        <v>0</v>
      </c>
      <c r="L22" s="180" t="n">
        <f aca="true">INDIRECT("$Diferencia.Q" &amp; TEXT(COLUMN()*35-90+ROW()-3, "0"))</f>
        <v>0</v>
      </c>
      <c r="M22" s="180" t="n">
        <f aca="true">INDIRECT("$Diferencia.Q" &amp; TEXT(COLUMN()*35-90+ROW()-3, "0"))</f>
        <v>0</v>
      </c>
      <c r="N22" s="180" t="n">
        <f aca="true">INDIRECT("$Diferencia.Q" &amp; TEXT(COLUMN()*35-90+ROW()-3, "0"))</f>
        <v>0</v>
      </c>
      <c r="O22" s="180" t="n">
        <f aca="true">INDIRECT("$Diferencia.Q" &amp; TEXT(COLUMN()*35-90+ROW()-3, "0"))</f>
        <v>0</v>
      </c>
      <c r="P22" s="180" t="n">
        <f aca="true">INDIRECT("$Diferencia.Q" &amp; TEXT(COLUMN()*35-90+ROW()-3, "0"))</f>
        <v>0</v>
      </c>
      <c r="Q22" s="180" t="n">
        <f aca="true">INDIRECT("$Diferencia.Q" &amp; TEXT(COLUMN()*35-90+ROW()-3, "0"))</f>
        <v>0</v>
      </c>
      <c r="R22" s="180" t="n">
        <f aca="true">INDIRECT("$Diferencia.Q" &amp; TEXT(COLUMN()*35-90+ROW()-3, "0"))</f>
        <v>0</v>
      </c>
      <c r="S22" s="180" t="n">
        <f aca="true">INDIRECT("$Diferencia.Q" &amp; TEXT(COLUMN()*35-90+ROW()-3, "0"))</f>
        <v>0</v>
      </c>
      <c r="T22" s="180" t="n">
        <f aca="true">INDIRECT("$Diferencia.Q" &amp; TEXT(COLUMN()*35-90+ROW()-3, "0"))</f>
        <v>0</v>
      </c>
      <c r="U22" s="180" t="n">
        <f aca="true">INDIRECT("$Diferencia.Q" &amp; TEXT(COLUMN()*35-90+ROW()-3, "0"))</f>
        <v>0</v>
      </c>
      <c r="V22" s="180" t="n">
        <f aca="true">INDIRECT("$Diferencia.Q" &amp; TEXT(COLUMN()*35-90+ROW()-3, "0"))</f>
        <v>0</v>
      </c>
      <c r="W22" s="180" t="n">
        <f aca="true">INDIRECT("$Diferencia.Q" &amp; TEXT(COLUMN()*35-90+ROW()-3, "0"))</f>
        <v>0</v>
      </c>
      <c r="X22" s="180" t="n">
        <f aca="true">INDIRECT("$Diferencia.Q" &amp; TEXT(COLUMN()*35-90+ROW()-3, "0"))</f>
        <v>0</v>
      </c>
      <c r="Y22" s="180" t="n">
        <f aca="true">INDIRECT("$Diferencia.Q" &amp; TEXT(COLUMN()*35-90+ROW()-3, "0"))</f>
        <v>0</v>
      </c>
    </row>
    <row r="23" customFormat="false" ht="12.8" hidden="false" customHeight="false" outlineLevel="0" collapsed="false">
      <c r="A23" s="89" t="s">
        <v>64</v>
      </c>
      <c r="B23" s="179" t="n">
        <f aca="false">SUM(C23:X23)</f>
        <v>0</v>
      </c>
      <c r="C23" s="180" t="n">
        <f aca="true">INDIRECT("$Diferencia.Q" &amp; TEXT(COLUMN()*35-90+ROW()-3, "0"))</f>
        <v>0</v>
      </c>
      <c r="D23" s="180" t="n">
        <f aca="true">INDIRECT("$Diferencia.Q" &amp; TEXT(COLUMN()*35-90+ROW()-3, "0"))</f>
        <v>0</v>
      </c>
      <c r="E23" s="180" t="n">
        <f aca="true">INDIRECT("$Diferencia.Q" &amp; TEXT(COLUMN()*35-90+ROW()-3, "0"))</f>
        <v>0</v>
      </c>
      <c r="F23" s="180" t="n">
        <f aca="true">INDIRECT("$Diferencia.Q" &amp; TEXT(COLUMN()*35-90+ROW()-3, "0"))</f>
        <v>0</v>
      </c>
      <c r="G23" s="180" t="n">
        <f aca="true">INDIRECT("$Diferencia.Q" &amp; TEXT(COLUMN()*35-90+ROW()-3, "0"))</f>
        <v>0</v>
      </c>
      <c r="H23" s="180" t="n">
        <f aca="true">INDIRECT("$Diferencia.Q" &amp; TEXT(COLUMN()*35-90+ROW()-3, "0"))</f>
        <v>0</v>
      </c>
      <c r="I23" s="180" t="n">
        <f aca="true">INDIRECT("$Diferencia.Q" &amp; TEXT(COLUMN()*35-90+ROW()-3, "0"))</f>
        <v>0</v>
      </c>
      <c r="J23" s="180" t="n">
        <f aca="true">INDIRECT("$Diferencia.Q" &amp; TEXT(COLUMN()*35-90+ROW()-3, "0"))</f>
        <v>0</v>
      </c>
      <c r="K23" s="180" t="n">
        <f aca="true">INDIRECT("$Diferencia.Q" &amp; TEXT(COLUMN()*35-90+ROW()-3, "0"))</f>
        <v>0</v>
      </c>
      <c r="L23" s="180" t="n">
        <f aca="true">INDIRECT("$Diferencia.Q" &amp; TEXT(COLUMN()*35-90+ROW()-3, "0"))</f>
        <v>0</v>
      </c>
      <c r="M23" s="180" t="n">
        <f aca="true">INDIRECT("$Diferencia.Q" &amp; TEXT(COLUMN()*35-90+ROW()-3, "0"))</f>
        <v>0</v>
      </c>
      <c r="N23" s="180" t="n">
        <f aca="true">INDIRECT("$Diferencia.Q" &amp; TEXT(COLUMN()*35-90+ROW()-3, "0"))</f>
        <v>0</v>
      </c>
      <c r="O23" s="180" t="n">
        <f aca="true">INDIRECT("$Diferencia.Q" &amp; TEXT(COLUMN()*35-90+ROW()-3, "0"))</f>
        <v>0</v>
      </c>
      <c r="P23" s="180" t="n">
        <f aca="true">INDIRECT("$Diferencia.Q" &amp; TEXT(COLUMN()*35-90+ROW()-3, "0"))</f>
        <v>0</v>
      </c>
      <c r="Q23" s="180" t="n">
        <f aca="true">INDIRECT("$Diferencia.Q" &amp; TEXT(COLUMN()*35-90+ROW()-3, "0"))</f>
        <v>0</v>
      </c>
      <c r="R23" s="180" t="n">
        <f aca="true">INDIRECT("$Diferencia.Q" &amp; TEXT(COLUMN()*35-90+ROW()-3, "0"))</f>
        <v>0</v>
      </c>
      <c r="S23" s="180" t="n">
        <f aca="true">INDIRECT("$Diferencia.Q" &amp; TEXT(COLUMN()*35-90+ROW()-3, "0"))</f>
        <v>0</v>
      </c>
      <c r="T23" s="180" t="n">
        <f aca="true">INDIRECT("$Diferencia.Q" &amp; TEXT(COLUMN()*35-90+ROW()-3, "0"))</f>
        <v>0</v>
      </c>
      <c r="U23" s="180" t="n">
        <f aca="true">INDIRECT("$Diferencia.Q" &amp; TEXT(COLUMN()*35-90+ROW()-3, "0"))</f>
        <v>0</v>
      </c>
      <c r="V23" s="180" t="n">
        <f aca="true">INDIRECT("$Diferencia.Q" &amp; TEXT(COLUMN()*35-90+ROW()-3, "0"))</f>
        <v>0</v>
      </c>
      <c r="W23" s="180" t="n">
        <f aca="true">INDIRECT("$Diferencia.Q" &amp; TEXT(COLUMN()*35-90+ROW()-3, "0"))</f>
        <v>0</v>
      </c>
      <c r="X23" s="180" t="n">
        <f aca="true">INDIRECT("$Diferencia.Q" &amp; TEXT(COLUMN()*35-90+ROW()-3, "0"))</f>
        <v>0</v>
      </c>
      <c r="Y23" s="180" t="n">
        <f aca="true">INDIRECT("$Diferencia.Q" &amp; TEXT(COLUMN()*35-90+ROW()-3, "0"))</f>
        <v>0</v>
      </c>
    </row>
    <row r="24" customFormat="false" ht="12.8" hidden="false" customHeight="false" outlineLevel="0" collapsed="false">
      <c r="A24" s="89" t="s">
        <v>65</v>
      </c>
      <c r="B24" s="179" t="n">
        <f aca="false">SUM(C24:X24)</f>
        <v>0</v>
      </c>
      <c r="C24" s="180" t="n">
        <f aca="true">INDIRECT("$Diferencia.Q" &amp; TEXT(COLUMN()*35-90+ROW()-3, "0"))</f>
        <v>0</v>
      </c>
      <c r="D24" s="180" t="n">
        <f aca="true">INDIRECT("$Diferencia.Q" &amp; TEXT(COLUMN()*35-90+ROW()-3, "0"))</f>
        <v>0</v>
      </c>
      <c r="E24" s="180" t="n">
        <f aca="true">INDIRECT("$Diferencia.Q" &amp; TEXT(COLUMN()*35-90+ROW()-3, "0"))</f>
        <v>0</v>
      </c>
      <c r="F24" s="180" t="n">
        <f aca="true">INDIRECT("$Diferencia.Q" &amp; TEXT(COLUMN()*35-90+ROW()-3, "0"))</f>
        <v>0</v>
      </c>
      <c r="G24" s="180" t="n">
        <f aca="true">INDIRECT("$Diferencia.Q" &amp; TEXT(COLUMN()*35-90+ROW()-3, "0"))</f>
        <v>0</v>
      </c>
      <c r="H24" s="180" t="n">
        <f aca="true">INDIRECT("$Diferencia.Q" &amp; TEXT(COLUMN()*35-90+ROW()-3, "0"))</f>
        <v>0</v>
      </c>
      <c r="I24" s="180" t="n">
        <f aca="true">INDIRECT("$Diferencia.Q" &amp; TEXT(COLUMN()*35-90+ROW()-3, "0"))</f>
        <v>0</v>
      </c>
      <c r="J24" s="180" t="n">
        <f aca="true">INDIRECT("$Diferencia.Q" &amp; TEXT(COLUMN()*35-90+ROW()-3, "0"))</f>
        <v>0</v>
      </c>
      <c r="K24" s="180" t="n">
        <f aca="true">INDIRECT("$Diferencia.Q" &amp; TEXT(COLUMN()*35-90+ROW()-3, "0"))</f>
        <v>0</v>
      </c>
      <c r="L24" s="180" t="n">
        <f aca="true">INDIRECT("$Diferencia.Q" &amp; TEXT(COLUMN()*35-90+ROW()-3, "0"))</f>
        <v>0</v>
      </c>
      <c r="M24" s="180" t="n">
        <f aca="true">INDIRECT("$Diferencia.Q" &amp; TEXT(COLUMN()*35-90+ROW()-3, "0"))</f>
        <v>0</v>
      </c>
      <c r="N24" s="180" t="n">
        <f aca="true">INDIRECT("$Diferencia.Q" &amp; TEXT(COLUMN()*35-90+ROW()-3, "0"))</f>
        <v>0</v>
      </c>
      <c r="O24" s="180" t="n">
        <f aca="true">INDIRECT("$Diferencia.Q" &amp; TEXT(COLUMN()*35-90+ROW()-3, "0"))</f>
        <v>0</v>
      </c>
      <c r="P24" s="180" t="n">
        <f aca="true">INDIRECT("$Diferencia.Q" &amp; TEXT(COLUMN()*35-90+ROW()-3, "0"))</f>
        <v>0</v>
      </c>
      <c r="Q24" s="180" t="n">
        <f aca="true">INDIRECT("$Diferencia.Q" &amp; TEXT(COLUMN()*35-90+ROW()-3, "0"))</f>
        <v>0</v>
      </c>
      <c r="R24" s="180" t="n">
        <f aca="true">INDIRECT("$Diferencia.Q" &amp; TEXT(COLUMN()*35-90+ROW()-3, "0"))</f>
        <v>0</v>
      </c>
      <c r="S24" s="180" t="n">
        <f aca="true">INDIRECT("$Diferencia.Q" &amp; TEXT(COLUMN()*35-90+ROW()-3, "0"))</f>
        <v>0</v>
      </c>
      <c r="T24" s="180" t="n">
        <f aca="true">INDIRECT("$Diferencia.Q" &amp; TEXT(COLUMN()*35-90+ROW()-3, "0"))</f>
        <v>0</v>
      </c>
      <c r="U24" s="180" t="n">
        <f aca="true">INDIRECT("$Diferencia.Q" &amp; TEXT(COLUMN()*35-90+ROW()-3, "0"))</f>
        <v>0</v>
      </c>
      <c r="V24" s="180" t="n">
        <f aca="true">INDIRECT("$Diferencia.Q" &amp; TEXT(COLUMN()*35-90+ROW()-3, "0"))</f>
        <v>0</v>
      </c>
      <c r="W24" s="180" t="n">
        <f aca="true">INDIRECT("$Diferencia.Q" &amp; TEXT(COLUMN()*35-90+ROW()-3, "0"))</f>
        <v>0</v>
      </c>
      <c r="X24" s="180" t="n">
        <f aca="true">INDIRECT("$Diferencia.Q" &amp; TEXT(COLUMN()*35-90+ROW()-3, "0"))</f>
        <v>0</v>
      </c>
      <c r="Y24" s="180" t="n">
        <f aca="true">INDIRECT("$Diferencia.Q" &amp; TEXT(COLUMN()*35-90+ROW()-3, "0"))</f>
        <v>0</v>
      </c>
    </row>
    <row r="25" customFormat="false" ht="12.8" hidden="false" customHeight="false" outlineLevel="0" collapsed="false">
      <c r="A25" s="89" t="s">
        <v>66</v>
      </c>
      <c r="B25" s="179" t="n">
        <f aca="false">SUM(C25:X25)</f>
        <v>0</v>
      </c>
      <c r="C25" s="180" t="n">
        <f aca="true">INDIRECT("$Diferencia.Q" &amp; TEXT(COLUMN()*35-90+ROW()-3, "0"))</f>
        <v>0</v>
      </c>
      <c r="D25" s="180" t="n">
        <f aca="true">INDIRECT("$Diferencia.Q" &amp; TEXT(COLUMN()*35-90+ROW()-3, "0"))</f>
        <v>0</v>
      </c>
      <c r="E25" s="180" t="n">
        <f aca="true">INDIRECT("$Diferencia.Q" &amp; TEXT(COLUMN()*35-90+ROW()-3, "0"))</f>
        <v>0</v>
      </c>
      <c r="F25" s="180" t="n">
        <f aca="true">INDIRECT("$Diferencia.Q" &amp; TEXT(COLUMN()*35-90+ROW()-3, "0"))</f>
        <v>0</v>
      </c>
      <c r="G25" s="180" t="n">
        <f aca="true">INDIRECT("$Diferencia.Q" &amp; TEXT(COLUMN()*35-90+ROW()-3, "0"))</f>
        <v>0</v>
      </c>
      <c r="H25" s="180" t="n">
        <f aca="true">INDIRECT("$Diferencia.Q" &amp; TEXT(COLUMN()*35-90+ROW()-3, "0"))</f>
        <v>0</v>
      </c>
      <c r="I25" s="180" t="n">
        <f aca="true">INDIRECT("$Diferencia.Q" &amp; TEXT(COLUMN()*35-90+ROW()-3, "0"))</f>
        <v>0</v>
      </c>
      <c r="J25" s="180" t="n">
        <f aca="true">INDIRECT("$Diferencia.Q" &amp; TEXT(COLUMN()*35-90+ROW()-3, "0"))</f>
        <v>0</v>
      </c>
      <c r="K25" s="180" t="n">
        <f aca="true">INDIRECT("$Diferencia.Q" &amp; TEXT(COLUMN()*35-90+ROW()-3, "0"))</f>
        <v>0</v>
      </c>
      <c r="L25" s="180" t="n">
        <f aca="true">INDIRECT("$Diferencia.Q" &amp; TEXT(COLUMN()*35-90+ROW()-3, "0"))</f>
        <v>0</v>
      </c>
      <c r="M25" s="180" t="n">
        <f aca="true">INDIRECT("$Diferencia.Q" &amp; TEXT(COLUMN()*35-90+ROW()-3, "0"))</f>
        <v>0</v>
      </c>
      <c r="N25" s="180" t="n">
        <f aca="true">INDIRECT("$Diferencia.Q" &amp; TEXT(COLUMN()*35-90+ROW()-3, "0"))</f>
        <v>0</v>
      </c>
      <c r="O25" s="180" t="n">
        <f aca="true">INDIRECT("$Diferencia.Q" &amp; TEXT(COLUMN()*35-90+ROW()-3, "0"))</f>
        <v>0</v>
      </c>
      <c r="P25" s="180" t="n">
        <f aca="true">INDIRECT("$Diferencia.Q" &amp; TEXT(COLUMN()*35-90+ROW()-3, "0"))</f>
        <v>0</v>
      </c>
      <c r="Q25" s="180" t="n">
        <f aca="true">INDIRECT("$Diferencia.Q" &amp; TEXT(COLUMN()*35-90+ROW()-3, "0"))</f>
        <v>0</v>
      </c>
      <c r="R25" s="180" t="n">
        <f aca="true">INDIRECT("$Diferencia.Q" &amp; TEXT(COLUMN()*35-90+ROW()-3, "0"))</f>
        <v>0</v>
      </c>
      <c r="S25" s="180" t="n">
        <f aca="true">INDIRECT("$Diferencia.Q" &amp; TEXT(COLUMN()*35-90+ROW()-3, "0"))</f>
        <v>0</v>
      </c>
      <c r="T25" s="180" t="n">
        <f aca="true">INDIRECT("$Diferencia.Q" &amp; TEXT(COLUMN()*35-90+ROW()-3, "0"))</f>
        <v>0</v>
      </c>
      <c r="U25" s="180" t="n">
        <f aca="true">INDIRECT("$Diferencia.Q" &amp; TEXT(COLUMN()*35-90+ROW()-3, "0"))</f>
        <v>0</v>
      </c>
      <c r="V25" s="180" t="n">
        <f aca="true">INDIRECT("$Diferencia.Q" &amp; TEXT(COLUMN()*35-90+ROW()-3, "0"))</f>
        <v>0</v>
      </c>
      <c r="W25" s="180" t="n">
        <f aca="true">INDIRECT("$Diferencia.Q" &amp; TEXT(COLUMN()*35-90+ROW()-3, "0"))</f>
        <v>0</v>
      </c>
      <c r="X25" s="180" t="n">
        <f aca="true">INDIRECT("$Diferencia.Q" &amp; TEXT(COLUMN()*35-90+ROW()-3, "0"))</f>
        <v>0</v>
      </c>
      <c r="Y25" s="180" t="n">
        <f aca="true">INDIRECT("$Diferencia.Q" &amp; TEXT(COLUMN()*35-90+ROW()-3, "0"))</f>
        <v>0</v>
      </c>
    </row>
    <row r="26" customFormat="false" ht="12.8" hidden="false" customHeight="false" outlineLevel="0" collapsed="false">
      <c r="A26" s="89" t="s">
        <v>67</v>
      </c>
      <c r="B26" s="179" t="n">
        <f aca="false">SUM(C26:X26)</f>
        <v>0</v>
      </c>
      <c r="C26" s="180" t="n">
        <f aca="true">INDIRECT("$Diferencia.Q" &amp; TEXT(COLUMN()*35-90+ROW()-3, "0"))</f>
        <v>0</v>
      </c>
      <c r="D26" s="180" t="n">
        <f aca="true">INDIRECT("$Diferencia.Q" &amp; TEXT(COLUMN()*35-90+ROW()-3, "0"))</f>
        <v>0</v>
      </c>
      <c r="E26" s="180" t="n">
        <f aca="true">INDIRECT("$Diferencia.Q" &amp; TEXT(COLUMN()*35-90+ROW()-3, "0"))</f>
        <v>0</v>
      </c>
      <c r="F26" s="180" t="n">
        <f aca="true">INDIRECT("$Diferencia.Q" &amp; TEXT(COLUMN()*35-90+ROW()-3, "0"))</f>
        <v>0</v>
      </c>
      <c r="G26" s="180" t="n">
        <f aca="true">INDIRECT("$Diferencia.Q" &amp; TEXT(COLUMN()*35-90+ROW()-3, "0"))</f>
        <v>0</v>
      </c>
      <c r="H26" s="180" t="n">
        <f aca="true">INDIRECT("$Diferencia.Q" &amp; TEXT(COLUMN()*35-90+ROW()-3, "0"))</f>
        <v>0</v>
      </c>
      <c r="I26" s="180" t="n">
        <f aca="true">INDIRECT("$Diferencia.Q" &amp; TEXT(COLUMN()*35-90+ROW()-3, "0"))</f>
        <v>0</v>
      </c>
      <c r="J26" s="180" t="n">
        <f aca="true">INDIRECT("$Diferencia.Q" &amp; TEXT(COLUMN()*35-90+ROW()-3, "0"))</f>
        <v>0</v>
      </c>
      <c r="K26" s="180" t="n">
        <f aca="true">INDIRECT("$Diferencia.Q" &amp; TEXT(COLUMN()*35-90+ROW()-3, "0"))</f>
        <v>0</v>
      </c>
      <c r="L26" s="180" t="n">
        <f aca="true">INDIRECT("$Diferencia.Q" &amp; TEXT(COLUMN()*35-90+ROW()-3, "0"))</f>
        <v>0</v>
      </c>
      <c r="M26" s="180" t="n">
        <f aca="true">INDIRECT("$Diferencia.Q" &amp; TEXT(COLUMN()*35-90+ROW()-3, "0"))</f>
        <v>0</v>
      </c>
      <c r="N26" s="180" t="n">
        <f aca="true">INDIRECT("$Diferencia.Q" &amp; TEXT(COLUMN()*35-90+ROW()-3, "0"))</f>
        <v>0</v>
      </c>
      <c r="O26" s="180" t="n">
        <f aca="true">INDIRECT("$Diferencia.Q" &amp; TEXT(COLUMN()*35-90+ROW()-3, "0"))</f>
        <v>0</v>
      </c>
      <c r="P26" s="180" t="n">
        <f aca="true">INDIRECT("$Diferencia.Q" &amp; TEXT(COLUMN()*35-90+ROW()-3, "0"))</f>
        <v>0</v>
      </c>
      <c r="Q26" s="180" t="n">
        <f aca="true">INDIRECT("$Diferencia.Q" &amp; TEXT(COLUMN()*35-90+ROW()-3, "0"))</f>
        <v>0</v>
      </c>
      <c r="R26" s="180" t="n">
        <f aca="true">INDIRECT("$Diferencia.Q" &amp; TEXT(COLUMN()*35-90+ROW()-3, "0"))</f>
        <v>0</v>
      </c>
      <c r="S26" s="180" t="n">
        <f aca="true">INDIRECT("$Diferencia.Q" &amp; TEXT(COLUMN()*35-90+ROW()-3, "0"))</f>
        <v>0</v>
      </c>
      <c r="T26" s="180" t="n">
        <f aca="true">INDIRECT("$Diferencia.Q" &amp; TEXT(COLUMN()*35-90+ROW()-3, "0"))</f>
        <v>0</v>
      </c>
      <c r="U26" s="180" t="n">
        <f aca="true">INDIRECT("$Diferencia.Q" &amp; TEXT(COLUMN()*35-90+ROW()-3, "0"))</f>
        <v>0</v>
      </c>
      <c r="V26" s="180" t="n">
        <f aca="true">INDIRECT("$Diferencia.Q" &amp; TEXT(COLUMN()*35-90+ROW()-3, "0"))</f>
        <v>0</v>
      </c>
      <c r="W26" s="180" t="n">
        <f aca="true">INDIRECT("$Diferencia.Q" &amp; TEXT(COLUMN()*35-90+ROW()-3, "0"))</f>
        <v>0</v>
      </c>
      <c r="X26" s="180" t="n">
        <f aca="true">INDIRECT("$Diferencia.Q" &amp; TEXT(COLUMN()*35-90+ROW()-3, "0"))</f>
        <v>0</v>
      </c>
      <c r="Y26" s="180" t="n">
        <f aca="true">INDIRECT("$Diferencia.Q" &amp; TEXT(COLUMN()*35-90+ROW()-3, "0"))</f>
        <v>0</v>
      </c>
    </row>
    <row r="27" customFormat="false" ht="12.8" hidden="false" customHeight="false" outlineLevel="0" collapsed="false">
      <c r="A27" s="89" t="s">
        <v>68</v>
      </c>
      <c r="B27" s="179" t="n">
        <f aca="false">SUM(C27:X27)</f>
        <v>0</v>
      </c>
      <c r="C27" s="180" t="n">
        <f aca="true">INDIRECT("$Diferencia.Q" &amp; TEXT(COLUMN()*35-90+ROW()-3, "0"))</f>
        <v>0</v>
      </c>
      <c r="D27" s="180" t="n">
        <f aca="true">INDIRECT("$Diferencia.Q" &amp; TEXT(COLUMN()*35-90+ROW()-3, "0"))</f>
        <v>0</v>
      </c>
      <c r="E27" s="180" t="n">
        <f aca="true">INDIRECT("$Diferencia.Q" &amp; TEXT(COLUMN()*35-90+ROW()-3, "0"))</f>
        <v>0</v>
      </c>
      <c r="F27" s="180" t="n">
        <f aca="true">INDIRECT("$Diferencia.Q" &amp; TEXT(COLUMN()*35-90+ROW()-3, "0"))</f>
        <v>0</v>
      </c>
      <c r="G27" s="180" t="n">
        <f aca="true">INDIRECT("$Diferencia.Q" &amp; TEXT(COLUMN()*35-90+ROW()-3, "0"))</f>
        <v>0</v>
      </c>
      <c r="H27" s="180" t="n">
        <f aca="true">INDIRECT("$Diferencia.Q" &amp; TEXT(COLUMN()*35-90+ROW()-3, "0"))</f>
        <v>0</v>
      </c>
      <c r="I27" s="180" t="n">
        <f aca="true">INDIRECT("$Diferencia.Q" &amp; TEXT(COLUMN()*35-90+ROW()-3, "0"))</f>
        <v>0</v>
      </c>
      <c r="J27" s="180" t="n">
        <f aca="true">INDIRECT("$Diferencia.Q" &amp; TEXT(COLUMN()*35-90+ROW()-3, "0"))</f>
        <v>0</v>
      </c>
      <c r="K27" s="180" t="n">
        <f aca="true">INDIRECT("$Diferencia.Q" &amp; TEXT(COLUMN()*35-90+ROW()-3, "0"))</f>
        <v>0</v>
      </c>
      <c r="L27" s="180" t="n">
        <f aca="true">INDIRECT("$Diferencia.Q" &amp; TEXT(COLUMN()*35-90+ROW()-3, "0"))</f>
        <v>0</v>
      </c>
      <c r="M27" s="180" t="n">
        <f aca="true">INDIRECT("$Diferencia.Q" &amp; TEXT(COLUMN()*35-90+ROW()-3, "0"))</f>
        <v>0</v>
      </c>
      <c r="N27" s="180" t="n">
        <f aca="true">INDIRECT("$Diferencia.Q" &amp; TEXT(COLUMN()*35-90+ROW()-3, "0"))</f>
        <v>0</v>
      </c>
      <c r="O27" s="180" t="n">
        <f aca="true">INDIRECT("$Diferencia.Q" &amp; TEXT(COLUMN()*35-90+ROW()-3, "0"))</f>
        <v>0</v>
      </c>
      <c r="P27" s="180" t="n">
        <f aca="true">INDIRECT("$Diferencia.Q" &amp; TEXT(COLUMN()*35-90+ROW()-3, "0"))</f>
        <v>0</v>
      </c>
      <c r="Q27" s="180" t="n">
        <f aca="true">INDIRECT("$Diferencia.Q" &amp; TEXT(COLUMN()*35-90+ROW()-3, "0"))</f>
        <v>0</v>
      </c>
      <c r="R27" s="180" t="n">
        <f aca="true">INDIRECT("$Diferencia.Q" &amp; TEXT(COLUMN()*35-90+ROW()-3, "0"))</f>
        <v>0</v>
      </c>
      <c r="S27" s="180" t="n">
        <f aca="true">INDIRECT("$Diferencia.Q" &amp; TEXT(COLUMN()*35-90+ROW()-3, "0"))</f>
        <v>0</v>
      </c>
      <c r="T27" s="180" t="n">
        <f aca="true">INDIRECT("$Diferencia.Q" &amp; TEXT(COLUMN()*35-90+ROW()-3, "0"))</f>
        <v>0</v>
      </c>
      <c r="U27" s="180" t="n">
        <f aca="true">INDIRECT("$Diferencia.Q" &amp; TEXT(COLUMN()*35-90+ROW()-3, "0"))</f>
        <v>0</v>
      </c>
      <c r="V27" s="180" t="n">
        <f aca="true">INDIRECT("$Diferencia.Q" &amp; TEXT(COLUMN()*35-90+ROW()-3, "0"))</f>
        <v>0</v>
      </c>
      <c r="W27" s="180" t="n">
        <f aca="true">INDIRECT("$Diferencia.Q" &amp; TEXT(COLUMN()*35-90+ROW()-3, "0"))</f>
        <v>0</v>
      </c>
      <c r="X27" s="180" t="n">
        <f aca="true">INDIRECT("$Diferencia.Q" &amp; TEXT(COLUMN()*35-90+ROW()-3, "0"))</f>
        <v>0</v>
      </c>
      <c r="Y27" s="180" t="n">
        <f aca="true">INDIRECT("$Diferencia.Q" &amp; TEXT(COLUMN()*35-90+ROW()-3, "0"))</f>
        <v>0</v>
      </c>
    </row>
    <row r="28" customFormat="false" ht="12.8" hidden="false" customHeight="false" outlineLevel="0" collapsed="false">
      <c r="A28" s="89" t="s">
        <v>69</v>
      </c>
      <c r="B28" s="179" t="n">
        <f aca="false">SUM(C28:X28)</f>
        <v>0</v>
      </c>
      <c r="C28" s="180" t="n">
        <f aca="true">INDIRECT("$Diferencia.Q" &amp; TEXT(COLUMN()*35-90+ROW()-3, "0"))</f>
        <v>0</v>
      </c>
      <c r="D28" s="180" t="n">
        <f aca="true">INDIRECT("$Diferencia.Q" &amp; TEXT(COLUMN()*35-90+ROW()-3, "0"))</f>
        <v>0</v>
      </c>
      <c r="E28" s="180" t="n">
        <f aca="true">INDIRECT("$Diferencia.Q" &amp; TEXT(COLUMN()*35-90+ROW()-3, "0"))</f>
        <v>0</v>
      </c>
      <c r="F28" s="180" t="n">
        <f aca="true">INDIRECT("$Diferencia.Q" &amp; TEXT(COLUMN()*35-90+ROW()-3, "0"))</f>
        <v>0</v>
      </c>
      <c r="G28" s="180" t="n">
        <f aca="true">INDIRECT("$Diferencia.Q" &amp; TEXT(COLUMN()*35-90+ROW()-3, "0"))</f>
        <v>0</v>
      </c>
      <c r="H28" s="180"/>
      <c r="I28" s="180"/>
      <c r="J28" s="180"/>
      <c r="K28" s="180"/>
      <c r="L28" s="180"/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</row>
    <row r="29" customFormat="false" ht="12.8" hidden="false" customHeight="false" outlineLevel="0" collapsed="false">
      <c r="A29" s="95" t="s">
        <v>70</v>
      </c>
      <c r="B29" s="181" t="n">
        <f aca="false">SUM(C29:X29)</f>
        <v>0</v>
      </c>
      <c r="C29" s="182" t="n">
        <f aca="true">INDIRECT("$Diferencia.Q" &amp; TEXT(COLUMN()*35-90+ROW()-3, "0"))</f>
        <v>0</v>
      </c>
      <c r="D29" s="182" t="n">
        <f aca="true">INDIRECT("$Diferencia.Q" &amp; TEXT(COLUMN()*35-90+ROW()-3, "0"))</f>
        <v>0</v>
      </c>
      <c r="E29" s="182" t="n">
        <f aca="true">INDIRECT("$Diferencia.Q" &amp; TEXT(COLUMN()*35-90+ROW()-3, "0"))</f>
        <v>0</v>
      </c>
      <c r="F29" s="182" t="n">
        <f aca="true">INDIRECT("$Diferencia.Q" &amp; TEXT(COLUMN()*35-90+ROW()-3, "0"))</f>
        <v>0</v>
      </c>
      <c r="G29" s="182" t="n">
        <f aca="true">INDIRECT("$Diferencia.Q" &amp; TEXT(COLUMN()*35-90+ROW()-3, "0"))</f>
        <v>0</v>
      </c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</row>
    <row r="33" customFormat="false" ht="12.8" hidden="false" customHeight="false" outlineLevel="0" collapsed="false">
      <c r="S33" s="183"/>
    </row>
  </sheetData>
  <mergeCells count="1">
    <mergeCell ref="A1:X1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12"/>
  <sheetViews>
    <sheetView showFormulas="false" showGridLines="false" showRowColHeaders="true" showZeros="true" rightToLeft="false" tabSelected="false" showOutlineSymbols="true" defaultGridColor="true" view="normal" topLeftCell="A727" colorId="64" zoomScale="142" zoomScaleNormal="142" zoomScalePageLayoutView="100" workbookViewId="0">
      <pane xSplit="1" ySplit="0" topLeftCell="B727" activePane="topRight" state="frozen"/>
      <selection pane="topLeft" activeCell="A727" activeCellId="0" sqref="A727"/>
      <selection pane="topRight" activeCell="M182" activeCellId="0" sqref="M182"/>
    </sheetView>
  </sheetViews>
  <sheetFormatPr defaultColWidth="9.8671875" defaultRowHeight="13.8" zeroHeight="false" outlineLevelRow="0" outlineLevelCol="0"/>
  <cols>
    <col collapsed="false" customWidth="true" hidden="false" outlineLevel="0" max="1" min="1" style="8" width="27.6"/>
    <col collapsed="false" customWidth="true" hidden="false" outlineLevel="0" max="9" min="2" style="60" width="10.35"/>
    <col collapsed="false" customWidth="false" hidden="false" outlineLevel="0" max="10" min="10" style="60" width="9.85"/>
    <col collapsed="false" customWidth="true" hidden="false" outlineLevel="0" max="12" min="11" style="60" width="10.06"/>
    <col collapsed="false" customWidth="true" hidden="false" outlineLevel="0" max="13" min="13" style="60" width="10.2"/>
    <col collapsed="false" customWidth="true" hidden="false" outlineLevel="0" max="14" min="14" style="60" width="8.66"/>
    <col collapsed="false" customWidth="false" hidden="false" outlineLevel="0" max="15" min="15" style="60" width="9.85"/>
    <col collapsed="false" customWidth="true" hidden="false" outlineLevel="0" max="16" min="16" style="60" width="11.44"/>
    <col collapsed="false" customWidth="false" hidden="false" outlineLevel="0" max="17" min="17" style="60" width="9.85"/>
    <col collapsed="false" customWidth="false" hidden="false" outlineLevel="0" max="18" min="18" style="8" width="9.85"/>
    <col collapsed="false" customWidth="false" hidden="false" outlineLevel="0" max="26" min="19" style="60" width="9.85"/>
    <col collapsed="false" customWidth="false" hidden="false" outlineLevel="0" max="40" min="27" style="8" width="9.85"/>
    <col collapsed="false" customWidth="true" hidden="false" outlineLevel="0" max="50" min="41" style="8" width="11.45"/>
    <col collapsed="false" customWidth="false" hidden="false" outlineLevel="0" max="51" min="51" style="8" width="9.85"/>
    <col collapsed="false" customWidth="false" hidden="false" outlineLevel="0" max="57" min="52" style="60" width="9.85"/>
    <col collapsed="false" customWidth="false" hidden="false" outlineLevel="0" max="1018" min="58" style="8" width="9.85"/>
    <col collapsed="false" customWidth="false" hidden="false" outlineLevel="0" max="1020" min="1019" style="151" width="9.85"/>
    <col collapsed="false" customWidth="true" hidden="false" outlineLevel="0" max="1024" min="1021" style="151" width="10.45"/>
  </cols>
  <sheetData>
    <row r="1" customFormat="false" ht="17.35" hidden="false" customHeight="false" outlineLevel="0" collapsed="false">
      <c r="A1" s="152"/>
      <c r="B1" s="152"/>
      <c r="C1" s="152"/>
      <c r="D1" s="152"/>
      <c r="E1" s="152"/>
      <c r="F1" s="152"/>
      <c r="G1" s="152"/>
      <c r="H1" s="152"/>
      <c r="I1" s="152"/>
      <c r="J1" s="152"/>
    </row>
    <row r="2" customFormat="false" ht="17.35" hidden="false" customHeight="false" outlineLevel="0" collapsed="false">
      <c r="A2" s="152"/>
      <c r="B2" s="152"/>
      <c r="C2" s="152"/>
      <c r="D2" s="152"/>
      <c r="E2" s="152"/>
      <c r="F2" s="152"/>
      <c r="G2" s="152"/>
      <c r="H2" s="152"/>
      <c r="I2" s="152"/>
      <c r="J2" s="152"/>
    </row>
    <row r="3" customFormat="false" ht="17.35" hidden="false" customHeight="false" outlineLevel="0" collapsed="false">
      <c r="A3" s="152"/>
      <c r="B3" s="152"/>
      <c r="C3" s="152"/>
      <c r="D3" s="152"/>
      <c r="E3" s="152"/>
      <c r="F3" s="152"/>
      <c r="G3" s="152"/>
      <c r="H3" s="152"/>
      <c r="I3" s="152"/>
      <c r="J3" s="152"/>
    </row>
    <row r="4" customFormat="false" ht="17.35" hidden="false" customHeight="false" outlineLevel="0" collapsed="false">
      <c r="A4" s="152" t="s">
        <v>307</v>
      </c>
      <c r="B4" s="152"/>
      <c r="C4" s="152"/>
      <c r="D4" s="152"/>
      <c r="E4" s="152"/>
      <c r="F4" s="152"/>
      <c r="G4" s="152"/>
      <c r="H4" s="152"/>
      <c r="I4" s="152"/>
      <c r="J4" s="152"/>
    </row>
    <row r="5" customFormat="false" ht="17.35" hidden="false" customHeight="false" outlineLevel="0" collapsed="false">
      <c r="A5" s="152" t="s">
        <v>308</v>
      </c>
      <c r="B5" s="152"/>
      <c r="C5" s="152"/>
      <c r="D5" s="152"/>
      <c r="E5" s="152"/>
      <c r="F5" s="152"/>
      <c r="G5" s="152"/>
      <c r="H5" s="152"/>
      <c r="I5" s="152"/>
      <c r="J5" s="152"/>
    </row>
    <row r="6" customFormat="false" ht="17.35" hidden="false" customHeight="false" outlineLevel="0" collapsed="false">
      <c r="A6" s="152" t="s">
        <v>25</v>
      </c>
      <c r="B6" s="152"/>
      <c r="C6" s="152"/>
      <c r="D6" s="152"/>
      <c r="E6" s="152"/>
      <c r="F6" s="152"/>
      <c r="G6" s="152"/>
      <c r="H6" s="152"/>
      <c r="I6" s="152"/>
      <c r="J6" s="152"/>
    </row>
    <row r="7" customFormat="false" ht="15" hidden="false" customHeight="false" outlineLevel="0" collapsed="false">
      <c r="A7" s="154"/>
      <c r="B7" s="154"/>
      <c r="C7" s="154"/>
      <c r="D7" s="154"/>
      <c r="E7" s="154"/>
      <c r="F7" s="154"/>
      <c r="G7" s="154"/>
      <c r="H7" s="154"/>
      <c r="I7" s="154"/>
      <c r="J7" s="154"/>
    </row>
    <row r="8" customFormat="false" ht="15" hidden="false" customHeight="false" outlineLevel="0" collapsed="false">
      <c r="A8" s="154"/>
      <c r="B8" s="154"/>
      <c r="C8" s="154"/>
      <c r="D8" s="154"/>
      <c r="E8" s="154"/>
      <c r="F8" s="154"/>
      <c r="G8" s="154"/>
      <c r="H8" s="154"/>
      <c r="I8" s="154"/>
      <c r="J8" s="154"/>
    </row>
    <row r="9" customFormat="false" ht="13.8" hidden="false" customHeight="false" outlineLevel="0" collapsed="false">
      <c r="A9" s="64"/>
      <c r="B9" s="64"/>
      <c r="C9" s="64"/>
      <c r="D9" s="64"/>
      <c r="E9" s="64"/>
      <c r="F9" s="64"/>
      <c r="G9" s="64"/>
      <c r="H9" s="64"/>
      <c r="I9" s="64"/>
      <c r="J9" s="64"/>
    </row>
    <row r="11" customFormat="false" ht="13.8" hidden="false" customHeight="false" outlineLevel="0" collapsed="false">
      <c r="A11" s="16" t="str">
        <f aca="false">"Tabla " &amp; TEXT((ROW()+24) / 35, "0")</f>
        <v>Tabla 1</v>
      </c>
      <c r="B11" s="16"/>
      <c r="C11" s="16"/>
      <c r="D11" s="16"/>
      <c r="E11" s="16"/>
      <c r="F11" s="16"/>
      <c r="G11" s="16"/>
      <c r="H11" s="16"/>
      <c r="I11" s="16"/>
      <c r="J11" s="16"/>
    </row>
    <row r="12" customFormat="false" ht="13.8" hidden="false" customHeight="false" outlineLevel="0" collapsed="false">
      <c r="A12" s="16" t="s">
        <v>29</v>
      </c>
      <c r="B12" s="16"/>
      <c r="C12" s="16"/>
      <c r="D12" s="16"/>
      <c r="E12" s="16"/>
      <c r="F12" s="16"/>
      <c r="G12" s="16"/>
      <c r="H12" s="16"/>
      <c r="I12" s="16"/>
      <c r="J12" s="16"/>
    </row>
    <row r="13" customFormat="false" ht="12.75" hidden="false" customHeight="true" outlineLevel="0" collapsed="false">
      <c r="A13" s="66" t="s">
        <v>30</v>
      </c>
      <c r="B13" s="158" t="s">
        <v>275</v>
      </c>
      <c r="C13" s="158"/>
      <c r="D13" s="158"/>
      <c r="E13" s="158"/>
      <c r="F13" s="158"/>
      <c r="G13" s="158"/>
      <c r="H13" s="158"/>
      <c r="I13" s="69" t="s">
        <v>32</v>
      </c>
      <c r="J13" s="69" t="s">
        <v>33</v>
      </c>
      <c r="K13" s="69" t="s">
        <v>276</v>
      </c>
      <c r="L13" s="69" t="s">
        <v>277</v>
      </c>
      <c r="M13" s="69" t="s">
        <v>278</v>
      </c>
      <c r="N13" s="69" t="s">
        <v>34</v>
      </c>
      <c r="O13" s="69" t="s">
        <v>280</v>
      </c>
      <c r="P13" s="69" t="s">
        <v>281</v>
      </c>
      <c r="Q13" s="69" t="s">
        <v>282</v>
      </c>
      <c r="S13" s="136" t="s">
        <v>283</v>
      </c>
      <c r="T13" s="136"/>
      <c r="U13" s="136"/>
      <c r="V13" s="136"/>
      <c r="W13" s="136"/>
      <c r="X13" s="136"/>
      <c r="Y13" s="136"/>
      <c r="Z13" s="136"/>
      <c r="AC13" s="73" t="s">
        <v>284</v>
      </c>
      <c r="AD13" s="73"/>
      <c r="AE13" s="73" t="s">
        <v>285</v>
      </c>
      <c r="AF13" s="73"/>
      <c r="AG13" s="73" t="s">
        <v>286</v>
      </c>
      <c r="AH13" s="73"/>
      <c r="AI13" s="73" t="s">
        <v>287</v>
      </c>
      <c r="AJ13" s="73"/>
      <c r="AK13" s="73" t="s">
        <v>288</v>
      </c>
      <c r="AL13" s="73"/>
      <c r="AM13" s="74" t="s">
        <v>289</v>
      </c>
      <c r="AO13" s="73" t="s">
        <v>284</v>
      </c>
      <c r="AP13" s="73"/>
      <c r="AQ13" s="73" t="s">
        <v>285</v>
      </c>
      <c r="AR13" s="73"/>
      <c r="AS13" s="73" t="s">
        <v>286</v>
      </c>
      <c r="AT13" s="73"/>
      <c r="AU13" s="73" t="s">
        <v>287</v>
      </c>
      <c r="AV13" s="73"/>
      <c r="AW13" s="74" t="s">
        <v>288</v>
      </c>
      <c r="AX13" s="74"/>
    </row>
    <row r="14" customFormat="false" ht="37.3" hidden="false" customHeight="false" outlineLevel="0" collapsed="false">
      <c r="A14" s="66"/>
      <c r="B14" s="21" t="s">
        <v>36</v>
      </c>
      <c r="C14" s="21" t="s">
        <v>37</v>
      </c>
      <c r="D14" s="21" t="s">
        <v>38</v>
      </c>
      <c r="E14" s="21" t="s">
        <v>39</v>
      </c>
      <c r="F14" s="21" t="s">
        <v>40</v>
      </c>
      <c r="G14" s="21" t="s">
        <v>41</v>
      </c>
      <c r="H14" s="21" t="s">
        <v>42</v>
      </c>
      <c r="I14" s="69"/>
      <c r="J14" s="69"/>
      <c r="K14" s="69"/>
      <c r="L14" s="69"/>
      <c r="M14" s="69"/>
      <c r="N14" s="69"/>
      <c r="O14" s="69"/>
      <c r="P14" s="69"/>
      <c r="Q14" s="69"/>
      <c r="S14" s="73" t="str">
        <f aca="false">B14</f>
        <v>Alumnos Pregrado
(2020)</v>
      </c>
      <c r="T14" s="73" t="str">
        <f aca="false">C14</f>
        <v>N° Carreras Pregrado
(2020)</v>
      </c>
      <c r="U14" s="73" t="str">
        <f aca="false">D14</f>
        <v>JCE Totales
(2021)</v>
      </c>
      <c r="V14" s="73" t="str">
        <f aca="false">E14</f>
        <v>JCE              (Phd + Msc)
(2021)</v>
      </c>
      <c r="W14" s="73" t="str">
        <f aca="false">F14</f>
        <v>Total Proyectos 
(2021)</v>
      </c>
      <c r="X14" s="73" t="str">
        <f aca="false">G14</f>
        <v>Publicaciones ISI
(2021)</v>
      </c>
      <c r="Y14" s="73" t="str">
        <f aca="false">H14</f>
        <v>Publicaciones Scielo
(2021)</v>
      </c>
      <c r="Z14" s="69" t="s">
        <v>43</v>
      </c>
      <c r="AC14" s="73" t="s">
        <v>290</v>
      </c>
      <c r="AD14" s="73" t="s">
        <v>291</v>
      </c>
      <c r="AE14" s="73" t="s">
        <v>290</v>
      </c>
      <c r="AF14" s="73" t="s">
        <v>291</v>
      </c>
      <c r="AG14" s="73" t="s">
        <v>290</v>
      </c>
      <c r="AH14" s="73" t="s">
        <v>291</v>
      </c>
      <c r="AI14" s="73" t="s">
        <v>290</v>
      </c>
      <c r="AJ14" s="73" t="s">
        <v>291</v>
      </c>
      <c r="AK14" s="73" t="s">
        <v>290</v>
      </c>
      <c r="AL14" s="73" t="s">
        <v>291</v>
      </c>
      <c r="AM14" s="75" t="s">
        <v>292</v>
      </c>
      <c r="AO14" s="73" t="s">
        <v>293</v>
      </c>
      <c r="AP14" s="73" t="s">
        <v>294</v>
      </c>
      <c r="AQ14" s="73" t="s">
        <v>293</v>
      </c>
      <c r="AR14" s="73" t="s">
        <v>294</v>
      </c>
      <c r="AS14" s="73" t="s">
        <v>293</v>
      </c>
      <c r="AT14" s="73" t="s">
        <v>294</v>
      </c>
      <c r="AU14" s="73" t="s">
        <v>293</v>
      </c>
      <c r="AV14" s="73" t="s">
        <v>294</v>
      </c>
      <c r="AW14" s="73" t="s">
        <v>293</v>
      </c>
      <c r="AX14" s="75" t="s">
        <v>294</v>
      </c>
    </row>
    <row r="15" customFormat="false" ht="13.8" hidden="false" customHeight="false" outlineLevel="0" collapsed="false">
      <c r="A15" s="76" t="s">
        <v>44</v>
      </c>
      <c r="B15" s="79" t="n">
        <f aca="false">Tabla_Simulada!B15-Tabla_ValidaciónMétodo!B15</f>
        <v>0</v>
      </c>
      <c r="C15" s="79" t="n">
        <f aca="false">Tabla_Simulada!C15-Tabla_ValidaciónMétodo!C15</f>
        <v>0</v>
      </c>
      <c r="D15" s="79" t="n">
        <f aca="false">Tabla_Simulada!D15-Tabla_ValidaciónMétodo!D15</f>
        <v>0</v>
      </c>
      <c r="E15" s="79" t="n">
        <f aca="false">Tabla_Simulada!E15-Tabla_ValidaciónMétodo!E15</f>
        <v>0</v>
      </c>
      <c r="F15" s="79" t="n">
        <f aca="false">Tabla_Simulada!F15-Tabla_ValidaciónMétodo!F15</f>
        <v>0</v>
      </c>
      <c r="G15" s="79" t="n">
        <f aca="false">Tabla_Simulada!G15-Tabla_ValidaciónMétodo!G15</f>
        <v>0</v>
      </c>
      <c r="H15" s="79" t="n">
        <f aca="false">Tabla_Simulada!H15-Tabla_ValidaciónMétodo!H15</f>
        <v>0</v>
      </c>
      <c r="I15" s="88" t="n">
        <f aca="false">Tabla_Simulada!I15-Tabla_ValidaciónMétodo!I15</f>
        <v>0</v>
      </c>
      <c r="J15" s="79" t="n">
        <f aca="false">Tabla_Simulada!J15-Tabla_ValidaciónMétodo!J15</f>
        <v>0</v>
      </c>
      <c r="K15" s="88" t="n">
        <f aca="false">Tabla_Simulada!K15-Tabla_ValidaciónMétodo!K15</f>
        <v>0</v>
      </c>
      <c r="L15" s="81" t="n">
        <f aca="false">Tabla_Simulada!L15-Tabla_ValidaciónMétodo!L15</f>
        <v>0</v>
      </c>
      <c r="M15" s="94" t="n">
        <f aca="false">Tabla_Simulada!M15-Tabla_ValidaciónMétodo!M15</f>
        <v>0</v>
      </c>
      <c r="N15" s="81" t="n">
        <f aca="false">Tabla_Simulada!N15-Tabla_ValidaciónMétodo!N15</f>
        <v>0</v>
      </c>
      <c r="O15" s="81" t="n">
        <f aca="false">Tabla_Simulada!P15-Tabla_ValidaciónMétodo!P15</f>
        <v>0</v>
      </c>
      <c r="P15" s="81" t="n">
        <f aca="false">Tabla_Simulada!Q15-Tabla_ValidaciónMétodo!Q15</f>
        <v>0</v>
      </c>
      <c r="Q15" s="81" t="n">
        <f aca="false">Tabla_Simulada!R15-Tabla_ValidaciónMétodo!R15</f>
        <v>0</v>
      </c>
      <c r="S15" s="79" t="n">
        <f aca="false">Tabla_Simulada!T15-Tabla_ValidaciónMétodo!T15</f>
        <v>0</v>
      </c>
      <c r="T15" s="79" t="n">
        <f aca="false">Tabla_Simulada!U15-Tabla_ValidaciónMétodo!U15</f>
        <v>0</v>
      </c>
      <c r="U15" s="79" t="n">
        <f aca="false">Tabla_Simulada!V15-Tabla_ValidaciónMétodo!V15</f>
        <v>0</v>
      </c>
      <c r="V15" s="79" t="n">
        <f aca="false">Tabla_Simulada!W15-Tabla_ValidaciónMétodo!W15</f>
        <v>0</v>
      </c>
      <c r="W15" s="79" t="n">
        <f aca="false">Tabla_Simulada!X15-Tabla_ValidaciónMétodo!X15</f>
        <v>0</v>
      </c>
      <c r="X15" s="79" t="n">
        <f aca="false">Tabla_Simulada!Y15-Tabla_ValidaciónMétodo!Y15</f>
        <v>0</v>
      </c>
      <c r="Y15" s="79" t="n">
        <f aca="false">Tabla_Simulada!Z15-Tabla_ValidaciónMétodo!Z15</f>
        <v>0</v>
      </c>
      <c r="Z15" s="79" t="n">
        <f aca="false">Tabla_Simulada!AA15-Tabla_ValidaciónMétodo!AA15</f>
        <v>0</v>
      </c>
      <c r="AC15" s="85" t="n">
        <f aca="false">Tabla_Simulada!AD50-Tabla_ValidaciónMétodo!AD50</f>
        <v>0</v>
      </c>
      <c r="AD15" s="86" t="n">
        <f aca="false">Tabla_Simulada!AE15-Tabla_ValidaciónMétodo!AE15</f>
        <v>0</v>
      </c>
      <c r="AE15" s="87" t="n">
        <f aca="false">Tabla_Simulada!AF15-Tabla_ValidaciónMétodo!AF15</f>
        <v>0</v>
      </c>
      <c r="AF15" s="86" t="n">
        <f aca="false">Tabla_Simulada!AG15-Tabla_ValidaciónMétodo!AG15</f>
        <v>0</v>
      </c>
      <c r="AG15" s="86" t="n">
        <f aca="false">Tabla_Simulada!AH15-Tabla_ValidaciónMétodo!AH15</f>
        <v>0</v>
      </c>
      <c r="AH15" s="86" t="n">
        <f aca="false">Tabla_Simulada!AI15-Tabla_ValidaciónMétodo!AI15</f>
        <v>0</v>
      </c>
      <c r="AI15" s="86" t="n">
        <f aca="false">Tabla_Simulada!AJ15-Tabla_ValidaciónMétodo!AJ15</f>
        <v>0</v>
      </c>
      <c r="AJ15" s="86" t="n">
        <f aca="false">Tabla_Simulada!AK15-Tabla_ValidaciónMétodo!AK15</f>
        <v>0</v>
      </c>
      <c r="AK15" s="86" t="n">
        <f aca="false">Tabla_Simulada!AL15-Tabla_ValidaciónMétodo!AL15</f>
        <v>0</v>
      </c>
      <c r="AL15" s="86" t="n">
        <f aca="false">Tabla_Simulada!AM15-Tabla_ValidaciónMétodo!AM15</f>
        <v>0</v>
      </c>
      <c r="AM15" s="86" t="n">
        <f aca="false">Tabla_Simulada!AN15-Tabla_ValidaciónMétodo!AN15</f>
        <v>0</v>
      </c>
      <c r="AO15" s="88" t="n">
        <f aca="false">Tabla_Simulada!AP15-Tabla_ValidaciónMétodo!AP15</f>
        <v>0</v>
      </c>
      <c r="AP15" s="79" t="n">
        <f aca="false">Tabla_Simulada!AQ15-Tabla_ValidaciónMétodo!AQ15</f>
        <v>0</v>
      </c>
      <c r="AQ15" s="88" t="n">
        <f aca="false">Tabla_Simulada!AR15-Tabla_ValidaciónMétodo!AR15</f>
        <v>0</v>
      </c>
      <c r="AR15" s="79" t="n">
        <f aca="false">Tabla_Simulada!AS15-Tabla_ValidaciónMétodo!AS15</f>
        <v>0</v>
      </c>
      <c r="AS15" s="88" t="n">
        <f aca="false">Tabla_Simulada!AT15-Tabla_ValidaciónMétodo!AT15</f>
        <v>0</v>
      </c>
      <c r="AT15" s="79" t="n">
        <f aca="false">Tabla_Simulada!AU15-Tabla_ValidaciónMétodo!AU15</f>
        <v>0</v>
      </c>
      <c r="AU15" s="88" t="n">
        <f aca="false">Tabla_Simulada!AV15-Tabla_ValidaciónMétodo!AV15</f>
        <v>0</v>
      </c>
      <c r="AV15" s="79" t="n">
        <f aca="false">Tabla_Simulada!AW15-Tabla_ValidaciónMétodo!AW15</f>
        <v>0</v>
      </c>
      <c r="AW15" s="88" t="n">
        <f aca="false">Tabla_Simulada!AX15-Tabla_ValidaciónMétodo!AX15</f>
        <v>0</v>
      </c>
      <c r="AX15" s="79" t="n">
        <f aca="false">Tabla_Simulada!AY15-Tabla_ValidaciónMétodo!AY15</f>
        <v>0</v>
      </c>
    </row>
    <row r="16" customFormat="false" ht="13.8" hidden="false" customHeight="false" outlineLevel="0" collapsed="false">
      <c r="A16" s="89" t="s">
        <v>45</v>
      </c>
      <c r="B16" s="81" t="n">
        <f aca="false">Tabla_Simulada!B16-Tabla_ValidaciónMétodo!B16</f>
        <v>0</v>
      </c>
      <c r="C16" s="81" t="n">
        <f aca="false">Tabla_Simulada!C16-Tabla_ValidaciónMétodo!C16</f>
        <v>0</v>
      </c>
      <c r="D16" s="81" t="n">
        <f aca="false">Tabla_Simulada!D16-Tabla_ValidaciónMétodo!D16</f>
        <v>0</v>
      </c>
      <c r="E16" s="81" t="n">
        <f aca="false">Tabla_Simulada!E16-Tabla_ValidaciónMétodo!E16</f>
        <v>0</v>
      </c>
      <c r="F16" s="81" t="n">
        <f aca="false">Tabla_Simulada!F16-Tabla_ValidaciónMétodo!F16</f>
        <v>0</v>
      </c>
      <c r="G16" s="81" t="n">
        <f aca="false">Tabla_Simulada!G16-Tabla_ValidaciónMétodo!G16</f>
        <v>0</v>
      </c>
      <c r="H16" s="81" t="n">
        <f aca="false">Tabla_Simulada!H16-Tabla_ValidaciónMétodo!H16</f>
        <v>0</v>
      </c>
      <c r="I16" s="94" t="n">
        <f aca="false">Tabla_Simulada!I16-Tabla_ValidaciónMétodo!I16</f>
        <v>0</v>
      </c>
      <c r="J16" s="81" t="n">
        <f aca="false">Tabla_Simulada!J16-Tabla_ValidaciónMétodo!J16</f>
        <v>0</v>
      </c>
      <c r="K16" s="94" t="n">
        <f aca="false">Tabla_Simulada!K16-Tabla_ValidaciónMétodo!K16</f>
        <v>0</v>
      </c>
      <c r="L16" s="81" t="n">
        <f aca="false">Tabla_Simulada!L16-Tabla_ValidaciónMétodo!L16</f>
        <v>0</v>
      </c>
      <c r="M16" s="94" t="n">
        <f aca="false">Tabla_Simulada!M16-Tabla_ValidaciónMétodo!M16</f>
        <v>0</v>
      </c>
      <c r="N16" s="81" t="n">
        <f aca="false">Tabla_Simulada!N16-Tabla_ValidaciónMétodo!N16</f>
        <v>0</v>
      </c>
      <c r="O16" s="81" t="n">
        <f aca="false">Tabla_Simulada!P16-Tabla_ValidaciónMétodo!P16</f>
        <v>0</v>
      </c>
      <c r="P16" s="81" t="n">
        <f aca="false">Tabla_Simulada!Q16-Tabla_ValidaciónMétodo!Q16</f>
        <v>0</v>
      </c>
      <c r="Q16" s="81" t="n">
        <f aca="false">Tabla_Simulada!R16-Tabla_ValidaciónMétodo!R16</f>
        <v>0</v>
      </c>
      <c r="S16" s="81" t="n">
        <f aca="false">Tabla_Simulada!T16-Tabla_ValidaciónMétodo!T16</f>
        <v>0</v>
      </c>
      <c r="T16" s="81" t="n">
        <f aca="false">Tabla_Simulada!U16-Tabla_ValidaciónMétodo!U16</f>
        <v>0</v>
      </c>
      <c r="U16" s="81" t="n">
        <f aca="false">Tabla_Simulada!V16-Tabla_ValidaciónMétodo!V16</f>
        <v>0</v>
      </c>
      <c r="V16" s="81" t="n">
        <f aca="false">Tabla_Simulada!W16-Tabla_ValidaciónMétodo!W16</f>
        <v>0</v>
      </c>
      <c r="W16" s="81" t="n">
        <f aca="false">Tabla_Simulada!X16-Tabla_ValidaciónMétodo!X16</f>
        <v>0</v>
      </c>
      <c r="X16" s="81" t="n">
        <f aca="false">Tabla_Simulada!Y16-Tabla_ValidaciónMétodo!Y16</f>
        <v>0</v>
      </c>
      <c r="Y16" s="81" t="n">
        <f aca="false">Tabla_Simulada!Z16-Tabla_ValidaciónMétodo!Z16</f>
        <v>0</v>
      </c>
      <c r="Z16" s="81" t="n">
        <f aca="false">Tabla_Simulada!AA16-Tabla_ValidaciónMétodo!AA16</f>
        <v>0</v>
      </c>
      <c r="AC16" s="91" t="n">
        <f aca="false">Tabla_Simulada!AD51-Tabla_ValidaciónMétodo!AD51</f>
        <v>0</v>
      </c>
      <c r="AD16" s="92" t="n">
        <f aca="false">Tabla_Simulada!AE16-Tabla_ValidaciónMétodo!AE16</f>
        <v>0</v>
      </c>
      <c r="AE16" s="93" t="n">
        <f aca="false">Tabla_Simulada!AF16-Tabla_ValidaciónMétodo!AF16</f>
        <v>0</v>
      </c>
      <c r="AF16" s="92" t="n">
        <f aca="false">Tabla_Simulada!AG16-Tabla_ValidaciónMétodo!AG16</f>
        <v>0</v>
      </c>
      <c r="AG16" s="92" t="n">
        <f aca="false">Tabla_Simulada!AH16-Tabla_ValidaciónMétodo!AH16</f>
        <v>0</v>
      </c>
      <c r="AH16" s="92" t="n">
        <f aca="false">Tabla_Simulada!AI16-Tabla_ValidaciónMétodo!AI16</f>
        <v>0</v>
      </c>
      <c r="AI16" s="92" t="n">
        <f aca="false">Tabla_Simulada!AJ16-Tabla_ValidaciónMétodo!AJ16</f>
        <v>0</v>
      </c>
      <c r="AJ16" s="92" t="n">
        <f aca="false">Tabla_Simulada!AK16-Tabla_ValidaciónMétodo!AK16</f>
        <v>0</v>
      </c>
      <c r="AK16" s="92" t="n">
        <f aca="false">Tabla_Simulada!AL16-Tabla_ValidaciónMétodo!AL16</f>
        <v>0</v>
      </c>
      <c r="AL16" s="92" t="n">
        <f aca="false">Tabla_Simulada!AM16-Tabla_ValidaciónMétodo!AM16</f>
        <v>0</v>
      </c>
      <c r="AM16" s="92" t="n">
        <f aca="false">Tabla_Simulada!AN16-Tabla_ValidaciónMétodo!AN16</f>
        <v>0</v>
      </c>
      <c r="AO16" s="94" t="n">
        <f aca="false">Tabla_Simulada!AP16-Tabla_ValidaciónMétodo!AP16</f>
        <v>0</v>
      </c>
      <c r="AP16" s="81" t="n">
        <f aca="false">Tabla_Simulada!AQ16-Tabla_ValidaciónMétodo!AQ16</f>
        <v>0</v>
      </c>
      <c r="AQ16" s="94" t="n">
        <f aca="false">Tabla_Simulada!AR16-Tabla_ValidaciónMétodo!AR16</f>
        <v>0</v>
      </c>
      <c r="AR16" s="81" t="n">
        <f aca="false">Tabla_Simulada!AS16-Tabla_ValidaciónMétodo!AS16</f>
        <v>0</v>
      </c>
      <c r="AS16" s="94" t="n">
        <f aca="false">Tabla_Simulada!AT16-Tabla_ValidaciónMétodo!AT16</f>
        <v>0</v>
      </c>
      <c r="AT16" s="81" t="n">
        <f aca="false">Tabla_Simulada!AU16-Tabla_ValidaciónMétodo!AU16</f>
        <v>0</v>
      </c>
      <c r="AU16" s="94" t="n">
        <f aca="false">Tabla_Simulada!AV16-Tabla_ValidaciónMétodo!AV16</f>
        <v>0</v>
      </c>
      <c r="AV16" s="81" t="n">
        <f aca="false">Tabla_Simulada!AW16-Tabla_ValidaciónMétodo!AW16</f>
        <v>0</v>
      </c>
      <c r="AW16" s="94" t="n">
        <f aca="false">Tabla_Simulada!AX16-Tabla_ValidaciónMétodo!AX16</f>
        <v>0</v>
      </c>
      <c r="AX16" s="81" t="n">
        <f aca="false">Tabla_Simulada!AY16-Tabla_ValidaciónMétodo!AY16</f>
        <v>0</v>
      </c>
    </row>
    <row r="17" customFormat="false" ht="13.8" hidden="false" customHeight="false" outlineLevel="0" collapsed="false">
      <c r="A17" s="89" t="s">
        <v>46</v>
      </c>
      <c r="B17" s="81" t="n">
        <f aca="false">Tabla_Simulada!B17-Tabla_ValidaciónMétodo!B17</f>
        <v>0</v>
      </c>
      <c r="C17" s="81" t="n">
        <f aca="false">Tabla_Simulada!C17-Tabla_ValidaciónMétodo!C17</f>
        <v>0</v>
      </c>
      <c r="D17" s="81" t="n">
        <f aca="false">Tabla_Simulada!D17-Tabla_ValidaciónMétodo!D17</f>
        <v>0</v>
      </c>
      <c r="E17" s="81" t="n">
        <f aca="false">Tabla_Simulada!E17-Tabla_ValidaciónMétodo!E17</f>
        <v>0</v>
      </c>
      <c r="F17" s="81" t="n">
        <f aca="false">Tabla_Simulada!F17-Tabla_ValidaciónMétodo!F17</f>
        <v>0</v>
      </c>
      <c r="G17" s="81" t="n">
        <f aca="false">Tabla_Simulada!G17-Tabla_ValidaciónMétodo!G17</f>
        <v>0</v>
      </c>
      <c r="H17" s="81" t="n">
        <f aca="false">Tabla_Simulada!H17-Tabla_ValidaciónMétodo!H17</f>
        <v>0</v>
      </c>
      <c r="I17" s="94" t="n">
        <f aca="false">Tabla_Simulada!I17-Tabla_ValidaciónMétodo!I17</f>
        <v>0</v>
      </c>
      <c r="J17" s="81" t="n">
        <f aca="false">Tabla_Simulada!J17-Tabla_ValidaciónMétodo!J17</f>
        <v>0</v>
      </c>
      <c r="K17" s="94" t="n">
        <f aca="false">Tabla_Simulada!K17-Tabla_ValidaciónMétodo!K17</f>
        <v>0</v>
      </c>
      <c r="L17" s="81" t="n">
        <f aca="false">Tabla_Simulada!L17-Tabla_ValidaciónMétodo!L17</f>
        <v>0</v>
      </c>
      <c r="M17" s="94" t="n">
        <f aca="false">Tabla_Simulada!M17-Tabla_ValidaciónMétodo!M17</f>
        <v>0</v>
      </c>
      <c r="N17" s="81" t="n">
        <f aca="false">Tabla_Simulada!N17-Tabla_ValidaciónMétodo!N17</f>
        <v>0</v>
      </c>
      <c r="O17" s="81" t="n">
        <f aca="false">Tabla_Simulada!P17-Tabla_ValidaciónMétodo!P17</f>
        <v>0</v>
      </c>
      <c r="P17" s="81" t="n">
        <f aca="false">Tabla_Simulada!Q17-Tabla_ValidaciónMétodo!Q17</f>
        <v>0</v>
      </c>
      <c r="Q17" s="81" t="n">
        <f aca="false">Tabla_Simulada!R17-Tabla_ValidaciónMétodo!R17</f>
        <v>0</v>
      </c>
      <c r="S17" s="81" t="n">
        <f aca="false">Tabla_Simulada!T17-Tabla_ValidaciónMétodo!T17</f>
        <v>0</v>
      </c>
      <c r="T17" s="81" t="n">
        <f aca="false">Tabla_Simulada!U17-Tabla_ValidaciónMétodo!U17</f>
        <v>0</v>
      </c>
      <c r="U17" s="81" t="n">
        <f aca="false">Tabla_Simulada!V17-Tabla_ValidaciónMétodo!V17</f>
        <v>0</v>
      </c>
      <c r="V17" s="81" t="n">
        <f aca="false">Tabla_Simulada!W17-Tabla_ValidaciónMétodo!W17</f>
        <v>0</v>
      </c>
      <c r="W17" s="81" t="n">
        <f aca="false">Tabla_Simulada!X17-Tabla_ValidaciónMétodo!X17</f>
        <v>0</v>
      </c>
      <c r="X17" s="81" t="n">
        <f aca="false">Tabla_Simulada!Y17-Tabla_ValidaciónMétodo!Y17</f>
        <v>0</v>
      </c>
      <c r="Y17" s="81" t="n">
        <f aca="false">Tabla_Simulada!Z17-Tabla_ValidaciónMétodo!Z17</f>
        <v>0</v>
      </c>
      <c r="Z17" s="81" t="n">
        <f aca="false">Tabla_Simulada!AA17-Tabla_ValidaciónMétodo!AA17</f>
        <v>0</v>
      </c>
      <c r="AC17" s="91" t="n">
        <f aca="false">Tabla_Simulada!AD52-Tabla_ValidaciónMétodo!AD52</f>
        <v>0</v>
      </c>
      <c r="AD17" s="92" t="n">
        <f aca="false">Tabla_Simulada!AE17-Tabla_ValidaciónMétodo!AE17</f>
        <v>0</v>
      </c>
      <c r="AE17" s="93" t="n">
        <f aca="false">Tabla_Simulada!AF17-Tabla_ValidaciónMétodo!AF17</f>
        <v>0</v>
      </c>
      <c r="AF17" s="92" t="n">
        <f aca="false">Tabla_Simulada!AG17-Tabla_ValidaciónMétodo!AG17</f>
        <v>0</v>
      </c>
      <c r="AG17" s="92" t="n">
        <f aca="false">Tabla_Simulada!AH17-Tabla_ValidaciónMétodo!AH17</f>
        <v>0</v>
      </c>
      <c r="AH17" s="92" t="n">
        <f aca="false">Tabla_Simulada!AI17-Tabla_ValidaciónMétodo!AI17</f>
        <v>0</v>
      </c>
      <c r="AI17" s="92" t="n">
        <f aca="false">Tabla_Simulada!AJ17-Tabla_ValidaciónMétodo!AJ17</f>
        <v>0</v>
      </c>
      <c r="AJ17" s="92" t="n">
        <f aca="false">Tabla_Simulada!AK17-Tabla_ValidaciónMétodo!AK17</f>
        <v>0</v>
      </c>
      <c r="AK17" s="92" t="n">
        <f aca="false">Tabla_Simulada!AL17-Tabla_ValidaciónMétodo!AL17</f>
        <v>0</v>
      </c>
      <c r="AL17" s="92" t="n">
        <f aca="false">Tabla_Simulada!AM17-Tabla_ValidaciónMétodo!AM17</f>
        <v>0</v>
      </c>
      <c r="AM17" s="92" t="n">
        <f aca="false">Tabla_Simulada!AN17-Tabla_ValidaciónMétodo!AN17</f>
        <v>0</v>
      </c>
      <c r="AO17" s="94" t="n">
        <f aca="false">Tabla_Simulada!AP17-Tabla_ValidaciónMétodo!AP17</f>
        <v>0</v>
      </c>
      <c r="AP17" s="81" t="n">
        <f aca="false">Tabla_Simulada!AQ17-Tabla_ValidaciónMétodo!AQ17</f>
        <v>0</v>
      </c>
      <c r="AQ17" s="94" t="n">
        <f aca="false">Tabla_Simulada!AR17-Tabla_ValidaciónMétodo!AR17</f>
        <v>0</v>
      </c>
      <c r="AR17" s="81" t="n">
        <f aca="false">Tabla_Simulada!AS17-Tabla_ValidaciónMétodo!AS17</f>
        <v>0</v>
      </c>
      <c r="AS17" s="94" t="n">
        <f aca="false">Tabla_Simulada!AT17-Tabla_ValidaciónMétodo!AT17</f>
        <v>0</v>
      </c>
      <c r="AT17" s="81" t="n">
        <f aca="false">Tabla_Simulada!AU17-Tabla_ValidaciónMétodo!AU17</f>
        <v>0</v>
      </c>
      <c r="AU17" s="94" t="n">
        <f aca="false">Tabla_Simulada!AV17-Tabla_ValidaciónMétodo!AV17</f>
        <v>0</v>
      </c>
      <c r="AV17" s="81" t="n">
        <f aca="false">Tabla_Simulada!AW17-Tabla_ValidaciónMétodo!AW17</f>
        <v>0</v>
      </c>
      <c r="AW17" s="94" t="n">
        <f aca="false">Tabla_Simulada!AX17-Tabla_ValidaciónMétodo!AX17</f>
        <v>0</v>
      </c>
      <c r="AX17" s="81" t="n">
        <f aca="false">Tabla_Simulada!AY17-Tabla_ValidaciónMétodo!AY17</f>
        <v>0</v>
      </c>
    </row>
    <row r="18" customFormat="false" ht="13.8" hidden="false" customHeight="false" outlineLevel="0" collapsed="false">
      <c r="A18" s="89" t="s">
        <v>47</v>
      </c>
      <c r="B18" s="81" t="n">
        <f aca="false">Tabla_Simulada!B18-Tabla_ValidaciónMétodo!B18</f>
        <v>0</v>
      </c>
      <c r="C18" s="81" t="n">
        <f aca="false">Tabla_Simulada!C18-Tabla_ValidaciónMétodo!C18</f>
        <v>0</v>
      </c>
      <c r="D18" s="81" t="n">
        <f aca="false">Tabla_Simulada!D18-Tabla_ValidaciónMétodo!D18</f>
        <v>0</v>
      </c>
      <c r="E18" s="81" t="n">
        <f aca="false">Tabla_Simulada!E18-Tabla_ValidaciónMétodo!E18</f>
        <v>0</v>
      </c>
      <c r="F18" s="81" t="n">
        <f aca="false">Tabla_Simulada!F18-Tabla_ValidaciónMétodo!F18</f>
        <v>0</v>
      </c>
      <c r="G18" s="81" t="n">
        <f aca="false">Tabla_Simulada!G18-Tabla_ValidaciónMétodo!G18</f>
        <v>0</v>
      </c>
      <c r="H18" s="81" t="n">
        <f aca="false">Tabla_Simulada!H18-Tabla_ValidaciónMétodo!H18</f>
        <v>0</v>
      </c>
      <c r="I18" s="94" t="n">
        <f aca="false">Tabla_Simulada!I18-Tabla_ValidaciónMétodo!I18</f>
        <v>0</v>
      </c>
      <c r="J18" s="81" t="n">
        <f aca="false">Tabla_Simulada!J18-Tabla_ValidaciónMétodo!J18</f>
        <v>0</v>
      </c>
      <c r="K18" s="94" t="n">
        <f aca="false">Tabla_Simulada!K18-Tabla_ValidaciónMétodo!K18</f>
        <v>0</v>
      </c>
      <c r="L18" s="81" t="n">
        <f aca="false">Tabla_Simulada!L18-Tabla_ValidaciónMétodo!L18</f>
        <v>0</v>
      </c>
      <c r="M18" s="94" t="n">
        <f aca="false">Tabla_Simulada!M18-Tabla_ValidaciónMétodo!M18</f>
        <v>0</v>
      </c>
      <c r="N18" s="81" t="n">
        <f aca="false">Tabla_Simulada!N18-Tabla_ValidaciónMétodo!N18</f>
        <v>0</v>
      </c>
      <c r="O18" s="81" t="n">
        <f aca="false">Tabla_Simulada!P18-Tabla_ValidaciónMétodo!P18</f>
        <v>0</v>
      </c>
      <c r="P18" s="81" t="n">
        <f aca="false">Tabla_Simulada!Q18-Tabla_ValidaciónMétodo!Q18</f>
        <v>0</v>
      </c>
      <c r="Q18" s="81" t="n">
        <f aca="false">Tabla_Simulada!R18-Tabla_ValidaciónMétodo!R18</f>
        <v>0</v>
      </c>
      <c r="S18" s="81" t="n">
        <f aca="false">Tabla_Simulada!T18-Tabla_ValidaciónMétodo!T18</f>
        <v>0</v>
      </c>
      <c r="T18" s="81" t="n">
        <f aca="false">Tabla_Simulada!U18-Tabla_ValidaciónMétodo!U18</f>
        <v>0</v>
      </c>
      <c r="U18" s="81" t="n">
        <f aca="false">Tabla_Simulada!V18-Tabla_ValidaciónMétodo!V18</f>
        <v>0</v>
      </c>
      <c r="V18" s="81" t="n">
        <f aca="false">Tabla_Simulada!W18-Tabla_ValidaciónMétodo!W18</f>
        <v>0</v>
      </c>
      <c r="W18" s="81" t="n">
        <f aca="false">Tabla_Simulada!X18-Tabla_ValidaciónMétodo!X18</f>
        <v>0</v>
      </c>
      <c r="X18" s="81" t="n">
        <f aca="false">Tabla_Simulada!Y18-Tabla_ValidaciónMétodo!Y18</f>
        <v>0</v>
      </c>
      <c r="Y18" s="81" t="n">
        <f aca="false">Tabla_Simulada!Z18-Tabla_ValidaciónMétodo!Z18</f>
        <v>0</v>
      </c>
      <c r="Z18" s="81" t="n">
        <f aca="false">Tabla_Simulada!AA18-Tabla_ValidaciónMétodo!AA18</f>
        <v>0</v>
      </c>
      <c r="AC18" s="91" t="n">
        <f aca="false">Tabla_Simulada!AD53-Tabla_ValidaciónMétodo!AD53</f>
        <v>0</v>
      </c>
      <c r="AD18" s="92" t="n">
        <f aca="false">Tabla_Simulada!AE18-Tabla_ValidaciónMétodo!AE18</f>
        <v>0</v>
      </c>
      <c r="AE18" s="93" t="n">
        <f aca="false">Tabla_Simulada!AF18-Tabla_ValidaciónMétodo!AF18</f>
        <v>0</v>
      </c>
      <c r="AF18" s="92" t="n">
        <f aca="false">Tabla_Simulada!AG18-Tabla_ValidaciónMétodo!AG18</f>
        <v>0</v>
      </c>
      <c r="AG18" s="92" t="n">
        <f aca="false">Tabla_Simulada!AH18-Tabla_ValidaciónMétodo!AH18</f>
        <v>0</v>
      </c>
      <c r="AH18" s="92" t="n">
        <f aca="false">Tabla_Simulada!AI18-Tabla_ValidaciónMétodo!AI18</f>
        <v>0</v>
      </c>
      <c r="AI18" s="92" t="n">
        <f aca="false">Tabla_Simulada!AJ18-Tabla_ValidaciónMétodo!AJ18</f>
        <v>0</v>
      </c>
      <c r="AJ18" s="92" t="n">
        <f aca="false">Tabla_Simulada!AK18-Tabla_ValidaciónMétodo!AK18</f>
        <v>0</v>
      </c>
      <c r="AK18" s="92" t="n">
        <f aca="false">Tabla_Simulada!AL18-Tabla_ValidaciónMétodo!AL18</f>
        <v>0</v>
      </c>
      <c r="AL18" s="92" t="n">
        <f aca="false">Tabla_Simulada!AM18-Tabla_ValidaciónMétodo!AM18</f>
        <v>0</v>
      </c>
      <c r="AM18" s="92" t="n">
        <f aca="false">Tabla_Simulada!AN18-Tabla_ValidaciónMétodo!AN18</f>
        <v>0</v>
      </c>
      <c r="AO18" s="94" t="n">
        <f aca="false">Tabla_Simulada!AP18-Tabla_ValidaciónMétodo!AP18</f>
        <v>0</v>
      </c>
      <c r="AP18" s="81" t="n">
        <f aca="false">Tabla_Simulada!AQ18-Tabla_ValidaciónMétodo!AQ18</f>
        <v>0</v>
      </c>
      <c r="AQ18" s="94" t="n">
        <f aca="false">Tabla_Simulada!AR18-Tabla_ValidaciónMétodo!AR18</f>
        <v>0</v>
      </c>
      <c r="AR18" s="81" t="n">
        <f aca="false">Tabla_Simulada!AS18-Tabla_ValidaciónMétodo!AS18</f>
        <v>0</v>
      </c>
      <c r="AS18" s="94" t="n">
        <f aca="false">Tabla_Simulada!AT18-Tabla_ValidaciónMétodo!AT18</f>
        <v>0</v>
      </c>
      <c r="AT18" s="81" t="n">
        <f aca="false">Tabla_Simulada!AU18-Tabla_ValidaciónMétodo!AU18</f>
        <v>0</v>
      </c>
      <c r="AU18" s="94" t="n">
        <f aca="false">Tabla_Simulada!AV18-Tabla_ValidaciónMétodo!AV18</f>
        <v>0</v>
      </c>
      <c r="AV18" s="81" t="n">
        <f aca="false">Tabla_Simulada!AW18-Tabla_ValidaciónMétodo!AW18</f>
        <v>0</v>
      </c>
      <c r="AW18" s="94" t="n">
        <f aca="false">Tabla_Simulada!AX18-Tabla_ValidaciónMétodo!AX18</f>
        <v>0</v>
      </c>
      <c r="AX18" s="81" t="n">
        <f aca="false">Tabla_Simulada!AY18-Tabla_ValidaciónMétodo!AY18</f>
        <v>0</v>
      </c>
    </row>
    <row r="19" customFormat="false" ht="13.8" hidden="false" customHeight="false" outlineLevel="0" collapsed="false">
      <c r="A19" s="89" t="s">
        <v>48</v>
      </c>
      <c r="B19" s="81" t="n">
        <f aca="false">Tabla_Simulada!B19-Tabla_ValidaciónMétodo!B19</f>
        <v>0</v>
      </c>
      <c r="C19" s="81" t="n">
        <f aca="false">Tabla_Simulada!C19-Tabla_ValidaciónMétodo!C19</f>
        <v>0</v>
      </c>
      <c r="D19" s="81" t="n">
        <f aca="false">Tabla_Simulada!D19-Tabla_ValidaciónMétodo!D19</f>
        <v>0</v>
      </c>
      <c r="E19" s="81" t="n">
        <f aca="false">Tabla_Simulada!E19-Tabla_ValidaciónMétodo!E19</f>
        <v>0</v>
      </c>
      <c r="F19" s="81" t="n">
        <f aca="false">Tabla_Simulada!F19-Tabla_ValidaciónMétodo!F19</f>
        <v>0</v>
      </c>
      <c r="G19" s="81" t="n">
        <f aca="false">Tabla_Simulada!G19-Tabla_ValidaciónMétodo!G19</f>
        <v>0</v>
      </c>
      <c r="H19" s="81" t="n">
        <f aca="false">Tabla_Simulada!H19-Tabla_ValidaciónMétodo!H19</f>
        <v>0</v>
      </c>
      <c r="I19" s="94" t="n">
        <f aca="false">Tabla_Simulada!I19-Tabla_ValidaciónMétodo!I19</f>
        <v>0</v>
      </c>
      <c r="J19" s="81" t="n">
        <f aca="false">Tabla_Simulada!J19-Tabla_ValidaciónMétodo!J19</f>
        <v>0</v>
      </c>
      <c r="K19" s="94" t="n">
        <f aca="false">Tabla_Simulada!K19-Tabla_ValidaciónMétodo!K19</f>
        <v>0</v>
      </c>
      <c r="L19" s="81" t="n">
        <f aca="false">Tabla_Simulada!L19-Tabla_ValidaciónMétodo!L19</f>
        <v>0</v>
      </c>
      <c r="M19" s="94" t="n">
        <f aca="false">Tabla_Simulada!M19-Tabla_ValidaciónMétodo!M19</f>
        <v>0</v>
      </c>
      <c r="N19" s="81" t="n">
        <f aca="false">Tabla_Simulada!N19-Tabla_ValidaciónMétodo!N19</f>
        <v>0</v>
      </c>
      <c r="O19" s="81" t="n">
        <f aca="false">Tabla_Simulada!P19-Tabla_ValidaciónMétodo!P19</f>
        <v>0</v>
      </c>
      <c r="P19" s="81" t="n">
        <f aca="false">Tabla_Simulada!Q19-Tabla_ValidaciónMétodo!Q19</f>
        <v>0</v>
      </c>
      <c r="Q19" s="81" t="n">
        <f aca="false">Tabla_Simulada!R19-Tabla_ValidaciónMétodo!R19</f>
        <v>0</v>
      </c>
      <c r="S19" s="81" t="n">
        <f aca="false">Tabla_Simulada!T19-Tabla_ValidaciónMétodo!T19</f>
        <v>0</v>
      </c>
      <c r="T19" s="81" t="n">
        <f aca="false">Tabla_Simulada!U19-Tabla_ValidaciónMétodo!U19</f>
        <v>0</v>
      </c>
      <c r="U19" s="81" t="n">
        <f aca="false">Tabla_Simulada!V19-Tabla_ValidaciónMétodo!V19</f>
        <v>0</v>
      </c>
      <c r="V19" s="81" t="n">
        <f aca="false">Tabla_Simulada!W19-Tabla_ValidaciónMétodo!W19</f>
        <v>0</v>
      </c>
      <c r="W19" s="81" t="n">
        <f aca="false">Tabla_Simulada!X19-Tabla_ValidaciónMétodo!X19</f>
        <v>0</v>
      </c>
      <c r="X19" s="81" t="n">
        <f aca="false">Tabla_Simulada!Y19-Tabla_ValidaciónMétodo!Y19</f>
        <v>0</v>
      </c>
      <c r="Y19" s="81" t="n">
        <f aca="false">Tabla_Simulada!Z19-Tabla_ValidaciónMétodo!Z19</f>
        <v>0</v>
      </c>
      <c r="Z19" s="81" t="n">
        <f aca="false">Tabla_Simulada!AA19-Tabla_ValidaciónMétodo!AA19</f>
        <v>0</v>
      </c>
      <c r="AC19" s="91" t="n">
        <f aca="false">Tabla_Simulada!AD54-Tabla_ValidaciónMétodo!AD54</f>
        <v>0</v>
      </c>
      <c r="AD19" s="92" t="n">
        <f aca="false">Tabla_Simulada!AE19-Tabla_ValidaciónMétodo!AE19</f>
        <v>0</v>
      </c>
      <c r="AE19" s="93" t="n">
        <f aca="false">Tabla_Simulada!AF19-Tabla_ValidaciónMétodo!AF19</f>
        <v>0</v>
      </c>
      <c r="AF19" s="92" t="n">
        <f aca="false">Tabla_Simulada!AG19-Tabla_ValidaciónMétodo!AG19</f>
        <v>0</v>
      </c>
      <c r="AG19" s="92" t="n">
        <f aca="false">Tabla_Simulada!AH19-Tabla_ValidaciónMétodo!AH19</f>
        <v>0</v>
      </c>
      <c r="AH19" s="92" t="n">
        <f aca="false">Tabla_Simulada!AI19-Tabla_ValidaciónMétodo!AI19</f>
        <v>0</v>
      </c>
      <c r="AI19" s="92" t="n">
        <f aca="false">Tabla_Simulada!AJ19-Tabla_ValidaciónMétodo!AJ19</f>
        <v>0</v>
      </c>
      <c r="AJ19" s="92" t="n">
        <f aca="false">Tabla_Simulada!AK19-Tabla_ValidaciónMétodo!AK19</f>
        <v>0</v>
      </c>
      <c r="AK19" s="92" t="n">
        <f aca="false">Tabla_Simulada!AL19-Tabla_ValidaciónMétodo!AL19</f>
        <v>0</v>
      </c>
      <c r="AL19" s="92" t="n">
        <f aca="false">Tabla_Simulada!AM19-Tabla_ValidaciónMétodo!AM19</f>
        <v>0</v>
      </c>
      <c r="AM19" s="92" t="n">
        <f aca="false">Tabla_Simulada!AN19-Tabla_ValidaciónMétodo!AN19</f>
        <v>0</v>
      </c>
      <c r="AO19" s="94" t="n">
        <f aca="false">Tabla_Simulada!AP19-Tabla_ValidaciónMétodo!AP19</f>
        <v>0</v>
      </c>
      <c r="AP19" s="81" t="n">
        <f aca="false">Tabla_Simulada!AQ19-Tabla_ValidaciónMétodo!AQ19</f>
        <v>0</v>
      </c>
      <c r="AQ19" s="94" t="n">
        <f aca="false">Tabla_Simulada!AR19-Tabla_ValidaciónMétodo!AR19</f>
        <v>0</v>
      </c>
      <c r="AR19" s="81" t="n">
        <f aca="false">Tabla_Simulada!AS19-Tabla_ValidaciónMétodo!AS19</f>
        <v>0</v>
      </c>
      <c r="AS19" s="94" t="n">
        <f aca="false">Tabla_Simulada!AT19-Tabla_ValidaciónMétodo!AT19</f>
        <v>0</v>
      </c>
      <c r="AT19" s="81" t="n">
        <f aca="false">Tabla_Simulada!AU19-Tabla_ValidaciónMétodo!AU19</f>
        <v>0</v>
      </c>
      <c r="AU19" s="94" t="n">
        <f aca="false">Tabla_Simulada!AV19-Tabla_ValidaciónMétodo!AV19</f>
        <v>0</v>
      </c>
      <c r="AV19" s="81" t="n">
        <f aca="false">Tabla_Simulada!AW19-Tabla_ValidaciónMétodo!AW19</f>
        <v>0</v>
      </c>
      <c r="AW19" s="94" t="n">
        <f aca="false">Tabla_Simulada!AX19-Tabla_ValidaciónMétodo!AX19</f>
        <v>0</v>
      </c>
      <c r="AX19" s="81" t="n">
        <f aca="false">Tabla_Simulada!AY19-Tabla_ValidaciónMétodo!AY19</f>
        <v>0</v>
      </c>
    </row>
    <row r="20" customFormat="false" ht="13.8" hidden="false" customHeight="false" outlineLevel="0" collapsed="false">
      <c r="A20" s="89" t="s">
        <v>49</v>
      </c>
      <c r="B20" s="81" t="n">
        <f aca="false">Tabla_Simulada!B20-Tabla_ValidaciónMétodo!B20</f>
        <v>0</v>
      </c>
      <c r="C20" s="81" t="n">
        <f aca="false">Tabla_Simulada!C20-Tabla_ValidaciónMétodo!C20</f>
        <v>0</v>
      </c>
      <c r="D20" s="81" t="n">
        <f aca="false">Tabla_Simulada!D20-Tabla_ValidaciónMétodo!D20</f>
        <v>0</v>
      </c>
      <c r="E20" s="81" t="n">
        <f aca="false">Tabla_Simulada!E20-Tabla_ValidaciónMétodo!E20</f>
        <v>0</v>
      </c>
      <c r="F20" s="81" t="n">
        <f aca="false">Tabla_Simulada!F20-Tabla_ValidaciónMétodo!F20</f>
        <v>0</v>
      </c>
      <c r="G20" s="81" t="n">
        <f aca="false">Tabla_Simulada!G20-Tabla_ValidaciónMétodo!G20</f>
        <v>0</v>
      </c>
      <c r="H20" s="81" t="n">
        <f aca="false">Tabla_Simulada!H20-Tabla_ValidaciónMétodo!H20</f>
        <v>0</v>
      </c>
      <c r="I20" s="94" t="n">
        <f aca="false">Tabla_Simulada!I20-Tabla_ValidaciónMétodo!I20</f>
        <v>0</v>
      </c>
      <c r="J20" s="81" t="n">
        <f aca="false">Tabla_Simulada!J20-Tabla_ValidaciónMétodo!J20</f>
        <v>0</v>
      </c>
      <c r="K20" s="94" t="n">
        <f aca="false">Tabla_Simulada!K20-Tabla_ValidaciónMétodo!K20</f>
        <v>0</v>
      </c>
      <c r="L20" s="81" t="n">
        <f aca="false">Tabla_Simulada!L20-Tabla_ValidaciónMétodo!L20</f>
        <v>0</v>
      </c>
      <c r="M20" s="94" t="n">
        <f aca="false">Tabla_Simulada!M20-Tabla_ValidaciónMétodo!M20</f>
        <v>0</v>
      </c>
      <c r="N20" s="81" t="n">
        <f aca="false">Tabla_Simulada!N20-Tabla_ValidaciónMétodo!N20</f>
        <v>0</v>
      </c>
      <c r="O20" s="81" t="n">
        <f aca="false">Tabla_Simulada!P20-Tabla_ValidaciónMétodo!P20</f>
        <v>0</v>
      </c>
      <c r="P20" s="81" t="n">
        <f aca="false">Tabla_Simulada!Q20-Tabla_ValidaciónMétodo!Q20</f>
        <v>0</v>
      </c>
      <c r="Q20" s="81" t="n">
        <f aca="false">Tabla_Simulada!R20-Tabla_ValidaciónMétodo!R20</f>
        <v>0</v>
      </c>
      <c r="S20" s="81" t="n">
        <f aca="false">Tabla_Simulada!T20-Tabla_ValidaciónMétodo!T20</f>
        <v>0</v>
      </c>
      <c r="T20" s="81" t="n">
        <f aca="false">Tabla_Simulada!U20-Tabla_ValidaciónMétodo!U20</f>
        <v>0</v>
      </c>
      <c r="U20" s="81" t="n">
        <f aca="false">Tabla_Simulada!V20-Tabla_ValidaciónMétodo!V20</f>
        <v>0</v>
      </c>
      <c r="V20" s="81" t="n">
        <f aca="false">Tabla_Simulada!W20-Tabla_ValidaciónMétodo!W20</f>
        <v>0</v>
      </c>
      <c r="W20" s="81" t="n">
        <f aca="false">Tabla_Simulada!X20-Tabla_ValidaciónMétodo!X20</f>
        <v>0</v>
      </c>
      <c r="X20" s="81" t="n">
        <f aca="false">Tabla_Simulada!Y20-Tabla_ValidaciónMétodo!Y20</f>
        <v>0</v>
      </c>
      <c r="Y20" s="81" t="n">
        <f aca="false">Tabla_Simulada!Z20-Tabla_ValidaciónMétodo!Z20</f>
        <v>0</v>
      </c>
      <c r="Z20" s="81" t="n">
        <f aca="false">Tabla_Simulada!AA20-Tabla_ValidaciónMétodo!AA20</f>
        <v>0</v>
      </c>
      <c r="AC20" s="91" t="n">
        <f aca="false">Tabla_Simulada!AD55-Tabla_ValidaciónMétodo!AD55</f>
        <v>0</v>
      </c>
      <c r="AD20" s="92" t="n">
        <f aca="false">Tabla_Simulada!AE20-Tabla_ValidaciónMétodo!AE20</f>
        <v>0</v>
      </c>
      <c r="AE20" s="93" t="n">
        <f aca="false">Tabla_Simulada!AF20-Tabla_ValidaciónMétodo!AF20</f>
        <v>0</v>
      </c>
      <c r="AF20" s="92" t="n">
        <f aca="false">Tabla_Simulada!AG20-Tabla_ValidaciónMétodo!AG20</f>
        <v>0</v>
      </c>
      <c r="AG20" s="92" t="n">
        <f aca="false">Tabla_Simulada!AH20-Tabla_ValidaciónMétodo!AH20</f>
        <v>0</v>
      </c>
      <c r="AH20" s="92" t="n">
        <f aca="false">Tabla_Simulada!AI20-Tabla_ValidaciónMétodo!AI20</f>
        <v>0</v>
      </c>
      <c r="AI20" s="92" t="n">
        <f aca="false">Tabla_Simulada!AJ20-Tabla_ValidaciónMétodo!AJ20</f>
        <v>0</v>
      </c>
      <c r="AJ20" s="92" t="n">
        <f aca="false">Tabla_Simulada!AK20-Tabla_ValidaciónMétodo!AK20</f>
        <v>0</v>
      </c>
      <c r="AK20" s="92" t="n">
        <f aca="false">Tabla_Simulada!AL20-Tabla_ValidaciónMétodo!AL20</f>
        <v>0</v>
      </c>
      <c r="AL20" s="92" t="n">
        <f aca="false">Tabla_Simulada!AM20-Tabla_ValidaciónMétodo!AM20</f>
        <v>0</v>
      </c>
      <c r="AM20" s="92" t="n">
        <f aca="false">Tabla_Simulada!AN20-Tabla_ValidaciónMétodo!AN20</f>
        <v>0</v>
      </c>
      <c r="AO20" s="94" t="n">
        <f aca="false">Tabla_Simulada!AP20-Tabla_ValidaciónMétodo!AP20</f>
        <v>0</v>
      </c>
      <c r="AP20" s="81" t="n">
        <f aca="false">Tabla_Simulada!AQ20-Tabla_ValidaciónMétodo!AQ20</f>
        <v>0</v>
      </c>
      <c r="AQ20" s="94" t="n">
        <f aca="false">Tabla_Simulada!AR20-Tabla_ValidaciónMétodo!AR20</f>
        <v>0</v>
      </c>
      <c r="AR20" s="81" t="n">
        <f aca="false">Tabla_Simulada!AS20-Tabla_ValidaciónMétodo!AS20</f>
        <v>0</v>
      </c>
      <c r="AS20" s="94" t="n">
        <f aca="false">Tabla_Simulada!AT20-Tabla_ValidaciónMétodo!AT20</f>
        <v>0</v>
      </c>
      <c r="AT20" s="81" t="n">
        <f aca="false">Tabla_Simulada!AU20-Tabla_ValidaciónMétodo!AU20</f>
        <v>0</v>
      </c>
      <c r="AU20" s="94" t="n">
        <f aca="false">Tabla_Simulada!AV20-Tabla_ValidaciónMétodo!AV20</f>
        <v>0</v>
      </c>
      <c r="AV20" s="81" t="n">
        <f aca="false">Tabla_Simulada!AW20-Tabla_ValidaciónMétodo!AW20</f>
        <v>0</v>
      </c>
      <c r="AW20" s="94" t="n">
        <f aca="false">Tabla_Simulada!AX20-Tabla_ValidaciónMétodo!AX20</f>
        <v>0</v>
      </c>
      <c r="AX20" s="81" t="n">
        <f aca="false">Tabla_Simulada!AY20-Tabla_ValidaciónMétodo!AY20</f>
        <v>0</v>
      </c>
    </row>
    <row r="21" customFormat="false" ht="13.8" hidden="false" customHeight="false" outlineLevel="0" collapsed="false">
      <c r="A21" s="89" t="s">
        <v>50</v>
      </c>
      <c r="B21" s="81" t="n">
        <f aca="false">Tabla_Simulada!B21-Tabla_ValidaciónMétodo!B21</f>
        <v>0</v>
      </c>
      <c r="C21" s="81" t="n">
        <f aca="false">Tabla_Simulada!C21-Tabla_ValidaciónMétodo!C21</f>
        <v>0</v>
      </c>
      <c r="D21" s="81" t="n">
        <f aca="false">Tabla_Simulada!D21-Tabla_ValidaciónMétodo!D21</f>
        <v>0</v>
      </c>
      <c r="E21" s="81" t="n">
        <f aca="false">Tabla_Simulada!E21-Tabla_ValidaciónMétodo!E21</f>
        <v>0</v>
      </c>
      <c r="F21" s="81" t="n">
        <f aca="false">Tabla_Simulada!F21-Tabla_ValidaciónMétodo!F21</f>
        <v>0</v>
      </c>
      <c r="G21" s="81" t="n">
        <f aca="false">Tabla_Simulada!G21-Tabla_ValidaciónMétodo!G21</f>
        <v>0</v>
      </c>
      <c r="H21" s="81" t="n">
        <f aca="false">Tabla_Simulada!H21-Tabla_ValidaciónMétodo!H21</f>
        <v>0</v>
      </c>
      <c r="I21" s="94" t="n">
        <f aca="false">Tabla_Simulada!I21-Tabla_ValidaciónMétodo!I21</f>
        <v>0</v>
      </c>
      <c r="J21" s="81" t="n">
        <f aca="false">Tabla_Simulada!J21-Tabla_ValidaciónMétodo!J21</f>
        <v>0</v>
      </c>
      <c r="K21" s="94" t="n">
        <f aca="false">Tabla_Simulada!K21-Tabla_ValidaciónMétodo!K21</f>
        <v>0</v>
      </c>
      <c r="L21" s="81" t="n">
        <f aca="false">Tabla_Simulada!L21-Tabla_ValidaciónMétodo!L21</f>
        <v>0</v>
      </c>
      <c r="M21" s="94" t="n">
        <f aca="false">Tabla_Simulada!M21-Tabla_ValidaciónMétodo!M21</f>
        <v>0</v>
      </c>
      <c r="N21" s="81" t="n">
        <f aca="false">Tabla_Simulada!N21-Tabla_ValidaciónMétodo!N21</f>
        <v>0</v>
      </c>
      <c r="O21" s="81" t="n">
        <f aca="false">Tabla_Simulada!P21-Tabla_ValidaciónMétodo!P21</f>
        <v>0</v>
      </c>
      <c r="P21" s="81" t="n">
        <f aca="false">Tabla_Simulada!Q21-Tabla_ValidaciónMétodo!Q21</f>
        <v>0</v>
      </c>
      <c r="Q21" s="81" t="n">
        <f aca="false">Tabla_Simulada!R21-Tabla_ValidaciónMétodo!R21</f>
        <v>0</v>
      </c>
      <c r="S21" s="81" t="n">
        <f aca="false">Tabla_Simulada!T21-Tabla_ValidaciónMétodo!T21</f>
        <v>0</v>
      </c>
      <c r="T21" s="81" t="n">
        <f aca="false">Tabla_Simulada!U21-Tabla_ValidaciónMétodo!U21</f>
        <v>0</v>
      </c>
      <c r="U21" s="81" t="n">
        <f aca="false">Tabla_Simulada!V21-Tabla_ValidaciónMétodo!V21</f>
        <v>0</v>
      </c>
      <c r="V21" s="81" t="n">
        <f aca="false">Tabla_Simulada!W21-Tabla_ValidaciónMétodo!W21</f>
        <v>0</v>
      </c>
      <c r="W21" s="81" t="n">
        <f aca="false">Tabla_Simulada!X21-Tabla_ValidaciónMétodo!X21</f>
        <v>0</v>
      </c>
      <c r="X21" s="81" t="n">
        <f aca="false">Tabla_Simulada!Y21-Tabla_ValidaciónMétodo!Y21</f>
        <v>0</v>
      </c>
      <c r="Y21" s="81" t="n">
        <f aca="false">Tabla_Simulada!Z21-Tabla_ValidaciónMétodo!Z21</f>
        <v>0</v>
      </c>
      <c r="Z21" s="81" t="n">
        <f aca="false">Tabla_Simulada!AA21-Tabla_ValidaciónMétodo!AA21</f>
        <v>0</v>
      </c>
      <c r="AC21" s="91" t="n">
        <f aca="false">Tabla_Simulada!AD56-Tabla_ValidaciónMétodo!AD56</f>
        <v>0</v>
      </c>
      <c r="AD21" s="92" t="n">
        <f aca="false">Tabla_Simulada!AE21-Tabla_ValidaciónMétodo!AE21</f>
        <v>0</v>
      </c>
      <c r="AE21" s="93" t="n">
        <f aca="false">Tabla_Simulada!AF21-Tabla_ValidaciónMétodo!AF21</f>
        <v>0</v>
      </c>
      <c r="AF21" s="92" t="n">
        <f aca="false">Tabla_Simulada!AG21-Tabla_ValidaciónMétodo!AG21</f>
        <v>0</v>
      </c>
      <c r="AG21" s="92" t="n">
        <f aca="false">Tabla_Simulada!AH21-Tabla_ValidaciónMétodo!AH21</f>
        <v>0</v>
      </c>
      <c r="AH21" s="92" t="n">
        <f aca="false">Tabla_Simulada!AI21-Tabla_ValidaciónMétodo!AI21</f>
        <v>0</v>
      </c>
      <c r="AI21" s="92" t="n">
        <f aca="false">Tabla_Simulada!AJ21-Tabla_ValidaciónMétodo!AJ21</f>
        <v>0</v>
      </c>
      <c r="AJ21" s="92" t="n">
        <f aca="false">Tabla_Simulada!AK21-Tabla_ValidaciónMétodo!AK21</f>
        <v>0</v>
      </c>
      <c r="AK21" s="92" t="n">
        <f aca="false">Tabla_Simulada!AL21-Tabla_ValidaciónMétodo!AL21</f>
        <v>0</v>
      </c>
      <c r="AL21" s="92" t="n">
        <f aca="false">Tabla_Simulada!AM21-Tabla_ValidaciónMétodo!AM21</f>
        <v>0</v>
      </c>
      <c r="AM21" s="92" t="n">
        <f aca="false">Tabla_Simulada!AN21-Tabla_ValidaciónMétodo!AN21</f>
        <v>0</v>
      </c>
      <c r="AO21" s="94" t="n">
        <f aca="false">Tabla_Simulada!AP21-Tabla_ValidaciónMétodo!AP21</f>
        <v>0</v>
      </c>
      <c r="AP21" s="81" t="n">
        <f aca="false">Tabla_Simulada!AQ21-Tabla_ValidaciónMétodo!AQ21</f>
        <v>0</v>
      </c>
      <c r="AQ21" s="94" t="n">
        <f aca="false">Tabla_Simulada!AR21-Tabla_ValidaciónMétodo!AR21</f>
        <v>0</v>
      </c>
      <c r="AR21" s="81" t="n">
        <f aca="false">Tabla_Simulada!AS21-Tabla_ValidaciónMétodo!AS21</f>
        <v>0</v>
      </c>
      <c r="AS21" s="94" t="n">
        <f aca="false">Tabla_Simulada!AT21-Tabla_ValidaciónMétodo!AT21</f>
        <v>0</v>
      </c>
      <c r="AT21" s="81" t="n">
        <f aca="false">Tabla_Simulada!AU21-Tabla_ValidaciónMétodo!AU21</f>
        <v>0</v>
      </c>
      <c r="AU21" s="94" t="n">
        <f aca="false">Tabla_Simulada!AV21-Tabla_ValidaciónMétodo!AV21</f>
        <v>0</v>
      </c>
      <c r="AV21" s="81" t="n">
        <f aca="false">Tabla_Simulada!AW21-Tabla_ValidaciónMétodo!AW21</f>
        <v>0</v>
      </c>
      <c r="AW21" s="94" t="n">
        <f aca="false">Tabla_Simulada!AX21-Tabla_ValidaciónMétodo!AX21</f>
        <v>0</v>
      </c>
      <c r="AX21" s="81" t="n">
        <f aca="false">Tabla_Simulada!AY21-Tabla_ValidaciónMétodo!AY21</f>
        <v>0</v>
      </c>
    </row>
    <row r="22" customFormat="false" ht="13.8" hidden="false" customHeight="false" outlineLevel="0" collapsed="false">
      <c r="A22" s="89" t="s">
        <v>51</v>
      </c>
      <c r="B22" s="81" t="n">
        <f aca="false">Tabla_Simulada!B22-Tabla_ValidaciónMétodo!B22</f>
        <v>0</v>
      </c>
      <c r="C22" s="81" t="n">
        <f aca="false">Tabla_Simulada!C22-Tabla_ValidaciónMétodo!C22</f>
        <v>0</v>
      </c>
      <c r="D22" s="81" t="n">
        <f aca="false">Tabla_Simulada!D22-Tabla_ValidaciónMétodo!D22</f>
        <v>0</v>
      </c>
      <c r="E22" s="81" t="n">
        <f aca="false">Tabla_Simulada!E22-Tabla_ValidaciónMétodo!E22</f>
        <v>0</v>
      </c>
      <c r="F22" s="81" t="n">
        <f aca="false">Tabla_Simulada!F22-Tabla_ValidaciónMétodo!F22</f>
        <v>0</v>
      </c>
      <c r="G22" s="81" t="n">
        <f aca="false">Tabla_Simulada!G22-Tabla_ValidaciónMétodo!G22</f>
        <v>0</v>
      </c>
      <c r="H22" s="81" t="n">
        <f aca="false">Tabla_Simulada!H22-Tabla_ValidaciónMétodo!H22</f>
        <v>0</v>
      </c>
      <c r="I22" s="94" t="n">
        <f aca="false">Tabla_Simulada!I22-Tabla_ValidaciónMétodo!I22</f>
        <v>0</v>
      </c>
      <c r="J22" s="81" t="n">
        <f aca="false">Tabla_Simulada!J22-Tabla_ValidaciónMétodo!J22</f>
        <v>0</v>
      </c>
      <c r="K22" s="94" t="n">
        <f aca="false">Tabla_Simulada!K22-Tabla_ValidaciónMétodo!K22</f>
        <v>0</v>
      </c>
      <c r="L22" s="81" t="n">
        <f aca="false">Tabla_Simulada!L22-Tabla_ValidaciónMétodo!L22</f>
        <v>0</v>
      </c>
      <c r="M22" s="94" t="n">
        <f aca="false">Tabla_Simulada!M22-Tabla_ValidaciónMétodo!M22</f>
        <v>0</v>
      </c>
      <c r="N22" s="81" t="n">
        <f aca="false">Tabla_Simulada!N22-Tabla_ValidaciónMétodo!N22</f>
        <v>0</v>
      </c>
      <c r="O22" s="81" t="n">
        <f aca="false">Tabla_Simulada!P22-Tabla_ValidaciónMétodo!P22</f>
        <v>0</v>
      </c>
      <c r="P22" s="81" t="n">
        <f aca="false">Tabla_Simulada!Q22-Tabla_ValidaciónMétodo!Q22</f>
        <v>0</v>
      </c>
      <c r="Q22" s="81" t="n">
        <f aca="false">Tabla_Simulada!R22-Tabla_ValidaciónMétodo!R22</f>
        <v>0</v>
      </c>
      <c r="S22" s="81" t="n">
        <f aca="false">Tabla_Simulada!T22-Tabla_ValidaciónMétodo!T22</f>
        <v>0</v>
      </c>
      <c r="T22" s="81" t="n">
        <f aca="false">Tabla_Simulada!U22-Tabla_ValidaciónMétodo!U22</f>
        <v>0</v>
      </c>
      <c r="U22" s="81" t="n">
        <f aca="false">Tabla_Simulada!V22-Tabla_ValidaciónMétodo!V22</f>
        <v>0</v>
      </c>
      <c r="V22" s="81" t="n">
        <f aca="false">Tabla_Simulada!W22-Tabla_ValidaciónMétodo!W22</f>
        <v>0</v>
      </c>
      <c r="W22" s="81" t="n">
        <f aca="false">Tabla_Simulada!X22-Tabla_ValidaciónMétodo!X22</f>
        <v>0</v>
      </c>
      <c r="X22" s="81" t="n">
        <f aca="false">Tabla_Simulada!Y22-Tabla_ValidaciónMétodo!Y22</f>
        <v>0</v>
      </c>
      <c r="Y22" s="81" t="n">
        <f aca="false">Tabla_Simulada!Z22-Tabla_ValidaciónMétodo!Z22</f>
        <v>0</v>
      </c>
      <c r="Z22" s="81" t="n">
        <f aca="false">Tabla_Simulada!AA22-Tabla_ValidaciónMétodo!AA22</f>
        <v>0</v>
      </c>
      <c r="AC22" s="91" t="n">
        <f aca="false">Tabla_Simulada!AD57-Tabla_ValidaciónMétodo!AD57</f>
        <v>0</v>
      </c>
      <c r="AD22" s="92" t="n">
        <f aca="false">Tabla_Simulada!AE22-Tabla_ValidaciónMétodo!AE22</f>
        <v>0</v>
      </c>
      <c r="AE22" s="93" t="n">
        <f aca="false">Tabla_Simulada!AF22-Tabla_ValidaciónMétodo!AF22</f>
        <v>0</v>
      </c>
      <c r="AF22" s="92" t="n">
        <f aca="false">Tabla_Simulada!AG22-Tabla_ValidaciónMétodo!AG22</f>
        <v>0</v>
      </c>
      <c r="AG22" s="92" t="n">
        <f aca="false">Tabla_Simulada!AH22-Tabla_ValidaciónMétodo!AH22</f>
        <v>0</v>
      </c>
      <c r="AH22" s="92" t="n">
        <f aca="false">Tabla_Simulada!AI22-Tabla_ValidaciónMétodo!AI22</f>
        <v>0</v>
      </c>
      <c r="AI22" s="92" t="n">
        <f aca="false">Tabla_Simulada!AJ22-Tabla_ValidaciónMétodo!AJ22</f>
        <v>0</v>
      </c>
      <c r="AJ22" s="92" t="n">
        <f aca="false">Tabla_Simulada!AK22-Tabla_ValidaciónMétodo!AK22</f>
        <v>0</v>
      </c>
      <c r="AK22" s="92" t="n">
        <f aca="false">Tabla_Simulada!AL22-Tabla_ValidaciónMétodo!AL22</f>
        <v>0</v>
      </c>
      <c r="AL22" s="92" t="n">
        <f aca="false">Tabla_Simulada!AM22-Tabla_ValidaciónMétodo!AM22</f>
        <v>0</v>
      </c>
      <c r="AM22" s="92" t="n">
        <f aca="false">Tabla_Simulada!AN22-Tabla_ValidaciónMétodo!AN22</f>
        <v>0</v>
      </c>
      <c r="AO22" s="94" t="n">
        <f aca="false">Tabla_Simulada!AP22-Tabla_ValidaciónMétodo!AP22</f>
        <v>0</v>
      </c>
      <c r="AP22" s="81" t="n">
        <f aca="false">Tabla_Simulada!AQ22-Tabla_ValidaciónMétodo!AQ22</f>
        <v>0</v>
      </c>
      <c r="AQ22" s="94" t="n">
        <f aca="false">Tabla_Simulada!AR22-Tabla_ValidaciónMétodo!AR22</f>
        <v>0</v>
      </c>
      <c r="AR22" s="81" t="n">
        <f aca="false">Tabla_Simulada!AS22-Tabla_ValidaciónMétodo!AS22</f>
        <v>0</v>
      </c>
      <c r="AS22" s="94" t="n">
        <f aca="false">Tabla_Simulada!AT22-Tabla_ValidaciónMétodo!AT22</f>
        <v>0</v>
      </c>
      <c r="AT22" s="81" t="n">
        <f aca="false">Tabla_Simulada!AU22-Tabla_ValidaciónMétodo!AU22</f>
        <v>0</v>
      </c>
      <c r="AU22" s="94" t="n">
        <f aca="false">Tabla_Simulada!AV22-Tabla_ValidaciónMétodo!AV22</f>
        <v>0</v>
      </c>
      <c r="AV22" s="81" t="n">
        <f aca="false">Tabla_Simulada!AW22-Tabla_ValidaciónMétodo!AW22</f>
        <v>0</v>
      </c>
      <c r="AW22" s="94" t="n">
        <f aca="false">Tabla_Simulada!AX22-Tabla_ValidaciónMétodo!AX22</f>
        <v>0</v>
      </c>
      <c r="AX22" s="81" t="n">
        <f aca="false">Tabla_Simulada!AY22-Tabla_ValidaciónMétodo!AY22</f>
        <v>0</v>
      </c>
    </row>
    <row r="23" customFormat="false" ht="13.8" hidden="false" customHeight="false" outlineLevel="0" collapsed="false">
      <c r="A23" s="89" t="s">
        <v>52</v>
      </c>
      <c r="B23" s="81" t="n">
        <f aca="false">Tabla_Simulada!B23-Tabla_ValidaciónMétodo!B23</f>
        <v>0</v>
      </c>
      <c r="C23" s="81" t="n">
        <f aca="false">Tabla_Simulada!C23-Tabla_ValidaciónMétodo!C23</f>
        <v>0</v>
      </c>
      <c r="D23" s="81" t="n">
        <f aca="false">Tabla_Simulada!D23-Tabla_ValidaciónMétodo!D23</f>
        <v>0</v>
      </c>
      <c r="E23" s="81" t="n">
        <f aca="false">Tabla_Simulada!E23-Tabla_ValidaciónMétodo!E23</f>
        <v>0</v>
      </c>
      <c r="F23" s="81" t="n">
        <f aca="false">Tabla_Simulada!F23-Tabla_ValidaciónMétodo!F23</f>
        <v>0</v>
      </c>
      <c r="G23" s="81" t="n">
        <f aca="false">Tabla_Simulada!G23-Tabla_ValidaciónMétodo!G23</f>
        <v>0</v>
      </c>
      <c r="H23" s="81" t="n">
        <f aca="false">Tabla_Simulada!H23-Tabla_ValidaciónMétodo!H23</f>
        <v>0</v>
      </c>
      <c r="I23" s="94" t="n">
        <f aca="false">Tabla_Simulada!I23-Tabla_ValidaciónMétodo!I23</f>
        <v>0</v>
      </c>
      <c r="J23" s="81" t="n">
        <f aca="false">Tabla_Simulada!J23-Tabla_ValidaciónMétodo!J23</f>
        <v>0</v>
      </c>
      <c r="K23" s="94" t="n">
        <f aca="false">Tabla_Simulada!K23-Tabla_ValidaciónMétodo!K23</f>
        <v>0</v>
      </c>
      <c r="L23" s="81" t="n">
        <f aca="false">Tabla_Simulada!L23-Tabla_ValidaciónMétodo!L23</f>
        <v>0</v>
      </c>
      <c r="M23" s="94" t="n">
        <f aca="false">Tabla_Simulada!M23-Tabla_ValidaciónMétodo!M23</f>
        <v>0</v>
      </c>
      <c r="N23" s="81" t="n">
        <f aca="false">Tabla_Simulada!N23-Tabla_ValidaciónMétodo!N23</f>
        <v>0</v>
      </c>
      <c r="O23" s="81" t="n">
        <f aca="false">Tabla_Simulada!P23-Tabla_ValidaciónMétodo!P23</f>
        <v>0</v>
      </c>
      <c r="P23" s="81" t="n">
        <f aca="false">Tabla_Simulada!Q23-Tabla_ValidaciónMétodo!Q23</f>
        <v>0</v>
      </c>
      <c r="Q23" s="81" t="n">
        <f aca="false">Tabla_Simulada!R23-Tabla_ValidaciónMétodo!R23</f>
        <v>0</v>
      </c>
      <c r="S23" s="81" t="n">
        <f aca="false">Tabla_Simulada!T23-Tabla_ValidaciónMétodo!T23</f>
        <v>0</v>
      </c>
      <c r="T23" s="81" t="n">
        <f aca="false">Tabla_Simulada!U23-Tabla_ValidaciónMétodo!U23</f>
        <v>0</v>
      </c>
      <c r="U23" s="81" t="n">
        <f aca="false">Tabla_Simulada!V23-Tabla_ValidaciónMétodo!V23</f>
        <v>0</v>
      </c>
      <c r="V23" s="81" t="n">
        <f aca="false">Tabla_Simulada!W23-Tabla_ValidaciónMétodo!W23</f>
        <v>0</v>
      </c>
      <c r="W23" s="81" t="n">
        <f aca="false">Tabla_Simulada!X23-Tabla_ValidaciónMétodo!X23</f>
        <v>0</v>
      </c>
      <c r="X23" s="81" t="n">
        <f aca="false">Tabla_Simulada!Y23-Tabla_ValidaciónMétodo!Y23</f>
        <v>0</v>
      </c>
      <c r="Y23" s="81" t="n">
        <f aca="false">Tabla_Simulada!Z23-Tabla_ValidaciónMétodo!Z23</f>
        <v>0</v>
      </c>
      <c r="Z23" s="81" t="n">
        <f aca="false">Tabla_Simulada!AA23-Tabla_ValidaciónMétodo!AA23</f>
        <v>0</v>
      </c>
      <c r="AC23" s="91" t="n">
        <f aca="false">Tabla_Simulada!AD58-Tabla_ValidaciónMétodo!AD58</f>
        <v>0</v>
      </c>
      <c r="AD23" s="92" t="n">
        <f aca="false">Tabla_Simulada!AE23-Tabla_ValidaciónMétodo!AE23</f>
        <v>0</v>
      </c>
      <c r="AE23" s="93" t="n">
        <f aca="false">Tabla_Simulada!AF23-Tabla_ValidaciónMétodo!AF23</f>
        <v>0</v>
      </c>
      <c r="AF23" s="92" t="n">
        <f aca="false">Tabla_Simulada!AG23-Tabla_ValidaciónMétodo!AG23</f>
        <v>0</v>
      </c>
      <c r="AG23" s="92" t="n">
        <f aca="false">Tabla_Simulada!AH23-Tabla_ValidaciónMétodo!AH23</f>
        <v>0</v>
      </c>
      <c r="AH23" s="92" t="n">
        <f aca="false">Tabla_Simulada!AI23-Tabla_ValidaciónMétodo!AI23</f>
        <v>0</v>
      </c>
      <c r="AI23" s="92" t="n">
        <f aca="false">Tabla_Simulada!AJ23-Tabla_ValidaciónMétodo!AJ23</f>
        <v>0</v>
      </c>
      <c r="AJ23" s="92" t="n">
        <f aca="false">Tabla_Simulada!AK23-Tabla_ValidaciónMétodo!AK23</f>
        <v>0</v>
      </c>
      <c r="AK23" s="92" t="n">
        <f aca="false">Tabla_Simulada!AL23-Tabla_ValidaciónMétodo!AL23</f>
        <v>0</v>
      </c>
      <c r="AL23" s="92" t="n">
        <f aca="false">Tabla_Simulada!AM23-Tabla_ValidaciónMétodo!AM23</f>
        <v>0</v>
      </c>
      <c r="AM23" s="92" t="n">
        <f aca="false">Tabla_Simulada!AN23-Tabla_ValidaciónMétodo!AN23</f>
        <v>0</v>
      </c>
      <c r="AO23" s="94" t="n">
        <f aca="false">Tabla_Simulada!AP23-Tabla_ValidaciónMétodo!AP23</f>
        <v>0</v>
      </c>
      <c r="AP23" s="81" t="n">
        <f aca="false">Tabla_Simulada!AQ23-Tabla_ValidaciónMétodo!AQ23</f>
        <v>0</v>
      </c>
      <c r="AQ23" s="94" t="n">
        <f aca="false">Tabla_Simulada!AR23-Tabla_ValidaciónMétodo!AR23</f>
        <v>0</v>
      </c>
      <c r="AR23" s="81" t="n">
        <f aca="false">Tabla_Simulada!AS23-Tabla_ValidaciónMétodo!AS23</f>
        <v>0</v>
      </c>
      <c r="AS23" s="94" t="n">
        <f aca="false">Tabla_Simulada!AT23-Tabla_ValidaciónMétodo!AT23</f>
        <v>0</v>
      </c>
      <c r="AT23" s="81" t="n">
        <f aca="false">Tabla_Simulada!AU23-Tabla_ValidaciónMétodo!AU23</f>
        <v>0</v>
      </c>
      <c r="AU23" s="94" t="n">
        <f aca="false">Tabla_Simulada!AV23-Tabla_ValidaciónMétodo!AV23</f>
        <v>0</v>
      </c>
      <c r="AV23" s="81" t="n">
        <f aca="false">Tabla_Simulada!AW23-Tabla_ValidaciónMétodo!AW23</f>
        <v>0</v>
      </c>
      <c r="AW23" s="94" t="n">
        <f aca="false">Tabla_Simulada!AX23-Tabla_ValidaciónMétodo!AX23</f>
        <v>0</v>
      </c>
      <c r="AX23" s="81" t="n">
        <f aca="false">Tabla_Simulada!AY23-Tabla_ValidaciónMétodo!AY23</f>
        <v>0</v>
      </c>
    </row>
    <row r="24" customFormat="false" ht="13.8" hidden="false" customHeight="false" outlineLevel="0" collapsed="false">
      <c r="A24" s="89" t="s">
        <v>53</v>
      </c>
      <c r="B24" s="81" t="n">
        <f aca="false">Tabla_Simulada!B24-Tabla_ValidaciónMétodo!B24</f>
        <v>0</v>
      </c>
      <c r="C24" s="81" t="n">
        <f aca="false">Tabla_Simulada!C24-Tabla_ValidaciónMétodo!C24</f>
        <v>0</v>
      </c>
      <c r="D24" s="81" t="n">
        <f aca="false">Tabla_Simulada!D24-Tabla_ValidaciónMétodo!D24</f>
        <v>0</v>
      </c>
      <c r="E24" s="81" t="n">
        <f aca="false">Tabla_Simulada!E24-Tabla_ValidaciónMétodo!E24</f>
        <v>0</v>
      </c>
      <c r="F24" s="81" t="n">
        <f aca="false">Tabla_Simulada!F24-Tabla_ValidaciónMétodo!F24</f>
        <v>0</v>
      </c>
      <c r="G24" s="81" t="n">
        <f aca="false">Tabla_Simulada!G24-Tabla_ValidaciónMétodo!G24</f>
        <v>0</v>
      </c>
      <c r="H24" s="81" t="n">
        <f aca="false">Tabla_Simulada!H24-Tabla_ValidaciónMétodo!H24</f>
        <v>0</v>
      </c>
      <c r="I24" s="94" t="n">
        <f aca="false">Tabla_Simulada!I24-Tabla_ValidaciónMétodo!I24</f>
        <v>0</v>
      </c>
      <c r="J24" s="81" t="n">
        <f aca="false">Tabla_Simulada!J24-Tabla_ValidaciónMétodo!J24</f>
        <v>0</v>
      </c>
      <c r="K24" s="94" t="n">
        <f aca="false">Tabla_Simulada!K24-Tabla_ValidaciónMétodo!K24</f>
        <v>0</v>
      </c>
      <c r="L24" s="81" t="n">
        <f aca="false">Tabla_Simulada!L24-Tabla_ValidaciónMétodo!L24</f>
        <v>0</v>
      </c>
      <c r="M24" s="94" t="n">
        <f aca="false">Tabla_Simulada!M24-Tabla_ValidaciónMétodo!M24</f>
        <v>0</v>
      </c>
      <c r="N24" s="81" t="n">
        <f aca="false">Tabla_Simulada!N24-Tabla_ValidaciónMétodo!N24</f>
        <v>0</v>
      </c>
      <c r="O24" s="81" t="n">
        <f aca="false">Tabla_Simulada!P24-Tabla_ValidaciónMétodo!P24</f>
        <v>0</v>
      </c>
      <c r="P24" s="81" t="n">
        <f aca="false">Tabla_Simulada!Q24-Tabla_ValidaciónMétodo!Q24</f>
        <v>0</v>
      </c>
      <c r="Q24" s="81" t="n">
        <f aca="false">Tabla_Simulada!R24-Tabla_ValidaciónMétodo!R24</f>
        <v>0</v>
      </c>
      <c r="S24" s="81" t="n">
        <f aca="false">Tabla_Simulada!T24-Tabla_ValidaciónMétodo!T24</f>
        <v>0</v>
      </c>
      <c r="T24" s="81" t="n">
        <f aca="false">Tabla_Simulada!U24-Tabla_ValidaciónMétodo!U24</f>
        <v>0</v>
      </c>
      <c r="U24" s="81" t="n">
        <f aca="false">Tabla_Simulada!V24-Tabla_ValidaciónMétodo!V24</f>
        <v>0</v>
      </c>
      <c r="V24" s="81" t="n">
        <f aca="false">Tabla_Simulada!W24-Tabla_ValidaciónMétodo!W24</f>
        <v>0</v>
      </c>
      <c r="W24" s="81" t="n">
        <f aca="false">Tabla_Simulada!X24-Tabla_ValidaciónMétodo!X24</f>
        <v>0</v>
      </c>
      <c r="X24" s="81" t="n">
        <f aca="false">Tabla_Simulada!Y24-Tabla_ValidaciónMétodo!Y24</f>
        <v>0</v>
      </c>
      <c r="Y24" s="81" t="n">
        <f aca="false">Tabla_Simulada!Z24-Tabla_ValidaciónMétodo!Z24</f>
        <v>0</v>
      </c>
      <c r="Z24" s="81" t="n">
        <f aca="false">Tabla_Simulada!AA24-Tabla_ValidaciónMétodo!AA24</f>
        <v>0</v>
      </c>
      <c r="AC24" s="91" t="n">
        <f aca="false">Tabla_Simulada!AD59-Tabla_ValidaciónMétodo!AD59</f>
        <v>0</v>
      </c>
      <c r="AD24" s="92" t="n">
        <f aca="false">Tabla_Simulada!AE24-Tabla_ValidaciónMétodo!AE24</f>
        <v>0</v>
      </c>
      <c r="AE24" s="93" t="n">
        <f aca="false">Tabla_Simulada!AF24-Tabla_ValidaciónMétodo!AF24</f>
        <v>0</v>
      </c>
      <c r="AF24" s="92" t="n">
        <f aca="false">Tabla_Simulada!AG24-Tabla_ValidaciónMétodo!AG24</f>
        <v>0</v>
      </c>
      <c r="AG24" s="92" t="n">
        <f aca="false">Tabla_Simulada!AH24-Tabla_ValidaciónMétodo!AH24</f>
        <v>0</v>
      </c>
      <c r="AH24" s="92" t="n">
        <f aca="false">Tabla_Simulada!AI24-Tabla_ValidaciónMétodo!AI24</f>
        <v>0</v>
      </c>
      <c r="AI24" s="92" t="n">
        <f aca="false">Tabla_Simulada!AJ24-Tabla_ValidaciónMétodo!AJ24</f>
        <v>0</v>
      </c>
      <c r="AJ24" s="92" t="n">
        <f aca="false">Tabla_Simulada!AK24-Tabla_ValidaciónMétodo!AK24</f>
        <v>0</v>
      </c>
      <c r="AK24" s="92" t="n">
        <f aca="false">Tabla_Simulada!AL24-Tabla_ValidaciónMétodo!AL24</f>
        <v>0</v>
      </c>
      <c r="AL24" s="92" t="n">
        <f aca="false">Tabla_Simulada!AM24-Tabla_ValidaciónMétodo!AM24</f>
        <v>0</v>
      </c>
      <c r="AM24" s="92" t="n">
        <f aca="false">Tabla_Simulada!AN24-Tabla_ValidaciónMétodo!AN24</f>
        <v>0</v>
      </c>
      <c r="AO24" s="94" t="n">
        <f aca="false">Tabla_Simulada!AP24-Tabla_ValidaciónMétodo!AP24</f>
        <v>0</v>
      </c>
      <c r="AP24" s="81" t="n">
        <f aca="false">Tabla_Simulada!AQ24-Tabla_ValidaciónMétodo!AQ24</f>
        <v>0</v>
      </c>
      <c r="AQ24" s="94" t="n">
        <f aca="false">Tabla_Simulada!AR24-Tabla_ValidaciónMétodo!AR24</f>
        <v>0</v>
      </c>
      <c r="AR24" s="81" t="n">
        <f aca="false">Tabla_Simulada!AS24-Tabla_ValidaciónMétodo!AS24</f>
        <v>0</v>
      </c>
      <c r="AS24" s="94" t="n">
        <f aca="false">Tabla_Simulada!AT24-Tabla_ValidaciónMétodo!AT24</f>
        <v>0</v>
      </c>
      <c r="AT24" s="81" t="n">
        <f aca="false">Tabla_Simulada!AU24-Tabla_ValidaciónMétodo!AU24</f>
        <v>0</v>
      </c>
      <c r="AU24" s="94" t="n">
        <f aca="false">Tabla_Simulada!AV24-Tabla_ValidaciónMétodo!AV24</f>
        <v>0</v>
      </c>
      <c r="AV24" s="81" t="n">
        <f aca="false">Tabla_Simulada!AW24-Tabla_ValidaciónMétodo!AW24</f>
        <v>0</v>
      </c>
      <c r="AW24" s="94" t="n">
        <f aca="false">Tabla_Simulada!AX24-Tabla_ValidaciónMétodo!AX24</f>
        <v>0</v>
      </c>
      <c r="AX24" s="81" t="n">
        <f aca="false">Tabla_Simulada!AY24-Tabla_ValidaciónMétodo!AY24</f>
        <v>0</v>
      </c>
    </row>
    <row r="25" customFormat="false" ht="13.8" hidden="false" customHeight="false" outlineLevel="0" collapsed="false">
      <c r="A25" s="89" t="s">
        <v>54</v>
      </c>
      <c r="B25" s="81" t="n">
        <f aca="false">Tabla_Simulada!B25-Tabla_ValidaciónMétodo!B25</f>
        <v>0</v>
      </c>
      <c r="C25" s="81" t="n">
        <f aca="false">Tabla_Simulada!C25-Tabla_ValidaciónMétodo!C25</f>
        <v>0</v>
      </c>
      <c r="D25" s="81" t="n">
        <f aca="false">Tabla_Simulada!D25-Tabla_ValidaciónMétodo!D25</f>
        <v>0</v>
      </c>
      <c r="E25" s="81" t="n">
        <f aca="false">Tabla_Simulada!E25-Tabla_ValidaciónMétodo!E25</f>
        <v>0</v>
      </c>
      <c r="F25" s="81" t="n">
        <f aca="false">Tabla_Simulada!F25-Tabla_ValidaciónMétodo!F25</f>
        <v>0</v>
      </c>
      <c r="G25" s="81" t="n">
        <f aca="false">Tabla_Simulada!G25-Tabla_ValidaciónMétodo!G25</f>
        <v>0</v>
      </c>
      <c r="H25" s="81" t="n">
        <f aca="false">Tabla_Simulada!H25-Tabla_ValidaciónMétodo!H25</f>
        <v>0</v>
      </c>
      <c r="I25" s="94" t="n">
        <f aca="false">Tabla_Simulada!I25-Tabla_ValidaciónMétodo!I25</f>
        <v>0</v>
      </c>
      <c r="J25" s="81" t="n">
        <f aca="false">Tabla_Simulada!J25-Tabla_ValidaciónMétodo!J25</f>
        <v>0</v>
      </c>
      <c r="K25" s="94" t="n">
        <f aca="false">Tabla_Simulada!K25-Tabla_ValidaciónMétodo!K25</f>
        <v>0</v>
      </c>
      <c r="L25" s="81" t="n">
        <f aca="false">Tabla_Simulada!L25-Tabla_ValidaciónMétodo!L25</f>
        <v>0</v>
      </c>
      <c r="M25" s="94" t="n">
        <f aca="false">Tabla_Simulada!M25-Tabla_ValidaciónMétodo!M25</f>
        <v>0</v>
      </c>
      <c r="N25" s="81" t="n">
        <f aca="false">Tabla_Simulada!N25-Tabla_ValidaciónMétodo!N25</f>
        <v>0</v>
      </c>
      <c r="O25" s="81" t="n">
        <f aca="false">Tabla_Simulada!P25-Tabla_ValidaciónMétodo!P25</f>
        <v>0</v>
      </c>
      <c r="P25" s="81" t="n">
        <f aca="false">Tabla_Simulada!Q25-Tabla_ValidaciónMétodo!Q25</f>
        <v>0</v>
      </c>
      <c r="Q25" s="81" t="n">
        <f aca="false">Tabla_Simulada!R25-Tabla_ValidaciónMétodo!R25</f>
        <v>0</v>
      </c>
      <c r="S25" s="81" t="n">
        <f aca="false">Tabla_Simulada!T25-Tabla_ValidaciónMétodo!T25</f>
        <v>0</v>
      </c>
      <c r="T25" s="81" t="n">
        <f aca="false">Tabla_Simulada!U25-Tabla_ValidaciónMétodo!U25</f>
        <v>0</v>
      </c>
      <c r="U25" s="81" t="n">
        <f aca="false">Tabla_Simulada!V25-Tabla_ValidaciónMétodo!V25</f>
        <v>0</v>
      </c>
      <c r="V25" s="81" t="n">
        <f aca="false">Tabla_Simulada!W25-Tabla_ValidaciónMétodo!W25</f>
        <v>0</v>
      </c>
      <c r="W25" s="81" t="n">
        <f aca="false">Tabla_Simulada!X25-Tabla_ValidaciónMétodo!X25</f>
        <v>0</v>
      </c>
      <c r="X25" s="81" t="n">
        <f aca="false">Tabla_Simulada!Y25-Tabla_ValidaciónMétodo!Y25</f>
        <v>0</v>
      </c>
      <c r="Y25" s="81" t="n">
        <f aca="false">Tabla_Simulada!Z25-Tabla_ValidaciónMétodo!Z25</f>
        <v>0</v>
      </c>
      <c r="Z25" s="81" t="n">
        <f aca="false">Tabla_Simulada!AA25-Tabla_ValidaciónMétodo!AA25</f>
        <v>0</v>
      </c>
      <c r="AC25" s="91" t="n">
        <f aca="false">Tabla_Simulada!AD60-Tabla_ValidaciónMétodo!AD60</f>
        <v>0</v>
      </c>
      <c r="AD25" s="92" t="n">
        <f aca="false">Tabla_Simulada!AE25-Tabla_ValidaciónMétodo!AE25</f>
        <v>0</v>
      </c>
      <c r="AE25" s="93" t="n">
        <f aca="false">Tabla_Simulada!AF25-Tabla_ValidaciónMétodo!AF25</f>
        <v>0</v>
      </c>
      <c r="AF25" s="92" t="n">
        <f aca="false">Tabla_Simulada!AG25-Tabla_ValidaciónMétodo!AG25</f>
        <v>0</v>
      </c>
      <c r="AG25" s="92" t="n">
        <f aca="false">Tabla_Simulada!AH25-Tabla_ValidaciónMétodo!AH25</f>
        <v>0</v>
      </c>
      <c r="AH25" s="92" t="n">
        <f aca="false">Tabla_Simulada!AI25-Tabla_ValidaciónMétodo!AI25</f>
        <v>0</v>
      </c>
      <c r="AI25" s="92" t="n">
        <f aca="false">Tabla_Simulada!AJ25-Tabla_ValidaciónMétodo!AJ25</f>
        <v>0</v>
      </c>
      <c r="AJ25" s="92" t="n">
        <f aca="false">Tabla_Simulada!AK25-Tabla_ValidaciónMétodo!AK25</f>
        <v>0</v>
      </c>
      <c r="AK25" s="92" t="n">
        <f aca="false">Tabla_Simulada!AL25-Tabla_ValidaciónMétodo!AL25</f>
        <v>0</v>
      </c>
      <c r="AL25" s="92" t="n">
        <f aca="false">Tabla_Simulada!AM25-Tabla_ValidaciónMétodo!AM25</f>
        <v>0</v>
      </c>
      <c r="AM25" s="92" t="n">
        <f aca="false">Tabla_Simulada!AN25-Tabla_ValidaciónMétodo!AN25</f>
        <v>0</v>
      </c>
      <c r="AO25" s="94" t="n">
        <f aca="false">Tabla_Simulada!AP25-Tabla_ValidaciónMétodo!AP25</f>
        <v>0</v>
      </c>
      <c r="AP25" s="81" t="n">
        <f aca="false">Tabla_Simulada!AQ25-Tabla_ValidaciónMétodo!AQ25</f>
        <v>0</v>
      </c>
      <c r="AQ25" s="94" t="n">
        <f aca="false">Tabla_Simulada!AR25-Tabla_ValidaciónMétodo!AR25</f>
        <v>0</v>
      </c>
      <c r="AR25" s="81" t="n">
        <f aca="false">Tabla_Simulada!AS25-Tabla_ValidaciónMétodo!AS25</f>
        <v>0</v>
      </c>
      <c r="AS25" s="94" t="n">
        <f aca="false">Tabla_Simulada!AT25-Tabla_ValidaciónMétodo!AT25</f>
        <v>0</v>
      </c>
      <c r="AT25" s="81" t="n">
        <f aca="false">Tabla_Simulada!AU25-Tabla_ValidaciónMétodo!AU25</f>
        <v>0</v>
      </c>
      <c r="AU25" s="94" t="n">
        <f aca="false">Tabla_Simulada!AV25-Tabla_ValidaciónMétodo!AV25</f>
        <v>0</v>
      </c>
      <c r="AV25" s="81" t="n">
        <f aca="false">Tabla_Simulada!AW25-Tabla_ValidaciónMétodo!AW25</f>
        <v>0</v>
      </c>
      <c r="AW25" s="94" t="n">
        <f aca="false">Tabla_Simulada!AX25-Tabla_ValidaciónMétodo!AX25</f>
        <v>0</v>
      </c>
      <c r="AX25" s="81" t="n">
        <f aca="false">Tabla_Simulada!AY25-Tabla_ValidaciónMétodo!AY25</f>
        <v>0</v>
      </c>
    </row>
    <row r="26" customFormat="false" ht="13.8" hidden="false" customHeight="false" outlineLevel="0" collapsed="false">
      <c r="A26" s="89" t="s">
        <v>55</v>
      </c>
      <c r="B26" s="81" t="n">
        <f aca="false">Tabla_Simulada!B26-Tabla_ValidaciónMétodo!B26</f>
        <v>0</v>
      </c>
      <c r="C26" s="81" t="n">
        <f aca="false">Tabla_Simulada!C26-Tabla_ValidaciónMétodo!C26</f>
        <v>0</v>
      </c>
      <c r="D26" s="81" t="n">
        <f aca="false">Tabla_Simulada!D26-Tabla_ValidaciónMétodo!D26</f>
        <v>0</v>
      </c>
      <c r="E26" s="81" t="n">
        <f aca="false">Tabla_Simulada!E26-Tabla_ValidaciónMétodo!E26</f>
        <v>0</v>
      </c>
      <c r="F26" s="81" t="n">
        <f aca="false">Tabla_Simulada!F26-Tabla_ValidaciónMétodo!F26</f>
        <v>0</v>
      </c>
      <c r="G26" s="81" t="n">
        <f aca="false">Tabla_Simulada!G26-Tabla_ValidaciónMétodo!G26</f>
        <v>0</v>
      </c>
      <c r="H26" s="81" t="n">
        <f aca="false">Tabla_Simulada!H26-Tabla_ValidaciónMétodo!H26</f>
        <v>0</v>
      </c>
      <c r="I26" s="94" t="n">
        <f aca="false">Tabla_Simulada!I26-Tabla_ValidaciónMétodo!I26</f>
        <v>0</v>
      </c>
      <c r="J26" s="81" t="n">
        <f aca="false">Tabla_Simulada!J26-Tabla_ValidaciónMétodo!J26</f>
        <v>0</v>
      </c>
      <c r="K26" s="94" t="n">
        <f aca="false">Tabla_Simulada!K26-Tabla_ValidaciónMétodo!K26</f>
        <v>0</v>
      </c>
      <c r="L26" s="81" t="n">
        <f aca="false">Tabla_Simulada!L26-Tabla_ValidaciónMétodo!L26</f>
        <v>0</v>
      </c>
      <c r="M26" s="94" t="n">
        <f aca="false">Tabla_Simulada!M26-Tabla_ValidaciónMétodo!M26</f>
        <v>0</v>
      </c>
      <c r="N26" s="81" t="n">
        <f aca="false">Tabla_Simulada!N26-Tabla_ValidaciónMétodo!N26</f>
        <v>0</v>
      </c>
      <c r="O26" s="81" t="n">
        <f aca="false">Tabla_Simulada!P26-Tabla_ValidaciónMétodo!P26</f>
        <v>0</v>
      </c>
      <c r="P26" s="81" t="n">
        <f aca="false">Tabla_Simulada!Q26-Tabla_ValidaciónMétodo!Q26</f>
        <v>0</v>
      </c>
      <c r="Q26" s="81" t="n">
        <f aca="false">Tabla_Simulada!R26-Tabla_ValidaciónMétodo!R26</f>
        <v>0</v>
      </c>
      <c r="S26" s="81" t="n">
        <f aca="false">Tabla_Simulada!T26-Tabla_ValidaciónMétodo!T26</f>
        <v>0</v>
      </c>
      <c r="T26" s="81" t="n">
        <f aca="false">Tabla_Simulada!U26-Tabla_ValidaciónMétodo!U26</f>
        <v>0</v>
      </c>
      <c r="U26" s="81" t="n">
        <f aca="false">Tabla_Simulada!V26-Tabla_ValidaciónMétodo!V26</f>
        <v>0</v>
      </c>
      <c r="V26" s="81" t="n">
        <f aca="false">Tabla_Simulada!W26-Tabla_ValidaciónMétodo!W26</f>
        <v>0</v>
      </c>
      <c r="W26" s="81" t="n">
        <f aca="false">Tabla_Simulada!X26-Tabla_ValidaciónMétodo!X26</f>
        <v>0</v>
      </c>
      <c r="X26" s="81" t="n">
        <f aca="false">Tabla_Simulada!Y26-Tabla_ValidaciónMétodo!Y26</f>
        <v>0</v>
      </c>
      <c r="Y26" s="81" t="n">
        <f aca="false">Tabla_Simulada!Z26-Tabla_ValidaciónMétodo!Z26</f>
        <v>0</v>
      </c>
      <c r="Z26" s="81" t="n">
        <f aca="false">Tabla_Simulada!AA26-Tabla_ValidaciónMétodo!AA26</f>
        <v>0</v>
      </c>
      <c r="AC26" s="91" t="n">
        <f aca="false">Tabla_Simulada!AD61-Tabla_ValidaciónMétodo!AD61</f>
        <v>0</v>
      </c>
      <c r="AD26" s="92" t="n">
        <f aca="false">Tabla_Simulada!AE26-Tabla_ValidaciónMétodo!AE26</f>
        <v>0</v>
      </c>
      <c r="AE26" s="93" t="n">
        <f aca="false">Tabla_Simulada!AF26-Tabla_ValidaciónMétodo!AF26</f>
        <v>0</v>
      </c>
      <c r="AF26" s="92" t="n">
        <f aca="false">Tabla_Simulada!AG26-Tabla_ValidaciónMétodo!AG26</f>
        <v>0</v>
      </c>
      <c r="AG26" s="92" t="n">
        <f aca="false">Tabla_Simulada!AH26-Tabla_ValidaciónMétodo!AH26</f>
        <v>0</v>
      </c>
      <c r="AH26" s="92" t="n">
        <f aca="false">Tabla_Simulada!AI26-Tabla_ValidaciónMétodo!AI26</f>
        <v>0</v>
      </c>
      <c r="AI26" s="92" t="n">
        <f aca="false">Tabla_Simulada!AJ26-Tabla_ValidaciónMétodo!AJ26</f>
        <v>0</v>
      </c>
      <c r="AJ26" s="92" t="n">
        <f aca="false">Tabla_Simulada!AK26-Tabla_ValidaciónMétodo!AK26</f>
        <v>0</v>
      </c>
      <c r="AK26" s="92" t="n">
        <f aca="false">Tabla_Simulada!AL26-Tabla_ValidaciónMétodo!AL26</f>
        <v>0</v>
      </c>
      <c r="AL26" s="92" t="n">
        <f aca="false">Tabla_Simulada!AM26-Tabla_ValidaciónMétodo!AM26</f>
        <v>0</v>
      </c>
      <c r="AM26" s="92" t="n">
        <f aca="false">Tabla_Simulada!AN26-Tabla_ValidaciónMétodo!AN26</f>
        <v>0</v>
      </c>
      <c r="AO26" s="94" t="n">
        <f aca="false">Tabla_Simulada!AP26-Tabla_ValidaciónMétodo!AP26</f>
        <v>0</v>
      </c>
      <c r="AP26" s="81" t="n">
        <f aca="false">Tabla_Simulada!AQ26-Tabla_ValidaciónMétodo!AQ26</f>
        <v>0</v>
      </c>
      <c r="AQ26" s="94" t="n">
        <f aca="false">Tabla_Simulada!AR26-Tabla_ValidaciónMétodo!AR26</f>
        <v>0</v>
      </c>
      <c r="AR26" s="81" t="n">
        <f aca="false">Tabla_Simulada!AS26-Tabla_ValidaciónMétodo!AS26</f>
        <v>0</v>
      </c>
      <c r="AS26" s="94" t="n">
        <f aca="false">Tabla_Simulada!AT26-Tabla_ValidaciónMétodo!AT26</f>
        <v>0</v>
      </c>
      <c r="AT26" s="81" t="n">
        <f aca="false">Tabla_Simulada!AU26-Tabla_ValidaciónMétodo!AU26</f>
        <v>0</v>
      </c>
      <c r="AU26" s="94" t="n">
        <f aca="false">Tabla_Simulada!AV26-Tabla_ValidaciónMétodo!AV26</f>
        <v>0</v>
      </c>
      <c r="AV26" s="81" t="n">
        <f aca="false">Tabla_Simulada!AW26-Tabla_ValidaciónMétodo!AW26</f>
        <v>0</v>
      </c>
      <c r="AW26" s="94" t="n">
        <f aca="false">Tabla_Simulada!AX26-Tabla_ValidaciónMétodo!AX26</f>
        <v>0</v>
      </c>
      <c r="AX26" s="81" t="n">
        <f aca="false">Tabla_Simulada!AY26-Tabla_ValidaciónMétodo!AY26</f>
        <v>0</v>
      </c>
    </row>
    <row r="27" customFormat="false" ht="13.8" hidden="false" customHeight="false" outlineLevel="0" collapsed="false">
      <c r="A27" s="89" t="s">
        <v>56</v>
      </c>
      <c r="B27" s="81" t="n">
        <f aca="false">Tabla_Simulada!B27-Tabla_ValidaciónMétodo!B27</f>
        <v>0</v>
      </c>
      <c r="C27" s="81" t="n">
        <f aca="false">Tabla_Simulada!C27-Tabla_ValidaciónMétodo!C27</f>
        <v>0</v>
      </c>
      <c r="D27" s="81" t="n">
        <f aca="false">Tabla_Simulada!D27-Tabla_ValidaciónMétodo!D27</f>
        <v>0</v>
      </c>
      <c r="E27" s="81" t="n">
        <f aca="false">Tabla_Simulada!E27-Tabla_ValidaciónMétodo!E27</f>
        <v>0</v>
      </c>
      <c r="F27" s="81" t="n">
        <f aca="false">Tabla_Simulada!F27-Tabla_ValidaciónMétodo!F27</f>
        <v>0</v>
      </c>
      <c r="G27" s="81" t="n">
        <f aca="false">Tabla_Simulada!G27-Tabla_ValidaciónMétodo!G27</f>
        <v>0</v>
      </c>
      <c r="H27" s="81" t="n">
        <f aca="false">Tabla_Simulada!H27-Tabla_ValidaciónMétodo!H27</f>
        <v>0</v>
      </c>
      <c r="I27" s="94" t="n">
        <f aca="false">Tabla_Simulada!I27-Tabla_ValidaciónMétodo!I27</f>
        <v>0</v>
      </c>
      <c r="J27" s="81" t="n">
        <f aca="false">Tabla_Simulada!J27-Tabla_ValidaciónMétodo!J27</f>
        <v>0</v>
      </c>
      <c r="K27" s="94" t="n">
        <f aca="false">Tabla_Simulada!K27-Tabla_ValidaciónMétodo!K27</f>
        <v>0</v>
      </c>
      <c r="L27" s="81" t="n">
        <f aca="false">Tabla_Simulada!L27-Tabla_ValidaciónMétodo!L27</f>
        <v>0</v>
      </c>
      <c r="M27" s="94" t="n">
        <f aca="false">Tabla_Simulada!M27-Tabla_ValidaciónMétodo!M27</f>
        <v>0</v>
      </c>
      <c r="N27" s="81" t="n">
        <f aca="false">Tabla_Simulada!N27-Tabla_ValidaciónMétodo!N27</f>
        <v>0</v>
      </c>
      <c r="O27" s="81" t="n">
        <f aca="false">Tabla_Simulada!P27-Tabla_ValidaciónMétodo!P27</f>
        <v>0</v>
      </c>
      <c r="P27" s="81" t="n">
        <f aca="false">Tabla_Simulada!Q27-Tabla_ValidaciónMétodo!Q27</f>
        <v>0</v>
      </c>
      <c r="Q27" s="81" t="n">
        <f aca="false">Tabla_Simulada!R27-Tabla_ValidaciónMétodo!R27</f>
        <v>0</v>
      </c>
      <c r="S27" s="81" t="n">
        <f aca="false">Tabla_Simulada!T27-Tabla_ValidaciónMétodo!T27</f>
        <v>0</v>
      </c>
      <c r="T27" s="81" t="n">
        <f aca="false">Tabla_Simulada!U27-Tabla_ValidaciónMétodo!U27</f>
        <v>0</v>
      </c>
      <c r="U27" s="81" t="n">
        <f aca="false">Tabla_Simulada!V27-Tabla_ValidaciónMétodo!V27</f>
        <v>0</v>
      </c>
      <c r="V27" s="81" t="n">
        <f aca="false">Tabla_Simulada!W27-Tabla_ValidaciónMétodo!W27</f>
        <v>0</v>
      </c>
      <c r="W27" s="81" t="n">
        <f aca="false">Tabla_Simulada!X27-Tabla_ValidaciónMétodo!X27</f>
        <v>0</v>
      </c>
      <c r="X27" s="81" t="n">
        <f aca="false">Tabla_Simulada!Y27-Tabla_ValidaciónMétodo!Y27</f>
        <v>0</v>
      </c>
      <c r="Y27" s="81" t="n">
        <f aca="false">Tabla_Simulada!Z27-Tabla_ValidaciónMétodo!Z27</f>
        <v>0</v>
      </c>
      <c r="Z27" s="81" t="n">
        <f aca="false">Tabla_Simulada!AA27-Tabla_ValidaciónMétodo!AA27</f>
        <v>0</v>
      </c>
      <c r="AC27" s="91" t="n">
        <f aca="false">Tabla_Simulada!AD62-Tabla_ValidaciónMétodo!AD62</f>
        <v>0</v>
      </c>
      <c r="AD27" s="92" t="n">
        <f aca="false">Tabla_Simulada!AE27-Tabla_ValidaciónMétodo!AE27</f>
        <v>0</v>
      </c>
      <c r="AE27" s="93" t="n">
        <f aca="false">Tabla_Simulada!AF27-Tabla_ValidaciónMétodo!AF27</f>
        <v>0</v>
      </c>
      <c r="AF27" s="92" t="n">
        <f aca="false">Tabla_Simulada!AG27-Tabla_ValidaciónMétodo!AG27</f>
        <v>0</v>
      </c>
      <c r="AG27" s="92" t="n">
        <f aca="false">Tabla_Simulada!AH27-Tabla_ValidaciónMétodo!AH27</f>
        <v>0</v>
      </c>
      <c r="AH27" s="92" t="n">
        <f aca="false">Tabla_Simulada!AI27-Tabla_ValidaciónMétodo!AI27</f>
        <v>0</v>
      </c>
      <c r="AI27" s="92" t="n">
        <f aca="false">Tabla_Simulada!AJ27-Tabla_ValidaciónMétodo!AJ27</f>
        <v>0</v>
      </c>
      <c r="AJ27" s="92" t="n">
        <f aca="false">Tabla_Simulada!AK27-Tabla_ValidaciónMétodo!AK27</f>
        <v>0</v>
      </c>
      <c r="AK27" s="92" t="n">
        <f aca="false">Tabla_Simulada!AL27-Tabla_ValidaciónMétodo!AL27</f>
        <v>0</v>
      </c>
      <c r="AL27" s="92" t="n">
        <f aca="false">Tabla_Simulada!AM27-Tabla_ValidaciónMétodo!AM27</f>
        <v>0</v>
      </c>
      <c r="AM27" s="92" t="n">
        <f aca="false">Tabla_Simulada!AN27-Tabla_ValidaciónMétodo!AN27</f>
        <v>0</v>
      </c>
      <c r="AO27" s="94" t="n">
        <f aca="false">Tabla_Simulada!AP27-Tabla_ValidaciónMétodo!AP27</f>
        <v>0</v>
      </c>
      <c r="AP27" s="81" t="n">
        <f aca="false">Tabla_Simulada!AQ27-Tabla_ValidaciónMétodo!AQ27</f>
        <v>0</v>
      </c>
      <c r="AQ27" s="94" t="n">
        <f aca="false">Tabla_Simulada!AR27-Tabla_ValidaciónMétodo!AR27</f>
        <v>0</v>
      </c>
      <c r="AR27" s="81" t="n">
        <f aca="false">Tabla_Simulada!AS27-Tabla_ValidaciónMétodo!AS27</f>
        <v>0</v>
      </c>
      <c r="AS27" s="94" t="n">
        <f aca="false">Tabla_Simulada!AT27-Tabla_ValidaciónMétodo!AT27</f>
        <v>0</v>
      </c>
      <c r="AT27" s="81" t="n">
        <f aca="false">Tabla_Simulada!AU27-Tabla_ValidaciónMétodo!AU27</f>
        <v>0</v>
      </c>
      <c r="AU27" s="94" t="n">
        <f aca="false">Tabla_Simulada!AV27-Tabla_ValidaciónMétodo!AV27</f>
        <v>0</v>
      </c>
      <c r="AV27" s="81" t="n">
        <f aca="false">Tabla_Simulada!AW27-Tabla_ValidaciónMétodo!AW27</f>
        <v>0</v>
      </c>
      <c r="AW27" s="94" t="n">
        <f aca="false">Tabla_Simulada!AX27-Tabla_ValidaciónMétodo!AX27</f>
        <v>0</v>
      </c>
      <c r="AX27" s="81" t="n">
        <f aca="false">Tabla_Simulada!AY27-Tabla_ValidaciónMétodo!AY27</f>
        <v>0</v>
      </c>
    </row>
    <row r="28" customFormat="false" ht="13.8" hidden="false" customHeight="false" outlineLevel="0" collapsed="false">
      <c r="A28" s="89" t="s">
        <v>57</v>
      </c>
      <c r="B28" s="81" t="n">
        <f aca="false">Tabla_Simulada!B28-Tabla_ValidaciónMétodo!B28</f>
        <v>0</v>
      </c>
      <c r="C28" s="81" t="n">
        <f aca="false">Tabla_Simulada!C28-Tabla_ValidaciónMétodo!C28</f>
        <v>0</v>
      </c>
      <c r="D28" s="81" t="n">
        <f aca="false">Tabla_Simulada!D28-Tabla_ValidaciónMétodo!D28</f>
        <v>0</v>
      </c>
      <c r="E28" s="81" t="n">
        <f aca="false">Tabla_Simulada!E28-Tabla_ValidaciónMétodo!E28</f>
        <v>0</v>
      </c>
      <c r="F28" s="81" t="n">
        <f aca="false">Tabla_Simulada!F28-Tabla_ValidaciónMétodo!F28</f>
        <v>0</v>
      </c>
      <c r="G28" s="81" t="n">
        <f aca="false">Tabla_Simulada!G28-Tabla_ValidaciónMétodo!G28</f>
        <v>0</v>
      </c>
      <c r="H28" s="81" t="n">
        <f aca="false">Tabla_Simulada!H28-Tabla_ValidaciónMétodo!H28</f>
        <v>0</v>
      </c>
      <c r="I28" s="94" t="n">
        <f aca="false">Tabla_Simulada!I28-Tabla_ValidaciónMétodo!I28</f>
        <v>0</v>
      </c>
      <c r="J28" s="81" t="n">
        <f aca="false">Tabla_Simulada!J28-Tabla_ValidaciónMétodo!J28</f>
        <v>0</v>
      </c>
      <c r="K28" s="94" t="n">
        <f aca="false">Tabla_Simulada!K28-Tabla_ValidaciónMétodo!K28</f>
        <v>0</v>
      </c>
      <c r="L28" s="81" t="n">
        <f aca="false">Tabla_Simulada!L28-Tabla_ValidaciónMétodo!L28</f>
        <v>0</v>
      </c>
      <c r="M28" s="94" t="n">
        <f aca="false">Tabla_Simulada!M28-Tabla_ValidaciónMétodo!M28</f>
        <v>0</v>
      </c>
      <c r="N28" s="81" t="n">
        <f aca="false">Tabla_Simulada!N28-Tabla_ValidaciónMétodo!N28</f>
        <v>0</v>
      </c>
      <c r="O28" s="81" t="n">
        <f aca="false">Tabla_Simulada!P28-Tabla_ValidaciónMétodo!P28</f>
        <v>0</v>
      </c>
      <c r="P28" s="81" t="n">
        <f aca="false">Tabla_Simulada!Q28-Tabla_ValidaciónMétodo!Q28</f>
        <v>0</v>
      </c>
      <c r="Q28" s="81" t="n">
        <f aca="false">Tabla_Simulada!R28-Tabla_ValidaciónMétodo!R28</f>
        <v>0</v>
      </c>
      <c r="S28" s="81" t="n">
        <f aca="false">Tabla_Simulada!T28-Tabla_ValidaciónMétodo!T28</f>
        <v>0</v>
      </c>
      <c r="T28" s="81" t="n">
        <f aca="false">Tabla_Simulada!U28-Tabla_ValidaciónMétodo!U28</f>
        <v>0</v>
      </c>
      <c r="U28" s="81" t="n">
        <f aca="false">Tabla_Simulada!V28-Tabla_ValidaciónMétodo!V28</f>
        <v>0</v>
      </c>
      <c r="V28" s="81" t="n">
        <f aca="false">Tabla_Simulada!W28-Tabla_ValidaciónMétodo!W28</f>
        <v>0</v>
      </c>
      <c r="W28" s="81" t="n">
        <f aca="false">Tabla_Simulada!X28-Tabla_ValidaciónMétodo!X28</f>
        <v>0</v>
      </c>
      <c r="X28" s="81" t="n">
        <f aca="false">Tabla_Simulada!Y28-Tabla_ValidaciónMétodo!Y28</f>
        <v>0</v>
      </c>
      <c r="Y28" s="81" t="n">
        <f aca="false">Tabla_Simulada!Z28-Tabla_ValidaciónMétodo!Z28</f>
        <v>0</v>
      </c>
      <c r="Z28" s="81" t="n">
        <f aca="false">Tabla_Simulada!AA28-Tabla_ValidaciónMétodo!AA28</f>
        <v>0</v>
      </c>
      <c r="AC28" s="91" t="n">
        <f aca="false">Tabla_Simulada!AD63-Tabla_ValidaciónMétodo!AD63</f>
        <v>0</v>
      </c>
      <c r="AD28" s="92" t="n">
        <f aca="false">Tabla_Simulada!AE28-Tabla_ValidaciónMétodo!AE28</f>
        <v>0</v>
      </c>
      <c r="AE28" s="93" t="n">
        <f aca="false">Tabla_Simulada!AF28-Tabla_ValidaciónMétodo!AF28</f>
        <v>0</v>
      </c>
      <c r="AF28" s="92" t="n">
        <f aca="false">Tabla_Simulada!AG28-Tabla_ValidaciónMétodo!AG28</f>
        <v>0</v>
      </c>
      <c r="AG28" s="92" t="n">
        <f aca="false">Tabla_Simulada!AH28-Tabla_ValidaciónMétodo!AH28</f>
        <v>0</v>
      </c>
      <c r="AH28" s="92" t="n">
        <f aca="false">Tabla_Simulada!AI28-Tabla_ValidaciónMétodo!AI28</f>
        <v>0</v>
      </c>
      <c r="AI28" s="92" t="n">
        <f aca="false">Tabla_Simulada!AJ28-Tabla_ValidaciónMétodo!AJ28</f>
        <v>0</v>
      </c>
      <c r="AJ28" s="92" t="n">
        <f aca="false">Tabla_Simulada!AK28-Tabla_ValidaciónMétodo!AK28</f>
        <v>0</v>
      </c>
      <c r="AK28" s="92" t="n">
        <f aca="false">Tabla_Simulada!AL28-Tabla_ValidaciónMétodo!AL28</f>
        <v>0</v>
      </c>
      <c r="AL28" s="92" t="n">
        <f aca="false">Tabla_Simulada!AM28-Tabla_ValidaciónMétodo!AM28</f>
        <v>0</v>
      </c>
      <c r="AM28" s="92" t="n">
        <f aca="false">Tabla_Simulada!AN28-Tabla_ValidaciónMétodo!AN28</f>
        <v>0</v>
      </c>
      <c r="AO28" s="94" t="n">
        <f aca="false">Tabla_Simulada!AP28-Tabla_ValidaciónMétodo!AP28</f>
        <v>0</v>
      </c>
      <c r="AP28" s="81" t="n">
        <f aca="false">Tabla_Simulada!AQ28-Tabla_ValidaciónMétodo!AQ28</f>
        <v>0</v>
      </c>
      <c r="AQ28" s="94" t="n">
        <f aca="false">Tabla_Simulada!AR28-Tabla_ValidaciónMétodo!AR28</f>
        <v>0</v>
      </c>
      <c r="AR28" s="81" t="n">
        <f aca="false">Tabla_Simulada!AS28-Tabla_ValidaciónMétodo!AS28</f>
        <v>0</v>
      </c>
      <c r="AS28" s="94" t="n">
        <f aca="false">Tabla_Simulada!AT28-Tabla_ValidaciónMétodo!AT28</f>
        <v>0</v>
      </c>
      <c r="AT28" s="81" t="n">
        <f aca="false">Tabla_Simulada!AU28-Tabla_ValidaciónMétodo!AU28</f>
        <v>0</v>
      </c>
      <c r="AU28" s="94" t="n">
        <f aca="false">Tabla_Simulada!AV28-Tabla_ValidaciónMétodo!AV28</f>
        <v>0</v>
      </c>
      <c r="AV28" s="81" t="n">
        <f aca="false">Tabla_Simulada!AW28-Tabla_ValidaciónMétodo!AW28</f>
        <v>0</v>
      </c>
      <c r="AW28" s="94" t="n">
        <f aca="false">Tabla_Simulada!AX28-Tabla_ValidaciónMétodo!AX28</f>
        <v>0</v>
      </c>
      <c r="AX28" s="81" t="n">
        <f aca="false">Tabla_Simulada!AY28-Tabla_ValidaciónMétodo!AY28</f>
        <v>0</v>
      </c>
    </row>
    <row r="29" customFormat="false" ht="13.8" hidden="false" customHeight="false" outlineLevel="0" collapsed="false">
      <c r="A29" s="89" t="s">
        <v>58</v>
      </c>
      <c r="B29" s="81" t="n">
        <f aca="false">Tabla_Simulada!B29-Tabla_ValidaciónMétodo!B29</f>
        <v>0</v>
      </c>
      <c r="C29" s="81" t="n">
        <f aca="false">Tabla_Simulada!C29-Tabla_ValidaciónMétodo!C29</f>
        <v>0</v>
      </c>
      <c r="D29" s="81" t="n">
        <f aca="false">Tabla_Simulada!D29-Tabla_ValidaciónMétodo!D29</f>
        <v>0</v>
      </c>
      <c r="E29" s="81" t="n">
        <f aca="false">Tabla_Simulada!E29-Tabla_ValidaciónMétodo!E29</f>
        <v>0</v>
      </c>
      <c r="F29" s="81" t="n">
        <f aca="false">Tabla_Simulada!F29-Tabla_ValidaciónMétodo!F29</f>
        <v>0</v>
      </c>
      <c r="G29" s="81" t="n">
        <f aca="false">Tabla_Simulada!G29-Tabla_ValidaciónMétodo!G29</f>
        <v>0</v>
      </c>
      <c r="H29" s="81" t="n">
        <f aca="false">Tabla_Simulada!H29-Tabla_ValidaciónMétodo!H29</f>
        <v>0</v>
      </c>
      <c r="I29" s="94" t="n">
        <f aca="false">Tabla_Simulada!I29-Tabla_ValidaciónMétodo!I29</f>
        <v>0</v>
      </c>
      <c r="J29" s="81" t="n">
        <f aca="false">Tabla_Simulada!J29-Tabla_ValidaciónMétodo!J29</f>
        <v>0</v>
      </c>
      <c r="K29" s="94" t="n">
        <f aca="false">Tabla_Simulada!K29-Tabla_ValidaciónMétodo!K29</f>
        <v>0</v>
      </c>
      <c r="L29" s="81" t="n">
        <f aca="false">Tabla_Simulada!L29-Tabla_ValidaciónMétodo!L29</f>
        <v>0</v>
      </c>
      <c r="M29" s="94" t="n">
        <f aca="false">Tabla_Simulada!M29-Tabla_ValidaciónMétodo!M29</f>
        <v>0</v>
      </c>
      <c r="N29" s="81" t="n">
        <f aca="false">Tabla_Simulada!N29-Tabla_ValidaciónMétodo!N29</f>
        <v>0</v>
      </c>
      <c r="O29" s="81" t="n">
        <f aca="false">Tabla_Simulada!P29-Tabla_ValidaciónMétodo!P29</f>
        <v>0</v>
      </c>
      <c r="P29" s="81" t="n">
        <f aca="false">Tabla_Simulada!Q29-Tabla_ValidaciónMétodo!Q29</f>
        <v>0</v>
      </c>
      <c r="Q29" s="81" t="n">
        <f aca="false">Tabla_Simulada!R29-Tabla_ValidaciónMétodo!R29</f>
        <v>0</v>
      </c>
      <c r="S29" s="81" t="n">
        <f aca="false">Tabla_Simulada!T29-Tabla_ValidaciónMétodo!T29</f>
        <v>0</v>
      </c>
      <c r="T29" s="81" t="n">
        <f aca="false">Tabla_Simulada!U29-Tabla_ValidaciónMétodo!U29</f>
        <v>0</v>
      </c>
      <c r="U29" s="81" t="n">
        <f aca="false">Tabla_Simulada!V29-Tabla_ValidaciónMétodo!V29</f>
        <v>0</v>
      </c>
      <c r="V29" s="81" t="n">
        <f aca="false">Tabla_Simulada!W29-Tabla_ValidaciónMétodo!W29</f>
        <v>0</v>
      </c>
      <c r="W29" s="81" t="n">
        <f aca="false">Tabla_Simulada!X29-Tabla_ValidaciónMétodo!X29</f>
        <v>0</v>
      </c>
      <c r="X29" s="81" t="n">
        <f aca="false">Tabla_Simulada!Y29-Tabla_ValidaciónMétodo!Y29</f>
        <v>0</v>
      </c>
      <c r="Y29" s="81" t="n">
        <f aca="false">Tabla_Simulada!Z29-Tabla_ValidaciónMétodo!Z29</f>
        <v>0</v>
      </c>
      <c r="Z29" s="81" t="n">
        <f aca="false">Tabla_Simulada!AA29-Tabla_ValidaciónMétodo!AA29</f>
        <v>0</v>
      </c>
      <c r="AC29" s="91" t="n">
        <f aca="false">Tabla_Simulada!AD64-Tabla_ValidaciónMétodo!AD64</f>
        <v>0</v>
      </c>
      <c r="AD29" s="92" t="n">
        <f aca="false">Tabla_Simulada!AE29-Tabla_ValidaciónMétodo!AE29</f>
        <v>0</v>
      </c>
      <c r="AE29" s="93" t="n">
        <f aca="false">Tabla_Simulada!AF29-Tabla_ValidaciónMétodo!AF29</f>
        <v>0</v>
      </c>
      <c r="AF29" s="92" t="n">
        <f aca="false">Tabla_Simulada!AG29-Tabla_ValidaciónMétodo!AG29</f>
        <v>0</v>
      </c>
      <c r="AG29" s="92" t="n">
        <f aca="false">Tabla_Simulada!AH29-Tabla_ValidaciónMétodo!AH29</f>
        <v>0</v>
      </c>
      <c r="AH29" s="92" t="n">
        <f aca="false">Tabla_Simulada!AI29-Tabla_ValidaciónMétodo!AI29</f>
        <v>0</v>
      </c>
      <c r="AI29" s="92" t="n">
        <f aca="false">Tabla_Simulada!AJ29-Tabla_ValidaciónMétodo!AJ29</f>
        <v>0</v>
      </c>
      <c r="AJ29" s="92" t="n">
        <f aca="false">Tabla_Simulada!AK29-Tabla_ValidaciónMétodo!AK29</f>
        <v>0</v>
      </c>
      <c r="AK29" s="92" t="n">
        <f aca="false">Tabla_Simulada!AL29-Tabla_ValidaciónMétodo!AL29</f>
        <v>0</v>
      </c>
      <c r="AL29" s="92" t="n">
        <f aca="false">Tabla_Simulada!AM29-Tabla_ValidaciónMétodo!AM29</f>
        <v>0</v>
      </c>
      <c r="AM29" s="92" t="n">
        <f aca="false">Tabla_Simulada!AN29-Tabla_ValidaciónMétodo!AN29</f>
        <v>0</v>
      </c>
      <c r="AO29" s="94" t="n">
        <f aca="false">Tabla_Simulada!AP29-Tabla_ValidaciónMétodo!AP29</f>
        <v>0</v>
      </c>
      <c r="AP29" s="81" t="n">
        <f aca="false">Tabla_Simulada!AQ29-Tabla_ValidaciónMétodo!AQ29</f>
        <v>0</v>
      </c>
      <c r="AQ29" s="94" t="n">
        <f aca="false">Tabla_Simulada!AR29-Tabla_ValidaciónMétodo!AR29</f>
        <v>0</v>
      </c>
      <c r="AR29" s="81" t="n">
        <f aca="false">Tabla_Simulada!AS29-Tabla_ValidaciónMétodo!AS29</f>
        <v>0</v>
      </c>
      <c r="AS29" s="94" t="n">
        <f aca="false">Tabla_Simulada!AT29-Tabla_ValidaciónMétodo!AT29</f>
        <v>0</v>
      </c>
      <c r="AT29" s="81" t="n">
        <f aca="false">Tabla_Simulada!AU29-Tabla_ValidaciónMétodo!AU29</f>
        <v>0</v>
      </c>
      <c r="AU29" s="94" t="n">
        <f aca="false">Tabla_Simulada!AV29-Tabla_ValidaciónMétodo!AV29</f>
        <v>0</v>
      </c>
      <c r="AV29" s="81" t="n">
        <f aca="false">Tabla_Simulada!AW29-Tabla_ValidaciónMétodo!AW29</f>
        <v>0</v>
      </c>
      <c r="AW29" s="94" t="n">
        <f aca="false">Tabla_Simulada!AX29-Tabla_ValidaciónMétodo!AX29</f>
        <v>0</v>
      </c>
      <c r="AX29" s="81" t="n">
        <f aca="false">Tabla_Simulada!AY29-Tabla_ValidaciónMétodo!AY29</f>
        <v>0</v>
      </c>
    </row>
    <row r="30" customFormat="false" ht="13.8" hidden="false" customHeight="false" outlineLevel="0" collapsed="false">
      <c r="A30" s="89" t="s">
        <v>59</v>
      </c>
      <c r="B30" s="81" t="n">
        <f aca="false">Tabla_Simulada!B30-Tabla_ValidaciónMétodo!B30</f>
        <v>0</v>
      </c>
      <c r="C30" s="81" t="n">
        <f aca="false">Tabla_Simulada!C30-Tabla_ValidaciónMétodo!C30</f>
        <v>0</v>
      </c>
      <c r="D30" s="81" t="n">
        <f aca="false">Tabla_Simulada!D30-Tabla_ValidaciónMétodo!D30</f>
        <v>0</v>
      </c>
      <c r="E30" s="81" t="n">
        <f aca="false">Tabla_Simulada!E30-Tabla_ValidaciónMétodo!E30</f>
        <v>0</v>
      </c>
      <c r="F30" s="81" t="n">
        <f aca="false">Tabla_Simulada!F30-Tabla_ValidaciónMétodo!F30</f>
        <v>0</v>
      </c>
      <c r="G30" s="81" t="n">
        <f aca="false">Tabla_Simulada!G30-Tabla_ValidaciónMétodo!G30</f>
        <v>0</v>
      </c>
      <c r="H30" s="81" t="n">
        <f aca="false">Tabla_Simulada!H30-Tabla_ValidaciónMétodo!H30</f>
        <v>0</v>
      </c>
      <c r="I30" s="94" t="n">
        <f aca="false">Tabla_Simulada!I30-Tabla_ValidaciónMétodo!I30</f>
        <v>0</v>
      </c>
      <c r="J30" s="81" t="n">
        <f aca="false">Tabla_Simulada!J30-Tabla_ValidaciónMétodo!J30</f>
        <v>0</v>
      </c>
      <c r="K30" s="94" t="n">
        <f aca="false">Tabla_Simulada!K30-Tabla_ValidaciónMétodo!K30</f>
        <v>0</v>
      </c>
      <c r="L30" s="81" t="n">
        <f aca="false">Tabla_Simulada!L30-Tabla_ValidaciónMétodo!L30</f>
        <v>0</v>
      </c>
      <c r="M30" s="94" t="n">
        <f aca="false">Tabla_Simulada!M30-Tabla_ValidaciónMétodo!M30</f>
        <v>0</v>
      </c>
      <c r="N30" s="81" t="n">
        <f aca="false">Tabla_Simulada!N30-Tabla_ValidaciónMétodo!N30</f>
        <v>0</v>
      </c>
      <c r="O30" s="81" t="n">
        <f aca="false">Tabla_Simulada!P30-Tabla_ValidaciónMétodo!P30</f>
        <v>0</v>
      </c>
      <c r="P30" s="81" t="n">
        <f aca="false">Tabla_Simulada!Q30-Tabla_ValidaciónMétodo!Q30</f>
        <v>0</v>
      </c>
      <c r="Q30" s="81" t="n">
        <f aca="false">Tabla_Simulada!R30-Tabla_ValidaciónMétodo!R30</f>
        <v>0</v>
      </c>
      <c r="S30" s="81" t="n">
        <f aca="false">Tabla_Simulada!T30-Tabla_ValidaciónMétodo!T30</f>
        <v>0</v>
      </c>
      <c r="T30" s="81" t="n">
        <f aca="false">Tabla_Simulada!U30-Tabla_ValidaciónMétodo!U30</f>
        <v>0</v>
      </c>
      <c r="U30" s="81" t="n">
        <f aca="false">Tabla_Simulada!V30-Tabla_ValidaciónMétodo!V30</f>
        <v>0</v>
      </c>
      <c r="V30" s="81" t="n">
        <f aca="false">Tabla_Simulada!W30-Tabla_ValidaciónMétodo!W30</f>
        <v>0</v>
      </c>
      <c r="W30" s="81" t="n">
        <f aca="false">Tabla_Simulada!X30-Tabla_ValidaciónMétodo!X30</f>
        <v>0</v>
      </c>
      <c r="X30" s="81" t="n">
        <f aca="false">Tabla_Simulada!Y30-Tabla_ValidaciónMétodo!Y30</f>
        <v>0</v>
      </c>
      <c r="Y30" s="81" t="n">
        <f aca="false">Tabla_Simulada!Z30-Tabla_ValidaciónMétodo!Z30</f>
        <v>0</v>
      </c>
      <c r="Z30" s="81" t="n">
        <f aca="false">Tabla_Simulada!AA30-Tabla_ValidaciónMétodo!AA30</f>
        <v>0</v>
      </c>
      <c r="AC30" s="91" t="n">
        <f aca="false">Tabla_Simulada!AD65-Tabla_ValidaciónMétodo!AD65</f>
        <v>0</v>
      </c>
      <c r="AD30" s="92" t="n">
        <f aca="false">Tabla_Simulada!AE30-Tabla_ValidaciónMétodo!AE30</f>
        <v>0</v>
      </c>
      <c r="AE30" s="93" t="n">
        <f aca="false">Tabla_Simulada!AF30-Tabla_ValidaciónMétodo!AF30</f>
        <v>0</v>
      </c>
      <c r="AF30" s="92" t="n">
        <f aca="false">Tabla_Simulada!AG30-Tabla_ValidaciónMétodo!AG30</f>
        <v>0</v>
      </c>
      <c r="AG30" s="92" t="n">
        <f aca="false">Tabla_Simulada!AH30-Tabla_ValidaciónMétodo!AH30</f>
        <v>0</v>
      </c>
      <c r="AH30" s="92" t="n">
        <f aca="false">Tabla_Simulada!AI30-Tabla_ValidaciónMétodo!AI30</f>
        <v>0</v>
      </c>
      <c r="AI30" s="92" t="n">
        <f aca="false">Tabla_Simulada!AJ30-Tabla_ValidaciónMétodo!AJ30</f>
        <v>0</v>
      </c>
      <c r="AJ30" s="92" t="n">
        <f aca="false">Tabla_Simulada!AK30-Tabla_ValidaciónMétodo!AK30</f>
        <v>0</v>
      </c>
      <c r="AK30" s="92" t="n">
        <f aca="false">Tabla_Simulada!AL30-Tabla_ValidaciónMétodo!AL30</f>
        <v>0</v>
      </c>
      <c r="AL30" s="92" t="n">
        <f aca="false">Tabla_Simulada!AM30-Tabla_ValidaciónMétodo!AM30</f>
        <v>0</v>
      </c>
      <c r="AM30" s="92" t="n">
        <f aca="false">Tabla_Simulada!AN30-Tabla_ValidaciónMétodo!AN30</f>
        <v>0</v>
      </c>
      <c r="AO30" s="94" t="n">
        <f aca="false">Tabla_Simulada!AP30-Tabla_ValidaciónMétodo!AP30</f>
        <v>0</v>
      </c>
      <c r="AP30" s="81" t="n">
        <f aca="false">Tabla_Simulada!AQ30-Tabla_ValidaciónMétodo!AQ30</f>
        <v>0</v>
      </c>
      <c r="AQ30" s="94" t="n">
        <f aca="false">Tabla_Simulada!AR30-Tabla_ValidaciónMétodo!AR30</f>
        <v>0</v>
      </c>
      <c r="AR30" s="81" t="n">
        <f aca="false">Tabla_Simulada!AS30-Tabla_ValidaciónMétodo!AS30</f>
        <v>0</v>
      </c>
      <c r="AS30" s="94" t="n">
        <f aca="false">Tabla_Simulada!AT30-Tabla_ValidaciónMétodo!AT30</f>
        <v>0</v>
      </c>
      <c r="AT30" s="81" t="n">
        <f aca="false">Tabla_Simulada!AU30-Tabla_ValidaciónMétodo!AU30</f>
        <v>0</v>
      </c>
      <c r="AU30" s="94" t="n">
        <f aca="false">Tabla_Simulada!AV30-Tabla_ValidaciónMétodo!AV30</f>
        <v>0</v>
      </c>
      <c r="AV30" s="81" t="n">
        <f aca="false">Tabla_Simulada!AW30-Tabla_ValidaciónMétodo!AW30</f>
        <v>0</v>
      </c>
      <c r="AW30" s="94" t="n">
        <f aca="false">Tabla_Simulada!AX30-Tabla_ValidaciónMétodo!AX30</f>
        <v>0</v>
      </c>
      <c r="AX30" s="81" t="n">
        <f aca="false">Tabla_Simulada!AY30-Tabla_ValidaciónMétodo!AY30</f>
        <v>0</v>
      </c>
    </row>
    <row r="31" customFormat="false" ht="13.8" hidden="false" customHeight="false" outlineLevel="0" collapsed="false">
      <c r="A31" s="89" t="s">
        <v>60</v>
      </c>
      <c r="B31" s="81" t="n">
        <f aca="false">Tabla_Simulada!B31-Tabla_ValidaciónMétodo!B31</f>
        <v>0</v>
      </c>
      <c r="C31" s="81" t="n">
        <f aca="false">Tabla_Simulada!C31-Tabla_ValidaciónMétodo!C31</f>
        <v>0</v>
      </c>
      <c r="D31" s="81" t="n">
        <f aca="false">Tabla_Simulada!D31-Tabla_ValidaciónMétodo!D31</f>
        <v>0</v>
      </c>
      <c r="E31" s="81" t="n">
        <f aca="false">Tabla_Simulada!E31-Tabla_ValidaciónMétodo!E31</f>
        <v>0</v>
      </c>
      <c r="F31" s="81" t="n">
        <f aca="false">Tabla_Simulada!F31-Tabla_ValidaciónMétodo!F31</f>
        <v>0</v>
      </c>
      <c r="G31" s="81" t="n">
        <f aca="false">Tabla_Simulada!G31-Tabla_ValidaciónMétodo!G31</f>
        <v>0</v>
      </c>
      <c r="H31" s="81" t="n">
        <f aca="false">Tabla_Simulada!H31-Tabla_ValidaciónMétodo!H31</f>
        <v>0</v>
      </c>
      <c r="I31" s="94" t="n">
        <f aca="false">Tabla_Simulada!I31-Tabla_ValidaciónMétodo!I31</f>
        <v>0</v>
      </c>
      <c r="J31" s="81" t="n">
        <f aca="false">Tabla_Simulada!J31-Tabla_ValidaciónMétodo!J31</f>
        <v>0</v>
      </c>
      <c r="K31" s="94" t="n">
        <f aca="false">Tabla_Simulada!K31-Tabla_ValidaciónMétodo!K31</f>
        <v>0</v>
      </c>
      <c r="L31" s="81" t="n">
        <f aca="false">Tabla_Simulada!L31-Tabla_ValidaciónMétodo!L31</f>
        <v>0</v>
      </c>
      <c r="M31" s="94" t="n">
        <f aca="false">Tabla_Simulada!M31-Tabla_ValidaciónMétodo!M31</f>
        <v>0</v>
      </c>
      <c r="N31" s="81" t="n">
        <f aca="false">Tabla_Simulada!N31-Tabla_ValidaciónMétodo!N31</f>
        <v>0</v>
      </c>
      <c r="O31" s="81" t="n">
        <f aca="false">Tabla_Simulada!P31-Tabla_ValidaciónMétodo!P31</f>
        <v>0</v>
      </c>
      <c r="P31" s="81" t="n">
        <f aca="false">Tabla_Simulada!Q31-Tabla_ValidaciónMétodo!Q31</f>
        <v>0</v>
      </c>
      <c r="Q31" s="81" t="n">
        <f aca="false">Tabla_Simulada!R31-Tabla_ValidaciónMétodo!R31</f>
        <v>0</v>
      </c>
      <c r="S31" s="81" t="n">
        <f aca="false">Tabla_Simulada!T31-Tabla_ValidaciónMétodo!T31</f>
        <v>0</v>
      </c>
      <c r="T31" s="81" t="n">
        <f aca="false">Tabla_Simulada!U31-Tabla_ValidaciónMétodo!U31</f>
        <v>0</v>
      </c>
      <c r="U31" s="81" t="n">
        <f aca="false">Tabla_Simulada!V31-Tabla_ValidaciónMétodo!V31</f>
        <v>0</v>
      </c>
      <c r="V31" s="81" t="n">
        <f aca="false">Tabla_Simulada!W31-Tabla_ValidaciónMétodo!W31</f>
        <v>0</v>
      </c>
      <c r="W31" s="81" t="n">
        <f aca="false">Tabla_Simulada!X31-Tabla_ValidaciónMétodo!X31</f>
        <v>0</v>
      </c>
      <c r="X31" s="81" t="n">
        <f aca="false">Tabla_Simulada!Y31-Tabla_ValidaciónMétodo!Y31</f>
        <v>0</v>
      </c>
      <c r="Y31" s="81" t="n">
        <f aca="false">Tabla_Simulada!Z31-Tabla_ValidaciónMétodo!Z31</f>
        <v>0</v>
      </c>
      <c r="Z31" s="81" t="n">
        <f aca="false">Tabla_Simulada!AA31-Tabla_ValidaciónMétodo!AA31</f>
        <v>0</v>
      </c>
      <c r="AC31" s="91" t="n">
        <f aca="false">Tabla_Simulada!AD66-Tabla_ValidaciónMétodo!AD66</f>
        <v>0</v>
      </c>
      <c r="AD31" s="92" t="n">
        <f aca="false">Tabla_Simulada!AE31-Tabla_ValidaciónMétodo!AE31</f>
        <v>0</v>
      </c>
      <c r="AE31" s="93" t="n">
        <f aca="false">Tabla_Simulada!AF31-Tabla_ValidaciónMétodo!AF31</f>
        <v>0</v>
      </c>
      <c r="AF31" s="92" t="n">
        <f aca="false">Tabla_Simulada!AG31-Tabla_ValidaciónMétodo!AG31</f>
        <v>0</v>
      </c>
      <c r="AG31" s="92" t="n">
        <f aca="false">Tabla_Simulada!AH31-Tabla_ValidaciónMétodo!AH31</f>
        <v>0</v>
      </c>
      <c r="AH31" s="92" t="n">
        <f aca="false">Tabla_Simulada!AI31-Tabla_ValidaciónMétodo!AI31</f>
        <v>0</v>
      </c>
      <c r="AI31" s="92" t="n">
        <f aca="false">Tabla_Simulada!AJ31-Tabla_ValidaciónMétodo!AJ31</f>
        <v>0</v>
      </c>
      <c r="AJ31" s="92" t="n">
        <f aca="false">Tabla_Simulada!AK31-Tabla_ValidaciónMétodo!AK31</f>
        <v>0</v>
      </c>
      <c r="AK31" s="92" t="n">
        <f aca="false">Tabla_Simulada!AL31-Tabla_ValidaciónMétodo!AL31</f>
        <v>0</v>
      </c>
      <c r="AL31" s="92" t="n">
        <f aca="false">Tabla_Simulada!AM31-Tabla_ValidaciónMétodo!AM31</f>
        <v>0</v>
      </c>
      <c r="AM31" s="92" t="n">
        <f aca="false">Tabla_Simulada!AN31-Tabla_ValidaciónMétodo!AN31</f>
        <v>0</v>
      </c>
      <c r="AO31" s="94" t="n">
        <f aca="false">Tabla_Simulada!AP31-Tabla_ValidaciónMétodo!AP31</f>
        <v>0</v>
      </c>
      <c r="AP31" s="81" t="n">
        <f aca="false">Tabla_Simulada!AQ31-Tabla_ValidaciónMétodo!AQ31</f>
        <v>0</v>
      </c>
      <c r="AQ31" s="94" t="n">
        <f aca="false">Tabla_Simulada!AR31-Tabla_ValidaciónMétodo!AR31</f>
        <v>0</v>
      </c>
      <c r="AR31" s="81" t="n">
        <f aca="false">Tabla_Simulada!AS31-Tabla_ValidaciónMétodo!AS31</f>
        <v>0</v>
      </c>
      <c r="AS31" s="94" t="n">
        <f aca="false">Tabla_Simulada!AT31-Tabla_ValidaciónMétodo!AT31</f>
        <v>0</v>
      </c>
      <c r="AT31" s="81" t="n">
        <f aca="false">Tabla_Simulada!AU31-Tabla_ValidaciónMétodo!AU31</f>
        <v>0</v>
      </c>
      <c r="AU31" s="94" t="n">
        <f aca="false">Tabla_Simulada!AV31-Tabla_ValidaciónMétodo!AV31</f>
        <v>0</v>
      </c>
      <c r="AV31" s="81" t="n">
        <f aca="false">Tabla_Simulada!AW31-Tabla_ValidaciónMétodo!AW31</f>
        <v>0</v>
      </c>
      <c r="AW31" s="94" t="n">
        <f aca="false">Tabla_Simulada!AX31-Tabla_ValidaciónMétodo!AX31</f>
        <v>0</v>
      </c>
      <c r="AX31" s="81" t="n">
        <f aca="false">Tabla_Simulada!AY31-Tabla_ValidaciónMétodo!AY31</f>
        <v>0</v>
      </c>
    </row>
    <row r="32" customFormat="false" ht="13.8" hidden="false" customHeight="false" outlineLevel="0" collapsed="false">
      <c r="A32" s="89" t="s">
        <v>61</v>
      </c>
      <c r="B32" s="81" t="n">
        <f aca="false">Tabla_Simulada!B32-Tabla_ValidaciónMétodo!B32</f>
        <v>0</v>
      </c>
      <c r="C32" s="81" t="n">
        <f aca="false">Tabla_Simulada!C32-Tabla_ValidaciónMétodo!C32</f>
        <v>0</v>
      </c>
      <c r="D32" s="81" t="n">
        <f aca="false">Tabla_Simulada!D32-Tabla_ValidaciónMétodo!D32</f>
        <v>0</v>
      </c>
      <c r="E32" s="81" t="n">
        <f aca="false">Tabla_Simulada!E32-Tabla_ValidaciónMétodo!E32</f>
        <v>0</v>
      </c>
      <c r="F32" s="81" t="n">
        <f aca="false">Tabla_Simulada!F32-Tabla_ValidaciónMétodo!F32</f>
        <v>0</v>
      </c>
      <c r="G32" s="81" t="n">
        <f aca="false">Tabla_Simulada!G32-Tabla_ValidaciónMétodo!G32</f>
        <v>0</v>
      </c>
      <c r="H32" s="81" t="n">
        <f aca="false">Tabla_Simulada!H32-Tabla_ValidaciónMétodo!H32</f>
        <v>0</v>
      </c>
      <c r="I32" s="94" t="n">
        <f aca="false">Tabla_Simulada!I32-Tabla_ValidaciónMétodo!I32</f>
        <v>0</v>
      </c>
      <c r="J32" s="81" t="n">
        <f aca="false">Tabla_Simulada!J32-Tabla_ValidaciónMétodo!J32</f>
        <v>0</v>
      </c>
      <c r="K32" s="94" t="n">
        <f aca="false">Tabla_Simulada!K32-Tabla_ValidaciónMétodo!K32</f>
        <v>0</v>
      </c>
      <c r="L32" s="81" t="n">
        <f aca="false">Tabla_Simulada!L32-Tabla_ValidaciónMétodo!L32</f>
        <v>0</v>
      </c>
      <c r="M32" s="94" t="n">
        <f aca="false">Tabla_Simulada!M32-Tabla_ValidaciónMétodo!M32</f>
        <v>0</v>
      </c>
      <c r="N32" s="81" t="n">
        <f aca="false">Tabla_Simulada!N32-Tabla_ValidaciónMétodo!N32</f>
        <v>0</v>
      </c>
      <c r="O32" s="81" t="n">
        <f aca="false">Tabla_Simulada!P32-Tabla_ValidaciónMétodo!P32</f>
        <v>0</v>
      </c>
      <c r="P32" s="81" t="n">
        <f aca="false">Tabla_Simulada!Q32-Tabla_ValidaciónMétodo!Q32</f>
        <v>0</v>
      </c>
      <c r="Q32" s="81" t="n">
        <f aca="false">Tabla_Simulada!R32-Tabla_ValidaciónMétodo!R32</f>
        <v>0</v>
      </c>
      <c r="S32" s="81" t="n">
        <f aca="false">Tabla_Simulada!T32-Tabla_ValidaciónMétodo!T32</f>
        <v>0</v>
      </c>
      <c r="T32" s="81" t="n">
        <f aca="false">Tabla_Simulada!U32-Tabla_ValidaciónMétodo!U32</f>
        <v>0</v>
      </c>
      <c r="U32" s="81" t="n">
        <f aca="false">Tabla_Simulada!V32-Tabla_ValidaciónMétodo!V32</f>
        <v>0</v>
      </c>
      <c r="V32" s="81" t="n">
        <f aca="false">Tabla_Simulada!W32-Tabla_ValidaciónMétodo!W32</f>
        <v>0</v>
      </c>
      <c r="W32" s="81" t="n">
        <f aca="false">Tabla_Simulada!X32-Tabla_ValidaciónMétodo!X32</f>
        <v>0</v>
      </c>
      <c r="X32" s="81" t="n">
        <f aca="false">Tabla_Simulada!Y32-Tabla_ValidaciónMétodo!Y32</f>
        <v>0</v>
      </c>
      <c r="Y32" s="81" t="n">
        <f aca="false">Tabla_Simulada!Z32-Tabla_ValidaciónMétodo!Z32</f>
        <v>0</v>
      </c>
      <c r="Z32" s="81" t="n">
        <f aca="false">Tabla_Simulada!AA32-Tabla_ValidaciónMétodo!AA32</f>
        <v>0</v>
      </c>
      <c r="AC32" s="91" t="n">
        <f aca="false">Tabla_Simulada!AD67-Tabla_ValidaciónMétodo!AD67</f>
        <v>0</v>
      </c>
      <c r="AD32" s="92" t="n">
        <f aca="false">Tabla_Simulada!AE32-Tabla_ValidaciónMétodo!AE32</f>
        <v>0</v>
      </c>
      <c r="AE32" s="93" t="n">
        <f aca="false">Tabla_Simulada!AF32-Tabla_ValidaciónMétodo!AF32</f>
        <v>0</v>
      </c>
      <c r="AF32" s="92" t="n">
        <f aca="false">Tabla_Simulada!AG32-Tabla_ValidaciónMétodo!AG32</f>
        <v>0</v>
      </c>
      <c r="AG32" s="92" t="n">
        <f aca="false">Tabla_Simulada!AH32-Tabla_ValidaciónMétodo!AH32</f>
        <v>0</v>
      </c>
      <c r="AH32" s="92" t="n">
        <f aca="false">Tabla_Simulada!AI32-Tabla_ValidaciónMétodo!AI32</f>
        <v>0</v>
      </c>
      <c r="AI32" s="92" t="n">
        <f aca="false">Tabla_Simulada!AJ32-Tabla_ValidaciónMétodo!AJ32</f>
        <v>0</v>
      </c>
      <c r="AJ32" s="92" t="n">
        <f aca="false">Tabla_Simulada!AK32-Tabla_ValidaciónMétodo!AK32</f>
        <v>0</v>
      </c>
      <c r="AK32" s="92" t="n">
        <f aca="false">Tabla_Simulada!AL32-Tabla_ValidaciónMétodo!AL32</f>
        <v>0</v>
      </c>
      <c r="AL32" s="92" t="n">
        <f aca="false">Tabla_Simulada!AM32-Tabla_ValidaciónMétodo!AM32</f>
        <v>0</v>
      </c>
      <c r="AM32" s="92" t="n">
        <f aca="false">Tabla_Simulada!AN32-Tabla_ValidaciónMétodo!AN32</f>
        <v>0</v>
      </c>
      <c r="AO32" s="94" t="n">
        <f aca="false">Tabla_Simulada!AP32-Tabla_ValidaciónMétodo!AP32</f>
        <v>0</v>
      </c>
      <c r="AP32" s="81" t="n">
        <f aca="false">Tabla_Simulada!AQ32-Tabla_ValidaciónMétodo!AQ32</f>
        <v>0</v>
      </c>
      <c r="AQ32" s="94" t="n">
        <f aca="false">Tabla_Simulada!AR32-Tabla_ValidaciónMétodo!AR32</f>
        <v>0</v>
      </c>
      <c r="AR32" s="81" t="n">
        <f aca="false">Tabla_Simulada!AS32-Tabla_ValidaciónMétodo!AS32</f>
        <v>0</v>
      </c>
      <c r="AS32" s="94" t="n">
        <f aca="false">Tabla_Simulada!AT32-Tabla_ValidaciónMétodo!AT32</f>
        <v>0</v>
      </c>
      <c r="AT32" s="81" t="n">
        <f aca="false">Tabla_Simulada!AU32-Tabla_ValidaciónMétodo!AU32</f>
        <v>0</v>
      </c>
      <c r="AU32" s="94" t="n">
        <f aca="false">Tabla_Simulada!AV32-Tabla_ValidaciónMétodo!AV32</f>
        <v>0</v>
      </c>
      <c r="AV32" s="81" t="n">
        <f aca="false">Tabla_Simulada!AW32-Tabla_ValidaciónMétodo!AW32</f>
        <v>0</v>
      </c>
      <c r="AW32" s="94" t="n">
        <f aca="false">Tabla_Simulada!AX32-Tabla_ValidaciónMétodo!AX32</f>
        <v>0</v>
      </c>
      <c r="AX32" s="81" t="n">
        <f aca="false">Tabla_Simulada!AY32-Tabla_ValidaciónMétodo!AY32</f>
        <v>0</v>
      </c>
    </row>
    <row r="33" customFormat="false" ht="13.8" hidden="false" customHeight="false" outlineLevel="0" collapsed="false">
      <c r="A33" s="89" t="s">
        <v>62</v>
      </c>
      <c r="B33" s="81" t="n">
        <f aca="false">Tabla_Simulada!B33-Tabla_ValidaciónMétodo!B33</f>
        <v>0</v>
      </c>
      <c r="C33" s="81" t="n">
        <f aca="false">Tabla_Simulada!C33-Tabla_ValidaciónMétodo!C33</f>
        <v>0</v>
      </c>
      <c r="D33" s="81" t="n">
        <f aca="false">Tabla_Simulada!D33-Tabla_ValidaciónMétodo!D33</f>
        <v>0</v>
      </c>
      <c r="E33" s="81" t="n">
        <f aca="false">Tabla_Simulada!E33-Tabla_ValidaciónMétodo!E33</f>
        <v>0</v>
      </c>
      <c r="F33" s="81" t="n">
        <f aca="false">Tabla_Simulada!F33-Tabla_ValidaciónMétodo!F33</f>
        <v>0</v>
      </c>
      <c r="G33" s="81" t="n">
        <f aca="false">Tabla_Simulada!G33-Tabla_ValidaciónMétodo!G33</f>
        <v>0</v>
      </c>
      <c r="H33" s="81" t="n">
        <f aca="false">Tabla_Simulada!H33-Tabla_ValidaciónMétodo!H33</f>
        <v>0</v>
      </c>
      <c r="I33" s="94" t="n">
        <f aca="false">Tabla_Simulada!I33-Tabla_ValidaciónMétodo!I33</f>
        <v>0</v>
      </c>
      <c r="J33" s="81" t="n">
        <f aca="false">Tabla_Simulada!J33-Tabla_ValidaciónMétodo!J33</f>
        <v>0</v>
      </c>
      <c r="K33" s="94" t="n">
        <f aca="false">Tabla_Simulada!K33-Tabla_ValidaciónMétodo!K33</f>
        <v>0</v>
      </c>
      <c r="L33" s="81" t="n">
        <f aca="false">Tabla_Simulada!L33-Tabla_ValidaciónMétodo!L33</f>
        <v>0</v>
      </c>
      <c r="M33" s="94" t="n">
        <f aca="false">Tabla_Simulada!M33-Tabla_ValidaciónMétodo!M33</f>
        <v>0</v>
      </c>
      <c r="N33" s="81" t="n">
        <f aca="false">Tabla_Simulada!N33-Tabla_ValidaciónMétodo!N33</f>
        <v>0</v>
      </c>
      <c r="O33" s="81" t="n">
        <f aca="false">Tabla_Simulada!P33-Tabla_ValidaciónMétodo!P33</f>
        <v>0</v>
      </c>
      <c r="P33" s="81" t="n">
        <f aca="false">Tabla_Simulada!Q33-Tabla_ValidaciónMétodo!Q33</f>
        <v>0</v>
      </c>
      <c r="Q33" s="81" t="n">
        <f aca="false">Tabla_Simulada!R33-Tabla_ValidaciónMétodo!R33</f>
        <v>0</v>
      </c>
      <c r="S33" s="81" t="n">
        <f aca="false">Tabla_Simulada!T33-Tabla_ValidaciónMétodo!T33</f>
        <v>0</v>
      </c>
      <c r="T33" s="81" t="n">
        <f aca="false">Tabla_Simulada!U33-Tabla_ValidaciónMétodo!U33</f>
        <v>0</v>
      </c>
      <c r="U33" s="81" t="n">
        <f aca="false">Tabla_Simulada!V33-Tabla_ValidaciónMétodo!V33</f>
        <v>0</v>
      </c>
      <c r="V33" s="81" t="n">
        <f aca="false">Tabla_Simulada!W33-Tabla_ValidaciónMétodo!W33</f>
        <v>0</v>
      </c>
      <c r="W33" s="81" t="n">
        <f aca="false">Tabla_Simulada!X33-Tabla_ValidaciónMétodo!X33</f>
        <v>0</v>
      </c>
      <c r="X33" s="81" t="n">
        <f aca="false">Tabla_Simulada!Y33-Tabla_ValidaciónMétodo!Y33</f>
        <v>0</v>
      </c>
      <c r="Y33" s="81" t="n">
        <f aca="false">Tabla_Simulada!Z33-Tabla_ValidaciónMétodo!Z33</f>
        <v>0</v>
      </c>
      <c r="Z33" s="81" t="n">
        <f aca="false">Tabla_Simulada!AA33-Tabla_ValidaciónMétodo!AA33</f>
        <v>0</v>
      </c>
      <c r="AC33" s="91" t="n">
        <f aca="false">Tabla_Simulada!AD68-Tabla_ValidaciónMétodo!AD68</f>
        <v>0</v>
      </c>
      <c r="AD33" s="92" t="n">
        <f aca="false">Tabla_Simulada!AE33-Tabla_ValidaciónMétodo!AE33</f>
        <v>0</v>
      </c>
      <c r="AE33" s="93" t="n">
        <f aca="false">Tabla_Simulada!AF33-Tabla_ValidaciónMétodo!AF33</f>
        <v>0</v>
      </c>
      <c r="AF33" s="92" t="n">
        <f aca="false">Tabla_Simulada!AG33-Tabla_ValidaciónMétodo!AG33</f>
        <v>0</v>
      </c>
      <c r="AG33" s="92" t="n">
        <f aca="false">Tabla_Simulada!AH33-Tabla_ValidaciónMétodo!AH33</f>
        <v>0</v>
      </c>
      <c r="AH33" s="92" t="n">
        <f aca="false">Tabla_Simulada!AI33-Tabla_ValidaciónMétodo!AI33</f>
        <v>0</v>
      </c>
      <c r="AI33" s="92" t="n">
        <f aca="false">Tabla_Simulada!AJ33-Tabla_ValidaciónMétodo!AJ33</f>
        <v>0</v>
      </c>
      <c r="AJ33" s="92" t="n">
        <f aca="false">Tabla_Simulada!AK33-Tabla_ValidaciónMétodo!AK33</f>
        <v>0</v>
      </c>
      <c r="AK33" s="92" t="n">
        <f aca="false">Tabla_Simulada!AL33-Tabla_ValidaciónMétodo!AL33</f>
        <v>0</v>
      </c>
      <c r="AL33" s="92" t="n">
        <f aca="false">Tabla_Simulada!AM33-Tabla_ValidaciónMétodo!AM33</f>
        <v>0</v>
      </c>
      <c r="AM33" s="92" t="n">
        <f aca="false">Tabla_Simulada!AN33-Tabla_ValidaciónMétodo!AN33</f>
        <v>0</v>
      </c>
      <c r="AO33" s="94" t="n">
        <f aca="false">Tabla_Simulada!AP33-Tabla_ValidaciónMétodo!AP33</f>
        <v>0</v>
      </c>
      <c r="AP33" s="81" t="n">
        <f aca="false">Tabla_Simulada!AQ33-Tabla_ValidaciónMétodo!AQ33</f>
        <v>0</v>
      </c>
      <c r="AQ33" s="94" t="n">
        <f aca="false">Tabla_Simulada!AR33-Tabla_ValidaciónMétodo!AR33</f>
        <v>0</v>
      </c>
      <c r="AR33" s="81" t="n">
        <f aca="false">Tabla_Simulada!AS33-Tabla_ValidaciónMétodo!AS33</f>
        <v>0</v>
      </c>
      <c r="AS33" s="94" t="n">
        <f aca="false">Tabla_Simulada!AT33-Tabla_ValidaciónMétodo!AT33</f>
        <v>0</v>
      </c>
      <c r="AT33" s="81" t="n">
        <f aca="false">Tabla_Simulada!AU33-Tabla_ValidaciónMétodo!AU33</f>
        <v>0</v>
      </c>
      <c r="AU33" s="94" t="n">
        <f aca="false">Tabla_Simulada!AV33-Tabla_ValidaciónMétodo!AV33</f>
        <v>0</v>
      </c>
      <c r="AV33" s="81" t="n">
        <f aca="false">Tabla_Simulada!AW33-Tabla_ValidaciónMétodo!AW33</f>
        <v>0</v>
      </c>
      <c r="AW33" s="94" t="n">
        <f aca="false">Tabla_Simulada!AX33-Tabla_ValidaciónMétodo!AX33</f>
        <v>0</v>
      </c>
      <c r="AX33" s="81" t="n">
        <f aca="false">Tabla_Simulada!AY33-Tabla_ValidaciónMétodo!AY33</f>
        <v>0</v>
      </c>
    </row>
    <row r="34" customFormat="false" ht="13.8" hidden="false" customHeight="false" outlineLevel="0" collapsed="false">
      <c r="A34" s="89" t="s">
        <v>63</v>
      </c>
      <c r="B34" s="81" t="n">
        <f aca="false">Tabla_Simulada!B34-Tabla_ValidaciónMétodo!B34</f>
        <v>0</v>
      </c>
      <c r="C34" s="81" t="n">
        <f aca="false">Tabla_Simulada!C34-Tabla_ValidaciónMétodo!C34</f>
        <v>0</v>
      </c>
      <c r="D34" s="81" t="n">
        <f aca="false">Tabla_Simulada!D34-Tabla_ValidaciónMétodo!D34</f>
        <v>0</v>
      </c>
      <c r="E34" s="81" t="n">
        <f aca="false">Tabla_Simulada!E34-Tabla_ValidaciónMétodo!E34</f>
        <v>0</v>
      </c>
      <c r="F34" s="81" t="n">
        <f aca="false">Tabla_Simulada!F34-Tabla_ValidaciónMétodo!F34</f>
        <v>0</v>
      </c>
      <c r="G34" s="81" t="n">
        <f aca="false">Tabla_Simulada!G34-Tabla_ValidaciónMétodo!G34</f>
        <v>0</v>
      </c>
      <c r="H34" s="81" t="n">
        <f aca="false">Tabla_Simulada!H34-Tabla_ValidaciónMétodo!H34</f>
        <v>0</v>
      </c>
      <c r="I34" s="94" t="n">
        <f aca="false">Tabla_Simulada!I34-Tabla_ValidaciónMétodo!I34</f>
        <v>0</v>
      </c>
      <c r="J34" s="81" t="n">
        <f aca="false">Tabla_Simulada!J34-Tabla_ValidaciónMétodo!J34</f>
        <v>0</v>
      </c>
      <c r="K34" s="94" t="n">
        <f aca="false">Tabla_Simulada!K34-Tabla_ValidaciónMétodo!K34</f>
        <v>0</v>
      </c>
      <c r="L34" s="81" t="n">
        <f aca="false">Tabla_Simulada!L34-Tabla_ValidaciónMétodo!L34</f>
        <v>0</v>
      </c>
      <c r="M34" s="94" t="n">
        <f aca="false">Tabla_Simulada!M34-Tabla_ValidaciónMétodo!M34</f>
        <v>0</v>
      </c>
      <c r="N34" s="81" t="n">
        <f aca="false">Tabla_Simulada!N34-Tabla_ValidaciónMétodo!N34</f>
        <v>0</v>
      </c>
      <c r="O34" s="81" t="n">
        <f aca="false">Tabla_Simulada!P34-Tabla_ValidaciónMétodo!P34</f>
        <v>0</v>
      </c>
      <c r="P34" s="81" t="n">
        <f aca="false">Tabla_Simulada!Q34-Tabla_ValidaciónMétodo!Q34</f>
        <v>0</v>
      </c>
      <c r="Q34" s="81" t="n">
        <f aca="false">Tabla_Simulada!R34-Tabla_ValidaciónMétodo!R34</f>
        <v>0</v>
      </c>
      <c r="S34" s="81" t="n">
        <f aca="false">Tabla_Simulada!T34-Tabla_ValidaciónMétodo!T34</f>
        <v>0</v>
      </c>
      <c r="T34" s="81" t="n">
        <f aca="false">Tabla_Simulada!U34-Tabla_ValidaciónMétodo!U34</f>
        <v>0</v>
      </c>
      <c r="U34" s="81" t="n">
        <f aca="false">Tabla_Simulada!V34-Tabla_ValidaciónMétodo!V34</f>
        <v>0</v>
      </c>
      <c r="V34" s="81" t="n">
        <f aca="false">Tabla_Simulada!W34-Tabla_ValidaciónMétodo!W34</f>
        <v>0</v>
      </c>
      <c r="W34" s="81" t="n">
        <f aca="false">Tabla_Simulada!X34-Tabla_ValidaciónMétodo!X34</f>
        <v>0</v>
      </c>
      <c r="X34" s="81" t="n">
        <f aca="false">Tabla_Simulada!Y34-Tabla_ValidaciónMétodo!Y34</f>
        <v>0</v>
      </c>
      <c r="Y34" s="81" t="n">
        <f aca="false">Tabla_Simulada!Z34-Tabla_ValidaciónMétodo!Z34</f>
        <v>0</v>
      </c>
      <c r="Z34" s="81" t="n">
        <f aca="false">Tabla_Simulada!AA34-Tabla_ValidaciónMétodo!AA34</f>
        <v>0</v>
      </c>
      <c r="AC34" s="91" t="n">
        <f aca="false">Tabla_Simulada!AD69-Tabla_ValidaciónMétodo!AD69</f>
        <v>0</v>
      </c>
      <c r="AD34" s="92" t="n">
        <f aca="false">Tabla_Simulada!AE34-Tabla_ValidaciónMétodo!AE34</f>
        <v>0</v>
      </c>
      <c r="AE34" s="93" t="n">
        <f aca="false">Tabla_Simulada!AF34-Tabla_ValidaciónMétodo!AF34</f>
        <v>0</v>
      </c>
      <c r="AF34" s="92" t="n">
        <f aca="false">Tabla_Simulada!AG34-Tabla_ValidaciónMétodo!AG34</f>
        <v>0</v>
      </c>
      <c r="AG34" s="92" t="n">
        <f aca="false">Tabla_Simulada!AH34-Tabla_ValidaciónMétodo!AH34</f>
        <v>0</v>
      </c>
      <c r="AH34" s="92" t="n">
        <f aca="false">Tabla_Simulada!AI34-Tabla_ValidaciónMétodo!AI34</f>
        <v>0</v>
      </c>
      <c r="AI34" s="92" t="n">
        <f aca="false">Tabla_Simulada!AJ34-Tabla_ValidaciónMétodo!AJ34</f>
        <v>0</v>
      </c>
      <c r="AJ34" s="92" t="n">
        <f aca="false">Tabla_Simulada!AK34-Tabla_ValidaciónMétodo!AK34</f>
        <v>0</v>
      </c>
      <c r="AK34" s="92" t="n">
        <f aca="false">Tabla_Simulada!AL34-Tabla_ValidaciónMétodo!AL34</f>
        <v>0</v>
      </c>
      <c r="AL34" s="92" t="n">
        <f aca="false">Tabla_Simulada!AM34-Tabla_ValidaciónMétodo!AM34</f>
        <v>0</v>
      </c>
      <c r="AM34" s="92" t="n">
        <f aca="false">Tabla_Simulada!AN34-Tabla_ValidaciónMétodo!AN34</f>
        <v>0</v>
      </c>
      <c r="AO34" s="94" t="n">
        <f aca="false">Tabla_Simulada!AP34-Tabla_ValidaciónMétodo!AP34</f>
        <v>0</v>
      </c>
      <c r="AP34" s="81" t="n">
        <f aca="false">Tabla_Simulada!AQ34-Tabla_ValidaciónMétodo!AQ34</f>
        <v>0</v>
      </c>
      <c r="AQ34" s="94" t="n">
        <f aca="false">Tabla_Simulada!AR34-Tabla_ValidaciónMétodo!AR34</f>
        <v>0</v>
      </c>
      <c r="AR34" s="81" t="n">
        <f aca="false">Tabla_Simulada!AS34-Tabla_ValidaciónMétodo!AS34</f>
        <v>0</v>
      </c>
      <c r="AS34" s="94" t="n">
        <f aca="false">Tabla_Simulada!AT34-Tabla_ValidaciónMétodo!AT34</f>
        <v>0</v>
      </c>
      <c r="AT34" s="81" t="n">
        <f aca="false">Tabla_Simulada!AU34-Tabla_ValidaciónMétodo!AU34</f>
        <v>0</v>
      </c>
      <c r="AU34" s="94" t="n">
        <f aca="false">Tabla_Simulada!AV34-Tabla_ValidaciónMétodo!AV34</f>
        <v>0</v>
      </c>
      <c r="AV34" s="81" t="n">
        <f aca="false">Tabla_Simulada!AW34-Tabla_ValidaciónMétodo!AW34</f>
        <v>0</v>
      </c>
      <c r="AW34" s="94" t="n">
        <f aca="false">Tabla_Simulada!AX34-Tabla_ValidaciónMétodo!AX34</f>
        <v>0</v>
      </c>
      <c r="AX34" s="81" t="n">
        <f aca="false">Tabla_Simulada!AY34-Tabla_ValidaciónMétodo!AY34</f>
        <v>0</v>
      </c>
    </row>
    <row r="35" customFormat="false" ht="13.8" hidden="false" customHeight="false" outlineLevel="0" collapsed="false">
      <c r="A35" s="89" t="s">
        <v>64</v>
      </c>
      <c r="B35" s="81" t="n">
        <f aca="false">Tabla_Simulada!B35-Tabla_ValidaciónMétodo!B35</f>
        <v>0</v>
      </c>
      <c r="C35" s="81" t="n">
        <f aca="false">Tabla_Simulada!C35-Tabla_ValidaciónMétodo!C35</f>
        <v>0</v>
      </c>
      <c r="D35" s="81" t="n">
        <f aca="false">Tabla_Simulada!D35-Tabla_ValidaciónMétodo!D35</f>
        <v>0</v>
      </c>
      <c r="E35" s="81" t="n">
        <f aca="false">Tabla_Simulada!E35-Tabla_ValidaciónMétodo!E35</f>
        <v>0</v>
      </c>
      <c r="F35" s="81" t="n">
        <f aca="false">Tabla_Simulada!F35-Tabla_ValidaciónMétodo!F35</f>
        <v>0</v>
      </c>
      <c r="G35" s="81" t="n">
        <f aca="false">Tabla_Simulada!G35-Tabla_ValidaciónMétodo!G35</f>
        <v>0</v>
      </c>
      <c r="H35" s="81" t="n">
        <f aca="false">Tabla_Simulada!H35-Tabla_ValidaciónMétodo!H35</f>
        <v>0</v>
      </c>
      <c r="I35" s="94" t="n">
        <f aca="false">Tabla_Simulada!I35-Tabla_ValidaciónMétodo!I35</f>
        <v>0</v>
      </c>
      <c r="J35" s="81" t="n">
        <f aca="false">Tabla_Simulada!J35-Tabla_ValidaciónMétodo!J35</f>
        <v>0</v>
      </c>
      <c r="K35" s="94" t="n">
        <f aca="false">Tabla_Simulada!K35-Tabla_ValidaciónMétodo!K35</f>
        <v>0</v>
      </c>
      <c r="L35" s="81" t="n">
        <f aca="false">Tabla_Simulada!L35-Tabla_ValidaciónMétodo!L35</f>
        <v>0</v>
      </c>
      <c r="M35" s="94" t="n">
        <f aca="false">Tabla_Simulada!M35-Tabla_ValidaciónMétodo!M35</f>
        <v>0</v>
      </c>
      <c r="N35" s="81" t="n">
        <f aca="false">Tabla_Simulada!N35-Tabla_ValidaciónMétodo!N35</f>
        <v>0</v>
      </c>
      <c r="O35" s="81" t="n">
        <f aca="false">Tabla_Simulada!P35-Tabla_ValidaciónMétodo!P35</f>
        <v>0</v>
      </c>
      <c r="P35" s="81" t="n">
        <f aca="false">Tabla_Simulada!Q35-Tabla_ValidaciónMétodo!Q35</f>
        <v>0</v>
      </c>
      <c r="Q35" s="81" t="n">
        <f aca="false">Tabla_Simulada!R35-Tabla_ValidaciónMétodo!R35</f>
        <v>0</v>
      </c>
      <c r="S35" s="81" t="n">
        <f aca="false">Tabla_Simulada!T35-Tabla_ValidaciónMétodo!T35</f>
        <v>0</v>
      </c>
      <c r="T35" s="81" t="n">
        <f aca="false">Tabla_Simulada!U35-Tabla_ValidaciónMétodo!U35</f>
        <v>0</v>
      </c>
      <c r="U35" s="81" t="n">
        <f aca="false">Tabla_Simulada!V35-Tabla_ValidaciónMétodo!V35</f>
        <v>0</v>
      </c>
      <c r="V35" s="81" t="n">
        <f aca="false">Tabla_Simulada!W35-Tabla_ValidaciónMétodo!W35</f>
        <v>0</v>
      </c>
      <c r="W35" s="81" t="n">
        <f aca="false">Tabla_Simulada!X35-Tabla_ValidaciónMétodo!X35</f>
        <v>0</v>
      </c>
      <c r="X35" s="81" t="n">
        <f aca="false">Tabla_Simulada!Y35-Tabla_ValidaciónMétodo!Y35</f>
        <v>0</v>
      </c>
      <c r="Y35" s="81" t="n">
        <f aca="false">Tabla_Simulada!Z35-Tabla_ValidaciónMétodo!Z35</f>
        <v>0</v>
      </c>
      <c r="Z35" s="81" t="n">
        <f aca="false">Tabla_Simulada!AA35-Tabla_ValidaciónMétodo!AA35</f>
        <v>0</v>
      </c>
      <c r="AC35" s="91" t="n">
        <f aca="false">Tabla_Simulada!AD70-Tabla_ValidaciónMétodo!AD70</f>
        <v>0</v>
      </c>
      <c r="AD35" s="92" t="n">
        <f aca="false">Tabla_Simulada!AE35-Tabla_ValidaciónMétodo!AE35</f>
        <v>0</v>
      </c>
      <c r="AE35" s="93" t="n">
        <f aca="false">Tabla_Simulada!AF35-Tabla_ValidaciónMétodo!AF35</f>
        <v>0</v>
      </c>
      <c r="AF35" s="92" t="n">
        <f aca="false">Tabla_Simulada!AG35-Tabla_ValidaciónMétodo!AG35</f>
        <v>0</v>
      </c>
      <c r="AG35" s="92" t="n">
        <f aca="false">Tabla_Simulada!AH35-Tabla_ValidaciónMétodo!AH35</f>
        <v>0</v>
      </c>
      <c r="AH35" s="92" t="n">
        <f aca="false">Tabla_Simulada!AI35-Tabla_ValidaciónMétodo!AI35</f>
        <v>0</v>
      </c>
      <c r="AI35" s="92" t="n">
        <f aca="false">Tabla_Simulada!AJ35-Tabla_ValidaciónMétodo!AJ35</f>
        <v>0</v>
      </c>
      <c r="AJ35" s="92" t="n">
        <f aca="false">Tabla_Simulada!AK35-Tabla_ValidaciónMétodo!AK35</f>
        <v>0</v>
      </c>
      <c r="AK35" s="92" t="n">
        <f aca="false">Tabla_Simulada!AL35-Tabla_ValidaciónMétodo!AL35</f>
        <v>0</v>
      </c>
      <c r="AL35" s="92" t="n">
        <f aca="false">Tabla_Simulada!AM35-Tabla_ValidaciónMétodo!AM35</f>
        <v>0</v>
      </c>
      <c r="AM35" s="92" t="n">
        <f aca="false">Tabla_Simulada!AN35-Tabla_ValidaciónMétodo!AN35</f>
        <v>0</v>
      </c>
      <c r="AO35" s="94" t="n">
        <f aca="false">Tabla_Simulada!AP35-Tabla_ValidaciónMétodo!AP35</f>
        <v>0</v>
      </c>
      <c r="AP35" s="81" t="n">
        <f aca="false">Tabla_Simulada!AQ35-Tabla_ValidaciónMétodo!AQ35</f>
        <v>0</v>
      </c>
      <c r="AQ35" s="94" t="n">
        <f aca="false">Tabla_Simulada!AR35-Tabla_ValidaciónMétodo!AR35</f>
        <v>0</v>
      </c>
      <c r="AR35" s="81" t="n">
        <f aca="false">Tabla_Simulada!AS35-Tabla_ValidaciónMétodo!AS35</f>
        <v>0</v>
      </c>
      <c r="AS35" s="94" t="n">
        <f aca="false">Tabla_Simulada!AT35-Tabla_ValidaciónMétodo!AT35</f>
        <v>0</v>
      </c>
      <c r="AT35" s="81" t="n">
        <f aca="false">Tabla_Simulada!AU35-Tabla_ValidaciónMétodo!AU35</f>
        <v>0</v>
      </c>
      <c r="AU35" s="94" t="n">
        <f aca="false">Tabla_Simulada!AV35-Tabla_ValidaciónMétodo!AV35</f>
        <v>0</v>
      </c>
      <c r="AV35" s="81" t="n">
        <f aca="false">Tabla_Simulada!AW35-Tabla_ValidaciónMétodo!AW35</f>
        <v>0</v>
      </c>
      <c r="AW35" s="94" t="n">
        <f aca="false">Tabla_Simulada!AX35-Tabla_ValidaciónMétodo!AX35</f>
        <v>0</v>
      </c>
      <c r="AX35" s="81" t="n">
        <f aca="false">Tabla_Simulada!AY35-Tabla_ValidaciónMétodo!AY35</f>
        <v>0</v>
      </c>
    </row>
    <row r="36" customFormat="false" ht="13.8" hidden="false" customHeight="false" outlineLevel="0" collapsed="false">
      <c r="A36" s="89" t="s">
        <v>65</v>
      </c>
      <c r="B36" s="81" t="n">
        <f aca="false">Tabla_Simulada!B36-Tabla_ValidaciónMétodo!B36</f>
        <v>0</v>
      </c>
      <c r="C36" s="81" t="n">
        <f aca="false">Tabla_Simulada!C36-Tabla_ValidaciónMétodo!C36</f>
        <v>0</v>
      </c>
      <c r="D36" s="81" t="n">
        <f aca="false">Tabla_Simulada!D36-Tabla_ValidaciónMétodo!D36</f>
        <v>0</v>
      </c>
      <c r="E36" s="81" t="n">
        <f aca="false">Tabla_Simulada!E36-Tabla_ValidaciónMétodo!E36</f>
        <v>0</v>
      </c>
      <c r="F36" s="81" t="n">
        <f aca="false">Tabla_Simulada!F36-Tabla_ValidaciónMétodo!F36</f>
        <v>0</v>
      </c>
      <c r="G36" s="81" t="n">
        <f aca="false">Tabla_Simulada!G36-Tabla_ValidaciónMétodo!G36</f>
        <v>0</v>
      </c>
      <c r="H36" s="81" t="n">
        <f aca="false">Tabla_Simulada!H36-Tabla_ValidaciónMétodo!H36</f>
        <v>0</v>
      </c>
      <c r="I36" s="94" t="n">
        <f aca="false">Tabla_Simulada!I36-Tabla_ValidaciónMétodo!I36</f>
        <v>0</v>
      </c>
      <c r="J36" s="81" t="n">
        <f aca="false">Tabla_Simulada!J36-Tabla_ValidaciónMétodo!J36</f>
        <v>0</v>
      </c>
      <c r="K36" s="94" t="n">
        <f aca="false">Tabla_Simulada!K36-Tabla_ValidaciónMétodo!K36</f>
        <v>0</v>
      </c>
      <c r="L36" s="81" t="n">
        <f aca="false">Tabla_Simulada!L36-Tabla_ValidaciónMétodo!L36</f>
        <v>0</v>
      </c>
      <c r="M36" s="94" t="n">
        <f aca="false">Tabla_Simulada!M36-Tabla_ValidaciónMétodo!M36</f>
        <v>0</v>
      </c>
      <c r="N36" s="81" t="n">
        <f aca="false">Tabla_Simulada!N36-Tabla_ValidaciónMétodo!N36</f>
        <v>0</v>
      </c>
      <c r="O36" s="81" t="n">
        <f aca="false">Tabla_Simulada!P36-Tabla_ValidaciónMétodo!P36</f>
        <v>0</v>
      </c>
      <c r="P36" s="81" t="n">
        <f aca="false">Tabla_Simulada!Q36-Tabla_ValidaciónMétodo!Q36</f>
        <v>0</v>
      </c>
      <c r="Q36" s="81" t="n">
        <f aca="false">Tabla_Simulada!R36-Tabla_ValidaciónMétodo!R36</f>
        <v>0</v>
      </c>
      <c r="S36" s="81" t="n">
        <f aca="false">Tabla_Simulada!T36-Tabla_ValidaciónMétodo!T36</f>
        <v>0</v>
      </c>
      <c r="T36" s="81" t="n">
        <f aca="false">Tabla_Simulada!U36-Tabla_ValidaciónMétodo!U36</f>
        <v>0</v>
      </c>
      <c r="U36" s="81" t="n">
        <f aca="false">Tabla_Simulada!V36-Tabla_ValidaciónMétodo!V36</f>
        <v>0</v>
      </c>
      <c r="V36" s="81" t="n">
        <f aca="false">Tabla_Simulada!W36-Tabla_ValidaciónMétodo!W36</f>
        <v>0</v>
      </c>
      <c r="W36" s="81" t="n">
        <f aca="false">Tabla_Simulada!X36-Tabla_ValidaciónMétodo!X36</f>
        <v>0</v>
      </c>
      <c r="X36" s="81" t="n">
        <f aca="false">Tabla_Simulada!Y36-Tabla_ValidaciónMétodo!Y36</f>
        <v>0</v>
      </c>
      <c r="Y36" s="81" t="n">
        <f aca="false">Tabla_Simulada!Z36-Tabla_ValidaciónMétodo!Z36</f>
        <v>0</v>
      </c>
      <c r="Z36" s="81" t="n">
        <f aca="false">Tabla_Simulada!AA36-Tabla_ValidaciónMétodo!AA36</f>
        <v>0</v>
      </c>
      <c r="AC36" s="91" t="n">
        <f aca="false">Tabla_Simulada!AD71-Tabla_ValidaciónMétodo!AD71</f>
        <v>0</v>
      </c>
      <c r="AD36" s="92" t="n">
        <f aca="false">Tabla_Simulada!AE36-Tabla_ValidaciónMétodo!AE36</f>
        <v>0</v>
      </c>
      <c r="AE36" s="93" t="n">
        <f aca="false">Tabla_Simulada!AF36-Tabla_ValidaciónMétodo!AF36</f>
        <v>0</v>
      </c>
      <c r="AF36" s="92" t="n">
        <f aca="false">Tabla_Simulada!AG36-Tabla_ValidaciónMétodo!AG36</f>
        <v>0</v>
      </c>
      <c r="AG36" s="92" t="n">
        <f aca="false">Tabla_Simulada!AH36-Tabla_ValidaciónMétodo!AH36</f>
        <v>0</v>
      </c>
      <c r="AH36" s="92" t="n">
        <f aca="false">Tabla_Simulada!AI36-Tabla_ValidaciónMétodo!AI36</f>
        <v>0</v>
      </c>
      <c r="AI36" s="92" t="n">
        <f aca="false">Tabla_Simulada!AJ36-Tabla_ValidaciónMétodo!AJ36</f>
        <v>0</v>
      </c>
      <c r="AJ36" s="92" t="n">
        <f aca="false">Tabla_Simulada!AK36-Tabla_ValidaciónMétodo!AK36</f>
        <v>0</v>
      </c>
      <c r="AK36" s="92" t="n">
        <f aca="false">Tabla_Simulada!AL36-Tabla_ValidaciónMétodo!AL36</f>
        <v>0</v>
      </c>
      <c r="AL36" s="92" t="n">
        <f aca="false">Tabla_Simulada!AM36-Tabla_ValidaciónMétodo!AM36</f>
        <v>0</v>
      </c>
      <c r="AM36" s="92" t="n">
        <f aca="false">Tabla_Simulada!AN36-Tabla_ValidaciónMétodo!AN36</f>
        <v>0</v>
      </c>
      <c r="AO36" s="94" t="n">
        <f aca="false">Tabla_Simulada!AP36-Tabla_ValidaciónMétodo!AP36</f>
        <v>0</v>
      </c>
      <c r="AP36" s="81" t="n">
        <f aca="false">Tabla_Simulada!AQ36-Tabla_ValidaciónMétodo!AQ36</f>
        <v>0</v>
      </c>
      <c r="AQ36" s="94" t="n">
        <f aca="false">Tabla_Simulada!AR36-Tabla_ValidaciónMétodo!AR36</f>
        <v>0</v>
      </c>
      <c r="AR36" s="81" t="n">
        <f aca="false">Tabla_Simulada!AS36-Tabla_ValidaciónMétodo!AS36</f>
        <v>0</v>
      </c>
      <c r="AS36" s="94" t="n">
        <f aca="false">Tabla_Simulada!AT36-Tabla_ValidaciónMétodo!AT36</f>
        <v>0</v>
      </c>
      <c r="AT36" s="81" t="n">
        <f aca="false">Tabla_Simulada!AU36-Tabla_ValidaciónMétodo!AU36</f>
        <v>0</v>
      </c>
      <c r="AU36" s="94" t="n">
        <f aca="false">Tabla_Simulada!AV36-Tabla_ValidaciónMétodo!AV36</f>
        <v>0</v>
      </c>
      <c r="AV36" s="81" t="n">
        <f aca="false">Tabla_Simulada!AW36-Tabla_ValidaciónMétodo!AW36</f>
        <v>0</v>
      </c>
      <c r="AW36" s="94" t="n">
        <f aca="false">Tabla_Simulada!AX36-Tabla_ValidaciónMétodo!AX36</f>
        <v>0</v>
      </c>
      <c r="AX36" s="81" t="n">
        <f aca="false">Tabla_Simulada!AY36-Tabla_ValidaciónMétodo!AY36</f>
        <v>0</v>
      </c>
    </row>
    <row r="37" customFormat="false" ht="13.8" hidden="false" customHeight="false" outlineLevel="0" collapsed="false">
      <c r="A37" s="89" t="s">
        <v>66</v>
      </c>
      <c r="B37" s="81" t="n">
        <f aca="false">Tabla_Simulada!B37-Tabla_ValidaciónMétodo!B37</f>
        <v>0</v>
      </c>
      <c r="C37" s="81" t="n">
        <f aca="false">Tabla_Simulada!C37-Tabla_ValidaciónMétodo!C37</f>
        <v>0</v>
      </c>
      <c r="D37" s="81" t="n">
        <f aca="false">Tabla_Simulada!D37-Tabla_ValidaciónMétodo!D37</f>
        <v>0</v>
      </c>
      <c r="E37" s="81" t="n">
        <f aca="false">Tabla_Simulada!E37-Tabla_ValidaciónMétodo!E37</f>
        <v>0</v>
      </c>
      <c r="F37" s="81" t="n">
        <f aca="false">Tabla_Simulada!F37-Tabla_ValidaciónMétodo!F37</f>
        <v>0</v>
      </c>
      <c r="G37" s="81" t="n">
        <f aca="false">Tabla_Simulada!G37-Tabla_ValidaciónMétodo!G37</f>
        <v>0</v>
      </c>
      <c r="H37" s="81" t="n">
        <f aca="false">Tabla_Simulada!H37-Tabla_ValidaciónMétodo!H37</f>
        <v>0</v>
      </c>
      <c r="I37" s="94" t="n">
        <f aca="false">Tabla_Simulada!I37-Tabla_ValidaciónMétodo!I37</f>
        <v>0</v>
      </c>
      <c r="J37" s="81" t="n">
        <f aca="false">Tabla_Simulada!J37-Tabla_ValidaciónMétodo!J37</f>
        <v>0</v>
      </c>
      <c r="K37" s="94" t="n">
        <f aca="false">Tabla_Simulada!K37-Tabla_ValidaciónMétodo!K37</f>
        <v>0</v>
      </c>
      <c r="L37" s="81" t="n">
        <f aca="false">Tabla_Simulada!L37-Tabla_ValidaciónMétodo!L37</f>
        <v>0</v>
      </c>
      <c r="M37" s="94" t="n">
        <f aca="false">Tabla_Simulada!M37-Tabla_ValidaciónMétodo!M37</f>
        <v>0</v>
      </c>
      <c r="N37" s="81" t="n">
        <f aca="false">Tabla_Simulada!N37-Tabla_ValidaciónMétodo!N37</f>
        <v>0</v>
      </c>
      <c r="O37" s="81" t="n">
        <f aca="false">Tabla_Simulada!P37-Tabla_ValidaciónMétodo!P37</f>
        <v>0</v>
      </c>
      <c r="P37" s="81" t="n">
        <f aca="false">Tabla_Simulada!Q37-Tabla_ValidaciónMétodo!Q37</f>
        <v>0</v>
      </c>
      <c r="Q37" s="81" t="n">
        <f aca="false">Tabla_Simulada!R37-Tabla_ValidaciónMétodo!R37</f>
        <v>0</v>
      </c>
      <c r="S37" s="81" t="n">
        <f aca="false">Tabla_Simulada!T37-Tabla_ValidaciónMétodo!T37</f>
        <v>0</v>
      </c>
      <c r="T37" s="81" t="n">
        <f aca="false">Tabla_Simulada!U37-Tabla_ValidaciónMétodo!U37</f>
        <v>0</v>
      </c>
      <c r="U37" s="81" t="n">
        <f aca="false">Tabla_Simulada!V37-Tabla_ValidaciónMétodo!V37</f>
        <v>0</v>
      </c>
      <c r="V37" s="81" t="n">
        <f aca="false">Tabla_Simulada!W37-Tabla_ValidaciónMétodo!W37</f>
        <v>0</v>
      </c>
      <c r="W37" s="81" t="n">
        <f aca="false">Tabla_Simulada!X37-Tabla_ValidaciónMétodo!X37</f>
        <v>0</v>
      </c>
      <c r="X37" s="81" t="n">
        <f aca="false">Tabla_Simulada!Y37-Tabla_ValidaciónMétodo!Y37</f>
        <v>0</v>
      </c>
      <c r="Y37" s="81" t="n">
        <f aca="false">Tabla_Simulada!Z37-Tabla_ValidaciónMétodo!Z37</f>
        <v>0</v>
      </c>
      <c r="Z37" s="81" t="n">
        <f aca="false">Tabla_Simulada!AA37-Tabla_ValidaciónMétodo!AA37</f>
        <v>0</v>
      </c>
      <c r="AC37" s="91" t="n">
        <f aca="false">Tabla_Simulada!AD72-Tabla_ValidaciónMétodo!AD72</f>
        <v>0</v>
      </c>
      <c r="AD37" s="92" t="n">
        <f aca="false">Tabla_Simulada!AE37-Tabla_ValidaciónMétodo!AE37</f>
        <v>0</v>
      </c>
      <c r="AE37" s="93" t="n">
        <f aca="false">Tabla_Simulada!AF37-Tabla_ValidaciónMétodo!AF37</f>
        <v>0</v>
      </c>
      <c r="AF37" s="92" t="n">
        <f aca="false">Tabla_Simulada!AG37-Tabla_ValidaciónMétodo!AG37</f>
        <v>0</v>
      </c>
      <c r="AG37" s="92" t="n">
        <f aca="false">Tabla_Simulada!AH37-Tabla_ValidaciónMétodo!AH37</f>
        <v>0</v>
      </c>
      <c r="AH37" s="92" t="n">
        <f aca="false">Tabla_Simulada!AI37-Tabla_ValidaciónMétodo!AI37</f>
        <v>0</v>
      </c>
      <c r="AI37" s="92" t="n">
        <f aca="false">Tabla_Simulada!AJ37-Tabla_ValidaciónMétodo!AJ37</f>
        <v>0</v>
      </c>
      <c r="AJ37" s="92" t="n">
        <f aca="false">Tabla_Simulada!AK37-Tabla_ValidaciónMétodo!AK37</f>
        <v>0</v>
      </c>
      <c r="AK37" s="92" t="n">
        <f aca="false">Tabla_Simulada!AL37-Tabla_ValidaciónMétodo!AL37</f>
        <v>0</v>
      </c>
      <c r="AL37" s="92" t="n">
        <f aca="false">Tabla_Simulada!AM37-Tabla_ValidaciónMétodo!AM37</f>
        <v>0</v>
      </c>
      <c r="AM37" s="92" t="n">
        <f aca="false">Tabla_Simulada!AN37-Tabla_ValidaciónMétodo!AN37</f>
        <v>0</v>
      </c>
      <c r="AO37" s="94" t="n">
        <f aca="false">Tabla_Simulada!AP37-Tabla_ValidaciónMétodo!AP37</f>
        <v>0</v>
      </c>
      <c r="AP37" s="81" t="n">
        <f aca="false">Tabla_Simulada!AQ37-Tabla_ValidaciónMétodo!AQ37</f>
        <v>0</v>
      </c>
      <c r="AQ37" s="94" t="n">
        <f aca="false">Tabla_Simulada!AR37-Tabla_ValidaciónMétodo!AR37</f>
        <v>0</v>
      </c>
      <c r="AR37" s="81" t="n">
        <f aca="false">Tabla_Simulada!AS37-Tabla_ValidaciónMétodo!AS37</f>
        <v>0</v>
      </c>
      <c r="AS37" s="94" t="n">
        <f aca="false">Tabla_Simulada!AT37-Tabla_ValidaciónMétodo!AT37</f>
        <v>0</v>
      </c>
      <c r="AT37" s="81" t="n">
        <f aca="false">Tabla_Simulada!AU37-Tabla_ValidaciónMétodo!AU37</f>
        <v>0</v>
      </c>
      <c r="AU37" s="94" t="n">
        <f aca="false">Tabla_Simulada!AV37-Tabla_ValidaciónMétodo!AV37</f>
        <v>0</v>
      </c>
      <c r="AV37" s="81" t="n">
        <f aca="false">Tabla_Simulada!AW37-Tabla_ValidaciónMétodo!AW37</f>
        <v>0</v>
      </c>
      <c r="AW37" s="94" t="n">
        <f aca="false">Tabla_Simulada!AX37-Tabla_ValidaciónMétodo!AX37</f>
        <v>0</v>
      </c>
      <c r="AX37" s="81" t="n">
        <f aca="false">Tabla_Simulada!AY37-Tabla_ValidaciónMétodo!AY37</f>
        <v>0</v>
      </c>
    </row>
    <row r="38" customFormat="false" ht="13.8" hidden="false" customHeight="false" outlineLevel="0" collapsed="false">
      <c r="A38" s="89" t="s">
        <v>67</v>
      </c>
      <c r="B38" s="81" t="n">
        <f aca="false">Tabla_Simulada!B38-Tabla_ValidaciónMétodo!B38</f>
        <v>0</v>
      </c>
      <c r="C38" s="81" t="n">
        <f aca="false">Tabla_Simulada!C38-Tabla_ValidaciónMétodo!C38</f>
        <v>0</v>
      </c>
      <c r="D38" s="81" t="n">
        <f aca="false">Tabla_Simulada!D38-Tabla_ValidaciónMétodo!D38</f>
        <v>0</v>
      </c>
      <c r="E38" s="81" t="n">
        <f aca="false">Tabla_Simulada!E38-Tabla_ValidaciónMétodo!E38</f>
        <v>0</v>
      </c>
      <c r="F38" s="81" t="n">
        <f aca="false">Tabla_Simulada!F38-Tabla_ValidaciónMétodo!F38</f>
        <v>0</v>
      </c>
      <c r="G38" s="81" t="n">
        <f aca="false">Tabla_Simulada!G38-Tabla_ValidaciónMétodo!G38</f>
        <v>0</v>
      </c>
      <c r="H38" s="81" t="n">
        <f aca="false">Tabla_Simulada!H38-Tabla_ValidaciónMétodo!H38</f>
        <v>0</v>
      </c>
      <c r="I38" s="94" t="n">
        <f aca="false">Tabla_Simulada!I38-Tabla_ValidaciónMétodo!I38</f>
        <v>0</v>
      </c>
      <c r="J38" s="81" t="n">
        <f aca="false">Tabla_Simulada!J38-Tabla_ValidaciónMétodo!J38</f>
        <v>0</v>
      </c>
      <c r="K38" s="94" t="n">
        <f aca="false">Tabla_Simulada!K38-Tabla_ValidaciónMétodo!K38</f>
        <v>0</v>
      </c>
      <c r="L38" s="81" t="n">
        <f aca="false">Tabla_Simulada!L38-Tabla_ValidaciónMétodo!L38</f>
        <v>0</v>
      </c>
      <c r="M38" s="94" t="n">
        <f aca="false">Tabla_Simulada!M38-Tabla_ValidaciónMétodo!M38</f>
        <v>0</v>
      </c>
      <c r="N38" s="81" t="n">
        <f aca="false">Tabla_Simulada!N38-Tabla_ValidaciónMétodo!N38</f>
        <v>0</v>
      </c>
      <c r="O38" s="81" t="n">
        <f aca="false">Tabla_Simulada!P38-Tabla_ValidaciónMétodo!P38</f>
        <v>0</v>
      </c>
      <c r="P38" s="81" t="n">
        <f aca="false">Tabla_Simulada!Q38-Tabla_ValidaciónMétodo!Q38</f>
        <v>0</v>
      </c>
      <c r="Q38" s="81" t="n">
        <f aca="false">Tabla_Simulada!R38-Tabla_ValidaciónMétodo!R38</f>
        <v>0</v>
      </c>
      <c r="S38" s="81" t="n">
        <f aca="false">Tabla_Simulada!T38-Tabla_ValidaciónMétodo!T38</f>
        <v>0</v>
      </c>
      <c r="T38" s="81" t="n">
        <f aca="false">Tabla_Simulada!U38-Tabla_ValidaciónMétodo!U38</f>
        <v>0</v>
      </c>
      <c r="U38" s="81" t="n">
        <f aca="false">Tabla_Simulada!V38-Tabla_ValidaciónMétodo!V38</f>
        <v>0</v>
      </c>
      <c r="V38" s="81" t="n">
        <f aca="false">Tabla_Simulada!W38-Tabla_ValidaciónMétodo!W38</f>
        <v>0</v>
      </c>
      <c r="W38" s="81" t="n">
        <f aca="false">Tabla_Simulada!X38-Tabla_ValidaciónMétodo!X38</f>
        <v>0</v>
      </c>
      <c r="X38" s="81" t="n">
        <f aca="false">Tabla_Simulada!Y38-Tabla_ValidaciónMétodo!Y38</f>
        <v>0</v>
      </c>
      <c r="Y38" s="81" t="n">
        <f aca="false">Tabla_Simulada!Z38-Tabla_ValidaciónMétodo!Z38</f>
        <v>0</v>
      </c>
      <c r="Z38" s="81" t="n">
        <f aca="false">Tabla_Simulada!AA38-Tabla_ValidaciónMétodo!AA38</f>
        <v>0</v>
      </c>
      <c r="AC38" s="91" t="n">
        <f aca="false">Tabla_Simulada!AD73-Tabla_ValidaciónMétodo!AD73</f>
        <v>0</v>
      </c>
      <c r="AD38" s="92" t="n">
        <f aca="false">Tabla_Simulada!AE38-Tabla_ValidaciónMétodo!AE38</f>
        <v>0</v>
      </c>
      <c r="AE38" s="93" t="n">
        <f aca="false">Tabla_Simulada!AF38-Tabla_ValidaciónMétodo!AF38</f>
        <v>0</v>
      </c>
      <c r="AF38" s="92" t="n">
        <f aca="false">Tabla_Simulada!AG38-Tabla_ValidaciónMétodo!AG38</f>
        <v>0</v>
      </c>
      <c r="AG38" s="92" t="n">
        <f aca="false">Tabla_Simulada!AH38-Tabla_ValidaciónMétodo!AH38</f>
        <v>0</v>
      </c>
      <c r="AH38" s="92" t="n">
        <f aca="false">Tabla_Simulada!AI38-Tabla_ValidaciónMétodo!AI38</f>
        <v>0</v>
      </c>
      <c r="AI38" s="92" t="n">
        <f aca="false">Tabla_Simulada!AJ38-Tabla_ValidaciónMétodo!AJ38</f>
        <v>0</v>
      </c>
      <c r="AJ38" s="92" t="n">
        <f aca="false">Tabla_Simulada!AK38-Tabla_ValidaciónMétodo!AK38</f>
        <v>0</v>
      </c>
      <c r="AK38" s="92" t="n">
        <f aca="false">Tabla_Simulada!AL38-Tabla_ValidaciónMétodo!AL38</f>
        <v>0</v>
      </c>
      <c r="AL38" s="92" t="n">
        <f aca="false">Tabla_Simulada!AM38-Tabla_ValidaciónMétodo!AM38</f>
        <v>0</v>
      </c>
      <c r="AM38" s="92" t="n">
        <f aca="false">Tabla_Simulada!AN38-Tabla_ValidaciónMétodo!AN38</f>
        <v>0</v>
      </c>
      <c r="AO38" s="94" t="n">
        <f aca="false">Tabla_Simulada!AP38-Tabla_ValidaciónMétodo!AP38</f>
        <v>0</v>
      </c>
      <c r="AP38" s="81" t="n">
        <f aca="false">Tabla_Simulada!AQ38-Tabla_ValidaciónMétodo!AQ38</f>
        <v>0</v>
      </c>
      <c r="AQ38" s="94" t="n">
        <f aca="false">Tabla_Simulada!AR38-Tabla_ValidaciónMétodo!AR38</f>
        <v>0</v>
      </c>
      <c r="AR38" s="81" t="n">
        <f aca="false">Tabla_Simulada!AS38-Tabla_ValidaciónMétodo!AS38</f>
        <v>0</v>
      </c>
      <c r="AS38" s="94" t="n">
        <f aca="false">Tabla_Simulada!AT38-Tabla_ValidaciónMétodo!AT38</f>
        <v>0</v>
      </c>
      <c r="AT38" s="81" t="n">
        <f aca="false">Tabla_Simulada!AU38-Tabla_ValidaciónMétodo!AU38</f>
        <v>0</v>
      </c>
      <c r="AU38" s="94" t="n">
        <f aca="false">Tabla_Simulada!AV38-Tabla_ValidaciónMétodo!AV38</f>
        <v>0</v>
      </c>
      <c r="AV38" s="81" t="n">
        <f aca="false">Tabla_Simulada!AW38-Tabla_ValidaciónMétodo!AW38</f>
        <v>0</v>
      </c>
      <c r="AW38" s="94" t="n">
        <f aca="false">Tabla_Simulada!AX38-Tabla_ValidaciónMétodo!AX38</f>
        <v>0</v>
      </c>
      <c r="AX38" s="81" t="n">
        <f aca="false">Tabla_Simulada!AY38-Tabla_ValidaciónMétodo!AY38</f>
        <v>0</v>
      </c>
    </row>
    <row r="39" customFormat="false" ht="13.8" hidden="false" customHeight="false" outlineLevel="0" collapsed="false">
      <c r="A39" s="89" t="s">
        <v>68</v>
      </c>
      <c r="B39" s="81" t="n">
        <f aca="false">Tabla_Simulada!B39-Tabla_ValidaciónMétodo!B39</f>
        <v>0</v>
      </c>
      <c r="C39" s="81" t="n">
        <f aca="false">Tabla_Simulada!C39-Tabla_ValidaciónMétodo!C39</f>
        <v>0</v>
      </c>
      <c r="D39" s="81" t="n">
        <f aca="false">Tabla_Simulada!D39-Tabla_ValidaciónMétodo!D39</f>
        <v>0</v>
      </c>
      <c r="E39" s="81" t="n">
        <f aca="false">Tabla_Simulada!E39-Tabla_ValidaciónMétodo!E39</f>
        <v>0</v>
      </c>
      <c r="F39" s="81" t="n">
        <f aca="false">Tabla_Simulada!F39-Tabla_ValidaciónMétodo!F39</f>
        <v>0</v>
      </c>
      <c r="G39" s="81" t="n">
        <f aca="false">Tabla_Simulada!G39-Tabla_ValidaciónMétodo!G39</f>
        <v>0</v>
      </c>
      <c r="H39" s="81" t="n">
        <f aca="false">Tabla_Simulada!H39-Tabla_ValidaciónMétodo!H39</f>
        <v>0</v>
      </c>
      <c r="I39" s="94" t="n">
        <f aca="false">Tabla_Simulada!I39-Tabla_ValidaciónMétodo!I39</f>
        <v>0</v>
      </c>
      <c r="J39" s="81" t="n">
        <f aca="false">Tabla_Simulada!J39-Tabla_ValidaciónMétodo!J39</f>
        <v>0</v>
      </c>
      <c r="K39" s="94" t="n">
        <f aca="false">Tabla_Simulada!K39-Tabla_ValidaciónMétodo!K39</f>
        <v>0</v>
      </c>
      <c r="L39" s="81" t="n">
        <f aca="false">Tabla_Simulada!L39-Tabla_ValidaciónMétodo!L39</f>
        <v>0</v>
      </c>
      <c r="M39" s="94" t="n">
        <f aca="false">Tabla_Simulada!M39-Tabla_ValidaciónMétodo!M39</f>
        <v>0</v>
      </c>
      <c r="N39" s="81" t="n">
        <f aca="false">Tabla_Simulada!N39-Tabla_ValidaciónMétodo!N39</f>
        <v>0</v>
      </c>
      <c r="O39" s="81" t="n">
        <f aca="false">Tabla_Simulada!P39-Tabla_ValidaciónMétodo!P39</f>
        <v>0</v>
      </c>
      <c r="P39" s="81" t="n">
        <f aca="false">Tabla_Simulada!Q39-Tabla_ValidaciónMétodo!Q39</f>
        <v>0</v>
      </c>
      <c r="Q39" s="81" t="n">
        <f aca="false">Tabla_Simulada!R39-Tabla_ValidaciónMétodo!R39</f>
        <v>0</v>
      </c>
      <c r="S39" s="81" t="n">
        <f aca="false">Tabla_Simulada!T39-Tabla_ValidaciónMétodo!T39</f>
        <v>0</v>
      </c>
      <c r="T39" s="81" t="n">
        <f aca="false">Tabla_Simulada!U39-Tabla_ValidaciónMétodo!U39</f>
        <v>0</v>
      </c>
      <c r="U39" s="81" t="n">
        <f aca="false">Tabla_Simulada!V39-Tabla_ValidaciónMétodo!V39</f>
        <v>0</v>
      </c>
      <c r="V39" s="81" t="n">
        <f aca="false">Tabla_Simulada!W39-Tabla_ValidaciónMétodo!W39</f>
        <v>0</v>
      </c>
      <c r="W39" s="81" t="n">
        <f aca="false">Tabla_Simulada!X39-Tabla_ValidaciónMétodo!X39</f>
        <v>0</v>
      </c>
      <c r="X39" s="81" t="n">
        <f aca="false">Tabla_Simulada!Y39-Tabla_ValidaciónMétodo!Y39</f>
        <v>0</v>
      </c>
      <c r="Y39" s="81" t="n">
        <f aca="false">Tabla_Simulada!Z39-Tabla_ValidaciónMétodo!Z39</f>
        <v>0</v>
      </c>
      <c r="Z39" s="81" t="n">
        <f aca="false">Tabla_Simulada!AA39-Tabla_ValidaciónMétodo!AA39</f>
        <v>0</v>
      </c>
      <c r="AC39" s="91" t="n">
        <f aca="false">Tabla_Simulada!AD74-Tabla_ValidaciónMétodo!AD74</f>
        <v>0</v>
      </c>
      <c r="AD39" s="92" t="n">
        <f aca="false">Tabla_Simulada!AE39-Tabla_ValidaciónMétodo!AE39</f>
        <v>0</v>
      </c>
      <c r="AE39" s="93" t="n">
        <f aca="false">Tabla_Simulada!AF39-Tabla_ValidaciónMétodo!AF39</f>
        <v>0</v>
      </c>
      <c r="AF39" s="92" t="n">
        <f aca="false">Tabla_Simulada!AG39-Tabla_ValidaciónMétodo!AG39</f>
        <v>0</v>
      </c>
      <c r="AG39" s="92" t="n">
        <f aca="false">Tabla_Simulada!AH39-Tabla_ValidaciónMétodo!AH39</f>
        <v>0</v>
      </c>
      <c r="AH39" s="92" t="n">
        <f aca="false">Tabla_Simulada!AI39-Tabla_ValidaciónMétodo!AI39</f>
        <v>0</v>
      </c>
      <c r="AI39" s="92" t="n">
        <f aca="false">Tabla_Simulada!AJ39-Tabla_ValidaciónMétodo!AJ39</f>
        <v>0</v>
      </c>
      <c r="AJ39" s="92" t="n">
        <f aca="false">Tabla_Simulada!AK39-Tabla_ValidaciónMétodo!AK39</f>
        <v>0</v>
      </c>
      <c r="AK39" s="92" t="n">
        <f aca="false">Tabla_Simulada!AL39-Tabla_ValidaciónMétodo!AL39</f>
        <v>0</v>
      </c>
      <c r="AL39" s="92" t="n">
        <f aca="false">Tabla_Simulada!AM39-Tabla_ValidaciónMétodo!AM39</f>
        <v>0</v>
      </c>
      <c r="AM39" s="92" t="n">
        <f aca="false">Tabla_Simulada!AN39-Tabla_ValidaciónMétodo!AN39</f>
        <v>0</v>
      </c>
      <c r="AO39" s="94" t="n">
        <f aca="false">Tabla_Simulada!AP39-Tabla_ValidaciónMétodo!AP39</f>
        <v>0</v>
      </c>
      <c r="AP39" s="81" t="n">
        <f aca="false">Tabla_Simulada!AQ39-Tabla_ValidaciónMétodo!AQ39</f>
        <v>0</v>
      </c>
      <c r="AQ39" s="94" t="n">
        <f aca="false">Tabla_Simulada!AR39-Tabla_ValidaciónMétodo!AR39</f>
        <v>0</v>
      </c>
      <c r="AR39" s="81" t="n">
        <f aca="false">Tabla_Simulada!AS39-Tabla_ValidaciónMétodo!AS39</f>
        <v>0</v>
      </c>
      <c r="AS39" s="94" t="n">
        <f aca="false">Tabla_Simulada!AT39-Tabla_ValidaciónMétodo!AT39</f>
        <v>0</v>
      </c>
      <c r="AT39" s="81" t="n">
        <f aca="false">Tabla_Simulada!AU39-Tabla_ValidaciónMétodo!AU39</f>
        <v>0</v>
      </c>
      <c r="AU39" s="94" t="n">
        <f aca="false">Tabla_Simulada!AV39-Tabla_ValidaciónMétodo!AV39</f>
        <v>0</v>
      </c>
      <c r="AV39" s="81" t="n">
        <f aca="false">Tabla_Simulada!AW39-Tabla_ValidaciónMétodo!AW39</f>
        <v>0</v>
      </c>
      <c r="AW39" s="94" t="n">
        <f aca="false">Tabla_Simulada!AX39-Tabla_ValidaciónMétodo!AX39</f>
        <v>0</v>
      </c>
      <c r="AX39" s="81" t="n">
        <f aca="false">Tabla_Simulada!AY39-Tabla_ValidaciónMétodo!AY39</f>
        <v>0</v>
      </c>
    </row>
    <row r="40" customFormat="false" ht="13.8" hidden="false" customHeight="false" outlineLevel="0" collapsed="false">
      <c r="A40" s="89" t="s">
        <v>69</v>
      </c>
      <c r="B40" s="81" t="n">
        <f aca="false">Tabla_Simulada!B40-Tabla_ValidaciónMétodo!B40</f>
        <v>0</v>
      </c>
      <c r="C40" s="81" t="n">
        <f aca="false">Tabla_Simulada!C40-Tabla_ValidaciónMétodo!C40</f>
        <v>0</v>
      </c>
      <c r="D40" s="81" t="n">
        <f aca="false">Tabla_Simulada!D40-Tabla_ValidaciónMétodo!D40</f>
        <v>0</v>
      </c>
      <c r="E40" s="81" t="n">
        <f aca="false">Tabla_Simulada!E40-Tabla_ValidaciónMétodo!E40</f>
        <v>0</v>
      </c>
      <c r="F40" s="81" t="n">
        <f aca="false">Tabla_Simulada!F40-Tabla_ValidaciónMétodo!F40</f>
        <v>0</v>
      </c>
      <c r="G40" s="81" t="n">
        <f aca="false">Tabla_Simulada!G40-Tabla_ValidaciónMétodo!G40</f>
        <v>0</v>
      </c>
      <c r="H40" s="81" t="n">
        <f aca="false">Tabla_Simulada!H40-Tabla_ValidaciónMétodo!H40</f>
        <v>0</v>
      </c>
      <c r="I40" s="94" t="n">
        <f aca="false">Tabla_Simulada!I40-Tabla_ValidaciónMétodo!I40</f>
        <v>0</v>
      </c>
      <c r="J40" s="81" t="n">
        <f aca="false">Tabla_Simulada!J40-Tabla_ValidaciónMétodo!J40</f>
        <v>0</v>
      </c>
      <c r="K40" s="94" t="n">
        <f aca="false">Tabla_Simulada!K40-Tabla_ValidaciónMétodo!K40</f>
        <v>0</v>
      </c>
      <c r="L40" s="81" t="n">
        <f aca="false">Tabla_Simulada!L40-Tabla_ValidaciónMétodo!L40</f>
        <v>0</v>
      </c>
      <c r="M40" s="94" t="n">
        <f aca="false">Tabla_Simulada!M40-Tabla_ValidaciónMétodo!M40</f>
        <v>0</v>
      </c>
      <c r="N40" s="81" t="n">
        <f aca="false">Tabla_Simulada!N40-Tabla_ValidaciónMétodo!N40</f>
        <v>0</v>
      </c>
      <c r="O40" s="81" t="n">
        <f aca="false">Tabla_Simulada!P40-Tabla_ValidaciónMétodo!P40</f>
        <v>0</v>
      </c>
      <c r="P40" s="81" t="n">
        <f aca="false">Tabla_Simulada!Q40-Tabla_ValidaciónMétodo!Q40</f>
        <v>0</v>
      </c>
      <c r="Q40" s="81" t="n">
        <f aca="false">Tabla_Simulada!R40-Tabla_ValidaciónMétodo!R40</f>
        <v>0</v>
      </c>
      <c r="S40" s="81" t="n">
        <f aca="false">Tabla_Simulada!T40-Tabla_ValidaciónMétodo!T40</f>
        <v>0</v>
      </c>
      <c r="T40" s="81" t="n">
        <f aca="false">Tabla_Simulada!U40-Tabla_ValidaciónMétodo!U40</f>
        <v>0</v>
      </c>
      <c r="U40" s="81" t="n">
        <f aca="false">Tabla_Simulada!V40-Tabla_ValidaciónMétodo!V40</f>
        <v>0</v>
      </c>
      <c r="V40" s="81" t="n">
        <f aca="false">Tabla_Simulada!W40-Tabla_ValidaciónMétodo!W40</f>
        <v>0</v>
      </c>
      <c r="W40" s="81" t="n">
        <f aca="false">Tabla_Simulada!X40-Tabla_ValidaciónMétodo!X40</f>
        <v>0</v>
      </c>
      <c r="X40" s="81" t="n">
        <f aca="false">Tabla_Simulada!Y40-Tabla_ValidaciónMétodo!Y40</f>
        <v>0</v>
      </c>
      <c r="Y40" s="81" t="n">
        <f aca="false">Tabla_Simulada!Z40-Tabla_ValidaciónMétodo!Z40</f>
        <v>0</v>
      </c>
      <c r="Z40" s="81" t="n">
        <f aca="false">Tabla_Simulada!AA40-Tabla_ValidaciónMétodo!AA40</f>
        <v>0</v>
      </c>
      <c r="AC40" s="91" t="n">
        <f aca="false">Tabla_Simulada!AD75-Tabla_ValidaciónMétodo!AD75</f>
        <v>0</v>
      </c>
      <c r="AD40" s="92" t="n">
        <f aca="false">Tabla_Simulada!AE40-Tabla_ValidaciónMétodo!AE40</f>
        <v>0</v>
      </c>
      <c r="AE40" s="93" t="n">
        <f aca="false">Tabla_Simulada!AF40-Tabla_ValidaciónMétodo!AF40</f>
        <v>0</v>
      </c>
      <c r="AF40" s="92" t="n">
        <f aca="false">Tabla_Simulada!AG40-Tabla_ValidaciónMétodo!AG40</f>
        <v>0</v>
      </c>
      <c r="AG40" s="92" t="n">
        <f aca="false">Tabla_Simulada!AH40-Tabla_ValidaciónMétodo!AH40</f>
        <v>0</v>
      </c>
      <c r="AH40" s="92" t="n">
        <f aca="false">Tabla_Simulada!AI40-Tabla_ValidaciónMétodo!AI40</f>
        <v>0</v>
      </c>
      <c r="AI40" s="92" t="n">
        <f aca="false">Tabla_Simulada!AJ40-Tabla_ValidaciónMétodo!AJ40</f>
        <v>0</v>
      </c>
      <c r="AJ40" s="92" t="n">
        <f aca="false">Tabla_Simulada!AK40-Tabla_ValidaciónMétodo!AK40</f>
        <v>0</v>
      </c>
      <c r="AK40" s="92" t="n">
        <f aca="false">Tabla_Simulada!AL40-Tabla_ValidaciónMétodo!AL40</f>
        <v>0</v>
      </c>
      <c r="AL40" s="92" t="n">
        <f aca="false">Tabla_Simulada!AM40-Tabla_ValidaciónMétodo!AM40</f>
        <v>0</v>
      </c>
      <c r="AM40" s="92" t="n">
        <f aca="false">Tabla_Simulada!AN40-Tabla_ValidaciónMétodo!AN40</f>
        <v>0</v>
      </c>
      <c r="AO40" s="94" t="n">
        <f aca="false">Tabla_Simulada!AP40-Tabla_ValidaciónMétodo!AP40</f>
        <v>0</v>
      </c>
      <c r="AP40" s="81" t="n">
        <f aca="false">Tabla_Simulada!AQ40-Tabla_ValidaciónMétodo!AQ40</f>
        <v>0</v>
      </c>
      <c r="AQ40" s="94" t="n">
        <f aca="false">Tabla_Simulada!AR40-Tabla_ValidaciónMétodo!AR40</f>
        <v>0</v>
      </c>
      <c r="AR40" s="81" t="n">
        <f aca="false">Tabla_Simulada!AS40-Tabla_ValidaciónMétodo!AS40</f>
        <v>0</v>
      </c>
      <c r="AS40" s="94" t="n">
        <f aca="false">Tabla_Simulada!AT40-Tabla_ValidaciónMétodo!AT40</f>
        <v>0</v>
      </c>
      <c r="AT40" s="81" t="n">
        <f aca="false">Tabla_Simulada!AU40-Tabla_ValidaciónMétodo!AU40</f>
        <v>0</v>
      </c>
      <c r="AU40" s="94" t="n">
        <f aca="false">Tabla_Simulada!AV40-Tabla_ValidaciónMétodo!AV40</f>
        <v>0</v>
      </c>
      <c r="AV40" s="81" t="n">
        <f aca="false">Tabla_Simulada!AW40-Tabla_ValidaciónMétodo!AW40</f>
        <v>0</v>
      </c>
      <c r="AW40" s="94" t="n">
        <f aca="false">Tabla_Simulada!AX40-Tabla_ValidaciónMétodo!AX40</f>
        <v>0</v>
      </c>
      <c r="AX40" s="81" t="n">
        <f aca="false">Tabla_Simulada!AY40-Tabla_ValidaciónMétodo!AY40</f>
        <v>0</v>
      </c>
    </row>
    <row r="41" customFormat="false" ht="13.8" hidden="false" customHeight="false" outlineLevel="0" collapsed="false">
      <c r="A41" s="95" t="s">
        <v>70</v>
      </c>
      <c r="B41" s="97" t="n">
        <f aca="false">Tabla_Simulada!B41-Tabla_ValidaciónMétodo!B41</f>
        <v>0</v>
      </c>
      <c r="C41" s="97" t="n">
        <f aca="false">Tabla_Simulada!C41-Tabla_ValidaciónMétodo!C41</f>
        <v>0</v>
      </c>
      <c r="D41" s="97" t="n">
        <f aca="false">Tabla_Simulada!D41-Tabla_ValidaciónMétodo!D41</f>
        <v>0</v>
      </c>
      <c r="E41" s="97" t="n">
        <f aca="false">Tabla_Simulada!E41-Tabla_ValidaciónMétodo!E41</f>
        <v>0</v>
      </c>
      <c r="F41" s="97" t="n">
        <f aca="false">Tabla_Simulada!F41-Tabla_ValidaciónMétodo!F41</f>
        <v>0</v>
      </c>
      <c r="G41" s="97" t="n">
        <f aca="false">Tabla_Simulada!G41-Tabla_ValidaciónMétodo!G41</f>
        <v>0</v>
      </c>
      <c r="H41" s="97" t="n">
        <f aca="false">Tabla_Simulada!H41-Tabla_ValidaciónMétodo!H41</f>
        <v>0</v>
      </c>
      <c r="I41" s="103" t="n">
        <f aca="false">Tabla_Simulada!I41-Tabla_ValidaciónMétodo!I41</f>
        <v>0</v>
      </c>
      <c r="J41" s="97" t="n">
        <f aca="false">Tabla_Simulada!J41-Tabla_ValidaciónMétodo!J41</f>
        <v>0</v>
      </c>
      <c r="K41" s="103" t="n">
        <f aca="false">Tabla_Simulada!K41-Tabla_ValidaciónMétodo!K41</f>
        <v>0</v>
      </c>
      <c r="L41" s="97" t="n">
        <f aca="false">Tabla_Simulada!L41-Tabla_ValidaciónMétodo!L41</f>
        <v>0</v>
      </c>
      <c r="M41" s="103" t="n">
        <f aca="false">Tabla_Simulada!M41-Tabla_ValidaciónMétodo!M41</f>
        <v>0</v>
      </c>
      <c r="N41" s="97" t="n">
        <f aca="false">Tabla_Simulada!N41-Tabla_ValidaciónMétodo!N41</f>
        <v>0</v>
      </c>
      <c r="O41" s="97" t="n">
        <f aca="false">Tabla_Simulada!P41-Tabla_ValidaciónMétodo!P41</f>
        <v>0</v>
      </c>
      <c r="P41" s="97" t="n">
        <f aca="false">Tabla_Simulada!Q41-Tabla_ValidaciónMétodo!Q41</f>
        <v>0</v>
      </c>
      <c r="Q41" s="97" t="n">
        <f aca="false">Tabla_Simulada!R41-Tabla_ValidaciónMétodo!R41</f>
        <v>0</v>
      </c>
      <c r="S41" s="97" t="n">
        <f aca="false">Tabla_Simulada!T41-Tabla_ValidaciónMétodo!T41</f>
        <v>0</v>
      </c>
      <c r="T41" s="97" t="n">
        <f aca="false">Tabla_Simulada!U41-Tabla_ValidaciónMétodo!U41</f>
        <v>0</v>
      </c>
      <c r="U41" s="97" t="n">
        <f aca="false">Tabla_Simulada!V41-Tabla_ValidaciónMétodo!V41</f>
        <v>0</v>
      </c>
      <c r="V41" s="97" t="n">
        <f aca="false">Tabla_Simulada!W41-Tabla_ValidaciónMétodo!W41</f>
        <v>0</v>
      </c>
      <c r="W41" s="97" t="n">
        <f aca="false">Tabla_Simulada!X41-Tabla_ValidaciónMétodo!X41</f>
        <v>0</v>
      </c>
      <c r="X41" s="97" t="n">
        <f aca="false">Tabla_Simulada!Y41-Tabla_ValidaciónMétodo!Y41</f>
        <v>0</v>
      </c>
      <c r="Y41" s="97" t="n">
        <f aca="false">Tabla_Simulada!Z41-Tabla_ValidaciónMétodo!Z41</f>
        <v>0</v>
      </c>
      <c r="Z41" s="97" t="n">
        <f aca="false">Tabla_Simulada!AA41-Tabla_ValidaciónMétodo!AA41</f>
        <v>0</v>
      </c>
      <c r="AC41" s="100" t="n">
        <f aca="false">Tabla_Simulada!AD76-Tabla_ValidaciónMétodo!AD76</f>
        <v>0</v>
      </c>
      <c r="AD41" s="101" t="n">
        <f aca="false">Tabla_Simulada!AE41-Tabla_ValidaciónMétodo!AE41</f>
        <v>0</v>
      </c>
      <c r="AE41" s="102" t="n">
        <f aca="false">Tabla_Simulada!AF41-Tabla_ValidaciónMétodo!AF41</f>
        <v>0</v>
      </c>
      <c r="AF41" s="101" t="n">
        <f aca="false">Tabla_Simulada!AG41-Tabla_ValidaciónMétodo!AG41</f>
        <v>0</v>
      </c>
      <c r="AG41" s="101" t="n">
        <f aca="false">Tabla_Simulada!AH41-Tabla_ValidaciónMétodo!AH41</f>
        <v>0</v>
      </c>
      <c r="AH41" s="101" t="n">
        <f aca="false">Tabla_Simulada!AI41-Tabla_ValidaciónMétodo!AI41</f>
        <v>0</v>
      </c>
      <c r="AI41" s="101" t="n">
        <f aca="false">Tabla_Simulada!AJ41-Tabla_ValidaciónMétodo!AJ41</f>
        <v>0</v>
      </c>
      <c r="AJ41" s="101" t="n">
        <f aca="false">Tabla_Simulada!AK41-Tabla_ValidaciónMétodo!AK41</f>
        <v>0</v>
      </c>
      <c r="AK41" s="101" t="n">
        <f aca="false">Tabla_Simulada!AL41-Tabla_ValidaciónMétodo!AL41</f>
        <v>0</v>
      </c>
      <c r="AL41" s="101" t="n">
        <f aca="false">Tabla_Simulada!AM41-Tabla_ValidaciónMétodo!AM41</f>
        <v>0</v>
      </c>
      <c r="AM41" s="101" t="n">
        <f aca="false">Tabla_Simulada!AN41-Tabla_ValidaciónMétodo!AN41</f>
        <v>0</v>
      </c>
      <c r="AO41" s="103" t="n">
        <f aca="false">Tabla_Simulada!AP41-Tabla_ValidaciónMétodo!AP41</f>
        <v>0</v>
      </c>
      <c r="AP41" s="97" t="n">
        <f aca="false">Tabla_Simulada!AQ41-Tabla_ValidaciónMétodo!AQ41</f>
        <v>0</v>
      </c>
      <c r="AQ41" s="103" t="n">
        <f aca="false">Tabla_Simulada!AR41-Tabla_ValidaciónMétodo!AR41</f>
        <v>0</v>
      </c>
      <c r="AR41" s="97" t="n">
        <f aca="false">Tabla_Simulada!AS41-Tabla_ValidaciónMétodo!AS41</f>
        <v>0</v>
      </c>
      <c r="AS41" s="103" t="n">
        <f aca="false">Tabla_Simulada!AT41-Tabla_ValidaciónMétodo!AT41</f>
        <v>0</v>
      </c>
      <c r="AT41" s="97" t="n">
        <f aca="false">Tabla_Simulada!AU41-Tabla_ValidaciónMétodo!AU41</f>
        <v>0</v>
      </c>
      <c r="AU41" s="103" t="n">
        <f aca="false">Tabla_Simulada!AV41-Tabla_ValidaciónMétodo!AV41</f>
        <v>0</v>
      </c>
      <c r="AV41" s="97" t="n">
        <f aca="false">Tabla_Simulada!AW41-Tabla_ValidaciónMétodo!AW41</f>
        <v>0</v>
      </c>
      <c r="AW41" s="103" t="n">
        <f aca="false">Tabla_Simulada!AX41-Tabla_ValidaciónMétodo!AX41</f>
        <v>0</v>
      </c>
      <c r="AX41" s="97" t="n">
        <f aca="false">Tabla_Simulada!AY41-Tabla_ValidaciónMétodo!AY41</f>
        <v>0</v>
      </c>
    </row>
    <row r="42" customFormat="false" ht="13.8" hidden="false" customHeight="false" outlineLevel="0" collapsed="false">
      <c r="A42" s="104" t="s">
        <v>71</v>
      </c>
      <c r="B42" s="108" t="n">
        <f aca="false">Tabla_Simulada!B77-Tabla_ValidaciónMétodo!B77</f>
        <v>0</v>
      </c>
      <c r="C42" s="108" t="n">
        <f aca="false">Tabla_Simulada!C77-Tabla_ValidaciónMétodo!C77</f>
        <v>0</v>
      </c>
      <c r="D42" s="108" t="n">
        <f aca="false">Tabla_Simulada!D77-Tabla_ValidaciónMétodo!D77</f>
        <v>0</v>
      </c>
      <c r="E42" s="108" t="n">
        <f aca="false">Tabla_Simulada!E77-Tabla_ValidaciónMétodo!E77</f>
        <v>0</v>
      </c>
      <c r="F42" s="108" t="n">
        <f aca="false">Tabla_Simulada!F77-Tabla_ValidaciónMétodo!F77</f>
        <v>0</v>
      </c>
      <c r="G42" s="108" t="n">
        <f aca="false">Tabla_Simulada!G77-Tabla_ValidaciónMétodo!G77</f>
        <v>0</v>
      </c>
      <c r="H42" s="108" t="n">
        <f aca="false">Tabla_Simulada!H77-Tabla_ValidaciónMétodo!H77</f>
        <v>0</v>
      </c>
      <c r="I42" s="116" t="n">
        <f aca="false">Tabla_Simulada!I77-Tabla_ValidaciónMétodo!I77</f>
        <v>0</v>
      </c>
      <c r="J42" s="108" t="n">
        <f aca="false">Tabla_Simulada!J77-Tabla_ValidaciónMétodo!J77</f>
        <v>0</v>
      </c>
      <c r="K42" s="116" t="n">
        <f aca="false">Tabla_Simulada!K77-Tabla_ValidaciónMétodo!K77</f>
        <v>0</v>
      </c>
      <c r="L42" s="108" t="n">
        <f aca="false">Tabla_Simulada!L77-Tabla_ValidaciónMétodo!L77</f>
        <v>0</v>
      </c>
      <c r="M42" s="116" t="n">
        <f aca="false">Tabla_Simulada!M77-Tabla_ValidaciónMétodo!M77</f>
        <v>0</v>
      </c>
      <c r="N42" s="108" t="n">
        <f aca="false">Tabla_Simulada!N77-Tabla_ValidaciónMétodo!N77</f>
        <v>0</v>
      </c>
      <c r="O42" s="108" t="n">
        <f aca="false">Tabla_Simulada!P42-Tabla_ValidaciónMétodo!P42</f>
        <v>0</v>
      </c>
      <c r="P42" s="108" t="n">
        <f aca="false">Tabla_Simulada!Q77-Tabla_ValidaciónMétodo!Q77</f>
        <v>0</v>
      </c>
      <c r="Q42" s="108" t="n">
        <f aca="false">Tabla_Simulada!R42-Tabla_ValidaciónMétodo!R42</f>
        <v>0</v>
      </c>
      <c r="S42" s="108" t="n">
        <f aca="false">Tabla_Simulada!T77-Tabla_ValidaciónMétodo!T77</f>
        <v>0</v>
      </c>
      <c r="T42" s="108" t="n">
        <f aca="false">Tabla_Simulada!U77-Tabla_ValidaciónMétodo!U77</f>
        <v>0</v>
      </c>
      <c r="U42" s="108" t="n">
        <f aca="false">Tabla_Simulada!V77-Tabla_ValidaciónMétodo!V77</f>
        <v>0</v>
      </c>
      <c r="V42" s="108" t="n">
        <f aca="false">Tabla_Simulada!W77-Tabla_ValidaciónMétodo!W77</f>
        <v>0</v>
      </c>
      <c r="W42" s="108" t="n">
        <f aca="false">Tabla_Simulada!X77-Tabla_ValidaciónMétodo!X77</f>
        <v>0</v>
      </c>
      <c r="X42" s="108" t="n">
        <f aca="false">Tabla_Simulada!Y77-Tabla_ValidaciónMétodo!Y77</f>
        <v>0</v>
      </c>
      <c r="Y42" s="108" t="n">
        <f aca="false">Tabla_Simulada!Z77-Tabla_ValidaciónMétodo!Z77</f>
        <v>0</v>
      </c>
      <c r="Z42" s="108" t="n">
        <f aca="false">Tabla_Simulada!AA77-Tabla_ValidaciónMétodo!AA77</f>
        <v>0</v>
      </c>
      <c r="AB42" s="112" t="s">
        <v>295</v>
      </c>
      <c r="AC42" s="112" t="n">
        <f aca="false">Tabla_Simulada!AD77-Tabla_ValidaciónMétodo!AD77</f>
        <v>0</v>
      </c>
      <c r="AD42" s="111"/>
      <c r="AE42" s="113" t="n">
        <f aca="false">Tabla_Simulada!AF42-Tabla_ValidaciónMétodo!AF42</f>
        <v>0</v>
      </c>
      <c r="AF42" s="111"/>
      <c r="AG42" s="114" t="n">
        <f aca="false">Tabla_Simulada!AH42-Tabla_ValidaciónMétodo!AH42</f>
        <v>0</v>
      </c>
      <c r="AH42" s="111"/>
      <c r="AI42" s="114" t="n">
        <f aca="false">Tabla_Simulada!AJ42-Tabla_ValidaciónMétodo!AJ42</f>
        <v>0</v>
      </c>
      <c r="AJ42" s="111"/>
      <c r="AK42" s="114" t="n">
        <f aca="false">Tabla_Simulada!AL42-Tabla_ValidaciónMétodo!AL42</f>
        <v>0</v>
      </c>
      <c r="AL42" s="115"/>
      <c r="AM42" s="114" t="n">
        <f aca="false">Tabla_Simulada!AN42-Tabla_ValidaciónMétodo!AN42</f>
        <v>0</v>
      </c>
      <c r="AO42" s="116" t="n">
        <f aca="false">Tabla_Simulada!AP42-Tabla_ValidaciónMétodo!AP42</f>
        <v>0</v>
      </c>
      <c r="AP42" s="108" t="n">
        <f aca="false">Tabla_Simulada!AQ42-Tabla_ValidaciónMétodo!AQ42</f>
        <v>0</v>
      </c>
      <c r="AQ42" s="116" t="n">
        <f aca="false">Tabla_Simulada!AR42-Tabla_ValidaciónMétodo!AR42</f>
        <v>0</v>
      </c>
      <c r="AR42" s="108" t="n">
        <f aca="false">Tabla_Simulada!AS42-Tabla_ValidaciónMétodo!AS42</f>
        <v>0</v>
      </c>
      <c r="AS42" s="116" t="n">
        <f aca="false">Tabla_Simulada!AT42-Tabla_ValidaciónMétodo!AT42</f>
        <v>0</v>
      </c>
      <c r="AT42" s="108" t="n">
        <f aca="false">Tabla_Simulada!AU42-Tabla_ValidaciónMétodo!AU42</f>
        <v>0</v>
      </c>
      <c r="AU42" s="116" t="n">
        <f aca="false">Tabla_Simulada!AV42-Tabla_ValidaciónMétodo!AV42</f>
        <v>0</v>
      </c>
      <c r="AV42" s="108" t="n">
        <f aca="false">Tabla_Simulada!AW42-Tabla_ValidaciónMétodo!AW42</f>
        <v>0</v>
      </c>
      <c r="AW42" s="116" t="n">
        <f aca="false">Tabla_Simulada!AX42-Tabla_ValidaciónMétodo!AX42</f>
        <v>0</v>
      </c>
      <c r="AX42" s="108" t="n">
        <f aca="false">Tabla_Simulada!AY42-Tabla_ValidaciónMétodo!AY42</f>
        <v>0</v>
      </c>
    </row>
    <row r="43" customFormat="false" ht="13.8" hidden="false" customHeight="false" outlineLevel="0" collapsed="false">
      <c r="A43" s="57" t="s">
        <v>72</v>
      </c>
      <c r="AB43" s="112" t="s">
        <v>296</v>
      </c>
      <c r="AC43" s="112" t="n">
        <f aca="false">Tabla_Simulada!AD78-Tabla_ValidaciónMétodo!AD78</f>
        <v>0</v>
      </c>
      <c r="AD43" s="111"/>
      <c r="AE43" s="113" t="n">
        <f aca="false">Tabla_Simulada!AF43-Tabla_ValidaciónMétodo!AF43</f>
        <v>0</v>
      </c>
      <c r="AF43" s="111"/>
      <c r="AG43" s="114" t="n">
        <f aca="false">Tabla_Simulada!AH43-Tabla_ValidaciónMétodo!AH43</f>
        <v>0</v>
      </c>
      <c r="AH43" s="111"/>
      <c r="AI43" s="114" t="n">
        <f aca="false">Tabla_Simulada!AJ43-Tabla_ValidaciónMétodo!AJ43</f>
        <v>0</v>
      </c>
      <c r="AJ43" s="111"/>
      <c r="AK43" s="114" t="n">
        <f aca="false">Tabla_Simulada!AL43-Tabla_ValidaciónMétodo!AL43</f>
        <v>0</v>
      </c>
      <c r="AL43" s="111"/>
      <c r="AM43" s="114"/>
    </row>
    <row r="44" customFormat="false" ht="13.8" hidden="false" customHeight="false" outlineLevel="0" collapsed="false">
      <c r="A44" s="57" t="s">
        <v>82</v>
      </c>
    </row>
    <row r="45" customFormat="false" ht="13.8" hidden="false" customHeight="false" outlineLevel="0" collapsed="false">
      <c r="A45" s="57"/>
    </row>
    <row r="46" customFormat="false" ht="13.8" hidden="false" customHeight="false" outlineLevel="0" collapsed="false">
      <c r="A46" s="16" t="str">
        <f aca="false">"Tabla " &amp; TEXT((ROW()+24) / 35, "0")</f>
        <v>Tabla 2</v>
      </c>
      <c r="B46" s="16"/>
      <c r="C46" s="16"/>
      <c r="D46" s="16"/>
      <c r="E46" s="16"/>
      <c r="F46" s="16"/>
      <c r="G46" s="16"/>
      <c r="H46" s="16"/>
      <c r="I46" s="16"/>
      <c r="J46" s="16"/>
    </row>
    <row r="47" customFormat="false" ht="13.8" hidden="false" customHeight="false" outlineLevel="0" collapsed="false">
      <c r="A47" s="16" t="s">
        <v>74</v>
      </c>
      <c r="B47" s="16"/>
      <c r="C47" s="16"/>
      <c r="D47" s="16"/>
      <c r="E47" s="16"/>
      <c r="F47" s="16"/>
      <c r="G47" s="16"/>
      <c r="H47" s="16"/>
      <c r="I47" s="16"/>
      <c r="J47" s="16"/>
    </row>
    <row r="48" customFormat="false" ht="12.75" hidden="false" customHeight="true" outlineLevel="0" collapsed="false">
      <c r="A48" s="66" t="s">
        <v>30</v>
      </c>
      <c r="B48" s="158" t="s">
        <v>275</v>
      </c>
      <c r="C48" s="158"/>
      <c r="D48" s="158"/>
      <c r="E48" s="158"/>
      <c r="F48" s="158"/>
      <c r="G48" s="158"/>
      <c r="H48" s="158"/>
      <c r="I48" s="69" t="s">
        <v>32</v>
      </c>
      <c r="J48" s="69" t="s">
        <v>33</v>
      </c>
      <c r="K48" s="69" t="s">
        <v>276</v>
      </c>
      <c r="L48" s="69" t="s">
        <v>277</v>
      </c>
      <c r="M48" s="69" t="s">
        <v>278</v>
      </c>
      <c r="N48" s="69" t="s">
        <v>34</v>
      </c>
      <c r="O48" s="69" t="s">
        <v>280</v>
      </c>
      <c r="P48" s="69" t="s">
        <v>281</v>
      </c>
      <c r="Q48" s="69" t="s">
        <v>282</v>
      </c>
      <c r="S48" s="136" t="s">
        <v>283</v>
      </c>
      <c r="T48" s="136"/>
      <c r="U48" s="136"/>
      <c r="V48" s="136"/>
      <c r="W48" s="136"/>
      <c r="X48" s="136"/>
      <c r="Y48" s="136"/>
      <c r="Z48" s="136"/>
      <c r="AC48" s="73" t="s">
        <v>284</v>
      </c>
      <c r="AD48" s="73"/>
      <c r="AE48" s="73" t="s">
        <v>285</v>
      </c>
      <c r="AF48" s="73"/>
      <c r="AG48" s="73" t="s">
        <v>286</v>
      </c>
      <c r="AH48" s="73"/>
      <c r="AI48" s="73" t="s">
        <v>287</v>
      </c>
      <c r="AJ48" s="73"/>
      <c r="AK48" s="73" t="s">
        <v>288</v>
      </c>
      <c r="AL48" s="73"/>
      <c r="AM48" s="74" t="s">
        <v>289</v>
      </c>
      <c r="AO48" s="73" t="s">
        <v>284</v>
      </c>
      <c r="AP48" s="73"/>
      <c r="AQ48" s="73" t="s">
        <v>285</v>
      </c>
      <c r="AR48" s="73"/>
      <c r="AS48" s="73" t="s">
        <v>286</v>
      </c>
      <c r="AT48" s="73"/>
      <c r="AU48" s="73" t="s">
        <v>287</v>
      </c>
      <c r="AV48" s="73"/>
      <c r="AW48" s="74" t="s">
        <v>288</v>
      </c>
      <c r="AX48" s="74"/>
    </row>
    <row r="49" customFormat="false" ht="37.3" hidden="false" customHeight="false" outlineLevel="0" collapsed="false">
      <c r="A49" s="66"/>
      <c r="B49" s="21" t="s">
        <v>75</v>
      </c>
      <c r="C49" s="21" t="s">
        <v>76</v>
      </c>
      <c r="D49" s="21" t="s">
        <v>77</v>
      </c>
      <c r="E49" s="21" t="s">
        <v>78</v>
      </c>
      <c r="F49" s="21" t="s">
        <v>79</v>
      </c>
      <c r="G49" s="21" t="s">
        <v>80</v>
      </c>
      <c r="H49" s="21" t="s">
        <v>81</v>
      </c>
      <c r="I49" s="69"/>
      <c r="J49" s="69"/>
      <c r="K49" s="69"/>
      <c r="L49" s="69"/>
      <c r="M49" s="69"/>
      <c r="N49" s="69"/>
      <c r="O49" s="69"/>
      <c r="P49" s="69"/>
      <c r="Q49" s="69"/>
      <c r="S49" s="73" t="str">
        <f aca="false">B49</f>
        <v>Alumnos Pregrado
(2019)</v>
      </c>
      <c r="T49" s="73" t="str">
        <f aca="false">C49</f>
        <v>N° Carreras Pregrado
(2019)</v>
      </c>
      <c r="U49" s="73" t="str">
        <f aca="false">D49</f>
        <v>JCE Totales
(2020)</v>
      </c>
      <c r="V49" s="73" t="str">
        <f aca="false">E49</f>
        <v>JCE              (Phd + Msc)
(2020)</v>
      </c>
      <c r="W49" s="73" t="str">
        <f aca="false">F49</f>
        <v>Total Proyectos 
(2020)</v>
      </c>
      <c r="X49" s="73" t="str">
        <f aca="false">G49</f>
        <v>Publicaciones ISI
(2020)</v>
      </c>
      <c r="Y49" s="73" t="str">
        <f aca="false">H49</f>
        <v>Publicaciones Scielo
(2020)</v>
      </c>
      <c r="Z49" s="69" t="s">
        <v>43</v>
      </c>
      <c r="AC49" s="73" t="s">
        <v>290</v>
      </c>
      <c r="AD49" s="73" t="s">
        <v>291</v>
      </c>
      <c r="AE49" s="73" t="s">
        <v>290</v>
      </c>
      <c r="AF49" s="73" t="s">
        <v>291</v>
      </c>
      <c r="AG49" s="73" t="s">
        <v>290</v>
      </c>
      <c r="AH49" s="73" t="s">
        <v>291</v>
      </c>
      <c r="AI49" s="73" t="s">
        <v>290</v>
      </c>
      <c r="AJ49" s="73" t="s">
        <v>291</v>
      </c>
      <c r="AK49" s="73" t="s">
        <v>290</v>
      </c>
      <c r="AL49" s="73" t="s">
        <v>291</v>
      </c>
      <c r="AM49" s="75" t="s">
        <v>292</v>
      </c>
      <c r="AO49" s="73" t="s">
        <v>293</v>
      </c>
      <c r="AP49" s="73" t="s">
        <v>294</v>
      </c>
      <c r="AQ49" s="73" t="s">
        <v>293</v>
      </c>
      <c r="AR49" s="73" t="s">
        <v>294</v>
      </c>
      <c r="AS49" s="73" t="s">
        <v>293</v>
      </c>
      <c r="AT49" s="73" t="s">
        <v>294</v>
      </c>
      <c r="AU49" s="73" t="s">
        <v>293</v>
      </c>
      <c r="AV49" s="73" t="s">
        <v>294</v>
      </c>
      <c r="AW49" s="73" t="s">
        <v>293</v>
      </c>
      <c r="AX49" s="75" t="s">
        <v>294</v>
      </c>
    </row>
    <row r="50" customFormat="false" ht="13.8" hidden="false" customHeight="false" outlineLevel="0" collapsed="false">
      <c r="A50" s="76" t="s">
        <v>44</v>
      </c>
      <c r="B50" s="79" t="n">
        <f aca="false">Tabla_Simulada!B50-Tabla_ValidaciónMétodo!B50</f>
        <v>0</v>
      </c>
      <c r="C50" s="79" t="n">
        <f aca="false">Tabla_Simulada!C50-Tabla_ValidaciónMétodo!C50</f>
        <v>0</v>
      </c>
      <c r="D50" s="79" t="n">
        <f aca="false">Tabla_Simulada!D50-Tabla_ValidaciónMétodo!D50</f>
        <v>0</v>
      </c>
      <c r="E50" s="79" t="n">
        <f aca="false">Tabla_Simulada!E50-Tabla_ValidaciónMétodo!E50</f>
        <v>0</v>
      </c>
      <c r="F50" s="79" t="n">
        <f aca="false">Tabla_Simulada!F50-Tabla_ValidaciónMétodo!F50</f>
        <v>0</v>
      </c>
      <c r="G50" s="79" t="n">
        <f aca="false">Tabla_Simulada!G50-Tabla_ValidaciónMétodo!G50</f>
        <v>0</v>
      </c>
      <c r="H50" s="79" t="n">
        <f aca="false">Tabla_Simulada!H50-Tabla_ValidaciónMétodo!H50</f>
        <v>0</v>
      </c>
      <c r="I50" s="88" t="n">
        <f aca="false">Tabla_Simulada!I50-Tabla_ValidaciónMétodo!I50</f>
        <v>0</v>
      </c>
      <c r="J50" s="79" t="n">
        <f aca="false">Tabla_Simulada!J50-Tabla_ValidaciónMétodo!J50</f>
        <v>0</v>
      </c>
      <c r="K50" s="88" t="n">
        <f aca="false">Tabla_Simulada!K50-Tabla_ValidaciónMétodo!K50</f>
        <v>0</v>
      </c>
      <c r="L50" s="81" t="n">
        <f aca="false">Tabla_Simulada!L50-Tabla_ValidaciónMétodo!L50</f>
        <v>0</v>
      </c>
      <c r="M50" s="94" t="n">
        <f aca="false">Tabla_Simulada!M50-Tabla_ValidaciónMétodo!M50</f>
        <v>0</v>
      </c>
      <c r="N50" s="81" t="n">
        <f aca="false">Tabla_Simulada!N50-Tabla_ValidaciónMétodo!N50</f>
        <v>0</v>
      </c>
      <c r="O50" s="81" t="n">
        <f aca="false">Tabla_Simulada!P50-Tabla_ValidaciónMétodo!P50</f>
        <v>0</v>
      </c>
      <c r="P50" s="81" t="n">
        <f aca="false">Tabla_Simulada!Q50-Tabla_ValidaciónMétodo!Q50</f>
        <v>0</v>
      </c>
      <c r="Q50" s="81" t="n">
        <f aca="false">Tabla_Simulada!R50-Tabla_ValidaciónMétodo!R50</f>
        <v>0</v>
      </c>
      <c r="S50" s="79" t="n">
        <f aca="false">Tabla_Simulada!T50-Tabla_ValidaciónMétodo!T50</f>
        <v>0</v>
      </c>
      <c r="T50" s="79" t="n">
        <f aca="false">Tabla_Simulada!U50-Tabla_ValidaciónMétodo!U50</f>
        <v>0</v>
      </c>
      <c r="U50" s="79" t="n">
        <f aca="false">Tabla_Simulada!V50-Tabla_ValidaciónMétodo!V50</f>
        <v>0</v>
      </c>
      <c r="V50" s="79" t="n">
        <f aca="false">Tabla_Simulada!W50-Tabla_ValidaciónMétodo!W50</f>
        <v>0</v>
      </c>
      <c r="W50" s="79" t="n">
        <f aca="false">Tabla_Simulada!X50-Tabla_ValidaciónMétodo!X50</f>
        <v>0</v>
      </c>
      <c r="X50" s="79" t="n">
        <f aca="false">Tabla_Simulada!Y50-Tabla_ValidaciónMétodo!Y50</f>
        <v>0</v>
      </c>
      <c r="Y50" s="79" t="n">
        <f aca="false">Tabla_Simulada!Z50-Tabla_ValidaciónMétodo!Z50</f>
        <v>0</v>
      </c>
      <c r="Z50" s="79" t="n">
        <f aca="false">Tabla_Simulada!AA50-Tabla_ValidaciónMétodo!AA50</f>
        <v>0</v>
      </c>
      <c r="AC50" s="85" t="n">
        <f aca="false">Tabla_Simulada!AD85-Tabla_ValidaciónMétodo!AD85</f>
        <v>0</v>
      </c>
      <c r="AD50" s="86" t="n">
        <f aca="false">Tabla_Simulada!AE50-Tabla_ValidaciónMétodo!AE50</f>
        <v>0</v>
      </c>
      <c r="AE50" s="87" t="n">
        <f aca="false">Tabla_Simulada!AF50-Tabla_ValidaciónMétodo!AF50</f>
        <v>0</v>
      </c>
      <c r="AF50" s="86" t="n">
        <f aca="false">Tabla_Simulada!AG50-Tabla_ValidaciónMétodo!AG50</f>
        <v>0</v>
      </c>
      <c r="AG50" s="86" t="n">
        <f aca="false">Tabla_Simulada!AH50-Tabla_ValidaciónMétodo!AH50</f>
        <v>0</v>
      </c>
      <c r="AH50" s="86" t="n">
        <f aca="false">Tabla_Simulada!AI50-Tabla_ValidaciónMétodo!AI50</f>
        <v>0</v>
      </c>
      <c r="AI50" s="86" t="n">
        <f aca="false">Tabla_Simulada!AJ50-Tabla_ValidaciónMétodo!AJ50</f>
        <v>0</v>
      </c>
      <c r="AJ50" s="86" t="n">
        <f aca="false">Tabla_Simulada!AK50-Tabla_ValidaciónMétodo!AK50</f>
        <v>0</v>
      </c>
      <c r="AK50" s="86" t="n">
        <f aca="false">Tabla_Simulada!AL50-Tabla_ValidaciónMétodo!AL50</f>
        <v>0</v>
      </c>
      <c r="AL50" s="86" t="n">
        <f aca="false">Tabla_Simulada!AM50-Tabla_ValidaciónMétodo!AM50</f>
        <v>0</v>
      </c>
      <c r="AM50" s="86" t="n">
        <f aca="false">Tabla_Simulada!AN50-Tabla_ValidaciónMétodo!AN50</f>
        <v>0</v>
      </c>
      <c r="AO50" s="88" t="n">
        <f aca="false">Tabla_Simulada!AP50-Tabla_ValidaciónMétodo!AP50</f>
        <v>0</v>
      </c>
      <c r="AP50" s="79" t="n">
        <f aca="false">Tabla_Simulada!AQ50-Tabla_ValidaciónMétodo!AQ50</f>
        <v>0</v>
      </c>
      <c r="AQ50" s="88" t="n">
        <f aca="false">Tabla_Simulada!AR50-Tabla_ValidaciónMétodo!AR50</f>
        <v>0</v>
      </c>
      <c r="AR50" s="79" t="n">
        <f aca="false">Tabla_Simulada!AS50-Tabla_ValidaciónMétodo!AS50</f>
        <v>0</v>
      </c>
      <c r="AS50" s="88" t="n">
        <f aca="false">Tabla_Simulada!AT50-Tabla_ValidaciónMétodo!AT50</f>
        <v>0</v>
      </c>
      <c r="AT50" s="79" t="n">
        <f aca="false">Tabla_Simulada!AU50-Tabla_ValidaciónMétodo!AU50</f>
        <v>0</v>
      </c>
      <c r="AU50" s="88" t="n">
        <f aca="false">Tabla_Simulada!AV50-Tabla_ValidaciónMétodo!AV50</f>
        <v>0</v>
      </c>
      <c r="AV50" s="79" t="n">
        <f aca="false">Tabla_Simulada!AW50-Tabla_ValidaciónMétodo!AW50</f>
        <v>0</v>
      </c>
      <c r="AW50" s="88" t="n">
        <f aca="false">Tabla_Simulada!AX50-Tabla_ValidaciónMétodo!AX50</f>
        <v>0</v>
      </c>
      <c r="AX50" s="79" t="n">
        <f aca="false">Tabla_Simulada!AY50-Tabla_ValidaciónMétodo!AY50</f>
        <v>0</v>
      </c>
    </row>
    <row r="51" customFormat="false" ht="13.8" hidden="false" customHeight="false" outlineLevel="0" collapsed="false">
      <c r="A51" s="89" t="s">
        <v>45</v>
      </c>
      <c r="B51" s="81" t="n">
        <f aca="false">Tabla_Simulada!B51-Tabla_ValidaciónMétodo!B51</f>
        <v>0</v>
      </c>
      <c r="C51" s="81" t="n">
        <f aca="false">Tabla_Simulada!C51-Tabla_ValidaciónMétodo!C51</f>
        <v>0</v>
      </c>
      <c r="D51" s="81" t="n">
        <f aca="false">Tabla_Simulada!D51-Tabla_ValidaciónMétodo!D51</f>
        <v>0</v>
      </c>
      <c r="E51" s="81" t="n">
        <f aca="false">Tabla_Simulada!E51-Tabla_ValidaciónMétodo!E51</f>
        <v>0</v>
      </c>
      <c r="F51" s="81" t="n">
        <f aca="false">Tabla_Simulada!F51-Tabla_ValidaciónMétodo!F51</f>
        <v>0</v>
      </c>
      <c r="G51" s="81" t="n">
        <f aca="false">Tabla_Simulada!G51-Tabla_ValidaciónMétodo!G51</f>
        <v>0</v>
      </c>
      <c r="H51" s="81" t="n">
        <f aca="false">Tabla_Simulada!H51-Tabla_ValidaciónMétodo!H51</f>
        <v>0</v>
      </c>
      <c r="I51" s="94" t="n">
        <f aca="false">Tabla_Simulada!I51-Tabla_ValidaciónMétodo!I51</f>
        <v>0</v>
      </c>
      <c r="J51" s="81" t="n">
        <f aca="false">Tabla_Simulada!J51-Tabla_ValidaciónMétodo!J51</f>
        <v>0</v>
      </c>
      <c r="K51" s="94" t="n">
        <f aca="false">Tabla_Simulada!K51-Tabla_ValidaciónMétodo!K51</f>
        <v>0</v>
      </c>
      <c r="L51" s="81" t="n">
        <f aca="false">Tabla_Simulada!L51-Tabla_ValidaciónMétodo!L51</f>
        <v>0</v>
      </c>
      <c r="M51" s="94" t="n">
        <f aca="false">Tabla_Simulada!M51-Tabla_ValidaciónMétodo!M51</f>
        <v>0</v>
      </c>
      <c r="N51" s="81" t="n">
        <f aca="false">Tabla_Simulada!N51-Tabla_ValidaciónMétodo!N51</f>
        <v>0</v>
      </c>
      <c r="O51" s="81" t="n">
        <f aca="false">Tabla_Simulada!P51-Tabla_ValidaciónMétodo!P51</f>
        <v>0</v>
      </c>
      <c r="P51" s="81" t="n">
        <f aca="false">Tabla_Simulada!Q51-Tabla_ValidaciónMétodo!Q51</f>
        <v>0</v>
      </c>
      <c r="Q51" s="81" t="n">
        <f aca="false">Tabla_Simulada!R51-Tabla_ValidaciónMétodo!R51</f>
        <v>0</v>
      </c>
      <c r="S51" s="81" t="n">
        <f aca="false">Tabla_Simulada!T51-Tabla_ValidaciónMétodo!T51</f>
        <v>0</v>
      </c>
      <c r="T51" s="81" t="n">
        <f aca="false">Tabla_Simulada!U51-Tabla_ValidaciónMétodo!U51</f>
        <v>0</v>
      </c>
      <c r="U51" s="81" t="n">
        <f aca="false">Tabla_Simulada!V51-Tabla_ValidaciónMétodo!V51</f>
        <v>0</v>
      </c>
      <c r="V51" s="81" t="n">
        <f aca="false">Tabla_Simulada!W51-Tabla_ValidaciónMétodo!W51</f>
        <v>0</v>
      </c>
      <c r="W51" s="81" t="n">
        <f aca="false">Tabla_Simulada!X51-Tabla_ValidaciónMétodo!X51</f>
        <v>0</v>
      </c>
      <c r="X51" s="81" t="n">
        <f aca="false">Tabla_Simulada!Y51-Tabla_ValidaciónMétodo!Y51</f>
        <v>0</v>
      </c>
      <c r="Y51" s="81" t="n">
        <f aca="false">Tabla_Simulada!Z51-Tabla_ValidaciónMétodo!Z51</f>
        <v>0</v>
      </c>
      <c r="Z51" s="81" t="n">
        <f aca="false">Tabla_Simulada!AA51-Tabla_ValidaciónMétodo!AA51</f>
        <v>0</v>
      </c>
      <c r="AC51" s="91" t="n">
        <f aca="false">Tabla_Simulada!AD86-Tabla_ValidaciónMétodo!AD86</f>
        <v>0</v>
      </c>
      <c r="AD51" s="92" t="n">
        <f aca="false">Tabla_Simulada!AE51-Tabla_ValidaciónMétodo!AE51</f>
        <v>0</v>
      </c>
      <c r="AE51" s="93" t="n">
        <f aca="false">Tabla_Simulada!AF51-Tabla_ValidaciónMétodo!AF51</f>
        <v>0</v>
      </c>
      <c r="AF51" s="92" t="n">
        <f aca="false">Tabla_Simulada!AG51-Tabla_ValidaciónMétodo!AG51</f>
        <v>0</v>
      </c>
      <c r="AG51" s="92" t="n">
        <f aca="false">Tabla_Simulada!AH51-Tabla_ValidaciónMétodo!AH51</f>
        <v>0</v>
      </c>
      <c r="AH51" s="92" t="n">
        <f aca="false">Tabla_Simulada!AI51-Tabla_ValidaciónMétodo!AI51</f>
        <v>0</v>
      </c>
      <c r="AI51" s="92" t="n">
        <f aca="false">Tabla_Simulada!AJ51-Tabla_ValidaciónMétodo!AJ51</f>
        <v>0</v>
      </c>
      <c r="AJ51" s="92" t="n">
        <f aca="false">Tabla_Simulada!AK51-Tabla_ValidaciónMétodo!AK51</f>
        <v>0</v>
      </c>
      <c r="AK51" s="92" t="n">
        <f aca="false">Tabla_Simulada!AL51-Tabla_ValidaciónMétodo!AL51</f>
        <v>0</v>
      </c>
      <c r="AL51" s="92" t="n">
        <f aca="false">Tabla_Simulada!AM51-Tabla_ValidaciónMétodo!AM51</f>
        <v>0</v>
      </c>
      <c r="AM51" s="92" t="n">
        <f aca="false">Tabla_Simulada!AN51-Tabla_ValidaciónMétodo!AN51</f>
        <v>0</v>
      </c>
      <c r="AO51" s="94" t="n">
        <f aca="false">Tabla_Simulada!AP51-Tabla_ValidaciónMétodo!AP51</f>
        <v>0</v>
      </c>
      <c r="AP51" s="81" t="n">
        <f aca="false">Tabla_Simulada!AQ51-Tabla_ValidaciónMétodo!AQ51</f>
        <v>0</v>
      </c>
      <c r="AQ51" s="94" t="n">
        <f aca="false">Tabla_Simulada!AR51-Tabla_ValidaciónMétodo!AR51</f>
        <v>0</v>
      </c>
      <c r="AR51" s="81" t="n">
        <f aca="false">Tabla_Simulada!AS51-Tabla_ValidaciónMétodo!AS51</f>
        <v>0</v>
      </c>
      <c r="AS51" s="94" t="n">
        <f aca="false">Tabla_Simulada!AT51-Tabla_ValidaciónMétodo!AT51</f>
        <v>0</v>
      </c>
      <c r="AT51" s="81" t="n">
        <f aca="false">Tabla_Simulada!AU51-Tabla_ValidaciónMétodo!AU51</f>
        <v>0</v>
      </c>
      <c r="AU51" s="94" t="n">
        <f aca="false">Tabla_Simulada!AV51-Tabla_ValidaciónMétodo!AV51</f>
        <v>0</v>
      </c>
      <c r="AV51" s="81" t="n">
        <f aca="false">Tabla_Simulada!AW51-Tabla_ValidaciónMétodo!AW51</f>
        <v>0</v>
      </c>
      <c r="AW51" s="94" t="n">
        <f aca="false">Tabla_Simulada!AX51-Tabla_ValidaciónMétodo!AX51</f>
        <v>0</v>
      </c>
      <c r="AX51" s="81" t="n">
        <f aca="false">Tabla_Simulada!AY51-Tabla_ValidaciónMétodo!AY51</f>
        <v>0</v>
      </c>
    </row>
    <row r="52" customFormat="false" ht="13.8" hidden="false" customHeight="false" outlineLevel="0" collapsed="false">
      <c r="A52" s="89" t="s">
        <v>46</v>
      </c>
      <c r="B52" s="81" t="n">
        <f aca="false">Tabla_Simulada!B52-Tabla_ValidaciónMétodo!B52</f>
        <v>0</v>
      </c>
      <c r="C52" s="81" t="n">
        <f aca="false">Tabla_Simulada!C52-Tabla_ValidaciónMétodo!C52</f>
        <v>0</v>
      </c>
      <c r="D52" s="81" t="n">
        <f aca="false">Tabla_Simulada!D52-Tabla_ValidaciónMétodo!D52</f>
        <v>0</v>
      </c>
      <c r="E52" s="81" t="n">
        <f aca="false">Tabla_Simulada!E52-Tabla_ValidaciónMétodo!E52</f>
        <v>0</v>
      </c>
      <c r="F52" s="81" t="n">
        <f aca="false">Tabla_Simulada!F52-Tabla_ValidaciónMétodo!F52</f>
        <v>0</v>
      </c>
      <c r="G52" s="81" t="n">
        <f aca="false">Tabla_Simulada!G52-Tabla_ValidaciónMétodo!G52</f>
        <v>0</v>
      </c>
      <c r="H52" s="81" t="n">
        <f aca="false">Tabla_Simulada!H52-Tabla_ValidaciónMétodo!H52</f>
        <v>0</v>
      </c>
      <c r="I52" s="94" t="n">
        <f aca="false">Tabla_Simulada!I52-Tabla_ValidaciónMétodo!I52</f>
        <v>0</v>
      </c>
      <c r="J52" s="81" t="n">
        <f aca="false">Tabla_Simulada!J52-Tabla_ValidaciónMétodo!J52</f>
        <v>0</v>
      </c>
      <c r="K52" s="94" t="n">
        <f aca="false">Tabla_Simulada!K52-Tabla_ValidaciónMétodo!K52</f>
        <v>0</v>
      </c>
      <c r="L52" s="81" t="n">
        <f aca="false">Tabla_Simulada!L52-Tabla_ValidaciónMétodo!L52</f>
        <v>0</v>
      </c>
      <c r="M52" s="94" t="n">
        <f aca="false">Tabla_Simulada!M52-Tabla_ValidaciónMétodo!M52</f>
        <v>0</v>
      </c>
      <c r="N52" s="81" t="n">
        <f aca="false">Tabla_Simulada!N52-Tabla_ValidaciónMétodo!N52</f>
        <v>0</v>
      </c>
      <c r="O52" s="81" t="n">
        <f aca="false">Tabla_Simulada!P52-Tabla_ValidaciónMétodo!P52</f>
        <v>0</v>
      </c>
      <c r="P52" s="81" t="n">
        <f aca="false">Tabla_Simulada!Q52-Tabla_ValidaciónMétodo!Q52</f>
        <v>0</v>
      </c>
      <c r="Q52" s="81" t="n">
        <f aca="false">Tabla_Simulada!R52-Tabla_ValidaciónMétodo!R52</f>
        <v>0</v>
      </c>
      <c r="S52" s="81" t="n">
        <f aca="false">Tabla_Simulada!T52-Tabla_ValidaciónMétodo!T52</f>
        <v>0</v>
      </c>
      <c r="T52" s="81" t="n">
        <f aca="false">Tabla_Simulada!U52-Tabla_ValidaciónMétodo!U52</f>
        <v>0</v>
      </c>
      <c r="U52" s="81" t="n">
        <f aca="false">Tabla_Simulada!V52-Tabla_ValidaciónMétodo!V52</f>
        <v>0</v>
      </c>
      <c r="V52" s="81" t="n">
        <f aca="false">Tabla_Simulada!W52-Tabla_ValidaciónMétodo!W52</f>
        <v>0</v>
      </c>
      <c r="W52" s="81" t="n">
        <f aca="false">Tabla_Simulada!X52-Tabla_ValidaciónMétodo!X52</f>
        <v>0</v>
      </c>
      <c r="X52" s="81" t="n">
        <f aca="false">Tabla_Simulada!Y52-Tabla_ValidaciónMétodo!Y52</f>
        <v>0</v>
      </c>
      <c r="Y52" s="81" t="n">
        <f aca="false">Tabla_Simulada!Z52-Tabla_ValidaciónMétodo!Z52</f>
        <v>0</v>
      </c>
      <c r="Z52" s="81" t="n">
        <f aca="false">Tabla_Simulada!AA52-Tabla_ValidaciónMétodo!AA52</f>
        <v>0</v>
      </c>
      <c r="AC52" s="91" t="n">
        <f aca="false">Tabla_Simulada!AD87-Tabla_ValidaciónMétodo!AD87</f>
        <v>0</v>
      </c>
      <c r="AD52" s="92" t="n">
        <f aca="false">Tabla_Simulada!AE52-Tabla_ValidaciónMétodo!AE52</f>
        <v>0</v>
      </c>
      <c r="AE52" s="93" t="n">
        <f aca="false">Tabla_Simulada!AF52-Tabla_ValidaciónMétodo!AF52</f>
        <v>0</v>
      </c>
      <c r="AF52" s="92" t="n">
        <f aca="false">Tabla_Simulada!AG52-Tabla_ValidaciónMétodo!AG52</f>
        <v>0</v>
      </c>
      <c r="AG52" s="92" t="n">
        <f aca="false">Tabla_Simulada!AH52-Tabla_ValidaciónMétodo!AH52</f>
        <v>0</v>
      </c>
      <c r="AH52" s="92" t="n">
        <f aca="false">Tabla_Simulada!AI52-Tabla_ValidaciónMétodo!AI52</f>
        <v>0</v>
      </c>
      <c r="AI52" s="92" t="n">
        <f aca="false">Tabla_Simulada!AJ52-Tabla_ValidaciónMétodo!AJ52</f>
        <v>0</v>
      </c>
      <c r="AJ52" s="92" t="n">
        <f aca="false">Tabla_Simulada!AK52-Tabla_ValidaciónMétodo!AK52</f>
        <v>0</v>
      </c>
      <c r="AK52" s="92" t="n">
        <f aca="false">Tabla_Simulada!AL52-Tabla_ValidaciónMétodo!AL52</f>
        <v>0</v>
      </c>
      <c r="AL52" s="92" t="n">
        <f aca="false">Tabla_Simulada!AM52-Tabla_ValidaciónMétodo!AM52</f>
        <v>0</v>
      </c>
      <c r="AM52" s="92" t="n">
        <f aca="false">Tabla_Simulada!AN52-Tabla_ValidaciónMétodo!AN52</f>
        <v>0</v>
      </c>
      <c r="AO52" s="94" t="n">
        <f aca="false">Tabla_Simulada!AP52-Tabla_ValidaciónMétodo!AP52</f>
        <v>0</v>
      </c>
      <c r="AP52" s="81" t="n">
        <f aca="false">Tabla_Simulada!AQ52-Tabla_ValidaciónMétodo!AQ52</f>
        <v>0</v>
      </c>
      <c r="AQ52" s="94" t="n">
        <f aca="false">Tabla_Simulada!AR52-Tabla_ValidaciónMétodo!AR52</f>
        <v>0</v>
      </c>
      <c r="AR52" s="81" t="n">
        <f aca="false">Tabla_Simulada!AS52-Tabla_ValidaciónMétodo!AS52</f>
        <v>0</v>
      </c>
      <c r="AS52" s="94" t="n">
        <f aca="false">Tabla_Simulada!AT52-Tabla_ValidaciónMétodo!AT52</f>
        <v>0</v>
      </c>
      <c r="AT52" s="81" t="n">
        <f aca="false">Tabla_Simulada!AU52-Tabla_ValidaciónMétodo!AU52</f>
        <v>0</v>
      </c>
      <c r="AU52" s="94" t="n">
        <f aca="false">Tabla_Simulada!AV52-Tabla_ValidaciónMétodo!AV52</f>
        <v>0</v>
      </c>
      <c r="AV52" s="81" t="n">
        <f aca="false">Tabla_Simulada!AW52-Tabla_ValidaciónMétodo!AW52</f>
        <v>0</v>
      </c>
      <c r="AW52" s="94" t="n">
        <f aca="false">Tabla_Simulada!AX52-Tabla_ValidaciónMétodo!AX52</f>
        <v>0</v>
      </c>
      <c r="AX52" s="81" t="n">
        <f aca="false">Tabla_Simulada!AY52-Tabla_ValidaciónMétodo!AY52</f>
        <v>0</v>
      </c>
    </row>
    <row r="53" customFormat="false" ht="13.8" hidden="false" customHeight="false" outlineLevel="0" collapsed="false">
      <c r="A53" s="89" t="s">
        <v>47</v>
      </c>
      <c r="B53" s="81" t="n">
        <f aca="false">Tabla_Simulada!B53-Tabla_ValidaciónMétodo!B53</f>
        <v>0</v>
      </c>
      <c r="C53" s="81" t="n">
        <f aca="false">Tabla_Simulada!C53-Tabla_ValidaciónMétodo!C53</f>
        <v>0</v>
      </c>
      <c r="D53" s="81" t="n">
        <f aca="false">Tabla_Simulada!D53-Tabla_ValidaciónMétodo!D53</f>
        <v>0</v>
      </c>
      <c r="E53" s="81" t="n">
        <f aca="false">Tabla_Simulada!E53-Tabla_ValidaciónMétodo!E53</f>
        <v>0</v>
      </c>
      <c r="F53" s="81" t="n">
        <f aca="false">Tabla_Simulada!F53-Tabla_ValidaciónMétodo!F53</f>
        <v>0</v>
      </c>
      <c r="G53" s="81" t="n">
        <f aca="false">Tabla_Simulada!G53-Tabla_ValidaciónMétodo!G53</f>
        <v>0</v>
      </c>
      <c r="H53" s="81" t="n">
        <f aca="false">Tabla_Simulada!H53-Tabla_ValidaciónMétodo!H53</f>
        <v>0</v>
      </c>
      <c r="I53" s="94" t="n">
        <f aca="false">Tabla_Simulada!I53-Tabla_ValidaciónMétodo!I53</f>
        <v>0</v>
      </c>
      <c r="J53" s="81" t="n">
        <f aca="false">Tabla_Simulada!J53-Tabla_ValidaciónMétodo!J53</f>
        <v>0</v>
      </c>
      <c r="K53" s="94" t="n">
        <f aca="false">Tabla_Simulada!K53-Tabla_ValidaciónMétodo!K53</f>
        <v>0</v>
      </c>
      <c r="L53" s="81" t="n">
        <f aca="false">Tabla_Simulada!L53-Tabla_ValidaciónMétodo!L53</f>
        <v>0</v>
      </c>
      <c r="M53" s="94" t="n">
        <f aca="false">Tabla_Simulada!M53-Tabla_ValidaciónMétodo!M53</f>
        <v>0</v>
      </c>
      <c r="N53" s="81" t="n">
        <f aca="false">Tabla_Simulada!N53-Tabla_ValidaciónMétodo!N53</f>
        <v>0</v>
      </c>
      <c r="O53" s="81" t="n">
        <f aca="false">Tabla_Simulada!P53-Tabla_ValidaciónMétodo!P53</f>
        <v>0</v>
      </c>
      <c r="P53" s="81" t="n">
        <f aca="false">Tabla_Simulada!Q53-Tabla_ValidaciónMétodo!Q53</f>
        <v>0</v>
      </c>
      <c r="Q53" s="81" t="n">
        <f aca="false">Tabla_Simulada!R53-Tabla_ValidaciónMétodo!R53</f>
        <v>0</v>
      </c>
      <c r="S53" s="81" t="n">
        <f aca="false">Tabla_Simulada!T53-Tabla_ValidaciónMétodo!T53</f>
        <v>0</v>
      </c>
      <c r="T53" s="81" t="n">
        <f aca="false">Tabla_Simulada!U53-Tabla_ValidaciónMétodo!U53</f>
        <v>0</v>
      </c>
      <c r="U53" s="81" t="n">
        <f aca="false">Tabla_Simulada!V53-Tabla_ValidaciónMétodo!V53</f>
        <v>0</v>
      </c>
      <c r="V53" s="81" t="n">
        <f aca="false">Tabla_Simulada!W53-Tabla_ValidaciónMétodo!W53</f>
        <v>0</v>
      </c>
      <c r="W53" s="81" t="n">
        <f aca="false">Tabla_Simulada!X53-Tabla_ValidaciónMétodo!X53</f>
        <v>0</v>
      </c>
      <c r="X53" s="81" t="n">
        <f aca="false">Tabla_Simulada!Y53-Tabla_ValidaciónMétodo!Y53</f>
        <v>0</v>
      </c>
      <c r="Y53" s="81" t="n">
        <f aca="false">Tabla_Simulada!Z53-Tabla_ValidaciónMétodo!Z53</f>
        <v>0</v>
      </c>
      <c r="Z53" s="81" t="n">
        <f aca="false">Tabla_Simulada!AA53-Tabla_ValidaciónMétodo!AA53</f>
        <v>0</v>
      </c>
      <c r="AC53" s="91" t="n">
        <f aca="false">Tabla_Simulada!AD88-Tabla_ValidaciónMétodo!AD88</f>
        <v>0</v>
      </c>
      <c r="AD53" s="92" t="n">
        <f aca="false">Tabla_Simulada!AE53-Tabla_ValidaciónMétodo!AE53</f>
        <v>0</v>
      </c>
      <c r="AE53" s="93" t="n">
        <f aca="false">Tabla_Simulada!AF53-Tabla_ValidaciónMétodo!AF53</f>
        <v>0</v>
      </c>
      <c r="AF53" s="92" t="n">
        <f aca="false">Tabla_Simulada!AG53-Tabla_ValidaciónMétodo!AG53</f>
        <v>0</v>
      </c>
      <c r="AG53" s="92" t="n">
        <f aca="false">Tabla_Simulada!AH53-Tabla_ValidaciónMétodo!AH53</f>
        <v>0</v>
      </c>
      <c r="AH53" s="92" t="n">
        <f aca="false">Tabla_Simulada!AI53-Tabla_ValidaciónMétodo!AI53</f>
        <v>0</v>
      </c>
      <c r="AI53" s="92" t="n">
        <f aca="false">Tabla_Simulada!AJ53-Tabla_ValidaciónMétodo!AJ53</f>
        <v>0</v>
      </c>
      <c r="AJ53" s="92" t="n">
        <f aca="false">Tabla_Simulada!AK53-Tabla_ValidaciónMétodo!AK53</f>
        <v>0</v>
      </c>
      <c r="AK53" s="92" t="n">
        <f aca="false">Tabla_Simulada!AL53-Tabla_ValidaciónMétodo!AL53</f>
        <v>0</v>
      </c>
      <c r="AL53" s="92" t="n">
        <f aca="false">Tabla_Simulada!AM53-Tabla_ValidaciónMétodo!AM53</f>
        <v>0</v>
      </c>
      <c r="AM53" s="92" t="n">
        <f aca="false">Tabla_Simulada!AN53-Tabla_ValidaciónMétodo!AN53</f>
        <v>0</v>
      </c>
      <c r="AO53" s="94" t="n">
        <f aca="false">Tabla_Simulada!AP53-Tabla_ValidaciónMétodo!AP53</f>
        <v>0</v>
      </c>
      <c r="AP53" s="81" t="n">
        <f aca="false">Tabla_Simulada!AQ53-Tabla_ValidaciónMétodo!AQ53</f>
        <v>0</v>
      </c>
      <c r="AQ53" s="94" t="n">
        <f aca="false">Tabla_Simulada!AR53-Tabla_ValidaciónMétodo!AR53</f>
        <v>0</v>
      </c>
      <c r="AR53" s="81" t="n">
        <f aca="false">Tabla_Simulada!AS53-Tabla_ValidaciónMétodo!AS53</f>
        <v>0</v>
      </c>
      <c r="AS53" s="94" t="n">
        <f aca="false">Tabla_Simulada!AT53-Tabla_ValidaciónMétodo!AT53</f>
        <v>0</v>
      </c>
      <c r="AT53" s="81" t="n">
        <f aca="false">Tabla_Simulada!AU53-Tabla_ValidaciónMétodo!AU53</f>
        <v>0</v>
      </c>
      <c r="AU53" s="94" t="n">
        <f aca="false">Tabla_Simulada!AV53-Tabla_ValidaciónMétodo!AV53</f>
        <v>0</v>
      </c>
      <c r="AV53" s="81" t="n">
        <f aca="false">Tabla_Simulada!AW53-Tabla_ValidaciónMétodo!AW53</f>
        <v>0</v>
      </c>
      <c r="AW53" s="94" t="n">
        <f aca="false">Tabla_Simulada!AX53-Tabla_ValidaciónMétodo!AX53</f>
        <v>0</v>
      </c>
      <c r="AX53" s="81" t="n">
        <f aca="false">Tabla_Simulada!AY53-Tabla_ValidaciónMétodo!AY53</f>
        <v>0</v>
      </c>
    </row>
    <row r="54" customFormat="false" ht="13.8" hidden="false" customHeight="false" outlineLevel="0" collapsed="false">
      <c r="A54" s="89" t="s">
        <v>48</v>
      </c>
      <c r="B54" s="81" t="n">
        <f aca="false">Tabla_Simulada!B54-Tabla_ValidaciónMétodo!B54</f>
        <v>0</v>
      </c>
      <c r="C54" s="81" t="n">
        <f aca="false">Tabla_Simulada!C54-Tabla_ValidaciónMétodo!C54</f>
        <v>0</v>
      </c>
      <c r="D54" s="81" t="n">
        <f aca="false">Tabla_Simulada!D54-Tabla_ValidaciónMétodo!D54</f>
        <v>0</v>
      </c>
      <c r="E54" s="81" t="n">
        <f aca="false">Tabla_Simulada!E54-Tabla_ValidaciónMétodo!E54</f>
        <v>0</v>
      </c>
      <c r="F54" s="81" t="n">
        <f aca="false">Tabla_Simulada!F54-Tabla_ValidaciónMétodo!F54</f>
        <v>0</v>
      </c>
      <c r="G54" s="81" t="n">
        <f aca="false">Tabla_Simulada!G54-Tabla_ValidaciónMétodo!G54</f>
        <v>0</v>
      </c>
      <c r="H54" s="81" t="n">
        <f aca="false">Tabla_Simulada!H54-Tabla_ValidaciónMétodo!H54</f>
        <v>0</v>
      </c>
      <c r="I54" s="94" t="n">
        <f aca="false">Tabla_Simulada!I54-Tabla_ValidaciónMétodo!I54</f>
        <v>0</v>
      </c>
      <c r="J54" s="81" t="n">
        <f aca="false">Tabla_Simulada!J54-Tabla_ValidaciónMétodo!J54</f>
        <v>0</v>
      </c>
      <c r="K54" s="94" t="n">
        <f aca="false">Tabla_Simulada!K54-Tabla_ValidaciónMétodo!K54</f>
        <v>0</v>
      </c>
      <c r="L54" s="81" t="n">
        <f aca="false">Tabla_Simulada!L54-Tabla_ValidaciónMétodo!L54</f>
        <v>0</v>
      </c>
      <c r="M54" s="94" t="n">
        <f aca="false">Tabla_Simulada!M54-Tabla_ValidaciónMétodo!M54</f>
        <v>0</v>
      </c>
      <c r="N54" s="81" t="n">
        <f aca="false">Tabla_Simulada!N54-Tabla_ValidaciónMétodo!N54</f>
        <v>0</v>
      </c>
      <c r="O54" s="81" t="n">
        <f aca="false">Tabla_Simulada!P54-Tabla_ValidaciónMétodo!P54</f>
        <v>0</v>
      </c>
      <c r="P54" s="81" t="n">
        <f aca="false">Tabla_Simulada!Q54-Tabla_ValidaciónMétodo!Q54</f>
        <v>0</v>
      </c>
      <c r="Q54" s="81" t="n">
        <f aca="false">Tabla_Simulada!R54-Tabla_ValidaciónMétodo!R54</f>
        <v>0</v>
      </c>
      <c r="S54" s="81" t="n">
        <f aca="false">Tabla_Simulada!T54-Tabla_ValidaciónMétodo!T54</f>
        <v>0</v>
      </c>
      <c r="T54" s="81" t="n">
        <f aca="false">Tabla_Simulada!U54-Tabla_ValidaciónMétodo!U54</f>
        <v>0</v>
      </c>
      <c r="U54" s="81" t="n">
        <f aca="false">Tabla_Simulada!V54-Tabla_ValidaciónMétodo!V54</f>
        <v>0</v>
      </c>
      <c r="V54" s="81" t="n">
        <f aca="false">Tabla_Simulada!W54-Tabla_ValidaciónMétodo!W54</f>
        <v>0</v>
      </c>
      <c r="W54" s="81" t="n">
        <f aca="false">Tabla_Simulada!X54-Tabla_ValidaciónMétodo!X54</f>
        <v>0</v>
      </c>
      <c r="X54" s="81" t="n">
        <f aca="false">Tabla_Simulada!Y54-Tabla_ValidaciónMétodo!Y54</f>
        <v>0</v>
      </c>
      <c r="Y54" s="81" t="n">
        <f aca="false">Tabla_Simulada!Z54-Tabla_ValidaciónMétodo!Z54</f>
        <v>0</v>
      </c>
      <c r="Z54" s="81" t="n">
        <f aca="false">Tabla_Simulada!AA54-Tabla_ValidaciónMétodo!AA54</f>
        <v>0</v>
      </c>
      <c r="AC54" s="91" t="n">
        <f aca="false">Tabla_Simulada!AD89-Tabla_ValidaciónMétodo!AD89</f>
        <v>0</v>
      </c>
      <c r="AD54" s="92" t="n">
        <f aca="false">Tabla_Simulada!AE54-Tabla_ValidaciónMétodo!AE54</f>
        <v>0</v>
      </c>
      <c r="AE54" s="93" t="n">
        <f aca="false">Tabla_Simulada!AF54-Tabla_ValidaciónMétodo!AF54</f>
        <v>0</v>
      </c>
      <c r="AF54" s="92" t="n">
        <f aca="false">Tabla_Simulada!AG54-Tabla_ValidaciónMétodo!AG54</f>
        <v>0</v>
      </c>
      <c r="AG54" s="92" t="n">
        <f aca="false">Tabla_Simulada!AH54-Tabla_ValidaciónMétodo!AH54</f>
        <v>0</v>
      </c>
      <c r="AH54" s="92" t="n">
        <f aca="false">Tabla_Simulada!AI54-Tabla_ValidaciónMétodo!AI54</f>
        <v>0</v>
      </c>
      <c r="AI54" s="92" t="n">
        <f aca="false">Tabla_Simulada!AJ54-Tabla_ValidaciónMétodo!AJ54</f>
        <v>0</v>
      </c>
      <c r="AJ54" s="92" t="n">
        <f aca="false">Tabla_Simulada!AK54-Tabla_ValidaciónMétodo!AK54</f>
        <v>0</v>
      </c>
      <c r="AK54" s="92" t="n">
        <f aca="false">Tabla_Simulada!AL54-Tabla_ValidaciónMétodo!AL54</f>
        <v>0</v>
      </c>
      <c r="AL54" s="92" t="n">
        <f aca="false">Tabla_Simulada!AM54-Tabla_ValidaciónMétodo!AM54</f>
        <v>0</v>
      </c>
      <c r="AM54" s="92" t="n">
        <f aca="false">Tabla_Simulada!AN54-Tabla_ValidaciónMétodo!AN54</f>
        <v>0</v>
      </c>
      <c r="AO54" s="94" t="n">
        <f aca="false">Tabla_Simulada!AP54-Tabla_ValidaciónMétodo!AP54</f>
        <v>0</v>
      </c>
      <c r="AP54" s="81" t="n">
        <f aca="false">Tabla_Simulada!AQ54-Tabla_ValidaciónMétodo!AQ54</f>
        <v>0</v>
      </c>
      <c r="AQ54" s="94" t="n">
        <f aca="false">Tabla_Simulada!AR54-Tabla_ValidaciónMétodo!AR54</f>
        <v>0</v>
      </c>
      <c r="AR54" s="81" t="n">
        <f aca="false">Tabla_Simulada!AS54-Tabla_ValidaciónMétodo!AS54</f>
        <v>0</v>
      </c>
      <c r="AS54" s="94" t="n">
        <f aca="false">Tabla_Simulada!AT54-Tabla_ValidaciónMétodo!AT54</f>
        <v>0</v>
      </c>
      <c r="AT54" s="81" t="n">
        <f aca="false">Tabla_Simulada!AU54-Tabla_ValidaciónMétodo!AU54</f>
        <v>0</v>
      </c>
      <c r="AU54" s="94" t="n">
        <f aca="false">Tabla_Simulada!AV54-Tabla_ValidaciónMétodo!AV54</f>
        <v>0</v>
      </c>
      <c r="AV54" s="81" t="n">
        <f aca="false">Tabla_Simulada!AW54-Tabla_ValidaciónMétodo!AW54</f>
        <v>0</v>
      </c>
      <c r="AW54" s="94" t="n">
        <f aca="false">Tabla_Simulada!AX54-Tabla_ValidaciónMétodo!AX54</f>
        <v>0</v>
      </c>
      <c r="AX54" s="81" t="n">
        <f aca="false">Tabla_Simulada!AY54-Tabla_ValidaciónMétodo!AY54</f>
        <v>0</v>
      </c>
    </row>
    <row r="55" customFormat="false" ht="13.8" hidden="false" customHeight="false" outlineLevel="0" collapsed="false">
      <c r="A55" s="89" t="s">
        <v>49</v>
      </c>
      <c r="B55" s="81" t="n">
        <f aca="false">Tabla_Simulada!B55-Tabla_ValidaciónMétodo!B55</f>
        <v>0</v>
      </c>
      <c r="C55" s="81" t="n">
        <f aca="false">Tabla_Simulada!C55-Tabla_ValidaciónMétodo!C55</f>
        <v>0</v>
      </c>
      <c r="D55" s="81" t="n">
        <f aca="false">Tabla_Simulada!D55-Tabla_ValidaciónMétodo!D55</f>
        <v>0</v>
      </c>
      <c r="E55" s="81" t="n">
        <f aca="false">Tabla_Simulada!E55-Tabla_ValidaciónMétodo!E55</f>
        <v>0</v>
      </c>
      <c r="F55" s="81" t="n">
        <f aca="false">Tabla_Simulada!F55-Tabla_ValidaciónMétodo!F55</f>
        <v>0</v>
      </c>
      <c r="G55" s="81" t="n">
        <f aca="false">Tabla_Simulada!G55-Tabla_ValidaciónMétodo!G55</f>
        <v>0</v>
      </c>
      <c r="H55" s="81" t="n">
        <f aca="false">Tabla_Simulada!H55-Tabla_ValidaciónMétodo!H55</f>
        <v>0</v>
      </c>
      <c r="I55" s="94" t="n">
        <f aca="false">Tabla_Simulada!I55-Tabla_ValidaciónMétodo!I55</f>
        <v>0</v>
      </c>
      <c r="J55" s="81" t="n">
        <f aca="false">Tabla_Simulada!J55-Tabla_ValidaciónMétodo!J55</f>
        <v>0</v>
      </c>
      <c r="K55" s="94" t="n">
        <f aca="false">Tabla_Simulada!K55-Tabla_ValidaciónMétodo!K55</f>
        <v>0</v>
      </c>
      <c r="L55" s="81" t="n">
        <f aca="false">Tabla_Simulada!L55-Tabla_ValidaciónMétodo!L55</f>
        <v>0</v>
      </c>
      <c r="M55" s="94" t="n">
        <f aca="false">Tabla_Simulada!M55-Tabla_ValidaciónMétodo!M55</f>
        <v>0</v>
      </c>
      <c r="N55" s="81" t="n">
        <f aca="false">Tabla_Simulada!N55-Tabla_ValidaciónMétodo!N55</f>
        <v>0</v>
      </c>
      <c r="O55" s="81" t="n">
        <f aca="false">Tabla_Simulada!P55-Tabla_ValidaciónMétodo!P55</f>
        <v>0</v>
      </c>
      <c r="P55" s="81" t="n">
        <f aca="false">Tabla_Simulada!Q55-Tabla_ValidaciónMétodo!Q55</f>
        <v>0</v>
      </c>
      <c r="Q55" s="81" t="n">
        <f aca="false">Tabla_Simulada!R55-Tabla_ValidaciónMétodo!R55</f>
        <v>0</v>
      </c>
      <c r="S55" s="81" t="n">
        <f aca="false">Tabla_Simulada!T55-Tabla_ValidaciónMétodo!T55</f>
        <v>0</v>
      </c>
      <c r="T55" s="81" t="n">
        <f aca="false">Tabla_Simulada!U55-Tabla_ValidaciónMétodo!U55</f>
        <v>0</v>
      </c>
      <c r="U55" s="81" t="n">
        <f aca="false">Tabla_Simulada!V55-Tabla_ValidaciónMétodo!V55</f>
        <v>0</v>
      </c>
      <c r="V55" s="81" t="n">
        <f aca="false">Tabla_Simulada!W55-Tabla_ValidaciónMétodo!W55</f>
        <v>0</v>
      </c>
      <c r="W55" s="81" t="n">
        <f aca="false">Tabla_Simulada!X55-Tabla_ValidaciónMétodo!X55</f>
        <v>0</v>
      </c>
      <c r="X55" s="81" t="n">
        <f aca="false">Tabla_Simulada!Y55-Tabla_ValidaciónMétodo!Y55</f>
        <v>0</v>
      </c>
      <c r="Y55" s="81" t="n">
        <f aca="false">Tabla_Simulada!Z55-Tabla_ValidaciónMétodo!Z55</f>
        <v>0</v>
      </c>
      <c r="Z55" s="81" t="n">
        <f aca="false">Tabla_Simulada!AA55-Tabla_ValidaciónMétodo!AA55</f>
        <v>0</v>
      </c>
      <c r="AC55" s="91" t="n">
        <f aca="false">Tabla_Simulada!AD90-Tabla_ValidaciónMétodo!AD90</f>
        <v>0</v>
      </c>
      <c r="AD55" s="92" t="n">
        <f aca="false">Tabla_Simulada!AE55-Tabla_ValidaciónMétodo!AE55</f>
        <v>0</v>
      </c>
      <c r="AE55" s="93" t="n">
        <f aca="false">Tabla_Simulada!AF55-Tabla_ValidaciónMétodo!AF55</f>
        <v>0</v>
      </c>
      <c r="AF55" s="92" t="n">
        <f aca="false">Tabla_Simulada!AG55-Tabla_ValidaciónMétodo!AG55</f>
        <v>0</v>
      </c>
      <c r="AG55" s="92" t="n">
        <f aca="false">Tabla_Simulada!AH55-Tabla_ValidaciónMétodo!AH55</f>
        <v>0</v>
      </c>
      <c r="AH55" s="92" t="n">
        <f aca="false">Tabla_Simulada!AI55-Tabla_ValidaciónMétodo!AI55</f>
        <v>0</v>
      </c>
      <c r="AI55" s="92" t="n">
        <f aca="false">Tabla_Simulada!AJ55-Tabla_ValidaciónMétodo!AJ55</f>
        <v>0</v>
      </c>
      <c r="AJ55" s="92" t="n">
        <f aca="false">Tabla_Simulada!AK55-Tabla_ValidaciónMétodo!AK55</f>
        <v>0</v>
      </c>
      <c r="AK55" s="92" t="n">
        <f aca="false">Tabla_Simulada!AL55-Tabla_ValidaciónMétodo!AL55</f>
        <v>0</v>
      </c>
      <c r="AL55" s="92" t="n">
        <f aca="false">Tabla_Simulada!AM55-Tabla_ValidaciónMétodo!AM55</f>
        <v>0</v>
      </c>
      <c r="AM55" s="92" t="n">
        <f aca="false">Tabla_Simulada!AN55-Tabla_ValidaciónMétodo!AN55</f>
        <v>0</v>
      </c>
      <c r="AO55" s="94" t="n">
        <f aca="false">Tabla_Simulada!AP55-Tabla_ValidaciónMétodo!AP55</f>
        <v>0</v>
      </c>
      <c r="AP55" s="81" t="n">
        <f aca="false">Tabla_Simulada!AQ55-Tabla_ValidaciónMétodo!AQ55</f>
        <v>0</v>
      </c>
      <c r="AQ55" s="94" t="n">
        <f aca="false">Tabla_Simulada!AR55-Tabla_ValidaciónMétodo!AR55</f>
        <v>0</v>
      </c>
      <c r="AR55" s="81" t="n">
        <f aca="false">Tabla_Simulada!AS55-Tabla_ValidaciónMétodo!AS55</f>
        <v>0</v>
      </c>
      <c r="AS55" s="94" t="n">
        <f aca="false">Tabla_Simulada!AT55-Tabla_ValidaciónMétodo!AT55</f>
        <v>0</v>
      </c>
      <c r="AT55" s="81" t="n">
        <f aca="false">Tabla_Simulada!AU55-Tabla_ValidaciónMétodo!AU55</f>
        <v>0</v>
      </c>
      <c r="AU55" s="94" t="n">
        <f aca="false">Tabla_Simulada!AV55-Tabla_ValidaciónMétodo!AV55</f>
        <v>0</v>
      </c>
      <c r="AV55" s="81" t="n">
        <f aca="false">Tabla_Simulada!AW55-Tabla_ValidaciónMétodo!AW55</f>
        <v>0</v>
      </c>
      <c r="AW55" s="94" t="n">
        <f aca="false">Tabla_Simulada!AX55-Tabla_ValidaciónMétodo!AX55</f>
        <v>0</v>
      </c>
      <c r="AX55" s="81" t="n">
        <f aca="false">Tabla_Simulada!AY55-Tabla_ValidaciónMétodo!AY55</f>
        <v>0</v>
      </c>
    </row>
    <row r="56" customFormat="false" ht="13.8" hidden="false" customHeight="false" outlineLevel="0" collapsed="false">
      <c r="A56" s="89" t="s">
        <v>50</v>
      </c>
      <c r="B56" s="81" t="n">
        <f aca="false">Tabla_Simulada!B56-Tabla_ValidaciónMétodo!B56</f>
        <v>0</v>
      </c>
      <c r="C56" s="81" t="n">
        <f aca="false">Tabla_Simulada!C56-Tabla_ValidaciónMétodo!C56</f>
        <v>0</v>
      </c>
      <c r="D56" s="81" t="n">
        <f aca="false">Tabla_Simulada!D56-Tabla_ValidaciónMétodo!D56</f>
        <v>0</v>
      </c>
      <c r="E56" s="81" t="n">
        <f aca="false">Tabla_Simulada!E56-Tabla_ValidaciónMétodo!E56</f>
        <v>0</v>
      </c>
      <c r="F56" s="81" t="n">
        <f aca="false">Tabla_Simulada!F56-Tabla_ValidaciónMétodo!F56</f>
        <v>0</v>
      </c>
      <c r="G56" s="81" t="n">
        <f aca="false">Tabla_Simulada!G56-Tabla_ValidaciónMétodo!G56</f>
        <v>0</v>
      </c>
      <c r="H56" s="81" t="n">
        <f aca="false">Tabla_Simulada!H56-Tabla_ValidaciónMétodo!H56</f>
        <v>0</v>
      </c>
      <c r="I56" s="94" t="n">
        <f aca="false">Tabla_Simulada!I56-Tabla_ValidaciónMétodo!I56</f>
        <v>0</v>
      </c>
      <c r="J56" s="81" t="n">
        <f aca="false">Tabla_Simulada!J56-Tabla_ValidaciónMétodo!J56</f>
        <v>0</v>
      </c>
      <c r="K56" s="94" t="n">
        <f aca="false">Tabla_Simulada!K56-Tabla_ValidaciónMétodo!K56</f>
        <v>0</v>
      </c>
      <c r="L56" s="81" t="n">
        <f aca="false">Tabla_Simulada!L56-Tabla_ValidaciónMétodo!L56</f>
        <v>0</v>
      </c>
      <c r="M56" s="94" t="n">
        <f aca="false">Tabla_Simulada!M56-Tabla_ValidaciónMétodo!M56</f>
        <v>0</v>
      </c>
      <c r="N56" s="81" t="n">
        <f aca="false">Tabla_Simulada!N56-Tabla_ValidaciónMétodo!N56</f>
        <v>0</v>
      </c>
      <c r="O56" s="81" t="n">
        <f aca="false">Tabla_Simulada!P56-Tabla_ValidaciónMétodo!P56</f>
        <v>0</v>
      </c>
      <c r="P56" s="81" t="n">
        <f aca="false">Tabla_Simulada!Q56-Tabla_ValidaciónMétodo!Q56</f>
        <v>0</v>
      </c>
      <c r="Q56" s="81" t="n">
        <f aca="false">Tabla_Simulada!R56-Tabla_ValidaciónMétodo!R56</f>
        <v>0</v>
      </c>
      <c r="S56" s="81" t="n">
        <f aca="false">Tabla_Simulada!T56-Tabla_ValidaciónMétodo!T56</f>
        <v>0</v>
      </c>
      <c r="T56" s="81" t="n">
        <f aca="false">Tabla_Simulada!U56-Tabla_ValidaciónMétodo!U56</f>
        <v>0</v>
      </c>
      <c r="U56" s="81" t="n">
        <f aca="false">Tabla_Simulada!V56-Tabla_ValidaciónMétodo!V56</f>
        <v>0</v>
      </c>
      <c r="V56" s="81" t="n">
        <f aca="false">Tabla_Simulada!W56-Tabla_ValidaciónMétodo!W56</f>
        <v>0</v>
      </c>
      <c r="W56" s="81" t="n">
        <f aca="false">Tabla_Simulada!X56-Tabla_ValidaciónMétodo!X56</f>
        <v>0</v>
      </c>
      <c r="X56" s="81" t="n">
        <f aca="false">Tabla_Simulada!Y56-Tabla_ValidaciónMétodo!Y56</f>
        <v>0</v>
      </c>
      <c r="Y56" s="81" t="n">
        <f aca="false">Tabla_Simulada!Z56-Tabla_ValidaciónMétodo!Z56</f>
        <v>0</v>
      </c>
      <c r="Z56" s="81" t="n">
        <f aca="false">Tabla_Simulada!AA56-Tabla_ValidaciónMétodo!AA56</f>
        <v>0</v>
      </c>
      <c r="AC56" s="91" t="n">
        <f aca="false">Tabla_Simulada!AD91-Tabla_ValidaciónMétodo!AD91</f>
        <v>0</v>
      </c>
      <c r="AD56" s="92" t="n">
        <f aca="false">Tabla_Simulada!AE56-Tabla_ValidaciónMétodo!AE56</f>
        <v>0</v>
      </c>
      <c r="AE56" s="93" t="n">
        <f aca="false">Tabla_Simulada!AF56-Tabla_ValidaciónMétodo!AF56</f>
        <v>0</v>
      </c>
      <c r="AF56" s="92" t="n">
        <f aca="false">Tabla_Simulada!AG56-Tabla_ValidaciónMétodo!AG56</f>
        <v>0</v>
      </c>
      <c r="AG56" s="92" t="n">
        <f aca="false">Tabla_Simulada!AH56-Tabla_ValidaciónMétodo!AH56</f>
        <v>0</v>
      </c>
      <c r="AH56" s="92" t="n">
        <f aca="false">Tabla_Simulada!AI56-Tabla_ValidaciónMétodo!AI56</f>
        <v>0</v>
      </c>
      <c r="AI56" s="92" t="n">
        <f aca="false">Tabla_Simulada!AJ56-Tabla_ValidaciónMétodo!AJ56</f>
        <v>0</v>
      </c>
      <c r="AJ56" s="92" t="n">
        <f aca="false">Tabla_Simulada!AK56-Tabla_ValidaciónMétodo!AK56</f>
        <v>0</v>
      </c>
      <c r="AK56" s="92" t="n">
        <f aca="false">Tabla_Simulada!AL56-Tabla_ValidaciónMétodo!AL56</f>
        <v>0</v>
      </c>
      <c r="AL56" s="92" t="n">
        <f aca="false">Tabla_Simulada!AM56-Tabla_ValidaciónMétodo!AM56</f>
        <v>0</v>
      </c>
      <c r="AM56" s="92" t="n">
        <f aca="false">Tabla_Simulada!AN56-Tabla_ValidaciónMétodo!AN56</f>
        <v>0</v>
      </c>
      <c r="AO56" s="94" t="n">
        <f aca="false">Tabla_Simulada!AP56-Tabla_ValidaciónMétodo!AP56</f>
        <v>0</v>
      </c>
      <c r="AP56" s="81" t="n">
        <f aca="false">Tabla_Simulada!AQ56-Tabla_ValidaciónMétodo!AQ56</f>
        <v>0</v>
      </c>
      <c r="AQ56" s="94" t="n">
        <f aca="false">Tabla_Simulada!AR56-Tabla_ValidaciónMétodo!AR56</f>
        <v>0</v>
      </c>
      <c r="AR56" s="81" t="n">
        <f aca="false">Tabla_Simulada!AS56-Tabla_ValidaciónMétodo!AS56</f>
        <v>0</v>
      </c>
      <c r="AS56" s="94" t="n">
        <f aca="false">Tabla_Simulada!AT56-Tabla_ValidaciónMétodo!AT56</f>
        <v>0</v>
      </c>
      <c r="AT56" s="81" t="n">
        <f aca="false">Tabla_Simulada!AU56-Tabla_ValidaciónMétodo!AU56</f>
        <v>0</v>
      </c>
      <c r="AU56" s="94" t="n">
        <f aca="false">Tabla_Simulada!AV56-Tabla_ValidaciónMétodo!AV56</f>
        <v>0</v>
      </c>
      <c r="AV56" s="81" t="n">
        <f aca="false">Tabla_Simulada!AW56-Tabla_ValidaciónMétodo!AW56</f>
        <v>0</v>
      </c>
      <c r="AW56" s="94" t="n">
        <f aca="false">Tabla_Simulada!AX56-Tabla_ValidaciónMétodo!AX56</f>
        <v>0</v>
      </c>
      <c r="AX56" s="81" t="n">
        <f aca="false">Tabla_Simulada!AY56-Tabla_ValidaciónMétodo!AY56</f>
        <v>0</v>
      </c>
    </row>
    <row r="57" customFormat="false" ht="13.8" hidden="false" customHeight="false" outlineLevel="0" collapsed="false">
      <c r="A57" s="89" t="s">
        <v>51</v>
      </c>
      <c r="B57" s="81" t="n">
        <f aca="false">Tabla_Simulada!B57-Tabla_ValidaciónMétodo!B57</f>
        <v>0</v>
      </c>
      <c r="C57" s="81" t="n">
        <f aca="false">Tabla_Simulada!C57-Tabla_ValidaciónMétodo!C57</f>
        <v>0</v>
      </c>
      <c r="D57" s="81" t="n">
        <f aca="false">Tabla_Simulada!D57-Tabla_ValidaciónMétodo!D57</f>
        <v>0</v>
      </c>
      <c r="E57" s="81" t="n">
        <f aca="false">Tabla_Simulada!E57-Tabla_ValidaciónMétodo!E57</f>
        <v>0</v>
      </c>
      <c r="F57" s="81" t="n">
        <f aca="false">Tabla_Simulada!F57-Tabla_ValidaciónMétodo!F57</f>
        <v>0</v>
      </c>
      <c r="G57" s="81" t="n">
        <f aca="false">Tabla_Simulada!G57-Tabla_ValidaciónMétodo!G57</f>
        <v>0</v>
      </c>
      <c r="H57" s="81" t="n">
        <f aca="false">Tabla_Simulada!H57-Tabla_ValidaciónMétodo!H57</f>
        <v>0</v>
      </c>
      <c r="I57" s="94" t="n">
        <f aca="false">Tabla_Simulada!I57-Tabla_ValidaciónMétodo!I57</f>
        <v>0</v>
      </c>
      <c r="J57" s="81" t="n">
        <f aca="false">Tabla_Simulada!J57-Tabla_ValidaciónMétodo!J57</f>
        <v>0</v>
      </c>
      <c r="K57" s="94" t="n">
        <f aca="false">Tabla_Simulada!K57-Tabla_ValidaciónMétodo!K57</f>
        <v>0</v>
      </c>
      <c r="L57" s="81" t="n">
        <f aca="false">Tabla_Simulada!L57-Tabla_ValidaciónMétodo!L57</f>
        <v>0</v>
      </c>
      <c r="M57" s="94" t="n">
        <f aca="false">Tabla_Simulada!M57-Tabla_ValidaciónMétodo!M57</f>
        <v>0</v>
      </c>
      <c r="N57" s="81" t="n">
        <f aca="false">Tabla_Simulada!N57-Tabla_ValidaciónMétodo!N57</f>
        <v>0</v>
      </c>
      <c r="O57" s="81" t="n">
        <f aca="false">Tabla_Simulada!P57-Tabla_ValidaciónMétodo!P57</f>
        <v>0</v>
      </c>
      <c r="P57" s="81" t="n">
        <f aca="false">Tabla_Simulada!Q57-Tabla_ValidaciónMétodo!Q57</f>
        <v>0</v>
      </c>
      <c r="Q57" s="81" t="n">
        <f aca="false">Tabla_Simulada!R57-Tabla_ValidaciónMétodo!R57</f>
        <v>0</v>
      </c>
      <c r="S57" s="81" t="n">
        <f aca="false">Tabla_Simulada!T57-Tabla_ValidaciónMétodo!T57</f>
        <v>0</v>
      </c>
      <c r="T57" s="81" t="n">
        <f aca="false">Tabla_Simulada!U57-Tabla_ValidaciónMétodo!U57</f>
        <v>0</v>
      </c>
      <c r="U57" s="81" t="n">
        <f aca="false">Tabla_Simulada!V57-Tabla_ValidaciónMétodo!V57</f>
        <v>0</v>
      </c>
      <c r="V57" s="81" t="n">
        <f aca="false">Tabla_Simulada!W57-Tabla_ValidaciónMétodo!W57</f>
        <v>0</v>
      </c>
      <c r="W57" s="81" t="n">
        <f aca="false">Tabla_Simulada!X57-Tabla_ValidaciónMétodo!X57</f>
        <v>0</v>
      </c>
      <c r="X57" s="81" t="n">
        <f aca="false">Tabla_Simulada!Y57-Tabla_ValidaciónMétodo!Y57</f>
        <v>0</v>
      </c>
      <c r="Y57" s="81" t="n">
        <f aca="false">Tabla_Simulada!Z57-Tabla_ValidaciónMétodo!Z57</f>
        <v>0</v>
      </c>
      <c r="Z57" s="81" t="n">
        <f aca="false">Tabla_Simulada!AA57-Tabla_ValidaciónMétodo!AA57</f>
        <v>0</v>
      </c>
      <c r="AC57" s="91" t="n">
        <f aca="false">Tabla_Simulada!AD92-Tabla_ValidaciónMétodo!AD92</f>
        <v>0</v>
      </c>
      <c r="AD57" s="92" t="n">
        <f aca="false">Tabla_Simulada!AE57-Tabla_ValidaciónMétodo!AE57</f>
        <v>0</v>
      </c>
      <c r="AE57" s="93" t="n">
        <f aca="false">Tabla_Simulada!AF57-Tabla_ValidaciónMétodo!AF57</f>
        <v>0</v>
      </c>
      <c r="AF57" s="92" t="n">
        <f aca="false">Tabla_Simulada!AG57-Tabla_ValidaciónMétodo!AG57</f>
        <v>0</v>
      </c>
      <c r="AG57" s="92" t="n">
        <f aca="false">Tabla_Simulada!AH57-Tabla_ValidaciónMétodo!AH57</f>
        <v>0</v>
      </c>
      <c r="AH57" s="92" t="n">
        <f aca="false">Tabla_Simulada!AI57-Tabla_ValidaciónMétodo!AI57</f>
        <v>0</v>
      </c>
      <c r="AI57" s="92" t="n">
        <f aca="false">Tabla_Simulada!AJ57-Tabla_ValidaciónMétodo!AJ57</f>
        <v>0</v>
      </c>
      <c r="AJ57" s="92" t="n">
        <f aca="false">Tabla_Simulada!AK57-Tabla_ValidaciónMétodo!AK57</f>
        <v>0</v>
      </c>
      <c r="AK57" s="92" t="n">
        <f aca="false">Tabla_Simulada!AL57-Tabla_ValidaciónMétodo!AL57</f>
        <v>0</v>
      </c>
      <c r="AL57" s="92" t="n">
        <f aca="false">Tabla_Simulada!AM57-Tabla_ValidaciónMétodo!AM57</f>
        <v>0</v>
      </c>
      <c r="AM57" s="92" t="n">
        <f aca="false">Tabla_Simulada!AN57-Tabla_ValidaciónMétodo!AN57</f>
        <v>0</v>
      </c>
      <c r="AO57" s="94" t="n">
        <f aca="false">Tabla_Simulada!AP57-Tabla_ValidaciónMétodo!AP57</f>
        <v>0</v>
      </c>
      <c r="AP57" s="81" t="n">
        <f aca="false">Tabla_Simulada!AQ57-Tabla_ValidaciónMétodo!AQ57</f>
        <v>0</v>
      </c>
      <c r="AQ57" s="94" t="n">
        <f aca="false">Tabla_Simulada!AR57-Tabla_ValidaciónMétodo!AR57</f>
        <v>0</v>
      </c>
      <c r="AR57" s="81" t="n">
        <f aca="false">Tabla_Simulada!AS57-Tabla_ValidaciónMétodo!AS57</f>
        <v>0</v>
      </c>
      <c r="AS57" s="94" t="n">
        <f aca="false">Tabla_Simulada!AT57-Tabla_ValidaciónMétodo!AT57</f>
        <v>0</v>
      </c>
      <c r="AT57" s="81" t="n">
        <f aca="false">Tabla_Simulada!AU57-Tabla_ValidaciónMétodo!AU57</f>
        <v>0</v>
      </c>
      <c r="AU57" s="94" t="n">
        <f aca="false">Tabla_Simulada!AV57-Tabla_ValidaciónMétodo!AV57</f>
        <v>0</v>
      </c>
      <c r="AV57" s="81" t="n">
        <f aca="false">Tabla_Simulada!AW57-Tabla_ValidaciónMétodo!AW57</f>
        <v>0</v>
      </c>
      <c r="AW57" s="94" t="n">
        <f aca="false">Tabla_Simulada!AX57-Tabla_ValidaciónMétodo!AX57</f>
        <v>0</v>
      </c>
      <c r="AX57" s="81" t="n">
        <f aca="false">Tabla_Simulada!AY57-Tabla_ValidaciónMétodo!AY57</f>
        <v>0</v>
      </c>
    </row>
    <row r="58" customFormat="false" ht="13.8" hidden="false" customHeight="false" outlineLevel="0" collapsed="false">
      <c r="A58" s="89" t="s">
        <v>52</v>
      </c>
      <c r="B58" s="81" t="n">
        <f aca="false">Tabla_Simulada!B58-Tabla_ValidaciónMétodo!B58</f>
        <v>0</v>
      </c>
      <c r="C58" s="81" t="n">
        <f aca="false">Tabla_Simulada!C58-Tabla_ValidaciónMétodo!C58</f>
        <v>0</v>
      </c>
      <c r="D58" s="81" t="n">
        <f aca="false">Tabla_Simulada!D58-Tabla_ValidaciónMétodo!D58</f>
        <v>0</v>
      </c>
      <c r="E58" s="81" t="n">
        <f aca="false">Tabla_Simulada!E58-Tabla_ValidaciónMétodo!E58</f>
        <v>0</v>
      </c>
      <c r="F58" s="81" t="n">
        <f aca="false">Tabla_Simulada!F58-Tabla_ValidaciónMétodo!F58</f>
        <v>0</v>
      </c>
      <c r="G58" s="81" t="n">
        <f aca="false">Tabla_Simulada!G58-Tabla_ValidaciónMétodo!G58</f>
        <v>0</v>
      </c>
      <c r="H58" s="81" t="n">
        <f aca="false">Tabla_Simulada!H58-Tabla_ValidaciónMétodo!H58</f>
        <v>0</v>
      </c>
      <c r="I58" s="94" t="n">
        <f aca="false">Tabla_Simulada!I58-Tabla_ValidaciónMétodo!I58</f>
        <v>0</v>
      </c>
      <c r="J58" s="81" t="n">
        <f aca="false">Tabla_Simulada!J58-Tabla_ValidaciónMétodo!J58</f>
        <v>0</v>
      </c>
      <c r="K58" s="94" t="n">
        <f aca="false">Tabla_Simulada!K58-Tabla_ValidaciónMétodo!K58</f>
        <v>0</v>
      </c>
      <c r="L58" s="81" t="n">
        <f aca="false">Tabla_Simulada!L58-Tabla_ValidaciónMétodo!L58</f>
        <v>0</v>
      </c>
      <c r="M58" s="94" t="n">
        <f aca="false">Tabla_Simulada!M58-Tabla_ValidaciónMétodo!M58</f>
        <v>0</v>
      </c>
      <c r="N58" s="81" t="n">
        <f aca="false">Tabla_Simulada!N58-Tabla_ValidaciónMétodo!N58</f>
        <v>0</v>
      </c>
      <c r="O58" s="81" t="n">
        <f aca="false">Tabla_Simulada!P58-Tabla_ValidaciónMétodo!P58</f>
        <v>0</v>
      </c>
      <c r="P58" s="81" t="n">
        <f aca="false">Tabla_Simulada!Q58-Tabla_ValidaciónMétodo!Q58</f>
        <v>0</v>
      </c>
      <c r="Q58" s="81" t="n">
        <f aca="false">Tabla_Simulada!R58-Tabla_ValidaciónMétodo!R58</f>
        <v>0</v>
      </c>
      <c r="S58" s="81" t="n">
        <f aca="false">Tabla_Simulada!T58-Tabla_ValidaciónMétodo!T58</f>
        <v>0</v>
      </c>
      <c r="T58" s="81" t="n">
        <f aca="false">Tabla_Simulada!U58-Tabla_ValidaciónMétodo!U58</f>
        <v>0</v>
      </c>
      <c r="U58" s="81" t="n">
        <f aca="false">Tabla_Simulada!V58-Tabla_ValidaciónMétodo!V58</f>
        <v>0</v>
      </c>
      <c r="V58" s="81" t="n">
        <f aca="false">Tabla_Simulada!W58-Tabla_ValidaciónMétodo!W58</f>
        <v>0</v>
      </c>
      <c r="W58" s="81" t="n">
        <f aca="false">Tabla_Simulada!X58-Tabla_ValidaciónMétodo!X58</f>
        <v>0</v>
      </c>
      <c r="X58" s="81" t="n">
        <f aca="false">Tabla_Simulada!Y58-Tabla_ValidaciónMétodo!Y58</f>
        <v>0</v>
      </c>
      <c r="Y58" s="81" t="n">
        <f aca="false">Tabla_Simulada!Z58-Tabla_ValidaciónMétodo!Z58</f>
        <v>0</v>
      </c>
      <c r="Z58" s="81" t="n">
        <f aca="false">Tabla_Simulada!AA58-Tabla_ValidaciónMétodo!AA58</f>
        <v>0</v>
      </c>
      <c r="AC58" s="91" t="n">
        <f aca="false">Tabla_Simulada!AD93-Tabla_ValidaciónMétodo!AD93</f>
        <v>0</v>
      </c>
      <c r="AD58" s="92" t="n">
        <f aca="false">Tabla_Simulada!AE58-Tabla_ValidaciónMétodo!AE58</f>
        <v>0</v>
      </c>
      <c r="AE58" s="93" t="n">
        <f aca="false">Tabla_Simulada!AF58-Tabla_ValidaciónMétodo!AF58</f>
        <v>0</v>
      </c>
      <c r="AF58" s="92" t="n">
        <f aca="false">Tabla_Simulada!AG58-Tabla_ValidaciónMétodo!AG58</f>
        <v>0</v>
      </c>
      <c r="AG58" s="92" t="n">
        <f aca="false">Tabla_Simulada!AH58-Tabla_ValidaciónMétodo!AH58</f>
        <v>0</v>
      </c>
      <c r="AH58" s="92" t="n">
        <f aca="false">Tabla_Simulada!AI58-Tabla_ValidaciónMétodo!AI58</f>
        <v>0</v>
      </c>
      <c r="AI58" s="92" t="n">
        <f aca="false">Tabla_Simulada!AJ58-Tabla_ValidaciónMétodo!AJ58</f>
        <v>0</v>
      </c>
      <c r="AJ58" s="92" t="n">
        <f aca="false">Tabla_Simulada!AK58-Tabla_ValidaciónMétodo!AK58</f>
        <v>0</v>
      </c>
      <c r="AK58" s="92" t="n">
        <f aca="false">Tabla_Simulada!AL58-Tabla_ValidaciónMétodo!AL58</f>
        <v>0</v>
      </c>
      <c r="AL58" s="92" t="n">
        <f aca="false">Tabla_Simulada!AM58-Tabla_ValidaciónMétodo!AM58</f>
        <v>0</v>
      </c>
      <c r="AM58" s="92" t="n">
        <f aca="false">Tabla_Simulada!AN58-Tabla_ValidaciónMétodo!AN58</f>
        <v>0</v>
      </c>
      <c r="AO58" s="94" t="n">
        <f aca="false">Tabla_Simulada!AP58-Tabla_ValidaciónMétodo!AP58</f>
        <v>0</v>
      </c>
      <c r="AP58" s="81" t="n">
        <f aca="false">Tabla_Simulada!AQ58-Tabla_ValidaciónMétodo!AQ58</f>
        <v>0</v>
      </c>
      <c r="AQ58" s="94" t="n">
        <f aca="false">Tabla_Simulada!AR58-Tabla_ValidaciónMétodo!AR58</f>
        <v>0</v>
      </c>
      <c r="AR58" s="81" t="n">
        <f aca="false">Tabla_Simulada!AS58-Tabla_ValidaciónMétodo!AS58</f>
        <v>0</v>
      </c>
      <c r="AS58" s="94" t="n">
        <f aca="false">Tabla_Simulada!AT58-Tabla_ValidaciónMétodo!AT58</f>
        <v>0</v>
      </c>
      <c r="AT58" s="81" t="n">
        <f aca="false">Tabla_Simulada!AU58-Tabla_ValidaciónMétodo!AU58</f>
        <v>0</v>
      </c>
      <c r="AU58" s="94" t="n">
        <f aca="false">Tabla_Simulada!AV58-Tabla_ValidaciónMétodo!AV58</f>
        <v>0</v>
      </c>
      <c r="AV58" s="81" t="n">
        <f aca="false">Tabla_Simulada!AW58-Tabla_ValidaciónMétodo!AW58</f>
        <v>0</v>
      </c>
      <c r="AW58" s="94" t="n">
        <f aca="false">Tabla_Simulada!AX58-Tabla_ValidaciónMétodo!AX58</f>
        <v>0</v>
      </c>
      <c r="AX58" s="81" t="n">
        <f aca="false">Tabla_Simulada!AY58-Tabla_ValidaciónMétodo!AY58</f>
        <v>0</v>
      </c>
    </row>
    <row r="59" customFormat="false" ht="13.8" hidden="false" customHeight="false" outlineLevel="0" collapsed="false">
      <c r="A59" s="89" t="s">
        <v>53</v>
      </c>
      <c r="B59" s="81" t="n">
        <f aca="false">Tabla_Simulada!B59-Tabla_ValidaciónMétodo!B59</f>
        <v>0</v>
      </c>
      <c r="C59" s="81" t="n">
        <f aca="false">Tabla_Simulada!C59-Tabla_ValidaciónMétodo!C59</f>
        <v>0</v>
      </c>
      <c r="D59" s="81" t="n">
        <f aca="false">Tabla_Simulada!D59-Tabla_ValidaciónMétodo!D59</f>
        <v>0</v>
      </c>
      <c r="E59" s="81" t="n">
        <f aca="false">Tabla_Simulada!E59-Tabla_ValidaciónMétodo!E59</f>
        <v>0</v>
      </c>
      <c r="F59" s="81" t="n">
        <f aca="false">Tabla_Simulada!F59-Tabla_ValidaciónMétodo!F59</f>
        <v>0</v>
      </c>
      <c r="G59" s="81" t="n">
        <f aca="false">Tabla_Simulada!G59-Tabla_ValidaciónMétodo!G59</f>
        <v>0</v>
      </c>
      <c r="H59" s="81" t="n">
        <f aca="false">Tabla_Simulada!H59-Tabla_ValidaciónMétodo!H59</f>
        <v>0</v>
      </c>
      <c r="I59" s="94" t="n">
        <f aca="false">Tabla_Simulada!I59-Tabla_ValidaciónMétodo!I59</f>
        <v>0</v>
      </c>
      <c r="J59" s="81" t="n">
        <f aca="false">Tabla_Simulada!J59-Tabla_ValidaciónMétodo!J59</f>
        <v>0</v>
      </c>
      <c r="K59" s="94" t="n">
        <f aca="false">Tabla_Simulada!K59-Tabla_ValidaciónMétodo!K59</f>
        <v>0</v>
      </c>
      <c r="L59" s="81" t="n">
        <f aca="false">Tabla_Simulada!L59-Tabla_ValidaciónMétodo!L59</f>
        <v>0</v>
      </c>
      <c r="M59" s="94" t="n">
        <f aca="false">Tabla_Simulada!M59-Tabla_ValidaciónMétodo!M59</f>
        <v>0</v>
      </c>
      <c r="N59" s="81" t="n">
        <f aca="false">Tabla_Simulada!N59-Tabla_ValidaciónMétodo!N59</f>
        <v>0</v>
      </c>
      <c r="O59" s="81" t="n">
        <f aca="false">Tabla_Simulada!P59-Tabla_ValidaciónMétodo!P59</f>
        <v>0</v>
      </c>
      <c r="P59" s="81" t="n">
        <f aca="false">Tabla_Simulada!Q59-Tabla_ValidaciónMétodo!Q59</f>
        <v>0</v>
      </c>
      <c r="Q59" s="81" t="n">
        <f aca="false">Tabla_Simulada!R59-Tabla_ValidaciónMétodo!R59</f>
        <v>0</v>
      </c>
      <c r="S59" s="81" t="n">
        <f aca="false">Tabla_Simulada!T59-Tabla_ValidaciónMétodo!T59</f>
        <v>0</v>
      </c>
      <c r="T59" s="81" t="n">
        <f aca="false">Tabla_Simulada!U59-Tabla_ValidaciónMétodo!U59</f>
        <v>0</v>
      </c>
      <c r="U59" s="81" t="n">
        <f aca="false">Tabla_Simulada!V59-Tabla_ValidaciónMétodo!V59</f>
        <v>0</v>
      </c>
      <c r="V59" s="81" t="n">
        <f aca="false">Tabla_Simulada!W59-Tabla_ValidaciónMétodo!W59</f>
        <v>0</v>
      </c>
      <c r="W59" s="81" t="n">
        <f aca="false">Tabla_Simulada!X59-Tabla_ValidaciónMétodo!X59</f>
        <v>0</v>
      </c>
      <c r="X59" s="81" t="n">
        <f aca="false">Tabla_Simulada!Y59-Tabla_ValidaciónMétodo!Y59</f>
        <v>0</v>
      </c>
      <c r="Y59" s="81" t="n">
        <f aca="false">Tabla_Simulada!Z59-Tabla_ValidaciónMétodo!Z59</f>
        <v>0</v>
      </c>
      <c r="Z59" s="81" t="n">
        <f aca="false">Tabla_Simulada!AA59-Tabla_ValidaciónMétodo!AA59</f>
        <v>0</v>
      </c>
      <c r="AC59" s="91" t="n">
        <f aca="false">Tabla_Simulada!AD94-Tabla_ValidaciónMétodo!AD94</f>
        <v>0</v>
      </c>
      <c r="AD59" s="92" t="n">
        <f aca="false">Tabla_Simulada!AE59-Tabla_ValidaciónMétodo!AE59</f>
        <v>0</v>
      </c>
      <c r="AE59" s="93" t="n">
        <f aca="false">Tabla_Simulada!AF59-Tabla_ValidaciónMétodo!AF59</f>
        <v>0</v>
      </c>
      <c r="AF59" s="92" t="n">
        <f aca="false">Tabla_Simulada!AG59-Tabla_ValidaciónMétodo!AG59</f>
        <v>0</v>
      </c>
      <c r="AG59" s="92" t="n">
        <f aca="false">Tabla_Simulada!AH59-Tabla_ValidaciónMétodo!AH59</f>
        <v>0</v>
      </c>
      <c r="AH59" s="92" t="n">
        <f aca="false">Tabla_Simulada!AI59-Tabla_ValidaciónMétodo!AI59</f>
        <v>0</v>
      </c>
      <c r="AI59" s="92" t="n">
        <f aca="false">Tabla_Simulada!AJ59-Tabla_ValidaciónMétodo!AJ59</f>
        <v>0</v>
      </c>
      <c r="AJ59" s="92" t="n">
        <f aca="false">Tabla_Simulada!AK59-Tabla_ValidaciónMétodo!AK59</f>
        <v>0</v>
      </c>
      <c r="AK59" s="92" t="n">
        <f aca="false">Tabla_Simulada!AL59-Tabla_ValidaciónMétodo!AL59</f>
        <v>0</v>
      </c>
      <c r="AL59" s="92" t="n">
        <f aca="false">Tabla_Simulada!AM59-Tabla_ValidaciónMétodo!AM59</f>
        <v>0</v>
      </c>
      <c r="AM59" s="92" t="n">
        <f aca="false">Tabla_Simulada!AN59-Tabla_ValidaciónMétodo!AN59</f>
        <v>0</v>
      </c>
      <c r="AO59" s="94" t="n">
        <f aca="false">Tabla_Simulada!AP59-Tabla_ValidaciónMétodo!AP59</f>
        <v>0</v>
      </c>
      <c r="AP59" s="81" t="n">
        <f aca="false">Tabla_Simulada!AQ59-Tabla_ValidaciónMétodo!AQ59</f>
        <v>0</v>
      </c>
      <c r="AQ59" s="94" t="n">
        <f aca="false">Tabla_Simulada!AR59-Tabla_ValidaciónMétodo!AR59</f>
        <v>0</v>
      </c>
      <c r="AR59" s="81" t="n">
        <f aca="false">Tabla_Simulada!AS59-Tabla_ValidaciónMétodo!AS59</f>
        <v>0</v>
      </c>
      <c r="AS59" s="94" t="n">
        <f aca="false">Tabla_Simulada!AT59-Tabla_ValidaciónMétodo!AT59</f>
        <v>0</v>
      </c>
      <c r="AT59" s="81" t="n">
        <f aca="false">Tabla_Simulada!AU59-Tabla_ValidaciónMétodo!AU59</f>
        <v>0</v>
      </c>
      <c r="AU59" s="94" t="n">
        <f aca="false">Tabla_Simulada!AV59-Tabla_ValidaciónMétodo!AV59</f>
        <v>0</v>
      </c>
      <c r="AV59" s="81" t="n">
        <f aca="false">Tabla_Simulada!AW59-Tabla_ValidaciónMétodo!AW59</f>
        <v>0</v>
      </c>
      <c r="AW59" s="94" t="n">
        <f aca="false">Tabla_Simulada!AX59-Tabla_ValidaciónMétodo!AX59</f>
        <v>0</v>
      </c>
      <c r="AX59" s="81" t="n">
        <f aca="false">Tabla_Simulada!AY59-Tabla_ValidaciónMétodo!AY59</f>
        <v>0</v>
      </c>
    </row>
    <row r="60" customFormat="false" ht="13.8" hidden="false" customHeight="false" outlineLevel="0" collapsed="false">
      <c r="A60" s="89" t="s">
        <v>54</v>
      </c>
      <c r="B60" s="81" t="n">
        <f aca="false">Tabla_Simulada!B60-Tabla_ValidaciónMétodo!B60</f>
        <v>0</v>
      </c>
      <c r="C60" s="81" t="n">
        <f aca="false">Tabla_Simulada!C60-Tabla_ValidaciónMétodo!C60</f>
        <v>0</v>
      </c>
      <c r="D60" s="81" t="n">
        <f aca="false">Tabla_Simulada!D60-Tabla_ValidaciónMétodo!D60</f>
        <v>0</v>
      </c>
      <c r="E60" s="81" t="n">
        <f aca="false">Tabla_Simulada!E60-Tabla_ValidaciónMétodo!E60</f>
        <v>0</v>
      </c>
      <c r="F60" s="81" t="n">
        <f aca="false">Tabla_Simulada!F60-Tabla_ValidaciónMétodo!F60</f>
        <v>0</v>
      </c>
      <c r="G60" s="81" t="n">
        <f aca="false">Tabla_Simulada!G60-Tabla_ValidaciónMétodo!G60</f>
        <v>0</v>
      </c>
      <c r="H60" s="81" t="n">
        <f aca="false">Tabla_Simulada!H60-Tabla_ValidaciónMétodo!H60</f>
        <v>0</v>
      </c>
      <c r="I60" s="94" t="n">
        <f aca="false">Tabla_Simulada!I60-Tabla_ValidaciónMétodo!I60</f>
        <v>0</v>
      </c>
      <c r="J60" s="81" t="n">
        <f aca="false">Tabla_Simulada!J60-Tabla_ValidaciónMétodo!J60</f>
        <v>0</v>
      </c>
      <c r="K60" s="94" t="n">
        <f aca="false">Tabla_Simulada!K60-Tabla_ValidaciónMétodo!K60</f>
        <v>0</v>
      </c>
      <c r="L60" s="81" t="n">
        <f aca="false">Tabla_Simulada!L60-Tabla_ValidaciónMétodo!L60</f>
        <v>0</v>
      </c>
      <c r="M60" s="94" t="n">
        <f aca="false">Tabla_Simulada!M60-Tabla_ValidaciónMétodo!M60</f>
        <v>0</v>
      </c>
      <c r="N60" s="81" t="n">
        <f aca="false">Tabla_Simulada!N60-Tabla_ValidaciónMétodo!N60</f>
        <v>0</v>
      </c>
      <c r="O60" s="81" t="n">
        <f aca="false">Tabla_Simulada!P60-Tabla_ValidaciónMétodo!P60</f>
        <v>0</v>
      </c>
      <c r="P60" s="81" t="n">
        <f aca="false">Tabla_Simulada!Q60-Tabla_ValidaciónMétodo!Q60</f>
        <v>0</v>
      </c>
      <c r="Q60" s="81" t="n">
        <f aca="false">Tabla_Simulada!R60-Tabla_ValidaciónMétodo!R60</f>
        <v>0</v>
      </c>
      <c r="S60" s="81" t="n">
        <f aca="false">Tabla_Simulada!T60-Tabla_ValidaciónMétodo!T60</f>
        <v>0</v>
      </c>
      <c r="T60" s="81" t="n">
        <f aca="false">Tabla_Simulada!U60-Tabla_ValidaciónMétodo!U60</f>
        <v>0</v>
      </c>
      <c r="U60" s="81" t="n">
        <f aca="false">Tabla_Simulada!V60-Tabla_ValidaciónMétodo!V60</f>
        <v>0</v>
      </c>
      <c r="V60" s="81" t="n">
        <f aca="false">Tabla_Simulada!W60-Tabla_ValidaciónMétodo!W60</f>
        <v>0</v>
      </c>
      <c r="W60" s="81" t="n">
        <f aca="false">Tabla_Simulada!X60-Tabla_ValidaciónMétodo!X60</f>
        <v>0</v>
      </c>
      <c r="X60" s="81" t="n">
        <f aca="false">Tabla_Simulada!Y60-Tabla_ValidaciónMétodo!Y60</f>
        <v>0</v>
      </c>
      <c r="Y60" s="81" t="n">
        <f aca="false">Tabla_Simulada!Z60-Tabla_ValidaciónMétodo!Z60</f>
        <v>0</v>
      </c>
      <c r="Z60" s="81" t="n">
        <f aca="false">Tabla_Simulada!AA60-Tabla_ValidaciónMétodo!AA60</f>
        <v>0</v>
      </c>
      <c r="AC60" s="91" t="n">
        <f aca="false">Tabla_Simulada!AD95-Tabla_ValidaciónMétodo!AD95</f>
        <v>0</v>
      </c>
      <c r="AD60" s="92" t="n">
        <f aca="false">Tabla_Simulada!AE60-Tabla_ValidaciónMétodo!AE60</f>
        <v>0</v>
      </c>
      <c r="AE60" s="93" t="n">
        <f aca="false">Tabla_Simulada!AF60-Tabla_ValidaciónMétodo!AF60</f>
        <v>0</v>
      </c>
      <c r="AF60" s="92" t="n">
        <f aca="false">Tabla_Simulada!AG60-Tabla_ValidaciónMétodo!AG60</f>
        <v>0</v>
      </c>
      <c r="AG60" s="92" t="n">
        <f aca="false">Tabla_Simulada!AH60-Tabla_ValidaciónMétodo!AH60</f>
        <v>0</v>
      </c>
      <c r="AH60" s="92" t="n">
        <f aca="false">Tabla_Simulada!AI60-Tabla_ValidaciónMétodo!AI60</f>
        <v>0</v>
      </c>
      <c r="AI60" s="92" t="n">
        <f aca="false">Tabla_Simulada!AJ60-Tabla_ValidaciónMétodo!AJ60</f>
        <v>0</v>
      </c>
      <c r="AJ60" s="92" t="n">
        <f aca="false">Tabla_Simulada!AK60-Tabla_ValidaciónMétodo!AK60</f>
        <v>0</v>
      </c>
      <c r="AK60" s="92" t="n">
        <f aca="false">Tabla_Simulada!AL60-Tabla_ValidaciónMétodo!AL60</f>
        <v>0</v>
      </c>
      <c r="AL60" s="92" t="n">
        <f aca="false">Tabla_Simulada!AM60-Tabla_ValidaciónMétodo!AM60</f>
        <v>0</v>
      </c>
      <c r="AM60" s="92" t="n">
        <f aca="false">Tabla_Simulada!AN60-Tabla_ValidaciónMétodo!AN60</f>
        <v>0</v>
      </c>
      <c r="AO60" s="94" t="n">
        <f aca="false">Tabla_Simulada!AP60-Tabla_ValidaciónMétodo!AP60</f>
        <v>0</v>
      </c>
      <c r="AP60" s="81" t="n">
        <f aca="false">Tabla_Simulada!AQ60-Tabla_ValidaciónMétodo!AQ60</f>
        <v>0</v>
      </c>
      <c r="AQ60" s="94" t="n">
        <f aca="false">Tabla_Simulada!AR60-Tabla_ValidaciónMétodo!AR60</f>
        <v>0</v>
      </c>
      <c r="AR60" s="81" t="n">
        <f aca="false">Tabla_Simulada!AS60-Tabla_ValidaciónMétodo!AS60</f>
        <v>0</v>
      </c>
      <c r="AS60" s="94" t="n">
        <f aca="false">Tabla_Simulada!AT60-Tabla_ValidaciónMétodo!AT60</f>
        <v>0</v>
      </c>
      <c r="AT60" s="81" t="n">
        <f aca="false">Tabla_Simulada!AU60-Tabla_ValidaciónMétodo!AU60</f>
        <v>0</v>
      </c>
      <c r="AU60" s="94" t="n">
        <f aca="false">Tabla_Simulada!AV60-Tabla_ValidaciónMétodo!AV60</f>
        <v>0</v>
      </c>
      <c r="AV60" s="81" t="n">
        <f aca="false">Tabla_Simulada!AW60-Tabla_ValidaciónMétodo!AW60</f>
        <v>0</v>
      </c>
      <c r="AW60" s="94" t="n">
        <f aca="false">Tabla_Simulada!AX60-Tabla_ValidaciónMétodo!AX60</f>
        <v>0</v>
      </c>
      <c r="AX60" s="81" t="n">
        <f aca="false">Tabla_Simulada!AY60-Tabla_ValidaciónMétodo!AY60</f>
        <v>0</v>
      </c>
    </row>
    <row r="61" customFormat="false" ht="13.8" hidden="false" customHeight="false" outlineLevel="0" collapsed="false">
      <c r="A61" s="89" t="s">
        <v>55</v>
      </c>
      <c r="B61" s="81" t="n">
        <f aca="false">Tabla_Simulada!B61-Tabla_ValidaciónMétodo!B61</f>
        <v>0</v>
      </c>
      <c r="C61" s="81" t="n">
        <f aca="false">Tabla_Simulada!C61-Tabla_ValidaciónMétodo!C61</f>
        <v>0</v>
      </c>
      <c r="D61" s="81" t="n">
        <f aca="false">Tabla_Simulada!D61-Tabla_ValidaciónMétodo!D61</f>
        <v>0</v>
      </c>
      <c r="E61" s="81" t="n">
        <f aca="false">Tabla_Simulada!E61-Tabla_ValidaciónMétodo!E61</f>
        <v>0</v>
      </c>
      <c r="F61" s="81" t="n">
        <f aca="false">Tabla_Simulada!F61-Tabla_ValidaciónMétodo!F61</f>
        <v>0</v>
      </c>
      <c r="G61" s="81" t="n">
        <f aca="false">Tabla_Simulada!G61-Tabla_ValidaciónMétodo!G61</f>
        <v>0</v>
      </c>
      <c r="H61" s="81" t="n">
        <f aca="false">Tabla_Simulada!H61-Tabla_ValidaciónMétodo!H61</f>
        <v>0</v>
      </c>
      <c r="I61" s="94" t="n">
        <f aca="false">Tabla_Simulada!I61-Tabla_ValidaciónMétodo!I61</f>
        <v>0</v>
      </c>
      <c r="J61" s="81" t="n">
        <f aca="false">Tabla_Simulada!J61-Tabla_ValidaciónMétodo!J61</f>
        <v>0</v>
      </c>
      <c r="K61" s="94" t="n">
        <f aca="false">Tabla_Simulada!K61-Tabla_ValidaciónMétodo!K61</f>
        <v>0</v>
      </c>
      <c r="L61" s="81" t="n">
        <f aca="false">Tabla_Simulada!L61-Tabla_ValidaciónMétodo!L61</f>
        <v>0</v>
      </c>
      <c r="M61" s="94" t="n">
        <f aca="false">Tabla_Simulada!M61-Tabla_ValidaciónMétodo!M61</f>
        <v>0</v>
      </c>
      <c r="N61" s="81" t="n">
        <f aca="false">Tabla_Simulada!N61-Tabla_ValidaciónMétodo!N61</f>
        <v>0</v>
      </c>
      <c r="O61" s="81" t="n">
        <f aca="false">Tabla_Simulada!P61-Tabla_ValidaciónMétodo!P61</f>
        <v>0</v>
      </c>
      <c r="P61" s="81" t="n">
        <f aca="false">Tabla_Simulada!Q61-Tabla_ValidaciónMétodo!Q61</f>
        <v>0</v>
      </c>
      <c r="Q61" s="81" t="n">
        <f aca="false">Tabla_Simulada!R61-Tabla_ValidaciónMétodo!R61</f>
        <v>0</v>
      </c>
      <c r="S61" s="81" t="n">
        <f aca="false">Tabla_Simulada!T61-Tabla_ValidaciónMétodo!T61</f>
        <v>0</v>
      </c>
      <c r="T61" s="81" t="n">
        <f aca="false">Tabla_Simulada!U61-Tabla_ValidaciónMétodo!U61</f>
        <v>0</v>
      </c>
      <c r="U61" s="81" t="n">
        <f aca="false">Tabla_Simulada!V61-Tabla_ValidaciónMétodo!V61</f>
        <v>0</v>
      </c>
      <c r="V61" s="81" t="n">
        <f aca="false">Tabla_Simulada!W61-Tabla_ValidaciónMétodo!W61</f>
        <v>0</v>
      </c>
      <c r="W61" s="81" t="n">
        <f aca="false">Tabla_Simulada!X61-Tabla_ValidaciónMétodo!X61</f>
        <v>0</v>
      </c>
      <c r="X61" s="81" t="n">
        <f aca="false">Tabla_Simulada!Y61-Tabla_ValidaciónMétodo!Y61</f>
        <v>0</v>
      </c>
      <c r="Y61" s="81" t="n">
        <f aca="false">Tabla_Simulada!Z61-Tabla_ValidaciónMétodo!Z61</f>
        <v>0</v>
      </c>
      <c r="Z61" s="81" t="n">
        <f aca="false">Tabla_Simulada!AA61-Tabla_ValidaciónMétodo!AA61</f>
        <v>0</v>
      </c>
      <c r="AC61" s="91" t="n">
        <f aca="false">Tabla_Simulada!AD96-Tabla_ValidaciónMétodo!AD96</f>
        <v>0</v>
      </c>
      <c r="AD61" s="92" t="n">
        <f aca="false">Tabla_Simulada!AE61-Tabla_ValidaciónMétodo!AE61</f>
        <v>0</v>
      </c>
      <c r="AE61" s="93" t="n">
        <f aca="false">Tabla_Simulada!AF61-Tabla_ValidaciónMétodo!AF61</f>
        <v>0</v>
      </c>
      <c r="AF61" s="92" t="n">
        <f aca="false">Tabla_Simulada!AG61-Tabla_ValidaciónMétodo!AG61</f>
        <v>0</v>
      </c>
      <c r="AG61" s="92" t="n">
        <f aca="false">Tabla_Simulada!AH61-Tabla_ValidaciónMétodo!AH61</f>
        <v>0</v>
      </c>
      <c r="AH61" s="92" t="n">
        <f aca="false">Tabla_Simulada!AI61-Tabla_ValidaciónMétodo!AI61</f>
        <v>0</v>
      </c>
      <c r="AI61" s="92" t="n">
        <f aca="false">Tabla_Simulada!AJ61-Tabla_ValidaciónMétodo!AJ61</f>
        <v>0</v>
      </c>
      <c r="AJ61" s="92" t="n">
        <f aca="false">Tabla_Simulada!AK61-Tabla_ValidaciónMétodo!AK61</f>
        <v>0</v>
      </c>
      <c r="AK61" s="92" t="n">
        <f aca="false">Tabla_Simulada!AL61-Tabla_ValidaciónMétodo!AL61</f>
        <v>0</v>
      </c>
      <c r="AL61" s="92" t="n">
        <f aca="false">Tabla_Simulada!AM61-Tabla_ValidaciónMétodo!AM61</f>
        <v>0</v>
      </c>
      <c r="AM61" s="92" t="n">
        <f aca="false">Tabla_Simulada!AN61-Tabla_ValidaciónMétodo!AN61</f>
        <v>0</v>
      </c>
      <c r="AO61" s="94" t="n">
        <f aca="false">Tabla_Simulada!AP61-Tabla_ValidaciónMétodo!AP61</f>
        <v>0</v>
      </c>
      <c r="AP61" s="81" t="n">
        <f aca="false">Tabla_Simulada!AQ61-Tabla_ValidaciónMétodo!AQ61</f>
        <v>0</v>
      </c>
      <c r="AQ61" s="94" t="n">
        <f aca="false">Tabla_Simulada!AR61-Tabla_ValidaciónMétodo!AR61</f>
        <v>0</v>
      </c>
      <c r="AR61" s="81" t="n">
        <f aca="false">Tabla_Simulada!AS61-Tabla_ValidaciónMétodo!AS61</f>
        <v>0</v>
      </c>
      <c r="AS61" s="94" t="n">
        <f aca="false">Tabla_Simulada!AT61-Tabla_ValidaciónMétodo!AT61</f>
        <v>0</v>
      </c>
      <c r="AT61" s="81" t="n">
        <f aca="false">Tabla_Simulada!AU61-Tabla_ValidaciónMétodo!AU61</f>
        <v>0</v>
      </c>
      <c r="AU61" s="94" t="n">
        <f aca="false">Tabla_Simulada!AV61-Tabla_ValidaciónMétodo!AV61</f>
        <v>0</v>
      </c>
      <c r="AV61" s="81" t="n">
        <f aca="false">Tabla_Simulada!AW61-Tabla_ValidaciónMétodo!AW61</f>
        <v>0</v>
      </c>
      <c r="AW61" s="94" t="n">
        <f aca="false">Tabla_Simulada!AX61-Tabla_ValidaciónMétodo!AX61</f>
        <v>0</v>
      </c>
      <c r="AX61" s="81" t="n">
        <f aca="false">Tabla_Simulada!AY61-Tabla_ValidaciónMétodo!AY61</f>
        <v>0</v>
      </c>
    </row>
    <row r="62" customFormat="false" ht="13.8" hidden="false" customHeight="false" outlineLevel="0" collapsed="false">
      <c r="A62" s="89" t="s">
        <v>56</v>
      </c>
      <c r="B62" s="81" t="n">
        <f aca="false">Tabla_Simulada!B62-Tabla_ValidaciónMétodo!B62</f>
        <v>0</v>
      </c>
      <c r="C62" s="81" t="n">
        <f aca="false">Tabla_Simulada!C62-Tabla_ValidaciónMétodo!C62</f>
        <v>0</v>
      </c>
      <c r="D62" s="81" t="n">
        <f aca="false">Tabla_Simulada!D62-Tabla_ValidaciónMétodo!D62</f>
        <v>0</v>
      </c>
      <c r="E62" s="81" t="n">
        <f aca="false">Tabla_Simulada!E62-Tabla_ValidaciónMétodo!E62</f>
        <v>0</v>
      </c>
      <c r="F62" s="81" t="n">
        <f aca="false">Tabla_Simulada!F62-Tabla_ValidaciónMétodo!F62</f>
        <v>0</v>
      </c>
      <c r="G62" s="81" t="n">
        <f aca="false">Tabla_Simulada!G62-Tabla_ValidaciónMétodo!G62</f>
        <v>0</v>
      </c>
      <c r="H62" s="81" t="n">
        <f aca="false">Tabla_Simulada!H62-Tabla_ValidaciónMétodo!H62</f>
        <v>0</v>
      </c>
      <c r="I62" s="94" t="n">
        <f aca="false">Tabla_Simulada!I62-Tabla_ValidaciónMétodo!I62</f>
        <v>0</v>
      </c>
      <c r="J62" s="81" t="n">
        <f aca="false">Tabla_Simulada!J62-Tabla_ValidaciónMétodo!J62</f>
        <v>0</v>
      </c>
      <c r="K62" s="94" t="n">
        <f aca="false">Tabla_Simulada!K62-Tabla_ValidaciónMétodo!K62</f>
        <v>0</v>
      </c>
      <c r="L62" s="81" t="n">
        <f aca="false">Tabla_Simulada!L62-Tabla_ValidaciónMétodo!L62</f>
        <v>0</v>
      </c>
      <c r="M62" s="94" t="n">
        <f aca="false">Tabla_Simulada!M62-Tabla_ValidaciónMétodo!M62</f>
        <v>0</v>
      </c>
      <c r="N62" s="81" t="n">
        <f aca="false">Tabla_Simulada!N62-Tabla_ValidaciónMétodo!N62</f>
        <v>0</v>
      </c>
      <c r="O62" s="81" t="n">
        <f aca="false">Tabla_Simulada!P62-Tabla_ValidaciónMétodo!P62</f>
        <v>0</v>
      </c>
      <c r="P62" s="81" t="n">
        <f aca="false">Tabla_Simulada!Q62-Tabla_ValidaciónMétodo!Q62</f>
        <v>0</v>
      </c>
      <c r="Q62" s="81" t="n">
        <f aca="false">Tabla_Simulada!R62-Tabla_ValidaciónMétodo!R62</f>
        <v>0</v>
      </c>
      <c r="S62" s="81" t="n">
        <f aca="false">Tabla_Simulada!T62-Tabla_ValidaciónMétodo!T62</f>
        <v>0</v>
      </c>
      <c r="T62" s="81" t="n">
        <f aca="false">Tabla_Simulada!U62-Tabla_ValidaciónMétodo!U62</f>
        <v>0</v>
      </c>
      <c r="U62" s="81" t="n">
        <f aca="false">Tabla_Simulada!V62-Tabla_ValidaciónMétodo!V62</f>
        <v>0</v>
      </c>
      <c r="V62" s="81" t="n">
        <f aca="false">Tabla_Simulada!W62-Tabla_ValidaciónMétodo!W62</f>
        <v>0</v>
      </c>
      <c r="W62" s="81" t="n">
        <f aca="false">Tabla_Simulada!X62-Tabla_ValidaciónMétodo!X62</f>
        <v>0</v>
      </c>
      <c r="X62" s="81" t="n">
        <f aca="false">Tabla_Simulada!Y62-Tabla_ValidaciónMétodo!Y62</f>
        <v>0</v>
      </c>
      <c r="Y62" s="81" t="n">
        <f aca="false">Tabla_Simulada!Z62-Tabla_ValidaciónMétodo!Z62</f>
        <v>0</v>
      </c>
      <c r="Z62" s="81" t="n">
        <f aca="false">Tabla_Simulada!AA62-Tabla_ValidaciónMétodo!AA62</f>
        <v>0</v>
      </c>
      <c r="AC62" s="91" t="n">
        <f aca="false">Tabla_Simulada!AD97-Tabla_ValidaciónMétodo!AD97</f>
        <v>0</v>
      </c>
      <c r="AD62" s="92" t="n">
        <f aca="false">Tabla_Simulada!AE62-Tabla_ValidaciónMétodo!AE62</f>
        <v>0</v>
      </c>
      <c r="AE62" s="93" t="n">
        <f aca="false">Tabla_Simulada!AF62-Tabla_ValidaciónMétodo!AF62</f>
        <v>0</v>
      </c>
      <c r="AF62" s="92" t="n">
        <f aca="false">Tabla_Simulada!AG62-Tabla_ValidaciónMétodo!AG62</f>
        <v>0</v>
      </c>
      <c r="AG62" s="92" t="n">
        <f aca="false">Tabla_Simulada!AH62-Tabla_ValidaciónMétodo!AH62</f>
        <v>0</v>
      </c>
      <c r="AH62" s="92" t="n">
        <f aca="false">Tabla_Simulada!AI62-Tabla_ValidaciónMétodo!AI62</f>
        <v>0</v>
      </c>
      <c r="AI62" s="92" t="n">
        <f aca="false">Tabla_Simulada!AJ62-Tabla_ValidaciónMétodo!AJ62</f>
        <v>0</v>
      </c>
      <c r="AJ62" s="92" t="n">
        <f aca="false">Tabla_Simulada!AK62-Tabla_ValidaciónMétodo!AK62</f>
        <v>0</v>
      </c>
      <c r="AK62" s="92" t="n">
        <f aca="false">Tabla_Simulada!AL62-Tabla_ValidaciónMétodo!AL62</f>
        <v>0</v>
      </c>
      <c r="AL62" s="92" t="n">
        <f aca="false">Tabla_Simulada!AM62-Tabla_ValidaciónMétodo!AM62</f>
        <v>0</v>
      </c>
      <c r="AM62" s="92" t="n">
        <f aca="false">Tabla_Simulada!AN62-Tabla_ValidaciónMétodo!AN62</f>
        <v>0</v>
      </c>
      <c r="AO62" s="94" t="n">
        <f aca="false">Tabla_Simulada!AP62-Tabla_ValidaciónMétodo!AP62</f>
        <v>0</v>
      </c>
      <c r="AP62" s="81" t="n">
        <f aca="false">Tabla_Simulada!AQ62-Tabla_ValidaciónMétodo!AQ62</f>
        <v>0</v>
      </c>
      <c r="AQ62" s="94" t="n">
        <f aca="false">Tabla_Simulada!AR62-Tabla_ValidaciónMétodo!AR62</f>
        <v>0</v>
      </c>
      <c r="AR62" s="81" t="n">
        <f aca="false">Tabla_Simulada!AS62-Tabla_ValidaciónMétodo!AS62</f>
        <v>0</v>
      </c>
      <c r="AS62" s="94" t="n">
        <f aca="false">Tabla_Simulada!AT62-Tabla_ValidaciónMétodo!AT62</f>
        <v>0</v>
      </c>
      <c r="AT62" s="81" t="n">
        <f aca="false">Tabla_Simulada!AU62-Tabla_ValidaciónMétodo!AU62</f>
        <v>0</v>
      </c>
      <c r="AU62" s="94" t="n">
        <f aca="false">Tabla_Simulada!AV62-Tabla_ValidaciónMétodo!AV62</f>
        <v>0</v>
      </c>
      <c r="AV62" s="81" t="n">
        <f aca="false">Tabla_Simulada!AW62-Tabla_ValidaciónMétodo!AW62</f>
        <v>0</v>
      </c>
      <c r="AW62" s="94" t="n">
        <f aca="false">Tabla_Simulada!AX62-Tabla_ValidaciónMétodo!AX62</f>
        <v>0</v>
      </c>
      <c r="AX62" s="81" t="n">
        <f aca="false">Tabla_Simulada!AY62-Tabla_ValidaciónMétodo!AY62</f>
        <v>0</v>
      </c>
    </row>
    <row r="63" customFormat="false" ht="13.8" hidden="false" customHeight="false" outlineLevel="0" collapsed="false">
      <c r="A63" s="89" t="s">
        <v>57</v>
      </c>
      <c r="B63" s="81" t="n">
        <f aca="false">Tabla_Simulada!B63-Tabla_ValidaciónMétodo!B63</f>
        <v>0</v>
      </c>
      <c r="C63" s="81" t="n">
        <f aca="false">Tabla_Simulada!C63-Tabla_ValidaciónMétodo!C63</f>
        <v>0</v>
      </c>
      <c r="D63" s="81" t="n">
        <f aca="false">Tabla_Simulada!D63-Tabla_ValidaciónMétodo!D63</f>
        <v>0</v>
      </c>
      <c r="E63" s="81" t="n">
        <f aca="false">Tabla_Simulada!E63-Tabla_ValidaciónMétodo!E63</f>
        <v>0</v>
      </c>
      <c r="F63" s="81" t="n">
        <f aca="false">Tabla_Simulada!F63-Tabla_ValidaciónMétodo!F63</f>
        <v>0</v>
      </c>
      <c r="G63" s="81" t="n">
        <f aca="false">Tabla_Simulada!G63-Tabla_ValidaciónMétodo!G63</f>
        <v>0</v>
      </c>
      <c r="H63" s="81" t="n">
        <f aca="false">Tabla_Simulada!H63-Tabla_ValidaciónMétodo!H63</f>
        <v>0</v>
      </c>
      <c r="I63" s="94" t="n">
        <f aca="false">Tabla_Simulada!I63-Tabla_ValidaciónMétodo!I63</f>
        <v>0</v>
      </c>
      <c r="J63" s="81" t="n">
        <f aca="false">Tabla_Simulada!J63-Tabla_ValidaciónMétodo!J63</f>
        <v>0</v>
      </c>
      <c r="K63" s="94" t="n">
        <f aca="false">Tabla_Simulada!K63-Tabla_ValidaciónMétodo!K63</f>
        <v>0</v>
      </c>
      <c r="L63" s="81" t="n">
        <f aca="false">Tabla_Simulada!L63-Tabla_ValidaciónMétodo!L63</f>
        <v>0</v>
      </c>
      <c r="M63" s="94" t="n">
        <f aca="false">Tabla_Simulada!M63-Tabla_ValidaciónMétodo!M63</f>
        <v>0</v>
      </c>
      <c r="N63" s="81" t="n">
        <f aca="false">Tabla_Simulada!N63-Tabla_ValidaciónMétodo!N63</f>
        <v>0</v>
      </c>
      <c r="O63" s="81" t="n">
        <f aca="false">Tabla_Simulada!P63-Tabla_ValidaciónMétodo!P63</f>
        <v>0</v>
      </c>
      <c r="P63" s="81" t="n">
        <f aca="false">Tabla_Simulada!Q63-Tabla_ValidaciónMétodo!Q63</f>
        <v>0</v>
      </c>
      <c r="Q63" s="81" t="n">
        <f aca="false">Tabla_Simulada!R63-Tabla_ValidaciónMétodo!R63</f>
        <v>0</v>
      </c>
      <c r="S63" s="81" t="n">
        <f aca="false">Tabla_Simulada!T63-Tabla_ValidaciónMétodo!T63</f>
        <v>0</v>
      </c>
      <c r="T63" s="81" t="n">
        <f aca="false">Tabla_Simulada!U63-Tabla_ValidaciónMétodo!U63</f>
        <v>0</v>
      </c>
      <c r="U63" s="81" t="n">
        <f aca="false">Tabla_Simulada!V63-Tabla_ValidaciónMétodo!V63</f>
        <v>0</v>
      </c>
      <c r="V63" s="81" t="n">
        <f aca="false">Tabla_Simulada!W63-Tabla_ValidaciónMétodo!W63</f>
        <v>0</v>
      </c>
      <c r="W63" s="81" t="n">
        <f aca="false">Tabla_Simulada!X63-Tabla_ValidaciónMétodo!X63</f>
        <v>0</v>
      </c>
      <c r="X63" s="81" t="n">
        <f aca="false">Tabla_Simulada!Y63-Tabla_ValidaciónMétodo!Y63</f>
        <v>0</v>
      </c>
      <c r="Y63" s="81" t="n">
        <f aca="false">Tabla_Simulada!Z63-Tabla_ValidaciónMétodo!Z63</f>
        <v>0</v>
      </c>
      <c r="Z63" s="81" t="n">
        <f aca="false">Tabla_Simulada!AA63-Tabla_ValidaciónMétodo!AA63</f>
        <v>0</v>
      </c>
      <c r="AC63" s="91" t="n">
        <f aca="false">Tabla_Simulada!AD98-Tabla_ValidaciónMétodo!AD98</f>
        <v>0</v>
      </c>
      <c r="AD63" s="92" t="n">
        <f aca="false">Tabla_Simulada!AE63-Tabla_ValidaciónMétodo!AE63</f>
        <v>0</v>
      </c>
      <c r="AE63" s="93" t="n">
        <f aca="false">Tabla_Simulada!AF63-Tabla_ValidaciónMétodo!AF63</f>
        <v>0</v>
      </c>
      <c r="AF63" s="92" t="n">
        <f aca="false">Tabla_Simulada!AG63-Tabla_ValidaciónMétodo!AG63</f>
        <v>0</v>
      </c>
      <c r="AG63" s="92" t="n">
        <f aca="false">Tabla_Simulada!AH63-Tabla_ValidaciónMétodo!AH63</f>
        <v>0</v>
      </c>
      <c r="AH63" s="92" t="n">
        <f aca="false">Tabla_Simulada!AI63-Tabla_ValidaciónMétodo!AI63</f>
        <v>0</v>
      </c>
      <c r="AI63" s="92" t="n">
        <f aca="false">Tabla_Simulada!AJ63-Tabla_ValidaciónMétodo!AJ63</f>
        <v>0</v>
      </c>
      <c r="AJ63" s="92" t="n">
        <f aca="false">Tabla_Simulada!AK63-Tabla_ValidaciónMétodo!AK63</f>
        <v>0</v>
      </c>
      <c r="AK63" s="92" t="n">
        <f aca="false">Tabla_Simulada!AL63-Tabla_ValidaciónMétodo!AL63</f>
        <v>0</v>
      </c>
      <c r="AL63" s="92" t="n">
        <f aca="false">Tabla_Simulada!AM63-Tabla_ValidaciónMétodo!AM63</f>
        <v>0</v>
      </c>
      <c r="AM63" s="92" t="n">
        <f aca="false">Tabla_Simulada!AN63-Tabla_ValidaciónMétodo!AN63</f>
        <v>0</v>
      </c>
      <c r="AO63" s="94" t="n">
        <f aca="false">Tabla_Simulada!AP63-Tabla_ValidaciónMétodo!AP63</f>
        <v>0</v>
      </c>
      <c r="AP63" s="81" t="n">
        <f aca="false">Tabla_Simulada!AQ63-Tabla_ValidaciónMétodo!AQ63</f>
        <v>0</v>
      </c>
      <c r="AQ63" s="94" t="n">
        <f aca="false">Tabla_Simulada!AR63-Tabla_ValidaciónMétodo!AR63</f>
        <v>0</v>
      </c>
      <c r="AR63" s="81" t="n">
        <f aca="false">Tabla_Simulada!AS63-Tabla_ValidaciónMétodo!AS63</f>
        <v>0</v>
      </c>
      <c r="AS63" s="94" t="n">
        <f aca="false">Tabla_Simulada!AT63-Tabla_ValidaciónMétodo!AT63</f>
        <v>0</v>
      </c>
      <c r="AT63" s="81" t="n">
        <f aca="false">Tabla_Simulada!AU63-Tabla_ValidaciónMétodo!AU63</f>
        <v>0</v>
      </c>
      <c r="AU63" s="94" t="n">
        <f aca="false">Tabla_Simulada!AV63-Tabla_ValidaciónMétodo!AV63</f>
        <v>0</v>
      </c>
      <c r="AV63" s="81" t="n">
        <f aca="false">Tabla_Simulada!AW63-Tabla_ValidaciónMétodo!AW63</f>
        <v>0</v>
      </c>
      <c r="AW63" s="94" t="n">
        <f aca="false">Tabla_Simulada!AX63-Tabla_ValidaciónMétodo!AX63</f>
        <v>0</v>
      </c>
      <c r="AX63" s="81" t="n">
        <f aca="false">Tabla_Simulada!AY63-Tabla_ValidaciónMétodo!AY63</f>
        <v>0</v>
      </c>
    </row>
    <row r="64" customFormat="false" ht="13.8" hidden="false" customHeight="false" outlineLevel="0" collapsed="false">
      <c r="A64" s="89" t="s">
        <v>58</v>
      </c>
      <c r="B64" s="81" t="n">
        <f aca="false">Tabla_Simulada!B64-Tabla_ValidaciónMétodo!B64</f>
        <v>0</v>
      </c>
      <c r="C64" s="81" t="n">
        <f aca="false">Tabla_Simulada!C64-Tabla_ValidaciónMétodo!C64</f>
        <v>0</v>
      </c>
      <c r="D64" s="81" t="n">
        <f aca="false">Tabla_Simulada!D64-Tabla_ValidaciónMétodo!D64</f>
        <v>0</v>
      </c>
      <c r="E64" s="81" t="n">
        <f aca="false">Tabla_Simulada!E64-Tabla_ValidaciónMétodo!E64</f>
        <v>0</v>
      </c>
      <c r="F64" s="81" t="n">
        <f aca="false">Tabla_Simulada!F64-Tabla_ValidaciónMétodo!F64</f>
        <v>0</v>
      </c>
      <c r="G64" s="81" t="n">
        <f aca="false">Tabla_Simulada!G64-Tabla_ValidaciónMétodo!G64</f>
        <v>0</v>
      </c>
      <c r="H64" s="81" t="n">
        <f aca="false">Tabla_Simulada!H64-Tabla_ValidaciónMétodo!H64</f>
        <v>0</v>
      </c>
      <c r="I64" s="94" t="n">
        <f aca="false">Tabla_Simulada!I64-Tabla_ValidaciónMétodo!I64</f>
        <v>0</v>
      </c>
      <c r="J64" s="81" t="n">
        <f aca="false">Tabla_Simulada!J64-Tabla_ValidaciónMétodo!J64</f>
        <v>0</v>
      </c>
      <c r="K64" s="94" t="n">
        <f aca="false">Tabla_Simulada!K64-Tabla_ValidaciónMétodo!K64</f>
        <v>0</v>
      </c>
      <c r="L64" s="81" t="n">
        <f aca="false">Tabla_Simulada!L64-Tabla_ValidaciónMétodo!L64</f>
        <v>0</v>
      </c>
      <c r="M64" s="94" t="n">
        <f aca="false">Tabla_Simulada!M64-Tabla_ValidaciónMétodo!M64</f>
        <v>0</v>
      </c>
      <c r="N64" s="81" t="n">
        <f aca="false">Tabla_Simulada!N64-Tabla_ValidaciónMétodo!N64</f>
        <v>0</v>
      </c>
      <c r="O64" s="81" t="n">
        <f aca="false">Tabla_Simulada!P64-Tabla_ValidaciónMétodo!P64</f>
        <v>0</v>
      </c>
      <c r="P64" s="81" t="n">
        <f aca="false">Tabla_Simulada!Q64-Tabla_ValidaciónMétodo!Q64</f>
        <v>0</v>
      </c>
      <c r="Q64" s="81" t="n">
        <f aca="false">Tabla_Simulada!R64-Tabla_ValidaciónMétodo!R64</f>
        <v>0</v>
      </c>
      <c r="S64" s="81" t="n">
        <f aca="false">Tabla_Simulada!T64-Tabla_ValidaciónMétodo!T64</f>
        <v>0</v>
      </c>
      <c r="T64" s="81" t="n">
        <f aca="false">Tabla_Simulada!U64-Tabla_ValidaciónMétodo!U64</f>
        <v>0</v>
      </c>
      <c r="U64" s="81" t="n">
        <f aca="false">Tabla_Simulada!V64-Tabla_ValidaciónMétodo!V64</f>
        <v>0</v>
      </c>
      <c r="V64" s="81" t="n">
        <f aca="false">Tabla_Simulada!W64-Tabla_ValidaciónMétodo!W64</f>
        <v>0</v>
      </c>
      <c r="W64" s="81" t="n">
        <f aca="false">Tabla_Simulada!X64-Tabla_ValidaciónMétodo!X64</f>
        <v>0</v>
      </c>
      <c r="X64" s="81" t="n">
        <f aca="false">Tabla_Simulada!Y64-Tabla_ValidaciónMétodo!Y64</f>
        <v>0</v>
      </c>
      <c r="Y64" s="81" t="n">
        <f aca="false">Tabla_Simulada!Z64-Tabla_ValidaciónMétodo!Z64</f>
        <v>0</v>
      </c>
      <c r="Z64" s="81" t="n">
        <f aca="false">Tabla_Simulada!AA64-Tabla_ValidaciónMétodo!AA64</f>
        <v>0</v>
      </c>
      <c r="AC64" s="91" t="n">
        <f aca="false">Tabla_Simulada!AD99-Tabla_ValidaciónMétodo!AD99</f>
        <v>0</v>
      </c>
      <c r="AD64" s="92" t="n">
        <f aca="false">Tabla_Simulada!AE64-Tabla_ValidaciónMétodo!AE64</f>
        <v>0</v>
      </c>
      <c r="AE64" s="93" t="n">
        <f aca="false">Tabla_Simulada!AF64-Tabla_ValidaciónMétodo!AF64</f>
        <v>0</v>
      </c>
      <c r="AF64" s="92" t="n">
        <f aca="false">Tabla_Simulada!AG64-Tabla_ValidaciónMétodo!AG64</f>
        <v>0</v>
      </c>
      <c r="AG64" s="92" t="n">
        <f aca="false">Tabla_Simulada!AH64-Tabla_ValidaciónMétodo!AH64</f>
        <v>0</v>
      </c>
      <c r="AH64" s="92" t="n">
        <f aca="false">Tabla_Simulada!AI64-Tabla_ValidaciónMétodo!AI64</f>
        <v>0</v>
      </c>
      <c r="AI64" s="92" t="n">
        <f aca="false">Tabla_Simulada!AJ64-Tabla_ValidaciónMétodo!AJ64</f>
        <v>0</v>
      </c>
      <c r="AJ64" s="92" t="n">
        <f aca="false">Tabla_Simulada!AK64-Tabla_ValidaciónMétodo!AK64</f>
        <v>0</v>
      </c>
      <c r="AK64" s="92" t="n">
        <f aca="false">Tabla_Simulada!AL64-Tabla_ValidaciónMétodo!AL64</f>
        <v>0</v>
      </c>
      <c r="AL64" s="92" t="n">
        <f aca="false">Tabla_Simulada!AM64-Tabla_ValidaciónMétodo!AM64</f>
        <v>0</v>
      </c>
      <c r="AM64" s="92" t="n">
        <f aca="false">Tabla_Simulada!AN64-Tabla_ValidaciónMétodo!AN64</f>
        <v>0</v>
      </c>
      <c r="AO64" s="94" t="n">
        <f aca="false">Tabla_Simulada!AP64-Tabla_ValidaciónMétodo!AP64</f>
        <v>0</v>
      </c>
      <c r="AP64" s="81" t="n">
        <f aca="false">Tabla_Simulada!AQ64-Tabla_ValidaciónMétodo!AQ64</f>
        <v>0</v>
      </c>
      <c r="AQ64" s="94" t="n">
        <f aca="false">Tabla_Simulada!AR64-Tabla_ValidaciónMétodo!AR64</f>
        <v>0</v>
      </c>
      <c r="AR64" s="81" t="n">
        <f aca="false">Tabla_Simulada!AS64-Tabla_ValidaciónMétodo!AS64</f>
        <v>0</v>
      </c>
      <c r="AS64" s="94" t="n">
        <f aca="false">Tabla_Simulada!AT64-Tabla_ValidaciónMétodo!AT64</f>
        <v>0</v>
      </c>
      <c r="AT64" s="81" t="n">
        <f aca="false">Tabla_Simulada!AU64-Tabla_ValidaciónMétodo!AU64</f>
        <v>0</v>
      </c>
      <c r="AU64" s="94" t="n">
        <f aca="false">Tabla_Simulada!AV64-Tabla_ValidaciónMétodo!AV64</f>
        <v>0</v>
      </c>
      <c r="AV64" s="81" t="n">
        <f aca="false">Tabla_Simulada!AW64-Tabla_ValidaciónMétodo!AW64</f>
        <v>0</v>
      </c>
      <c r="AW64" s="94" t="n">
        <f aca="false">Tabla_Simulada!AX64-Tabla_ValidaciónMétodo!AX64</f>
        <v>0</v>
      </c>
      <c r="AX64" s="81" t="n">
        <f aca="false">Tabla_Simulada!AY64-Tabla_ValidaciónMétodo!AY64</f>
        <v>0</v>
      </c>
    </row>
    <row r="65" customFormat="false" ht="13.8" hidden="false" customHeight="false" outlineLevel="0" collapsed="false">
      <c r="A65" s="89" t="s">
        <v>59</v>
      </c>
      <c r="B65" s="81" t="n">
        <f aca="false">Tabla_Simulada!B65-Tabla_ValidaciónMétodo!B65</f>
        <v>0</v>
      </c>
      <c r="C65" s="81" t="n">
        <f aca="false">Tabla_Simulada!C65-Tabla_ValidaciónMétodo!C65</f>
        <v>0</v>
      </c>
      <c r="D65" s="81" t="n">
        <f aca="false">Tabla_Simulada!D65-Tabla_ValidaciónMétodo!D65</f>
        <v>0</v>
      </c>
      <c r="E65" s="81" t="n">
        <f aca="false">Tabla_Simulada!E65-Tabla_ValidaciónMétodo!E65</f>
        <v>0</v>
      </c>
      <c r="F65" s="81" t="n">
        <f aca="false">Tabla_Simulada!F65-Tabla_ValidaciónMétodo!F65</f>
        <v>0</v>
      </c>
      <c r="G65" s="81" t="n">
        <f aca="false">Tabla_Simulada!G65-Tabla_ValidaciónMétodo!G65</f>
        <v>0</v>
      </c>
      <c r="H65" s="81" t="n">
        <f aca="false">Tabla_Simulada!H65-Tabla_ValidaciónMétodo!H65</f>
        <v>0</v>
      </c>
      <c r="I65" s="94" t="n">
        <f aca="false">Tabla_Simulada!I65-Tabla_ValidaciónMétodo!I65</f>
        <v>0</v>
      </c>
      <c r="J65" s="81" t="n">
        <f aca="false">Tabla_Simulada!J65-Tabla_ValidaciónMétodo!J65</f>
        <v>0</v>
      </c>
      <c r="K65" s="94" t="n">
        <f aca="false">Tabla_Simulada!K65-Tabla_ValidaciónMétodo!K65</f>
        <v>0</v>
      </c>
      <c r="L65" s="81" t="n">
        <f aca="false">Tabla_Simulada!L65-Tabla_ValidaciónMétodo!L65</f>
        <v>0</v>
      </c>
      <c r="M65" s="94" t="n">
        <f aca="false">Tabla_Simulada!M65-Tabla_ValidaciónMétodo!M65</f>
        <v>0</v>
      </c>
      <c r="N65" s="81" t="n">
        <f aca="false">Tabla_Simulada!N65-Tabla_ValidaciónMétodo!N65</f>
        <v>0</v>
      </c>
      <c r="O65" s="81" t="n">
        <f aca="false">Tabla_Simulada!P65-Tabla_ValidaciónMétodo!P65</f>
        <v>0</v>
      </c>
      <c r="P65" s="81" t="n">
        <f aca="false">Tabla_Simulada!Q65-Tabla_ValidaciónMétodo!Q65</f>
        <v>0</v>
      </c>
      <c r="Q65" s="81" t="n">
        <f aca="false">Tabla_Simulada!R65-Tabla_ValidaciónMétodo!R65</f>
        <v>0</v>
      </c>
      <c r="S65" s="81" t="n">
        <f aca="false">Tabla_Simulada!T65-Tabla_ValidaciónMétodo!T65</f>
        <v>0</v>
      </c>
      <c r="T65" s="81" t="n">
        <f aca="false">Tabla_Simulada!U65-Tabla_ValidaciónMétodo!U65</f>
        <v>0</v>
      </c>
      <c r="U65" s="81" t="n">
        <f aca="false">Tabla_Simulada!V65-Tabla_ValidaciónMétodo!V65</f>
        <v>0</v>
      </c>
      <c r="V65" s="81" t="n">
        <f aca="false">Tabla_Simulada!W65-Tabla_ValidaciónMétodo!W65</f>
        <v>0</v>
      </c>
      <c r="W65" s="81" t="n">
        <f aca="false">Tabla_Simulada!X65-Tabla_ValidaciónMétodo!X65</f>
        <v>0</v>
      </c>
      <c r="X65" s="81" t="n">
        <f aca="false">Tabla_Simulada!Y65-Tabla_ValidaciónMétodo!Y65</f>
        <v>0</v>
      </c>
      <c r="Y65" s="81" t="n">
        <f aca="false">Tabla_Simulada!Z65-Tabla_ValidaciónMétodo!Z65</f>
        <v>0</v>
      </c>
      <c r="Z65" s="81" t="n">
        <f aca="false">Tabla_Simulada!AA65-Tabla_ValidaciónMétodo!AA65</f>
        <v>0</v>
      </c>
      <c r="AC65" s="91" t="n">
        <f aca="false">Tabla_Simulada!AD100-Tabla_ValidaciónMétodo!AD100</f>
        <v>0</v>
      </c>
      <c r="AD65" s="92" t="n">
        <f aca="false">Tabla_Simulada!AE65-Tabla_ValidaciónMétodo!AE65</f>
        <v>0</v>
      </c>
      <c r="AE65" s="93" t="n">
        <f aca="false">Tabla_Simulada!AF65-Tabla_ValidaciónMétodo!AF65</f>
        <v>0</v>
      </c>
      <c r="AF65" s="92" t="n">
        <f aca="false">Tabla_Simulada!AG65-Tabla_ValidaciónMétodo!AG65</f>
        <v>0</v>
      </c>
      <c r="AG65" s="92" t="n">
        <f aca="false">Tabla_Simulada!AH65-Tabla_ValidaciónMétodo!AH65</f>
        <v>0</v>
      </c>
      <c r="AH65" s="92" t="n">
        <f aca="false">Tabla_Simulada!AI65-Tabla_ValidaciónMétodo!AI65</f>
        <v>0</v>
      </c>
      <c r="AI65" s="92" t="n">
        <f aca="false">Tabla_Simulada!AJ65-Tabla_ValidaciónMétodo!AJ65</f>
        <v>0</v>
      </c>
      <c r="AJ65" s="92" t="n">
        <f aca="false">Tabla_Simulada!AK65-Tabla_ValidaciónMétodo!AK65</f>
        <v>0</v>
      </c>
      <c r="AK65" s="92" t="n">
        <f aca="false">Tabla_Simulada!AL65-Tabla_ValidaciónMétodo!AL65</f>
        <v>0</v>
      </c>
      <c r="AL65" s="92" t="n">
        <f aca="false">Tabla_Simulada!AM65-Tabla_ValidaciónMétodo!AM65</f>
        <v>0</v>
      </c>
      <c r="AM65" s="92" t="n">
        <f aca="false">Tabla_Simulada!AN65-Tabla_ValidaciónMétodo!AN65</f>
        <v>0</v>
      </c>
      <c r="AO65" s="94" t="n">
        <f aca="false">Tabla_Simulada!AP65-Tabla_ValidaciónMétodo!AP65</f>
        <v>0</v>
      </c>
      <c r="AP65" s="81" t="n">
        <f aca="false">Tabla_Simulada!AQ65-Tabla_ValidaciónMétodo!AQ65</f>
        <v>0</v>
      </c>
      <c r="AQ65" s="94" t="n">
        <f aca="false">Tabla_Simulada!AR65-Tabla_ValidaciónMétodo!AR65</f>
        <v>0</v>
      </c>
      <c r="AR65" s="81" t="n">
        <f aca="false">Tabla_Simulada!AS65-Tabla_ValidaciónMétodo!AS65</f>
        <v>0</v>
      </c>
      <c r="AS65" s="94" t="n">
        <f aca="false">Tabla_Simulada!AT65-Tabla_ValidaciónMétodo!AT65</f>
        <v>0</v>
      </c>
      <c r="AT65" s="81" t="n">
        <f aca="false">Tabla_Simulada!AU65-Tabla_ValidaciónMétodo!AU65</f>
        <v>0</v>
      </c>
      <c r="AU65" s="94" t="n">
        <f aca="false">Tabla_Simulada!AV65-Tabla_ValidaciónMétodo!AV65</f>
        <v>0</v>
      </c>
      <c r="AV65" s="81" t="n">
        <f aca="false">Tabla_Simulada!AW65-Tabla_ValidaciónMétodo!AW65</f>
        <v>0</v>
      </c>
      <c r="AW65" s="94" t="n">
        <f aca="false">Tabla_Simulada!AX65-Tabla_ValidaciónMétodo!AX65</f>
        <v>0</v>
      </c>
      <c r="AX65" s="81" t="n">
        <f aca="false">Tabla_Simulada!AY65-Tabla_ValidaciónMétodo!AY65</f>
        <v>0</v>
      </c>
    </row>
    <row r="66" customFormat="false" ht="13.8" hidden="false" customHeight="false" outlineLevel="0" collapsed="false">
      <c r="A66" s="89" t="s">
        <v>60</v>
      </c>
      <c r="B66" s="81" t="n">
        <f aca="false">Tabla_Simulada!B66-Tabla_ValidaciónMétodo!B66</f>
        <v>0</v>
      </c>
      <c r="C66" s="81" t="n">
        <f aca="false">Tabla_Simulada!C66-Tabla_ValidaciónMétodo!C66</f>
        <v>0</v>
      </c>
      <c r="D66" s="81" t="n">
        <f aca="false">Tabla_Simulada!D66-Tabla_ValidaciónMétodo!D66</f>
        <v>0</v>
      </c>
      <c r="E66" s="81" t="n">
        <f aca="false">Tabla_Simulada!E66-Tabla_ValidaciónMétodo!E66</f>
        <v>0</v>
      </c>
      <c r="F66" s="81" t="n">
        <f aca="false">Tabla_Simulada!F66-Tabla_ValidaciónMétodo!F66</f>
        <v>0</v>
      </c>
      <c r="G66" s="81" t="n">
        <f aca="false">Tabla_Simulada!G66-Tabla_ValidaciónMétodo!G66</f>
        <v>0</v>
      </c>
      <c r="H66" s="81" t="n">
        <f aca="false">Tabla_Simulada!H66-Tabla_ValidaciónMétodo!H66</f>
        <v>0</v>
      </c>
      <c r="I66" s="94" t="n">
        <f aca="false">Tabla_Simulada!I66-Tabla_ValidaciónMétodo!I66</f>
        <v>0</v>
      </c>
      <c r="J66" s="81" t="n">
        <f aca="false">Tabla_Simulada!J66-Tabla_ValidaciónMétodo!J66</f>
        <v>0</v>
      </c>
      <c r="K66" s="94" t="n">
        <f aca="false">Tabla_Simulada!K66-Tabla_ValidaciónMétodo!K66</f>
        <v>0</v>
      </c>
      <c r="L66" s="81" t="n">
        <f aca="false">Tabla_Simulada!L66-Tabla_ValidaciónMétodo!L66</f>
        <v>0</v>
      </c>
      <c r="M66" s="94" t="n">
        <f aca="false">Tabla_Simulada!M66-Tabla_ValidaciónMétodo!M66</f>
        <v>0</v>
      </c>
      <c r="N66" s="81" t="n">
        <f aca="false">Tabla_Simulada!N66-Tabla_ValidaciónMétodo!N66</f>
        <v>0</v>
      </c>
      <c r="O66" s="81" t="n">
        <f aca="false">Tabla_Simulada!P66-Tabla_ValidaciónMétodo!P66</f>
        <v>0</v>
      </c>
      <c r="P66" s="81" t="n">
        <f aca="false">Tabla_Simulada!Q66-Tabla_ValidaciónMétodo!Q66</f>
        <v>0</v>
      </c>
      <c r="Q66" s="81" t="n">
        <f aca="false">Tabla_Simulada!R66-Tabla_ValidaciónMétodo!R66</f>
        <v>0</v>
      </c>
      <c r="S66" s="81" t="n">
        <f aca="false">Tabla_Simulada!T66-Tabla_ValidaciónMétodo!T66</f>
        <v>0</v>
      </c>
      <c r="T66" s="81" t="n">
        <f aca="false">Tabla_Simulada!U66-Tabla_ValidaciónMétodo!U66</f>
        <v>0</v>
      </c>
      <c r="U66" s="81" t="n">
        <f aca="false">Tabla_Simulada!V66-Tabla_ValidaciónMétodo!V66</f>
        <v>0</v>
      </c>
      <c r="V66" s="81" t="n">
        <f aca="false">Tabla_Simulada!W66-Tabla_ValidaciónMétodo!W66</f>
        <v>0</v>
      </c>
      <c r="W66" s="81" t="n">
        <f aca="false">Tabla_Simulada!X66-Tabla_ValidaciónMétodo!X66</f>
        <v>0</v>
      </c>
      <c r="X66" s="81" t="n">
        <f aca="false">Tabla_Simulada!Y66-Tabla_ValidaciónMétodo!Y66</f>
        <v>0</v>
      </c>
      <c r="Y66" s="81" t="n">
        <f aca="false">Tabla_Simulada!Z66-Tabla_ValidaciónMétodo!Z66</f>
        <v>0</v>
      </c>
      <c r="Z66" s="81" t="n">
        <f aca="false">Tabla_Simulada!AA66-Tabla_ValidaciónMétodo!AA66</f>
        <v>0</v>
      </c>
      <c r="AC66" s="91" t="n">
        <f aca="false">Tabla_Simulada!AD101-Tabla_ValidaciónMétodo!AD101</f>
        <v>0</v>
      </c>
      <c r="AD66" s="92" t="n">
        <f aca="false">Tabla_Simulada!AE66-Tabla_ValidaciónMétodo!AE66</f>
        <v>0</v>
      </c>
      <c r="AE66" s="93" t="n">
        <f aca="false">Tabla_Simulada!AF66-Tabla_ValidaciónMétodo!AF66</f>
        <v>0</v>
      </c>
      <c r="AF66" s="92" t="n">
        <f aca="false">Tabla_Simulada!AG66-Tabla_ValidaciónMétodo!AG66</f>
        <v>0</v>
      </c>
      <c r="AG66" s="92" t="n">
        <f aca="false">Tabla_Simulada!AH66-Tabla_ValidaciónMétodo!AH66</f>
        <v>0</v>
      </c>
      <c r="AH66" s="92" t="n">
        <f aca="false">Tabla_Simulada!AI66-Tabla_ValidaciónMétodo!AI66</f>
        <v>0</v>
      </c>
      <c r="AI66" s="92" t="n">
        <f aca="false">Tabla_Simulada!AJ66-Tabla_ValidaciónMétodo!AJ66</f>
        <v>0</v>
      </c>
      <c r="AJ66" s="92" t="n">
        <f aca="false">Tabla_Simulada!AK66-Tabla_ValidaciónMétodo!AK66</f>
        <v>0</v>
      </c>
      <c r="AK66" s="92" t="n">
        <f aca="false">Tabla_Simulada!AL66-Tabla_ValidaciónMétodo!AL66</f>
        <v>0</v>
      </c>
      <c r="AL66" s="92" t="n">
        <f aca="false">Tabla_Simulada!AM66-Tabla_ValidaciónMétodo!AM66</f>
        <v>0</v>
      </c>
      <c r="AM66" s="92" t="n">
        <f aca="false">Tabla_Simulada!AN66-Tabla_ValidaciónMétodo!AN66</f>
        <v>0</v>
      </c>
      <c r="AO66" s="94" t="n">
        <f aca="false">Tabla_Simulada!AP66-Tabla_ValidaciónMétodo!AP66</f>
        <v>0</v>
      </c>
      <c r="AP66" s="81" t="n">
        <f aca="false">Tabla_Simulada!AQ66-Tabla_ValidaciónMétodo!AQ66</f>
        <v>0</v>
      </c>
      <c r="AQ66" s="94" t="n">
        <f aca="false">Tabla_Simulada!AR66-Tabla_ValidaciónMétodo!AR66</f>
        <v>0</v>
      </c>
      <c r="AR66" s="81" t="n">
        <f aca="false">Tabla_Simulada!AS66-Tabla_ValidaciónMétodo!AS66</f>
        <v>0</v>
      </c>
      <c r="AS66" s="94" t="n">
        <f aca="false">Tabla_Simulada!AT66-Tabla_ValidaciónMétodo!AT66</f>
        <v>0</v>
      </c>
      <c r="AT66" s="81" t="n">
        <f aca="false">Tabla_Simulada!AU66-Tabla_ValidaciónMétodo!AU66</f>
        <v>0</v>
      </c>
      <c r="AU66" s="94" t="n">
        <f aca="false">Tabla_Simulada!AV66-Tabla_ValidaciónMétodo!AV66</f>
        <v>0</v>
      </c>
      <c r="AV66" s="81" t="n">
        <f aca="false">Tabla_Simulada!AW66-Tabla_ValidaciónMétodo!AW66</f>
        <v>0</v>
      </c>
      <c r="AW66" s="94" t="n">
        <f aca="false">Tabla_Simulada!AX66-Tabla_ValidaciónMétodo!AX66</f>
        <v>0</v>
      </c>
      <c r="AX66" s="81" t="n">
        <f aca="false">Tabla_Simulada!AY66-Tabla_ValidaciónMétodo!AY66</f>
        <v>0</v>
      </c>
    </row>
    <row r="67" customFormat="false" ht="13.8" hidden="false" customHeight="false" outlineLevel="0" collapsed="false">
      <c r="A67" s="89" t="s">
        <v>61</v>
      </c>
      <c r="B67" s="81" t="n">
        <f aca="false">Tabla_Simulada!B67-Tabla_ValidaciónMétodo!B67</f>
        <v>0</v>
      </c>
      <c r="C67" s="81" t="n">
        <f aca="false">Tabla_Simulada!C67-Tabla_ValidaciónMétodo!C67</f>
        <v>0</v>
      </c>
      <c r="D67" s="81" t="n">
        <f aca="false">Tabla_Simulada!D67-Tabla_ValidaciónMétodo!D67</f>
        <v>0</v>
      </c>
      <c r="E67" s="81" t="n">
        <f aca="false">Tabla_Simulada!E67-Tabla_ValidaciónMétodo!E67</f>
        <v>0</v>
      </c>
      <c r="F67" s="81" t="n">
        <f aca="false">Tabla_Simulada!F67-Tabla_ValidaciónMétodo!F67</f>
        <v>0</v>
      </c>
      <c r="G67" s="81" t="n">
        <f aca="false">Tabla_Simulada!G67-Tabla_ValidaciónMétodo!G67</f>
        <v>0</v>
      </c>
      <c r="H67" s="81" t="n">
        <f aca="false">Tabla_Simulada!H67-Tabla_ValidaciónMétodo!H67</f>
        <v>0</v>
      </c>
      <c r="I67" s="94" t="n">
        <f aca="false">Tabla_Simulada!I67-Tabla_ValidaciónMétodo!I67</f>
        <v>0</v>
      </c>
      <c r="J67" s="81" t="n">
        <f aca="false">Tabla_Simulada!J67-Tabla_ValidaciónMétodo!J67</f>
        <v>0</v>
      </c>
      <c r="K67" s="94" t="n">
        <f aca="false">Tabla_Simulada!K67-Tabla_ValidaciónMétodo!K67</f>
        <v>0</v>
      </c>
      <c r="L67" s="81" t="n">
        <f aca="false">Tabla_Simulada!L67-Tabla_ValidaciónMétodo!L67</f>
        <v>0</v>
      </c>
      <c r="M67" s="94" t="n">
        <f aca="false">Tabla_Simulada!M67-Tabla_ValidaciónMétodo!M67</f>
        <v>0</v>
      </c>
      <c r="N67" s="81" t="n">
        <f aca="false">Tabla_Simulada!N67-Tabla_ValidaciónMétodo!N67</f>
        <v>0</v>
      </c>
      <c r="O67" s="81" t="n">
        <f aca="false">Tabla_Simulada!P67-Tabla_ValidaciónMétodo!P67</f>
        <v>0</v>
      </c>
      <c r="P67" s="81" t="n">
        <f aca="false">Tabla_Simulada!Q67-Tabla_ValidaciónMétodo!Q67</f>
        <v>0</v>
      </c>
      <c r="Q67" s="81" t="n">
        <f aca="false">Tabla_Simulada!R67-Tabla_ValidaciónMétodo!R67</f>
        <v>0</v>
      </c>
      <c r="S67" s="81" t="n">
        <f aca="false">Tabla_Simulada!T67-Tabla_ValidaciónMétodo!T67</f>
        <v>0</v>
      </c>
      <c r="T67" s="81" t="n">
        <f aca="false">Tabla_Simulada!U67-Tabla_ValidaciónMétodo!U67</f>
        <v>0</v>
      </c>
      <c r="U67" s="81" t="n">
        <f aca="false">Tabla_Simulada!V67-Tabla_ValidaciónMétodo!V67</f>
        <v>0</v>
      </c>
      <c r="V67" s="81" t="n">
        <f aca="false">Tabla_Simulada!W67-Tabla_ValidaciónMétodo!W67</f>
        <v>0</v>
      </c>
      <c r="W67" s="81" t="n">
        <f aca="false">Tabla_Simulada!X67-Tabla_ValidaciónMétodo!X67</f>
        <v>0</v>
      </c>
      <c r="X67" s="81" t="n">
        <f aca="false">Tabla_Simulada!Y67-Tabla_ValidaciónMétodo!Y67</f>
        <v>0</v>
      </c>
      <c r="Y67" s="81" t="n">
        <f aca="false">Tabla_Simulada!Z67-Tabla_ValidaciónMétodo!Z67</f>
        <v>0</v>
      </c>
      <c r="Z67" s="81" t="n">
        <f aca="false">Tabla_Simulada!AA67-Tabla_ValidaciónMétodo!AA67</f>
        <v>0</v>
      </c>
      <c r="AC67" s="91" t="n">
        <f aca="false">Tabla_Simulada!AD102-Tabla_ValidaciónMétodo!AD102</f>
        <v>0</v>
      </c>
      <c r="AD67" s="92" t="n">
        <f aca="false">Tabla_Simulada!AE67-Tabla_ValidaciónMétodo!AE67</f>
        <v>0</v>
      </c>
      <c r="AE67" s="93" t="n">
        <f aca="false">Tabla_Simulada!AF67-Tabla_ValidaciónMétodo!AF67</f>
        <v>0</v>
      </c>
      <c r="AF67" s="92" t="n">
        <f aca="false">Tabla_Simulada!AG67-Tabla_ValidaciónMétodo!AG67</f>
        <v>0</v>
      </c>
      <c r="AG67" s="92" t="n">
        <f aca="false">Tabla_Simulada!AH67-Tabla_ValidaciónMétodo!AH67</f>
        <v>0</v>
      </c>
      <c r="AH67" s="92" t="n">
        <f aca="false">Tabla_Simulada!AI67-Tabla_ValidaciónMétodo!AI67</f>
        <v>0</v>
      </c>
      <c r="AI67" s="92" t="n">
        <f aca="false">Tabla_Simulada!AJ67-Tabla_ValidaciónMétodo!AJ67</f>
        <v>0</v>
      </c>
      <c r="AJ67" s="92" t="n">
        <f aca="false">Tabla_Simulada!AK67-Tabla_ValidaciónMétodo!AK67</f>
        <v>0</v>
      </c>
      <c r="AK67" s="92" t="n">
        <f aca="false">Tabla_Simulada!AL67-Tabla_ValidaciónMétodo!AL67</f>
        <v>0</v>
      </c>
      <c r="AL67" s="92" t="n">
        <f aca="false">Tabla_Simulada!AM67-Tabla_ValidaciónMétodo!AM67</f>
        <v>0</v>
      </c>
      <c r="AM67" s="92" t="n">
        <f aca="false">Tabla_Simulada!AN67-Tabla_ValidaciónMétodo!AN67</f>
        <v>0</v>
      </c>
      <c r="AO67" s="94" t="n">
        <f aca="false">Tabla_Simulada!AP67-Tabla_ValidaciónMétodo!AP67</f>
        <v>0</v>
      </c>
      <c r="AP67" s="81" t="n">
        <f aca="false">Tabla_Simulada!AQ67-Tabla_ValidaciónMétodo!AQ67</f>
        <v>0</v>
      </c>
      <c r="AQ67" s="94" t="n">
        <f aca="false">Tabla_Simulada!AR67-Tabla_ValidaciónMétodo!AR67</f>
        <v>0</v>
      </c>
      <c r="AR67" s="81" t="n">
        <f aca="false">Tabla_Simulada!AS67-Tabla_ValidaciónMétodo!AS67</f>
        <v>0</v>
      </c>
      <c r="AS67" s="94" t="n">
        <f aca="false">Tabla_Simulada!AT67-Tabla_ValidaciónMétodo!AT67</f>
        <v>0</v>
      </c>
      <c r="AT67" s="81" t="n">
        <f aca="false">Tabla_Simulada!AU67-Tabla_ValidaciónMétodo!AU67</f>
        <v>0</v>
      </c>
      <c r="AU67" s="94" t="n">
        <f aca="false">Tabla_Simulada!AV67-Tabla_ValidaciónMétodo!AV67</f>
        <v>0</v>
      </c>
      <c r="AV67" s="81" t="n">
        <f aca="false">Tabla_Simulada!AW67-Tabla_ValidaciónMétodo!AW67</f>
        <v>0</v>
      </c>
      <c r="AW67" s="94" t="n">
        <f aca="false">Tabla_Simulada!AX67-Tabla_ValidaciónMétodo!AX67</f>
        <v>0</v>
      </c>
      <c r="AX67" s="81" t="n">
        <f aca="false">Tabla_Simulada!AY67-Tabla_ValidaciónMétodo!AY67</f>
        <v>0</v>
      </c>
    </row>
    <row r="68" customFormat="false" ht="13.8" hidden="false" customHeight="false" outlineLevel="0" collapsed="false">
      <c r="A68" s="89" t="s">
        <v>62</v>
      </c>
      <c r="B68" s="81" t="n">
        <f aca="false">Tabla_Simulada!B68-Tabla_ValidaciónMétodo!B68</f>
        <v>0</v>
      </c>
      <c r="C68" s="81" t="n">
        <f aca="false">Tabla_Simulada!C68-Tabla_ValidaciónMétodo!C68</f>
        <v>0</v>
      </c>
      <c r="D68" s="81" t="n">
        <f aca="false">Tabla_Simulada!D68-Tabla_ValidaciónMétodo!D68</f>
        <v>0</v>
      </c>
      <c r="E68" s="81" t="n">
        <f aca="false">Tabla_Simulada!E68-Tabla_ValidaciónMétodo!E68</f>
        <v>0</v>
      </c>
      <c r="F68" s="81" t="n">
        <f aca="false">Tabla_Simulada!F68-Tabla_ValidaciónMétodo!F68</f>
        <v>0</v>
      </c>
      <c r="G68" s="81" t="n">
        <f aca="false">Tabla_Simulada!G68-Tabla_ValidaciónMétodo!G68</f>
        <v>0</v>
      </c>
      <c r="H68" s="81" t="n">
        <f aca="false">Tabla_Simulada!H68-Tabla_ValidaciónMétodo!H68</f>
        <v>0</v>
      </c>
      <c r="I68" s="94" t="n">
        <f aca="false">Tabla_Simulada!I68-Tabla_ValidaciónMétodo!I68</f>
        <v>0</v>
      </c>
      <c r="J68" s="81" t="n">
        <f aca="false">Tabla_Simulada!J68-Tabla_ValidaciónMétodo!J68</f>
        <v>0</v>
      </c>
      <c r="K68" s="94" t="n">
        <f aca="false">Tabla_Simulada!K68-Tabla_ValidaciónMétodo!K68</f>
        <v>0</v>
      </c>
      <c r="L68" s="81" t="n">
        <f aca="false">Tabla_Simulada!L68-Tabla_ValidaciónMétodo!L68</f>
        <v>0</v>
      </c>
      <c r="M68" s="94" t="n">
        <f aca="false">Tabla_Simulada!M68-Tabla_ValidaciónMétodo!M68</f>
        <v>0</v>
      </c>
      <c r="N68" s="81" t="n">
        <f aca="false">Tabla_Simulada!N68-Tabla_ValidaciónMétodo!N68</f>
        <v>0</v>
      </c>
      <c r="O68" s="81" t="n">
        <f aca="false">Tabla_Simulada!P68-Tabla_ValidaciónMétodo!P68</f>
        <v>0</v>
      </c>
      <c r="P68" s="81" t="n">
        <f aca="false">Tabla_Simulada!Q68-Tabla_ValidaciónMétodo!Q68</f>
        <v>0</v>
      </c>
      <c r="Q68" s="81" t="n">
        <f aca="false">Tabla_Simulada!R68-Tabla_ValidaciónMétodo!R68</f>
        <v>0</v>
      </c>
      <c r="S68" s="81" t="n">
        <f aca="false">Tabla_Simulada!T68-Tabla_ValidaciónMétodo!T68</f>
        <v>0</v>
      </c>
      <c r="T68" s="81" t="n">
        <f aca="false">Tabla_Simulada!U68-Tabla_ValidaciónMétodo!U68</f>
        <v>0</v>
      </c>
      <c r="U68" s="81" t="n">
        <f aca="false">Tabla_Simulada!V68-Tabla_ValidaciónMétodo!V68</f>
        <v>0</v>
      </c>
      <c r="V68" s="81" t="n">
        <f aca="false">Tabla_Simulada!W68-Tabla_ValidaciónMétodo!W68</f>
        <v>0</v>
      </c>
      <c r="W68" s="81" t="n">
        <f aca="false">Tabla_Simulada!X68-Tabla_ValidaciónMétodo!X68</f>
        <v>0</v>
      </c>
      <c r="X68" s="81" t="n">
        <f aca="false">Tabla_Simulada!Y68-Tabla_ValidaciónMétodo!Y68</f>
        <v>0</v>
      </c>
      <c r="Y68" s="81" t="n">
        <f aca="false">Tabla_Simulada!Z68-Tabla_ValidaciónMétodo!Z68</f>
        <v>0</v>
      </c>
      <c r="Z68" s="81" t="n">
        <f aca="false">Tabla_Simulada!AA68-Tabla_ValidaciónMétodo!AA68</f>
        <v>0</v>
      </c>
      <c r="AC68" s="91" t="n">
        <f aca="false">Tabla_Simulada!AD103-Tabla_ValidaciónMétodo!AD103</f>
        <v>0</v>
      </c>
      <c r="AD68" s="92" t="n">
        <f aca="false">Tabla_Simulada!AE68-Tabla_ValidaciónMétodo!AE68</f>
        <v>0</v>
      </c>
      <c r="AE68" s="93" t="n">
        <f aca="false">Tabla_Simulada!AF68-Tabla_ValidaciónMétodo!AF68</f>
        <v>0</v>
      </c>
      <c r="AF68" s="92" t="n">
        <f aca="false">Tabla_Simulada!AG68-Tabla_ValidaciónMétodo!AG68</f>
        <v>0</v>
      </c>
      <c r="AG68" s="92" t="n">
        <f aca="false">Tabla_Simulada!AH68-Tabla_ValidaciónMétodo!AH68</f>
        <v>0</v>
      </c>
      <c r="AH68" s="92" t="n">
        <f aca="false">Tabla_Simulada!AI68-Tabla_ValidaciónMétodo!AI68</f>
        <v>0</v>
      </c>
      <c r="AI68" s="92" t="n">
        <f aca="false">Tabla_Simulada!AJ68-Tabla_ValidaciónMétodo!AJ68</f>
        <v>0</v>
      </c>
      <c r="AJ68" s="92" t="n">
        <f aca="false">Tabla_Simulada!AK68-Tabla_ValidaciónMétodo!AK68</f>
        <v>0</v>
      </c>
      <c r="AK68" s="92" t="n">
        <f aca="false">Tabla_Simulada!AL68-Tabla_ValidaciónMétodo!AL68</f>
        <v>0</v>
      </c>
      <c r="AL68" s="92" t="n">
        <f aca="false">Tabla_Simulada!AM68-Tabla_ValidaciónMétodo!AM68</f>
        <v>0</v>
      </c>
      <c r="AM68" s="92" t="n">
        <f aca="false">Tabla_Simulada!AN68-Tabla_ValidaciónMétodo!AN68</f>
        <v>0</v>
      </c>
      <c r="AO68" s="94" t="n">
        <f aca="false">Tabla_Simulada!AP68-Tabla_ValidaciónMétodo!AP68</f>
        <v>0</v>
      </c>
      <c r="AP68" s="81" t="n">
        <f aca="false">Tabla_Simulada!AQ68-Tabla_ValidaciónMétodo!AQ68</f>
        <v>0</v>
      </c>
      <c r="AQ68" s="94" t="n">
        <f aca="false">Tabla_Simulada!AR68-Tabla_ValidaciónMétodo!AR68</f>
        <v>0</v>
      </c>
      <c r="AR68" s="81" t="n">
        <f aca="false">Tabla_Simulada!AS68-Tabla_ValidaciónMétodo!AS68</f>
        <v>0</v>
      </c>
      <c r="AS68" s="94" t="n">
        <f aca="false">Tabla_Simulada!AT68-Tabla_ValidaciónMétodo!AT68</f>
        <v>0</v>
      </c>
      <c r="AT68" s="81" t="n">
        <f aca="false">Tabla_Simulada!AU68-Tabla_ValidaciónMétodo!AU68</f>
        <v>0</v>
      </c>
      <c r="AU68" s="94" t="n">
        <f aca="false">Tabla_Simulada!AV68-Tabla_ValidaciónMétodo!AV68</f>
        <v>0</v>
      </c>
      <c r="AV68" s="81" t="n">
        <f aca="false">Tabla_Simulada!AW68-Tabla_ValidaciónMétodo!AW68</f>
        <v>0</v>
      </c>
      <c r="AW68" s="94" t="n">
        <f aca="false">Tabla_Simulada!AX68-Tabla_ValidaciónMétodo!AX68</f>
        <v>0</v>
      </c>
      <c r="AX68" s="81" t="n">
        <f aca="false">Tabla_Simulada!AY68-Tabla_ValidaciónMétodo!AY68</f>
        <v>0</v>
      </c>
    </row>
    <row r="69" customFormat="false" ht="13.8" hidden="false" customHeight="false" outlineLevel="0" collapsed="false">
      <c r="A69" s="89" t="s">
        <v>63</v>
      </c>
      <c r="B69" s="81" t="n">
        <f aca="false">Tabla_Simulada!B69-Tabla_ValidaciónMétodo!B69</f>
        <v>0</v>
      </c>
      <c r="C69" s="81" t="n">
        <f aca="false">Tabla_Simulada!C69-Tabla_ValidaciónMétodo!C69</f>
        <v>0</v>
      </c>
      <c r="D69" s="81" t="n">
        <f aca="false">Tabla_Simulada!D69-Tabla_ValidaciónMétodo!D69</f>
        <v>0</v>
      </c>
      <c r="E69" s="81" t="n">
        <f aca="false">Tabla_Simulada!E69-Tabla_ValidaciónMétodo!E69</f>
        <v>0</v>
      </c>
      <c r="F69" s="81" t="n">
        <f aca="false">Tabla_Simulada!F69-Tabla_ValidaciónMétodo!F69</f>
        <v>0</v>
      </c>
      <c r="G69" s="81" t="n">
        <f aca="false">Tabla_Simulada!G69-Tabla_ValidaciónMétodo!G69</f>
        <v>0</v>
      </c>
      <c r="H69" s="81" t="n">
        <f aca="false">Tabla_Simulada!H69-Tabla_ValidaciónMétodo!H69</f>
        <v>0</v>
      </c>
      <c r="I69" s="94" t="n">
        <f aca="false">Tabla_Simulada!I69-Tabla_ValidaciónMétodo!I69</f>
        <v>0</v>
      </c>
      <c r="J69" s="81" t="n">
        <f aca="false">Tabla_Simulada!J69-Tabla_ValidaciónMétodo!J69</f>
        <v>0</v>
      </c>
      <c r="K69" s="94" t="n">
        <f aca="false">Tabla_Simulada!K69-Tabla_ValidaciónMétodo!K69</f>
        <v>0</v>
      </c>
      <c r="L69" s="81" t="n">
        <f aca="false">Tabla_Simulada!L69-Tabla_ValidaciónMétodo!L69</f>
        <v>0</v>
      </c>
      <c r="M69" s="94" t="n">
        <f aca="false">Tabla_Simulada!M69-Tabla_ValidaciónMétodo!M69</f>
        <v>0</v>
      </c>
      <c r="N69" s="81" t="n">
        <f aca="false">Tabla_Simulada!N69-Tabla_ValidaciónMétodo!N69</f>
        <v>0</v>
      </c>
      <c r="O69" s="81" t="n">
        <f aca="false">Tabla_Simulada!P69-Tabla_ValidaciónMétodo!P69</f>
        <v>0</v>
      </c>
      <c r="P69" s="81" t="n">
        <f aca="false">Tabla_Simulada!Q69-Tabla_ValidaciónMétodo!Q69</f>
        <v>0</v>
      </c>
      <c r="Q69" s="81" t="n">
        <f aca="false">Tabla_Simulada!R69-Tabla_ValidaciónMétodo!R69</f>
        <v>0</v>
      </c>
      <c r="S69" s="81" t="n">
        <f aca="false">Tabla_Simulada!T69-Tabla_ValidaciónMétodo!T69</f>
        <v>0</v>
      </c>
      <c r="T69" s="81" t="n">
        <f aca="false">Tabla_Simulada!U69-Tabla_ValidaciónMétodo!U69</f>
        <v>0</v>
      </c>
      <c r="U69" s="81" t="n">
        <f aca="false">Tabla_Simulada!V69-Tabla_ValidaciónMétodo!V69</f>
        <v>0</v>
      </c>
      <c r="V69" s="81" t="n">
        <f aca="false">Tabla_Simulada!W69-Tabla_ValidaciónMétodo!W69</f>
        <v>0</v>
      </c>
      <c r="W69" s="81" t="n">
        <f aca="false">Tabla_Simulada!X69-Tabla_ValidaciónMétodo!X69</f>
        <v>0</v>
      </c>
      <c r="X69" s="81" t="n">
        <f aca="false">Tabla_Simulada!Y69-Tabla_ValidaciónMétodo!Y69</f>
        <v>0</v>
      </c>
      <c r="Y69" s="81" t="n">
        <f aca="false">Tabla_Simulada!Z69-Tabla_ValidaciónMétodo!Z69</f>
        <v>0</v>
      </c>
      <c r="Z69" s="81" t="n">
        <f aca="false">Tabla_Simulada!AA69-Tabla_ValidaciónMétodo!AA69</f>
        <v>0</v>
      </c>
      <c r="AC69" s="91" t="n">
        <f aca="false">Tabla_Simulada!AD104-Tabla_ValidaciónMétodo!AD104</f>
        <v>0</v>
      </c>
      <c r="AD69" s="92" t="n">
        <f aca="false">Tabla_Simulada!AE69-Tabla_ValidaciónMétodo!AE69</f>
        <v>0</v>
      </c>
      <c r="AE69" s="93" t="n">
        <f aca="false">Tabla_Simulada!AF69-Tabla_ValidaciónMétodo!AF69</f>
        <v>0</v>
      </c>
      <c r="AF69" s="92" t="n">
        <f aca="false">Tabla_Simulada!AG69-Tabla_ValidaciónMétodo!AG69</f>
        <v>0</v>
      </c>
      <c r="AG69" s="92" t="n">
        <f aca="false">Tabla_Simulada!AH69-Tabla_ValidaciónMétodo!AH69</f>
        <v>0</v>
      </c>
      <c r="AH69" s="92" t="n">
        <f aca="false">Tabla_Simulada!AI69-Tabla_ValidaciónMétodo!AI69</f>
        <v>0</v>
      </c>
      <c r="AI69" s="92" t="n">
        <f aca="false">Tabla_Simulada!AJ69-Tabla_ValidaciónMétodo!AJ69</f>
        <v>0</v>
      </c>
      <c r="AJ69" s="92" t="n">
        <f aca="false">Tabla_Simulada!AK69-Tabla_ValidaciónMétodo!AK69</f>
        <v>0</v>
      </c>
      <c r="AK69" s="92" t="n">
        <f aca="false">Tabla_Simulada!AL69-Tabla_ValidaciónMétodo!AL69</f>
        <v>0</v>
      </c>
      <c r="AL69" s="92" t="n">
        <f aca="false">Tabla_Simulada!AM69-Tabla_ValidaciónMétodo!AM69</f>
        <v>0</v>
      </c>
      <c r="AM69" s="92" t="n">
        <f aca="false">Tabla_Simulada!AN69-Tabla_ValidaciónMétodo!AN69</f>
        <v>0</v>
      </c>
      <c r="AO69" s="94" t="n">
        <f aca="false">Tabla_Simulada!AP69-Tabla_ValidaciónMétodo!AP69</f>
        <v>0</v>
      </c>
      <c r="AP69" s="81" t="n">
        <f aca="false">Tabla_Simulada!AQ69-Tabla_ValidaciónMétodo!AQ69</f>
        <v>0</v>
      </c>
      <c r="AQ69" s="94" t="n">
        <f aca="false">Tabla_Simulada!AR69-Tabla_ValidaciónMétodo!AR69</f>
        <v>0</v>
      </c>
      <c r="AR69" s="81" t="n">
        <f aca="false">Tabla_Simulada!AS69-Tabla_ValidaciónMétodo!AS69</f>
        <v>0</v>
      </c>
      <c r="AS69" s="94" t="n">
        <f aca="false">Tabla_Simulada!AT69-Tabla_ValidaciónMétodo!AT69</f>
        <v>0</v>
      </c>
      <c r="AT69" s="81" t="n">
        <f aca="false">Tabla_Simulada!AU69-Tabla_ValidaciónMétodo!AU69</f>
        <v>0</v>
      </c>
      <c r="AU69" s="94" t="n">
        <f aca="false">Tabla_Simulada!AV69-Tabla_ValidaciónMétodo!AV69</f>
        <v>0</v>
      </c>
      <c r="AV69" s="81" t="n">
        <f aca="false">Tabla_Simulada!AW69-Tabla_ValidaciónMétodo!AW69</f>
        <v>0</v>
      </c>
      <c r="AW69" s="94" t="n">
        <f aca="false">Tabla_Simulada!AX69-Tabla_ValidaciónMétodo!AX69</f>
        <v>0</v>
      </c>
      <c r="AX69" s="81" t="n">
        <f aca="false">Tabla_Simulada!AY69-Tabla_ValidaciónMétodo!AY69</f>
        <v>0</v>
      </c>
    </row>
    <row r="70" customFormat="false" ht="13.8" hidden="false" customHeight="false" outlineLevel="0" collapsed="false">
      <c r="A70" s="89" t="s">
        <v>64</v>
      </c>
      <c r="B70" s="81" t="n">
        <f aca="false">Tabla_Simulada!B70-Tabla_ValidaciónMétodo!B70</f>
        <v>0</v>
      </c>
      <c r="C70" s="81" t="n">
        <f aca="false">Tabla_Simulada!C70-Tabla_ValidaciónMétodo!C70</f>
        <v>0</v>
      </c>
      <c r="D70" s="81" t="n">
        <f aca="false">Tabla_Simulada!D70-Tabla_ValidaciónMétodo!D70</f>
        <v>0</v>
      </c>
      <c r="E70" s="81" t="n">
        <f aca="false">Tabla_Simulada!E70-Tabla_ValidaciónMétodo!E70</f>
        <v>0</v>
      </c>
      <c r="F70" s="81" t="n">
        <f aca="false">Tabla_Simulada!F70-Tabla_ValidaciónMétodo!F70</f>
        <v>0</v>
      </c>
      <c r="G70" s="81" t="n">
        <f aca="false">Tabla_Simulada!G70-Tabla_ValidaciónMétodo!G70</f>
        <v>0</v>
      </c>
      <c r="H70" s="81" t="n">
        <f aca="false">Tabla_Simulada!H70-Tabla_ValidaciónMétodo!H70</f>
        <v>0</v>
      </c>
      <c r="I70" s="94" t="n">
        <f aca="false">Tabla_Simulada!I70-Tabla_ValidaciónMétodo!I70</f>
        <v>0</v>
      </c>
      <c r="J70" s="81" t="n">
        <f aca="false">Tabla_Simulada!J70-Tabla_ValidaciónMétodo!J70</f>
        <v>0</v>
      </c>
      <c r="K70" s="94" t="n">
        <f aca="false">Tabla_Simulada!K70-Tabla_ValidaciónMétodo!K70</f>
        <v>0</v>
      </c>
      <c r="L70" s="81" t="n">
        <f aca="false">Tabla_Simulada!L70-Tabla_ValidaciónMétodo!L70</f>
        <v>0</v>
      </c>
      <c r="M70" s="94" t="n">
        <f aca="false">Tabla_Simulada!M70-Tabla_ValidaciónMétodo!M70</f>
        <v>0</v>
      </c>
      <c r="N70" s="81" t="n">
        <f aca="false">Tabla_Simulada!N70-Tabla_ValidaciónMétodo!N70</f>
        <v>0</v>
      </c>
      <c r="O70" s="81" t="n">
        <f aca="false">Tabla_Simulada!P70-Tabla_ValidaciónMétodo!P70</f>
        <v>0</v>
      </c>
      <c r="P70" s="81" t="n">
        <f aca="false">Tabla_Simulada!Q70-Tabla_ValidaciónMétodo!Q70</f>
        <v>0</v>
      </c>
      <c r="Q70" s="81" t="n">
        <f aca="false">Tabla_Simulada!R70-Tabla_ValidaciónMétodo!R70</f>
        <v>0</v>
      </c>
      <c r="S70" s="81" t="n">
        <f aca="false">Tabla_Simulada!T70-Tabla_ValidaciónMétodo!T70</f>
        <v>0</v>
      </c>
      <c r="T70" s="81" t="n">
        <f aca="false">Tabla_Simulada!U70-Tabla_ValidaciónMétodo!U70</f>
        <v>0</v>
      </c>
      <c r="U70" s="81" t="n">
        <f aca="false">Tabla_Simulada!V70-Tabla_ValidaciónMétodo!V70</f>
        <v>0</v>
      </c>
      <c r="V70" s="81" t="n">
        <f aca="false">Tabla_Simulada!W70-Tabla_ValidaciónMétodo!W70</f>
        <v>0</v>
      </c>
      <c r="W70" s="81" t="n">
        <f aca="false">Tabla_Simulada!X70-Tabla_ValidaciónMétodo!X70</f>
        <v>0</v>
      </c>
      <c r="X70" s="81" t="n">
        <f aca="false">Tabla_Simulada!Y70-Tabla_ValidaciónMétodo!Y70</f>
        <v>0</v>
      </c>
      <c r="Y70" s="81" t="n">
        <f aca="false">Tabla_Simulada!Z70-Tabla_ValidaciónMétodo!Z70</f>
        <v>0</v>
      </c>
      <c r="Z70" s="81" t="n">
        <f aca="false">Tabla_Simulada!AA70-Tabla_ValidaciónMétodo!AA70</f>
        <v>0</v>
      </c>
      <c r="AC70" s="91" t="n">
        <f aca="false">Tabla_Simulada!AD105-Tabla_ValidaciónMétodo!AD105</f>
        <v>0</v>
      </c>
      <c r="AD70" s="92" t="n">
        <f aca="false">Tabla_Simulada!AE70-Tabla_ValidaciónMétodo!AE70</f>
        <v>0</v>
      </c>
      <c r="AE70" s="93" t="n">
        <f aca="false">Tabla_Simulada!AF70-Tabla_ValidaciónMétodo!AF70</f>
        <v>0</v>
      </c>
      <c r="AF70" s="92" t="n">
        <f aca="false">Tabla_Simulada!AG70-Tabla_ValidaciónMétodo!AG70</f>
        <v>0</v>
      </c>
      <c r="AG70" s="92" t="n">
        <f aca="false">Tabla_Simulada!AH70-Tabla_ValidaciónMétodo!AH70</f>
        <v>0</v>
      </c>
      <c r="AH70" s="92" t="n">
        <f aca="false">Tabla_Simulada!AI70-Tabla_ValidaciónMétodo!AI70</f>
        <v>0</v>
      </c>
      <c r="AI70" s="92" t="n">
        <f aca="false">Tabla_Simulada!AJ70-Tabla_ValidaciónMétodo!AJ70</f>
        <v>0</v>
      </c>
      <c r="AJ70" s="92" t="n">
        <f aca="false">Tabla_Simulada!AK70-Tabla_ValidaciónMétodo!AK70</f>
        <v>0</v>
      </c>
      <c r="AK70" s="92" t="n">
        <f aca="false">Tabla_Simulada!AL70-Tabla_ValidaciónMétodo!AL70</f>
        <v>0</v>
      </c>
      <c r="AL70" s="92" t="n">
        <f aca="false">Tabla_Simulada!AM70-Tabla_ValidaciónMétodo!AM70</f>
        <v>0</v>
      </c>
      <c r="AM70" s="92" t="n">
        <f aca="false">Tabla_Simulada!AN70-Tabla_ValidaciónMétodo!AN70</f>
        <v>0</v>
      </c>
      <c r="AO70" s="94" t="n">
        <f aca="false">Tabla_Simulada!AP70-Tabla_ValidaciónMétodo!AP70</f>
        <v>0</v>
      </c>
      <c r="AP70" s="81" t="n">
        <f aca="false">Tabla_Simulada!AQ70-Tabla_ValidaciónMétodo!AQ70</f>
        <v>0</v>
      </c>
      <c r="AQ70" s="94" t="n">
        <f aca="false">Tabla_Simulada!AR70-Tabla_ValidaciónMétodo!AR70</f>
        <v>0</v>
      </c>
      <c r="AR70" s="81" t="n">
        <f aca="false">Tabla_Simulada!AS70-Tabla_ValidaciónMétodo!AS70</f>
        <v>0</v>
      </c>
      <c r="AS70" s="94" t="n">
        <f aca="false">Tabla_Simulada!AT70-Tabla_ValidaciónMétodo!AT70</f>
        <v>0</v>
      </c>
      <c r="AT70" s="81" t="n">
        <f aca="false">Tabla_Simulada!AU70-Tabla_ValidaciónMétodo!AU70</f>
        <v>0</v>
      </c>
      <c r="AU70" s="94" t="n">
        <f aca="false">Tabla_Simulada!AV70-Tabla_ValidaciónMétodo!AV70</f>
        <v>0</v>
      </c>
      <c r="AV70" s="81" t="n">
        <f aca="false">Tabla_Simulada!AW70-Tabla_ValidaciónMétodo!AW70</f>
        <v>0</v>
      </c>
      <c r="AW70" s="94" t="n">
        <f aca="false">Tabla_Simulada!AX70-Tabla_ValidaciónMétodo!AX70</f>
        <v>0</v>
      </c>
      <c r="AX70" s="81" t="n">
        <f aca="false">Tabla_Simulada!AY70-Tabla_ValidaciónMétodo!AY70</f>
        <v>0</v>
      </c>
    </row>
    <row r="71" customFormat="false" ht="13.8" hidden="false" customHeight="false" outlineLevel="0" collapsed="false">
      <c r="A71" s="89" t="s">
        <v>65</v>
      </c>
      <c r="B71" s="81" t="n">
        <f aca="false">Tabla_Simulada!B71-Tabla_ValidaciónMétodo!B71</f>
        <v>0</v>
      </c>
      <c r="C71" s="81" t="n">
        <f aca="false">Tabla_Simulada!C71-Tabla_ValidaciónMétodo!C71</f>
        <v>0</v>
      </c>
      <c r="D71" s="81" t="n">
        <f aca="false">Tabla_Simulada!D71-Tabla_ValidaciónMétodo!D71</f>
        <v>0</v>
      </c>
      <c r="E71" s="81" t="n">
        <f aca="false">Tabla_Simulada!E71-Tabla_ValidaciónMétodo!E71</f>
        <v>0</v>
      </c>
      <c r="F71" s="81" t="n">
        <f aca="false">Tabla_Simulada!F71-Tabla_ValidaciónMétodo!F71</f>
        <v>0</v>
      </c>
      <c r="G71" s="81" t="n">
        <f aca="false">Tabla_Simulada!G71-Tabla_ValidaciónMétodo!G71</f>
        <v>0</v>
      </c>
      <c r="H71" s="81" t="n">
        <f aca="false">Tabla_Simulada!H71-Tabla_ValidaciónMétodo!H71</f>
        <v>0</v>
      </c>
      <c r="I71" s="94" t="n">
        <f aca="false">Tabla_Simulada!I71-Tabla_ValidaciónMétodo!I71</f>
        <v>0</v>
      </c>
      <c r="J71" s="81" t="n">
        <f aca="false">Tabla_Simulada!J71-Tabla_ValidaciónMétodo!J71</f>
        <v>0</v>
      </c>
      <c r="K71" s="94" t="n">
        <f aca="false">Tabla_Simulada!K71-Tabla_ValidaciónMétodo!K71</f>
        <v>0</v>
      </c>
      <c r="L71" s="81" t="n">
        <f aca="false">Tabla_Simulada!L71-Tabla_ValidaciónMétodo!L71</f>
        <v>0</v>
      </c>
      <c r="M71" s="94" t="n">
        <f aca="false">Tabla_Simulada!M71-Tabla_ValidaciónMétodo!M71</f>
        <v>0</v>
      </c>
      <c r="N71" s="81" t="n">
        <f aca="false">Tabla_Simulada!N71-Tabla_ValidaciónMétodo!N71</f>
        <v>0</v>
      </c>
      <c r="O71" s="81" t="n">
        <f aca="false">Tabla_Simulada!P71-Tabla_ValidaciónMétodo!P71</f>
        <v>0</v>
      </c>
      <c r="P71" s="81" t="n">
        <f aca="false">Tabla_Simulada!Q71-Tabla_ValidaciónMétodo!Q71</f>
        <v>0</v>
      </c>
      <c r="Q71" s="81" t="n">
        <f aca="false">Tabla_Simulada!R71-Tabla_ValidaciónMétodo!R71</f>
        <v>0</v>
      </c>
      <c r="S71" s="81" t="n">
        <f aca="false">Tabla_Simulada!T71-Tabla_ValidaciónMétodo!T71</f>
        <v>0</v>
      </c>
      <c r="T71" s="81" t="n">
        <f aca="false">Tabla_Simulada!U71-Tabla_ValidaciónMétodo!U71</f>
        <v>0</v>
      </c>
      <c r="U71" s="81" t="n">
        <f aca="false">Tabla_Simulada!V71-Tabla_ValidaciónMétodo!V71</f>
        <v>0</v>
      </c>
      <c r="V71" s="81" t="n">
        <f aca="false">Tabla_Simulada!W71-Tabla_ValidaciónMétodo!W71</f>
        <v>0</v>
      </c>
      <c r="W71" s="81" t="n">
        <f aca="false">Tabla_Simulada!X71-Tabla_ValidaciónMétodo!X71</f>
        <v>0</v>
      </c>
      <c r="X71" s="81" t="n">
        <f aca="false">Tabla_Simulada!Y71-Tabla_ValidaciónMétodo!Y71</f>
        <v>0</v>
      </c>
      <c r="Y71" s="81" t="n">
        <f aca="false">Tabla_Simulada!Z71-Tabla_ValidaciónMétodo!Z71</f>
        <v>0</v>
      </c>
      <c r="Z71" s="81" t="n">
        <f aca="false">Tabla_Simulada!AA71-Tabla_ValidaciónMétodo!AA71</f>
        <v>0</v>
      </c>
      <c r="AC71" s="91" t="n">
        <f aca="false">Tabla_Simulada!AD106-Tabla_ValidaciónMétodo!AD106</f>
        <v>0</v>
      </c>
      <c r="AD71" s="92" t="n">
        <f aca="false">Tabla_Simulada!AE71-Tabla_ValidaciónMétodo!AE71</f>
        <v>0</v>
      </c>
      <c r="AE71" s="93" t="n">
        <f aca="false">Tabla_Simulada!AF71-Tabla_ValidaciónMétodo!AF71</f>
        <v>0</v>
      </c>
      <c r="AF71" s="92" t="n">
        <f aca="false">Tabla_Simulada!AG71-Tabla_ValidaciónMétodo!AG71</f>
        <v>0</v>
      </c>
      <c r="AG71" s="92" t="n">
        <f aca="false">Tabla_Simulada!AH71-Tabla_ValidaciónMétodo!AH71</f>
        <v>0</v>
      </c>
      <c r="AH71" s="92" t="n">
        <f aca="false">Tabla_Simulada!AI71-Tabla_ValidaciónMétodo!AI71</f>
        <v>0</v>
      </c>
      <c r="AI71" s="92" t="n">
        <f aca="false">Tabla_Simulada!AJ71-Tabla_ValidaciónMétodo!AJ71</f>
        <v>0</v>
      </c>
      <c r="AJ71" s="92" t="n">
        <f aca="false">Tabla_Simulada!AK71-Tabla_ValidaciónMétodo!AK71</f>
        <v>0</v>
      </c>
      <c r="AK71" s="92" t="n">
        <f aca="false">Tabla_Simulada!AL71-Tabla_ValidaciónMétodo!AL71</f>
        <v>0</v>
      </c>
      <c r="AL71" s="92" t="n">
        <f aca="false">Tabla_Simulada!AM71-Tabla_ValidaciónMétodo!AM71</f>
        <v>0</v>
      </c>
      <c r="AM71" s="92" t="n">
        <f aca="false">Tabla_Simulada!AN71-Tabla_ValidaciónMétodo!AN71</f>
        <v>0</v>
      </c>
      <c r="AO71" s="94" t="n">
        <f aca="false">Tabla_Simulada!AP71-Tabla_ValidaciónMétodo!AP71</f>
        <v>0</v>
      </c>
      <c r="AP71" s="81" t="n">
        <f aca="false">Tabla_Simulada!AQ71-Tabla_ValidaciónMétodo!AQ71</f>
        <v>0</v>
      </c>
      <c r="AQ71" s="94" t="n">
        <f aca="false">Tabla_Simulada!AR71-Tabla_ValidaciónMétodo!AR71</f>
        <v>0</v>
      </c>
      <c r="AR71" s="81" t="n">
        <f aca="false">Tabla_Simulada!AS71-Tabla_ValidaciónMétodo!AS71</f>
        <v>0</v>
      </c>
      <c r="AS71" s="94" t="n">
        <f aca="false">Tabla_Simulada!AT71-Tabla_ValidaciónMétodo!AT71</f>
        <v>0</v>
      </c>
      <c r="AT71" s="81" t="n">
        <f aca="false">Tabla_Simulada!AU71-Tabla_ValidaciónMétodo!AU71</f>
        <v>0</v>
      </c>
      <c r="AU71" s="94" t="n">
        <f aca="false">Tabla_Simulada!AV71-Tabla_ValidaciónMétodo!AV71</f>
        <v>0</v>
      </c>
      <c r="AV71" s="81" t="n">
        <f aca="false">Tabla_Simulada!AW71-Tabla_ValidaciónMétodo!AW71</f>
        <v>0</v>
      </c>
      <c r="AW71" s="94" t="n">
        <f aca="false">Tabla_Simulada!AX71-Tabla_ValidaciónMétodo!AX71</f>
        <v>0</v>
      </c>
      <c r="AX71" s="81" t="n">
        <f aca="false">Tabla_Simulada!AY71-Tabla_ValidaciónMétodo!AY71</f>
        <v>0</v>
      </c>
    </row>
    <row r="72" customFormat="false" ht="13.8" hidden="false" customHeight="false" outlineLevel="0" collapsed="false">
      <c r="A72" s="89" t="s">
        <v>66</v>
      </c>
      <c r="B72" s="81" t="n">
        <f aca="false">Tabla_Simulada!B72-Tabla_ValidaciónMétodo!B72</f>
        <v>0</v>
      </c>
      <c r="C72" s="81" t="n">
        <f aca="false">Tabla_Simulada!C72-Tabla_ValidaciónMétodo!C72</f>
        <v>0</v>
      </c>
      <c r="D72" s="81" t="n">
        <f aca="false">Tabla_Simulada!D72-Tabla_ValidaciónMétodo!D72</f>
        <v>0</v>
      </c>
      <c r="E72" s="81" t="n">
        <f aca="false">Tabla_Simulada!E72-Tabla_ValidaciónMétodo!E72</f>
        <v>0</v>
      </c>
      <c r="F72" s="81" t="n">
        <f aca="false">Tabla_Simulada!F72-Tabla_ValidaciónMétodo!F72</f>
        <v>0</v>
      </c>
      <c r="G72" s="81" t="n">
        <f aca="false">Tabla_Simulada!G72-Tabla_ValidaciónMétodo!G72</f>
        <v>0</v>
      </c>
      <c r="H72" s="81" t="n">
        <f aca="false">Tabla_Simulada!H72-Tabla_ValidaciónMétodo!H72</f>
        <v>0</v>
      </c>
      <c r="I72" s="94" t="n">
        <f aca="false">Tabla_Simulada!I72-Tabla_ValidaciónMétodo!I72</f>
        <v>0</v>
      </c>
      <c r="J72" s="81" t="n">
        <f aca="false">Tabla_Simulada!J72-Tabla_ValidaciónMétodo!J72</f>
        <v>0</v>
      </c>
      <c r="K72" s="94" t="n">
        <f aca="false">Tabla_Simulada!K72-Tabla_ValidaciónMétodo!K72</f>
        <v>0</v>
      </c>
      <c r="L72" s="81" t="n">
        <f aca="false">Tabla_Simulada!L72-Tabla_ValidaciónMétodo!L72</f>
        <v>0</v>
      </c>
      <c r="M72" s="94" t="n">
        <f aca="false">Tabla_Simulada!M72-Tabla_ValidaciónMétodo!M72</f>
        <v>0</v>
      </c>
      <c r="N72" s="81" t="n">
        <f aca="false">Tabla_Simulada!N72-Tabla_ValidaciónMétodo!N72</f>
        <v>0</v>
      </c>
      <c r="O72" s="81" t="n">
        <f aca="false">Tabla_Simulada!P72-Tabla_ValidaciónMétodo!P72</f>
        <v>0</v>
      </c>
      <c r="P72" s="81" t="n">
        <f aca="false">Tabla_Simulada!Q72-Tabla_ValidaciónMétodo!Q72</f>
        <v>0</v>
      </c>
      <c r="Q72" s="81" t="n">
        <f aca="false">Tabla_Simulada!R72-Tabla_ValidaciónMétodo!R72</f>
        <v>0</v>
      </c>
      <c r="S72" s="81" t="n">
        <f aca="false">Tabla_Simulada!T72-Tabla_ValidaciónMétodo!T72</f>
        <v>0</v>
      </c>
      <c r="T72" s="81" t="n">
        <f aca="false">Tabla_Simulada!U72-Tabla_ValidaciónMétodo!U72</f>
        <v>0</v>
      </c>
      <c r="U72" s="81" t="n">
        <f aca="false">Tabla_Simulada!V72-Tabla_ValidaciónMétodo!V72</f>
        <v>0</v>
      </c>
      <c r="V72" s="81" t="n">
        <f aca="false">Tabla_Simulada!W72-Tabla_ValidaciónMétodo!W72</f>
        <v>0</v>
      </c>
      <c r="W72" s="81" t="n">
        <f aca="false">Tabla_Simulada!X72-Tabla_ValidaciónMétodo!X72</f>
        <v>0</v>
      </c>
      <c r="X72" s="81" t="n">
        <f aca="false">Tabla_Simulada!Y72-Tabla_ValidaciónMétodo!Y72</f>
        <v>0</v>
      </c>
      <c r="Y72" s="81" t="n">
        <f aca="false">Tabla_Simulada!Z72-Tabla_ValidaciónMétodo!Z72</f>
        <v>0</v>
      </c>
      <c r="Z72" s="81" t="n">
        <f aca="false">Tabla_Simulada!AA72-Tabla_ValidaciónMétodo!AA72</f>
        <v>0</v>
      </c>
      <c r="AC72" s="91" t="n">
        <f aca="false">Tabla_Simulada!AD107-Tabla_ValidaciónMétodo!AD107</f>
        <v>0</v>
      </c>
      <c r="AD72" s="92" t="n">
        <f aca="false">Tabla_Simulada!AE72-Tabla_ValidaciónMétodo!AE72</f>
        <v>0</v>
      </c>
      <c r="AE72" s="93" t="n">
        <f aca="false">Tabla_Simulada!AF72-Tabla_ValidaciónMétodo!AF72</f>
        <v>0</v>
      </c>
      <c r="AF72" s="92" t="n">
        <f aca="false">Tabla_Simulada!AG72-Tabla_ValidaciónMétodo!AG72</f>
        <v>0</v>
      </c>
      <c r="AG72" s="92" t="n">
        <f aca="false">Tabla_Simulada!AH72-Tabla_ValidaciónMétodo!AH72</f>
        <v>0</v>
      </c>
      <c r="AH72" s="92" t="n">
        <f aca="false">Tabla_Simulada!AI72-Tabla_ValidaciónMétodo!AI72</f>
        <v>0</v>
      </c>
      <c r="AI72" s="92" t="n">
        <f aca="false">Tabla_Simulada!AJ72-Tabla_ValidaciónMétodo!AJ72</f>
        <v>0</v>
      </c>
      <c r="AJ72" s="92" t="n">
        <f aca="false">Tabla_Simulada!AK72-Tabla_ValidaciónMétodo!AK72</f>
        <v>0</v>
      </c>
      <c r="AK72" s="92" t="n">
        <f aca="false">Tabla_Simulada!AL72-Tabla_ValidaciónMétodo!AL72</f>
        <v>0</v>
      </c>
      <c r="AL72" s="92" t="n">
        <f aca="false">Tabla_Simulada!AM72-Tabla_ValidaciónMétodo!AM72</f>
        <v>0</v>
      </c>
      <c r="AM72" s="92" t="n">
        <f aca="false">Tabla_Simulada!AN72-Tabla_ValidaciónMétodo!AN72</f>
        <v>0</v>
      </c>
      <c r="AO72" s="94" t="n">
        <f aca="false">Tabla_Simulada!AP72-Tabla_ValidaciónMétodo!AP72</f>
        <v>0</v>
      </c>
      <c r="AP72" s="81" t="n">
        <f aca="false">Tabla_Simulada!AQ72-Tabla_ValidaciónMétodo!AQ72</f>
        <v>0</v>
      </c>
      <c r="AQ72" s="94" t="n">
        <f aca="false">Tabla_Simulada!AR72-Tabla_ValidaciónMétodo!AR72</f>
        <v>0</v>
      </c>
      <c r="AR72" s="81" t="n">
        <f aca="false">Tabla_Simulada!AS72-Tabla_ValidaciónMétodo!AS72</f>
        <v>0</v>
      </c>
      <c r="AS72" s="94" t="n">
        <f aca="false">Tabla_Simulada!AT72-Tabla_ValidaciónMétodo!AT72</f>
        <v>0</v>
      </c>
      <c r="AT72" s="81" t="n">
        <f aca="false">Tabla_Simulada!AU72-Tabla_ValidaciónMétodo!AU72</f>
        <v>0</v>
      </c>
      <c r="AU72" s="94" t="n">
        <f aca="false">Tabla_Simulada!AV72-Tabla_ValidaciónMétodo!AV72</f>
        <v>0</v>
      </c>
      <c r="AV72" s="81" t="n">
        <f aca="false">Tabla_Simulada!AW72-Tabla_ValidaciónMétodo!AW72</f>
        <v>0</v>
      </c>
      <c r="AW72" s="94" t="n">
        <f aca="false">Tabla_Simulada!AX72-Tabla_ValidaciónMétodo!AX72</f>
        <v>0</v>
      </c>
      <c r="AX72" s="81" t="n">
        <f aca="false">Tabla_Simulada!AY72-Tabla_ValidaciónMétodo!AY72</f>
        <v>0</v>
      </c>
    </row>
    <row r="73" customFormat="false" ht="13.8" hidden="false" customHeight="false" outlineLevel="0" collapsed="false">
      <c r="A73" s="89" t="s">
        <v>67</v>
      </c>
      <c r="B73" s="81" t="n">
        <f aca="false">Tabla_Simulada!B73-Tabla_ValidaciónMétodo!B73</f>
        <v>0</v>
      </c>
      <c r="C73" s="81" t="n">
        <f aca="false">Tabla_Simulada!C73-Tabla_ValidaciónMétodo!C73</f>
        <v>0</v>
      </c>
      <c r="D73" s="81" t="n">
        <f aca="false">Tabla_Simulada!D73-Tabla_ValidaciónMétodo!D73</f>
        <v>0</v>
      </c>
      <c r="E73" s="81" t="n">
        <f aca="false">Tabla_Simulada!E73-Tabla_ValidaciónMétodo!E73</f>
        <v>0</v>
      </c>
      <c r="F73" s="81" t="n">
        <f aca="false">Tabla_Simulada!F73-Tabla_ValidaciónMétodo!F73</f>
        <v>0</v>
      </c>
      <c r="G73" s="81" t="n">
        <f aca="false">Tabla_Simulada!G73-Tabla_ValidaciónMétodo!G73</f>
        <v>0</v>
      </c>
      <c r="H73" s="81" t="n">
        <f aca="false">Tabla_Simulada!H73-Tabla_ValidaciónMétodo!H73</f>
        <v>0</v>
      </c>
      <c r="I73" s="94" t="n">
        <f aca="false">Tabla_Simulada!I73-Tabla_ValidaciónMétodo!I73</f>
        <v>0</v>
      </c>
      <c r="J73" s="81" t="n">
        <f aca="false">Tabla_Simulada!J73-Tabla_ValidaciónMétodo!J73</f>
        <v>0</v>
      </c>
      <c r="K73" s="94" t="n">
        <f aca="false">Tabla_Simulada!K73-Tabla_ValidaciónMétodo!K73</f>
        <v>0</v>
      </c>
      <c r="L73" s="81" t="n">
        <f aca="false">Tabla_Simulada!L73-Tabla_ValidaciónMétodo!L73</f>
        <v>0</v>
      </c>
      <c r="M73" s="94" t="n">
        <f aca="false">Tabla_Simulada!M73-Tabla_ValidaciónMétodo!M73</f>
        <v>0</v>
      </c>
      <c r="N73" s="81" t="n">
        <f aca="false">Tabla_Simulada!N73-Tabla_ValidaciónMétodo!N73</f>
        <v>0</v>
      </c>
      <c r="O73" s="81" t="n">
        <f aca="false">Tabla_Simulada!P73-Tabla_ValidaciónMétodo!P73</f>
        <v>0</v>
      </c>
      <c r="P73" s="81" t="n">
        <f aca="false">Tabla_Simulada!Q73-Tabla_ValidaciónMétodo!Q73</f>
        <v>0</v>
      </c>
      <c r="Q73" s="81" t="n">
        <f aca="false">Tabla_Simulada!R73-Tabla_ValidaciónMétodo!R73</f>
        <v>0</v>
      </c>
      <c r="S73" s="81" t="n">
        <f aca="false">Tabla_Simulada!T73-Tabla_ValidaciónMétodo!T73</f>
        <v>0</v>
      </c>
      <c r="T73" s="81" t="n">
        <f aca="false">Tabla_Simulada!U73-Tabla_ValidaciónMétodo!U73</f>
        <v>0</v>
      </c>
      <c r="U73" s="81" t="n">
        <f aca="false">Tabla_Simulada!V73-Tabla_ValidaciónMétodo!V73</f>
        <v>0</v>
      </c>
      <c r="V73" s="81" t="n">
        <f aca="false">Tabla_Simulada!W73-Tabla_ValidaciónMétodo!W73</f>
        <v>0</v>
      </c>
      <c r="W73" s="81" t="n">
        <f aca="false">Tabla_Simulada!X73-Tabla_ValidaciónMétodo!X73</f>
        <v>0</v>
      </c>
      <c r="X73" s="81" t="n">
        <f aca="false">Tabla_Simulada!Y73-Tabla_ValidaciónMétodo!Y73</f>
        <v>0</v>
      </c>
      <c r="Y73" s="81" t="n">
        <f aca="false">Tabla_Simulada!Z73-Tabla_ValidaciónMétodo!Z73</f>
        <v>0</v>
      </c>
      <c r="Z73" s="81" t="n">
        <f aca="false">Tabla_Simulada!AA73-Tabla_ValidaciónMétodo!AA73</f>
        <v>0</v>
      </c>
      <c r="AC73" s="91" t="n">
        <f aca="false">Tabla_Simulada!AD108-Tabla_ValidaciónMétodo!AD108</f>
        <v>0</v>
      </c>
      <c r="AD73" s="92" t="n">
        <f aca="false">Tabla_Simulada!AE73-Tabla_ValidaciónMétodo!AE73</f>
        <v>0</v>
      </c>
      <c r="AE73" s="93" t="n">
        <f aca="false">Tabla_Simulada!AF73-Tabla_ValidaciónMétodo!AF73</f>
        <v>0</v>
      </c>
      <c r="AF73" s="92" t="n">
        <f aca="false">Tabla_Simulada!AG73-Tabla_ValidaciónMétodo!AG73</f>
        <v>0</v>
      </c>
      <c r="AG73" s="92" t="n">
        <f aca="false">Tabla_Simulada!AH73-Tabla_ValidaciónMétodo!AH73</f>
        <v>0</v>
      </c>
      <c r="AH73" s="92" t="n">
        <f aca="false">Tabla_Simulada!AI73-Tabla_ValidaciónMétodo!AI73</f>
        <v>0</v>
      </c>
      <c r="AI73" s="92" t="n">
        <f aca="false">Tabla_Simulada!AJ73-Tabla_ValidaciónMétodo!AJ73</f>
        <v>0</v>
      </c>
      <c r="AJ73" s="92" t="n">
        <f aca="false">Tabla_Simulada!AK73-Tabla_ValidaciónMétodo!AK73</f>
        <v>0</v>
      </c>
      <c r="AK73" s="92" t="n">
        <f aca="false">Tabla_Simulada!AL73-Tabla_ValidaciónMétodo!AL73</f>
        <v>0</v>
      </c>
      <c r="AL73" s="92" t="n">
        <f aca="false">Tabla_Simulada!AM73-Tabla_ValidaciónMétodo!AM73</f>
        <v>0</v>
      </c>
      <c r="AM73" s="92" t="n">
        <f aca="false">Tabla_Simulada!AN73-Tabla_ValidaciónMétodo!AN73</f>
        <v>0</v>
      </c>
      <c r="AO73" s="94" t="n">
        <f aca="false">Tabla_Simulada!AP73-Tabla_ValidaciónMétodo!AP73</f>
        <v>0</v>
      </c>
      <c r="AP73" s="81" t="n">
        <f aca="false">Tabla_Simulada!AQ73-Tabla_ValidaciónMétodo!AQ73</f>
        <v>0</v>
      </c>
      <c r="AQ73" s="94" t="n">
        <f aca="false">Tabla_Simulada!AR73-Tabla_ValidaciónMétodo!AR73</f>
        <v>0</v>
      </c>
      <c r="AR73" s="81" t="n">
        <f aca="false">Tabla_Simulada!AS73-Tabla_ValidaciónMétodo!AS73</f>
        <v>0</v>
      </c>
      <c r="AS73" s="94" t="n">
        <f aca="false">Tabla_Simulada!AT73-Tabla_ValidaciónMétodo!AT73</f>
        <v>0</v>
      </c>
      <c r="AT73" s="81" t="n">
        <f aca="false">Tabla_Simulada!AU73-Tabla_ValidaciónMétodo!AU73</f>
        <v>0</v>
      </c>
      <c r="AU73" s="94" t="n">
        <f aca="false">Tabla_Simulada!AV73-Tabla_ValidaciónMétodo!AV73</f>
        <v>0</v>
      </c>
      <c r="AV73" s="81" t="n">
        <f aca="false">Tabla_Simulada!AW73-Tabla_ValidaciónMétodo!AW73</f>
        <v>0</v>
      </c>
      <c r="AW73" s="94" t="n">
        <f aca="false">Tabla_Simulada!AX73-Tabla_ValidaciónMétodo!AX73</f>
        <v>0</v>
      </c>
      <c r="AX73" s="81" t="n">
        <f aca="false">Tabla_Simulada!AY73-Tabla_ValidaciónMétodo!AY73</f>
        <v>0</v>
      </c>
    </row>
    <row r="74" customFormat="false" ht="13.8" hidden="false" customHeight="false" outlineLevel="0" collapsed="false">
      <c r="A74" s="89" t="s">
        <v>68</v>
      </c>
      <c r="B74" s="81" t="n">
        <f aca="false">Tabla_Simulada!B74-Tabla_ValidaciónMétodo!B74</f>
        <v>0</v>
      </c>
      <c r="C74" s="81" t="n">
        <f aca="false">Tabla_Simulada!C74-Tabla_ValidaciónMétodo!C74</f>
        <v>0</v>
      </c>
      <c r="D74" s="81" t="n">
        <f aca="false">Tabla_Simulada!D74-Tabla_ValidaciónMétodo!D74</f>
        <v>0</v>
      </c>
      <c r="E74" s="81" t="n">
        <f aca="false">Tabla_Simulada!E74-Tabla_ValidaciónMétodo!E74</f>
        <v>0</v>
      </c>
      <c r="F74" s="81" t="n">
        <f aca="false">Tabla_Simulada!F74-Tabla_ValidaciónMétodo!F74</f>
        <v>0</v>
      </c>
      <c r="G74" s="81" t="n">
        <f aca="false">Tabla_Simulada!G74-Tabla_ValidaciónMétodo!G74</f>
        <v>0</v>
      </c>
      <c r="H74" s="81" t="n">
        <f aca="false">Tabla_Simulada!H74-Tabla_ValidaciónMétodo!H74</f>
        <v>0</v>
      </c>
      <c r="I74" s="94" t="n">
        <f aca="false">Tabla_Simulada!I74-Tabla_ValidaciónMétodo!I74</f>
        <v>0</v>
      </c>
      <c r="J74" s="81" t="n">
        <f aca="false">Tabla_Simulada!J74-Tabla_ValidaciónMétodo!J74</f>
        <v>0</v>
      </c>
      <c r="K74" s="94" t="n">
        <f aca="false">Tabla_Simulada!K74-Tabla_ValidaciónMétodo!K74</f>
        <v>0</v>
      </c>
      <c r="L74" s="81" t="n">
        <f aca="false">Tabla_Simulada!L74-Tabla_ValidaciónMétodo!L74</f>
        <v>0</v>
      </c>
      <c r="M74" s="94" t="n">
        <f aca="false">Tabla_Simulada!M74-Tabla_ValidaciónMétodo!M74</f>
        <v>0</v>
      </c>
      <c r="N74" s="81" t="n">
        <f aca="false">Tabla_Simulada!N74-Tabla_ValidaciónMétodo!N74</f>
        <v>0</v>
      </c>
      <c r="O74" s="81" t="n">
        <f aca="false">Tabla_Simulada!P74-Tabla_ValidaciónMétodo!P74</f>
        <v>0</v>
      </c>
      <c r="P74" s="81" t="n">
        <f aca="false">Tabla_Simulada!Q74-Tabla_ValidaciónMétodo!Q74</f>
        <v>0</v>
      </c>
      <c r="Q74" s="81" t="n">
        <f aca="false">Tabla_Simulada!R74-Tabla_ValidaciónMétodo!R74</f>
        <v>0</v>
      </c>
      <c r="S74" s="81" t="n">
        <f aca="false">Tabla_Simulada!T74-Tabla_ValidaciónMétodo!T74</f>
        <v>0</v>
      </c>
      <c r="T74" s="81" t="n">
        <f aca="false">Tabla_Simulada!U74-Tabla_ValidaciónMétodo!U74</f>
        <v>0</v>
      </c>
      <c r="U74" s="81" t="n">
        <f aca="false">Tabla_Simulada!V74-Tabla_ValidaciónMétodo!V74</f>
        <v>0</v>
      </c>
      <c r="V74" s="81" t="n">
        <f aca="false">Tabla_Simulada!W74-Tabla_ValidaciónMétodo!W74</f>
        <v>0</v>
      </c>
      <c r="W74" s="81" t="n">
        <f aca="false">Tabla_Simulada!X74-Tabla_ValidaciónMétodo!X74</f>
        <v>0</v>
      </c>
      <c r="X74" s="81" t="n">
        <f aca="false">Tabla_Simulada!Y74-Tabla_ValidaciónMétodo!Y74</f>
        <v>0</v>
      </c>
      <c r="Y74" s="81" t="n">
        <f aca="false">Tabla_Simulada!Z74-Tabla_ValidaciónMétodo!Z74</f>
        <v>0</v>
      </c>
      <c r="Z74" s="81" t="n">
        <f aca="false">Tabla_Simulada!AA74-Tabla_ValidaciónMétodo!AA74</f>
        <v>0</v>
      </c>
      <c r="AC74" s="91" t="n">
        <f aca="false">Tabla_Simulada!AD109-Tabla_ValidaciónMétodo!AD109</f>
        <v>0</v>
      </c>
      <c r="AD74" s="92" t="n">
        <f aca="false">Tabla_Simulada!AE74-Tabla_ValidaciónMétodo!AE74</f>
        <v>0</v>
      </c>
      <c r="AE74" s="93" t="n">
        <f aca="false">Tabla_Simulada!AF74-Tabla_ValidaciónMétodo!AF74</f>
        <v>0</v>
      </c>
      <c r="AF74" s="92" t="n">
        <f aca="false">Tabla_Simulada!AG74-Tabla_ValidaciónMétodo!AG74</f>
        <v>0</v>
      </c>
      <c r="AG74" s="92" t="n">
        <f aca="false">Tabla_Simulada!AH74-Tabla_ValidaciónMétodo!AH74</f>
        <v>0</v>
      </c>
      <c r="AH74" s="92" t="n">
        <f aca="false">Tabla_Simulada!AI74-Tabla_ValidaciónMétodo!AI74</f>
        <v>0</v>
      </c>
      <c r="AI74" s="92" t="n">
        <f aca="false">Tabla_Simulada!AJ74-Tabla_ValidaciónMétodo!AJ74</f>
        <v>0</v>
      </c>
      <c r="AJ74" s="92" t="n">
        <f aca="false">Tabla_Simulada!AK74-Tabla_ValidaciónMétodo!AK74</f>
        <v>0</v>
      </c>
      <c r="AK74" s="92" t="n">
        <f aca="false">Tabla_Simulada!AL74-Tabla_ValidaciónMétodo!AL74</f>
        <v>0</v>
      </c>
      <c r="AL74" s="92" t="n">
        <f aca="false">Tabla_Simulada!AM74-Tabla_ValidaciónMétodo!AM74</f>
        <v>0</v>
      </c>
      <c r="AM74" s="92" t="n">
        <f aca="false">Tabla_Simulada!AN74-Tabla_ValidaciónMétodo!AN74</f>
        <v>0</v>
      </c>
      <c r="AO74" s="94" t="n">
        <f aca="false">Tabla_Simulada!AP74-Tabla_ValidaciónMétodo!AP74</f>
        <v>0</v>
      </c>
      <c r="AP74" s="81" t="n">
        <f aca="false">Tabla_Simulada!AQ74-Tabla_ValidaciónMétodo!AQ74</f>
        <v>0</v>
      </c>
      <c r="AQ74" s="94" t="n">
        <f aca="false">Tabla_Simulada!AR74-Tabla_ValidaciónMétodo!AR74</f>
        <v>0</v>
      </c>
      <c r="AR74" s="81" t="n">
        <f aca="false">Tabla_Simulada!AS74-Tabla_ValidaciónMétodo!AS74</f>
        <v>0</v>
      </c>
      <c r="AS74" s="94" t="n">
        <f aca="false">Tabla_Simulada!AT74-Tabla_ValidaciónMétodo!AT74</f>
        <v>0</v>
      </c>
      <c r="AT74" s="81" t="n">
        <f aca="false">Tabla_Simulada!AU74-Tabla_ValidaciónMétodo!AU74</f>
        <v>0</v>
      </c>
      <c r="AU74" s="94" t="n">
        <f aca="false">Tabla_Simulada!AV74-Tabla_ValidaciónMétodo!AV74</f>
        <v>0</v>
      </c>
      <c r="AV74" s="81" t="n">
        <f aca="false">Tabla_Simulada!AW74-Tabla_ValidaciónMétodo!AW74</f>
        <v>0</v>
      </c>
      <c r="AW74" s="94" t="n">
        <f aca="false">Tabla_Simulada!AX74-Tabla_ValidaciónMétodo!AX74</f>
        <v>0</v>
      </c>
      <c r="AX74" s="81" t="n">
        <f aca="false">Tabla_Simulada!AY74-Tabla_ValidaciónMétodo!AY74</f>
        <v>0</v>
      </c>
    </row>
    <row r="75" customFormat="false" ht="13.8" hidden="false" customHeight="false" outlineLevel="0" collapsed="false">
      <c r="A75" s="89" t="s">
        <v>69</v>
      </c>
      <c r="B75" s="81" t="n">
        <f aca="false">Tabla_Simulada!B75-Tabla_ValidaciónMétodo!B75</f>
        <v>0</v>
      </c>
      <c r="C75" s="81" t="n">
        <f aca="false">Tabla_Simulada!C75-Tabla_ValidaciónMétodo!C75</f>
        <v>0</v>
      </c>
      <c r="D75" s="81" t="n">
        <f aca="false">Tabla_Simulada!D75-Tabla_ValidaciónMétodo!D75</f>
        <v>0</v>
      </c>
      <c r="E75" s="81" t="n">
        <f aca="false">Tabla_Simulada!E75-Tabla_ValidaciónMétodo!E75</f>
        <v>0</v>
      </c>
      <c r="F75" s="81" t="n">
        <f aca="false">Tabla_Simulada!F75-Tabla_ValidaciónMétodo!F75</f>
        <v>0</v>
      </c>
      <c r="G75" s="81" t="n">
        <f aca="false">Tabla_Simulada!G75-Tabla_ValidaciónMétodo!G75</f>
        <v>0</v>
      </c>
      <c r="H75" s="81" t="n">
        <f aca="false">Tabla_Simulada!H75-Tabla_ValidaciónMétodo!H75</f>
        <v>0</v>
      </c>
      <c r="I75" s="94" t="n">
        <f aca="false">Tabla_Simulada!I75-Tabla_ValidaciónMétodo!I75</f>
        <v>0</v>
      </c>
      <c r="J75" s="81" t="n">
        <f aca="false">Tabla_Simulada!J75-Tabla_ValidaciónMétodo!J75</f>
        <v>0</v>
      </c>
      <c r="K75" s="94" t="n">
        <f aca="false">Tabla_Simulada!K75-Tabla_ValidaciónMétodo!K75</f>
        <v>0</v>
      </c>
      <c r="L75" s="81" t="n">
        <f aca="false">Tabla_Simulada!L75-Tabla_ValidaciónMétodo!L75</f>
        <v>0</v>
      </c>
      <c r="M75" s="94" t="n">
        <f aca="false">Tabla_Simulada!M75-Tabla_ValidaciónMétodo!M75</f>
        <v>0</v>
      </c>
      <c r="N75" s="81" t="n">
        <f aca="false">Tabla_Simulada!N75-Tabla_ValidaciónMétodo!N75</f>
        <v>0</v>
      </c>
      <c r="O75" s="81" t="n">
        <f aca="false">Tabla_Simulada!P75-Tabla_ValidaciónMétodo!P75</f>
        <v>0</v>
      </c>
      <c r="P75" s="81" t="n">
        <f aca="false">Tabla_Simulada!Q75-Tabla_ValidaciónMétodo!Q75</f>
        <v>0</v>
      </c>
      <c r="Q75" s="81" t="n">
        <f aca="false">Tabla_Simulada!R75-Tabla_ValidaciónMétodo!R75</f>
        <v>0</v>
      </c>
      <c r="S75" s="81" t="n">
        <f aca="false">Tabla_Simulada!T75-Tabla_ValidaciónMétodo!T75</f>
        <v>0</v>
      </c>
      <c r="T75" s="81" t="n">
        <f aca="false">Tabla_Simulada!U75-Tabla_ValidaciónMétodo!U75</f>
        <v>0</v>
      </c>
      <c r="U75" s="81" t="n">
        <f aca="false">Tabla_Simulada!V75-Tabla_ValidaciónMétodo!V75</f>
        <v>0</v>
      </c>
      <c r="V75" s="81" t="n">
        <f aca="false">Tabla_Simulada!W75-Tabla_ValidaciónMétodo!W75</f>
        <v>0</v>
      </c>
      <c r="W75" s="81" t="n">
        <f aca="false">Tabla_Simulada!X75-Tabla_ValidaciónMétodo!X75</f>
        <v>0</v>
      </c>
      <c r="X75" s="81" t="n">
        <f aca="false">Tabla_Simulada!Y75-Tabla_ValidaciónMétodo!Y75</f>
        <v>0</v>
      </c>
      <c r="Y75" s="81" t="n">
        <f aca="false">Tabla_Simulada!Z75-Tabla_ValidaciónMétodo!Z75</f>
        <v>0</v>
      </c>
      <c r="Z75" s="81" t="n">
        <f aca="false">Tabla_Simulada!AA75-Tabla_ValidaciónMétodo!AA75</f>
        <v>0</v>
      </c>
      <c r="AC75" s="91" t="n">
        <f aca="false">Tabla_Simulada!AD110-Tabla_ValidaciónMétodo!AD110</f>
        <v>0</v>
      </c>
      <c r="AD75" s="92" t="n">
        <f aca="false">Tabla_Simulada!AE75-Tabla_ValidaciónMétodo!AE75</f>
        <v>0</v>
      </c>
      <c r="AE75" s="93" t="n">
        <f aca="false">Tabla_Simulada!AF75-Tabla_ValidaciónMétodo!AF75</f>
        <v>0</v>
      </c>
      <c r="AF75" s="92" t="n">
        <f aca="false">Tabla_Simulada!AG75-Tabla_ValidaciónMétodo!AG75</f>
        <v>0</v>
      </c>
      <c r="AG75" s="92" t="n">
        <f aca="false">Tabla_Simulada!AH75-Tabla_ValidaciónMétodo!AH75</f>
        <v>0</v>
      </c>
      <c r="AH75" s="92" t="n">
        <f aca="false">Tabla_Simulada!AI75-Tabla_ValidaciónMétodo!AI75</f>
        <v>0</v>
      </c>
      <c r="AI75" s="92" t="n">
        <f aca="false">Tabla_Simulada!AJ75-Tabla_ValidaciónMétodo!AJ75</f>
        <v>0</v>
      </c>
      <c r="AJ75" s="92" t="n">
        <f aca="false">Tabla_Simulada!AK75-Tabla_ValidaciónMétodo!AK75</f>
        <v>0</v>
      </c>
      <c r="AK75" s="92" t="n">
        <f aca="false">Tabla_Simulada!AL75-Tabla_ValidaciónMétodo!AL75</f>
        <v>0</v>
      </c>
      <c r="AL75" s="92" t="n">
        <f aca="false">Tabla_Simulada!AM75-Tabla_ValidaciónMétodo!AM75</f>
        <v>0</v>
      </c>
      <c r="AM75" s="92" t="n">
        <f aca="false">Tabla_Simulada!AN75-Tabla_ValidaciónMétodo!AN75</f>
        <v>0</v>
      </c>
      <c r="AO75" s="94" t="n">
        <f aca="false">Tabla_Simulada!AP75-Tabla_ValidaciónMétodo!AP75</f>
        <v>0</v>
      </c>
      <c r="AP75" s="81" t="n">
        <f aca="false">Tabla_Simulada!AQ75-Tabla_ValidaciónMétodo!AQ75</f>
        <v>0</v>
      </c>
      <c r="AQ75" s="94" t="n">
        <f aca="false">Tabla_Simulada!AR75-Tabla_ValidaciónMétodo!AR75</f>
        <v>0</v>
      </c>
      <c r="AR75" s="81" t="n">
        <f aca="false">Tabla_Simulada!AS75-Tabla_ValidaciónMétodo!AS75</f>
        <v>0</v>
      </c>
      <c r="AS75" s="94" t="n">
        <f aca="false">Tabla_Simulada!AT75-Tabla_ValidaciónMétodo!AT75</f>
        <v>0</v>
      </c>
      <c r="AT75" s="81" t="n">
        <f aca="false">Tabla_Simulada!AU75-Tabla_ValidaciónMétodo!AU75</f>
        <v>0</v>
      </c>
      <c r="AU75" s="94" t="n">
        <f aca="false">Tabla_Simulada!AV75-Tabla_ValidaciónMétodo!AV75</f>
        <v>0</v>
      </c>
      <c r="AV75" s="81" t="n">
        <f aca="false">Tabla_Simulada!AW75-Tabla_ValidaciónMétodo!AW75</f>
        <v>0</v>
      </c>
      <c r="AW75" s="94" t="n">
        <f aca="false">Tabla_Simulada!AX75-Tabla_ValidaciónMétodo!AX75</f>
        <v>0</v>
      </c>
      <c r="AX75" s="81" t="n">
        <f aca="false">Tabla_Simulada!AY75-Tabla_ValidaciónMétodo!AY75</f>
        <v>0</v>
      </c>
    </row>
    <row r="76" customFormat="false" ht="13.8" hidden="false" customHeight="false" outlineLevel="0" collapsed="false">
      <c r="A76" s="95" t="s">
        <v>70</v>
      </c>
      <c r="B76" s="97" t="n">
        <f aca="false">Tabla_Simulada!B76-Tabla_ValidaciónMétodo!B76</f>
        <v>0</v>
      </c>
      <c r="C76" s="97" t="n">
        <f aca="false">Tabla_Simulada!C76-Tabla_ValidaciónMétodo!C76</f>
        <v>0</v>
      </c>
      <c r="D76" s="97" t="n">
        <f aca="false">Tabla_Simulada!D76-Tabla_ValidaciónMétodo!D76</f>
        <v>0</v>
      </c>
      <c r="E76" s="97" t="n">
        <f aca="false">Tabla_Simulada!E76-Tabla_ValidaciónMétodo!E76</f>
        <v>0</v>
      </c>
      <c r="F76" s="97" t="n">
        <f aca="false">Tabla_Simulada!F76-Tabla_ValidaciónMétodo!F76</f>
        <v>0</v>
      </c>
      <c r="G76" s="97" t="n">
        <f aca="false">Tabla_Simulada!G76-Tabla_ValidaciónMétodo!G76</f>
        <v>0</v>
      </c>
      <c r="H76" s="97" t="n">
        <f aca="false">Tabla_Simulada!H76-Tabla_ValidaciónMétodo!H76</f>
        <v>0</v>
      </c>
      <c r="I76" s="103" t="n">
        <f aca="false">Tabla_Simulada!I76-Tabla_ValidaciónMétodo!I76</f>
        <v>0</v>
      </c>
      <c r="J76" s="97" t="n">
        <f aca="false">Tabla_Simulada!J76-Tabla_ValidaciónMétodo!J76</f>
        <v>0</v>
      </c>
      <c r="K76" s="103" t="n">
        <f aca="false">Tabla_Simulada!K76-Tabla_ValidaciónMétodo!K76</f>
        <v>0</v>
      </c>
      <c r="L76" s="97" t="n">
        <f aca="false">Tabla_Simulada!L76-Tabla_ValidaciónMétodo!L76</f>
        <v>0</v>
      </c>
      <c r="M76" s="103" t="n">
        <f aca="false">Tabla_Simulada!M76-Tabla_ValidaciónMétodo!M76</f>
        <v>0</v>
      </c>
      <c r="N76" s="97" t="n">
        <f aca="false">Tabla_Simulada!N76-Tabla_ValidaciónMétodo!N76</f>
        <v>0</v>
      </c>
      <c r="O76" s="97" t="n">
        <f aca="false">Tabla_Simulada!P76-Tabla_ValidaciónMétodo!P76</f>
        <v>0</v>
      </c>
      <c r="P76" s="97" t="n">
        <f aca="false">Tabla_Simulada!Q76-Tabla_ValidaciónMétodo!Q76</f>
        <v>0</v>
      </c>
      <c r="Q76" s="97" t="n">
        <f aca="false">Tabla_Simulada!R76-Tabla_ValidaciónMétodo!R76</f>
        <v>0</v>
      </c>
      <c r="S76" s="97" t="n">
        <f aca="false">Tabla_Simulada!T76-Tabla_ValidaciónMétodo!T76</f>
        <v>0</v>
      </c>
      <c r="T76" s="97" t="n">
        <f aca="false">Tabla_Simulada!U76-Tabla_ValidaciónMétodo!U76</f>
        <v>0</v>
      </c>
      <c r="U76" s="97" t="n">
        <f aca="false">Tabla_Simulada!V76-Tabla_ValidaciónMétodo!V76</f>
        <v>0</v>
      </c>
      <c r="V76" s="97" t="n">
        <f aca="false">Tabla_Simulada!W76-Tabla_ValidaciónMétodo!W76</f>
        <v>0</v>
      </c>
      <c r="W76" s="97" t="n">
        <f aca="false">Tabla_Simulada!X76-Tabla_ValidaciónMétodo!X76</f>
        <v>0</v>
      </c>
      <c r="X76" s="97" t="n">
        <f aca="false">Tabla_Simulada!Y76-Tabla_ValidaciónMétodo!Y76</f>
        <v>0</v>
      </c>
      <c r="Y76" s="97" t="n">
        <f aca="false">Tabla_Simulada!Z76-Tabla_ValidaciónMétodo!Z76</f>
        <v>0</v>
      </c>
      <c r="Z76" s="97" t="n">
        <f aca="false">Tabla_Simulada!AA76-Tabla_ValidaciónMétodo!AA76</f>
        <v>0</v>
      </c>
      <c r="AC76" s="100" t="n">
        <f aca="false">Tabla_Simulada!AD111-Tabla_ValidaciónMétodo!AD111</f>
        <v>0</v>
      </c>
      <c r="AD76" s="101" t="n">
        <f aca="false">Tabla_Simulada!AE76-Tabla_ValidaciónMétodo!AE76</f>
        <v>0</v>
      </c>
      <c r="AE76" s="102" t="n">
        <f aca="false">Tabla_Simulada!AF76-Tabla_ValidaciónMétodo!AF76</f>
        <v>0</v>
      </c>
      <c r="AF76" s="101" t="n">
        <f aca="false">Tabla_Simulada!AG76-Tabla_ValidaciónMétodo!AG76</f>
        <v>0</v>
      </c>
      <c r="AG76" s="101" t="n">
        <f aca="false">Tabla_Simulada!AH76-Tabla_ValidaciónMétodo!AH76</f>
        <v>0</v>
      </c>
      <c r="AH76" s="101" t="n">
        <f aca="false">Tabla_Simulada!AI76-Tabla_ValidaciónMétodo!AI76</f>
        <v>0</v>
      </c>
      <c r="AI76" s="101" t="n">
        <f aca="false">Tabla_Simulada!AJ76-Tabla_ValidaciónMétodo!AJ76</f>
        <v>0</v>
      </c>
      <c r="AJ76" s="101" t="n">
        <f aca="false">Tabla_Simulada!AK76-Tabla_ValidaciónMétodo!AK76</f>
        <v>0</v>
      </c>
      <c r="AK76" s="101" t="n">
        <f aca="false">Tabla_Simulada!AL76-Tabla_ValidaciónMétodo!AL76</f>
        <v>0</v>
      </c>
      <c r="AL76" s="101" t="n">
        <f aca="false">Tabla_Simulada!AM76-Tabla_ValidaciónMétodo!AM76</f>
        <v>0</v>
      </c>
      <c r="AM76" s="101" t="n">
        <f aca="false">Tabla_Simulada!AN76-Tabla_ValidaciónMétodo!AN76</f>
        <v>0</v>
      </c>
      <c r="AO76" s="103" t="n">
        <f aca="false">Tabla_Simulada!AP76-Tabla_ValidaciónMétodo!AP76</f>
        <v>0</v>
      </c>
      <c r="AP76" s="97" t="n">
        <f aca="false">Tabla_Simulada!AQ76-Tabla_ValidaciónMétodo!AQ76</f>
        <v>0</v>
      </c>
      <c r="AQ76" s="103" t="n">
        <f aca="false">Tabla_Simulada!AR76-Tabla_ValidaciónMétodo!AR76</f>
        <v>0</v>
      </c>
      <c r="AR76" s="97" t="n">
        <f aca="false">Tabla_Simulada!AS76-Tabla_ValidaciónMétodo!AS76</f>
        <v>0</v>
      </c>
      <c r="AS76" s="103" t="n">
        <f aca="false">Tabla_Simulada!AT76-Tabla_ValidaciónMétodo!AT76</f>
        <v>0</v>
      </c>
      <c r="AT76" s="97" t="n">
        <f aca="false">Tabla_Simulada!AU76-Tabla_ValidaciónMétodo!AU76</f>
        <v>0</v>
      </c>
      <c r="AU76" s="103" t="n">
        <f aca="false">Tabla_Simulada!AV76-Tabla_ValidaciónMétodo!AV76</f>
        <v>0</v>
      </c>
      <c r="AV76" s="97" t="n">
        <f aca="false">Tabla_Simulada!AW76-Tabla_ValidaciónMétodo!AW76</f>
        <v>0</v>
      </c>
      <c r="AW76" s="103" t="n">
        <f aca="false">Tabla_Simulada!AX76-Tabla_ValidaciónMétodo!AX76</f>
        <v>0</v>
      </c>
      <c r="AX76" s="97" t="n">
        <f aca="false">Tabla_Simulada!AY76-Tabla_ValidaciónMétodo!AY76</f>
        <v>0</v>
      </c>
    </row>
    <row r="77" customFormat="false" ht="13.8" hidden="false" customHeight="false" outlineLevel="0" collapsed="false">
      <c r="A77" s="104" t="s">
        <v>71</v>
      </c>
      <c r="B77" s="108" t="n">
        <f aca="false">Tabla_Simulada!B112-Tabla_ValidaciónMétodo!B112</f>
        <v>0</v>
      </c>
      <c r="C77" s="108" t="n">
        <f aca="false">Tabla_Simulada!C112-Tabla_ValidaciónMétodo!C112</f>
        <v>0</v>
      </c>
      <c r="D77" s="108" t="n">
        <f aca="false">Tabla_Simulada!D112-Tabla_ValidaciónMétodo!D112</f>
        <v>0</v>
      </c>
      <c r="E77" s="108" t="n">
        <f aca="false">Tabla_Simulada!E112-Tabla_ValidaciónMétodo!E112</f>
        <v>0</v>
      </c>
      <c r="F77" s="108" t="n">
        <f aca="false">Tabla_Simulada!F112-Tabla_ValidaciónMétodo!F112</f>
        <v>0</v>
      </c>
      <c r="G77" s="108" t="n">
        <f aca="false">Tabla_Simulada!G112-Tabla_ValidaciónMétodo!G112</f>
        <v>0</v>
      </c>
      <c r="H77" s="108" t="n">
        <f aca="false">Tabla_Simulada!H112-Tabla_ValidaciónMétodo!H112</f>
        <v>0</v>
      </c>
      <c r="I77" s="116" t="n">
        <f aca="false">Tabla_Simulada!I112-Tabla_ValidaciónMétodo!I112</f>
        <v>0</v>
      </c>
      <c r="J77" s="108" t="n">
        <f aca="false">Tabla_Simulada!J112-Tabla_ValidaciónMétodo!J112</f>
        <v>0</v>
      </c>
      <c r="K77" s="116" t="n">
        <f aca="false">Tabla_Simulada!K112-Tabla_ValidaciónMétodo!K112</f>
        <v>0</v>
      </c>
      <c r="L77" s="108" t="n">
        <f aca="false">Tabla_Simulada!L112-Tabla_ValidaciónMétodo!L112</f>
        <v>0</v>
      </c>
      <c r="M77" s="116" t="n">
        <f aca="false">Tabla_Simulada!M112-Tabla_ValidaciónMétodo!M112</f>
        <v>0</v>
      </c>
      <c r="N77" s="108" t="n">
        <f aca="false">Tabla_Simulada!N112-Tabla_ValidaciónMétodo!N112</f>
        <v>0</v>
      </c>
      <c r="O77" s="108" t="n">
        <f aca="false">Tabla_Simulada!P112-Tabla_ValidaciónMétodo!P112</f>
        <v>0</v>
      </c>
      <c r="P77" s="108" t="n">
        <f aca="false">Tabla_Simulada!Q112-Tabla_ValidaciónMétodo!Q112</f>
        <v>0</v>
      </c>
      <c r="Q77" s="108" t="n">
        <f aca="false">Tabla_Simulada!R112-Tabla_ValidaciónMétodo!R112</f>
        <v>0</v>
      </c>
      <c r="S77" s="108" t="n">
        <f aca="false">Tabla_Simulada!T112-Tabla_ValidaciónMétodo!T112</f>
        <v>0</v>
      </c>
      <c r="T77" s="108" t="n">
        <f aca="false">Tabla_Simulada!U112-Tabla_ValidaciónMétodo!U112</f>
        <v>0</v>
      </c>
      <c r="U77" s="108" t="n">
        <f aca="false">Tabla_Simulada!V112-Tabla_ValidaciónMétodo!V112</f>
        <v>0</v>
      </c>
      <c r="V77" s="108" t="n">
        <f aca="false">Tabla_Simulada!W112-Tabla_ValidaciónMétodo!W112</f>
        <v>0</v>
      </c>
      <c r="W77" s="108" t="n">
        <f aca="false">Tabla_Simulada!X112-Tabla_ValidaciónMétodo!X112</f>
        <v>0</v>
      </c>
      <c r="X77" s="108" t="n">
        <f aca="false">Tabla_Simulada!Y112-Tabla_ValidaciónMétodo!Y112</f>
        <v>0</v>
      </c>
      <c r="Y77" s="108" t="n">
        <f aca="false">Tabla_Simulada!Z112-Tabla_ValidaciónMétodo!Z112</f>
        <v>0</v>
      </c>
      <c r="Z77" s="108" t="n">
        <f aca="false">Tabla_Simulada!AA112-Tabla_ValidaciónMétodo!AA112</f>
        <v>0</v>
      </c>
      <c r="AB77" s="112" t="s">
        <v>295</v>
      </c>
      <c r="AC77" s="112" t="n">
        <f aca="false">Tabla_Simulada!AD112-Tabla_ValidaciónMétodo!AD112</f>
        <v>0</v>
      </c>
      <c r="AD77" s="111"/>
      <c r="AE77" s="113" t="n">
        <f aca="false">Tabla_Simulada!AF77-Tabla_ValidaciónMétodo!AF77</f>
        <v>0</v>
      </c>
      <c r="AF77" s="111"/>
      <c r="AG77" s="114" t="n">
        <f aca="false">Tabla_Simulada!AH77-Tabla_ValidaciónMétodo!AH77</f>
        <v>0</v>
      </c>
      <c r="AH77" s="111"/>
      <c r="AI77" s="114" t="n">
        <f aca="false">Tabla_Simulada!AJ77-Tabla_ValidaciónMétodo!AJ77</f>
        <v>0</v>
      </c>
      <c r="AJ77" s="111"/>
      <c r="AK77" s="114" t="n">
        <f aca="false">Tabla_Simulada!AL77-Tabla_ValidaciónMétodo!AL77</f>
        <v>0</v>
      </c>
      <c r="AL77" s="115"/>
      <c r="AM77" s="114" t="n">
        <f aca="false">Tabla_Simulada!AN77-Tabla_ValidaciónMétodo!AN77</f>
        <v>0</v>
      </c>
      <c r="AO77" s="116" t="n">
        <f aca="false">Tabla_Simulada!AP77-Tabla_ValidaciónMétodo!AP77</f>
        <v>0</v>
      </c>
      <c r="AP77" s="108" t="n">
        <f aca="false">Tabla_Simulada!AQ77-Tabla_ValidaciónMétodo!AQ77</f>
        <v>0</v>
      </c>
      <c r="AQ77" s="116" t="n">
        <f aca="false">Tabla_Simulada!AR77-Tabla_ValidaciónMétodo!AR77</f>
        <v>0</v>
      </c>
      <c r="AR77" s="108" t="n">
        <f aca="false">Tabla_Simulada!AS77-Tabla_ValidaciónMétodo!AS77</f>
        <v>0</v>
      </c>
      <c r="AS77" s="116" t="n">
        <f aca="false">Tabla_Simulada!AT77-Tabla_ValidaciónMétodo!AT77</f>
        <v>0</v>
      </c>
      <c r="AT77" s="108" t="n">
        <f aca="false">Tabla_Simulada!AU77-Tabla_ValidaciónMétodo!AU77</f>
        <v>0</v>
      </c>
      <c r="AU77" s="116" t="n">
        <f aca="false">Tabla_Simulada!AV77-Tabla_ValidaciónMétodo!AV77</f>
        <v>0</v>
      </c>
      <c r="AV77" s="108" t="n">
        <f aca="false">Tabla_Simulada!AW77-Tabla_ValidaciónMétodo!AW77</f>
        <v>0</v>
      </c>
      <c r="AW77" s="116" t="n">
        <f aca="false">Tabla_Simulada!AX77-Tabla_ValidaciónMétodo!AX77</f>
        <v>0</v>
      </c>
      <c r="AX77" s="108" t="n">
        <f aca="false">Tabla_Simulada!AY77-Tabla_ValidaciónMétodo!AY77</f>
        <v>0</v>
      </c>
    </row>
    <row r="78" customFormat="false" ht="13.8" hidden="false" customHeight="false" outlineLevel="0" collapsed="false">
      <c r="A78" s="57" t="s">
        <v>72</v>
      </c>
      <c r="AB78" s="112" t="s">
        <v>296</v>
      </c>
      <c r="AC78" s="112" t="n">
        <f aca="false">Tabla_Simulada!AD113-Tabla_ValidaciónMétodo!AD113</f>
        <v>0</v>
      </c>
      <c r="AD78" s="111"/>
      <c r="AE78" s="113" t="n">
        <f aca="false">Tabla_Simulada!AF78-Tabla_ValidaciónMétodo!AF78</f>
        <v>0</v>
      </c>
      <c r="AF78" s="111"/>
      <c r="AG78" s="114" t="n">
        <f aca="false">Tabla_Simulada!AH78-Tabla_ValidaciónMétodo!AH78</f>
        <v>0</v>
      </c>
      <c r="AH78" s="111"/>
      <c r="AI78" s="114" t="n">
        <f aca="false">Tabla_Simulada!AJ78-Tabla_ValidaciónMétodo!AJ78</f>
        <v>0</v>
      </c>
      <c r="AJ78" s="111"/>
      <c r="AK78" s="114" t="n">
        <f aca="false">Tabla_Simulada!AL78-Tabla_ValidaciónMétodo!AL78</f>
        <v>0</v>
      </c>
      <c r="AL78" s="111"/>
      <c r="AM78" s="114"/>
    </row>
    <row r="79" customFormat="false" ht="13.8" hidden="false" customHeight="false" outlineLevel="0" collapsed="false">
      <c r="A79" s="57" t="s">
        <v>82</v>
      </c>
    </row>
    <row r="80" customFormat="false" ht="13.8" hidden="false" customHeight="false" outlineLevel="0" collapsed="false">
      <c r="A80" s="57"/>
    </row>
    <row r="81" customFormat="false" ht="13.8" hidden="false" customHeight="false" outlineLevel="0" collapsed="false">
      <c r="A81" s="16" t="str">
        <f aca="false">"Tabla " &amp; TEXT((ROW()+24) / 35, "0")</f>
        <v>Tabla 3</v>
      </c>
      <c r="B81" s="16"/>
      <c r="C81" s="16"/>
      <c r="D81" s="16"/>
      <c r="E81" s="16"/>
      <c r="F81" s="16"/>
      <c r="G81" s="16"/>
      <c r="H81" s="16"/>
      <c r="I81" s="16"/>
      <c r="J81" s="16"/>
    </row>
    <row r="82" customFormat="false" ht="13.8" hidden="false" customHeight="false" outlineLevel="0" collapsed="false">
      <c r="A82" s="16" t="s">
        <v>83</v>
      </c>
      <c r="B82" s="16"/>
      <c r="C82" s="16"/>
      <c r="D82" s="16"/>
      <c r="E82" s="16"/>
      <c r="F82" s="16"/>
      <c r="G82" s="16"/>
      <c r="H82" s="16"/>
      <c r="I82" s="16"/>
      <c r="J82" s="16"/>
    </row>
    <row r="83" customFormat="false" ht="12.75" hidden="false" customHeight="true" outlineLevel="0" collapsed="false">
      <c r="A83" s="66" t="s">
        <v>30</v>
      </c>
      <c r="B83" s="158" t="s">
        <v>275</v>
      </c>
      <c r="C83" s="158"/>
      <c r="D83" s="158"/>
      <c r="E83" s="158"/>
      <c r="F83" s="158"/>
      <c r="G83" s="158"/>
      <c r="H83" s="158"/>
      <c r="I83" s="69" t="s">
        <v>32</v>
      </c>
      <c r="J83" s="69" t="s">
        <v>33</v>
      </c>
      <c r="K83" s="69" t="s">
        <v>276</v>
      </c>
      <c r="L83" s="69" t="s">
        <v>277</v>
      </c>
      <c r="M83" s="69" t="s">
        <v>278</v>
      </c>
      <c r="N83" s="69" t="s">
        <v>34</v>
      </c>
      <c r="O83" s="69" t="s">
        <v>280</v>
      </c>
      <c r="P83" s="69" t="s">
        <v>281</v>
      </c>
      <c r="Q83" s="69" t="s">
        <v>282</v>
      </c>
      <c r="S83" s="136" t="s">
        <v>283</v>
      </c>
      <c r="T83" s="136"/>
      <c r="U83" s="136"/>
      <c r="V83" s="136"/>
      <c r="W83" s="136"/>
      <c r="X83" s="136"/>
      <c r="Y83" s="136"/>
      <c r="Z83" s="136"/>
      <c r="AC83" s="73" t="s">
        <v>284</v>
      </c>
      <c r="AD83" s="73"/>
      <c r="AE83" s="73" t="s">
        <v>285</v>
      </c>
      <c r="AF83" s="73"/>
      <c r="AG83" s="73" t="s">
        <v>286</v>
      </c>
      <c r="AH83" s="73"/>
      <c r="AI83" s="73" t="s">
        <v>287</v>
      </c>
      <c r="AJ83" s="73"/>
      <c r="AK83" s="73" t="s">
        <v>288</v>
      </c>
      <c r="AL83" s="73"/>
      <c r="AM83" s="74" t="s">
        <v>289</v>
      </c>
      <c r="AO83" s="73" t="s">
        <v>284</v>
      </c>
      <c r="AP83" s="73"/>
      <c r="AQ83" s="73" t="s">
        <v>285</v>
      </c>
      <c r="AR83" s="73"/>
      <c r="AS83" s="73" t="s">
        <v>286</v>
      </c>
      <c r="AT83" s="73"/>
      <c r="AU83" s="73" t="s">
        <v>287</v>
      </c>
      <c r="AV83" s="73"/>
      <c r="AW83" s="74" t="s">
        <v>288</v>
      </c>
      <c r="AX83" s="74"/>
    </row>
    <row r="84" customFormat="false" ht="37.3" hidden="false" customHeight="false" outlineLevel="0" collapsed="false">
      <c r="A84" s="66"/>
      <c r="B84" s="21" t="s">
        <v>84</v>
      </c>
      <c r="C84" s="21" t="s">
        <v>85</v>
      </c>
      <c r="D84" s="21" t="s">
        <v>86</v>
      </c>
      <c r="E84" s="21" t="s">
        <v>87</v>
      </c>
      <c r="F84" s="21" t="s">
        <v>88</v>
      </c>
      <c r="G84" s="21" t="s">
        <v>89</v>
      </c>
      <c r="H84" s="21" t="s">
        <v>90</v>
      </c>
      <c r="I84" s="69"/>
      <c r="J84" s="69"/>
      <c r="K84" s="69"/>
      <c r="L84" s="69"/>
      <c r="M84" s="69"/>
      <c r="N84" s="69"/>
      <c r="O84" s="69"/>
      <c r="P84" s="69"/>
      <c r="Q84" s="69"/>
      <c r="S84" s="73" t="str">
        <f aca="false">B84</f>
        <v>Alumnos Pregrado
(2018)</v>
      </c>
      <c r="T84" s="73" t="str">
        <f aca="false">C84</f>
        <v>N° Carreras Pregrado
(2018)</v>
      </c>
      <c r="U84" s="73" t="str">
        <f aca="false">D84</f>
        <v>JCE Totales
(2019)</v>
      </c>
      <c r="V84" s="73" t="str">
        <f aca="false">E84</f>
        <v>JCE              (Phd + Msc)
(2019)</v>
      </c>
      <c r="W84" s="73" t="str">
        <f aca="false">F84</f>
        <v>Total Proyectos 
(2019)</v>
      </c>
      <c r="X84" s="73" t="str">
        <f aca="false">G84</f>
        <v>Publicaciones ISI
(2019)</v>
      </c>
      <c r="Y84" s="73" t="str">
        <f aca="false">H84</f>
        <v>Publicaciones Scielo
(2019)</v>
      </c>
      <c r="Z84" s="69" t="s">
        <v>43</v>
      </c>
      <c r="AC84" s="73" t="s">
        <v>290</v>
      </c>
      <c r="AD84" s="73" t="s">
        <v>291</v>
      </c>
      <c r="AE84" s="73" t="s">
        <v>290</v>
      </c>
      <c r="AF84" s="73" t="s">
        <v>291</v>
      </c>
      <c r="AG84" s="73" t="s">
        <v>290</v>
      </c>
      <c r="AH84" s="73" t="s">
        <v>291</v>
      </c>
      <c r="AI84" s="73" t="s">
        <v>290</v>
      </c>
      <c r="AJ84" s="73" t="s">
        <v>291</v>
      </c>
      <c r="AK84" s="73" t="s">
        <v>290</v>
      </c>
      <c r="AL84" s="73" t="s">
        <v>291</v>
      </c>
      <c r="AM84" s="75" t="s">
        <v>292</v>
      </c>
      <c r="AO84" s="73" t="s">
        <v>293</v>
      </c>
      <c r="AP84" s="73" t="s">
        <v>294</v>
      </c>
      <c r="AQ84" s="73" t="s">
        <v>293</v>
      </c>
      <c r="AR84" s="73" t="s">
        <v>294</v>
      </c>
      <c r="AS84" s="73" t="s">
        <v>293</v>
      </c>
      <c r="AT84" s="73" t="s">
        <v>294</v>
      </c>
      <c r="AU84" s="73" t="s">
        <v>293</v>
      </c>
      <c r="AV84" s="73" t="s">
        <v>294</v>
      </c>
      <c r="AW84" s="73" t="s">
        <v>293</v>
      </c>
      <c r="AX84" s="75" t="s">
        <v>294</v>
      </c>
    </row>
    <row r="85" customFormat="false" ht="13.8" hidden="false" customHeight="false" outlineLevel="0" collapsed="false">
      <c r="A85" s="76" t="s">
        <v>44</v>
      </c>
      <c r="B85" s="79" t="n">
        <f aca="false">Tabla_Simulada!B85-Tabla_ValidaciónMétodo!B85</f>
        <v>0</v>
      </c>
      <c r="C85" s="79" t="n">
        <f aca="false">Tabla_Simulada!C85-Tabla_ValidaciónMétodo!C85</f>
        <v>0</v>
      </c>
      <c r="D85" s="79" t="n">
        <f aca="false">Tabla_Simulada!D85-Tabla_ValidaciónMétodo!D85</f>
        <v>0</v>
      </c>
      <c r="E85" s="79" t="n">
        <f aca="false">Tabla_Simulada!E85-Tabla_ValidaciónMétodo!E85</f>
        <v>0</v>
      </c>
      <c r="F85" s="79" t="n">
        <f aca="false">Tabla_Simulada!F85-Tabla_ValidaciónMétodo!F85</f>
        <v>0</v>
      </c>
      <c r="G85" s="79" t="n">
        <f aca="false">Tabla_Simulada!G85-Tabla_ValidaciónMétodo!G85</f>
        <v>0</v>
      </c>
      <c r="H85" s="79" t="n">
        <f aca="false">Tabla_Simulada!H85-Tabla_ValidaciónMétodo!H85</f>
        <v>0</v>
      </c>
      <c r="I85" s="88" t="n">
        <f aca="false">Tabla_Simulada!I85-Tabla_ValidaciónMétodo!I85</f>
        <v>0</v>
      </c>
      <c r="J85" s="79" t="n">
        <f aca="false">Tabla_Simulada!J85-Tabla_ValidaciónMétodo!J85</f>
        <v>0</v>
      </c>
      <c r="K85" s="88" t="n">
        <f aca="false">Tabla_Simulada!K85-Tabla_ValidaciónMétodo!K85</f>
        <v>0</v>
      </c>
      <c r="L85" s="81" t="n">
        <f aca="false">Tabla_Simulada!L85-Tabla_ValidaciónMétodo!L85</f>
        <v>0</v>
      </c>
      <c r="M85" s="94" t="n">
        <f aca="false">Tabla_Simulada!M85-Tabla_ValidaciónMétodo!M85</f>
        <v>0</v>
      </c>
      <c r="N85" s="81" t="n">
        <f aca="false">Tabla_Simulada!N85-Tabla_ValidaciónMétodo!N85</f>
        <v>0</v>
      </c>
      <c r="O85" s="81" t="n">
        <f aca="false">Tabla_Simulada!P85-Tabla_ValidaciónMétodo!P85</f>
        <v>0</v>
      </c>
      <c r="P85" s="81" t="n">
        <f aca="false">Tabla_Simulada!Q85-Tabla_ValidaciónMétodo!Q85</f>
        <v>0</v>
      </c>
      <c r="Q85" s="81" t="n">
        <f aca="false">Tabla_Simulada!R85-Tabla_ValidaciónMétodo!R85</f>
        <v>0</v>
      </c>
      <c r="S85" s="79" t="n">
        <f aca="false">Tabla_Simulada!T85-Tabla_ValidaciónMétodo!T85</f>
        <v>0</v>
      </c>
      <c r="T85" s="79" t="n">
        <f aca="false">Tabla_Simulada!U85-Tabla_ValidaciónMétodo!U85</f>
        <v>0</v>
      </c>
      <c r="U85" s="79" t="n">
        <f aca="false">Tabla_Simulada!V85-Tabla_ValidaciónMétodo!V85</f>
        <v>0</v>
      </c>
      <c r="V85" s="79" t="n">
        <f aca="false">Tabla_Simulada!W85-Tabla_ValidaciónMétodo!W85</f>
        <v>0</v>
      </c>
      <c r="W85" s="79" t="n">
        <f aca="false">Tabla_Simulada!X85-Tabla_ValidaciónMétodo!X85</f>
        <v>0</v>
      </c>
      <c r="X85" s="79" t="n">
        <f aca="false">Tabla_Simulada!Y85-Tabla_ValidaciónMétodo!Y85</f>
        <v>0</v>
      </c>
      <c r="Y85" s="79" t="n">
        <f aca="false">Tabla_Simulada!Z85-Tabla_ValidaciónMétodo!Z85</f>
        <v>0</v>
      </c>
      <c r="Z85" s="79" t="n">
        <f aca="false">Tabla_Simulada!AA85-Tabla_ValidaciónMétodo!AA85</f>
        <v>0</v>
      </c>
      <c r="AC85" s="184" t="n">
        <f aca="false">Tabla_Simulada!AD85-Tabla_ValidaciónMétodo!AD85</f>
        <v>0</v>
      </c>
      <c r="AD85" s="184" t="n">
        <f aca="false">Tabla_Simulada!AE85-Tabla_ValidaciónMétodo!AE85</f>
        <v>0</v>
      </c>
      <c r="AE85" s="184" t="n">
        <f aca="false">Tabla_Simulada!AF85-Tabla_ValidaciónMétodo!AF85</f>
        <v>0</v>
      </c>
      <c r="AF85" s="184" t="n">
        <f aca="false">Tabla_Simulada!AG85-Tabla_ValidaciónMétodo!AG85</f>
        <v>0</v>
      </c>
      <c r="AG85" s="184" t="n">
        <f aca="false">Tabla_Simulada!AH85-Tabla_ValidaciónMétodo!AH85</f>
        <v>0</v>
      </c>
      <c r="AH85" s="184" t="n">
        <f aca="false">Tabla_Simulada!AI85-Tabla_ValidaciónMétodo!AI85</f>
        <v>0</v>
      </c>
      <c r="AI85" s="184" t="n">
        <f aca="false">Tabla_Simulada!AJ85-Tabla_ValidaciónMétodo!AJ85</f>
        <v>0</v>
      </c>
      <c r="AJ85" s="184" t="n">
        <f aca="false">Tabla_Simulada!AK85-Tabla_ValidaciónMétodo!AK85</f>
        <v>0</v>
      </c>
      <c r="AK85" s="184" t="n">
        <f aca="false">Tabla_Simulada!AL85-Tabla_ValidaciónMétodo!AL85</f>
        <v>0</v>
      </c>
      <c r="AL85" s="184" t="n">
        <f aca="false">Tabla_Simulada!AM85-Tabla_ValidaciónMétodo!AM85</f>
        <v>0</v>
      </c>
      <c r="AM85" s="184" t="n">
        <f aca="false">Tabla_Simulada!AN85-Tabla_ValidaciónMétodo!AN85</f>
        <v>0</v>
      </c>
      <c r="AO85" s="88" t="n">
        <f aca="false">Tabla_Simulada!AP85-Tabla_ValidaciónMétodo!AP85</f>
        <v>0</v>
      </c>
      <c r="AP85" s="79" t="n">
        <f aca="false">Tabla_Simulada!AQ85-Tabla_ValidaciónMétodo!AQ85</f>
        <v>0</v>
      </c>
      <c r="AQ85" s="88" t="n">
        <f aca="false">Tabla_Simulada!AR85-Tabla_ValidaciónMétodo!AR85</f>
        <v>0</v>
      </c>
      <c r="AR85" s="79" t="n">
        <f aca="false">Tabla_Simulada!AS85-Tabla_ValidaciónMétodo!AS85</f>
        <v>0</v>
      </c>
      <c r="AS85" s="88" t="n">
        <f aca="false">Tabla_Simulada!AT85-Tabla_ValidaciónMétodo!AT85</f>
        <v>0</v>
      </c>
      <c r="AT85" s="79" t="n">
        <f aca="false">Tabla_Simulada!AU85-Tabla_ValidaciónMétodo!AU85</f>
        <v>0</v>
      </c>
      <c r="AU85" s="88" t="n">
        <f aca="false">Tabla_Simulada!AV85-Tabla_ValidaciónMétodo!AV85</f>
        <v>0</v>
      </c>
      <c r="AV85" s="79" t="n">
        <f aca="false">Tabla_Simulada!AW85-Tabla_ValidaciónMétodo!AW85</f>
        <v>0</v>
      </c>
      <c r="AW85" s="88" t="n">
        <f aca="false">Tabla_Simulada!AX85-Tabla_ValidaciónMétodo!AX85</f>
        <v>0</v>
      </c>
      <c r="AX85" s="79" t="n">
        <f aca="false">Tabla_Simulada!AY85-Tabla_ValidaciónMétodo!AY85</f>
        <v>0</v>
      </c>
    </row>
    <row r="86" customFormat="false" ht="13.8" hidden="false" customHeight="false" outlineLevel="0" collapsed="false">
      <c r="A86" s="89" t="s">
        <v>45</v>
      </c>
      <c r="B86" s="81" t="n">
        <f aca="false">Tabla_Simulada!B86-Tabla_ValidaciónMétodo!B86</f>
        <v>0</v>
      </c>
      <c r="C86" s="81" t="n">
        <f aca="false">Tabla_Simulada!C86-Tabla_ValidaciónMétodo!C86</f>
        <v>0</v>
      </c>
      <c r="D86" s="81" t="n">
        <f aca="false">Tabla_Simulada!D86-Tabla_ValidaciónMétodo!D86</f>
        <v>0</v>
      </c>
      <c r="E86" s="81" t="n">
        <f aca="false">Tabla_Simulada!E86-Tabla_ValidaciónMétodo!E86</f>
        <v>0</v>
      </c>
      <c r="F86" s="81" t="n">
        <f aca="false">Tabla_Simulada!F86-Tabla_ValidaciónMétodo!F86</f>
        <v>0</v>
      </c>
      <c r="G86" s="81" t="n">
        <f aca="false">Tabla_Simulada!G86-Tabla_ValidaciónMétodo!G86</f>
        <v>0</v>
      </c>
      <c r="H86" s="81" t="n">
        <f aca="false">Tabla_Simulada!H86-Tabla_ValidaciónMétodo!H86</f>
        <v>0</v>
      </c>
      <c r="I86" s="94" t="n">
        <f aca="false">Tabla_Simulada!I86-Tabla_ValidaciónMétodo!I86</f>
        <v>0</v>
      </c>
      <c r="J86" s="81" t="n">
        <f aca="false">Tabla_Simulada!J86-Tabla_ValidaciónMétodo!J86</f>
        <v>0</v>
      </c>
      <c r="K86" s="94" t="n">
        <f aca="false">Tabla_Simulada!K86-Tabla_ValidaciónMétodo!K86</f>
        <v>0</v>
      </c>
      <c r="L86" s="81" t="n">
        <f aca="false">Tabla_Simulada!L86-Tabla_ValidaciónMétodo!L86</f>
        <v>0</v>
      </c>
      <c r="M86" s="94" t="n">
        <f aca="false">Tabla_Simulada!M86-Tabla_ValidaciónMétodo!M86</f>
        <v>0</v>
      </c>
      <c r="N86" s="81" t="n">
        <f aca="false">Tabla_Simulada!N86-Tabla_ValidaciónMétodo!N86</f>
        <v>0</v>
      </c>
      <c r="O86" s="81" t="n">
        <f aca="false">Tabla_Simulada!P86-Tabla_ValidaciónMétodo!P86</f>
        <v>0</v>
      </c>
      <c r="P86" s="81" t="n">
        <f aca="false">Tabla_Simulada!Q86-Tabla_ValidaciónMétodo!Q86</f>
        <v>0</v>
      </c>
      <c r="Q86" s="81" t="n">
        <f aca="false">Tabla_Simulada!R86-Tabla_ValidaciónMétodo!R86</f>
        <v>0</v>
      </c>
      <c r="S86" s="81" t="n">
        <f aca="false">Tabla_Simulada!T86-Tabla_ValidaciónMétodo!T86</f>
        <v>0</v>
      </c>
      <c r="T86" s="81" t="n">
        <f aca="false">Tabla_Simulada!U86-Tabla_ValidaciónMétodo!U86</f>
        <v>0</v>
      </c>
      <c r="U86" s="81" t="n">
        <f aca="false">Tabla_Simulada!V86-Tabla_ValidaciónMétodo!V86</f>
        <v>0</v>
      </c>
      <c r="V86" s="81" t="n">
        <f aca="false">Tabla_Simulada!W86-Tabla_ValidaciónMétodo!W86</f>
        <v>0</v>
      </c>
      <c r="W86" s="81" t="n">
        <f aca="false">Tabla_Simulada!X86-Tabla_ValidaciónMétodo!X86</f>
        <v>0</v>
      </c>
      <c r="X86" s="81" t="n">
        <f aca="false">Tabla_Simulada!Y86-Tabla_ValidaciónMétodo!Y86</f>
        <v>0</v>
      </c>
      <c r="Y86" s="81" t="n">
        <f aca="false">Tabla_Simulada!Z86-Tabla_ValidaciónMétodo!Z86</f>
        <v>0</v>
      </c>
      <c r="Z86" s="81" t="n">
        <f aca="false">Tabla_Simulada!AA86-Tabla_ValidaciónMétodo!AA86</f>
        <v>0</v>
      </c>
      <c r="AC86" s="185" t="n">
        <f aca="false">Tabla_Simulada!AD86-Tabla_ValidaciónMétodo!AD86</f>
        <v>0</v>
      </c>
      <c r="AD86" s="185" t="n">
        <f aca="false">Tabla_Simulada!AE86-Tabla_ValidaciónMétodo!AE86</f>
        <v>0</v>
      </c>
      <c r="AE86" s="185" t="n">
        <f aca="false">Tabla_Simulada!AF86-Tabla_ValidaciónMétodo!AF86</f>
        <v>0</v>
      </c>
      <c r="AF86" s="185" t="n">
        <f aca="false">Tabla_Simulada!AG86-Tabla_ValidaciónMétodo!AG86</f>
        <v>0</v>
      </c>
      <c r="AG86" s="185" t="n">
        <f aca="false">Tabla_Simulada!AH86-Tabla_ValidaciónMétodo!AH86</f>
        <v>0</v>
      </c>
      <c r="AH86" s="185" t="n">
        <f aca="false">Tabla_Simulada!AI86-Tabla_ValidaciónMétodo!AI86</f>
        <v>0</v>
      </c>
      <c r="AI86" s="185" t="n">
        <f aca="false">Tabla_Simulada!AJ86-Tabla_ValidaciónMétodo!AJ86</f>
        <v>0</v>
      </c>
      <c r="AJ86" s="185" t="n">
        <f aca="false">Tabla_Simulada!AK86-Tabla_ValidaciónMétodo!AK86</f>
        <v>0</v>
      </c>
      <c r="AK86" s="185" t="n">
        <f aca="false">Tabla_Simulada!AL86-Tabla_ValidaciónMétodo!AL86</f>
        <v>0</v>
      </c>
      <c r="AL86" s="185" t="n">
        <f aca="false">Tabla_Simulada!AM86-Tabla_ValidaciónMétodo!AM86</f>
        <v>0</v>
      </c>
      <c r="AM86" s="185" t="n">
        <f aca="false">Tabla_Simulada!AN86-Tabla_ValidaciónMétodo!AN86</f>
        <v>0</v>
      </c>
      <c r="AO86" s="94" t="n">
        <f aca="false">Tabla_Simulada!AP86-Tabla_ValidaciónMétodo!AP86</f>
        <v>0</v>
      </c>
      <c r="AP86" s="81" t="n">
        <f aca="false">Tabla_Simulada!AQ86-Tabla_ValidaciónMétodo!AQ86</f>
        <v>0</v>
      </c>
      <c r="AQ86" s="94" t="n">
        <f aca="false">Tabla_Simulada!AR86-Tabla_ValidaciónMétodo!AR86</f>
        <v>0</v>
      </c>
      <c r="AR86" s="81" t="n">
        <f aca="false">Tabla_Simulada!AS86-Tabla_ValidaciónMétodo!AS86</f>
        <v>0</v>
      </c>
      <c r="AS86" s="94" t="n">
        <f aca="false">Tabla_Simulada!AT86-Tabla_ValidaciónMétodo!AT86</f>
        <v>0</v>
      </c>
      <c r="AT86" s="81" t="n">
        <f aca="false">Tabla_Simulada!AU86-Tabla_ValidaciónMétodo!AU86</f>
        <v>0</v>
      </c>
      <c r="AU86" s="94" t="n">
        <f aca="false">Tabla_Simulada!AV86-Tabla_ValidaciónMétodo!AV86</f>
        <v>0</v>
      </c>
      <c r="AV86" s="81" t="n">
        <f aca="false">Tabla_Simulada!AW86-Tabla_ValidaciónMétodo!AW86</f>
        <v>0</v>
      </c>
      <c r="AW86" s="94" t="n">
        <f aca="false">Tabla_Simulada!AX86-Tabla_ValidaciónMétodo!AX86</f>
        <v>0</v>
      </c>
      <c r="AX86" s="81" t="n">
        <f aca="false">Tabla_Simulada!AY86-Tabla_ValidaciónMétodo!AY86</f>
        <v>0</v>
      </c>
    </row>
    <row r="87" customFormat="false" ht="13.8" hidden="false" customHeight="false" outlineLevel="0" collapsed="false">
      <c r="A87" s="89" t="s">
        <v>46</v>
      </c>
      <c r="B87" s="81" t="n">
        <f aca="false">Tabla_Simulada!B87-Tabla_ValidaciónMétodo!B87</f>
        <v>0</v>
      </c>
      <c r="C87" s="81" t="n">
        <f aca="false">Tabla_Simulada!C87-Tabla_ValidaciónMétodo!C87</f>
        <v>0</v>
      </c>
      <c r="D87" s="81" t="n">
        <f aca="false">Tabla_Simulada!D87-Tabla_ValidaciónMétodo!D87</f>
        <v>0</v>
      </c>
      <c r="E87" s="81" t="n">
        <f aca="false">Tabla_Simulada!E87-Tabla_ValidaciónMétodo!E87</f>
        <v>0</v>
      </c>
      <c r="F87" s="81" t="n">
        <f aca="false">Tabla_Simulada!F87-Tabla_ValidaciónMétodo!F87</f>
        <v>0</v>
      </c>
      <c r="G87" s="81" t="n">
        <f aca="false">Tabla_Simulada!G87-Tabla_ValidaciónMétodo!G87</f>
        <v>0</v>
      </c>
      <c r="H87" s="81" t="n">
        <f aca="false">Tabla_Simulada!H87-Tabla_ValidaciónMétodo!H87</f>
        <v>0</v>
      </c>
      <c r="I87" s="94" t="n">
        <f aca="false">Tabla_Simulada!I87-Tabla_ValidaciónMétodo!I87</f>
        <v>0</v>
      </c>
      <c r="J87" s="81" t="n">
        <f aca="false">Tabla_Simulada!J87-Tabla_ValidaciónMétodo!J87</f>
        <v>0</v>
      </c>
      <c r="K87" s="94" t="n">
        <f aca="false">Tabla_Simulada!K87-Tabla_ValidaciónMétodo!K87</f>
        <v>0</v>
      </c>
      <c r="L87" s="81" t="n">
        <f aca="false">Tabla_Simulada!L87-Tabla_ValidaciónMétodo!L87</f>
        <v>0</v>
      </c>
      <c r="M87" s="94" t="n">
        <f aca="false">Tabla_Simulada!M87-Tabla_ValidaciónMétodo!M87</f>
        <v>0</v>
      </c>
      <c r="N87" s="81" t="n">
        <f aca="false">Tabla_Simulada!N87-Tabla_ValidaciónMétodo!N87</f>
        <v>0</v>
      </c>
      <c r="O87" s="81" t="n">
        <f aca="false">Tabla_Simulada!P87-Tabla_ValidaciónMétodo!P87</f>
        <v>0</v>
      </c>
      <c r="P87" s="81" t="n">
        <f aca="false">Tabla_Simulada!Q87-Tabla_ValidaciónMétodo!Q87</f>
        <v>0</v>
      </c>
      <c r="Q87" s="81" t="n">
        <f aca="false">Tabla_Simulada!R87-Tabla_ValidaciónMétodo!R87</f>
        <v>0</v>
      </c>
      <c r="S87" s="81" t="n">
        <f aca="false">Tabla_Simulada!T87-Tabla_ValidaciónMétodo!T87</f>
        <v>0</v>
      </c>
      <c r="T87" s="81" t="n">
        <f aca="false">Tabla_Simulada!U87-Tabla_ValidaciónMétodo!U87</f>
        <v>0</v>
      </c>
      <c r="U87" s="81" t="n">
        <f aca="false">Tabla_Simulada!V87-Tabla_ValidaciónMétodo!V87</f>
        <v>0</v>
      </c>
      <c r="V87" s="81" t="n">
        <f aca="false">Tabla_Simulada!W87-Tabla_ValidaciónMétodo!W87</f>
        <v>0</v>
      </c>
      <c r="W87" s="81" t="n">
        <f aca="false">Tabla_Simulada!X87-Tabla_ValidaciónMétodo!X87</f>
        <v>0</v>
      </c>
      <c r="X87" s="81" t="n">
        <f aca="false">Tabla_Simulada!Y87-Tabla_ValidaciónMétodo!Y87</f>
        <v>0</v>
      </c>
      <c r="Y87" s="81" t="n">
        <f aca="false">Tabla_Simulada!Z87-Tabla_ValidaciónMétodo!Z87</f>
        <v>0</v>
      </c>
      <c r="Z87" s="81" t="n">
        <f aca="false">Tabla_Simulada!AA87-Tabla_ValidaciónMétodo!AA87</f>
        <v>0</v>
      </c>
      <c r="AC87" s="185" t="n">
        <f aca="false">Tabla_Simulada!AD87-Tabla_ValidaciónMétodo!AD87</f>
        <v>0</v>
      </c>
      <c r="AD87" s="185" t="n">
        <f aca="false">Tabla_Simulada!AE87-Tabla_ValidaciónMétodo!AE87</f>
        <v>0</v>
      </c>
      <c r="AE87" s="185" t="n">
        <f aca="false">Tabla_Simulada!AF87-Tabla_ValidaciónMétodo!AF87</f>
        <v>0</v>
      </c>
      <c r="AF87" s="185" t="n">
        <f aca="false">Tabla_Simulada!AG87-Tabla_ValidaciónMétodo!AG87</f>
        <v>0</v>
      </c>
      <c r="AG87" s="185" t="n">
        <f aca="false">Tabla_Simulada!AH87-Tabla_ValidaciónMétodo!AH87</f>
        <v>0</v>
      </c>
      <c r="AH87" s="185" t="n">
        <f aca="false">Tabla_Simulada!AI87-Tabla_ValidaciónMétodo!AI87</f>
        <v>0</v>
      </c>
      <c r="AI87" s="185" t="n">
        <f aca="false">Tabla_Simulada!AJ87-Tabla_ValidaciónMétodo!AJ87</f>
        <v>0</v>
      </c>
      <c r="AJ87" s="185" t="n">
        <f aca="false">Tabla_Simulada!AK87-Tabla_ValidaciónMétodo!AK87</f>
        <v>0</v>
      </c>
      <c r="AK87" s="185" t="n">
        <f aca="false">Tabla_Simulada!AL87-Tabla_ValidaciónMétodo!AL87</f>
        <v>0</v>
      </c>
      <c r="AL87" s="185" t="n">
        <f aca="false">Tabla_Simulada!AM87-Tabla_ValidaciónMétodo!AM87</f>
        <v>0</v>
      </c>
      <c r="AM87" s="185" t="n">
        <f aca="false">Tabla_Simulada!AN87-Tabla_ValidaciónMétodo!AN87</f>
        <v>0</v>
      </c>
      <c r="AO87" s="94" t="n">
        <f aca="false">Tabla_Simulada!AP87-Tabla_ValidaciónMétodo!AP87</f>
        <v>0</v>
      </c>
      <c r="AP87" s="81" t="n">
        <f aca="false">Tabla_Simulada!AQ87-Tabla_ValidaciónMétodo!AQ87</f>
        <v>0</v>
      </c>
      <c r="AQ87" s="94" t="n">
        <f aca="false">Tabla_Simulada!AR87-Tabla_ValidaciónMétodo!AR87</f>
        <v>0</v>
      </c>
      <c r="AR87" s="81" t="n">
        <f aca="false">Tabla_Simulada!AS87-Tabla_ValidaciónMétodo!AS87</f>
        <v>0</v>
      </c>
      <c r="AS87" s="94" t="n">
        <f aca="false">Tabla_Simulada!AT87-Tabla_ValidaciónMétodo!AT87</f>
        <v>0</v>
      </c>
      <c r="AT87" s="81" t="n">
        <f aca="false">Tabla_Simulada!AU87-Tabla_ValidaciónMétodo!AU87</f>
        <v>0</v>
      </c>
      <c r="AU87" s="94" t="n">
        <f aca="false">Tabla_Simulada!AV87-Tabla_ValidaciónMétodo!AV87</f>
        <v>0</v>
      </c>
      <c r="AV87" s="81" t="n">
        <f aca="false">Tabla_Simulada!AW87-Tabla_ValidaciónMétodo!AW87</f>
        <v>0</v>
      </c>
      <c r="AW87" s="94" t="n">
        <f aca="false">Tabla_Simulada!AX87-Tabla_ValidaciónMétodo!AX87</f>
        <v>0</v>
      </c>
      <c r="AX87" s="81" t="n">
        <f aca="false">Tabla_Simulada!AY87-Tabla_ValidaciónMétodo!AY87</f>
        <v>0</v>
      </c>
    </row>
    <row r="88" customFormat="false" ht="13.8" hidden="false" customHeight="false" outlineLevel="0" collapsed="false">
      <c r="A88" s="89" t="s">
        <v>47</v>
      </c>
      <c r="B88" s="81" t="n">
        <f aca="false">Tabla_Simulada!B88-Tabla_ValidaciónMétodo!B88</f>
        <v>0</v>
      </c>
      <c r="C88" s="81" t="n">
        <f aca="false">Tabla_Simulada!C88-Tabla_ValidaciónMétodo!C88</f>
        <v>0</v>
      </c>
      <c r="D88" s="81" t="n">
        <f aca="false">Tabla_Simulada!D88-Tabla_ValidaciónMétodo!D88</f>
        <v>0</v>
      </c>
      <c r="E88" s="81" t="n">
        <f aca="false">Tabla_Simulada!E88-Tabla_ValidaciónMétodo!E88</f>
        <v>0</v>
      </c>
      <c r="F88" s="81" t="n">
        <f aca="false">Tabla_Simulada!F88-Tabla_ValidaciónMétodo!F88</f>
        <v>0</v>
      </c>
      <c r="G88" s="81" t="n">
        <f aca="false">Tabla_Simulada!G88-Tabla_ValidaciónMétodo!G88</f>
        <v>0</v>
      </c>
      <c r="H88" s="81" t="n">
        <f aca="false">Tabla_Simulada!H88-Tabla_ValidaciónMétodo!H88</f>
        <v>0</v>
      </c>
      <c r="I88" s="94" t="n">
        <f aca="false">Tabla_Simulada!I88-Tabla_ValidaciónMétodo!I88</f>
        <v>0</v>
      </c>
      <c r="J88" s="81" t="n">
        <f aca="false">Tabla_Simulada!J88-Tabla_ValidaciónMétodo!J88</f>
        <v>0</v>
      </c>
      <c r="K88" s="94" t="n">
        <f aca="false">Tabla_Simulada!K88-Tabla_ValidaciónMétodo!K88</f>
        <v>0</v>
      </c>
      <c r="L88" s="81" t="n">
        <f aca="false">Tabla_Simulada!L88-Tabla_ValidaciónMétodo!L88</f>
        <v>0</v>
      </c>
      <c r="M88" s="94" t="n">
        <f aca="false">Tabla_Simulada!M88-Tabla_ValidaciónMétodo!M88</f>
        <v>0</v>
      </c>
      <c r="N88" s="81" t="n">
        <f aca="false">Tabla_Simulada!N88-Tabla_ValidaciónMétodo!N88</f>
        <v>0</v>
      </c>
      <c r="O88" s="81" t="n">
        <f aca="false">Tabla_Simulada!P88-Tabla_ValidaciónMétodo!P88</f>
        <v>0</v>
      </c>
      <c r="P88" s="81" t="n">
        <f aca="false">Tabla_Simulada!Q88-Tabla_ValidaciónMétodo!Q88</f>
        <v>0</v>
      </c>
      <c r="Q88" s="81" t="n">
        <f aca="false">Tabla_Simulada!R88-Tabla_ValidaciónMétodo!R88</f>
        <v>0</v>
      </c>
      <c r="S88" s="81" t="n">
        <f aca="false">Tabla_Simulada!T88-Tabla_ValidaciónMétodo!T88</f>
        <v>0</v>
      </c>
      <c r="T88" s="81" t="n">
        <f aca="false">Tabla_Simulada!U88-Tabla_ValidaciónMétodo!U88</f>
        <v>0</v>
      </c>
      <c r="U88" s="81" t="n">
        <f aca="false">Tabla_Simulada!V88-Tabla_ValidaciónMétodo!V88</f>
        <v>0</v>
      </c>
      <c r="V88" s="81" t="n">
        <f aca="false">Tabla_Simulada!W88-Tabla_ValidaciónMétodo!W88</f>
        <v>0</v>
      </c>
      <c r="W88" s="81" t="n">
        <f aca="false">Tabla_Simulada!X88-Tabla_ValidaciónMétodo!X88</f>
        <v>0</v>
      </c>
      <c r="X88" s="81" t="n">
        <f aca="false">Tabla_Simulada!Y88-Tabla_ValidaciónMétodo!Y88</f>
        <v>0</v>
      </c>
      <c r="Y88" s="81" t="n">
        <f aca="false">Tabla_Simulada!Z88-Tabla_ValidaciónMétodo!Z88</f>
        <v>0</v>
      </c>
      <c r="Z88" s="81" t="n">
        <f aca="false">Tabla_Simulada!AA88-Tabla_ValidaciónMétodo!AA88</f>
        <v>0</v>
      </c>
      <c r="AC88" s="185" t="n">
        <f aca="false">Tabla_Simulada!AD88-Tabla_ValidaciónMétodo!AD88</f>
        <v>0</v>
      </c>
      <c r="AD88" s="185" t="n">
        <f aca="false">Tabla_Simulada!AE88-Tabla_ValidaciónMétodo!AE88</f>
        <v>0</v>
      </c>
      <c r="AE88" s="185" t="n">
        <f aca="false">Tabla_Simulada!AF88-Tabla_ValidaciónMétodo!AF88</f>
        <v>0</v>
      </c>
      <c r="AF88" s="185" t="n">
        <f aca="false">Tabla_Simulada!AG88-Tabla_ValidaciónMétodo!AG88</f>
        <v>0</v>
      </c>
      <c r="AG88" s="185" t="n">
        <f aca="false">Tabla_Simulada!AH88-Tabla_ValidaciónMétodo!AH88</f>
        <v>0</v>
      </c>
      <c r="AH88" s="185" t="n">
        <f aca="false">Tabla_Simulada!AI88-Tabla_ValidaciónMétodo!AI88</f>
        <v>0</v>
      </c>
      <c r="AI88" s="185" t="n">
        <f aca="false">Tabla_Simulada!AJ88-Tabla_ValidaciónMétodo!AJ88</f>
        <v>0</v>
      </c>
      <c r="AJ88" s="185" t="n">
        <f aca="false">Tabla_Simulada!AK88-Tabla_ValidaciónMétodo!AK88</f>
        <v>0</v>
      </c>
      <c r="AK88" s="185" t="n">
        <f aca="false">Tabla_Simulada!AL88-Tabla_ValidaciónMétodo!AL88</f>
        <v>0</v>
      </c>
      <c r="AL88" s="185" t="n">
        <f aca="false">Tabla_Simulada!AM88-Tabla_ValidaciónMétodo!AM88</f>
        <v>0</v>
      </c>
      <c r="AM88" s="185" t="n">
        <f aca="false">Tabla_Simulada!AN88-Tabla_ValidaciónMétodo!AN88</f>
        <v>0</v>
      </c>
      <c r="AO88" s="94" t="n">
        <f aca="false">Tabla_Simulada!AP88-Tabla_ValidaciónMétodo!AP88</f>
        <v>0</v>
      </c>
      <c r="AP88" s="81" t="n">
        <f aca="false">Tabla_Simulada!AQ88-Tabla_ValidaciónMétodo!AQ88</f>
        <v>0</v>
      </c>
      <c r="AQ88" s="94" t="n">
        <f aca="false">Tabla_Simulada!AR88-Tabla_ValidaciónMétodo!AR88</f>
        <v>0</v>
      </c>
      <c r="AR88" s="81" t="n">
        <f aca="false">Tabla_Simulada!AS88-Tabla_ValidaciónMétodo!AS88</f>
        <v>0</v>
      </c>
      <c r="AS88" s="94" t="n">
        <f aca="false">Tabla_Simulada!AT88-Tabla_ValidaciónMétodo!AT88</f>
        <v>0</v>
      </c>
      <c r="AT88" s="81" t="n">
        <f aca="false">Tabla_Simulada!AU88-Tabla_ValidaciónMétodo!AU88</f>
        <v>0</v>
      </c>
      <c r="AU88" s="94" t="n">
        <f aca="false">Tabla_Simulada!AV88-Tabla_ValidaciónMétodo!AV88</f>
        <v>0</v>
      </c>
      <c r="AV88" s="81" t="n">
        <f aca="false">Tabla_Simulada!AW88-Tabla_ValidaciónMétodo!AW88</f>
        <v>0</v>
      </c>
      <c r="AW88" s="94" t="n">
        <f aca="false">Tabla_Simulada!AX88-Tabla_ValidaciónMétodo!AX88</f>
        <v>0</v>
      </c>
      <c r="AX88" s="81" t="n">
        <f aca="false">Tabla_Simulada!AY88-Tabla_ValidaciónMétodo!AY88</f>
        <v>0</v>
      </c>
    </row>
    <row r="89" customFormat="false" ht="13.8" hidden="false" customHeight="false" outlineLevel="0" collapsed="false">
      <c r="A89" s="89" t="s">
        <v>48</v>
      </c>
      <c r="B89" s="81" t="n">
        <f aca="false">Tabla_Simulada!B89-Tabla_ValidaciónMétodo!B89</f>
        <v>0</v>
      </c>
      <c r="C89" s="81" t="n">
        <f aca="false">Tabla_Simulada!C89-Tabla_ValidaciónMétodo!C89</f>
        <v>0</v>
      </c>
      <c r="D89" s="81" t="n">
        <f aca="false">Tabla_Simulada!D89-Tabla_ValidaciónMétodo!D89</f>
        <v>0</v>
      </c>
      <c r="E89" s="81" t="n">
        <f aca="false">Tabla_Simulada!E89-Tabla_ValidaciónMétodo!E89</f>
        <v>0</v>
      </c>
      <c r="F89" s="81" t="n">
        <f aca="false">Tabla_Simulada!F89-Tabla_ValidaciónMétodo!F89</f>
        <v>0</v>
      </c>
      <c r="G89" s="81" t="n">
        <f aca="false">Tabla_Simulada!G89-Tabla_ValidaciónMétodo!G89</f>
        <v>0</v>
      </c>
      <c r="H89" s="81" t="n">
        <f aca="false">Tabla_Simulada!H89-Tabla_ValidaciónMétodo!H89</f>
        <v>0</v>
      </c>
      <c r="I89" s="94" t="n">
        <f aca="false">Tabla_Simulada!I89-Tabla_ValidaciónMétodo!I89</f>
        <v>0</v>
      </c>
      <c r="J89" s="81" t="n">
        <f aca="false">Tabla_Simulada!J89-Tabla_ValidaciónMétodo!J89</f>
        <v>0</v>
      </c>
      <c r="K89" s="94" t="n">
        <f aca="false">Tabla_Simulada!K89-Tabla_ValidaciónMétodo!K89</f>
        <v>0</v>
      </c>
      <c r="L89" s="81" t="n">
        <f aca="false">Tabla_Simulada!L89-Tabla_ValidaciónMétodo!L89</f>
        <v>0</v>
      </c>
      <c r="M89" s="94" t="n">
        <f aca="false">Tabla_Simulada!M89-Tabla_ValidaciónMétodo!M89</f>
        <v>0</v>
      </c>
      <c r="N89" s="81" t="n">
        <f aca="false">Tabla_Simulada!N89-Tabla_ValidaciónMétodo!N89</f>
        <v>0</v>
      </c>
      <c r="O89" s="81" t="n">
        <f aca="false">Tabla_Simulada!P89-Tabla_ValidaciónMétodo!P89</f>
        <v>0</v>
      </c>
      <c r="P89" s="81" t="n">
        <f aca="false">Tabla_Simulada!Q89-Tabla_ValidaciónMétodo!Q89</f>
        <v>0</v>
      </c>
      <c r="Q89" s="81" t="n">
        <f aca="false">Tabla_Simulada!R89-Tabla_ValidaciónMétodo!R89</f>
        <v>0</v>
      </c>
      <c r="S89" s="81" t="n">
        <f aca="false">Tabla_Simulada!T89-Tabla_ValidaciónMétodo!T89</f>
        <v>0</v>
      </c>
      <c r="T89" s="81" t="n">
        <f aca="false">Tabla_Simulada!U89-Tabla_ValidaciónMétodo!U89</f>
        <v>0</v>
      </c>
      <c r="U89" s="81" t="n">
        <f aca="false">Tabla_Simulada!V89-Tabla_ValidaciónMétodo!V89</f>
        <v>0</v>
      </c>
      <c r="V89" s="81" t="n">
        <f aca="false">Tabla_Simulada!W89-Tabla_ValidaciónMétodo!W89</f>
        <v>0</v>
      </c>
      <c r="W89" s="81" t="n">
        <f aca="false">Tabla_Simulada!X89-Tabla_ValidaciónMétodo!X89</f>
        <v>0</v>
      </c>
      <c r="X89" s="81" t="n">
        <f aca="false">Tabla_Simulada!Y89-Tabla_ValidaciónMétodo!Y89</f>
        <v>0</v>
      </c>
      <c r="Y89" s="81" t="n">
        <f aca="false">Tabla_Simulada!Z89-Tabla_ValidaciónMétodo!Z89</f>
        <v>0</v>
      </c>
      <c r="Z89" s="81" t="n">
        <f aca="false">Tabla_Simulada!AA89-Tabla_ValidaciónMétodo!AA89</f>
        <v>0</v>
      </c>
      <c r="AC89" s="185" t="n">
        <f aca="false">Tabla_Simulada!AD89-Tabla_ValidaciónMétodo!AD89</f>
        <v>0</v>
      </c>
      <c r="AD89" s="185" t="n">
        <f aca="false">Tabla_Simulada!AE89-Tabla_ValidaciónMétodo!AE89</f>
        <v>0</v>
      </c>
      <c r="AE89" s="185" t="n">
        <f aca="false">Tabla_Simulada!AF89-Tabla_ValidaciónMétodo!AF89</f>
        <v>0</v>
      </c>
      <c r="AF89" s="185" t="n">
        <f aca="false">Tabla_Simulada!AG89-Tabla_ValidaciónMétodo!AG89</f>
        <v>0</v>
      </c>
      <c r="AG89" s="185" t="n">
        <f aca="false">Tabla_Simulada!AH89-Tabla_ValidaciónMétodo!AH89</f>
        <v>0</v>
      </c>
      <c r="AH89" s="185" t="n">
        <f aca="false">Tabla_Simulada!AI89-Tabla_ValidaciónMétodo!AI89</f>
        <v>0</v>
      </c>
      <c r="AI89" s="185" t="n">
        <f aca="false">Tabla_Simulada!AJ89-Tabla_ValidaciónMétodo!AJ89</f>
        <v>0</v>
      </c>
      <c r="AJ89" s="185" t="n">
        <f aca="false">Tabla_Simulada!AK89-Tabla_ValidaciónMétodo!AK89</f>
        <v>0</v>
      </c>
      <c r="AK89" s="185" t="n">
        <f aca="false">Tabla_Simulada!AL89-Tabla_ValidaciónMétodo!AL89</f>
        <v>0</v>
      </c>
      <c r="AL89" s="185" t="n">
        <f aca="false">Tabla_Simulada!AM89-Tabla_ValidaciónMétodo!AM89</f>
        <v>0</v>
      </c>
      <c r="AM89" s="185" t="n">
        <f aca="false">Tabla_Simulada!AN89-Tabla_ValidaciónMétodo!AN89</f>
        <v>0</v>
      </c>
      <c r="AO89" s="94" t="n">
        <f aca="false">Tabla_Simulada!AP89-Tabla_ValidaciónMétodo!AP89</f>
        <v>0</v>
      </c>
      <c r="AP89" s="81" t="n">
        <f aca="false">Tabla_Simulada!AQ89-Tabla_ValidaciónMétodo!AQ89</f>
        <v>0</v>
      </c>
      <c r="AQ89" s="94" t="n">
        <f aca="false">Tabla_Simulada!AR89-Tabla_ValidaciónMétodo!AR89</f>
        <v>0</v>
      </c>
      <c r="AR89" s="81" t="n">
        <f aca="false">Tabla_Simulada!AS89-Tabla_ValidaciónMétodo!AS89</f>
        <v>0</v>
      </c>
      <c r="AS89" s="94" t="n">
        <f aca="false">Tabla_Simulada!AT89-Tabla_ValidaciónMétodo!AT89</f>
        <v>0</v>
      </c>
      <c r="AT89" s="81" t="n">
        <f aca="false">Tabla_Simulada!AU89-Tabla_ValidaciónMétodo!AU89</f>
        <v>0</v>
      </c>
      <c r="AU89" s="94" t="n">
        <f aca="false">Tabla_Simulada!AV89-Tabla_ValidaciónMétodo!AV89</f>
        <v>0</v>
      </c>
      <c r="AV89" s="81" t="n">
        <f aca="false">Tabla_Simulada!AW89-Tabla_ValidaciónMétodo!AW89</f>
        <v>0</v>
      </c>
      <c r="AW89" s="94" t="n">
        <f aca="false">Tabla_Simulada!AX89-Tabla_ValidaciónMétodo!AX89</f>
        <v>0</v>
      </c>
      <c r="AX89" s="81" t="n">
        <f aca="false">Tabla_Simulada!AY89-Tabla_ValidaciónMétodo!AY89</f>
        <v>0</v>
      </c>
    </row>
    <row r="90" customFormat="false" ht="13.8" hidden="false" customHeight="false" outlineLevel="0" collapsed="false">
      <c r="A90" s="89" t="s">
        <v>49</v>
      </c>
      <c r="B90" s="81" t="n">
        <f aca="false">Tabla_Simulada!B90-Tabla_ValidaciónMétodo!B90</f>
        <v>0</v>
      </c>
      <c r="C90" s="81" t="n">
        <f aca="false">Tabla_Simulada!C90-Tabla_ValidaciónMétodo!C90</f>
        <v>0</v>
      </c>
      <c r="D90" s="81" t="n">
        <f aca="false">Tabla_Simulada!D90-Tabla_ValidaciónMétodo!D90</f>
        <v>0</v>
      </c>
      <c r="E90" s="81" t="n">
        <f aca="false">Tabla_Simulada!E90-Tabla_ValidaciónMétodo!E90</f>
        <v>0</v>
      </c>
      <c r="F90" s="81" t="n">
        <f aca="false">Tabla_Simulada!F90-Tabla_ValidaciónMétodo!F90</f>
        <v>0</v>
      </c>
      <c r="G90" s="81" t="n">
        <f aca="false">Tabla_Simulada!G90-Tabla_ValidaciónMétodo!G90</f>
        <v>0</v>
      </c>
      <c r="H90" s="81" t="n">
        <f aca="false">Tabla_Simulada!H90-Tabla_ValidaciónMétodo!H90</f>
        <v>0</v>
      </c>
      <c r="I90" s="94" t="n">
        <f aca="false">Tabla_Simulada!I90-Tabla_ValidaciónMétodo!I90</f>
        <v>0</v>
      </c>
      <c r="J90" s="81" t="n">
        <f aca="false">Tabla_Simulada!J90-Tabla_ValidaciónMétodo!J90</f>
        <v>0</v>
      </c>
      <c r="K90" s="94" t="n">
        <f aca="false">Tabla_Simulada!K90-Tabla_ValidaciónMétodo!K90</f>
        <v>0</v>
      </c>
      <c r="L90" s="81" t="n">
        <f aca="false">Tabla_Simulada!L90-Tabla_ValidaciónMétodo!L90</f>
        <v>0</v>
      </c>
      <c r="M90" s="94" t="n">
        <f aca="false">Tabla_Simulada!M90-Tabla_ValidaciónMétodo!M90</f>
        <v>0</v>
      </c>
      <c r="N90" s="81" t="n">
        <f aca="false">Tabla_Simulada!N90-Tabla_ValidaciónMétodo!N90</f>
        <v>0</v>
      </c>
      <c r="O90" s="81" t="n">
        <f aca="false">Tabla_Simulada!P90-Tabla_ValidaciónMétodo!P90</f>
        <v>0</v>
      </c>
      <c r="P90" s="81" t="n">
        <f aca="false">Tabla_Simulada!Q90-Tabla_ValidaciónMétodo!Q90</f>
        <v>0</v>
      </c>
      <c r="Q90" s="81" t="n">
        <f aca="false">Tabla_Simulada!R90-Tabla_ValidaciónMétodo!R90</f>
        <v>0</v>
      </c>
      <c r="S90" s="81" t="n">
        <f aca="false">Tabla_Simulada!T90-Tabla_ValidaciónMétodo!T90</f>
        <v>0</v>
      </c>
      <c r="T90" s="81" t="n">
        <f aca="false">Tabla_Simulada!U90-Tabla_ValidaciónMétodo!U90</f>
        <v>0</v>
      </c>
      <c r="U90" s="81" t="n">
        <f aca="false">Tabla_Simulada!V90-Tabla_ValidaciónMétodo!V90</f>
        <v>0</v>
      </c>
      <c r="V90" s="81" t="n">
        <f aca="false">Tabla_Simulada!W90-Tabla_ValidaciónMétodo!W90</f>
        <v>0</v>
      </c>
      <c r="W90" s="81" t="n">
        <f aca="false">Tabla_Simulada!X90-Tabla_ValidaciónMétodo!X90</f>
        <v>0</v>
      </c>
      <c r="X90" s="81" t="n">
        <f aca="false">Tabla_Simulada!Y90-Tabla_ValidaciónMétodo!Y90</f>
        <v>0</v>
      </c>
      <c r="Y90" s="81" t="n">
        <f aca="false">Tabla_Simulada!Z90-Tabla_ValidaciónMétodo!Z90</f>
        <v>0</v>
      </c>
      <c r="Z90" s="81" t="n">
        <f aca="false">Tabla_Simulada!AA90-Tabla_ValidaciónMétodo!AA90</f>
        <v>0</v>
      </c>
      <c r="AC90" s="185" t="n">
        <f aca="false">Tabla_Simulada!AD90-Tabla_ValidaciónMétodo!AD90</f>
        <v>0</v>
      </c>
      <c r="AD90" s="185" t="n">
        <f aca="false">Tabla_Simulada!AE90-Tabla_ValidaciónMétodo!AE90</f>
        <v>0</v>
      </c>
      <c r="AE90" s="185" t="n">
        <f aca="false">Tabla_Simulada!AF90-Tabla_ValidaciónMétodo!AF90</f>
        <v>0</v>
      </c>
      <c r="AF90" s="185" t="n">
        <f aca="false">Tabla_Simulada!AG90-Tabla_ValidaciónMétodo!AG90</f>
        <v>0</v>
      </c>
      <c r="AG90" s="185" t="n">
        <f aca="false">Tabla_Simulada!AH90-Tabla_ValidaciónMétodo!AH90</f>
        <v>0</v>
      </c>
      <c r="AH90" s="185" t="n">
        <f aca="false">Tabla_Simulada!AI90-Tabla_ValidaciónMétodo!AI90</f>
        <v>0</v>
      </c>
      <c r="AI90" s="185" t="n">
        <f aca="false">Tabla_Simulada!AJ90-Tabla_ValidaciónMétodo!AJ90</f>
        <v>0</v>
      </c>
      <c r="AJ90" s="185" t="n">
        <f aca="false">Tabla_Simulada!AK90-Tabla_ValidaciónMétodo!AK90</f>
        <v>0</v>
      </c>
      <c r="AK90" s="185" t="n">
        <f aca="false">Tabla_Simulada!AL90-Tabla_ValidaciónMétodo!AL90</f>
        <v>0</v>
      </c>
      <c r="AL90" s="185" t="n">
        <f aca="false">Tabla_Simulada!AM90-Tabla_ValidaciónMétodo!AM90</f>
        <v>0</v>
      </c>
      <c r="AM90" s="185" t="n">
        <f aca="false">Tabla_Simulada!AN90-Tabla_ValidaciónMétodo!AN90</f>
        <v>0</v>
      </c>
      <c r="AO90" s="94" t="n">
        <f aca="false">Tabla_Simulada!AP90-Tabla_ValidaciónMétodo!AP90</f>
        <v>0</v>
      </c>
      <c r="AP90" s="81" t="n">
        <f aca="false">Tabla_Simulada!AQ90-Tabla_ValidaciónMétodo!AQ90</f>
        <v>0</v>
      </c>
      <c r="AQ90" s="94" t="n">
        <f aca="false">Tabla_Simulada!AR90-Tabla_ValidaciónMétodo!AR90</f>
        <v>0</v>
      </c>
      <c r="AR90" s="81" t="n">
        <f aca="false">Tabla_Simulada!AS90-Tabla_ValidaciónMétodo!AS90</f>
        <v>0</v>
      </c>
      <c r="AS90" s="94" t="n">
        <f aca="false">Tabla_Simulada!AT90-Tabla_ValidaciónMétodo!AT90</f>
        <v>0</v>
      </c>
      <c r="AT90" s="81" t="n">
        <f aca="false">Tabla_Simulada!AU90-Tabla_ValidaciónMétodo!AU90</f>
        <v>0</v>
      </c>
      <c r="AU90" s="94" t="n">
        <f aca="false">Tabla_Simulada!AV90-Tabla_ValidaciónMétodo!AV90</f>
        <v>0</v>
      </c>
      <c r="AV90" s="81" t="n">
        <f aca="false">Tabla_Simulada!AW90-Tabla_ValidaciónMétodo!AW90</f>
        <v>0</v>
      </c>
      <c r="AW90" s="94" t="n">
        <f aca="false">Tabla_Simulada!AX90-Tabla_ValidaciónMétodo!AX90</f>
        <v>0</v>
      </c>
      <c r="AX90" s="81" t="n">
        <f aca="false">Tabla_Simulada!AY90-Tabla_ValidaciónMétodo!AY90</f>
        <v>0</v>
      </c>
    </row>
    <row r="91" customFormat="false" ht="13.8" hidden="false" customHeight="false" outlineLevel="0" collapsed="false">
      <c r="A91" s="89" t="s">
        <v>50</v>
      </c>
      <c r="B91" s="81" t="n">
        <f aca="false">Tabla_Simulada!B91-Tabla_ValidaciónMétodo!B91</f>
        <v>0</v>
      </c>
      <c r="C91" s="81" t="n">
        <f aca="false">Tabla_Simulada!C91-Tabla_ValidaciónMétodo!C91</f>
        <v>0</v>
      </c>
      <c r="D91" s="81" t="n">
        <f aca="false">Tabla_Simulada!D91-Tabla_ValidaciónMétodo!D91</f>
        <v>0</v>
      </c>
      <c r="E91" s="81" t="n">
        <f aca="false">Tabla_Simulada!E91-Tabla_ValidaciónMétodo!E91</f>
        <v>0</v>
      </c>
      <c r="F91" s="81" t="n">
        <f aca="false">Tabla_Simulada!F91-Tabla_ValidaciónMétodo!F91</f>
        <v>0</v>
      </c>
      <c r="G91" s="81" t="n">
        <f aca="false">Tabla_Simulada!G91-Tabla_ValidaciónMétodo!G91</f>
        <v>0</v>
      </c>
      <c r="H91" s="81" t="n">
        <f aca="false">Tabla_Simulada!H91-Tabla_ValidaciónMétodo!H91</f>
        <v>0</v>
      </c>
      <c r="I91" s="94" t="n">
        <f aca="false">Tabla_Simulada!I91-Tabla_ValidaciónMétodo!I91</f>
        <v>0</v>
      </c>
      <c r="J91" s="81" t="n">
        <f aca="false">Tabla_Simulada!J91-Tabla_ValidaciónMétodo!J91</f>
        <v>0</v>
      </c>
      <c r="K91" s="94" t="n">
        <f aca="false">Tabla_Simulada!K91-Tabla_ValidaciónMétodo!K91</f>
        <v>0</v>
      </c>
      <c r="L91" s="81" t="n">
        <f aca="false">Tabla_Simulada!L91-Tabla_ValidaciónMétodo!L91</f>
        <v>0</v>
      </c>
      <c r="M91" s="94" t="n">
        <f aca="false">Tabla_Simulada!M91-Tabla_ValidaciónMétodo!M91</f>
        <v>0</v>
      </c>
      <c r="N91" s="81" t="n">
        <f aca="false">Tabla_Simulada!N91-Tabla_ValidaciónMétodo!N91</f>
        <v>0</v>
      </c>
      <c r="O91" s="81" t="n">
        <f aca="false">Tabla_Simulada!P91-Tabla_ValidaciónMétodo!P91</f>
        <v>0</v>
      </c>
      <c r="P91" s="81" t="n">
        <f aca="false">Tabla_Simulada!Q91-Tabla_ValidaciónMétodo!Q91</f>
        <v>0</v>
      </c>
      <c r="Q91" s="81" t="n">
        <f aca="false">Tabla_Simulada!R91-Tabla_ValidaciónMétodo!R91</f>
        <v>0</v>
      </c>
      <c r="S91" s="81" t="n">
        <f aca="false">Tabla_Simulada!T91-Tabla_ValidaciónMétodo!T91</f>
        <v>0</v>
      </c>
      <c r="T91" s="81" t="n">
        <f aca="false">Tabla_Simulada!U91-Tabla_ValidaciónMétodo!U91</f>
        <v>0</v>
      </c>
      <c r="U91" s="81" t="n">
        <f aca="false">Tabla_Simulada!V91-Tabla_ValidaciónMétodo!V91</f>
        <v>0</v>
      </c>
      <c r="V91" s="81" t="n">
        <f aca="false">Tabla_Simulada!W91-Tabla_ValidaciónMétodo!W91</f>
        <v>0</v>
      </c>
      <c r="W91" s="81" t="n">
        <f aca="false">Tabla_Simulada!X91-Tabla_ValidaciónMétodo!X91</f>
        <v>0</v>
      </c>
      <c r="X91" s="81" t="n">
        <f aca="false">Tabla_Simulada!Y91-Tabla_ValidaciónMétodo!Y91</f>
        <v>0</v>
      </c>
      <c r="Y91" s="81" t="n">
        <f aca="false">Tabla_Simulada!Z91-Tabla_ValidaciónMétodo!Z91</f>
        <v>0</v>
      </c>
      <c r="Z91" s="81" t="n">
        <f aca="false">Tabla_Simulada!AA91-Tabla_ValidaciónMétodo!AA91</f>
        <v>0</v>
      </c>
      <c r="AC91" s="185" t="n">
        <f aca="false">Tabla_Simulada!AD91-Tabla_ValidaciónMétodo!AD91</f>
        <v>0</v>
      </c>
      <c r="AD91" s="185" t="n">
        <f aca="false">Tabla_Simulada!AE91-Tabla_ValidaciónMétodo!AE91</f>
        <v>0</v>
      </c>
      <c r="AE91" s="185" t="n">
        <f aca="false">Tabla_Simulada!AF91-Tabla_ValidaciónMétodo!AF91</f>
        <v>0</v>
      </c>
      <c r="AF91" s="185" t="n">
        <f aca="false">Tabla_Simulada!AG91-Tabla_ValidaciónMétodo!AG91</f>
        <v>0</v>
      </c>
      <c r="AG91" s="185" t="n">
        <f aca="false">Tabla_Simulada!AH91-Tabla_ValidaciónMétodo!AH91</f>
        <v>0</v>
      </c>
      <c r="AH91" s="185" t="n">
        <f aca="false">Tabla_Simulada!AI91-Tabla_ValidaciónMétodo!AI91</f>
        <v>0</v>
      </c>
      <c r="AI91" s="185" t="n">
        <f aca="false">Tabla_Simulada!AJ91-Tabla_ValidaciónMétodo!AJ91</f>
        <v>0</v>
      </c>
      <c r="AJ91" s="185" t="n">
        <f aca="false">Tabla_Simulada!AK91-Tabla_ValidaciónMétodo!AK91</f>
        <v>0</v>
      </c>
      <c r="AK91" s="185" t="n">
        <f aca="false">Tabla_Simulada!AL91-Tabla_ValidaciónMétodo!AL91</f>
        <v>0</v>
      </c>
      <c r="AL91" s="185" t="n">
        <f aca="false">Tabla_Simulada!AM91-Tabla_ValidaciónMétodo!AM91</f>
        <v>0</v>
      </c>
      <c r="AM91" s="185" t="n">
        <f aca="false">Tabla_Simulada!AN91-Tabla_ValidaciónMétodo!AN91</f>
        <v>0</v>
      </c>
      <c r="AO91" s="94" t="n">
        <f aca="false">Tabla_Simulada!AP91-Tabla_ValidaciónMétodo!AP91</f>
        <v>0</v>
      </c>
      <c r="AP91" s="81" t="n">
        <f aca="false">Tabla_Simulada!AQ91-Tabla_ValidaciónMétodo!AQ91</f>
        <v>0</v>
      </c>
      <c r="AQ91" s="94" t="n">
        <f aca="false">Tabla_Simulada!AR91-Tabla_ValidaciónMétodo!AR91</f>
        <v>0</v>
      </c>
      <c r="AR91" s="81" t="n">
        <f aca="false">Tabla_Simulada!AS91-Tabla_ValidaciónMétodo!AS91</f>
        <v>0</v>
      </c>
      <c r="AS91" s="94" t="n">
        <f aca="false">Tabla_Simulada!AT91-Tabla_ValidaciónMétodo!AT91</f>
        <v>0</v>
      </c>
      <c r="AT91" s="81" t="n">
        <f aca="false">Tabla_Simulada!AU91-Tabla_ValidaciónMétodo!AU91</f>
        <v>0</v>
      </c>
      <c r="AU91" s="94" t="n">
        <f aca="false">Tabla_Simulada!AV91-Tabla_ValidaciónMétodo!AV91</f>
        <v>0</v>
      </c>
      <c r="AV91" s="81" t="n">
        <f aca="false">Tabla_Simulada!AW91-Tabla_ValidaciónMétodo!AW91</f>
        <v>0</v>
      </c>
      <c r="AW91" s="94" t="n">
        <f aca="false">Tabla_Simulada!AX91-Tabla_ValidaciónMétodo!AX91</f>
        <v>0</v>
      </c>
      <c r="AX91" s="81" t="n">
        <f aca="false">Tabla_Simulada!AY91-Tabla_ValidaciónMétodo!AY91</f>
        <v>0</v>
      </c>
    </row>
    <row r="92" customFormat="false" ht="13.8" hidden="false" customHeight="false" outlineLevel="0" collapsed="false">
      <c r="A92" s="89" t="s">
        <v>51</v>
      </c>
      <c r="B92" s="81" t="n">
        <f aca="false">Tabla_Simulada!B92-Tabla_ValidaciónMétodo!B92</f>
        <v>0</v>
      </c>
      <c r="C92" s="81" t="n">
        <f aca="false">Tabla_Simulada!C92-Tabla_ValidaciónMétodo!C92</f>
        <v>0</v>
      </c>
      <c r="D92" s="81" t="n">
        <f aca="false">Tabla_Simulada!D92-Tabla_ValidaciónMétodo!D92</f>
        <v>0</v>
      </c>
      <c r="E92" s="81" t="n">
        <f aca="false">Tabla_Simulada!E92-Tabla_ValidaciónMétodo!E92</f>
        <v>0</v>
      </c>
      <c r="F92" s="81" t="n">
        <f aca="false">Tabla_Simulada!F92-Tabla_ValidaciónMétodo!F92</f>
        <v>0</v>
      </c>
      <c r="G92" s="81" t="n">
        <f aca="false">Tabla_Simulada!G92-Tabla_ValidaciónMétodo!G92</f>
        <v>0</v>
      </c>
      <c r="H92" s="81" t="n">
        <f aca="false">Tabla_Simulada!H92-Tabla_ValidaciónMétodo!H92</f>
        <v>0</v>
      </c>
      <c r="I92" s="94" t="n">
        <f aca="false">Tabla_Simulada!I92-Tabla_ValidaciónMétodo!I92</f>
        <v>0</v>
      </c>
      <c r="J92" s="81" t="n">
        <f aca="false">Tabla_Simulada!J92-Tabla_ValidaciónMétodo!J92</f>
        <v>0</v>
      </c>
      <c r="K92" s="94" t="n">
        <f aca="false">Tabla_Simulada!K92-Tabla_ValidaciónMétodo!K92</f>
        <v>0</v>
      </c>
      <c r="L92" s="81" t="n">
        <f aca="false">Tabla_Simulada!L92-Tabla_ValidaciónMétodo!L92</f>
        <v>0</v>
      </c>
      <c r="M92" s="94" t="n">
        <f aca="false">Tabla_Simulada!M92-Tabla_ValidaciónMétodo!M92</f>
        <v>0</v>
      </c>
      <c r="N92" s="81" t="n">
        <f aca="false">Tabla_Simulada!N92-Tabla_ValidaciónMétodo!N92</f>
        <v>0</v>
      </c>
      <c r="O92" s="81" t="n">
        <f aca="false">Tabla_Simulada!P92-Tabla_ValidaciónMétodo!P92</f>
        <v>0</v>
      </c>
      <c r="P92" s="81" t="n">
        <f aca="false">Tabla_Simulada!Q92-Tabla_ValidaciónMétodo!Q92</f>
        <v>0</v>
      </c>
      <c r="Q92" s="81" t="n">
        <f aca="false">Tabla_Simulada!R92-Tabla_ValidaciónMétodo!R92</f>
        <v>0</v>
      </c>
      <c r="S92" s="81" t="n">
        <f aca="false">Tabla_Simulada!T92-Tabla_ValidaciónMétodo!T92</f>
        <v>0</v>
      </c>
      <c r="T92" s="81" t="n">
        <f aca="false">Tabla_Simulada!U92-Tabla_ValidaciónMétodo!U92</f>
        <v>0</v>
      </c>
      <c r="U92" s="81" t="n">
        <f aca="false">Tabla_Simulada!V92-Tabla_ValidaciónMétodo!V92</f>
        <v>0</v>
      </c>
      <c r="V92" s="81" t="n">
        <f aca="false">Tabla_Simulada!W92-Tabla_ValidaciónMétodo!W92</f>
        <v>0</v>
      </c>
      <c r="W92" s="81" t="n">
        <f aca="false">Tabla_Simulada!X92-Tabla_ValidaciónMétodo!X92</f>
        <v>0</v>
      </c>
      <c r="X92" s="81" t="n">
        <f aca="false">Tabla_Simulada!Y92-Tabla_ValidaciónMétodo!Y92</f>
        <v>0</v>
      </c>
      <c r="Y92" s="81" t="n">
        <f aca="false">Tabla_Simulada!Z92-Tabla_ValidaciónMétodo!Z92</f>
        <v>0</v>
      </c>
      <c r="Z92" s="81" t="n">
        <f aca="false">Tabla_Simulada!AA92-Tabla_ValidaciónMétodo!AA92</f>
        <v>0</v>
      </c>
      <c r="AC92" s="185" t="n">
        <f aca="false">Tabla_Simulada!AD92-Tabla_ValidaciónMétodo!AD92</f>
        <v>0</v>
      </c>
      <c r="AD92" s="185" t="n">
        <f aca="false">Tabla_Simulada!AE92-Tabla_ValidaciónMétodo!AE92</f>
        <v>0</v>
      </c>
      <c r="AE92" s="185" t="n">
        <f aca="false">Tabla_Simulada!AF92-Tabla_ValidaciónMétodo!AF92</f>
        <v>0</v>
      </c>
      <c r="AF92" s="185" t="n">
        <f aca="false">Tabla_Simulada!AG92-Tabla_ValidaciónMétodo!AG92</f>
        <v>0</v>
      </c>
      <c r="AG92" s="185" t="n">
        <f aca="false">Tabla_Simulada!AH92-Tabla_ValidaciónMétodo!AH92</f>
        <v>0</v>
      </c>
      <c r="AH92" s="185" t="n">
        <f aca="false">Tabla_Simulada!AI92-Tabla_ValidaciónMétodo!AI92</f>
        <v>0</v>
      </c>
      <c r="AI92" s="185" t="n">
        <f aca="false">Tabla_Simulada!AJ92-Tabla_ValidaciónMétodo!AJ92</f>
        <v>0</v>
      </c>
      <c r="AJ92" s="185" t="n">
        <f aca="false">Tabla_Simulada!AK92-Tabla_ValidaciónMétodo!AK92</f>
        <v>0</v>
      </c>
      <c r="AK92" s="185" t="n">
        <f aca="false">Tabla_Simulada!AL92-Tabla_ValidaciónMétodo!AL92</f>
        <v>0</v>
      </c>
      <c r="AL92" s="185" t="n">
        <f aca="false">Tabla_Simulada!AM92-Tabla_ValidaciónMétodo!AM92</f>
        <v>0</v>
      </c>
      <c r="AM92" s="185" t="n">
        <f aca="false">Tabla_Simulada!AN92-Tabla_ValidaciónMétodo!AN92</f>
        <v>0</v>
      </c>
      <c r="AO92" s="94" t="n">
        <f aca="false">Tabla_Simulada!AP92-Tabla_ValidaciónMétodo!AP92</f>
        <v>0</v>
      </c>
      <c r="AP92" s="81" t="n">
        <f aca="false">Tabla_Simulada!AQ92-Tabla_ValidaciónMétodo!AQ92</f>
        <v>0</v>
      </c>
      <c r="AQ92" s="94" t="n">
        <f aca="false">Tabla_Simulada!AR92-Tabla_ValidaciónMétodo!AR92</f>
        <v>0</v>
      </c>
      <c r="AR92" s="81" t="n">
        <f aca="false">Tabla_Simulada!AS92-Tabla_ValidaciónMétodo!AS92</f>
        <v>0</v>
      </c>
      <c r="AS92" s="94" t="n">
        <f aca="false">Tabla_Simulada!AT92-Tabla_ValidaciónMétodo!AT92</f>
        <v>0</v>
      </c>
      <c r="AT92" s="81" t="n">
        <f aca="false">Tabla_Simulada!AU92-Tabla_ValidaciónMétodo!AU92</f>
        <v>0</v>
      </c>
      <c r="AU92" s="94" t="n">
        <f aca="false">Tabla_Simulada!AV92-Tabla_ValidaciónMétodo!AV92</f>
        <v>0</v>
      </c>
      <c r="AV92" s="81" t="n">
        <f aca="false">Tabla_Simulada!AW92-Tabla_ValidaciónMétodo!AW92</f>
        <v>0</v>
      </c>
      <c r="AW92" s="94" t="n">
        <f aca="false">Tabla_Simulada!AX92-Tabla_ValidaciónMétodo!AX92</f>
        <v>0</v>
      </c>
      <c r="AX92" s="81" t="n">
        <f aca="false">Tabla_Simulada!AY92-Tabla_ValidaciónMétodo!AY92</f>
        <v>0</v>
      </c>
    </row>
    <row r="93" customFormat="false" ht="13.8" hidden="false" customHeight="false" outlineLevel="0" collapsed="false">
      <c r="A93" s="89" t="s">
        <v>52</v>
      </c>
      <c r="B93" s="81" t="n">
        <f aca="false">Tabla_Simulada!B93-Tabla_ValidaciónMétodo!B93</f>
        <v>0</v>
      </c>
      <c r="C93" s="81" t="n">
        <f aca="false">Tabla_Simulada!C93-Tabla_ValidaciónMétodo!C93</f>
        <v>0</v>
      </c>
      <c r="D93" s="81" t="n">
        <f aca="false">Tabla_Simulada!D93-Tabla_ValidaciónMétodo!D93</f>
        <v>0</v>
      </c>
      <c r="E93" s="81" t="n">
        <f aca="false">Tabla_Simulada!E93-Tabla_ValidaciónMétodo!E93</f>
        <v>0</v>
      </c>
      <c r="F93" s="81" t="n">
        <f aca="false">Tabla_Simulada!F93-Tabla_ValidaciónMétodo!F93</f>
        <v>0</v>
      </c>
      <c r="G93" s="81" t="n">
        <f aca="false">Tabla_Simulada!G93-Tabla_ValidaciónMétodo!G93</f>
        <v>0</v>
      </c>
      <c r="H93" s="81" t="n">
        <f aca="false">Tabla_Simulada!H93-Tabla_ValidaciónMétodo!H93</f>
        <v>0</v>
      </c>
      <c r="I93" s="94" t="n">
        <f aca="false">Tabla_Simulada!I93-Tabla_ValidaciónMétodo!I93</f>
        <v>0</v>
      </c>
      <c r="J93" s="81" t="n">
        <f aca="false">Tabla_Simulada!J93-Tabla_ValidaciónMétodo!J93</f>
        <v>0</v>
      </c>
      <c r="K93" s="94" t="n">
        <f aca="false">Tabla_Simulada!K93-Tabla_ValidaciónMétodo!K93</f>
        <v>0</v>
      </c>
      <c r="L93" s="81" t="n">
        <f aca="false">Tabla_Simulada!L93-Tabla_ValidaciónMétodo!L93</f>
        <v>0</v>
      </c>
      <c r="M93" s="94" t="n">
        <f aca="false">Tabla_Simulada!M93-Tabla_ValidaciónMétodo!M93</f>
        <v>0</v>
      </c>
      <c r="N93" s="81" t="n">
        <f aca="false">Tabla_Simulada!N93-Tabla_ValidaciónMétodo!N93</f>
        <v>0</v>
      </c>
      <c r="O93" s="81" t="n">
        <f aca="false">Tabla_Simulada!P93-Tabla_ValidaciónMétodo!P93</f>
        <v>0</v>
      </c>
      <c r="P93" s="81" t="n">
        <f aca="false">Tabla_Simulada!Q93-Tabla_ValidaciónMétodo!Q93</f>
        <v>0</v>
      </c>
      <c r="Q93" s="81" t="n">
        <f aca="false">Tabla_Simulada!R93-Tabla_ValidaciónMétodo!R93</f>
        <v>0</v>
      </c>
      <c r="S93" s="81" t="n">
        <f aca="false">Tabla_Simulada!T93-Tabla_ValidaciónMétodo!T93</f>
        <v>0</v>
      </c>
      <c r="T93" s="81" t="n">
        <f aca="false">Tabla_Simulada!U93-Tabla_ValidaciónMétodo!U93</f>
        <v>0</v>
      </c>
      <c r="U93" s="81" t="n">
        <f aca="false">Tabla_Simulada!V93-Tabla_ValidaciónMétodo!V93</f>
        <v>0</v>
      </c>
      <c r="V93" s="81" t="n">
        <f aca="false">Tabla_Simulada!W93-Tabla_ValidaciónMétodo!W93</f>
        <v>0</v>
      </c>
      <c r="W93" s="81" t="n">
        <f aca="false">Tabla_Simulada!X93-Tabla_ValidaciónMétodo!X93</f>
        <v>0</v>
      </c>
      <c r="X93" s="81" t="n">
        <f aca="false">Tabla_Simulada!Y93-Tabla_ValidaciónMétodo!Y93</f>
        <v>0</v>
      </c>
      <c r="Y93" s="81" t="n">
        <f aca="false">Tabla_Simulada!Z93-Tabla_ValidaciónMétodo!Z93</f>
        <v>0</v>
      </c>
      <c r="Z93" s="81" t="n">
        <f aca="false">Tabla_Simulada!AA93-Tabla_ValidaciónMétodo!AA93</f>
        <v>0</v>
      </c>
      <c r="AC93" s="185" t="n">
        <f aca="false">Tabla_Simulada!AD93-Tabla_ValidaciónMétodo!AD93</f>
        <v>0</v>
      </c>
      <c r="AD93" s="185" t="n">
        <f aca="false">Tabla_Simulada!AE93-Tabla_ValidaciónMétodo!AE93</f>
        <v>0</v>
      </c>
      <c r="AE93" s="185" t="n">
        <f aca="false">Tabla_Simulada!AF93-Tabla_ValidaciónMétodo!AF93</f>
        <v>0</v>
      </c>
      <c r="AF93" s="185" t="n">
        <f aca="false">Tabla_Simulada!AG93-Tabla_ValidaciónMétodo!AG93</f>
        <v>0</v>
      </c>
      <c r="AG93" s="185" t="n">
        <f aca="false">Tabla_Simulada!AH93-Tabla_ValidaciónMétodo!AH93</f>
        <v>0</v>
      </c>
      <c r="AH93" s="185" t="n">
        <f aca="false">Tabla_Simulada!AI93-Tabla_ValidaciónMétodo!AI93</f>
        <v>0</v>
      </c>
      <c r="AI93" s="185" t="n">
        <f aca="false">Tabla_Simulada!AJ93-Tabla_ValidaciónMétodo!AJ93</f>
        <v>0</v>
      </c>
      <c r="AJ93" s="185" t="n">
        <f aca="false">Tabla_Simulada!AK93-Tabla_ValidaciónMétodo!AK93</f>
        <v>0</v>
      </c>
      <c r="AK93" s="185" t="n">
        <f aca="false">Tabla_Simulada!AL93-Tabla_ValidaciónMétodo!AL93</f>
        <v>0</v>
      </c>
      <c r="AL93" s="185" t="n">
        <f aca="false">Tabla_Simulada!AM93-Tabla_ValidaciónMétodo!AM93</f>
        <v>0</v>
      </c>
      <c r="AM93" s="185" t="n">
        <f aca="false">Tabla_Simulada!AN93-Tabla_ValidaciónMétodo!AN93</f>
        <v>0</v>
      </c>
      <c r="AO93" s="94" t="n">
        <f aca="false">Tabla_Simulada!AP93-Tabla_ValidaciónMétodo!AP93</f>
        <v>0</v>
      </c>
      <c r="AP93" s="81" t="n">
        <f aca="false">Tabla_Simulada!AQ93-Tabla_ValidaciónMétodo!AQ93</f>
        <v>0</v>
      </c>
      <c r="AQ93" s="94" t="n">
        <f aca="false">Tabla_Simulada!AR93-Tabla_ValidaciónMétodo!AR93</f>
        <v>0</v>
      </c>
      <c r="AR93" s="81" t="n">
        <f aca="false">Tabla_Simulada!AS93-Tabla_ValidaciónMétodo!AS93</f>
        <v>0</v>
      </c>
      <c r="AS93" s="94" t="n">
        <f aca="false">Tabla_Simulada!AT93-Tabla_ValidaciónMétodo!AT93</f>
        <v>0</v>
      </c>
      <c r="AT93" s="81" t="n">
        <f aca="false">Tabla_Simulada!AU93-Tabla_ValidaciónMétodo!AU93</f>
        <v>0</v>
      </c>
      <c r="AU93" s="94" t="n">
        <f aca="false">Tabla_Simulada!AV93-Tabla_ValidaciónMétodo!AV93</f>
        <v>0</v>
      </c>
      <c r="AV93" s="81" t="n">
        <f aca="false">Tabla_Simulada!AW93-Tabla_ValidaciónMétodo!AW93</f>
        <v>0</v>
      </c>
      <c r="AW93" s="94" t="n">
        <f aca="false">Tabla_Simulada!AX93-Tabla_ValidaciónMétodo!AX93</f>
        <v>0</v>
      </c>
      <c r="AX93" s="81" t="n">
        <f aca="false">Tabla_Simulada!AY93-Tabla_ValidaciónMétodo!AY93</f>
        <v>0</v>
      </c>
    </row>
    <row r="94" customFormat="false" ht="13.8" hidden="false" customHeight="false" outlineLevel="0" collapsed="false">
      <c r="A94" s="89" t="s">
        <v>53</v>
      </c>
      <c r="B94" s="81" t="n">
        <f aca="false">Tabla_Simulada!B94-Tabla_ValidaciónMétodo!B94</f>
        <v>0</v>
      </c>
      <c r="C94" s="81" t="n">
        <f aca="false">Tabla_Simulada!C94-Tabla_ValidaciónMétodo!C94</f>
        <v>0</v>
      </c>
      <c r="D94" s="81" t="n">
        <f aca="false">Tabla_Simulada!D94-Tabla_ValidaciónMétodo!D94</f>
        <v>0</v>
      </c>
      <c r="E94" s="81" t="n">
        <f aca="false">Tabla_Simulada!E94-Tabla_ValidaciónMétodo!E94</f>
        <v>0</v>
      </c>
      <c r="F94" s="81" t="n">
        <f aca="false">Tabla_Simulada!F94-Tabla_ValidaciónMétodo!F94</f>
        <v>0</v>
      </c>
      <c r="G94" s="81" t="n">
        <f aca="false">Tabla_Simulada!G94-Tabla_ValidaciónMétodo!G94</f>
        <v>0</v>
      </c>
      <c r="H94" s="81" t="n">
        <f aca="false">Tabla_Simulada!H94-Tabla_ValidaciónMétodo!H94</f>
        <v>0</v>
      </c>
      <c r="I94" s="94" t="n">
        <f aca="false">Tabla_Simulada!I94-Tabla_ValidaciónMétodo!I94</f>
        <v>0</v>
      </c>
      <c r="J94" s="81" t="n">
        <f aca="false">Tabla_Simulada!J94-Tabla_ValidaciónMétodo!J94</f>
        <v>0</v>
      </c>
      <c r="K94" s="94" t="n">
        <f aca="false">Tabla_Simulada!K94-Tabla_ValidaciónMétodo!K94</f>
        <v>0</v>
      </c>
      <c r="L94" s="81" t="n">
        <f aca="false">Tabla_Simulada!L94-Tabla_ValidaciónMétodo!L94</f>
        <v>0</v>
      </c>
      <c r="M94" s="94" t="n">
        <f aca="false">Tabla_Simulada!M94-Tabla_ValidaciónMétodo!M94</f>
        <v>0</v>
      </c>
      <c r="N94" s="81" t="n">
        <f aca="false">Tabla_Simulada!N94-Tabla_ValidaciónMétodo!N94</f>
        <v>0</v>
      </c>
      <c r="O94" s="81" t="n">
        <f aca="false">Tabla_Simulada!P94-Tabla_ValidaciónMétodo!P94</f>
        <v>0</v>
      </c>
      <c r="P94" s="81" t="n">
        <f aca="false">Tabla_Simulada!Q94-Tabla_ValidaciónMétodo!Q94</f>
        <v>0</v>
      </c>
      <c r="Q94" s="81" t="n">
        <f aca="false">Tabla_Simulada!R94-Tabla_ValidaciónMétodo!R94</f>
        <v>0</v>
      </c>
      <c r="S94" s="81" t="n">
        <f aca="false">Tabla_Simulada!T94-Tabla_ValidaciónMétodo!T94</f>
        <v>0</v>
      </c>
      <c r="T94" s="81" t="n">
        <f aca="false">Tabla_Simulada!U94-Tabla_ValidaciónMétodo!U94</f>
        <v>0</v>
      </c>
      <c r="U94" s="81" t="n">
        <f aca="false">Tabla_Simulada!V94-Tabla_ValidaciónMétodo!V94</f>
        <v>0</v>
      </c>
      <c r="V94" s="81" t="n">
        <f aca="false">Tabla_Simulada!W94-Tabla_ValidaciónMétodo!W94</f>
        <v>0</v>
      </c>
      <c r="W94" s="81" t="n">
        <f aca="false">Tabla_Simulada!X94-Tabla_ValidaciónMétodo!X94</f>
        <v>0</v>
      </c>
      <c r="X94" s="81" t="n">
        <f aca="false">Tabla_Simulada!Y94-Tabla_ValidaciónMétodo!Y94</f>
        <v>0</v>
      </c>
      <c r="Y94" s="81" t="n">
        <f aca="false">Tabla_Simulada!Z94-Tabla_ValidaciónMétodo!Z94</f>
        <v>0</v>
      </c>
      <c r="Z94" s="81" t="n">
        <f aca="false">Tabla_Simulada!AA94-Tabla_ValidaciónMétodo!AA94</f>
        <v>0</v>
      </c>
      <c r="AC94" s="185" t="n">
        <f aca="false">Tabla_Simulada!AD94-Tabla_ValidaciónMétodo!AD94</f>
        <v>0</v>
      </c>
      <c r="AD94" s="185" t="n">
        <f aca="false">Tabla_Simulada!AE94-Tabla_ValidaciónMétodo!AE94</f>
        <v>0</v>
      </c>
      <c r="AE94" s="185" t="n">
        <f aca="false">Tabla_Simulada!AF94-Tabla_ValidaciónMétodo!AF94</f>
        <v>0</v>
      </c>
      <c r="AF94" s="185" t="n">
        <f aca="false">Tabla_Simulada!AG94-Tabla_ValidaciónMétodo!AG94</f>
        <v>0</v>
      </c>
      <c r="AG94" s="185" t="n">
        <f aca="false">Tabla_Simulada!AH94-Tabla_ValidaciónMétodo!AH94</f>
        <v>0</v>
      </c>
      <c r="AH94" s="185" t="n">
        <f aca="false">Tabla_Simulada!AI94-Tabla_ValidaciónMétodo!AI94</f>
        <v>0</v>
      </c>
      <c r="AI94" s="185" t="n">
        <f aca="false">Tabla_Simulada!AJ94-Tabla_ValidaciónMétodo!AJ94</f>
        <v>0</v>
      </c>
      <c r="AJ94" s="185" t="n">
        <f aca="false">Tabla_Simulada!AK94-Tabla_ValidaciónMétodo!AK94</f>
        <v>0</v>
      </c>
      <c r="AK94" s="185" t="n">
        <f aca="false">Tabla_Simulada!AL94-Tabla_ValidaciónMétodo!AL94</f>
        <v>0</v>
      </c>
      <c r="AL94" s="185" t="n">
        <f aca="false">Tabla_Simulada!AM94-Tabla_ValidaciónMétodo!AM94</f>
        <v>0</v>
      </c>
      <c r="AM94" s="185" t="n">
        <f aca="false">Tabla_Simulada!AN94-Tabla_ValidaciónMétodo!AN94</f>
        <v>0</v>
      </c>
      <c r="AO94" s="94" t="n">
        <f aca="false">Tabla_Simulada!AP94-Tabla_ValidaciónMétodo!AP94</f>
        <v>0</v>
      </c>
      <c r="AP94" s="81" t="n">
        <f aca="false">Tabla_Simulada!AQ94-Tabla_ValidaciónMétodo!AQ94</f>
        <v>0</v>
      </c>
      <c r="AQ94" s="94" t="n">
        <f aca="false">Tabla_Simulada!AR94-Tabla_ValidaciónMétodo!AR94</f>
        <v>0</v>
      </c>
      <c r="AR94" s="81" t="n">
        <f aca="false">Tabla_Simulada!AS94-Tabla_ValidaciónMétodo!AS94</f>
        <v>0</v>
      </c>
      <c r="AS94" s="94" t="n">
        <f aca="false">Tabla_Simulada!AT94-Tabla_ValidaciónMétodo!AT94</f>
        <v>0</v>
      </c>
      <c r="AT94" s="81" t="n">
        <f aca="false">Tabla_Simulada!AU94-Tabla_ValidaciónMétodo!AU94</f>
        <v>0</v>
      </c>
      <c r="AU94" s="94" t="n">
        <f aca="false">Tabla_Simulada!AV94-Tabla_ValidaciónMétodo!AV94</f>
        <v>0</v>
      </c>
      <c r="AV94" s="81" t="n">
        <f aca="false">Tabla_Simulada!AW94-Tabla_ValidaciónMétodo!AW94</f>
        <v>0</v>
      </c>
      <c r="AW94" s="94" t="n">
        <f aca="false">Tabla_Simulada!AX94-Tabla_ValidaciónMétodo!AX94</f>
        <v>0</v>
      </c>
      <c r="AX94" s="81" t="n">
        <f aca="false">Tabla_Simulada!AY94-Tabla_ValidaciónMétodo!AY94</f>
        <v>0</v>
      </c>
    </row>
    <row r="95" customFormat="false" ht="13.8" hidden="false" customHeight="false" outlineLevel="0" collapsed="false">
      <c r="A95" s="89" t="s">
        <v>54</v>
      </c>
      <c r="B95" s="81" t="n">
        <f aca="false">Tabla_Simulada!B95-Tabla_ValidaciónMétodo!B95</f>
        <v>0</v>
      </c>
      <c r="C95" s="81" t="n">
        <f aca="false">Tabla_Simulada!C95-Tabla_ValidaciónMétodo!C95</f>
        <v>0</v>
      </c>
      <c r="D95" s="81" t="n">
        <f aca="false">Tabla_Simulada!D95-Tabla_ValidaciónMétodo!D95</f>
        <v>0</v>
      </c>
      <c r="E95" s="81" t="n">
        <f aca="false">Tabla_Simulada!E95-Tabla_ValidaciónMétodo!E95</f>
        <v>0</v>
      </c>
      <c r="F95" s="81" t="n">
        <f aca="false">Tabla_Simulada!F95-Tabla_ValidaciónMétodo!F95</f>
        <v>0</v>
      </c>
      <c r="G95" s="81" t="n">
        <f aca="false">Tabla_Simulada!G95-Tabla_ValidaciónMétodo!G95</f>
        <v>0</v>
      </c>
      <c r="H95" s="81" t="n">
        <f aca="false">Tabla_Simulada!H95-Tabla_ValidaciónMétodo!H95</f>
        <v>0</v>
      </c>
      <c r="I95" s="94" t="n">
        <f aca="false">Tabla_Simulada!I95-Tabla_ValidaciónMétodo!I95</f>
        <v>0</v>
      </c>
      <c r="J95" s="81" t="n">
        <f aca="false">Tabla_Simulada!J95-Tabla_ValidaciónMétodo!J95</f>
        <v>0</v>
      </c>
      <c r="K95" s="94" t="n">
        <f aca="false">Tabla_Simulada!K95-Tabla_ValidaciónMétodo!K95</f>
        <v>0</v>
      </c>
      <c r="L95" s="81" t="n">
        <f aca="false">Tabla_Simulada!L95-Tabla_ValidaciónMétodo!L95</f>
        <v>0</v>
      </c>
      <c r="M95" s="94" t="n">
        <f aca="false">Tabla_Simulada!M95-Tabla_ValidaciónMétodo!M95</f>
        <v>0</v>
      </c>
      <c r="N95" s="81" t="n">
        <f aca="false">Tabla_Simulada!N95-Tabla_ValidaciónMétodo!N95</f>
        <v>0</v>
      </c>
      <c r="O95" s="81" t="n">
        <f aca="false">Tabla_Simulada!P95-Tabla_ValidaciónMétodo!P95</f>
        <v>0</v>
      </c>
      <c r="P95" s="81" t="n">
        <f aca="false">Tabla_Simulada!Q95-Tabla_ValidaciónMétodo!Q95</f>
        <v>0</v>
      </c>
      <c r="Q95" s="81" t="n">
        <f aca="false">Tabla_Simulada!R95-Tabla_ValidaciónMétodo!R95</f>
        <v>0</v>
      </c>
      <c r="S95" s="81" t="n">
        <f aca="false">Tabla_Simulada!T95-Tabla_ValidaciónMétodo!T95</f>
        <v>0</v>
      </c>
      <c r="T95" s="81" t="n">
        <f aca="false">Tabla_Simulada!U95-Tabla_ValidaciónMétodo!U95</f>
        <v>0</v>
      </c>
      <c r="U95" s="81" t="n">
        <f aca="false">Tabla_Simulada!V95-Tabla_ValidaciónMétodo!V95</f>
        <v>0</v>
      </c>
      <c r="V95" s="81" t="n">
        <f aca="false">Tabla_Simulada!W95-Tabla_ValidaciónMétodo!W95</f>
        <v>0</v>
      </c>
      <c r="W95" s="81" t="n">
        <f aca="false">Tabla_Simulada!X95-Tabla_ValidaciónMétodo!X95</f>
        <v>0</v>
      </c>
      <c r="X95" s="81" t="n">
        <f aca="false">Tabla_Simulada!Y95-Tabla_ValidaciónMétodo!Y95</f>
        <v>0</v>
      </c>
      <c r="Y95" s="81" t="n">
        <f aca="false">Tabla_Simulada!Z95-Tabla_ValidaciónMétodo!Z95</f>
        <v>0</v>
      </c>
      <c r="Z95" s="81" t="n">
        <f aca="false">Tabla_Simulada!AA95-Tabla_ValidaciónMétodo!AA95</f>
        <v>0</v>
      </c>
      <c r="AC95" s="185" t="n">
        <f aca="false">Tabla_Simulada!AD95-Tabla_ValidaciónMétodo!AD95</f>
        <v>0</v>
      </c>
      <c r="AD95" s="185" t="n">
        <f aca="false">Tabla_Simulada!AE95-Tabla_ValidaciónMétodo!AE95</f>
        <v>0</v>
      </c>
      <c r="AE95" s="185" t="n">
        <f aca="false">Tabla_Simulada!AF95-Tabla_ValidaciónMétodo!AF95</f>
        <v>0</v>
      </c>
      <c r="AF95" s="185" t="n">
        <f aca="false">Tabla_Simulada!AG95-Tabla_ValidaciónMétodo!AG95</f>
        <v>0</v>
      </c>
      <c r="AG95" s="185" t="n">
        <f aca="false">Tabla_Simulada!AH95-Tabla_ValidaciónMétodo!AH95</f>
        <v>0</v>
      </c>
      <c r="AH95" s="185" t="n">
        <f aca="false">Tabla_Simulada!AI95-Tabla_ValidaciónMétodo!AI95</f>
        <v>0</v>
      </c>
      <c r="AI95" s="185" t="n">
        <f aca="false">Tabla_Simulada!AJ95-Tabla_ValidaciónMétodo!AJ95</f>
        <v>0</v>
      </c>
      <c r="AJ95" s="185" t="n">
        <f aca="false">Tabla_Simulada!AK95-Tabla_ValidaciónMétodo!AK95</f>
        <v>0</v>
      </c>
      <c r="AK95" s="185" t="n">
        <f aca="false">Tabla_Simulada!AL95-Tabla_ValidaciónMétodo!AL95</f>
        <v>0</v>
      </c>
      <c r="AL95" s="185" t="n">
        <f aca="false">Tabla_Simulada!AM95-Tabla_ValidaciónMétodo!AM95</f>
        <v>0</v>
      </c>
      <c r="AM95" s="185" t="n">
        <f aca="false">Tabla_Simulada!AN95-Tabla_ValidaciónMétodo!AN95</f>
        <v>0</v>
      </c>
      <c r="AO95" s="94" t="n">
        <f aca="false">Tabla_Simulada!AP95-Tabla_ValidaciónMétodo!AP95</f>
        <v>0</v>
      </c>
      <c r="AP95" s="81" t="n">
        <f aca="false">Tabla_Simulada!AQ95-Tabla_ValidaciónMétodo!AQ95</f>
        <v>0</v>
      </c>
      <c r="AQ95" s="94" t="n">
        <f aca="false">Tabla_Simulada!AR95-Tabla_ValidaciónMétodo!AR95</f>
        <v>0</v>
      </c>
      <c r="AR95" s="81" t="n">
        <f aca="false">Tabla_Simulada!AS95-Tabla_ValidaciónMétodo!AS95</f>
        <v>0</v>
      </c>
      <c r="AS95" s="94" t="n">
        <f aca="false">Tabla_Simulada!AT95-Tabla_ValidaciónMétodo!AT95</f>
        <v>0</v>
      </c>
      <c r="AT95" s="81" t="n">
        <f aca="false">Tabla_Simulada!AU95-Tabla_ValidaciónMétodo!AU95</f>
        <v>0</v>
      </c>
      <c r="AU95" s="94" t="n">
        <f aca="false">Tabla_Simulada!AV95-Tabla_ValidaciónMétodo!AV95</f>
        <v>0</v>
      </c>
      <c r="AV95" s="81" t="n">
        <f aca="false">Tabla_Simulada!AW95-Tabla_ValidaciónMétodo!AW95</f>
        <v>0</v>
      </c>
      <c r="AW95" s="94" t="n">
        <f aca="false">Tabla_Simulada!AX95-Tabla_ValidaciónMétodo!AX95</f>
        <v>0</v>
      </c>
      <c r="AX95" s="81" t="n">
        <f aca="false">Tabla_Simulada!AY95-Tabla_ValidaciónMétodo!AY95</f>
        <v>0</v>
      </c>
    </row>
    <row r="96" customFormat="false" ht="13.8" hidden="false" customHeight="false" outlineLevel="0" collapsed="false">
      <c r="A96" s="89" t="s">
        <v>55</v>
      </c>
      <c r="B96" s="81" t="n">
        <f aca="false">Tabla_Simulada!B96-Tabla_ValidaciónMétodo!B96</f>
        <v>0</v>
      </c>
      <c r="C96" s="81" t="n">
        <f aca="false">Tabla_Simulada!C96-Tabla_ValidaciónMétodo!C96</f>
        <v>0</v>
      </c>
      <c r="D96" s="81" t="n">
        <f aca="false">Tabla_Simulada!D96-Tabla_ValidaciónMétodo!D96</f>
        <v>0</v>
      </c>
      <c r="E96" s="81" t="n">
        <f aca="false">Tabla_Simulada!E96-Tabla_ValidaciónMétodo!E96</f>
        <v>0</v>
      </c>
      <c r="F96" s="81" t="n">
        <f aca="false">Tabla_Simulada!F96-Tabla_ValidaciónMétodo!F96</f>
        <v>0</v>
      </c>
      <c r="G96" s="81" t="n">
        <f aca="false">Tabla_Simulada!G96-Tabla_ValidaciónMétodo!G96</f>
        <v>0</v>
      </c>
      <c r="H96" s="81" t="n">
        <f aca="false">Tabla_Simulada!H96-Tabla_ValidaciónMétodo!H96</f>
        <v>0</v>
      </c>
      <c r="I96" s="94" t="n">
        <f aca="false">Tabla_Simulada!I96-Tabla_ValidaciónMétodo!I96</f>
        <v>0</v>
      </c>
      <c r="J96" s="81" t="n">
        <f aca="false">Tabla_Simulada!J96-Tabla_ValidaciónMétodo!J96</f>
        <v>0</v>
      </c>
      <c r="K96" s="94" t="n">
        <f aca="false">Tabla_Simulada!K96-Tabla_ValidaciónMétodo!K96</f>
        <v>0</v>
      </c>
      <c r="L96" s="81" t="n">
        <f aca="false">Tabla_Simulada!L96-Tabla_ValidaciónMétodo!L96</f>
        <v>0</v>
      </c>
      <c r="M96" s="94" t="n">
        <f aca="false">Tabla_Simulada!M96-Tabla_ValidaciónMétodo!M96</f>
        <v>0</v>
      </c>
      <c r="N96" s="81" t="n">
        <f aca="false">Tabla_Simulada!N96-Tabla_ValidaciónMétodo!N96</f>
        <v>0</v>
      </c>
      <c r="O96" s="81" t="n">
        <f aca="false">Tabla_Simulada!P96-Tabla_ValidaciónMétodo!P96</f>
        <v>0</v>
      </c>
      <c r="P96" s="81" t="n">
        <f aca="false">Tabla_Simulada!Q96-Tabla_ValidaciónMétodo!Q96</f>
        <v>0</v>
      </c>
      <c r="Q96" s="81" t="n">
        <f aca="false">Tabla_Simulada!R96-Tabla_ValidaciónMétodo!R96</f>
        <v>0</v>
      </c>
      <c r="S96" s="81" t="n">
        <f aca="false">Tabla_Simulada!T96-Tabla_ValidaciónMétodo!T96</f>
        <v>0</v>
      </c>
      <c r="T96" s="81" t="n">
        <f aca="false">Tabla_Simulada!U96-Tabla_ValidaciónMétodo!U96</f>
        <v>0</v>
      </c>
      <c r="U96" s="81" t="n">
        <f aca="false">Tabla_Simulada!V96-Tabla_ValidaciónMétodo!V96</f>
        <v>0</v>
      </c>
      <c r="V96" s="81" t="n">
        <f aca="false">Tabla_Simulada!W96-Tabla_ValidaciónMétodo!W96</f>
        <v>0</v>
      </c>
      <c r="W96" s="81" t="n">
        <f aca="false">Tabla_Simulada!X96-Tabla_ValidaciónMétodo!X96</f>
        <v>0</v>
      </c>
      <c r="X96" s="81" t="n">
        <f aca="false">Tabla_Simulada!Y96-Tabla_ValidaciónMétodo!Y96</f>
        <v>0</v>
      </c>
      <c r="Y96" s="81" t="n">
        <f aca="false">Tabla_Simulada!Z96-Tabla_ValidaciónMétodo!Z96</f>
        <v>0</v>
      </c>
      <c r="Z96" s="81" t="n">
        <f aca="false">Tabla_Simulada!AA96-Tabla_ValidaciónMétodo!AA96</f>
        <v>0</v>
      </c>
      <c r="AC96" s="185" t="n">
        <f aca="false">Tabla_Simulada!AD96-Tabla_ValidaciónMétodo!AD96</f>
        <v>0</v>
      </c>
      <c r="AD96" s="185" t="n">
        <f aca="false">Tabla_Simulada!AE96-Tabla_ValidaciónMétodo!AE96</f>
        <v>0</v>
      </c>
      <c r="AE96" s="185" t="n">
        <f aca="false">Tabla_Simulada!AF96-Tabla_ValidaciónMétodo!AF96</f>
        <v>0</v>
      </c>
      <c r="AF96" s="185" t="n">
        <f aca="false">Tabla_Simulada!AG96-Tabla_ValidaciónMétodo!AG96</f>
        <v>0</v>
      </c>
      <c r="AG96" s="185" t="n">
        <f aca="false">Tabla_Simulada!AH96-Tabla_ValidaciónMétodo!AH96</f>
        <v>0</v>
      </c>
      <c r="AH96" s="185" t="n">
        <f aca="false">Tabla_Simulada!AI96-Tabla_ValidaciónMétodo!AI96</f>
        <v>0</v>
      </c>
      <c r="AI96" s="185" t="n">
        <f aca="false">Tabla_Simulada!AJ96-Tabla_ValidaciónMétodo!AJ96</f>
        <v>0</v>
      </c>
      <c r="AJ96" s="185" t="n">
        <f aca="false">Tabla_Simulada!AK96-Tabla_ValidaciónMétodo!AK96</f>
        <v>0</v>
      </c>
      <c r="AK96" s="185" t="n">
        <f aca="false">Tabla_Simulada!AL96-Tabla_ValidaciónMétodo!AL96</f>
        <v>0</v>
      </c>
      <c r="AL96" s="185" t="n">
        <f aca="false">Tabla_Simulada!AM96-Tabla_ValidaciónMétodo!AM96</f>
        <v>0</v>
      </c>
      <c r="AM96" s="185" t="n">
        <f aca="false">Tabla_Simulada!AN96-Tabla_ValidaciónMétodo!AN96</f>
        <v>0</v>
      </c>
      <c r="AO96" s="94" t="n">
        <f aca="false">Tabla_Simulada!AP96-Tabla_ValidaciónMétodo!AP96</f>
        <v>0</v>
      </c>
      <c r="AP96" s="81" t="n">
        <f aca="false">Tabla_Simulada!AQ96-Tabla_ValidaciónMétodo!AQ96</f>
        <v>0</v>
      </c>
      <c r="AQ96" s="94" t="n">
        <f aca="false">Tabla_Simulada!AR96-Tabla_ValidaciónMétodo!AR96</f>
        <v>0</v>
      </c>
      <c r="AR96" s="81" t="n">
        <f aca="false">Tabla_Simulada!AS96-Tabla_ValidaciónMétodo!AS96</f>
        <v>0</v>
      </c>
      <c r="AS96" s="94" t="n">
        <f aca="false">Tabla_Simulada!AT96-Tabla_ValidaciónMétodo!AT96</f>
        <v>0</v>
      </c>
      <c r="AT96" s="81" t="n">
        <f aca="false">Tabla_Simulada!AU96-Tabla_ValidaciónMétodo!AU96</f>
        <v>0</v>
      </c>
      <c r="AU96" s="94" t="n">
        <f aca="false">Tabla_Simulada!AV96-Tabla_ValidaciónMétodo!AV96</f>
        <v>0</v>
      </c>
      <c r="AV96" s="81" t="n">
        <f aca="false">Tabla_Simulada!AW96-Tabla_ValidaciónMétodo!AW96</f>
        <v>0</v>
      </c>
      <c r="AW96" s="94" t="n">
        <f aca="false">Tabla_Simulada!AX96-Tabla_ValidaciónMétodo!AX96</f>
        <v>0</v>
      </c>
      <c r="AX96" s="81" t="n">
        <f aca="false">Tabla_Simulada!AY96-Tabla_ValidaciónMétodo!AY96</f>
        <v>0</v>
      </c>
    </row>
    <row r="97" customFormat="false" ht="13.8" hidden="false" customHeight="false" outlineLevel="0" collapsed="false">
      <c r="A97" s="89" t="s">
        <v>56</v>
      </c>
      <c r="B97" s="81" t="n">
        <f aca="false">Tabla_Simulada!B97-Tabla_ValidaciónMétodo!B97</f>
        <v>0</v>
      </c>
      <c r="C97" s="81" t="n">
        <f aca="false">Tabla_Simulada!C97-Tabla_ValidaciónMétodo!C97</f>
        <v>0</v>
      </c>
      <c r="D97" s="81" t="n">
        <f aca="false">Tabla_Simulada!D97-Tabla_ValidaciónMétodo!D97</f>
        <v>0</v>
      </c>
      <c r="E97" s="81" t="n">
        <f aca="false">Tabla_Simulada!E97-Tabla_ValidaciónMétodo!E97</f>
        <v>0</v>
      </c>
      <c r="F97" s="81" t="n">
        <f aca="false">Tabla_Simulada!F97-Tabla_ValidaciónMétodo!F97</f>
        <v>0</v>
      </c>
      <c r="G97" s="81" t="n">
        <f aca="false">Tabla_Simulada!G97-Tabla_ValidaciónMétodo!G97</f>
        <v>0</v>
      </c>
      <c r="H97" s="81" t="n">
        <f aca="false">Tabla_Simulada!H97-Tabla_ValidaciónMétodo!H97</f>
        <v>0</v>
      </c>
      <c r="I97" s="94" t="n">
        <f aca="false">Tabla_Simulada!I97-Tabla_ValidaciónMétodo!I97</f>
        <v>0</v>
      </c>
      <c r="J97" s="81" t="n">
        <f aca="false">Tabla_Simulada!J97-Tabla_ValidaciónMétodo!J97</f>
        <v>0</v>
      </c>
      <c r="K97" s="94" t="n">
        <f aca="false">Tabla_Simulada!K97-Tabla_ValidaciónMétodo!K97</f>
        <v>0</v>
      </c>
      <c r="L97" s="81" t="n">
        <f aca="false">Tabla_Simulada!L97-Tabla_ValidaciónMétodo!L97</f>
        <v>0</v>
      </c>
      <c r="M97" s="94" t="n">
        <f aca="false">Tabla_Simulada!M97-Tabla_ValidaciónMétodo!M97</f>
        <v>0</v>
      </c>
      <c r="N97" s="81" t="n">
        <f aca="false">Tabla_Simulada!N97-Tabla_ValidaciónMétodo!N97</f>
        <v>0</v>
      </c>
      <c r="O97" s="81" t="n">
        <f aca="false">Tabla_Simulada!P97-Tabla_ValidaciónMétodo!P97</f>
        <v>0</v>
      </c>
      <c r="P97" s="81" t="n">
        <f aca="false">Tabla_Simulada!Q97-Tabla_ValidaciónMétodo!Q97</f>
        <v>0</v>
      </c>
      <c r="Q97" s="81" t="n">
        <f aca="false">Tabla_Simulada!R97-Tabla_ValidaciónMétodo!R97</f>
        <v>0</v>
      </c>
      <c r="S97" s="81" t="n">
        <f aca="false">Tabla_Simulada!T97-Tabla_ValidaciónMétodo!T97</f>
        <v>0</v>
      </c>
      <c r="T97" s="81" t="n">
        <f aca="false">Tabla_Simulada!U97-Tabla_ValidaciónMétodo!U97</f>
        <v>0</v>
      </c>
      <c r="U97" s="81" t="n">
        <f aca="false">Tabla_Simulada!V97-Tabla_ValidaciónMétodo!V97</f>
        <v>0</v>
      </c>
      <c r="V97" s="81" t="n">
        <f aca="false">Tabla_Simulada!W97-Tabla_ValidaciónMétodo!W97</f>
        <v>0</v>
      </c>
      <c r="W97" s="81" t="n">
        <f aca="false">Tabla_Simulada!X97-Tabla_ValidaciónMétodo!X97</f>
        <v>0</v>
      </c>
      <c r="X97" s="81" t="n">
        <f aca="false">Tabla_Simulada!Y97-Tabla_ValidaciónMétodo!Y97</f>
        <v>0</v>
      </c>
      <c r="Y97" s="81" t="n">
        <f aca="false">Tabla_Simulada!Z97-Tabla_ValidaciónMétodo!Z97</f>
        <v>0</v>
      </c>
      <c r="Z97" s="81" t="n">
        <f aca="false">Tabla_Simulada!AA97-Tabla_ValidaciónMétodo!AA97</f>
        <v>0</v>
      </c>
      <c r="AC97" s="185" t="n">
        <f aca="false">Tabla_Simulada!AD97-Tabla_ValidaciónMétodo!AD97</f>
        <v>0</v>
      </c>
      <c r="AD97" s="185" t="n">
        <f aca="false">Tabla_Simulada!AE97-Tabla_ValidaciónMétodo!AE97</f>
        <v>0</v>
      </c>
      <c r="AE97" s="185" t="n">
        <f aca="false">Tabla_Simulada!AF97-Tabla_ValidaciónMétodo!AF97</f>
        <v>0</v>
      </c>
      <c r="AF97" s="185" t="n">
        <f aca="false">Tabla_Simulada!AG97-Tabla_ValidaciónMétodo!AG97</f>
        <v>0</v>
      </c>
      <c r="AG97" s="185" t="n">
        <f aca="false">Tabla_Simulada!AH97-Tabla_ValidaciónMétodo!AH97</f>
        <v>0</v>
      </c>
      <c r="AH97" s="185" t="n">
        <f aca="false">Tabla_Simulada!AI97-Tabla_ValidaciónMétodo!AI97</f>
        <v>0</v>
      </c>
      <c r="AI97" s="185" t="n">
        <f aca="false">Tabla_Simulada!AJ97-Tabla_ValidaciónMétodo!AJ97</f>
        <v>0</v>
      </c>
      <c r="AJ97" s="185" t="n">
        <f aca="false">Tabla_Simulada!AK97-Tabla_ValidaciónMétodo!AK97</f>
        <v>0</v>
      </c>
      <c r="AK97" s="185" t="n">
        <f aca="false">Tabla_Simulada!AL97-Tabla_ValidaciónMétodo!AL97</f>
        <v>0</v>
      </c>
      <c r="AL97" s="185" t="n">
        <f aca="false">Tabla_Simulada!AM97-Tabla_ValidaciónMétodo!AM97</f>
        <v>0</v>
      </c>
      <c r="AM97" s="185" t="n">
        <f aca="false">Tabla_Simulada!AN97-Tabla_ValidaciónMétodo!AN97</f>
        <v>0</v>
      </c>
      <c r="AO97" s="94" t="n">
        <f aca="false">Tabla_Simulada!AP97-Tabla_ValidaciónMétodo!AP97</f>
        <v>0</v>
      </c>
      <c r="AP97" s="81" t="n">
        <f aca="false">Tabla_Simulada!AQ97-Tabla_ValidaciónMétodo!AQ97</f>
        <v>0</v>
      </c>
      <c r="AQ97" s="94" t="n">
        <f aca="false">Tabla_Simulada!AR97-Tabla_ValidaciónMétodo!AR97</f>
        <v>0</v>
      </c>
      <c r="AR97" s="81" t="n">
        <f aca="false">Tabla_Simulada!AS97-Tabla_ValidaciónMétodo!AS97</f>
        <v>0</v>
      </c>
      <c r="AS97" s="94" t="n">
        <f aca="false">Tabla_Simulada!AT97-Tabla_ValidaciónMétodo!AT97</f>
        <v>0</v>
      </c>
      <c r="AT97" s="81" t="n">
        <f aca="false">Tabla_Simulada!AU97-Tabla_ValidaciónMétodo!AU97</f>
        <v>0</v>
      </c>
      <c r="AU97" s="94" t="n">
        <f aca="false">Tabla_Simulada!AV97-Tabla_ValidaciónMétodo!AV97</f>
        <v>0</v>
      </c>
      <c r="AV97" s="81" t="n">
        <f aca="false">Tabla_Simulada!AW97-Tabla_ValidaciónMétodo!AW97</f>
        <v>0</v>
      </c>
      <c r="AW97" s="94" t="n">
        <f aca="false">Tabla_Simulada!AX97-Tabla_ValidaciónMétodo!AX97</f>
        <v>0</v>
      </c>
      <c r="AX97" s="81" t="n">
        <f aca="false">Tabla_Simulada!AY97-Tabla_ValidaciónMétodo!AY97</f>
        <v>0</v>
      </c>
    </row>
    <row r="98" customFormat="false" ht="13.8" hidden="false" customHeight="false" outlineLevel="0" collapsed="false">
      <c r="A98" s="89" t="s">
        <v>57</v>
      </c>
      <c r="B98" s="81" t="n">
        <f aca="false">Tabla_Simulada!B98-Tabla_ValidaciónMétodo!B98</f>
        <v>0</v>
      </c>
      <c r="C98" s="81" t="n">
        <f aca="false">Tabla_Simulada!C98-Tabla_ValidaciónMétodo!C98</f>
        <v>0</v>
      </c>
      <c r="D98" s="81" t="n">
        <f aca="false">Tabla_Simulada!D98-Tabla_ValidaciónMétodo!D98</f>
        <v>0</v>
      </c>
      <c r="E98" s="81" t="n">
        <f aca="false">Tabla_Simulada!E98-Tabla_ValidaciónMétodo!E98</f>
        <v>0</v>
      </c>
      <c r="F98" s="81" t="n">
        <f aca="false">Tabla_Simulada!F98-Tabla_ValidaciónMétodo!F98</f>
        <v>0</v>
      </c>
      <c r="G98" s="81" t="n">
        <f aca="false">Tabla_Simulada!G98-Tabla_ValidaciónMétodo!G98</f>
        <v>0</v>
      </c>
      <c r="H98" s="81" t="n">
        <f aca="false">Tabla_Simulada!H98-Tabla_ValidaciónMétodo!H98</f>
        <v>0</v>
      </c>
      <c r="I98" s="94" t="n">
        <f aca="false">Tabla_Simulada!I98-Tabla_ValidaciónMétodo!I98</f>
        <v>0</v>
      </c>
      <c r="J98" s="81" t="n">
        <f aca="false">Tabla_Simulada!J98-Tabla_ValidaciónMétodo!J98</f>
        <v>0</v>
      </c>
      <c r="K98" s="94" t="n">
        <f aca="false">Tabla_Simulada!K98-Tabla_ValidaciónMétodo!K98</f>
        <v>0</v>
      </c>
      <c r="L98" s="81" t="n">
        <f aca="false">Tabla_Simulada!L98-Tabla_ValidaciónMétodo!L98</f>
        <v>0</v>
      </c>
      <c r="M98" s="94" t="n">
        <f aca="false">Tabla_Simulada!M98-Tabla_ValidaciónMétodo!M98</f>
        <v>0</v>
      </c>
      <c r="N98" s="81" t="n">
        <f aca="false">Tabla_Simulada!N98-Tabla_ValidaciónMétodo!N98</f>
        <v>0</v>
      </c>
      <c r="O98" s="81" t="n">
        <f aca="false">Tabla_Simulada!P98-Tabla_ValidaciónMétodo!P98</f>
        <v>0</v>
      </c>
      <c r="P98" s="81" t="n">
        <f aca="false">Tabla_Simulada!Q98-Tabla_ValidaciónMétodo!Q98</f>
        <v>0</v>
      </c>
      <c r="Q98" s="81" t="n">
        <f aca="false">Tabla_Simulada!R98-Tabla_ValidaciónMétodo!R98</f>
        <v>0</v>
      </c>
      <c r="S98" s="81" t="n">
        <f aca="false">Tabla_Simulada!T98-Tabla_ValidaciónMétodo!T98</f>
        <v>0</v>
      </c>
      <c r="T98" s="81" t="n">
        <f aca="false">Tabla_Simulada!U98-Tabla_ValidaciónMétodo!U98</f>
        <v>0</v>
      </c>
      <c r="U98" s="81" t="n">
        <f aca="false">Tabla_Simulada!V98-Tabla_ValidaciónMétodo!V98</f>
        <v>0</v>
      </c>
      <c r="V98" s="81" t="n">
        <f aca="false">Tabla_Simulada!W98-Tabla_ValidaciónMétodo!W98</f>
        <v>0</v>
      </c>
      <c r="W98" s="81" t="n">
        <f aca="false">Tabla_Simulada!X98-Tabla_ValidaciónMétodo!X98</f>
        <v>0</v>
      </c>
      <c r="X98" s="81" t="n">
        <f aca="false">Tabla_Simulada!Y98-Tabla_ValidaciónMétodo!Y98</f>
        <v>0</v>
      </c>
      <c r="Y98" s="81" t="n">
        <f aca="false">Tabla_Simulada!Z98-Tabla_ValidaciónMétodo!Z98</f>
        <v>0</v>
      </c>
      <c r="Z98" s="81" t="n">
        <f aca="false">Tabla_Simulada!AA98-Tabla_ValidaciónMétodo!AA98</f>
        <v>0</v>
      </c>
      <c r="AC98" s="185" t="n">
        <f aca="false">Tabla_Simulada!AD98-Tabla_ValidaciónMétodo!AD98</f>
        <v>0</v>
      </c>
      <c r="AD98" s="185" t="n">
        <f aca="false">Tabla_Simulada!AE98-Tabla_ValidaciónMétodo!AE98</f>
        <v>0</v>
      </c>
      <c r="AE98" s="185" t="n">
        <f aca="false">Tabla_Simulada!AF98-Tabla_ValidaciónMétodo!AF98</f>
        <v>0</v>
      </c>
      <c r="AF98" s="185" t="n">
        <f aca="false">Tabla_Simulada!AG98-Tabla_ValidaciónMétodo!AG98</f>
        <v>0</v>
      </c>
      <c r="AG98" s="185" t="n">
        <f aca="false">Tabla_Simulada!AH98-Tabla_ValidaciónMétodo!AH98</f>
        <v>0</v>
      </c>
      <c r="AH98" s="185" t="n">
        <f aca="false">Tabla_Simulada!AI98-Tabla_ValidaciónMétodo!AI98</f>
        <v>0</v>
      </c>
      <c r="AI98" s="185" t="n">
        <f aca="false">Tabla_Simulada!AJ98-Tabla_ValidaciónMétodo!AJ98</f>
        <v>0</v>
      </c>
      <c r="AJ98" s="185" t="n">
        <f aca="false">Tabla_Simulada!AK98-Tabla_ValidaciónMétodo!AK98</f>
        <v>0</v>
      </c>
      <c r="AK98" s="185" t="n">
        <f aca="false">Tabla_Simulada!AL98-Tabla_ValidaciónMétodo!AL98</f>
        <v>0</v>
      </c>
      <c r="AL98" s="185" t="n">
        <f aca="false">Tabla_Simulada!AM98-Tabla_ValidaciónMétodo!AM98</f>
        <v>0</v>
      </c>
      <c r="AM98" s="185" t="n">
        <f aca="false">Tabla_Simulada!AN98-Tabla_ValidaciónMétodo!AN98</f>
        <v>0</v>
      </c>
      <c r="AO98" s="94" t="n">
        <f aca="false">Tabla_Simulada!AP98-Tabla_ValidaciónMétodo!AP98</f>
        <v>0</v>
      </c>
      <c r="AP98" s="81" t="n">
        <f aca="false">Tabla_Simulada!AQ98-Tabla_ValidaciónMétodo!AQ98</f>
        <v>0</v>
      </c>
      <c r="AQ98" s="94" t="n">
        <f aca="false">Tabla_Simulada!AR98-Tabla_ValidaciónMétodo!AR98</f>
        <v>0</v>
      </c>
      <c r="AR98" s="81" t="n">
        <f aca="false">Tabla_Simulada!AS98-Tabla_ValidaciónMétodo!AS98</f>
        <v>0</v>
      </c>
      <c r="AS98" s="94" t="n">
        <f aca="false">Tabla_Simulada!AT98-Tabla_ValidaciónMétodo!AT98</f>
        <v>0</v>
      </c>
      <c r="AT98" s="81" t="n">
        <f aca="false">Tabla_Simulada!AU98-Tabla_ValidaciónMétodo!AU98</f>
        <v>0</v>
      </c>
      <c r="AU98" s="94" t="n">
        <f aca="false">Tabla_Simulada!AV98-Tabla_ValidaciónMétodo!AV98</f>
        <v>0</v>
      </c>
      <c r="AV98" s="81" t="n">
        <f aca="false">Tabla_Simulada!AW98-Tabla_ValidaciónMétodo!AW98</f>
        <v>0</v>
      </c>
      <c r="AW98" s="94" t="n">
        <f aca="false">Tabla_Simulada!AX98-Tabla_ValidaciónMétodo!AX98</f>
        <v>0</v>
      </c>
      <c r="AX98" s="81" t="n">
        <f aca="false">Tabla_Simulada!AY98-Tabla_ValidaciónMétodo!AY98</f>
        <v>0</v>
      </c>
    </row>
    <row r="99" customFormat="false" ht="13.8" hidden="false" customHeight="false" outlineLevel="0" collapsed="false">
      <c r="A99" s="89" t="s">
        <v>58</v>
      </c>
      <c r="B99" s="81" t="n">
        <f aca="false">Tabla_Simulada!B99-Tabla_ValidaciónMétodo!B99</f>
        <v>0</v>
      </c>
      <c r="C99" s="81" t="n">
        <f aca="false">Tabla_Simulada!C99-Tabla_ValidaciónMétodo!C99</f>
        <v>0</v>
      </c>
      <c r="D99" s="81" t="n">
        <f aca="false">Tabla_Simulada!D99-Tabla_ValidaciónMétodo!D99</f>
        <v>0</v>
      </c>
      <c r="E99" s="81" t="n">
        <f aca="false">Tabla_Simulada!E99-Tabla_ValidaciónMétodo!E99</f>
        <v>0</v>
      </c>
      <c r="F99" s="81" t="n">
        <f aca="false">Tabla_Simulada!F99-Tabla_ValidaciónMétodo!F99</f>
        <v>0</v>
      </c>
      <c r="G99" s="81" t="n">
        <f aca="false">Tabla_Simulada!G99-Tabla_ValidaciónMétodo!G99</f>
        <v>0</v>
      </c>
      <c r="H99" s="81" t="n">
        <f aca="false">Tabla_Simulada!H99-Tabla_ValidaciónMétodo!H99</f>
        <v>0</v>
      </c>
      <c r="I99" s="94" t="n">
        <f aca="false">Tabla_Simulada!I99-Tabla_ValidaciónMétodo!I99</f>
        <v>0</v>
      </c>
      <c r="J99" s="81" t="n">
        <f aca="false">Tabla_Simulada!J99-Tabla_ValidaciónMétodo!J99</f>
        <v>0</v>
      </c>
      <c r="K99" s="94" t="n">
        <f aca="false">Tabla_Simulada!K99-Tabla_ValidaciónMétodo!K99</f>
        <v>0</v>
      </c>
      <c r="L99" s="81" t="n">
        <f aca="false">Tabla_Simulada!L99-Tabla_ValidaciónMétodo!L99</f>
        <v>0</v>
      </c>
      <c r="M99" s="94" t="n">
        <f aca="false">Tabla_Simulada!M99-Tabla_ValidaciónMétodo!M99</f>
        <v>0</v>
      </c>
      <c r="N99" s="81" t="n">
        <f aca="false">Tabla_Simulada!N99-Tabla_ValidaciónMétodo!N99</f>
        <v>0</v>
      </c>
      <c r="O99" s="81" t="n">
        <f aca="false">Tabla_Simulada!P99-Tabla_ValidaciónMétodo!P99</f>
        <v>0</v>
      </c>
      <c r="P99" s="81" t="n">
        <f aca="false">Tabla_Simulada!Q99-Tabla_ValidaciónMétodo!Q99</f>
        <v>0</v>
      </c>
      <c r="Q99" s="81" t="n">
        <f aca="false">Tabla_Simulada!R99-Tabla_ValidaciónMétodo!R99</f>
        <v>0</v>
      </c>
      <c r="S99" s="81" t="n">
        <f aca="false">Tabla_Simulada!T99-Tabla_ValidaciónMétodo!T99</f>
        <v>0</v>
      </c>
      <c r="T99" s="81" t="n">
        <f aca="false">Tabla_Simulada!U99-Tabla_ValidaciónMétodo!U99</f>
        <v>0</v>
      </c>
      <c r="U99" s="81" t="n">
        <f aca="false">Tabla_Simulada!V99-Tabla_ValidaciónMétodo!V99</f>
        <v>0</v>
      </c>
      <c r="V99" s="81" t="n">
        <f aca="false">Tabla_Simulada!W99-Tabla_ValidaciónMétodo!W99</f>
        <v>0</v>
      </c>
      <c r="W99" s="81" t="n">
        <f aca="false">Tabla_Simulada!X99-Tabla_ValidaciónMétodo!X99</f>
        <v>0</v>
      </c>
      <c r="X99" s="81" t="n">
        <f aca="false">Tabla_Simulada!Y99-Tabla_ValidaciónMétodo!Y99</f>
        <v>0</v>
      </c>
      <c r="Y99" s="81" t="n">
        <f aca="false">Tabla_Simulada!Z99-Tabla_ValidaciónMétodo!Z99</f>
        <v>0</v>
      </c>
      <c r="Z99" s="81" t="n">
        <f aca="false">Tabla_Simulada!AA99-Tabla_ValidaciónMétodo!AA99</f>
        <v>0</v>
      </c>
      <c r="AC99" s="185" t="n">
        <f aca="false">Tabla_Simulada!AD99-Tabla_ValidaciónMétodo!AD99</f>
        <v>0</v>
      </c>
      <c r="AD99" s="185" t="n">
        <f aca="false">Tabla_Simulada!AE99-Tabla_ValidaciónMétodo!AE99</f>
        <v>0</v>
      </c>
      <c r="AE99" s="185" t="n">
        <f aca="false">Tabla_Simulada!AF99-Tabla_ValidaciónMétodo!AF99</f>
        <v>0</v>
      </c>
      <c r="AF99" s="185" t="n">
        <f aca="false">Tabla_Simulada!AG99-Tabla_ValidaciónMétodo!AG99</f>
        <v>0</v>
      </c>
      <c r="AG99" s="185" t="n">
        <f aca="false">Tabla_Simulada!AH99-Tabla_ValidaciónMétodo!AH99</f>
        <v>0</v>
      </c>
      <c r="AH99" s="185" t="n">
        <f aca="false">Tabla_Simulada!AI99-Tabla_ValidaciónMétodo!AI99</f>
        <v>0</v>
      </c>
      <c r="AI99" s="185" t="n">
        <f aca="false">Tabla_Simulada!AJ99-Tabla_ValidaciónMétodo!AJ99</f>
        <v>0</v>
      </c>
      <c r="AJ99" s="185" t="n">
        <f aca="false">Tabla_Simulada!AK99-Tabla_ValidaciónMétodo!AK99</f>
        <v>0</v>
      </c>
      <c r="AK99" s="185" t="n">
        <f aca="false">Tabla_Simulada!AL99-Tabla_ValidaciónMétodo!AL99</f>
        <v>0</v>
      </c>
      <c r="AL99" s="185" t="n">
        <f aca="false">Tabla_Simulada!AM99-Tabla_ValidaciónMétodo!AM99</f>
        <v>0</v>
      </c>
      <c r="AM99" s="185" t="n">
        <f aca="false">Tabla_Simulada!AN99-Tabla_ValidaciónMétodo!AN99</f>
        <v>0</v>
      </c>
      <c r="AO99" s="94" t="n">
        <f aca="false">Tabla_Simulada!AP99-Tabla_ValidaciónMétodo!AP99</f>
        <v>0</v>
      </c>
      <c r="AP99" s="81" t="n">
        <f aca="false">Tabla_Simulada!AQ99-Tabla_ValidaciónMétodo!AQ99</f>
        <v>0</v>
      </c>
      <c r="AQ99" s="94" t="n">
        <f aca="false">Tabla_Simulada!AR99-Tabla_ValidaciónMétodo!AR99</f>
        <v>0</v>
      </c>
      <c r="AR99" s="81" t="n">
        <f aca="false">Tabla_Simulada!AS99-Tabla_ValidaciónMétodo!AS99</f>
        <v>0</v>
      </c>
      <c r="AS99" s="94" t="n">
        <f aca="false">Tabla_Simulada!AT99-Tabla_ValidaciónMétodo!AT99</f>
        <v>0</v>
      </c>
      <c r="AT99" s="81" t="n">
        <f aca="false">Tabla_Simulada!AU99-Tabla_ValidaciónMétodo!AU99</f>
        <v>0</v>
      </c>
      <c r="AU99" s="94" t="n">
        <f aca="false">Tabla_Simulada!AV99-Tabla_ValidaciónMétodo!AV99</f>
        <v>0</v>
      </c>
      <c r="AV99" s="81" t="n">
        <f aca="false">Tabla_Simulada!AW99-Tabla_ValidaciónMétodo!AW99</f>
        <v>0</v>
      </c>
      <c r="AW99" s="94" t="n">
        <f aca="false">Tabla_Simulada!AX99-Tabla_ValidaciónMétodo!AX99</f>
        <v>0</v>
      </c>
      <c r="AX99" s="81" t="n">
        <f aca="false">Tabla_Simulada!AY99-Tabla_ValidaciónMétodo!AY99</f>
        <v>0</v>
      </c>
    </row>
    <row r="100" customFormat="false" ht="13.8" hidden="false" customHeight="false" outlineLevel="0" collapsed="false">
      <c r="A100" s="89" t="s">
        <v>59</v>
      </c>
      <c r="B100" s="81" t="n">
        <f aca="false">Tabla_Simulada!B100-Tabla_ValidaciónMétodo!B100</f>
        <v>0</v>
      </c>
      <c r="C100" s="81" t="n">
        <f aca="false">Tabla_Simulada!C100-Tabla_ValidaciónMétodo!C100</f>
        <v>0</v>
      </c>
      <c r="D100" s="81" t="n">
        <f aca="false">Tabla_Simulada!D100-Tabla_ValidaciónMétodo!D100</f>
        <v>0</v>
      </c>
      <c r="E100" s="81" t="n">
        <f aca="false">Tabla_Simulada!E100-Tabla_ValidaciónMétodo!E100</f>
        <v>0</v>
      </c>
      <c r="F100" s="81" t="n">
        <f aca="false">Tabla_Simulada!F100-Tabla_ValidaciónMétodo!F100</f>
        <v>0</v>
      </c>
      <c r="G100" s="81" t="n">
        <f aca="false">Tabla_Simulada!G100-Tabla_ValidaciónMétodo!G100</f>
        <v>0</v>
      </c>
      <c r="H100" s="81" t="n">
        <f aca="false">Tabla_Simulada!H100-Tabla_ValidaciónMétodo!H100</f>
        <v>0</v>
      </c>
      <c r="I100" s="94" t="n">
        <f aca="false">Tabla_Simulada!I100-Tabla_ValidaciónMétodo!I100</f>
        <v>0</v>
      </c>
      <c r="J100" s="81" t="n">
        <f aca="false">Tabla_Simulada!J100-Tabla_ValidaciónMétodo!J100</f>
        <v>0</v>
      </c>
      <c r="K100" s="94" t="n">
        <f aca="false">Tabla_Simulada!K100-Tabla_ValidaciónMétodo!K100</f>
        <v>0</v>
      </c>
      <c r="L100" s="81" t="n">
        <f aca="false">Tabla_Simulada!L100-Tabla_ValidaciónMétodo!L100</f>
        <v>0</v>
      </c>
      <c r="M100" s="94" t="n">
        <f aca="false">Tabla_Simulada!M100-Tabla_ValidaciónMétodo!M100</f>
        <v>0</v>
      </c>
      <c r="N100" s="81" t="n">
        <f aca="false">Tabla_Simulada!N100-Tabla_ValidaciónMétodo!N100</f>
        <v>0</v>
      </c>
      <c r="O100" s="81" t="n">
        <f aca="false">Tabla_Simulada!P100-Tabla_ValidaciónMétodo!P100</f>
        <v>0</v>
      </c>
      <c r="P100" s="81" t="n">
        <f aca="false">Tabla_Simulada!Q100-Tabla_ValidaciónMétodo!Q100</f>
        <v>0</v>
      </c>
      <c r="Q100" s="81" t="n">
        <f aca="false">Tabla_Simulada!R100-Tabla_ValidaciónMétodo!R100</f>
        <v>0</v>
      </c>
      <c r="S100" s="81" t="n">
        <f aca="false">Tabla_Simulada!T100-Tabla_ValidaciónMétodo!T100</f>
        <v>0</v>
      </c>
      <c r="T100" s="81" t="n">
        <f aca="false">Tabla_Simulada!U100-Tabla_ValidaciónMétodo!U100</f>
        <v>0</v>
      </c>
      <c r="U100" s="81" t="n">
        <f aca="false">Tabla_Simulada!V100-Tabla_ValidaciónMétodo!V100</f>
        <v>0</v>
      </c>
      <c r="V100" s="81" t="n">
        <f aca="false">Tabla_Simulada!W100-Tabla_ValidaciónMétodo!W100</f>
        <v>0</v>
      </c>
      <c r="W100" s="81" t="n">
        <f aca="false">Tabla_Simulada!X100-Tabla_ValidaciónMétodo!X100</f>
        <v>0</v>
      </c>
      <c r="X100" s="81" t="n">
        <f aca="false">Tabla_Simulada!Y100-Tabla_ValidaciónMétodo!Y100</f>
        <v>0</v>
      </c>
      <c r="Y100" s="81" t="n">
        <f aca="false">Tabla_Simulada!Z100-Tabla_ValidaciónMétodo!Z100</f>
        <v>0</v>
      </c>
      <c r="Z100" s="81" t="n">
        <f aca="false">Tabla_Simulada!AA100-Tabla_ValidaciónMétodo!AA100</f>
        <v>0</v>
      </c>
      <c r="AC100" s="185" t="n">
        <f aca="false">Tabla_Simulada!AD100-Tabla_ValidaciónMétodo!AD100</f>
        <v>0</v>
      </c>
      <c r="AD100" s="185" t="n">
        <f aca="false">Tabla_Simulada!AE100-Tabla_ValidaciónMétodo!AE100</f>
        <v>0</v>
      </c>
      <c r="AE100" s="185" t="n">
        <f aca="false">Tabla_Simulada!AF100-Tabla_ValidaciónMétodo!AF100</f>
        <v>0</v>
      </c>
      <c r="AF100" s="185" t="n">
        <f aca="false">Tabla_Simulada!AG100-Tabla_ValidaciónMétodo!AG100</f>
        <v>0</v>
      </c>
      <c r="AG100" s="185" t="n">
        <f aca="false">Tabla_Simulada!AH100-Tabla_ValidaciónMétodo!AH100</f>
        <v>0</v>
      </c>
      <c r="AH100" s="185" t="n">
        <f aca="false">Tabla_Simulada!AI100-Tabla_ValidaciónMétodo!AI100</f>
        <v>0</v>
      </c>
      <c r="AI100" s="185" t="n">
        <f aca="false">Tabla_Simulada!AJ100-Tabla_ValidaciónMétodo!AJ100</f>
        <v>0</v>
      </c>
      <c r="AJ100" s="185" t="n">
        <f aca="false">Tabla_Simulada!AK100-Tabla_ValidaciónMétodo!AK100</f>
        <v>0</v>
      </c>
      <c r="AK100" s="185" t="n">
        <f aca="false">Tabla_Simulada!AL100-Tabla_ValidaciónMétodo!AL100</f>
        <v>0</v>
      </c>
      <c r="AL100" s="185" t="n">
        <f aca="false">Tabla_Simulada!AM100-Tabla_ValidaciónMétodo!AM100</f>
        <v>0</v>
      </c>
      <c r="AM100" s="185" t="n">
        <f aca="false">Tabla_Simulada!AN100-Tabla_ValidaciónMétodo!AN100</f>
        <v>0</v>
      </c>
      <c r="AO100" s="94" t="n">
        <f aca="false">Tabla_Simulada!AP100-Tabla_ValidaciónMétodo!AP100</f>
        <v>0</v>
      </c>
      <c r="AP100" s="81" t="n">
        <f aca="false">Tabla_Simulada!AQ100-Tabla_ValidaciónMétodo!AQ100</f>
        <v>0</v>
      </c>
      <c r="AQ100" s="94" t="n">
        <f aca="false">Tabla_Simulada!AR100-Tabla_ValidaciónMétodo!AR100</f>
        <v>0</v>
      </c>
      <c r="AR100" s="81" t="n">
        <f aca="false">Tabla_Simulada!AS100-Tabla_ValidaciónMétodo!AS100</f>
        <v>0</v>
      </c>
      <c r="AS100" s="94" t="n">
        <f aca="false">Tabla_Simulada!AT100-Tabla_ValidaciónMétodo!AT100</f>
        <v>0</v>
      </c>
      <c r="AT100" s="81" t="n">
        <f aca="false">Tabla_Simulada!AU100-Tabla_ValidaciónMétodo!AU100</f>
        <v>0</v>
      </c>
      <c r="AU100" s="94" t="n">
        <f aca="false">Tabla_Simulada!AV100-Tabla_ValidaciónMétodo!AV100</f>
        <v>0</v>
      </c>
      <c r="AV100" s="81" t="n">
        <f aca="false">Tabla_Simulada!AW100-Tabla_ValidaciónMétodo!AW100</f>
        <v>0</v>
      </c>
      <c r="AW100" s="94" t="n">
        <f aca="false">Tabla_Simulada!AX100-Tabla_ValidaciónMétodo!AX100</f>
        <v>0</v>
      </c>
      <c r="AX100" s="81" t="n">
        <f aca="false">Tabla_Simulada!AY100-Tabla_ValidaciónMétodo!AY100</f>
        <v>0</v>
      </c>
    </row>
    <row r="101" customFormat="false" ht="13.8" hidden="false" customHeight="false" outlineLevel="0" collapsed="false">
      <c r="A101" s="89" t="s">
        <v>60</v>
      </c>
      <c r="B101" s="81" t="n">
        <f aca="false">Tabla_Simulada!B101-Tabla_ValidaciónMétodo!B101</f>
        <v>0</v>
      </c>
      <c r="C101" s="81" t="n">
        <f aca="false">Tabla_Simulada!C101-Tabla_ValidaciónMétodo!C101</f>
        <v>0</v>
      </c>
      <c r="D101" s="81" t="n">
        <f aca="false">Tabla_Simulada!D101-Tabla_ValidaciónMétodo!D101</f>
        <v>0</v>
      </c>
      <c r="E101" s="81" t="n">
        <f aca="false">Tabla_Simulada!E101-Tabla_ValidaciónMétodo!E101</f>
        <v>0</v>
      </c>
      <c r="F101" s="81" t="n">
        <f aca="false">Tabla_Simulada!F101-Tabla_ValidaciónMétodo!F101</f>
        <v>0</v>
      </c>
      <c r="G101" s="81" t="n">
        <f aca="false">Tabla_Simulada!G101-Tabla_ValidaciónMétodo!G101</f>
        <v>0</v>
      </c>
      <c r="H101" s="81" t="n">
        <f aca="false">Tabla_Simulada!H101-Tabla_ValidaciónMétodo!H101</f>
        <v>0</v>
      </c>
      <c r="I101" s="94" t="n">
        <f aca="false">Tabla_Simulada!I101-Tabla_ValidaciónMétodo!I101</f>
        <v>0</v>
      </c>
      <c r="J101" s="81" t="n">
        <f aca="false">Tabla_Simulada!J101-Tabla_ValidaciónMétodo!J101</f>
        <v>0</v>
      </c>
      <c r="K101" s="94" t="n">
        <f aca="false">Tabla_Simulada!K101-Tabla_ValidaciónMétodo!K101</f>
        <v>0</v>
      </c>
      <c r="L101" s="81" t="n">
        <f aca="false">Tabla_Simulada!L101-Tabla_ValidaciónMétodo!L101</f>
        <v>0</v>
      </c>
      <c r="M101" s="94" t="n">
        <f aca="false">Tabla_Simulada!M101-Tabla_ValidaciónMétodo!M101</f>
        <v>0</v>
      </c>
      <c r="N101" s="81" t="n">
        <f aca="false">Tabla_Simulada!N101-Tabla_ValidaciónMétodo!N101</f>
        <v>0</v>
      </c>
      <c r="O101" s="81" t="n">
        <f aca="false">Tabla_Simulada!P101-Tabla_ValidaciónMétodo!P101</f>
        <v>0</v>
      </c>
      <c r="P101" s="81" t="n">
        <f aca="false">Tabla_Simulada!Q101-Tabla_ValidaciónMétodo!Q101</f>
        <v>0</v>
      </c>
      <c r="Q101" s="81" t="n">
        <f aca="false">Tabla_Simulada!R101-Tabla_ValidaciónMétodo!R101</f>
        <v>0</v>
      </c>
      <c r="S101" s="81" t="n">
        <f aca="false">Tabla_Simulada!T101-Tabla_ValidaciónMétodo!T101</f>
        <v>0</v>
      </c>
      <c r="T101" s="81" t="n">
        <f aca="false">Tabla_Simulada!U101-Tabla_ValidaciónMétodo!U101</f>
        <v>0</v>
      </c>
      <c r="U101" s="81" t="n">
        <f aca="false">Tabla_Simulada!V101-Tabla_ValidaciónMétodo!V101</f>
        <v>0</v>
      </c>
      <c r="V101" s="81" t="n">
        <f aca="false">Tabla_Simulada!W101-Tabla_ValidaciónMétodo!W101</f>
        <v>0</v>
      </c>
      <c r="W101" s="81" t="n">
        <f aca="false">Tabla_Simulada!X101-Tabla_ValidaciónMétodo!X101</f>
        <v>0</v>
      </c>
      <c r="X101" s="81" t="n">
        <f aca="false">Tabla_Simulada!Y101-Tabla_ValidaciónMétodo!Y101</f>
        <v>0</v>
      </c>
      <c r="Y101" s="81" t="n">
        <f aca="false">Tabla_Simulada!Z101-Tabla_ValidaciónMétodo!Z101</f>
        <v>0</v>
      </c>
      <c r="Z101" s="81" t="n">
        <f aca="false">Tabla_Simulada!AA101-Tabla_ValidaciónMétodo!AA101</f>
        <v>0</v>
      </c>
      <c r="AC101" s="185" t="n">
        <f aca="false">Tabla_Simulada!AD101-Tabla_ValidaciónMétodo!AD101</f>
        <v>0</v>
      </c>
      <c r="AD101" s="185" t="n">
        <f aca="false">Tabla_Simulada!AE101-Tabla_ValidaciónMétodo!AE101</f>
        <v>0</v>
      </c>
      <c r="AE101" s="185" t="n">
        <f aca="false">Tabla_Simulada!AF101-Tabla_ValidaciónMétodo!AF101</f>
        <v>0</v>
      </c>
      <c r="AF101" s="185" t="n">
        <f aca="false">Tabla_Simulada!AG101-Tabla_ValidaciónMétodo!AG101</f>
        <v>0</v>
      </c>
      <c r="AG101" s="185" t="n">
        <f aca="false">Tabla_Simulada!AH101-Tabla_ValidaciónMétodo!AH101</f>
        <v>0</v>
      </c>
      <c r="AH101" s="185" t="n">
        <f aca="false">Tabla_Simulada!AI101-Tabla_ValidaciónMétodo!AI101</f>
        <v>0</v>
      </c>
      <c r="AI101" s="185" t="n">
        <f aca="false">Tabla_Simulada!AJ101-Tabla_ValidaciónMétodo!AJ101</f>
        <v>0</v>
      </c>
      <c r="AJ101" s="185" t="n">
        <f aca="false">Tabla_Simulada!AK101-Tabla_ValidaciónMétodo!AK101</f>
        <v>0</v>
      </c>
      <c r="AK101" s="185" t="n">
        <f aca="false">Tabla_Simulada!AL101-Tabla_ValidaciónMétodo!AL101</f>
        <v>0</v>
      </c>
      <c r="AL101" s="185" t="n">
        <f aca="false">Tabla_Simulada!AM101-Tabla_ValidaciónMétodo!AM101</f>
        <v>0</v>
      </c>
      <c r="AM101" s="185" t="n">
        <f aca="false">Tabla_Simulada!AN101-Tabla_ValidaciónMétodo!AN101</f>
        <v>0</v>
      </c>
      <c r="AO101" s="94" t="n">
        <f aca="false">Tabla_Simulada!AP101-Tabla_ValidaciónMétodo!AP101</f>
        <v>0</v>
      </c>
      <c r="AP101" s="81" t="n">
        <f aca="false">Tabla_Simulada!AQ101-Tabla_ValidaciónMétodo!AQ101</f>
        <v>0</v>
      </c>
      <c r="AQ101" s="94" t="n">
        <f aca="false">Tabla_Simulada!AR101-Tabla_ValidaciónMétodo!AR101</f>
        <v>0</v>
      </c>
      <c r="AR101" s="81" t="n">
        <f aca="false">Tabla_Simulada!AS101-Tabla_ValidaciónMétodo!AS101</f>
        <v>0</v>
      </c>
      <c r="AS101" s="94" t="n">
        <f aca="false">Tabla_Simulada!AT101-Tabla_ValidaciónMétodo!AT101</f>
        <v>0</v>
      </c>
      <c r="AT101" s="81" t="n">
        <f aca="false">Tabla_Simulada!AU101-Tabla_ValidaciónMétodo!AU101</f>
        <v>0</v>
      </c>
      <c r="AU101" s="94" t="n">
        <f aca="false">Tabla_Simulada!AV101-Tabla_ValidaciónMétodo!AV101</f>
        <v>0</v>
      </c>
      <c r="AV101" s="81" t="n">
        <f aca="false">Tabla_Simulada!AW101-Tabla_ValidaciónMétodo!AW101</f>
        <v>0</v>
      </c>
      <c r="AW101" s="94" t="n">
        <f aca="false">Tabla_Simulada!AX101-Tabla_ValidaciónMétodo!AX101</f>
        <v>0</v>
      </c>
      <c r="AX101" s="81" t="n">
        <f aca="false">Tabla_Simulada!AY101-Tabla_ValidaciónMétodo!AY101</f>
        <v>0</v>
      </c>
    </row>
    <row r="102" customFormat="false" ht="13.8" hidden="false" customHeight="false" outlineLevel="0" collapsed="false">
      <c r="A102" s="89" t="s">
        <v>61</v>
      </c>
      <c r="B102" s="81" t="n">
        <f aca="false">Tabla_Simulada!B102-Tabla_ValidaciónMétodo!B102</f>
        <v>0</v>
      </c>
      <c r="C102" s="81" t="n">
        <f aca="false">Tabla_Simulada!C102-Tabla_ValidaciónMétodo!C102</f>
        <v>0</v>
      </c>
      <c r="D102" s="81" t="n">
        <f aca="false">Tabla_Simulada!D102-Tabla_ValidaciónMétodo!D102</f>
        <v>0</v>
      </c>
      <c r="E102" s="81" t="n">
        <f aca="false">Tabla_Simulada!E102-Tabla_ValidaciónMétodo!E102</f>
        <v>0</v>
      </c>
      <c r="F102" s="81" t="n">
        <f aca="false">Tabla_Simulada!F102-Tabla_ValidaciónMétodo!F102</f>
        <v>0</v>
      </c>
      <c r="G102" s="81" t="n">
        <f aca="false">Tabla_Simulada!G102-Tabla_ValidaciónMétodo!G102</f>
        <v>0</v>
      </c>
      <c r="H102" s="81" t="n">
        <f aca="false">Tabla_Simulada!H102-Tabla_ValidaciónMétodo!H102</f>
        <v>0</v>
      </c>
      <c r="I102" s="94" t="n">
        <f aca="false">Tabla_Simulada!I102-Tabla_ValidaciónMétodo!I102</f>
        <v>0</v>
      </c>
      <c r="J102" s="81" t="n">
        <f aca="false">Tabla_Simulada!J102-Tabla_ValidaciónMétodo!J102</f>
        <v>0</v>
      </c>
      <c r="K102" s="94" t="n">
        <f aca="false">Tabla_Simulada!K102-Tabla_ValidaciónMétodo!K102</f>
        <v>0</v>
      </c>
      <c r="L102" s="81" t="n">
        <f aca="false">Tabla_Simulada!L102-Tabla_ValidaciónMétodo!L102</f>
        <v>0</v>
      </c>
      <c r="M102" s="94" t="n">
        <f aca="false">Tabla_Simulada!M102-Tabla_ValidaciónMétodo!M102</f>
        <v>0</v>
      </c>
      <c r="N102" s="81" t="n">
        <f aca="false">Tabla_Simulada!N102-Tabla_ValidaciónMétodo!N102</f>
        <v>0</v>
      </c>
      <c r="O102" s="81" t="n">
        <f aca="false">Tabla_Simulada!P102-Tabla_ValidaciónMétodo!P102</f>
        <v>0</v>
      </c>
      <c r="P102" s="81" t="n">
        <f aca="false">Tabla_Simulada!Q102-Tabla_ValidaciónMétodo!Q102</f>
        <v>0</v>
      </c>
      <c r="Q102" s="81" t="n">
        <f aca="false">Tabla_Simulada!R102-Tabla_ValidaciónMétodo!R102</f>
        <v>0</v>
      </c>
      <c r="S102" s="81" t="n">
        <f aca="false">Tabla_Simulada!T102-Tabla_ValidaciónMétodo!T102</f>
        <v>0</v>
      </c>
      <c r="T102" s="81" t="n">
        <f aca="false">Tabla_Simulada!U102-Tabla_ValidaciónMétodo!U102</f>
        <v>0</v>
      </c>
      <c r="U102" s="81" t="n">
        <f aca="false">Tabla_Simulada!V102-Tabla_ValidaciónMétodo!V102</f>
        <v>0</v>
      </c>
      <c r="V102" s="81" t="n">
        <f aca="false">Tabla_Simulada!W102-Tabla_ValidaciónMétodo!W102</f>
        <v>0</v>
      </c>
      <c r="W102" s="81" t="n">
        <f aca="false">Tabla_Simulada!X102-Tabla_ValidaciónMétodo!X102</f>
        <v>0</v>
      </c>
      <c r="X102" s="81" t="n">
        <f aca="false">Tabla_Simulada!Y102-Tabla_ValidaciónMétodo!Y102</f>
        <v>0</v>
      </c>
      <c r="Y102" s="81" t="n">
        <f aca="false">Tabla_Simulada!Z102-Tabla_ValidaciónMétodo!Z102</f>
        <v>0</v>
      </c>
      <c r="Z102" s="81" t="n">
        <f aca="false">Tabla_Simulada!AA102-Tabla_ValidaciónMétodo!AA102</f>
        <v>0</v>
      </c>
      <c r="AC102" s="185" t="n">
        <f aca="false">Tabla_Simulada!AD102-Tabla_ValidaciónMétodo!AD102</f>
        <v>0</v>
      </c>
      <c r="AD102" s="185" t="n">
        <f aca="false">Tabla_Simulada!AE102-Tabla_ValidaciónMétodo!AE102</f>
        <v>0</v>
      </c>
      <c r="AE102" s="185" t="n">
        <f aca="false">Tabla_Simulada!AF102-Tabla_ValidaciónMétodo!AF102</f>
        <v>0</v>
      </c>
      <c r="AF102" s="185" t="n">
        <f aca="false">Tabla_Simulada!AG102-Tabla_ValidaciónMétodo!AG102</f>
        <v>0</v>
      </c>
      <c r="AG102" s="185" t="n">
        <f aca="false">Tabla_Simulada!AH102-Tabla_ValidaciónMétodo!AH102</f>
        <v>0</v>
      </c>
      <c r="AH102" s="185" t="n">
        <f aca="false">Tabla_Simulada!AI102-Tabla_ValidaciónMétodo!AI102</f>
        <v>0</v>
      </c>
      <c r="AI102" s="185" t="n">
        <f aca="false">Tabla_Simulada!AJ102-Tabla_ValidaciónMétodo!AJ102</f>
        <v>0</v>
      </c>
      <c r="AJ102" s="185" t="n">
        <f aca="false">Tabla_Simulada!AK102-Tabla_ValidaciónMétodo!AK102</f>
        <v>0</v>
      </c>
      <c r="AK102" s="185" t="n">
        <f aca="false">Tabla_Simulada!AL102-Tabla_ValidaciónMétodo!AL102</f>
        <v>0</v>
      </c>
      <c r="AL102" s="185" t="n">
        <f aca="false">Tabla_Simulada!AM102-Tabla_ValidaciónMétodo!AM102</f>
        <v>0</v>
      </c>
      <c r="AM102" s="185" t="n">
        <f aca="false">Tabla_Simulada!AN102-Tabla_ValidaciónMétodo!AN102</f>
        <v>0</v>
      </c>
      <c r="AO102" s="94" t="n">
        <f aca="false">Tabla_Simulada!AP102-Tabla_ValidaciónMétodo!AP102</f>
        <v>0</v>
      </c>
      <c r="AP102" s="81" t="n">
        <f aca="false">Tabla_Simulada!AQ102-Tabla_ValidaciónMétodo!AQ102</f>
        <v>0</v>
      </c>
      <c r="AQ102" s="94" t="n">
        <f aca="false">Tabla_Simulada!AR102-Tabla_ValidaciónMétodo!AR102</f>
        <v>0</v>
      </c>
      <c r="AR102" s="81" t="n">
        <f aca="false">Tabla_Simulada!AS102-Tabla_ValidaciónMétodo!AS102</f>
        <v>0</v>
      </c>
      <c r="AS102" s="94" t="n">
        <f aca="false">Tabla_Simulada!AT102-Tabla_ValidaciónMétodo!AT102</f>
        <v>0</v>
      </c>
      <c r="AT102" s="81" t="n">
        <f aca="false">Tabla_Simulada!AU102-Tabla_ValidaciónMétodo!AU102</f>
        <v>0</v>
      </c>
      <c r="AU102" s="94" t="n">
        <f aca="false">Tabla_Simulada!AV102-Tabla_ValidaciónMétodo!AV102</f>
        <v>0</v>
      </c>
      <c r="AV102" s="81" t="n">
        <f aca="false">Tabla_Simulada!AW102-Tabla_ValidaciónMétodo!AW102</f>
        <v>0</v>
      </c>
      <c r="AW102" s="94" t="n">
        <f aca="false">Tabla_Simulada!AX102-Tabla_ValidaciónMétodo!AX102</f>
        <v>0</v>
      </c>
      <c r="AX102" s="81" t="n">
        <f aca="false">Tabla_Simulada!AY102-Tabla_ValidaciónMétodo!AY102</f>
        <v>0</v>
      </c>
    </row>
    <row r="103" customFormat="false" ht="13.8" hidden="false" customHeight="false" outlineLevel="0" collapsed="false">
      <c r="A103" s="89" t="s">
        <v>62</v>
      </c>
      <c r="B103" s="81" t="n">
        <f aca="false">Tabla_Simulada!B103-Tabla_ValidaciónMétodo!B103</f>
        <v>0</v>
      </c>
      <c r="C103" s="81" t="n">
        <f aca="false">Tabla_Simulada!C103-Tabla_ValidaciónMétodo!C103</f>
        <v>0</v>
      </c>
      <c r="D103" s="81" t="n">
        <f aca="false">Tabla_Simulada!D103-Tabla_ValidaciónMétodo!D103</f>
        <v>0</v>
      </c>
      <c r="E103" s="81" t="n">
        <f aca="false">Tabla_Simulada!E103-Tabla_ValidaciónMétodo!E103</f>
        <v>0</v>
      </c>
      <c r="F103" s="81" t="n">
        <f aca="false">Tabla_Simulada!F103-Tabla_ValidaciónMétodo!F103</f>
        <v>0</v>
      </c>
      <c r="G103" s="81" t="n">
        <f aca="false">Tabla_Simulada!G103-Tabla_ValidaciónMétodo!G103</f>
        <v>0</v>
      </c>
      <c r="H103" s="81" t="n">
        <f aca="false">Tabla_Simulada!H103-Tabla_ValidaciónMétodo!H103</f>
        <v>0</v>
      </c>
      <c r="I103" s="94" t="n">
        <f aca="false">Tabla_Simulada!I103-Tabla_ValidaciónMétodo!I103</f>
        <v>0</v>
      </c>
      <c r="J103" s="81" t="n">
        <f aca="false">Tabla_Simulada!J103-Tabla_ValidaciónMétodo!J103</f>
        <v>0</v>
      </c>
      <c r="K103" s="94" t="n">
        <f aca="false">Tabla_Simulada!K103-Tabla_ValidaciónMétodo!K103</f>
        <v>0</v>
      </c>
      <c r="L103" s="81" t="n">
        <f aca="false">Tabla_Simulada!L103-Tabla_ValidaciónMétodo!L103</f>
        <v>0</v>
      </c>
      <c r="M103" s="94" t="n">
        <f aca="false">Tabla_Simulada!M103-Tabla_ValidaciónMétodo!M103</f>
        <v>0</v>
      </c>
      <c r="N103" s="81" t="n">
        <f aca="false">Tabla_Simulada!N103-Tabla_ValidaciónMétodo!N103</f>
        <v>0</v>
      </c>
      <c r="O103" s="81" t="n">
        <f aca="false">Tabla_Simulada!P103-Tabla_ValidaciónMétodo!P103</f>
        <v>0</v>
      </c>
      <c r="P103" s="81" t="n">
        <f aca="false">Tabla_Simulada!Q103-Tabla_ValidaciónMétodo!Q103</f>
        <v>0</v>
      </c>
      <c r="Q103" s="81" t="n">
        <f aca="false">Tabla_Simulada!R103-Tabla_ValidaciónMétodo!R103</f>
        <v>0</v>
      </c>
      <c r="S103" s="81" t="n">
        <f aca="false">Tabla_Simulada!T103-Tabla_ValidaciónMétodo!T103</f>
        <v>0</v>
      </c>
      <c r="T103" s="81" t="n">
        <f aca="false">Tabla_Simulada!U103-Tabla_ValidaciónMétodo!U103</f>
        <v>0</v>
      </c>
      <c r="U103" s="81" t="n">
        <f aca="false">Tabla_Simulada!V103-Tabla_ValidaciónMétodo!V103</f>
        <v>0</v>
      </c>
      <c r="V103" s="81" t="n">
        <f aca="false">Tabla_Simulada!W103-Tabla_ValidaciónMétodo!W103</f>
        <v>0</v>
      </c>
      <c r="W103" s="81" t="n">
        <f aca="false">Tabla_Simulada!X103-Tabla_ValidaciónMétodo!X103</f>
        <v>0</v>
      </c>
      <c r="X103" s="81" t="n">
        <f aca="false">Tabla_Simulada!Y103-Tabla_ValidaciónMétodo!Y103</f>
        <v>0</v>
      </c>
      <c r="Y103" s="81" t="n">
        <f aca="false">Tabla_Simulada!Z103-Tabla_ValidaciónMétodo!Z103</f>
        <v>0</v>
      </c>
      <c r="Z103" s="81" t="n">
        <f aca="false">Tabla_Simulada!AA103-Tabla_ValidaciónMétodo!AA103</f>
        <v>0</v>
      </c>
      <c r="AC103" s="185" t="n">
        <f aca="false">Tabla_Simulada!AD103-Tabla_ValidaciónMétodo!AD103</f>
        <v>0</v>
      </c>
      <c r="AD103" s="185" t="n">
        <f aca="false">Tabla_Simulada!AE103-Tabla_ValidaciónMétodo!AE103</f>
        <v>0</v>
      </c>
      <c r="AE103" s="185" t="n">
        <f aca="false">Tabla_Simulada!AF103-Tabla_ValidaciónMétodo!AF103</f>
        <v>0</v>
      </c>
      <c r="AF103" s="185" t="n">
        <f aca="false">Tabla_Simulada!AG103-Tabla_ValidaciónMétodo!AG103</f>
        <v>0</v>
      </c>
      <c r="AG103" s="185" t="n">
        <f aca="false">Tabla_Simulada!AH103-Tabla_ValidaciónMétodo!AH103</f>
        <v>0</v>
      </c>
      <c r="AH103" s="185" t="n">
        <f aca="false">Tabla_Simulada!AI103-Tabla_ValidaciónMétodo!AI103</f>
        <v>0</v>
      </c>
      <c r="AI103" s="185" t="n">
        <f aca="false">Tabla_Simulada!AJ103-Tabla_ValidaciónMétodo!AJ103</f>
        <v>0</v>
      </c>
      <c r="AJ103" s="185" t="n">
        <f aca="false">Tabla_Simulada!AK103-Tabla_ValidaciónMétodo!AK103</f>
        <v>0</v>
      </c>
      <c r="AK103" s="185" t="n">
        <f aca="false">Tabla_Simulada!AL103-Tabla_ValidaciónMétodo!AL103</f>
        <v>0</v>
      </c>
      <c r="AL103" s="185" t="n">
        <f aca="false">Tabla_Simulada!AM103-Tabla_ValidaciónMétodo!AM103</f>
        <v>0</v>
      </c>
      <c r="AM103" s="185" t="n">
        <f aca="false">Tabla_Simulada!AN103-Tabla_ValidaciónMétodo!AN103</f>
        <v>0</v>
      </c>
      <c r="AO103" s="94" t="n">
        <f aca="false">Tabla_Simulada!AP103-Tabla_ValidaciónMétodo!AP103</f>
        <v>0</v>
      </c>
      <c r="AP103" s="81" t="n">
        <f aca="false">Tabla_Simulada!AQ103-Tabla_ValidaciónMétodo!AQ103</f>
        <v>0</v>
      </c>
      <c r="AQ103" s="94" t="n">
        <f aca="false">Tabla_Simulada!AR103-Tabla_ValidaciónMétodo!AR103</f>
        <v>0</v>
      </c>
      <c r="AR103" s="81" t="n">
        <f aca="false">Tabla_Simulada!AS103-Tabla_ValidaciónMétodo!AS103</f>
        <v>0</v>
      </c>
      <c r="AS103" s="94" t="n">
        <f aca="false">Tabla_Simulada!AT103-Tabla_ValidaciónMétodo!AT103</f>
        <v>0</v>
      </c>
      <c r="AT103" s="81" t="n">
        <f aca="false">Tabla_Simulada!AU103-Tabla_ValidaciónMétodo!AU103</f>
        <v>0</v>
      </c>
      <c r="AU103" s="94" t="n">
        <f aca="false">Tabla_Simulada!AV103-Tabla_ValidaciónMétodo!AV103</f>
        <v>0</v>
      </c>
      <c r="AV103" s="81" t="n">
        <f aca="false">Tabla_Simulada!AW103-Tabla_ValidaciónMétodo!AW103</f>
        <v>0</v>
      </c>
      <c r="AW103" s="94" t="n">
        <f aca="false">Tabla_Simulada!AX103-Tabla_ValidaciónMétodo!AX103</f>
        <v>0</v>
      </c>
      <c r="AX103" s="81" t="n">
        <f aca="false">Tabla_Simulada!AY103-Tabla_ValidaciónMétodo!AY103</f>
        <v>0</v>
      </c>
    </row>
    <row r="104" customFormat="false" ht="13.8" hidden="false" customHeight="false" outlineLevel="0" collapsed="false">
      <c r="A104" s="89" t="s">
        <v>63</v>
      </c>
      <c r="B104" s="81" t="n">
        <f aca="false">Tabla_Simulada!B104-Tabla_ValidaciónMétodo!B104</f>
        <v>0</v>
      </c>
      <c r="C104" s="81" t="n">
        <f aca="false">Tabla_Simulada!C104-Tabla_ValidaciónMétodo!C104</f>
        <v>0</v>
      </c>
      <c r="D104" s="81" t="n">
        <f aca="false">Tabla_Simulada!D104-Tabla_ValidaciónMétodo!D104</f>
        <v>0</v>
      </c>
      <c r="E104" s="81" t="n">
        <f aca="false">Tabla_Simulada!E104-Tabla_ValidaciónMétodo!E104</f>
        <v>0</v>
      </c>
      <c r="F104" s="81" t="n">
        <f aca="false">Tabla_Simulada!F104-Tabla_ValidaciónMétodo!F104</f>
        <v>0</v>
      </c>
      <c r="G104" s="81" t="n">
        <f aca="false">Tabla_Simulada!G104-Tabla_ValidaciónMétodo!G104</f>
        <v>0</v>
      </c>
      <c r="H104" s="81" t="n">
        <f aca="false">Tabla_Simulada!H104-Tabla_ValidaciónMétodo!H104</f>
        <v>0</v>
      </c>
      <c r="I104" s="94" t="n">
        <f aca="false">Tabla_Simulada!I104-Tabla_ValidaciónMétodo!I104</f>
        <v>0</v>
      </c>
      <c r="J104" s="81" t="n">
        <f aca="false">Tabla_Simulada!J104-Tabla_ValidaciónMétodo!J104</f>
        <v>0</v>
      </c>
      <c r="K104" s="94" t="n">
        <f aca="false">Tabla_Simulada!K104-Tabla_ValidaciónMétodo!K104</f>
        <v>0</v>
      </c>
      <c r="L104" s="81" t="n">
        <f aca="false">Tabla_Simulada!L104-Tabla_ValidaciónMétodo!L104</f>
        <v>0</v>
      </c>
      <c r="M104" s="94" t="n">
        <f aca="false">Tabla_Simulada!M104-Tabla_ValidaciónMétodo!M104</f>
        <v>0</v>
      </c>
      <c r="N104" s="81" t="n">
        <f aca="false">Tabla_Simulada!N104-Tabla_ValidaciónMétodo!N104</f>
        <v>0</v>
      </c>
      <c r="O104" s="81" t="n">
        <f aca="false">Tabla_Simulada!P104-Tabla_ValidaciónMétodo!P104</f>
        <v>0</v>
      </c>
      <c r="P104" s="81" t="n">
        <f aca="false">Tabla_Simulada!Q104-Tabla_ValidaciónMétodo!Q104</f>
        <v>0</v>
      </c>
      <c r="Q104" s="81" t="n">
        <f aca="false">Tabla_Simulada!R104-Tabla_ValidaciónMétodo!R104</f>
        <v>0</v>
      </c>
      <c r="S104" s="81" t="n">
        <f aca="false">Tabla_Simulada!T104-Tabla_ValidaciónMétodo!T104</f>
        <v>0</v>
      </c>
      <c r="T104" s="81" t="n">
        <f aca="false">Tabla_Simulada!U104-Tabla_ValidaciónMétodo!U104</f>
        <v>0</v>
      </c>
      <c r="U104" s="81" t="n">
        <f aca="false">Tabla_Simulada!V104-Tabla_ValidaciónMétodo!V104</f>
        <v>0</v>
      </c>
      <c r="V104" s="81" t="n">
        <f aca="false">Tabla_Simulada!W104-Tabla_ValidaciónMétodo!W104</f>
        <v>0</v>
      </c>
      <c r="W104" s="81" t="n">
        <f aca="false">Tabla_Simulada!X104-Tabla_ValidaciónMétodo!X104</f>
        <v>0</v>
      </c>
      <c r="X104" s="81" t="n">
        <f aca="false">Tabla_Simulada!Y104-Tabla_ValidaciónMétodo!Y104</f>
        <v>0</v>
      </c>
      <c r="Y104" s="81" t="n">
        <f aca="false">Tabla_Simulada!Z104-Tabla_ValidaciónMétodo!Z104</f>
        <v>0</v>
      </c>
      <c r="Z104" s="81" t="n">
        <f aca="false">Tabla_Simulada!AA104-Tabla_ValidaciónMétodo!AA104</f>
        <v>0</v>
      </c>
      <c r="AC104" s="185" t="n">
        <f aca="false">Tabla_Simulada!AD104-Tabla_ValidaciónMétodo!AD104</f>
        <v>0</v>
      </c>
      <c r="AD104" s="185" t="n">
        <f aca="false">Tabla_Simulada!AE104-Tabla_ValidaciónMétodo!AE104</f>
        <v>0</v>
      </c>
      <c r="AE104" s="185" t="n">
        <f aca="false">Tabla_Simulada!AF104-Tabla_ValidaciónMétodo!AF104</f>
        <v>0</v>
      </c>
      <c r="AF104" s="185" t="n">
        <f aca="false">Tabla_Simulada!AG104-Tabla_ValidaciónMétodo!AG104</f>
        <v>0</v>
      </c>
      <c r="AG104" s="185" t="n">
        <f aca="false">Tabla_Simulada!AH104-Tabla_ValidaciónMétodo!AH104</f>
        <v>0</v>
      </c>
      <c r="AH104" s="185" t="n">
        <f aca="false">Tabla_Simulada!AI104-Tabla_ValidaciónMétodo!AI104</f>
        <v>0</v>
      </c>
      <c r="AI104" s="185" t="n">
        <f aca="false">Tabla_Simulada!AJ104-Tabla_ValidaciónMétodo!AJ104</f>
        <v>0</v>
      </c>
      <c r="AJ104" s="185" t="n">
        <f aca="false">Tabla_Simulada!AK104-Tabla_ValidaciónMétodo!AK104</f>
        <v>0</v>
      </c>
      <c r="AK104" s="185" t="n">
        <f aca="false">Tabla_Simulada!AL104-Tabla_ValidaciónMétodo!AL104</f>
        <v>0</v>
      </c>
      <c r="AL104" s="185" t="n">
        <f aca="false">Tabla_Simulada!AM104-Tabla_ValidaciónMétodo!AM104</f>
        <v>0</v>
      </c>
      <c r="AM104" s="185" t="n">
        <f aca="false">Tabla_Simulada!AN104-Tabla_ValidaciónMétodo!AN104</f>
        <v>0</v>
      </c>
      <c r="AO104" s="94" t="n">
        <f aca="false">Tabla_Simulada!AP104-Tabla_ValidaciónMétodo!AP104</f>
        <v>0</v>
      </c>
      <c r="AP104" s="81" t="n">
        <f aca="false">Tabla_Simulada!AQ104-Tabla_ValidaciónMétodo!AQ104</f>
        <v>0</v>
      </c>
      <c r="AQ104" s="94" t="n">
        <f aca="false">Tabla_Simulada!AR104-Tabla_ValidaciónMétodo!AR104</f>
        <v>0</v>
      </c>
      <c r="AR104" s="81" t="n">
        <f aca="false">Tabla_Simulada!AS104-Tabla_ValidaciónMétodo!AS104</f>
        <v>0</v>
      </c>
      <c r="AS104" s="94" t="n">
        <f aca="false">Tabla_Simulada!AT104-Tabla_ValidaciónMétodo!AT104</f>
        <v>0</v>
      </c>
      <c r="AT104" s="81" t="n">
        <f aca="false">Tabla_Simulada!AU104-Tabla_ValidaciónMétodo!AU104</f>
        <v>0</v>
      </c>
      <c r="AU104" s="94" t="n">
        <f aca="false">Tabla_Simulada!AV104-Tabla_ValidaciónMétodo!AV104</f>
        <v>0</v>
      </c>
      <c r="AV104" s="81" t="n">
        <f aca="false">Tabla_Simulada!AW104-Tabla_ValidaciónMétodo!AW104</f>
        <v>0</v>
      </c>
      <c r="AW104" s="94" t="n">
        <f aca="false">Tabla_Simulada!AX104-Tabla_ValidaciónMétodo!AX104</f>
        <v>0</v>
      </c>
      <c r="AX104" s="81" t="n">
        <f aca="false">Tabla_Simulada!AY104-Tabla_ValidaciónMétodo!AY104</f>
        <v>0</v>
      </c>
    </row>
    <row r="105" customFormat="false" ht="13.8" hidden="false" customHeight="false" outlineLevel="0" collapsed="false">
      <c r="A105" s="89" t="s">
        <v>64</v>
      </c>
      <c r="B105" s="81" t="n">
        <f aca="false">Tabla_Simulada!B105-Tabla_ValidaciónMétodo!B105</f>
        <v>0</v>
      </c>
      <c r="C105" s="81" t="n">
        <f aca="false">Tabla_Simulada!C105-Tabla_ValidaciónMétodo!C105</f>
        <v>0</v>
      </c>
      <c r="D105" s="81" t="n">
        <f aca="false">Tabla_Simulada!D105-Tabla_ValidaciónMétodo!D105</f>
        <v>0</v>
      </c>
      <c r="E105" s="81" t="n">
        <f aca="false">Tabla_Simulada!E105-Tabla_ValidaciónMétodo!E105</f>
        <v>0</v>
      </c>
      <c r="F105" s="81" t="n">
        <f aca="false">Tabla_Simulada!F105-Tabla_ValidaciónMétodo!F105</f>
        <v>0</v>
      </c>
      <c r="G105" s="81" t="n">
        <f aca="false">Tabla_Simulada!G105-Tabla_ValidaciónMétodo!G105</f>
        <v>0</v>
      </c>
      <c r="H105" s="81" t="n">
        <f aca="false">Tabla_Simulada!H105-Tabla_ValidaciónMétodo!H105</f>
        <v>0</v>
      </c>
      <c r="I105" s="94" t="n">
        <f aca="false">Tabla_Simulada!I105-Tabla_ValidaciónMétodo!I105</f>
        <v>0</v>
      </c>
      <c r="J105" s="81" t="n">
        <f aca="false">Tabla_Simulada!J105-Tabla_ValidaciónMétodo!J105</f>
        <v>0</v>
      </c>
      <c r="K105" s="94" t="n">
        <f aca="false">Tabla_Simulada!K105-Tabla_ValidaciónMétodo!K105</f>
        <v>0</v>
      </c>
      <c r="L105" s="81" t="n">
        <f aca="false">Tabla_Simulada!L105-Tabla_ValidaciónMétodo!L105</f>
        <v>0</v>
      </c>
      <c r="M105" s="94" t="n">
        <f aca="false">Tabla_Simulada!M105-Tabla_ValidaciónMétodo!M105</f>
        <v>0</v>
      </c>
      <c r="N105" s="81" t="n">
        <f aca="false">Tabla_Simulada!N105-Tabla_ValidaciónMétodo!N105</f>
        <v>0</v>
      </c>
      <c r="O105" s="81" t="n">
        <f aca="false">Tabla_Simulada!P105-Tabla_ValidaciónMétodo!P105</f>
        <v>0</v>
      </c>
      <c r="P105" s="81" t="n">
        <f aca="false">Tabla_Simulada!Q105-Tabla_ValidaciónMétodo!Q105</f>
        <v>0</v>
      </c>
      <c r="Q105" s="81" t="n">
        <f aca="false">Tabla_Simulada!R105-Tabla_ValidaciónMétodo!R105</f>
        <v>0</v>
      </c>
      <c r="S105" s="81" t="n">
        <f aca="false">Tabla_Simulada!T105-Tabla_ValidaciónMétodo!T105</f>
        <v>0</v>
      </c>
      <c r="T105" s="81" t="n">
        <f aca="false">Tabla_Simulada!U105-Tabla_ValidaciónMétodo!U105</f>
        <v>0</v>
      </c>
      <c r="U105" s="81" t="n">
        <f aca="false">Tabla_Simulada!V105-Tabla_ValidaciónMétodo!V105</f>
        <v>0</v>
      </c>
      <c r="V105" s="81" t="n">
        <f aca="false">Tabla_Simulada!W105-Tabla_ValidaciónMétodo!W105</f>
        <v>0</v>
      </c>
      <c r="W105" s="81" t="n">
        <f aca="false">Tabla_Simulada!X105-Tabla_ValidaciónMétodo!X105</f>
        <v>0</v>
      </c>
      <c r="X105" s="81" t="n">
        <f aca="false">Tabla_Simulada!Y105-Tabla_ValidaciónMétodo!Y105</f>
        <v>0</v>
      </c>
      <c r="Y105" s="81" t="n">
        <f aca="false">Tabla_Simulada!Z105-Tabla_ValidaciónMétodo!Z105</f>
        <v>0</v>
      </c>
      <c r="Z105" s="81" t="n">
        <f aca="false">Tabla_Simulada!AA105-Tabla_ValidaciónMétodo!AA105</f>
        <v>0</v>
      </c>
      <c r="AC105" s="185" t="n">
        <f aca="false">Tabla_Simulada!AD105-Tabla_ValidaciónMétodo!AD105</f>
        <v>0</v>
      </c>
      <c r="AD105" s="185" t="n">
        <f aca="false">Tabla_Simulada!AE105-Tabla_ValidaciónMétodo!AE105</f>
        <v>0</v>
      </c>
      <c r="AE105" s="185" t="n">
        <f aca="false">Tabla_Simulada!AF105-Tabla_ValidaciónMétodo!AF105</f>
        <v>0</v>
      </c>
      <c r="AF105" s="185" t="n">
        <f aca="false">Tabla_Simulada!AG105-Tabla_ValidaciónMétodo!AG105</f>
        <v>0</v>
      </c>
      <c r="AG105" s="185" t="n">
        <f aca="false">Tabla_Simulada!AH105-Tabla_ValidaciónMétodo!AH105</f>
        <v>0</v>
      </c>
      <c r="AH105" s="185" t="n">
        <f aca="false">Tabla_Simulada!AI105-Tabla_ValidaciónMétodo!AI105</f>
        <v>0</v>
      </c>
      <c r="AI105" s="185" t="n">
        <f aca="false">Tabla_Simulada!AJ105-Tabla_ValidaciónMétodo!AJ105</f>
        <v>0</v>
      </c>
      <c r="AJ105" s="185" t="n">
        <f aca="false">Tabla_Simulada!AK105-Tabla_ValidaciónMétodo!AK105</f>
        <v>0</v>
      </c>
      <c r="AK105" s="185" t="n">
        <f aca="false">Tabla_Simulada!AL105-Tabla_ValidaciónMétodo!AL105</f>
        <v>0</v>
      </c>
      <c r="AL105" s="185" t="n">
        <f aca="false">Tabla_Simulada!AM105-Tabla_ValidaciónMétodo!AM105</f>
        <v>0</v>
      </c>
      <c r="AM105" s="185" t="n">
        <f aca="false">Tabla_Simulada!AN105-Tabla_ValidaciónMétodo!AN105</f>
        <v>0</v>
      </c>
      <c r="AO105" s="94" t="n">
        <f aca="false">Tabla_Simulada!AP105-Tabla_ValidaciónMétodo!AP105</f>
        <v>0</v>
      </c>
      <c r="AP105" s="81" t="n">
        <f aca="false">Tabla_Simulada!AQ105-Tabla_ValidaciónMétodo!AQ105</f>
        <v>0</v>
      </c>
      <c r="AQ105" s="94" t="n">
        <f aca="false">Tabla_Simulada!AR105-Tabla_ValidaciónMétodo!AR105</f>
        <v>0</v>
      </c>
      <c r="AR105" s="81" t="n">
        <f aca="false">Tabla_Simulada!AS105-Tabla_ValidaciónMétodo!AS105</f>
        <v>0</v>
      </c>
      <c r="AS105" s="94" t="n">
        <f aca="false">Tabla_Simulada!AT105-Tabla_ValidaciónMétodo!AT105</f>
        <v>0</v>
      </c>
      <c r="AT105" s="81" t="n">
        <f aca="false">Tabla_Simulada!AU105-Tabla_ValidaciónMétodo!AU105</f>
        <v>0</v>
      </c>
      <c r="AU105" s="94" t="n">
        <f aca="false">Tabla_Simulada!AV105-Tabla_ValidaciónMétodo!AV105</f>
        <v>0</v>
      </c>
      <c r="AV105" s="81" t="n">
        <f aca="false">Tabla_Simulada!AW105-Tabla_ValidaciónMétodo!AW105</f>
        <v>0</v>
      </c>
      <c r="AW105" s="94" t="n">
        <f aca="false">Tabla_Simulada!AX105-Tabla_ValidaciónMétodo!AX105</f>
        <v>0</v>
      </c>
      <c r="AX105" s="81" t="n">
        <f aca="false">Tabla_Simulada!AY105-Tabla_ValidaciónMétodo!AY105</f>
        <v>0</v>
      </c>
    </row>
    <row r="106" customFormat="false" ht="13.8" hidden="false" customHeight="false" outlineLevel="0" collapsed="false">
      <c r="A106" s="89" t="s">
        <v>65</v>
      </c>
      <c r="B106" s="81" t="n">
        <f aca="false">Tabla_Simulada!B106-Tabla_ValidaciónMétodo!B106</f>
        <v>0</v>
      </c>
      <c r="C106" s="81" t="n">
        <f aca="false">Tabla_Simulada!C106-Tabla_ValidaciónMétodo!C106</f>
        <v>0</v>
      </c>
      <c r="D106" s="81" t="n">
        <f aca="false">Tabla_Simulada!D106-Tabla_ValidaciónMétodo!D106</f>
        <v>0</v>
      </c>
      <c r="E106" s="81" t="n">
        <f aca="false">Tabla_Simulada!E106-Tabla_ValidaciónMétodo!E106</f>
        <v>0</v>
      </c>
      <c r="F106" s="81" t="n">
        <f aca="false">Tabla_Simulada!F106-Tabla_ValidaciónMétodo!F106</f>
        <v>0</v>
      </c>
      <c r="G106" s="81" t="n">
        <f aca="false">Tabla_Simulada!G106-Tabla_ValidaciónMétodo!G106</f>
        <v>0</v>
      </c>
      <c r="H106" s="81" t="n">
        <f aca="false">Tabla_Simulada!H106-Tabla_ValidaciónMétodo!H106</f>
        <v>0</v>
      </c>
      <c r="I106" s="94" t="n">
        <f aca="false">Tabla_Simulada!I106-Tabla_ValidaciónMétodo!I106</f>
        <v>0</v>
      </c>
      <c r="J106" s="81" t="n">
        <f aca="false">Tabla_Simulada!J106-Tabla_ValidaciónMétodo!J106</f>
        <v>0</v>
      </c>
      <c r="K106" s="94" t="n">
        <f aca="false">Tabla_Simulada!K106-Tabla_ValidaciónMétodo!K106</f>
        <v>0</v>
      </c>
      <c r="L106" s="81" t="n">
        <f aca="false">Tabla_Simulada!L106-Tabla_ValidaciónMétodo!L106</f>
        <v>0</v>
      </c>
      <c r="M106" s="94" t="n">
        <f aca="false">Tabla_Simulada!M106-Tabla_ValidaciónMétodo!M106</f>
        <v>0</v>
      </c>
      <c r="N106" s="81" t="n">
        <f aca="false">Tabla_Simulada!N106-Tabla_ValidaciónMétodo!N106</f>
        <v>0</v>
      </c>
      <c r="O106" s="81" t="n">
        <f aca="false">Tabla_Simulada!P106-Tabla_ValidaciónMétodo!P106</f>
        <v>0</v>
      </c>
      <c r="P106" s="81" t="n">
        <f aca="false">Tabla_Simulada!Q106-Tabla_ValidaciónMétodo!Q106</f>
        <v>0</v>
      </c>
      <c r="Q106" s="81" t="n">
        <f aca="false">Tabla_Simulada!R106-Tabla_ValidaciónMétodo!R106</f>
        <v>0</v>
      </c>
      <c r="S106" s="81" t="n">
        <f aca="false">Tabla_Simulada!T106-Tabla_ValidaciónMétodo!T106</f>
        <v>0</v>
      </c>
      <c r="T106" s="81" t="n">
        <f aca="false">Tabla_Simulada!U106-Tabla_ValidaciónMétodo!U106</f>
        <v>0</v>
      </c>
      <c r="U106" s="81" t="n">
        <f aca="false">Tabla_Simulada!V106-Tabla_ValidaciónMétodo!V106</f>
        <v>0</v>
      </c>
      <c r="V106" s="81" t="n">
        <f aca="false">Tabla_Simulada!W106-Tabla_ValidaciónMétodo!W106</f>
        <v>0</v>
      </c>
      <c r="W106" s="81" t="n">
        <f aca="false">Tabla_Simulada!X106-Tabla_ValidaciónMétodo!X106</f>
        <v>0</v>
      </c>
      <c r="X106" s="81" t="n">
        <f aca="false">Tabla_Simulada!Y106-Tabla_ValidaciónMétodo!Y106</f>
        <v>0</v>
      </c>
      <c r="Y106" s="81" t="n">
        <f aca="false">Tabla_Simulada!Z106-Tabla_ValidaciónMétodo!Z106</f>
        <v>0</v>
      </c>
      <c r="Z106" s="81" t="n">
        <f aca="false">Tabla_Simulada!AA106-Tabla_ValidaciónMétodo!AA106</f>
        <v>0</v>
      </c>
      <c r="AC106" s="185" t="n">
        <f aca="false">Tabla_Simulada!AD106-Tabla_ValidaciónMétodo!AD106</f>
        <v>0</v>
      </c>
      <c r="AD106" s="185" t="n">
        <f aca="false">Tabla_Simulada!AE106-Tabla_ValidaciónMétodo!AE106</f>
        <v>0</v>
      </c>
      <c r="AE106" s="185" t="n">
        <f aca="false">Tabla_Simulada!AF106-Tabla_ValidaciónMétodo!AF106</f>
        <v>0</v>
      </c>
      <c r="AF106" s="185" t="n">
        <f aca="false">Tabla_Simulada!AG106-Tabla_ValidaciónMétodo!AG106</f>
        <v>0</v>
      </c>
      <c r="AG106" s="185" t="n">
        <f aca="false">Tabla_Simulada!AH106-Tabla_ValidaciónMétodo!AH106</f>
        <v>0</v>
      </c>
      <c r="AH106" s="185" t="n">
        <f aca="false">Tabla_Simulada!AI106-Tabla_ValidaciónMétodo!AI106</f>
        <v>0</v>
      </c>
      <c r="AI106" s="185" t="n">
        <f aca="false">Tabla_Simulada!AJ106-Tabla_ValidaciónMétodo!AJ106</f>
        <v>0</v>
      </c>
      <c r="AJ106" s="185" t="n">
        <f aca="false">Tabla_Simulada!AK106-Tabla_ValidaciónMétodo!AK106</f>
        <v>0</v>
      </c>
      <c r="AK106" s="185" t="n">
        <f aca="false">Tabla_Simulada!AL106-Tabla_ValidaciónMétodo!AL106</f>
        <v>0</v>
      </c>
      <c r="AL106" s="185" t="n">
        <f aca="false">Tabla_Simulada!AM106-Tabla_ValidaciónMétodo!AM106</f>
        <v>0</v>
      </c>
      <c r="AM106" s="185" t="n">
        <f aca="false">Tabla_Simulada!AN106-Tabla_ValidaciónMétodo!AN106</f>
        <v>0</v>
      </c>
      <c r="AO106" s="94" t="n">
        <f aca="false">Tabla_Simulada!AP106-Tabla_ValidaciónMétodo!AP106</f>
        <v>0</v>
      </c>
      <c r="AP106" s="81" t="n">
        <f aca="false">Tabla_Simulada!AQ106-Tabla_ValidaciónMétodo!AQ106</f>
        <v>0</v>
      </c>
      <c r="AQ106" s="94" t="n">
        <f aca="false">Tabla_Simulada!AR106-Tabla_ValidaciónMétodo!AR106</f>
        <v>0</v>
      </c>
      <c r="AR106" s="81" t="n">
        <f aca="false">Tabla_Simulada!AS106-Tabla_ValidaciónMétodo!AS106</f>
        <v>0</v>
      </c>
      <c r="AS106" s="94" t="n">
        <f aca="false">Tabla_Simulada!AT106-Tabla_ValidaciónMétodo!AT106</f>
        <v>0</v>
      </c>
      <c r="AT106" s="81" t="n">
        <f aca="false">Tabla_Simulada!AU106-Tabla_ValidaciónMétodo!AU106</f>
        <v>0</v>
      </c>
      <c r="AU106" s="94" t="n">
        <f aca="false">Tabla_Simulada!AV106-Tabla_ValidaciónMétodo!AV106</f>
        <v>0</v>
      </c>
      <c r="AV106" s="81" t="n">
        <f aca="false">Tabla_Simulada!AW106-Tabla_ValidaciónMétodo!AW106</f>
        <v>0</v>
      </c>
      <c r="AW106" s="94" t="n">
        <f aca="false">Tabla_Simulada!AX106-Tabla_ValidaciónMétodo!AX106</f>
        <v>0</v>
      </c>
      <c r="AX106" s="81" t="n">
        <f aca="false">Tabla_Simulada!AY106-Tabla_ValidaciónMétodo!AY106</f>
        <v>0</v>
      </c>
    </row>
    <row r="107" customFormat="false" ht="13.8" hidden="false" customHeight="false" outlineLevel="0" collapsed="false">
      <c r="A107" s="89" t="s">
        <v>66</v>
      </c>
      <c r="B107" s="81" t="n">
        <f aca="false">Tabla_Simulada!B107-Tabla_ValidaciónMétodo!B107</f>
        <v>0</v>
      </c>
      <c r="C107" s="81" t="n">
        <f aca="false">Tabla_Simulada!C107-Tabla_ValidaciónMétodo!C107</f>
        <v>0</v>
      </c>
      <c r="D107" s="81" t="n">
        <f aca="false">Tabla_Simulada!D107-Tabla_ValidaciónMétodo!D107</f>
        <v>0</v>
      </c>
      <c r="E107" s="81" t="n">
        <f aca="false">Tabla_Simulada!E107-Tabla_ValidaciónMétodo!E107</f>
        <v>0</v>
      </c>
      <c r="F107" s="81" t="n">
        <f aca="false">Tabla_Simulada!F107-Tabla_ValidaciónMétodo!F107</f>
        <v>0</v>
      </c>
      <c r="G107" s="81" t="n">
        <f aca="false">Tabla_Simulada!G107-Tabla_ValidaciónMétodo!G107</f>
        <v>0</v>
      </c>
      <c r="H107" s="81" t="n">
        <f aca="false">Tabla_Simulada!H107-Tabla_ValidaciónMétodo!H107</f>
        <v>0</v>
      </c>
      <c r="I107" s="94" t="n">
        <f aca="false">Tabla_Simulada!I107-Tabla_ValidaciónMétodo!I107</f>
        <v>0</v>
      </c>
      <c r="J107" s="81" t="n">
        <f aca="false">Tabla_Simulada!J107-Tabla_ValidaciónMétodo!J107</f>
        <v>0</v>
      </c>
      <c r="K107" s="94" t="n">
        <f aca="false">Tabla_Simulada!K107-Tabla_ValidaciónMétodo!K107</f>
        <v>0</v>
      </c>
      <c r="L107" s="81" t="n">
        <f aca="false">Tabla_Simulada!L107-Tabla_ValidaciónMétodo!L107</f>
        <v>0</v>
      </c>
      <c r="M107" s="94" t="n">
        <f aca="false">Tabla_Simulada!M107-Tabla_ValidaciónMétodo!M107</f>
        <v>0</v>
      </c>
      <c r="N107" s="81" t="n">
        <f aca="false">Tabla_Simulada!N107-Tabla_ValidaciónMétodo!N107</f>
        <v>0</v>
      </c>
      <c r="O107" s="81" t="n">
        <f aca="false">Tabla_Simulada!P107-Tabla_ValidaciónMétodo!P107</f>
        <v>0</v>
      </c>
      <c r="P107" s="81" t="n">
        <f aca="false">Tabla_Simulada!Q107-Tabla_ValidaciónMétodo!Q107</f>
        <v>0</v>
      </c>
      <c r="Q107" s="81" t="n">
        <f aca="false">Tabla_Simulada!R107-Tabla_ValidaciónMétodo!R107</f>
        <v>0</v>
      </c>
      <c r="S107" s="81" t="n">
        <f aca="false">Tabla_Simulada!T107-Tabla_ValidaciónMétodo!T107</f>
        <v>0</v>
      </c>
      <c r="T107" s="81" t="n">
        <f aca="false">Tabla_Simulada!U107-Tabla_ValidaciónMétodo!U107</f>
        <v>0</v>
      </c>
      <c r="U107" s="81" t="n">
        <f aca="false">Tabla_Simulada!V107-Tabla_ValidaciónMétodo!V107</f>
        <v>0</v>
      </c>
      <c r="V107" s="81" t="n">
        <f aca="false">Tabla_Simulada!W107-Tabla_ValidaciónMétodo!W107</f>
        <v>0</v>
      </c>
      <c r="W107" s="81" t="n">
        <f aca="false">Tabla_Simulada!X107-Tabla_ValidaciónMétodo!X107</f>
        <v>0</v>
      </c>
      <c r="X107" s="81" t="n">
        <f aca="false">Tabla_Simulada!Y107-Tabla_ValidaciónMétodo!Y107</f>
        <v>0</v>
      </c>
      <c r="Y107" s="81" t="n">
        <f aca="false">Tabla_Simulada!Z107-Tabla_ValidaciónMétodo!Z107</f>
        <v>0</v>
      </c>
      <c r="Z107" s="81" t="n">
        <f aca="false">Tabla_Simulada!AA107-Tabla_ValidaciónMétodo!AA107</f>
        <v>0</v>
      </c>
      <c r="AC107" s="185" t="n">
        <f aca="false">Tabla_Simulada!AD107-Tabla_ValidaciónMétodo!AD107</f>
        <v>0</v>
      </c>
      <c r="AD107" s="185" t="n">
        <f aca="false">Tabla_Simulada!AE107-Tabla_ValidaciónMétodo!AE107</f>
        <v>0</v>
      </c>
      <c r="AE107" s="185" t="n">
        <f aca="false">Tabla_Simulada!AF107-Tabla_ValidaciónMétodo!AF107</f>
        <v>0</v>
      </c>
      <c r="AF107" s="185" t="n">
        <f aca="false">Tabla_Simulada!AG107-Tabla_ValidaciónMétodo!AG107</f>
        <v>0</v>
      </c>
      <c r="AG107" s="185" t="n">
        <f aca="false">Tabla_Simulada!AH107-Tabla_ValidaciónMétodo!AH107</f>
        <v>0</v>
      </c>
      <c r="AH107" s="185" t="n">
        <f aca="false">Tabla_Simulada!AI107-Tabla_ValidaciónMétodo!AI107</f>
        <v>0</v>
      </c>
      <c r="AI107" s="185" t="n">
        <f aca="false">Tabla_Simulada!AJ107-Tabla_ValidaciónMétodo!AJ107</f>
        <v>0</v>
      </c>
      <c r="AJ107" s="185" t="n">
        <f aca="false">Tabla_Simulada!AK107-Tabla_ValidaciónMétodo!AK107</f>
        <v>0</v>
      </c>
      <c r="AK107" s="185" t="n">
        <f aca="false">Tabla_Simulada!AL107-Tabla_ValidaciónMétodo!AL107</f>
        <v>0</v>
      </c>
      <c r="AL107" s="185" t="n">
        <f aca="false">Tabla_Simulada!AM107-Tabla_ValidaciónMétodo!AM107</f>
        <v>0</v>
      </c>
      <c r="AM107" s="185" t="n">
        <f aca="false">Tabla_Simulada!AN107-Tabla_ValidaciónMétodo!AN107</f>
        <v>0</v>
      </c>
      <c r="AO107" s="94" t="n">
        <f aca="false">Tabla_Simulada!AP107-Tabla_ValidaciónMétodo!AP107</f>
        <v>0</v>
      </c>
      <c r="AP107" s="81" t="n">
        <f aca="false">Tabla_Simulada!AQ107-Tabla_ValidaciónMétodo!AQ107</f>
        <v>0</v>
      </c>
      <c r="AQ107" s="94" t="n">
        <f aca="false">Tabla_Simulada!AR107-Tabla_ValidaciónMétodo!AR107</f>
        <v>0</v>
      </c>
      <c r="AR107" s="81" t="n">
        <f aca="false">Tabla_Simulada!AS107-Tabla_ValidaciónMétodo!AS107</f>
        <v>0</v>
      </c>
      <c r="AS107" s="94" t="n">
        <f aca="false">Tabla_Simulada!AT107-Tabla_ValidaciónMétodo!AT107</f>
        <v>0</v>
      </c>
      <c r="AT107" s="81" t="n">
        <f aca="false">Tabla_Simulada!AU107-Tabla_ValidaciónMétodo!AU107</f>
        <v>0</v>
      </c>
      <c r="AU107" s="94" t="n">
        <f aca="false">Tabla_Simulada!AV107-Tabla_ValidaciónMétodo!AV107</f>
        <v>0</v>
      </c>
      <c r="AV107" s="81" t="n">
        <f aca="false">Tabla_Simulada!AW107-Tabla_ValidaciónMétodo!AW107</f>
        <v>0</v>
      </c>
      <c r="AW107" s="94" t="n">
        <f aca="false">Tabla_Simulada!AX107-Tabla_ValidaciónMétodo!AX107</f>
        <v>0</v>
      </c>
      <c r="AX107" s="81" t="n">
        <f aca="false">Tabla_Simulada!AY107-Tabla_ValidaciónMétodo!AY107</f>
        <v>0</v>
      </c>
    </row>
    <row r="108" customFormat="false" ht="13.8" hidden="false" customHeight="false" outlineLevel="0" collapsed="false">
      <c r="A108" s="89" t="s">
        <v>67</v>
      </c>
      <c r="B108" s="81" t="n">
        <f aca="false">Tabla_Simulada!B108-Tabla_ValidaciónMétodo!B108</f>
        <v>0</v>
      </c>
      <c r="C108" s="81" t="n">
        <f aca="false">Tabla_Simulada!C108-Tabla_ValidaciónMétodo!C108</f>
        <v>0</v>
      </c>
      <c r="D108" s="81" t="n">
        <f aca="false">Tabla_Simulada!D108-Tabla_ValidaciónMétodo!D108</f>
        <v>0</v>
      </c>
      <c r="E108" s="81" t="n">
        <f aca="false">Tabla_Simulada!E108-Tabla_ValidaciónMétodo!E108</f>
        <v>0</v>
      </c>
      <c r="F108" s="81" t="n">
        <f aca="false">Tabla_Simulada!F108-Tabla_ValidaciónMétodo!F108</f>
        <v>0</v>
      </c>
      <c r="G108" s="81" t="n">
        <f aca="false">Tabla_Simulada!G108-Tabla_ValidaciónMétodo!G108</f>
        <v>0</v>
      </c>
      <c r="H108" s="81" t="n">
        <f aca="false">Tabla_Simulada!H108-Tabla_ValidaciónMétodo!H108</f>
        <v>0</v>
      </c>
      <c r="I108" s="94" t="n">
        <f aca="false">Tabla_Simulada!I108-Tabla_ValidaciónMétodo!I108</f>
        <v>0</v>
      </c>
      <c r="J108" s="81" t="n">
        <f aca="false">Tabla_Simulada!J108-Tabla_ValidaciónMétodo!J108</f>
        <v>0</v>
      </c>
      <c r="K108" s="94" t="n">
        <f aca="false">Tabla_Simulada!K108-Tabla_ValidaciónMétodo!K108</f>
        <v>0</v>
      </c>
      <c r="L108" s="81" t="n">
        <f aca="false">Tabla_Simulada!L108-Tabla_ValidaciónMétodo!L108</f>
        <v>0</v>
      </c>
      <c r="M108" s="94" t="n">
        <f aca="false">Tabla_Simulada!M108-Tabla_ValidaciónMétodo!M108</f>
        <v>0</v>
      </c>
      <c r="N108" s="81" t="n">
        <f aca="false">Tabla_Simulada!N108-Tabla_ValidaciónMétodo!N108</f>
        <v>0</v>
      </c>
      <c r="O108" s="81" t="n">
        <f aca="false">Tabla_Simulada!P108-Tabla_ValidaciónMétodo!P108</f>
        <v>0</v>
      </c>
      <c r="P108" s="81" t="n">
        <f aca="false">Tabla_Simulada!Q108-Tabla_ValidaciónMétodo!Q108</f>
        <v>0</v>
      </c>
      <c r="Q108" s="81" t="n">
        <f aca="false">Tabla_Simulada!R108-Tabla_ValidaciónMétodo!R108</f>
        <v>0</v>
      </c>
      <c r="S108" s="81" t="n">
        <f aca="false">Tabla_Simulada!T108-Tabla_ValidaciónMétodo!T108</f>
        <v>0</v>
      </c>
      <c r="T108" s="81" t="n">
        <f aca="false">Tabla_Simulada!U108-Tabla_ValidaciónMétodo!U108</f>
        <v>0</v>
      </c>
      <c r="U108" s="81" t="n">
        <f aca="false">Tabla_Simulada!V108-Tabla_ValidaciónMétodo!V108</f>
        <v>0</v>
      </c>
      <c r="V108" s="81" t="n">
        <f aca="false">Tabla_Simulada!W108-Tabla_ValidaciónMétodo!W108</f>
        <v>0</v>
      </c>
      <c r="W108" s="81" t="n">
        <f aca="false">Tabla_Simulada!X108-Tabla_ValidaciónMétodo!X108</f>
        <v>0</v>
      </c>
      <c r="X108" s="81" t="n">
        <f aca="false">Tabla_Simulada!Y108-Tabla_ValidaciónMétodo!Y108</f>
        <v>0</v>
      </c>
      <c r="Y108" s="81" t="n">
        <f aca="false">Tabla_Simulada!Z108-Tabla_ValidaciónMétodo!Z108</f>
        <v>0</v>
      </c>
      <c r="Z108" s="81" t="n">
        <f aca="false">Tabla_Simulada!AA108-Tabla_ValidaciónMétodo!AA108</f>
        <v>0</v>
      </c>
      <c r="AC108" s="185" t="n">
        <f aca="false">Tabla_Simulada!AD108-Tabla_ValidaciónMétodo!AD108</f>
        <v>0</v>
      </c>
      <c r="AD108" s="185" t="n">
        <f aca="false">Tabla_Simulada!AE108-Tabla_ValidaciónMétodo!AE108</f>
        <v>0</v>
      </c>
      <c r="AE108" s="185" t="n">
        <f aca="false">Tabla_Simulada!AF108-Tabla_ValidaciónMétodo!AF108</f>
        <v>0</v>
      </c>
      <c r="AF108" s="185" t="n">
        <f aca="false">Tabla_Simulada!AG108-Tabla_ValidaciónMétodo!AG108</f>
        <v>0</v>
      </c>
      <c r="AG108" s="185" t="n">
        <f aca="false">Tabla_Simulada!AH108-Tabla_ValidaciónMétodo!AH108</f>
        <v>0</v>
      </c>
      <c r="AH108" s="185" t="n">
        <f aca="false">Tabla_Simulada!AI108-Tabla_ValidaciónMétodo!AI108</f>
        <v>0</v>
      </c>
      <c r="AI108" s="185" t="n">
        <f aca="false">Tabla_Simulada!AJ108-Tabla_ValidaciónMétodo!AJ108</f>
        <v>0</v>
      </c>
      <c r="AJ108" s="185" t="n">
        <f aca="false">Tabla_Simulada!AK108-Tabla_ValidaciónMétodo!AK108</f>
        <v>0</v>
      </c>
      <c r="AK108" s="185" t="n">
        <f aca="false">Tabla_Simulada!AL108-Tabla_ValidaciónMétodo!AL108</f>
        <v>0</v>
      </c>
      <c r="AL108" s="185" t="n">
        <f aca="false">Tabla_Simulada!AM108-Tabla_ValidaciónMétodo!AM108</f>
        <v>0</v>
      </c>
      <c r="AM108" s="185" t="n">
        <f aca="false">Tabla_Simulada!AN108-Tabla_ValidaciónMétodo!AN108</f>
        <v>0</v>
      </c>
      <c r="AO108" s="94" t="n">
        <f aca="false">Tabla_Simulada!AP108-Tabla_ValidaciónMétodo!AP108</f>
        <v>0</v>
      </c>
      <c r="AP108" s="81" t="n">
        <f aca="false">Tabla_Simulada!AQ108-Tabla_ValidaciónMétodo!AQ108</f>
        <v>0</v>
      </c>
      <c r="AQ108" s="94" t="n">
        <f aca="false">Tabla_Simulada!AR108-Tabla_ValidaciónMétodo!AR108</f>
        <v>0</v>
      </c>
      <c r="AR108" s="81" t="n">
        <f aca="false">Tabla_Simulada!AS108-Tabla_ValidaciónMétodo!AS108</f>
        <v>0</v>
      </c>
      <c r="AS108" s="94" t="n">
        <f aca="false">Tabla_Simulada!AT108-Tabla_ValidaciónMétodo!AT108</f>
        <v>0</v>
      </c>
      <c r="AT108" s="81" t="n">
        <f aca="false">Tabla_Simulada!AU108-Tabla_ValidaciónMétodo!AU108</f>
        <v>0</v>
      </c>
      <c r="AU108" s="94" t="n">
        <f aca="false">Tabla_Simulada!AV108-Tabla_ValidaciónMétodo!AV108</f>
        <v>0</v>
      </c>
      <c r="AV108" s="81" t="n">
        <f aca="false">Tabla_Simulada!AW108-Tabla_ValidaciónMétodo!AW108</f>
        <v>0</v>
      </c>
      <c r="AW108" s="94" t="n">
        <f aca="false">Tabla_Simulada!AX108-Tabla_ValidaciónMétodo!AX108</f>
        <v>0</v>
      </c>
      <c r="AX108" s="81" t="n">
        <f aca="false">Tabla_Simulada!AY108-Tabla_ValidaciónMétodo!AY108</f>
        <v>0</v>
      </c>
    </row>
    <row r="109" customFormat="false" ht="13.8" hidden="false" customHeight="false" outlineLevel="0" collapsed="false">
      <c r="A109" s="89" t="s">
        <v>68</v>
      </c>
      <c r="B109" s="81" t="n">
        <f aca="false">Tabla_Simulada!B109-Tabla_ValidaciónMétodo!B109</f>
        <v>0</v>
      </c>
      <c r="C109" s="81" t="n">
        <f aca="false">Tabla_Simulada!C109-Tabla_ValidaciónMétodo!C109</f>
        <v>0</v>
      </c>
      <c r="D109" s="81" t="n">
        <f aca="false">Tabla_Simulada!D109-Tabla_ValidaciónMétodo!D109</f>
        <v>0</v>
      </c>
      <c r="E109" s="81" t="n">
        <f aca="false">Tabla_Simulada!E109-Tabla_ValidaciónMétodo!E109</f>
        <v>0</v>
      </c>
      <c r="F109" s="81" t="n">
        <f aca="false">Tabla_Simulada!F109-Tabla_ValidaciónMétodo!F109</f>
        <v>0</v>
      </c>
      <c r="G109" s="81" t="n">
        <f aca="false">Tabla_Simulada!G109-Tabla_ValidaciónMétodo!G109</f>
        <v>0</v>
      </c>
      <c r="H109" s="81" t="n">
        <f aca="false">Tabla_Simulada!H109-Tabla_ValidaciónMétodo!H109</f>
        <v>0</v>
      </c>
      <c r="I109" s="94" t="n">
        <f aca="false">Tabla_Simulada!I109-Tabla_ValidaciónMétodo!I109</f>
        <v>0</v>
      </c>
      <c r="J109" s="81" t="n">
        <f aca="false">Tabla_Simulada!J109-Tabla_ValidaciónMétodo!J109</f>
        <v>0</v>
      </c>
      <c r="K109" s="94" t="n">
        <f aca="false">Tabla_Simulada!K109-Tabla_ValidaciónMétodo!K109</f>
        <v>0</v>
      </c>
      <c r="L109" s="81" t="n">
        <f aca="false">Tabla_Simulada!L109-Tabla_ValidaciónMétodo!L109</f>
        <v>0</v>
      </c>
      <c r="M109" s="94" t="n">
        <f aca="false">Tabla_Simulada!M109-Tabla_ValidaciónMétodo!M109</f>
        <v>0</v>
      </c>
      <c r="N109" s="81" t="n">
        <f aca="false">Tabla_Simulada!N109-Tabla_ValidaciónMétodo!N109</f>
        <v>0</v>
      </c>
      <c r="O109" s="81" t="n">
        <f aca="false">Tabla_Simulada!P109-Tabla_ValidaciónMétodo!P109</f>
        <v>0</v>
      </c>
      <c r="P109" s="81" t="n">
        <f aca="false">Tabla_Simulada!Q109-Tabla_ValidaciónMétodo!Q109</f>
        <v>0</v>
      </c>
      <c r="Q109" s="81" t="n">
        <f aca="false">Tabla_Simulada!R109-Tabla_ValidaciónMétodo!R109</f>
        <v>0</v>
      </c>
      <c r="S109" s="81" t="n">
        <f aca="false">Tabla_Simulada!T109-Tabla_ValidaciónMétodo!T109</f>
        <v>0</v>
      </c>
      <c r="T109" s="81" t="n">
        <f aca="false">Tabla_Simulada!U109-Tabla_ValidaciónMétodo!U109</f>
        <v>0</v>
      </c>
      <c r="U109" s="81" t="n">
        <f aca="false">Tabla_Simulada!V109-Tabla_ValidaciónMétodo!V109</f>
        <v>0</v>
      </c>
      <c r="V109" s="81" t="n">
        <f aca="false">Tabla_Simulada!W109-Tabla_ValidaciónMétodo!W109</f>
        <v>0</v>
      </c>
      <c r="W109" s="81" t="n">
        <f aca="false">Tabla_Simulada!X109-Tabla_ValidaciónMétodo!X109</f>
        <v>0</v>
      </c>
      <c r="X109" s="81" t="n">
        <f aca="false">Tabla_Simulada!Y109-Tabla_ValidaciónMétodo!Y109</f>
        <v>0</v>
      </c>
      <c r="Y109" s="81" t="n">
        <f aca="false">Tabla_Simulada!Z109-Tabla_ValidaciónMétodo!Z109</f>
        <v>0</v>
      </c>
      <c r="Z109" s="81" t="n">
        <f aca="false">Tabla_Simulada!AA109-Tabla_ValidaciónMétodo!AA109</f>
        <v>0</v>
      </c>
      <c r="AC109" s="185" t="n">
        <f aca="false">Tabla_Simulada!AD109-Tabla_ValidaciónMétodo!AD109</f>
        <v>0</v>
      </c>
      <c r="AD109" s="185" t="n">
        <f aca="false">Tabla_Simulada!AE109-Tabla_ValidaciónMétodo!AE109</f>
        <v>0</v>
      </c>
      <c r="AE109" s="185" t="n">
        <f aca="false">Tabla_Simulada!AF109-Tabla_ValidaciónMétodo!AF109</f>
        <v>0</v>
      </c>
      <c r="AF109" s="185" t="n">
        <f aca="false">Tabla_Simulada!AG109-Tabla_ValidaciónMétodo!AG109</f>
        <v>0</v>
      </c>
      <c r="AG109" s="185" t="n">
        <f aca="false">Tabla_Simulada!AH109-Tabla_ValidaciónMétodo!AH109</f>
        <v>0</v>
      </c>
      <c r="AH109" s="185" t="n">
        <f aca="false">Tabla_Simulada!AI109-Tabla_ValidaciónMétodo!AI109</f>
        <v>0</v>
      </c>
      <c r="AI109" s="185" t="n">
        <f aca="false">Tabla_Simulada!AJ109-Tabla_ValidaciónMétodo!AJ109</f>
        <v>0</v>
      </c>
      <c r="AJ109" s="185" t="n">
        <f aca="false">Tabla_Simulada!AK109-Tabla_ValidaciónMétodo!AK109</f>
        <v>0</v>
      </c>
      <c r="AK109" s="185" t="n">
        <f aca="false">Tabla_Simulada!AL109-Tabla_ValidaciónMétodo!AL109</f>
        <v>0</v>
      </c>
      <c r="AL109" s="185" t="n">
        <f aca="false">Tabla_Simulada!AM109-Tabla_ValidaciónMétodo!AM109</f>
        <v>0</v>
      </c>
      <c r="AM109" s="185" t="n">
        <f aca="false">Tabla_Simulada!AN109-Tabla_ValidaciónMétodo!AN109</f>
        <v>0</v>
      </c>
      <c r="AO109" s="94" t="n">
        <f aca="false">Tabla_Simulada!AP109-Tabla_ValidaciónMétodo!AP109</f>
        <v>0</v>
      </c>
      <c r="AP109" s="81" t="n">
        <f aca="false">Tabla_Simulada!AQ109-Tabla_ValidaciónMétodo!AQ109</f>
        <v>0</v>
      </c>
      <c r="AQ109" s="94" t="n">
        <f aca="false">Tabla_Simulada!AR109-Tabla_ValidaciónMétodo!AR109</f>
        <v>0</v>
      </c>
      <c r="AR109" s="81" t="n">
        <f aca="false">Tabla_Simulada!AS109-Tabla_ValidaciónMétodo!AS109</f>
        <v>0</v>
      </c>
      <c r="AS109" s="94" t="n">
        <f aca="false">Tabla_Simulada!AT109-Tabla_ValidaciónMétodo!AT109</f>
        <v>0</v>
      </c>
      <c r="AT109" s="81" t="n">
        <f aca="false">Tabla_Simulada!AU109-Tabla_ValidaciónMétodo!AU109</f>
        <v>0</v>
      </c>
      <c r="AU109" s="94" t="n">
        <f aca="false">Tabla_Simulada!AV109-Tabla_ValidaciónMétodo!AV109</f>
        <v>0</v>
      </c>
      <c r="AV109" s="81" t="n">
        <f aca="false">Tabla_Simulada!AW109-Tabla_ValidaciónMétodo!AW109</f>
        <v>0</v>
      </c>
      <c r="AW109" s="94" t="n">
        <f aca="false">Tabla_Simulada!AX109-Tabla_ValidaciónMétodo!AX109</f>
        <v>0</v>
      </c>
      <c r="AX109" s="81" t="n">
        <f aca="false">Tabla_Simulada!AY109-Tabla_ValidaciónMétodo!AY109</f>
        <v>0</v>
      </c>
    </row>
    <row r="110" customFormat="false" ht="13.8" hidden="false" customHeight="false" outlineLevel="0" collapsed="false">
      <c r="A110" s="89" t="s">
        <v>69</v>
      </c>
      <c r="B110" s="81" t="n">
        <f aca="false">Tabla_Simulada!B110-Tabla_ValidaciónMétodo!B110</f>
        <v>0</v>
      </c>
      <c r="C110" s="81" t="n">
        <f aca="false">Tabla_Simulada!C110-Tabla_ValidaciónMétodo!C110</f>
        <v>0</v>
      </c>
      <c r="D110" s="81" t="n">
        <f aca="false">Tabla_Simulada!D110-Tabla_ValidaciónMétodo!D110</f>
        <v>0</v>
      </c>
      <c r="E110" s="81" t="n">
        <f aca="false">Tabla_Simulada!E110-Tabla_ValidaciónMétodo!E110</f>
        <v>0</v>
      </c>
      <c r="F110" s="81" t="n">
        <f aca="false">Tabla_Simulada!F110-Tabla_ValidaciónMétodo!F110</f>
        <v>0</v>
      </c>
      <c r="G110" s="81" t="n">
        <f aca="false">Tabla_Simulada!G110-Tabla_ValidaciónMétodo!G110</f>
        <v>0</v>
      </c>
      <c r="H110" s="81" t="n">
        <f aca="false">Tabla_Simulada!H110-Tabla_ValidaciónMétodo!H110</f>
        <v>0</v>
      </c>
      <c r="I110" s="94" t="n">
        <f aca="false">Tabla_Simulada!I110-Tabla_ValidaciónMétodo!I110</f>
        <v>0</v>
      </c>
      <c r="J110" s="81" t="n">
        <f aca="false">Tabla_Simulada!J110-Tabla_ValidaciónMétodo!J110</f>
        <v>0</v>
      </c>
      <c r="K110" s="94" t="n">
        <f aca="false">Tabla_Simulada!K110-Tabla_ValidaciónMétodo!K110</f>
        <v>0</v>
      </c>
      <c r="L110" s="81" t="n">
        <f aca="false">Tabla_Simulada!L110-Tabla_ValidaciónMétodo!L110</f>
        <v>0</v>
      </c>
      <c r="M110" s="94" t="n">
        <f aca="false">Tabla_Simulada!M110-Tabla_ValidaciónMétodo!M110</f>
        <v>0</v>
      </c>
      <c r="N110" s="81" t="n">
        <f aca="false">Tabla_Simulada!N110-Tabla_ValidaciónMétodo!N110</f>
        <v>0</v>
      </c>
      <c r="O110" s="81" t="n">
        <f aca="false">Tabla_Simulada!P110-Tabla_ValidaciónMétodo!P110</f>
        <v>0</v>
      </c>
      <c r="P110" s="81" t="n">
        <f aca="false">Tabla_Simulada!Q110-Tabla_ValidaciónMétodo!Q110</f>
        <v>0</v>
      </c>
      <c r="Q110" s="81" t="n">
        <f aca="false">Tabla_Simulada!R110-Tabla_ValidaciónMétodo!R110</f>
        <v>0</v>
      </c>
      <c r="S110" s="81" t="n">
        <f aca="false">Tabla_Simulada!T110-Tabla_ValidaciónMétodo!T110</f>
        <v>0</v>
      </c>
      <c r="T110" s="81" t="n">
        <f aca="false">Tabla_Simulada!U110-Tabla_ValidaciónMétodo!U110</f>
        <v>0</v>
      </c>
      <c r="U110" s="81" t="n">
        <f aca="false">Tabla_Simulada!V110-Tabla_ValidaciónMétodo!V110</f>
        <v>0</v>
      </c>
      <c r="V110" s="81" t="n">
        <f aca="false">Tabla_Simulada!W110-Tabla_ValidaciónMétodo!W110</f>
        <v>0</v>
      </c>
      <c r="W110" s="81" t="n">
        <f aca="false">Tabla_Simulada!X110-Tabla_ValidaciónMétodo!X110</f>
        <v>0</v>
      </c>
      <c r="X110" s="81" t="n">
        <f aca="false">Tabla_Simulada!Y110-Tabla_ValidaciónMétodo!Y110</f>
        <v>0</v>
      </c>
      <c r="Y110" s="81" t="n">
        <f aca="false">Tabla_Simulada!Z110-Tabla_ValidaciónMétodo!Z110</f>
        <v>0</v>
      </c>
      <c r="Z110" s="81" t="n">
        <f aca="false">Tabla_Simulada!AA110-Tabla_ValidaciónMétodo!AA110</f>
        <v>0</v>
      </c>
      <c r="AC110" s="185" t="n">
        <f aca="false">Tabla_Simulada!AD110-Tabla_ValidaciónMétodo!AD110</f>
        <v>0</v>
      </c>
      <c r="AD110" s="185" t="n">
        <f aca="false">Tabla_Simulada!AE110-Tabla_ValidaciónMétodo!AE110</f>
        <v>0</v>
      </c>
      <c r="AE110" s="185" t="n">
        <f aca="false">Tabla_Simulada!AF110-Tabla_ValidaciónMétodo!AF110</f>
        <v>0</v>
      </c>
      <c r="AF110" s="185" t="n">
        <f aca="false">Tabla_Simulada!AG110-Tabla_ValidaciónMétodo!AG110</f>
        <v>0</v>
      </c>
      <c r="AG110" s="185" t="n">
        <f aca="false">Tabla_Simulada!AH110-Tabla_ValidaciónMétodo!AH110</f>
        <v>0</v>
      </c>
      <c r="AH110" s="185" t="n">
        <f aca="false">Tabla_Simulada!AI110-Tabla_ValidaciónMétodo!AI110</f>
        <v>0</v>
      </c>
      <c r="AI110" s="185" t="n">
        <f aca="false">Tabla_Simulada!AJ110-Tabla_ValidaciónMétodo!AJ110</f>
        <v>0</v>
      </c>
      <c r="AJ110" s="185" t="n">
        <f aca="false">Tabla_Simulada!AK110-Tabla_ValidaciónMétodo!AK110</f>
        <v>0</v>
      </c>
      <c r="AK110" s="185" t="n">
        <f aca="false">Tabla_Simulada!AL110-Tabla_ValidaciónMétodo!AL110</f>
        <v>0</v>
      </c>
      <c r="AL110" s="185" t="n">
        <f aca="false">Tabla_Simulada!AM110-Tabla_ValidaciónMétodo!AM110</f>
        <v>0</v>
      </c>
      <c r="AM110" s="185" t="n">
        <f aca="false">Tabla_Simulada!AN110-Tabla_ValidaciónMétodo!AN110</f>
        <v>0</v>
      </c>
      <c r="AO110" s="94" t="n">
        <f aca="false">Tabla_Simulada!AP110-Tabla_ValidaciónMétodo!AP110</f>
        <v>0</v>
      </c>
      <c r="AP110" s="81" t="n">
        <f aca="false">Tabla_Simulada!AQ110-Tabla_ValidaciónMétodo!AQ110</f>
        <v>0</v>
      </c>
      <c r="AQ110" s="94" t="n">
        <f aca="false">Tabla_Simulada!AR110-Tabla_ValidaciónMétodo!AR110</f>
        <v>0</v>
      </c>
      <c r="AR110" s="81" t="n">
        <f aca="false">Tabla_Simulada!AS110-Tabla_ValidaciónMétodo!AS110</f>
        <v>0</v>
      </c>
      <c r="AS110" s="94" t="n">
        <f aca="false">Tabla_Simulada!AT110-Tabla_ValidaciónMétodo!AT110</f>
        <v>0</v>
      </c>
      <c r="AT110" s="81" t="n">
        <f aca="false">Tabla_Simulada!AU110-Tabla_ValidaciónMétodo!AU110</f>
        <v>0</v>
      </c>
      <c r="AU110" s="94" t="n">
        <f aca="false">Tabla_Simulada!AV110-Tabla_ValidaciónMétodo!AV110</f>
        <v>0</v>
      </c>
      <c r="AV110" s="81" t="n">
        <f aca="false">Tabla_Simulada!AW110-Tabla_ValidaciónMétodo!AW110</f>
        <v>0</v>
      </c>
      <c r="AW110" s="94" t="n">
        <f aca="false">Tabla_Simulada!AX110-Tabla_ValidaciónMétodo!AX110</f>
        <v>0</v>
      </c>
      <c r="AX110" s="81" t="n">
        <f aca="false">Tabla_Simulada!AY110-Tabla_ValidaciónMétodo!AY110</f>
        <v>0</v>
      </c>
    </row>
    <row r="111" customFormat="false" ht="13.8" hidden="false" customHeight="false" outlineLevel="0" collapsed="false">
      <c r="A111" s="95" t="s">
        <v>70</v>
      </c>
      <c r="B111" s="97" t="n">
        <f aca="false">Tabla_Simulada!B111-Tabla_ValidaciónMétodo!B111</f>
        <v>0</v>
      </c>
      <c r="C111" s="97" t="n">
        <f aca="false">Tabla_Simulada!C111-Tabla_ValidaciónMétodo!C111</f>
        <v>0</v>
      </c>
      <c r="D111" s="97" t="n">
        <f aca="false">Tabla_Simulada!D111-Tabla_ValidaciónMétodo!D111</f>
        <v>0</v>
      </c>
      <c r="E111" s="97" t="n">
        <f aca="false">Tabla_Simulada!E111-Tabla_ValidaciónMétodo!E111</f>
        <v>0</v>
      </c>
      <c r="F111" s="97" t="n">
        <f aca="false">Tabla_Simulada!F111-Tabla_ValidaciónMétodo!F111</f>
        <v>0</v>
      </c>
      <c r="G111" s="97" t="n">
        <f aca="false">Tabla_Simulada!G111-Tabla_ValidaciónMétodo!G111</f>
        <v>0</v>
      </c>
      <c r="H111" s="97" t="n">
        <f aca="false">Tabla_Simulada!H111-Tabla_ValidaciónMétodo!H111</f>
        <v>0</v>
      </c>
      <c r="I111" s="103" t="n">
        <f aca="false">Tabla_Simulada!I111-Tabla_ValidaciónMétodo!I111</f>
        <v>0</v>
      </c>
      <c r="J111" s="97" t="n">
        <f aca="false">Tabla_Simulada!J111-Tabla_ValidaciónMétodo!J111</f>
        <v>0</v>
      </c>
      <c r="K111" s="103" t="n">
        <f aca="false">Tabla_Simulada!K111-Tabla_ValidaciónMétodo!K111</f>
        <v>0</v>
      </c>
      <c r="L111" s="97" t="n">
        <f aca="false">Tabla_Simulada!L111-Tabla_ValidaciónMétodo!L111</f>
        <v>0</v>
      </c>
      <c r="M111" s="103" t="n">
        <f aca="false">Tabla_Simulada!M111-Tabla_ValidaciónMétodo!M111</f>
        <v>0</v>
      </c>
      <c r="N111" s="97" t="n">
        <f aca="false">Tabla_Simulada!N111-Tabla_ValidaciónMétodo!N111</f>
        <v>0</v>
      </c>
      <c r="O111" s="97" t="n">
        <f aca="false">Tabla_Simulada!P111-Tabla_ValidaciónMétodo!P111</f>
        <v>0</v>
      </c>
      <c r="P111" s="97" t="n">
        <f aca="false">Tabla_Simulada!Q111-Tabla_ValidaciónMétodo!Q111</f>
        <v>0</v>
      </c>
      <c r="Q111" s="97" t="n">
        <f aca="false">Tabla_Simulada!R111-Tabla_ValidaciónMétodo!R111</f>
        <v>0</v>
      </c>
      <c r="S111" s="97" t="n">
        <f aca="false">Tabla_Simulada!T111-Tabla_ValidaciónMétodo!T111</f>
        <v>0</v>
      </c>
      <c r="T111" s="97" t="n">
        <f aca="false">Tabla_Simulada!U111-Tabla_ValidaciónMétodo!U111</f>
        <v>0</v>
      </c>
      <c r="U111" s="97" t="n">
        <f aca="false">Tabla_Simulada!V111-Tabla_ValidaciónMétodo!V111</f>
        <v>0</v>
      </c>
      <c r="V111" s="97" t="n">
        <f aca="false">Tabla_Simulada!W111-Tabla_ValidaciónMétodo!W111</f>
        <v>0</v>
      </c>
      <c r="W111" s="97" t="n">
        <f aca="false">Tabla_Simulada!X111-Tabla_ValidaciónMétodo!X111</f>
        <v>0</v>
      </c>
      <c r="X111" s="97" t="n">
        <f aca="false">Tabla_Simulada!Y111-Tabla_ValidaciónMétodo!Y111</f>
        <v>0</v>
      </c>
      <c r="Y111" s="97" t="n">
        <f aca="false">Tabla_Simulada!Z111-Tabla_ValidaciónMétodo!Z111</f>
        <v>0</v>
      </c>
      <c r="Z111" s="97" t="n">
        <f aca="false">Tabla_Simulada!AA111-Tabla_ValidaciónMétodo!AA111</f>
        <v>0</v>
      </c>
      <c r="AC111" s="186" t="n">
        <f aca="false">Tabla_Simulada!AD111-Tabla_ValidaciónMétodo!AD111</f>
        <v>0</v>
      </c>
      <c r="AD111" s="186" t="n">
        <f aca="false">Tabla_Simulada!AE111-Tabla_ValidaciónMétodo!AE111</f>
        <v>0</v>
      </c>
      <c r="AE111" s="186" t="n">
        <f aca="false">Tabla_Simulada!AF111-Tabla_ValidaciónMétodo!AF111</f>
        <v>0</v>
      </c>
      <c r="AF111" s="186" t="n">
        <f aca="false">Tabla_Simulada!AG111-Tabla_ValidaciónMétodo!AG111</f>
        <v>0</v>
      </c>
      <c r="AG111" s="186" t="n">
        <f aca="false">Tabla_Simulada!AH111-Tabla_ValidaciónMétodo!AH111</f>
        <v>0</v>
      </c>
      <c r="AH111" s="186" t="n">
        <f aca="false">Tabla_Simulada!AI111-Tabla_ValidaciónMétodo!AI111</f>
        <v>0</v>
      </c>
      <c r="AI111" s="186" t="n">
        <f aca="false">Tabla_Simulada!AJ111-Tabla_ValidaciónMétodo!AJ111</f>
        <v>0</v>
      </c>
      <c r="AJ111" s="186" t="n">
        <f aca="false">Tabla_Simulada!AK111-Tabla_ValidaciónMétodo!AK111</f>
        <v>0</v>
      </c>
      <c r="AK111" s="186" t="n">
        <f aca="false">Tabla_Simulada!AL111-Tabla_ValidaciónMétodo!AL111</f>
        <v>0</v>
      </c>
      <c r="AL111" s="186" t="n">
        <f aca="false">Tabla_Simulada!AM111-Tabla_ValidaciónMétodo!AM111</f>
        <v>0</v>
      </c>
      <c r="AM111" s="186" t="n">
        <f aca="false">Tabla_Simulada!AN111-Tabla_ValidaciónMétodo!AN111</f>
        <v>0</v>
      </c>
      <c r="AO111" s="103" t="n">
        <f aca="false">Tabla_Simulada!AP111-Tabla_ValidaciónMétodo!AP111</f>
        <v>0</v>
      </c>
      <c r="AP111" s="97" t="n">
        <f aca="false">Tabla_Simulada!AQ111-Tabla_ValidaciónMétodo!AQ111</f>
        <v>0</v>
      </c>
      <c r="AQ111" s="103" t="n">
        <f aca="false">Tabla_Simulada!AR111-Tabla_ValidaciónMétodo!AR111</f>
        <v>0</v>
      </c>
      <c r="AR111" s="97" t="n">
        <f aca="false">Tabla_Simulada!AS111-Tabla_ValidaciónMétodo!AS111</f>
        <v>0</v>
      </c>
      <c r="AS111" s="103" t="n">
        <f aca="false">Tabla_Simulada!AT111-Tabla_ValidaciónMétodo!AT111</f>
        <v>0</v>
      </c>
      <c r="AT111" s="97" t="n">
        <f aca="false">Tabla_Simulada!AU111-Tabla_ValidaciónMétodo!AU111</f>
        <v>0</v>
      </c>
      <c r="AU111" s="103" t="n">
        <f aca="false">Tabla_Simulada!AV111-Tabla_ValidaciónMétodo!AV111</f>
        <v>0</v>
      </c>
      <c r="AV111" s="97" t="n">
        <f aca="false">Tabla_Simulada!AW111-Tabla_ValidaciónMétodo!AW111</f>
        <v>0</v>
      </c>
      <c r="AW111" s="103" t="n">
        <f aca="false">Tabla_Simulada!AX111-Tabla_ValidaciónMétodo!AX111</f>
        <v>0</v>
      </c>
      <c r="AX111" s="97" t="n">
        <f aca="false">Tabla_Simulada!AY111-Tabla_ValidaciónMétodo!AY111</f>
        <v>0</v>
      </c>
    </row>
    <row r="112" customFormat="false" ht="13.8" hidden="false" customHeight="false" outlineLevel="0" collapsed="false">
      <c r="A112" s="104" t="s">
        <v>71</v>
      </c>
      <c r="B112" s="108" t="n">
        <f aca="false">Tabla_Simulada!B112-Tabla_ValidaciónMétodo!B112</f>
        <v>0</v>
      </c>
      <c r="C112" s="108" t="n">
        <f aca="false">Tabla_Simulada!C112-Tabla_ValidaciónMétodo!C112</f>
        <v>0</v>
      </c>
      <c r="D112" s="108" t="n">
        <f aca="false">Tabla_Simulada!D112-Tabla_ValidaciónMétodo!D112</f>
        <v>0</v>
      </c>
      <c r="E112" s="108" t="n">
        <f aca="false">Tabla_Simulada!E112-Tabla_ValidaciónMétodo!E112</f>
        <v>0</v>
      </c>
      <c r="F112" s="108" t="n">
        <f aca="false">Tabla_Simulada!F112-Tabla_ValidaciónMétodo!F112</f>
        <v>0</v>
      </c>
      <c r="G112" s="108" t="n">
        <f aca="false">Tabla_Simulada!G112-Tabla_ValidaciónMétodo!G112</f>
        <v>0</v>
      </c>
      <c r="H112" s="108" t="n">
        <f aca="false">Tabla_Simulada!H112-Tabla_ValidaciónMétodo!H112</f>
        <v>0</v>
      </c>
      <c r="I112" s="116" t="n">
        <f aca="false">Tabla_Simulada!I112-Tabla_ValidaciónMétodo!I112</f>
        <v>0</v>
      </c>
      <c r="J112" s="108" t="n">
        <f aca="false">Tabla_Simulada!J112-Tabla_ValidaciónMétodo!J112</f>
        <v>0</v>
      </c>
      <c r="K112" s="116" t="n">
        <f aca="false">Tabla_Simulada!K112-Tabla_ValidaciónMétodo!K112</f>
        <v>0</v>
      </c>
      <c r="L112" s="108" t="n">
        <f aca="false">Tabla_Simulada!L112-Tabla_ValidaciónMétodo!L112</f>
        <v>0</v>
      </c>
      <c r="M112" s="116" t="n">
        <f aca="false">Tabla_Simulada!M112-Tabla_ValidaciónMétodo!M112</f>
        <v>0</v>
      </c>
      <c r="N112" s="108" t="n">
        <f aca="false">Tabla_Simulada!N112-Tabla_ValidaciónMétodo!N112</f>
        <v>0</v>
      </c>
      <c r="O112" s="108" t="n">
        <f aca="false">Tabla_Simulada!P112-Tabla_ValidaciónMétodo!P112</f>
        <v>0</v>
      </c>
      <c r="P112" s="108" t="n">
        <f aca="false">Tabla_Simulada!Q112-Tabla_ValidaciónMétodo!Q112</f>
        <v>0</v>
      </c>
      <c r="Q112" s="108" t="n">
        <f aca="false">Tabla_Simulada!R112-Tabla_ValidaciónMétodo!R112</f>
        <v>0</v>
      </c>
      <c r="S112" s="108" t="n">
        <f aca="false">Tabla_Simulada!T112-Tabla_ValidaciónMétodo!T112</f>
        <v>0</v>
      </c>
      <c r="T112" s="108" t="n">
        <f aca="false">Tabla_Simulada!U112-Tabla_ValidaciónMétodo!U112</f>
        <v>0</v>
      </c>
      <c r="U112" s="108" t="n">
        <f aca="false">Tabla_Simulada!V112-Tabla_ValidaciónMétodo!V112</f>
        <v>0</v>
      </c>
      <c r="V112" s="108" t="n">
        <f aca="false">Tabla_Simulada!W112-Tabla_ValidaciónMétodo!W112</f>
        <v>0</v>
      </c>
      <c r="W112" s="108" t="n">
        <f aca="false">Tabla_Simulada!X112-Tabla_ValidaciónMétodo!X112</f>
        <v>0</v>
      </c>
      <c r="X112" s="108" t="n">
        <f aca="false">Tabla_Simulada!Y112-Tabla_ValidaciónMétodo!Y112</f>
        <v>0</v>
      </c>
      <c r="Y112" s="108" t="n">
        <f aca="false">Tabla_Simulada!Z112-Tabla_ValidaciónMétodo!Z112</f>
        <v>0</v>
      </c>
      <c r="Z112" s="108" t="n">
        <f aca="false">Tabla_Simulada!AA112-Tabla_ValidaciónMétodo!AA112</f>
        <v>0</v>
      </c>
      <c r="AB112" s="112" t="s">
        <v>295</v>
      </c>
      <c r="AC112" s="187" t="n">
        <f aca="false">Tabla_Simulada!AD112-Tabla_ValidaciónMétodo!AD112</f>
        <v>0</v>
      </c>
      <c r="AD112" s="187"/>
      <c r="AE112" s="187" t="n">
        <f aca="false">Tabla_Simulada!AF112-Tabla_ValidaciónMétodo!AF112</f>
        <v>0</v>
      </c>
      <c r="AF112" s="187"/>
      <c r="AG112" s="187" t="n">
        <f aca="false">Tabla_Simulada!AH112-Tabla_ValidaciónMétodo!AH112</f>
        <v>0</v>
      </c>
      <c r="AH112" s="187"/>
      <c r="AI112" s="187" t="n">
        <f aca="false">Tabla_Simulada!AJ112-Tabla_ValidaciónMétodo!AJ112</f>
        <v>0</v>
      </c>
      <c r="AJ112" s="187"/>
      <c r="AK112" s="187" t="n">
        <f aca="false">Tabla_Simulada!AL112-Tabla_ValidaciónMétodo!AL112</f>
        <v>0</v>
      </c>
      <c r="AL112" s="188"/>
      <c r="AM112" s="187" t="n">
        <f aca="false">Tabla_Simulada!AN112-Tabla_ValidaciónMétodo!AN112</f>
        <v>0</v>
      </c>
      <c r="AO112" s="116" t="n">
        <f aca="false">Tabla_Simulada!AP112-Tabla_ValidaciónMétodo!AP112</f>
        <v>0</v>
      </c>
      <c r="AP112" s="108" t="n">
        <f aca="false">Tabla_Simulada!AQ112-Tabla_ValidaciónMétodo!AQ112</f>
        <v>0</v>
      </c>
      <c r="AQ112" s="116" t="n">
        <f aca="false">Tabla_Simulada!AR112-Tabla_ValidaciónMétodo!AR112</f>
        <v>0</v>
      </c>
      <c r="AR112" s="108" t="n">
        <f aca="false">Tabla_Simulada!AS112-Tabla_ValidaciónMétodo!AS112</f>
        <v>0</v>
      </c>
      <c r="AS112" s="116" t="n">
        <f aca="false">Tabla_Simulada!AT112-Tabla_ValidaciónMétodo!AT112</f>
        <v>0</v>
      </c>
      <c r="AT112" s="108" t="n">
        <f aca="false">Tabla_Simulada!AU112-Tabla_ValidaciónMétodo!AU112</f>
        <v>0</v>
      </c>
      <c r="AU112" s="116" t="n">
        <f aca="false">Tabla_Simulada!AV112-Tabla_ValidaciónMétodo!AV112</f>
        <v>0</v>
      </c>
      <c r="AV112" s="108" t="n">
        <f aca="false">Tabla_Simulada!AW112-Tabla_ValidaciónMétodo!AW112</f>
        <v>0</v>
      </c>
      <c r="AW112" s="116" t="n">
        <f aca="false">Tabla_Simulada!AX112-Tabla_ValidaciónMétodo!AX112</f>
        <v>0</v>
      </c>
      <c r="AX112" s="108" t="n">
        <f aca="false">Tabla_Simulada!AY112-Tabla_ValidaciónMétodo!AY112</f>
        <v>0</v>
      </c>
    </row>
    <row r="113" customFormat="false" ht="13.8" hidden="false" customHeight="false" outlineLevel="0" collapsed="false">
      <c r="A113" s="57" t="s">
        <v>72</v>
      </c>
      <c r="AB113" s="112" t="s">
        <v>296</v>
      </c>
      <c r="AC113" s="112" t="n">
        <f aca="false">Tabla_Simulada!AD113-Tabla_ValidaciónMétodo!AD113</f>
        <v>0</v>
      </c>
      <c r="AD113" s="111"/>
      <c r="AE113" s="113" t="n">
        <f aca="false">Tabla_Simulada!AF113-Tabla_ValidaciónMétodo!AF113</f>
        <v>0</v>
      </c>
      <c r="AF113" s="111"/>
      <c r="AG113" s="114" t="n">
        <f aca="false">Tabla_Simulada!AH113-Tabla_ValidaciónMétodo!AH113</f>
        <v>0</v>
      </c>
      <c r="AH113" s="111"/>
      <c r="AI113" s="114" t="n">
        <f aca="false">Tabla_Simulada!AJ113-Tabla_ValidaciónMétodo!AJ113</f>
        <v>0</v>
      </c>
      <c r="AJ113" s="111"/>
      <c r="AK113" s="114" t="n">
        <f aca="false">Tabla_Simulada!AL113-Tabla_ValidaciónMétodo!AL113</f>
        <v>0</v>
      </c>
      <c r="AL113" s="111"/>
      <c r="AM113" s="114"/>
    </row>
    <row r="114" customFormat="false" ht="13.8" hidden="false" customHeight="false" outlineLevel="0" collapsed="false">
      <c r="A114" s="57" t="s">
        <v>82</v>
      </c>
    </row>
    <row r="115" customFormat="false" ht="13.8" hidden="false" customHeight="false" outlineLevel="0" collapsed="false">
      <c r="A115" s="57"/>
    </row>
    <row r="116" customFormat="false" ht="13.8" hidden="false" customHeight="false" outlineLevel="0" collapsed="false">
      <c r="A116" s="16" t="str">
        <f aca="false">"Tabla " &amp; TEXT((ROW()+24) / 35, "0")</f>
        <v>Tabla 4</v>
      </c>
      <c r="B116" s="16"/>
      <c r="C116" s="16"/>
      <c r="D116" s="16"/>
      <c r="E116" s="16"/>
      <c r="F116" s="16"/>
      <c r="G116" s="16"/>
      <c r="H116" s="16"/>
      <c r="I116" s="16"/>
      <c r="J116" s="16"/>
    </row>
    <row r="117" customFormat="false" ht="13.8" hidden="false" customHeight="false" outlineLevel="0" collapsed="false">
      <c r="A117" s="16" t="s">
        <v>91</v>
      </c>
      <c r="B117" s="16"/>
      <c r="C117" s="16"/>
      <c r="D117" s="16"/>
      <c r="E117" s="16"/>
      <c r="F117" s="16"/>
      <c r="G117" s="16"/>
      <c r="H117" s="16"/>
      <c r="I117" s="16"/>
      <c r="J117" s="16"/>
    </row>
    <row r="118" customFormat="false" ht="12.75" hidden="false" customHeight="true" outlineLevel="0" collapsed="false">
      <c r="A118" s="66" t="s">
        <v>30</v>
      </c>
      <c r="B118" s="158" t="s">
        <v>275</v>
      </c>
      <c r="C118" s="158"/>
      <c r="D118" s="158"/>
      <c r="E118" s="158"/>
      <c r="F118" s="158"/>
      <c r="G118" s="158"/>
      <c r="H118" s="158"/>
      <c r="I118" s="69" t="s">
        <v>32</v>
      </c>
      <c r="J118" s="69" t="s">
        <v>33</v>
      </c>
      <c r="K118" s="69" t="s">
        <v>276</v>
      </c>
      <c r="L118" s="69" t="s">
        <v>277</v>
      </c>
      <c r="M118" s="69" t="s">
        <v>278</v>
      </c>
      <c r="N118" s="69" t="s">
        <v>34</v>
      </c>
      <c r="O118" s="69" t="s">
        <v>280</v>
      </c>
      <c r="P118" s="69" t="s">
        <v>281</v>
      </c>
      <c r="Q118" s="69" t="s">
        <v>282</v>
      </c>
      <c r="S118" s="136" t="s">
        <v>283</v>
      </c>
      <c r="T118" s="136"/>
      <c r="U118" s="136"/>
      <c r="V118" s="136"/>
      <c r="W118" s="136"/>
      <c r="X118" s="136"/>
      <c r="Y118" s="136"/>
      <c r="Z118" s="136"/>
      <c r="AC118" s="73" t="s">
        <v>284</v>
      </c>
      <c r="AD118" s="73"/>
      <c r="AE118" s="73" t="s">
        <v>285</v>
      </c>
      <c r="AF118" s="73"/>
      <c r="AG118" s="73" t="s">
        <v>286</v>
      </c>
      <c r="AH118" s="73"/>
      <c r="AI118" s="73" t="s">
        <v>287</v>
      </c>
      <c r="AJ118" s="73"/>
      <c r="AK118" s="73" t="s">
        <v>288</v>
      </c>
      <c r="AL118" s="73"/>
      <c r="AM118" s="74" t="s">
        <v>289</v>
      </c>
      <c r="AO118" s="73" t="s">
        <v>284</v>
      </c>
      <c r="AP118" s="73"/>
      <c r="AQ118" s="73" t="s">
        <v>285</v>
      </c>
      <c r="AR118" s="73"/>
      <c r="AS118" s="73" t="s">
        <v>286</v>
      </c>
      <c r="AT118" s="73"/>
      <c r="AU118" s="73" t="s">
        <v>287</v>
      </c>
      <c r="AV118" s="73"/>
      <c r="AW118" s="74" t="s">
        <v>288</v>
      </c>
      <c r="AX118" s="74"/>
    </row>
    <row r="119" customFormat="false" ht="37.3" hidden="false" customHeight="false" outlineLevel="0" collapsed="false">
      <c r="A119" s="66"/>
      <c r="B119" s="21" t="s">
        <v>92</v>
      </c>
      <c r="C119" s="21" t="s">
        <v>93</v>
      </c>
      <c r="D119" s="21" t="s">
        <v>94</v>
      </c>
      <c r="E119" s="21" t="s">
        <v>95</v>
      </c>
      <c r="F119" s="21" t="s">
        <v>96</v>
      </c>
      <c r="G119" s="21" t="s">
        <v>97</v>
      </c>
      <c r="H119" s="21" t="s">
        <v>98</v>
      </c>
      <c r="I119" s="69"/>
      <c r="J119" s="69"/>
      <c r="K119" s="69"/>
      <c r="L119" s="69"/>
      <c r="M119" s="69"/>
      <c r="N119" s="69"/>
      <c r="O119" s="69"/>
      <c r="P119" s="69"/>
      <c r="Q119" s="69"/>
      <c r="S119" s="73" t="str">
        <f aca="false">B119</f>
        <v>Alumnos Pregrado
(2017)</v>
      </c>
      <c r="T119" s="73" t="str">
        <f aca="false">C119</f>
        <v>N° Carreras Pregrado
(2017)</v>
      </c>
      <c r="U119" s="73" t="str">
        <f aca="false">D119</f>
        <v>JCE Totales
(2018)</v>
      </c>
      <c r="V119" s="73" t="str">
        <f aca="false">E119</f>
        <v>JCE              (Phd + Msc)
(2018)</v>
      </c>
      <c r="W119" s="73" t="str">
        <f aca="false">F119</f>
        <v>Total Proyectos 
(2018)</v>
      </c>
      <c r="X119" s="73" t="str">
        <f aca="false">G119</f>
        <v>Publicaciones ISI
(2018)</v>
      </c>
      <c r="Y119" s="73" t="str">
        <f aca="false">H119</f>
        <v>Publicaciones Scielo
(2018)</v>
      </c>
      <c r="Z119" s="69" t="s">
        <v>43</v>
      </c>
      <c r="AC119" s="73" t="s">
        <v>290</v>
      </c>
      <c r="AD119" s="73" t="s">
        <v>291</v>
      </c>
      <c r="AE119" s="73" t="s">
        <v>290</v>
      </c>
      <c r="AF119" s="73" t="s">
        <v>291</v>
      </c>
      <c r="AG119" s="73" t="s">
        <v>290</v>
      </c>
      <c r="AH119" s="73" t="s">
        <v>291</v>
      </c>
      <c r="AI119" s="73" t="s">
        <v>290</v>
      </c>
      <c r="AJ119" s="73" t="s">
        <v>291</v>
      </c>
      <c r="AK119" s="73" t="s">
        <v>290</v>
      </c>
      <c r="AL119" s="73" t="s">
        <v>291</v>
      </c>
      <c r="AM119" s="75" t="s">
        <v>292</v>
      </c>
      <c r="AO119" s="73" t="s">
        <v>293</v>
      </c>
      <c r="AP119" s="73" t="s">
        <v>294</v>
      </c>
      <c r="AQ119" s="73" t="s">
        <v>293</v>
      </c>
      <c r="AR119" s="73" t="s">
        <v>294</v>
      </c>
      <c r="AS119" s="73" t="s">
        <v>293</v>
      </c>
      <c r="AT119" s="73" t="s">
        <v>294</v>
      </c>
      <c r="AU119" s="73" t="s">
        <v>293</v>
      </c>
      <c r="AV119" s="73" t="s">
        <v>294</v>
      </c>
      <c r="AW119" s="73" t="s">
        <v>293</v>
      </c>
      <c r="AX119" s="75" t="s">
        <v>294</v>
      </c>
    </row>
    <row r="120" customFormat="false" ht="13.8" hidden="false" customHeight="false" outlineLevel="0" collapsed="false">
      <c r="A120" s="76" t="s">
        <v>44</v>
      </c>
      <c r="B120" s="79" t="n">
        <f aca="false">Tabla_Simulada!B120-Tabla_ValidaciónMétodo!B120</f>
        <v>0</v>
      </c>
      <c r="C120" s="79" t="n">
        <f aca="false">Tabla_Simulada!C120-Tabla_ValidaciónMétodo!C120</f>
        <v>0</v>
      </c>
      <c r="D120" s="79" t="n">
        <f aca="false">Tabla_Simulada!D120-Tabla_ValidaciónMétodo!D120</f>
        <v>0</v>
      </c>
      <c r="E120" s="79" t="n">
        <f aca="false">Tabla_Simulada!E120-Tabla_ValidaciónMétodo!E120</f>
        <v>0</v>
      </c>
      <c r="F120" s="79" t="n">
        <f aca="false">Tabla_Simulada!F120-Tabla_ValidaciónMétodo!F120</f>
        <v>0</v>
      </c>
      <c r="G120" s="79" t="n">
        <f aca="false">Tabla_Simulada!G120-Tabla_ValidaciónMétodo!G120</f>
        <v>0</v>
      </c>
      <c r="H120" s="79" t="n">
        <f aca="false">Tabla_Simulada!H120-Tabla_ValidaciónMétodo!H120</f>
        <v>0</v>
      </c>
      <c r="I120" s="88" t="n">
        <f aca="false">Tabla_Simulada!I120-Tabla_ValidaciónMétodo!I120</f>
        <v>0</v>
      </c>
      <c r="J120" s="79" t="n">
        <f aca="false">Tabla_Simulada!J120-Tabla_ValidaciónMétodo!J120</f>
        <v>0</v>
      </c>
      <c r="K120" s="88" t="n">
        <f aca="false">Tabla_Simulada!K120-Tabla_ValidaciónMétodo!K120</f>
        <v>0</v>
      </c>
      <c r="L120" s="81" t="n">
        <f aca="false">Tabla_Simulada!L120-Tabla_ValidaciónMétodo!L120</f>
        <v>0</v>
      </c>
      <c r="M120" s="94" t="n">
        <f aca="false">Tabla_Simulada!M120-Tabla_ValidaciónMétodo!M120</f>
        <v>0</v>
      </c>
      <c r="N120" s="81" t="n">
        <f aca="false">Tabla_Simulada!N120-Tabla_ValidaciónMétodo!N120</f>
        <v>0</v>
      </c>
      <c r="O120" s="81" t="n">
        <f aca="false">Tabla_Simulada!P120-Tabla_ValidaciónMétodo!P120</f>
        <v>0</v>
      </c>
      <c r="P120" s="81" t="n">
        <f aca="false">Tabla_Simulada!Q120-Tabla_ValidaciónMétodo!Q120</f>
        <v>0</v>
      </c>
      <c r="Q120" s="81" t="n">
        <f aca="false">Tabla_Simulada!R120-Tabla_ValidaciónMétodo!R120</f>
        <v>0</v>
      </c>
      <c r="S120" s="79" t="n">
        <f aca="false">Tabla_Simulada!T120-Tabla_ValidaciónMétodo!T120</f>
        <v>0</v>
      </c>
      <c r="T120" s="79" t="n">
        <f aca="false">Tabla_Simulada!U120-Tabla_ValidaciónMétodo!U120</f>
        <v>0</v>
      </c>
      <c r="U120" s="79" t="n">
        <f aca="false">Tabla_Simulada!V120-Tabla_ValidaciónMétodo!V120</f>
        <v>0</v>
      </c>
      <c r="V120" s="79" t="n">
        <f aca="false">Tabla_Simulada!W120-Tabla_ValidaciónMétodo!W120</f>
        <v>0</v>
      </c>
      <c r="W120" s="79" t="n">
        <f aca="false">Tabla_Simulada!X120-Tabla_ValidaciónMétodo!X120</f>
        <v>0</v>
      </c>
      <c r="X120" s="79" t="n">
        <f aca="false">Tabla_Simulada!Y120-Tabla_ValidaciónMétodo!Y120</f>
        <v>0</v>
      </c>
      <c r="Y120" s="79" t="n">
        <f aca="false">Tabla_Simulada!Z120-Tabla_ValidaciónMétodo!Z120</f>
        <v>0</v>
      </c>
      <c r="Z120" s="79" t="n">
        <f aca="false">Tabla_Simulada!AA120-Tabla_ValidaciónMétodo!AA120</f>
        <v>0</v>
      </c>
      <c r="AC120" s="85" t="n">
        <f aca="false">Tabla_Simulada!AD120-Tabla_ValidaciónMétodo!AD120</f>
        <v>0</v>
      </c>
      <c r="AD120" s="86" t="n">
        <f aca="false">Tabla_Simulada!AE120-Tabla_ValidaciónMétodo!AE120</f>
        <v>0</v>
      </c>
      <c r="AE120" s="87" t="n">
        <f aca="false">Tabla_Simulada!AF120-Tabla_ValidaciónMétodo!AF120</f>
        <v>0</v>
      </c>
      <c r="AF120" s="86" t="n">
        <f aca="false">Tabla_Simulada!AG120-Tabla_ValidaciónMétodo!AG120</f>
        <v>0</v>
      </c>
      <c r="AG120" s="86" t="n">
        <f aca="false">Tabla_Simulada!AH120-Tabla_ValidaciónMétodo!AH120</f>
        <v>0</v>
      </c>
      <c r="AH120" s="86" t="n">
        <f aca="false">Tabla_Simulada!AI120-Tabla_ValidaciónMétodo!AI120</f>
        <v>0</v>
      </c>
      <c r="AI120" s="86" t="n">
        <f aca="false">Tabla_Simulada!AJ120-Tabla_ValidaciónMétodo!AJ120</f>
        <v>0</v>
      </c>
      <c r="AJ120" s="86" t="n">
        <f aca="false">Tabla_Simulada!AK120-Tabla_ValidaciónMétodo!AK120</f>
        <v>0</v>
      </c>
      <c r="AK120" s="86" t="n">
        <f aca="false">Tabla_Simulada!AL120-Tabla_ValidaciónMétodo!AL120</f>
        <v>0</v>
      </c>
      <c r="AL120" s="86" t="n">
        <f aca="false">Tabla_Simulada!AM120-Tabla_ValidaciónMétodo!AM120</f>
        <v>0</v>
      </c>
      <c r="AM120" s="86" t="n">
        <f aca="false">Tabla_Simulada!AN120-Tabla_ValidaciónMétodo!AN120</f>
        <v>0</v>
      </c>
      <c r="AO120" s="88" t="n">
        <f aca="false">Tabla_Simulada!AP120-Tabla_ValidaciónMétodo!AP120</f>
        <v>0</v>
      </c>
      <c r="AP120" s="79" t="n">
        <f aca="false">Tabla_Simulada!AQ120-Tabla_ValidaciónMétodo!AQ120</f>
        <v>0</v>
      </c>
      <c r="AQ120" s="88" t="n">
        <f aca="false">Tabla_Simulada!AR120-Tabla_ValidaciónMétodo!AR120</f>
        <v>0</v>
      </c>
      <c r="AR120" s="79" t="n">
        <f aca="false">Tabla_Simulada!AS120-Tabla_ValidaciónMétodo!AS120</f>
        <v>0</v>
      </c>
      <c r="AS120" s="88" t="n">
        <f aca="false">Tabla_Simulada!AT120-Tabla_ValidaciónMétodo!AT120</f>
        <v>0</v>
      </c>
      <c r="AT120" s="79" t="n">
        <f aca="false">Tabla_Simulada!AU120-Tabla_ValidaciónMétodo!AU120</f>
        <v>0</v>
      </c>
      <c r="AU120" s="88" t="n">
        <f aca="false">Tabla_Simulada!AV120-Tabla_ValidaciónMétodo!AV120</f>
        <v>0</v>
      </c>
      <c r="AV120" s="79" t="n">
        <f aca="false">Tabla_Simulada!AW120-Tabla_ValidaciónMétodo!AW120</f>
        <v>0</v>
      </c>
      <c r="AW120" s="88" t="n">
        <f aca="false">Tabla_Simulada!AX120-Tabla_ValidaciónMétodo!AX120</f>
        <v>0</v>
      </c>
      <c r="AX120" s="79" t="n">
        <f aca="false">Tabla_Simulada!AY120-Tabla_ValidaciónMétodo!AY120</f>
        <v>0</v>
      </c>
    </row>
    <row r="121" customFormat="false" ht="13.8" hidden="false" customHeight="false" outlineLevel="0" collapsed="false">
      <c r="A121" s="89" t="s">
        <v>45</v>
      </c>
      <c r="B121" s="81" t="n">
        <f aca="false">Tabla_Simulada!B121-Tabla_ValidaciónMétodo!B121</f>
        <v>0</v>
      </c>
      <c r="C121" s="81" t="n">
        <f aca="false">Tabla_Simulada!C121-Tabla_ValidaciónMétodo!C121</f>
        <v>0</v>
      </c>
      <c r="D121" s="81" t="n">
        <f aca="false">Tabla_Simulada!D121-Tabla_ValidaciónMétodo!D121</f>
        <v>0</v>
      </c>
      <c r="E121" s="81" t="n">
        <f aca="false">Tabla_Simulada!E121-Tabla_ValidaciónMétodo!E121</f>
        <v>0</v>
      </c>
      <c r="F121" s="81" t="n">
        <f aca="false">Tabla_Simulada!F121-Tabla_ValidaciónMétodo!F121</f>
        <v>0</v>
      </c>
      <c r="G121" s="81" t="n">
        <f aca="false">Tabla_Simulada!G121-Tabla_ValidaciónMétodo!G121</f>
        <v>0</v>
      </c>
      <c r="H121" s="81" t="n">
        <f aca="false">Tabla_Simulada!H121-Tabla_ValidaciónMétodo!H121</f>
        <v>0</v>
      </c>
      <c r="I121" s="94" t="n">
        <f aca="false">Tabla_Simulada!I121-Tabla_ValidaciónMétodo!I121</f>
        <v>0</v>
      </c>
      <c r="J121" s="81" t="n">
        <f aca="false">Tabla_Simulada!J121-Tabla_ValidaciónMétodo!J121</f>
        <v>0</v>
      </c>
      <c r="K121" s="94" t="n">
        <f aca="false">Tabla_Simulada!K121-Tabla_ValidaciónMétodo!K121</f>
        <v>0</v>
      </c>
      <c r="L121" s="81" t="n">
        <f aca="false">Tabla_Simulada!L121-Tabla_ValidaciónMétodo!L121</f>
        <v>0</v>
      </c>
      <c r="M121" s="94" t="n">
        <f aca="false">Tabla_Simulada!M121-Tabla_ValidaciónMétodo!M121</f>
        <v>0</v>
      </c>
      <c r="N121" s="81" t="n">
        <f aca="false">Tabla_Simulada!N121-Tabla_ValidaciónMétodo!N121</f>
        <v>0</v>
      </c>
      <c r="O121" s="81" t="n">
        <f aca="false">Tabla_Simulada!P121-Tabla_ValidaciónMétodo!P121</f>
        <v>0</v>
      </c>
      <c r="P121" s="81" t="n">
        <f aca="false">Tabla_Simulada!Q121-Tabla_ValidaciónMétodo!Q121</f>
        <v>0</v>
      </c>
      <c r="Q121" s="81" t="n">
        <f aca="false">Tabla_Simulada!R121-Tabla_ValidaciónMétodo!R121</f>
        <v>0</v>
      </c>
      <c r="S121" s="81" t="n">
        <f aca="false">Tabla_Simulada!T121-Tabla_ValidaciónMétodo!T121</f>
        <v>0</v>
      </c>
      <c r="T121" s="81" t="n">
        <f aca="false">Tabla_Simulada!U121-Tabla_ValidaciónMétodo!U121</f>
        <v>0</v>
      </c>
      <c r="U121" s="81" t="n">
        <f aca="false">Tabla_Simulada!V121-Tabla_ValidaciónMétodo!V121</f>
        <v>0</v>
      </c>
      <c r="V121" s="81" t="n">
        <f aca="false">Tabla_Simulada!W121-Tabla_ValidaciónMétodo!W121</f>
        <v>0</v>
      </c>
      <c r="W121" s="81" t="n">
        <f aca="false">Tabla_Simulada!X121-Tabla_ValidaciónMétodo!X121</f>
        <v>0</v>
      </c>
      <c r="X121" s="81" t="n">
        <f aca="false">Tabla_Simulada!Y121-Tabla_ValidaciónMétodo!Y121</f>
        <v>0</v>
      </c>
      <c r="Y121" s="81" t="n">
        <f aca="false">Tabla_Simulada!Z121-Tabla_ValidaciónMétodo!Z121</f>
        <v>0</v>
      </c>
      <c r="Z121" s="81" t="n">
        <f aca="false">Tabla_Simulada!AA121-Tabla_ValidaciónMétodo!AA121</f>
        <v>0</v>
      </c>
      <c r="AC121" s="91" t="n">
        <f aca="false">Tabla_Simulada!AD121-Tabla_ValidaciónMétodo!AD121</f>
        <v>0</v>
      </c>
      <c r="AD121" s="92" t="n">
        <f aca="false">Tabla_Simulada!AE121-Tabla_ValidaciónMétodo!AE121</f>
        <v>0</v>
      </c>
      <c r="AE121" s="93" t="n">
        <f aca="false">Tabla_Simulada!AF121-Tabla_ValidaciónMétodo!AF121</f>
        <v>0</v>
      </c>
      <c r="AF121" s="92" t="n">
        <f aca="false">Tabla_Simulada!AG121-Tabla_ValidaciónMétodo!AG121</f>
        <v>0</v>
      </c>
      <c r="AG121" s="92" t="n">
        <f aca="false">Tabla_Simulada!AH121-Tabla_ValidaciónMétodo!AH121</f>
        <v>0</v>
      </c>
      <c r="AH121" s="92" t="n">
        <f aca="false">Tabla_Simulada!AI121-Tabla_ValidaciónMétodo!AI121</f>
        <v>0</v>
      </c>
      <c r="AI121" s="92" t="n">
        <f aca="false">Tabla_Simulada!AJ121-Tabla_ValidaciónMétodo!AJ121</f>
        <v>0</v>
      </c>
      <c r="AJ121" s="92" t="n">
        <f aca="false">Tabla_Simulada!AK121-Tabla_ValidaciónMétodo!AK121</f>
        <v>0</v>
      </c>
      <c r="AK121" s="92" t="n">
        <f aca="false">Tabla_Simulada!AL121-Tabla_ValidaciónMétodo!AL121</f>
        <v>0</v>
      </c>
      <c r="AL121" s="92" t="n">
        <f aca="false">Tabla_Simulada!AM121-Tabla_ValidaciónMétodo!AM121</f>
        <v>0</v>
      </c>
      <c r="AM121" s="92" t="n">
        <f aca="false">Tabla_Simulada!AN121-Tabla_ValidaciónMétodo!AN121</f>
        <v>0</v>
      </c>
      <c r="AO121" s="94" t="n">
        <f aca="false">Tabla_Simulada!AP121-Tabla_ValidaciónMétodo!AP121</f>
        <v>0</v>
      </c>
      <c r="AP121" s="81" t="n">
        <f aca="false">Tabla_Simulada!AQ121-Tabla_ValidaciónMétodo!AQ121</f>
        <v>0</v>
      </c>
      <c r="AQ121" s="94" t="n">
        <f aca="false">Tabla_Simulada!AR121-Tabla_ValidaciónMétodo!AR121</f>
        <v>0</v>
      </c>
      <c r="AR121" s="81" t="n">
        <f aca="false">Tabla_Simulada!AS121-Tabla_ValidaciónMétodo!AS121</f>
        <v>0</v>
      </c>
      <c r="AS121" s="94" t="n">
        <f aca="false">Tabla_Simulada!AT121-Tabla_ValidaciónMétodo!AT121</f>
        <v>0</v>
      </c>
      <c r="AT121" s="81" t="n">
        <f aca="false">Tabla_Simulada!AU121-Tabla_ValidaciónMétodo!AU121</f>
        <v>0</v>
      </c>
      <c r="AU121" s="94" t="n">
        <f aca="false">Tabla_Simulada!AV121-Tabla_ValidaciónMétodo!AV121</f>
        <v>0</v>
      </c>
      <c r="AV121" s="81" t="n">
        <f aca="false">Tabla_Simulada!AW121-Tabla_ValidaciónMétodo!AW121</f>
        <v>0</v>
      </c>
      <c r="AW121" s="94" t="n">
        <f aca="false">Tabla_Simulada!AX121-Tabla_ValidaciónMétodo!AX121</f>
        <v>0</v>
      </c>
      <c r="AX121" s="81" t="n">
        <f aca="false">Tabla_Simulada!AY121-Tabla_ValidaciónMétodo!AY121</f>
        <v>0</v>
      </c>
    </row>
    <row r="122" customFormat="false" ht="13.8" hidden="false" customHeight="false" outlineLevel="0" collapsed="false">
      <c r="A122" s="89" t="s">
        <v>46</v>
      </c>
      <c r="B122" s="81" t="n">
        <f aca="false">Tabla_Simulada!B122-Tabla_ValidaciónMétodo!B122</f>
        <v>0</v>
      </c>
      <c r="C122" s="81" t="n">
        <f aca="false">Tabla_Simulada!C122-Tabla_ValidaciónMétodo!C122</f>
        <v>0</v>
      </c>
      <c r="D122" s="81" t="n">
        <f aca="false">Tabla_Simulada!D122-Tabla_ValidaciónMétodo!D122</f>
        <v>0</v>
      </c>
      <c r="E122" s="81" t="n">
        <f aca="false">Tabla_Simulada!E122-Tabla_ValidaciónMétodo!E122</f>
        <v>0</v>
      </c>
      <c r="F122" s="81" t="n">
        <f aca="false">Tabla_Simulada!F122-Tabla_ValidaciónMétodo!F122</f>
        <v>0</v>
      </c>
      <c r="G122" s="81" t="n">
        <f aca="false">Tabla_Simulada!G122-Tabla_ValidaciónMétodo!G122</f>
        <v>0</v>
      </c>
      <c r="H122" s="81" t="n">
        <f aca="false">Tabla_Simulada!H122-Tabla_ValidaciónMétodo!H122</f>
        <v>0</v>
      </c>
      <c r="I122" s="94" t="n">
        <f aca="false">Tabla_Simulada!I122-Tabla_ValidaciónMétodo!I122</f>
        <v>0</v>
      </c>
      <c r="J122" s="81" t="n">
        <f aca="false">Tabla_Simulada!J122-Tabla_ValidaciónMétodo!J122</f>
        <v>0</v>
      </c>
      <c r="K122" s="94" t="n">
        <f aca="false">Tabla_Simulada!K122-Tabla_ValidaciónMétodo!K122</f>
        <v>0</v>
      </c>
      <c r="L122" s="81" t="n">
        <f aca="false">Tabla_Simulada!L122-Tabla_ValidaciónMétodo!L122</f>
        <v>0</v>
      </c>
      <c r="M122" s="94" t="n">
        <f aca="false">Tabla_Simulada!M122-Tabla_ValidaciónMétodo!M122</f>
        <v>0</v>
      </c>
      <c r="N122" s="81" t="n">
        <f aca="false">Tabla_Simulada!N122-Tabla_ValidaciónMétodo!N122</f>
        <v>0</v>
      </c>
      <c r="O122" s="81" t="n">
        <f aca="false">Tabla_Simulada!P122-Tabla_ValidaciónMétodo!P122</f>
        <v>0</v>
      </c>
      <c r="P122" s="81" t="n">
        <f aca="false">Tabla_Simulada!Q122-Tabla_ValidaciónMétodo!Q122</f>
        <v>0</v>
      </c>
      <c r="Q122" s="81" t="n">
        <f aca="false">Tabla_Simulada!R122-Tabla_ValidaciónMétodo!R122</f>
        <v>0</v>
      </c>
      <c r="S122" s="81" t="n">
        <f aca="false">Tabla_Simulada!T122-Tabla_ValidaciónMétodo!T122</f>
        <v>0</v>
      </c>
      <c r="T122" s="81" t="n">
        <f aca="false">Tabla_Simulada!U122-Tabla_ValidaciónMétodo!U122</f>
        <v>0</v>
      </c>
      <c r="U122" s="81" t="n">
        <f aca="false">Tabla_Simulada!V122-Tabla_ValidaciónMétodo!V122</f>
        <v>0</v>
      </c>
      <c r="V122" s="81" t="n">
        <f aca="false">Tabla_Simulada!W122-Tabla_ValidaciónMétodo!W122</f>
        <v>0</v>
      </c>
      <c r="W122" s="81" t="n">
        <f aca="false">Tabla_Simulada!X122-Tabla_ValidaciónMétodo!X122</f>
        <v>0</v>
      </c>
      <c r="X122" s="81" t="n">
        <f aca="false">Tabla_Simulada!Y122-Tabla_ValidaciónMétodo!Y122</f>
        <v>0</v>
      </c>
      <c r="Y122" s="81" t="n">
        <f aca="false">Tabla_Simulada!Z122-Tabla_ValidaciónMétodo!Z122</f>
        <v>0</v>
      </c>
      <c r="Z122" s="81" t="n">
        <f aca="false">Tabla_Simulada!AA122-Tabla_ValidaciónMétodo!AA122</f>
        <v>0</v>
      </c>
      <c r="AC122" s="91" t="n">
        <f aca="false">Tabla_Simulada!AD122-Tabla_ValidaciónMétodo!AD122</f>
        <v>0</v>
      </c>
      <c r="AD122" s="92" t="n">
        <f aca="false">Tabla_Simulada!AE122-Tabla_ValidaciónMétodo!AE122</f>
        <v>0</v>
      </c>
      <c r="AE122" s="93" t="n">
        <f aca="false">Tabla_Simulada!AF122-Tabla_ValidaciónMétodo!AF122</f>
        <v>0</v>
      </c>
      <c r="AF122" s="92" t="n">
        <f aca="false">Tabla_Simulada!AG122-Tabla_ValidaciónMétodo!AG122</f>
        <v>0</v>
      </c>
      <c r="AG122" s="92" t="n">
        <f aca="false">Tabla_Simulada!AH122-Tabla_ValidaciónMétodo!AH122</f>
        <v>0</v>
      </c>
      <c r="AH122" s="92" t="n">
        <f aca="false">Tabla_Simulada!AI122-Tabla_ValidaciónMétodo!AI122</f>
        <v>0</v>
      </c>
      <c r="AI122" s="92" t="n">
        <f aca="false">Tabla_Simulada!AJ122-Tabla_ValidaciónMétodo!AJ122</f>
        <v>0</v>
      </c>
      <c r="AJ122" s="92" t="n">
        <f aca="false">Tabla_Simulada!AK122-Tabla_ValidaciónMétodo!AK122</f>
        <v>0</v>
      </c>
      <c r="AK122" s="92" t="n">
        <f aca="false">Tabla_Simulada!AL122-Tabla_ValidaciónMétodo!AL122</f>
        <v>0</v>
      </c>
      <c r="AL122" s="92" t="n">
        <f aca="false">Tabla_Simulada!AM122-Tabla_ValidaciónMétodo!AM122</f>
        <v>0</v>
      </c>
      <c r="AM122" s="92" t="n">
        <f aca="false">Tabla_Simulada!AN122-Tabla_ValidaciónMétodo!AN122</f>
        <v>0</v>
      </c>
      <c r="AO122" s="94" t="n">
        <f aca="false">Tabla_Simulada!AP122-Tabla_ValidaciónMétodo!AP122</f>
        <v>0</v>
      </c>
      <c r="AP122" s="81" t="n">
        <f aca="false">Tabla_Simulada!AQ122-Tabla_ValidaciónMétodo!AQ122</f>
        <v>0</v>
      </c>
      <c r="AQ122" s="94" t="n">
        <f aca="false">Tabla_Simulada!AR122-Tabla_ValidaciónMétodo!AR122</f>
        <v>0</v>
      </c>
      <c r="AR122" s="81" t="n">
        <f aca="false">Tabla_Simulada!AS122-Tabla_ValidaciónMétodo!AS122</f>
        <v>0</v>
      </c>
      <c r="AS122" s="94" t="n">
        <f aca="false">Tabla_Simulada!AT122-Tabla_ValidaciónMétodo!AT122</f>
        <v>0</v>
      </c>
      <c r="AT122" s="81" t="n">
        <f aca="false">Tabla_Simulada!AU122-Tabla_ValidaciónMétodo!AU122</f>
        <v>0</v>
      </c>
      <c r="AU122" s="94" t="n">
        <f aca="false">Tabla_Simulada!AV122-Tabla_ValidaciónMétodo!AV122</f>
        <v>0</v>
      </c>
      <c r="AV122" s="81" t="n">
        <f aca="false">Tabla_Simulada!AW122-Tabla_ValidaciónMétodo!AW122</f>
        <v>0</v>
      </c>
      <c r="AW122" s="94" t="n">
        <f aca="false">Tabla_Simulada!AX122-Tabla_ValidaciónMétodo!AX122</f>
        <v>0</v>
      </c>
      <c r="AX122" s="81" t="n">
        <f aca="false">Tabla_Simulada!AY122-Tabla_ValidaciónMétodo!AY122</f>
        <v>0</v>
      </c>
    </row>
    <row r="123" customFormat="false" ht="13.8" hidden="false" customHeight="false" outlineLevel="0" collapsed="false">
      <c r="A123" s="89" t="s">
        <v>47</v>
      </c>
      <c r="B123" s="81" t="n">
        <f aca="false">Tabla_Simulada!B123-Tabla_ValidaciónMétodo!B123</f>
        <v>0</v>
      </c>
      <c r="C123" s="81" t="n">
        <f aca="false">Tabla_Simulada!C123-Tabla_ValidaciónMétodo!C123</f>
        <v>0</v>
      </c>
      <c r="D123" s="81" t="n">
        <f aca="false">Tabla_Simulada!D123-Tabla_ValidaciónMétodo!D123</f>
        <v>0</v>
      </c>
      <c r="E123" s="81" t="n">
        <f aca="false">Tabla_Simulada!E123-Tabla_ValidaciónMétodo!E123</f>
        <v>0</v>
      </c>
      <c r="F123" s="81" t="n">
        <f aca="false">Tabla_Simulada!F123-Tabla_ValidaciónMétodo!F123</f>
        <v>0</v>
      </c>
      <c r="G123" s="81" t="n">
        <f aca="false">Tabla_Simulada!G123-Tabla_ValidaciónMétodo!G123</f>
        <v>0</v>
      </c>
      <c r="H123" s="81" t="n">
        <f aca="false">Tabla_Simulada!H123-Tabla_ValidaciónMétodo!H123</f>
        <v>0</v>
      </c>
      <c r="I123" s="94" t="n">
        <f aca="false">Tabla_Simulada!I123-Tabla_ValidaciónMétodo!I123</f>
        <v>0</v>
      </c>
      <c r="J123" s="81" t="n">
        <f aca="false">Tabla_Simulada!J123-Tabla_ValidaciónMétodo!J123</f>
        <v>0</v>
      </c>
      <c r="K123" s="94" t="n">
        <f aca="false">Tabla_Simulada!K123-Tabla_ValidaciónMétodo!K123</f>
        <v>0</v>
      </c>
      <c r="L123" s="81" t="n">
        <f aca="false">Tabla_Simulada!L123-Tabla_ValidaciónMétodo!L123</f>
        <v>0</v>
      </c>
      <c r="M123" s="94" t="n">
        <f aca="false">Tabla_Simulada!M123-Tabla_ValidaciónMétodo!M123</f>
        <v>0</v>
      </c>
      <c r="N123" s="81" t="n">
        <f aca="false">Tabla_Simulada!N123-Tabla_ValidaciónMétodo!N123</f>
        <v>0</v>
      </c>
      <c r="O123" s="81" t="n">
        <f aca="false">Tabla_Simulada!P123-Tabla_ValidaciónMétodo!P123</f>
        <v>0</v>
      </c>
      <c r="P123" s="81" t="n">
        <f aca="false">Tabla_Simulada!Q123-Tabla_ValidaciónMétodo!Q123</f>
        <v>0</v>
      </c>
      <c r="Q123" s="81" t="n">
        <f aca="false">Tabla_Simulada!R123-Tabla_ValidaciónMétodo!R123</f>
        <v>0</v>
      </c>
      <c r="S123" s="81" t="n">
        <f aca="false">Tabla_Simulada!T123-Tabla_ValidaciónMétodo!T123</f>
        <v>0</v>
      </c>
      <c r="T123" s="81" t="n">
        <f aca="false">Tabla_Simulada!U123-Tabla_ValidaciónMétodo!U123</f>
        <v>0</v>
      </c>
      <c r="U123" s="81" t="n">
        <f aca="false">Tabla_Simulada!V123-Tabla_ValidaciónMétodo!V123</f>
        <v>0</v>
      </c>
      <c r="V123" s="81" t="n">
        <f aca="false">Tabla_Simulada!W123-Tabla_ValidaciónMétodo!W123</f>
        <v>0</v>
      </c>
      <c r="W123" s="81" t="n">
        <f aca="false">Tabla_Simulada!X123-Tabla_ValidaciónMétodo!X123</f>
        <v>0</v>
      </c>
      <c r="X123" s="81" t="n">
        <f aca="false">Tabla_Simulada!Y123-Tabla_ValidaciónMétodo!Y123</f>
        <v>0</v>
      </c>
      <c r="Y123" s="81" t="n">
        <f aca="false">Tabla_Simulada!Z123-Tabla_ValidaciónMétodo!Z123</f>
        <v>0</v>
      </c>
      <c r="Z123" s="81" t="n">
        <f aca="false">Tabla_Simulada!AA123-Tabla_ValidaciónMétodo!AA123</f>
        <v>0</v>
      </c>
      <c r="AC123" s="91" t="n">
        <f aca="false">Tabla_Simulada!AD123-Tabla_ValidaciónMétodo!AD123</f>
        <v>0</v>
      </c>
      <c r="AD123" s="92" t="n">
        <f aca="false">Tabla_Simulada!AE123-Tabla_ValidaciónMétodo!AE123</f>
        <v>0</v>
      </c>
      <c r="AE123" s="93" t="n">
        <f aca="false">Tabla_Simulada!AF123-Tabla_ValidaciónMétodo!AF123</f>
        <v>0</v>
      </c>
      <c r="AF123" s="92" t="n">
        <f aca="false">Tabla_Simulada!AG123-Tabla_ValidaciónMétodo!AG123</f>
        <v>0</v>
      </c>
      <c r="AG123" s="92" t="n">
        <f aca="false">Tabla_Simulada!AH123-Tabla_ValidaciónMétodo!AH123</f>
        <v>0</v>
      </c>
      <c r="AH123" s="92" t="n">
        <f aca="false">Tabla_Simulada!AI123-Tabla_ValidaciónMétodo!AI123</f>
        <v>0</v>
      </c>
      <c r="AI123" s="92" t="n">
        <f aca="false">Tabla_Simulada!AJ123-Tabla_ValidaciónMétodo!AJ123</f>
        <v>0</v>
      </c>
      <c r="AJ123" s="92" t="n">
        <f aca="false">Tabla_Simulada!AK123-Tabla_ValidaciónMétodo!AK123</f>
        <v>0</v>
      </c>
      <c r="AK123" s="92" t="n">
        <f aca="false">Tabla_Simulada!AL123-Tabla_ValidaciónMétodo!AL123</f>
        <v>0</v>
      </c>
      <c r="AL123" s="92" t="n">
        <f aca="false">Tabla_Simulada!AM123-Tabla_ValidaciónMétodo!AM123</f>
        <v>0</v>
      </c>
      <c r="AM123" s="92" t="n">
        <f aca="false">Tabla_Simulada!AN123-Tabla_ValidaciónMétodo!AN123</f>
        <v>0</v>
      </c>
      <c r="AO123" s="94" t="n">
        <f aca="false">Tabla_Simulada!AP123-Tabla_ValidaciónMétodo!AP123</f>
        <v>0</v>
      </c>
      <c r="AP123" s="81" t="n">
        <f aca="false">Tabla_Simulada!AQ123-Tabla_ValidaciónMétodo!AQ123</f>
        <v>0</v>
      </c>
      <c r="AQ123" s="94" t="n">
        <f aca="false">Tabla_Simulada!AR123-Tabla_ValidaciónMétodo!AR123</f>
        <v>0</v>
      </c>
      <c r="AR123" s="81" t="n">
        <f aca="false">Tabla_Simulada!AS123-Tabla_ValidaciónMétodo!AS123</f>
        <v>0</v>
      </c>
      <c r="AS123" s="94" t="n">
        <f aca="false">Tabla_Simulada!AT123-Tabla_ValidaciónMétodo!AT123</f>
        <v>0</v>
      </c>
      <c r="AT123" s="81" t="n">
        <f aca="false">Tabla_Simulada!AU123-Tabla_ValidaciónMétodo!AU123</f>
        <v>0</v>
      </c>
      <c r="AU123" s="94" t="n">
        <f aca="false">Tabla_Simulada!AV123-Tabla_ValidaciónMétodo!AV123</f>
        <v>0</v>
      </c>
      <c r="AV123" s="81" t="n">
        <f aca="false">Tabla_Simulada!AW123-Tabla_ValidaciónMétodo!AW123</f>
        <v>0</v>
      </c>
      <c r="AW123" s="94" t="n">
        <f aca="false">Tabla_Simulada!AX123-Tabla_ValidaciónMétodo!AX123</f>
        <v>0</v>
      </c>
      <c r="AX123" s="81" t="n">
        <f aca="false">Tabla_Simulada!AY123-Tabla_ValidaciónMétodo!AY123</f>
        <v>0</v>
      </c>
    </row>
    <row r="124" customFormat="false" ht="13.8" hidden="false" customHeight="false" outlineLevel="0" collapsed="false">
      <c r="A124" s="89" t="s">
        <v>48</v>
      </c>
      <c r="B124" s="81" t="n">
        <f aca="false">Tabla_Simulada!B124-Tabla_ValidaciónMétodo!B124</f>
        <v>0</v>
      </c>
      <c r="C124" s="81" t="n">
        <f aca="false">Tabla_Simulada!C124-Tabla_ValidaciónMétodo!C124</f>
        <v>0</v>
      </c>
      <c r="D124" s="81" t="n">
        <f aca="false">Tabla_Simulada!D124-Tabla_ValidaciónMétodo!D124</f>
        <v>0</v>
      </c>
      <c r="E124" s="81" t="n">
        <f aca="false">Tabla_Simulada!E124-Tabla_ValidaciónMétodo!E124</f>
        <v>0</v>
      </c>
      <c r="F124" s="81" t="n">
        <f aca="false">Tabla_Simulada!F124-Tabla_ValidaciónMétodo!F124</f>
        <v>0</v>
      </c>
      <c r="G124" s="81" t="n">
        <f aca="false">Tabla_Simulada!G124-Tabla_ValidaciónMétodo!G124</f>
        <v>0</v>
      </c>
      <c r="H124" s="81" t="n">
        <f aca="false">Tabla_Simulada!H124-Tabla_ValidaciónMétodo!H124</f>
        <v>0</v>
      </c>
      <c r="I124" s="94" t="n">
        <f aca="false">Tabla_Simulada!I124-Tabla_ValidaciónMétodo!I124</f>
        <v>0</v>
      </c>
      <c r="J124" s="81" t="n">
        <f aca="false">Tabla_Simulada!J124-Tabla_ValidaciónMétodo!J124</f>
        <v>0</v>
      </c>
      <c r="K124" s="94" t="n">
        <f aca="false">Tabla_Simulada!K124-Tabla_ValidaciónMétodo!K124</f>
        <v>0</v>
      </c>
      <c r="L124" s="81" t="n">
        <f aca="false">Tabla_Simulada!L124-Tabla_ValidaciónMétodo!L124</f>
        <v>0</v>
      </c>
      <c r="M124" s="94" t="n">
        <f aca="false">Tabla_Simulada!M124-Tabla_ValidaciónMétodo!M124</f>
        <v>0</v>
      </c>
      <c r="N124" s="81" t="n">
        <f aca="false">Tabla_Simulada!N124-Tabla_ValidaciónMétodo!N124</f>
        <v>0</v>
      </c>
      <c r="O124" s="81" t="n">
        <f aca="false">Tabla_Simulada!P124-Tabla_ValidaciónMétodo!P124</f>
        <v>0</v>
      </c>
      <c r="P124" s="81" t="n">
        <f aca="false">Tabla_Simulada!Q124-Tabla_ValidaciónMétodo!Q124</f>
        <v>0</v>
      </c>
      <c r="Q124" s="81" t="n">
        <f aca="false">Tabla_Simulada!R124-Tabla_ValidaciónMétodo!R124</f>
        <v>0</v>
      </c>
      <c r="S124" s="81" t="n">
        <f aca="false">Tabla_Simulada!T124-Tabla_ValidaciónMétodo!T124</f>
        <v>0</v>
      </c>
      <c r="T124" s="81" t="n">
        <f aca="false">Tabla_Simulada!U124-Tabla_ValidaciónMétodo!U124</f>
        <v>0</v>
      </c>
      <c r="U124" s="81" t="n">
        <f aca="false">Tabla_Simulada!V124-Tabla_ValidaciónMétodo!V124</f>
        <v>0</v>
      </c>
      <c r="V124" s="81" t="n">
        <f aca="false">Tabla_Simulada!W124-Tabla_ValidaciónMétodo!W124</f>
        <v>0</v>
      </c>
      <c r="W124" s="81" t="n">
        <f aca="false">Tabla_Simulada!X124-Tabla_ValidaciónMétodo!X124</f>
        <v>0</v>
      </c>
      <c r="X124" s="81" t="n">
        <f aca="false">Tabla_Simulada!Y124-Tabla_ValidaciónMétodo!Y124</f>
        <v>0</v>
      </c>
      <c r="Y124" s="81" t="n">
        <f aca="false">Tabla_Simulada!Z124-Tabla_ValidaciónMétodo!Z124</f>
        <v>0</v>
      </c>
      <c r="Z124" s="81" t="n">
        <f aca="false">Tabla_Simulada!AA124-Tabla_ValidaciónMétodo!AA124</f>
        <v>0</v>
      </c>
      <c r="AC124" s="91" t="n">
        <f aca="false">Tabla_Simulada!AD124-Tabla_ValidaciónMétodo!AD124</f>
        <v>0</v>
      </c>
      <c r="AD124" s="92" t="n">
        <f aca="false">Tabla_Simulada!AE124-Tabla_ValidaciónMétodo!AE124</f>
        <v>0</v>
      </c>
      <c r="AE124" s="93" t="n">
        <f aca="false">Tabla_Simulada!AF124-Tabla_ValidaciónMétodo!AF124</f>
        <v>0</v>
      </c>
      <c r="AF124" s="92" t="n">
        <f aca="false">Tabla_Simulada!AG124-Tabla_ValidaciónMétodo!AG124</f>
        <v>0</v>
      </c>
      <c r="AG124" s="92" t="n">
        <f aca="false">Tabla_Simulada!AH124-Tabla_ValidaciónMétodo!AH124</f>
        <v>0</v>
      </c>
      <c r="AH124" s="92" t="n">
        <f aca="false">Tabla_Simulada!AI124-Tabla_ValidaciónMétodo!AI124</f>
        <v>0</v>
      </c>
      <c r="AI124" s="92" t="n">
        <f aca="false">Tabla_Simulada!AJ124-Tabla_ValidaciónMétodo!AJ124</f>
        <v>0</v>
      </c>
      <c r="AJ124" s="92" t="n">
        <f aca="false">Tabla_Simulada!AK124-Tabla_ValidaciónMétodo!AK124</f>
        <v>0</v>
      </c>
      <c r="AK124" s="92" t="n">
        <f aca="false">Tabla_Simulada!AL124-Tabla_ValidaciónMétodo!AL124</f>
        <v>0</v>
      </c>
      <c r="AL124" s="92" t="n">
        <f aca="false">Tabla_Simulada!AM124-Tabla_ValidaciónMétodo!AM124</f>
        <v>0</v>
      </c>
      <c r="AM124" s="92" t="n">
        <f aca="false">Tabla_Simulada!AN124-Tabla_ValidaciónMétodo!AN124</f>
        <v>0</v>
      </c>
      <c r="AO124" s="94" t="n">
        <f aca="false">Tabla_Simulada!AP124-Tabla_ValidaciónMétodo!AP124</f>
        <v>0</v>
      </c>
      <c r="AP124" s="81" t="n">
        <f aca="false">Tabla_Simulada!AQ124-Tabla_ValidaciónMétodo!AQ124</f>
        <v>0</v>
      </c>
      <c r="AQ124" s="94" t="n">
        <f aca="false">Tabla_Simulada!AR124-Tabla_ValidaciónMétodo!AR124</f>
        <v>0</v>
      </c>
      <c r="AR124" s="81" t="n">
        <f aca="false">Tabla_Simulada!AS124-Tabla_ValidaciónMétodo!AS124</f>
        <v>0</v>
      </c>
      <c r="AS124" s="94" t="n">
        <f aca="false">Tabla_Simulada!AT124-Tabla_ValidaciónMétodo!AT124</f>
        <v>0</v>
      </c>
      <c r="AT124" s="81" t="n">
        <f aca="false">Tabla_Simulada!AU124-Tabla_ValidaciónMétodo!AU124</f>
        <v>0</v>
      </c>
      <c r="AU124" s="94" t="n">
        <f aca="false">Tabla_Simulada!AV124-Tabla_ValidaciónMétodo!AV124</f>
        <v>0</v>
      </c>
      <c r="AV124" s="81" t="n">
        <f aca="false">Tabla_Simulada!AW124-Tabla_ValidaciónMétodo!AW124</f>
        <v>0</v>
      </c>
      <c r="AW124" s="94" t="n">
        <f aca="false">Tabla_Simulada!AX124-Tabla_ValidaciónMétodo!AX124</f>
        <v>0</v>
      </c>
      <c r="AX124" s="81" t="n">
        <f aca="false">Tabla_Simulada!AY124-Tabla_ValidaciónMétodo!AY124</f>
        <v>0</v>
      </c>
    </row>
    <row r="125" customFormat="false" ht="13.8" hidden="false" customHeight="false" outlineLevel="0" collapsed="false">
      <c r="A125" s="89" t="s">
        <v>49</v>
      </c>
      <c r="B125" s="81" t="n">
        <f aca="false">Tabla_Simulada!B125-Tabla_ValidaciónMétodo!B125</f>
        <v>0</v>
      </c>
      <c r="C125" s="81" t="n">
        <f aca="false">Tabla_Simulada!C125-Tabla_ValidaciónMétodo!C125</f>
        <v>0</v>
      </c>
      <c r="D125" s="81" t="n">
        <f aca="false">Tabla_Simulada!D125-Tabla_ValidaciónMétodo!D125</f>
        <v>0</v>
      </c>
      <c r="E125" s="81" t="n">
        <f aca="false">Tabla_Simulada!E125-Tabla_ValidaciónMétodo!E125</f>
        <v>0</v>
      </c>
      <c r="F125" s="81" t="n">
        <f aca="false">Tabla_Simulada!F125-Tabla_ValidaciónMétodo!F125</f>
        <v>0</v>
      </c>
      <c r="G125" s="81" t="n">
        <f aca="false">Tabla_Simulada!G125-Tabla_ValidaciónMétodo!G125</f>
        <v>0</v>
      </c>
      <c r="H125" s="81" t="n">
        <f aca="false">Tabla_Simulada!H125-Tabla_ValidaciónMétodo!H125</f>
        <v>0</v>
      </c>
      <c r="I125" s="94" t="n">
        <f aca="false">Tabla_Simulada!I125-Tabla_ValidaciónMétodo!I125</f>
        <v>0</v>
      </c>
      <c r="J125" s="81" t="n">
        <f aca="false">Tabla_Simulada!J125-Tabla_ValidaciónMétodo!J125</f>
        <v>0</v>
      </c>
      <c r="K125" s="94" t="n">
        <f aca="false">Tabla_Simulada!K125-Tabla_ValidaciónMétodo!K125</f>
        <v>0</v>
      </c>
      <c r="L125" s="81" t="n">
        <f aca="false">Tabla_Simulada!L125-Tabla_ValidaciónMétodo!L125</f>
        <v>0</v>
      </c>
      <c r="M125" s="94" t="n">
        <f aca="false">Tabla_Simulada!M125-Tabla_ValidaciónMétodo!M125</f>
        <v>0</v>
      </c>
      <c r="N125" s="81" t="n">
        <f aca="false">Tabla_Simulada!N125-Tabla_ValidaciónMétodo!N125</f>
        <v>0</v>
      </c>
      <c r="O125" s="81" t="n">
        <f aca="false">Tabla_Simulada!P125-Tabla_ValidaciónMétodo!P125</f>
        <v>0</v>
      </c>
      <c r="P125" s="81" t="n">
        <f aca="false">Tabla_Simulada!Q125-Tabla_ValidaciónMétodo!Q125</f>
        <v>0</v>
      </c>
      <c r="Q125" s="81" t="n">
        <f aca="false">Tabla_Simulada!R125-Tabla_ValidaciónMétodo!R125</f>
        <v>0</v>
      </c>
      <c r="S125" s="81" t="n">
        <f aca="false">Tabla_Simulada!T125-Tabla_ValidaciónMétodo!T125</f>
        <v>0</v>
      </c>
      <c r="T125" s="81" t="n">
        <f aca="false">Tabla_Simulada!U125-Tabla_ValidaciónMétodo!U125</f>
        <v>0</v>
      </c>
      <c r="U125" s="81" t="n">
        <f aca="false">Tabla_Simulada!V125-Tabla_ValidaciónMétodo!V125</f>
        <v>0</v>
      </c>
      <c r="V125" s="81" t="n">
        <f aca="false">Tabla_Simulada!W125-Tabla_ValidaciónMétodo!W125</f>
        <v>0</v>
      </c>
      <c r="W125" s="81" t="n">
        <f aca="false">Tabla_Simulada!X125-Tabla_ValidaciónMétodo!X125</f>
        <v>0</v>
      </c>
      <c r="X125" s="81" t="n">
        <f aca="false">Tabla_Simulada!Y125-Tabla_ValidaciónMétodo!Y125</f>
        <v>0</v>
      </c>
      <c r="Y125" s="81" t="n">
        <f aca="false">Tabla_Simulada!Z125-Tabla_ValidaciónMétodo!Z125</f>
        <v>0</v>
      </c>
      <c r="Z125" s="81" t="n">
        <f aca="false">Tabla_Simulada!AA125-Tabla_ValidaciónMétodo!AA125</f>
        <v>0</v>
      </c>
      <c r="AC125" s="91" t="n">
        <f aca="false">Tabla_Simulada!AD125-Tabla_ValidaciónMétodo!AD125</f>
        <v>0</v>
      </c>
      <c r="AD125" s="92" t="n">
        <f aca="false">Tabla_Simulada!AE125-Tabla_ValidaciónMétodo!AE125</f>
        <v>0</v>
      </c>
      <c r="AE125" s="93" t="n">
        <f aca="false">Tabla_Simulada!AF125-Tabla_ValidaciónMétodo!AF125</f>
        <v>0</v>
      </c>
      <c r="AF125" s="92" t="n">
        <f aca="false">Tabla_Simulada!AG125-Tabla_ValidaciónMétodo!AG125</f>
        <v>0</v>
      </c>
      <c r="AG125" s="92" t="n">
        <f aca="false">Tabla_Simulada!AH125-Tabla_ValidaciónMétodo!AH125</f>
        <v>0</v>
      </c>
      <c r="AH125" s="92" t="n">
        <f aca="false">Tabla_Simulada!AI125-Tabla_ValidaciónMétodo!AI125</f>
        <v>0</v>
      </c>
      <c r="AI125" s="92" t="n">
        <f aca="false">Tabla_Simulada!AJ125-Tabla_ValidaciónMétodo!AJ125</f>
        <v>0</v>
      </c>
      <c r="AJ125" s="92" t="n">
        <f aca="false">Tabla_Simulada!AK125-Tabla_ValidaciónMétodo!AK125</f>
        <v>0</v>
      </c>
      <c r="AK125" s="92" t="n">
        <f aca="false">Tabla_Simulada!AL125-Tabla_ValidaciónMétodo!AL125</f>
        <v>0</v>
      </c>
      <c r="AL125" s="92" t="n">
        <f aca="false">Tabla_Simulada!AM125-Tabla_ValidaciónMétodo!AM125</f>
        <v>0</v>
      </c>
      <c r="AM125" s="92" t="n">
        <f aca="false">Tabla_Simulada!AN125-Tabla_ValidaciónMétodo!AN125</f>
        <v>0</v>
      </c>
      <c r="AO125" s="94" t="n">
        <f aca="false">Tabla_Simulada!AP125-Tabla_ValidaciónMétodo!AP125</f>
        <v>0</v>
      </c>
      <c r="AP125" s="81" t="n">
        <f aca="false">Tabla_Simulada!AQ125-Tabla_ValidaciónMétodo!AQ125</f>
        <v>0</v>
      </c>
      <c r="AQ125" s="94" t="n">
        <f aca="false">Tabla_Simulada!AR125-Tabla_ValidaciónMétodo!AR125</f>
        <v>0</v>
      </c>
      <c r="AR125" s="81" t="n">
        <f aca="false">Tabla_Simulada!AS125-Tabla_ValidaciónMétodo!AS125</f>
        <v>0</v>
      </c>
      <c r="AS125" s="94" t="n">
        <f aca="false">Tabla_Simulada!AT125-Tabla_ValidaciónMétodo!AT125</f>
        <v>0</v>
      </c>
      <c r="AT125" s="81" t="n">
        <f aca="false">Tabla_Simulada!AU125-Tabla_ValidaciónMétodo!AU125</f>
        <v>0</v>
      </c>
      <c r="AU125" s="94" t="n">
        <f aca="false">Tabla_Simulada!AV125-Tabla_ValidaciónMétodo!AV125</f>
        <v>0</v>
      </c>
      <c r="AV125" s="81" t="n">
        <f aca="false">Tabla_Simulada!AW125-Tabla_ValidaciónMétodo!AW125</f>
        <v>0</v>
      </c>
      <c r="AW125" s="94" t="n">
        <f aca="false">Tabla_Simulada!AX125-Tabla_ValidaciónMétodo!AX125</f>
        <v>0</v>
      </c>
      <c r="AX125" s="81" t="n">
        <f aca="false">Tabla_Simulada!AY125-Tabla_ValidaciónMétodo!AY125</f>
        <v>0</v>
      </c>
    </row>
    <row r="126" customFormat="false" ht="13.8" hidden="false" customHeight="false" outlineLevel="0" collapsed="false">
      <c r="A126" s="89" t="s">
        <v>50</v>
      </c>
      <c r="B126" s="81" t="n">
        <f aca="false">Tabla_Simulada!B126-Tabla_ValidaciónMétodo!B126</f>
        <v>0</v>
      </c>
      <c r="C126" s="81" t="n">
        <f aca="false">Tabla_Simulada!C126-Tabla_ValidaciónMétodo!C126</f>
        <v>0</v>
      </c>
      <c r="D126" s="81" t="n">
        <f aca="false">Tabla_Simulada!D126-Tabla_ValidaciónMétodo!D126</f>
        <v>0</v>
      </c>
      <c r="E126" s="81" t="n">
        <f aca="false">Tabla_Simulada!E126-Tabla_ValidaciónMétodo!E126</f>
        <v>0</v>
      </c>
      <c r="F126" s="81" t="n">
        <f aca="false">Tabla_Simulada!F126-Tabla_ValidaciónMétodo!F126</f>
        <v>0</v>
      </c>
      <c r="G126" s="81" t="n">
        <f aca="false">Tabla_Simulada!G126-Tabla_ValidaciónMétodo!G126</f>
        <v>0</v>
      </c>
      <c r="H126" s="81" t="n">
        <f aca="false">Tabla_Simulada!H126-Tabla_ValidaciónMétodo!H126</f>
        <v>0</v>
      </c>
      <c r="I126" s="94" t="n">
        <f aca="false">Tabla_Simulada!I126-Tabla_ValidaciónMétodo!I126</f>
        <v>0</v>
      </c>
      <c r="J126" s="81" t="n">
        <f aca="false">Tabla_Simulada!J126-Tabla_ValidaciónMétodo!J126</f>
        <v>0</v>
      </c>
      <c r="K126" s="94" t="n">
        <f aca="false">Tabla_Simulada!K126-Tabla_ValidaciónMétodo!K126</f>
        <v>0</v>
      </c>
      <c r="L126" s="81" t="n">
        <f aca="false">Tabla_Simulada!L126-Tabla_ValidaciónMétodo!L126</f>
        <v>0</v>
      </c>
      <c r="M126" s="94" t="n">
        <f aca="false">Tabla_Simulada!M126-Tabla_ValidaciónMétodo!M126</f>
        <v>0</v>
      </c>
      <c r="N126" s="81" t="n">
        <f aca="false">Tabla_Simulada!N126-Tabla_ValidaciónMétodo!N126</f>
        <v>0</v>
      </c>
      <c r="O126" s="81" t="n">
        <f aca="false">Tabla_Simulada!P126-Tabla_ValidaciónMétodo!P126</f>
        <v>0</v>
      </c>
      <c r="P126" s="81" t="n">
        <f aca="false">Tabla_Simulada!Q126-Tabla_ValidaciónMétodo!Q126</f>
        <v>0</v>
      </c>
      <c r="Q126" s="81" t="n">
        <f aca="false">Tabla_Simulada!R126-Tabla_ValidaciónMétodo!R126</f>
        <v>0</v>
      </c>
      <c r="S126" s="81" t="n">
        <f aca="false">Tabla_Simulada!T126-Tabla_ValidaciónMétodo!T126</f>
        <v>0</v>
      </c>
      <c r="T126" s="81" t="n">
        <f aca="false">Tabla_Simulada!U126-Tabla_ValidaciónMétodo!U126</f>
        <v>0</v>
      </c>
      <c r="U126" s="81" t="n">
        <f aca="false">Tabla_Simulada!V126-Tabla_ValidaciónMétodo!V126</f>
        <v>0</v>
      </c>
      <c r="V126" s="81" t="n">
        <f aca="false">Tabla_Simulada!W126-Tabla_ValidaciónMétodo!W126</f>
        <v>0</v>
      </c>
      <c r="W126" s="81" t="n">
        <f aca="false">Tabla_Simulada!X126-Tabla_ValidaciónMétodo!X126</f>
        <v>0</v>
      </c>
      <c r="X126" s="81" t="n">
        <f aca="false">Tabla_Simulada!Y126-Tabla_ValidaciónMétodo!Y126</f>
        <v>0</v>
      </c>
      <c r="Y126" s="81" t="n">
        <f aca="false">Tabla_Simulada!Z126-Tabla_ValidaciónMétodo!Z126</f>
        <v>0</v>
      </c>
      <c r="Z126" s="81" t="n">
        <f aca="false">Tabla_Simulada!AA126-Tabla_ValidaciónMétodo!AA126</f>
        <v>0</v>
      </c>
      <c r="AC126" s="91" t="n">
        <f aca="false">Tabla_Simulada!AD126-Tabla_ValidaciónMétodo!AD126</f>
        <v>0</v>
      </c>
      <c r="AD126" s="92" t="n">
        <f aca="false">Tabla_Simulada!AE126-Tabla_ValidaciónMétodo!AE126</f>
        <v>0</v>
      </c>
      <c r="AE126" s="93" t="n">
        <f aca="false">Tabla_Simulada!AF126-Tabla_ValidaciónMétodo!AF126</f>
        <v>0</v>
      </c>
      <c r="AF126" s="92" t="n">
        <f aca="false">Tabla_Simulada!AG126-Tabla_ValidaciónMétodo!AG126</f>
        <v>0</v>
      </c>
      <c r="AG126" s="92" t="n">
        <f aca="false">Tabla_Simulada!AH126-Tabla_ValidaciónMétodo!AH126</f>
        <v>0</v>
      </c>
      <c r="AH126" s="92" t="n">
        <f aca="false">Tabla_Simulada!AI126-Tabla_ValidaciónMétodo!AI126</f>
        <v>0</v>
      </c>
      <c r="AI126" s="92" t="n">
        <f aca="false">Tabla_Simulada!AJ126-Tabla_ValidaciónMétodo!AJ126</f>
        <v>0</v>
      </c>
      <c r="AJ126" s="92" t="n">
        <f aca="false">Tabla_Simulada!AK126-Tabla_ValidaciónMétodo!AK126</f>
        <v>0</v>
      </c>
      <c r="AK126" s="92" t="n">
        <f aca="false">Tabla_Simulada!AL126-Tabla_ValidaciónMétodo!AL126</f>
        <v>0</v>
      </c>
      <c r="AL126" s="92" t="n">
        <f aca="false">Tabla_Simulada!AM126-Tabla_ValidaciónMétodo!AM126</f>
        <v>0</v>
      </c>
      <c r="AM126" s="92" t="n">
        <f aca="false">Tabla_Simulada!AN126-Tabla_ValidaciónMétodo!AN126</f>
        <v>0</v>
      </c>
      <c r="AO126" s="94" t="n">
        <f aca="false">Tabla_Simulada!AP126-Tabla_ValidaciónMétodo!AP126</f>
        <v>0</v>
      </c>
      <c r="AP126" s="81" t="n">
        <f aca="false">Tabla_Simulada!AQ126-Tabla_ValidaciónMétodo!AQ126</f>
        <v>0</v>
      </c>
      <c r="AQ126" s="94" t="n">
        <f aca="false">Tabla_Simulada!AR126-Tabla_ValidaciónMétodo!AR126</f>
        <v>0</v>
      </c>
      <c r="AR126" s="81" t="n">
        <f aca="false">Tabla_Simulada!AS126-Tabla_ValidaciónMétodo!AS126</f>
        <v>0</v>
      </c>
      <c r="AS126" s="94" t="n">
        <f aca="false">Tabla_Simulada!AT126-Tabla_ValidaciónMétodo!AT126</f>
        <v>0</v>
      </c>
      <c r="AT126" s="81" t="n">
        <f aca="false">Tabla_Simulada!AU126-Tabla_ValidaciónMétodo!AU126</f>
        <v>0</v>
      </c>
      <c r="AU126" s="94" t="n">
        <f aca="false">Tabla_Simulada!AV126-Tabla_ValidaciónMétodo!AV126</f>
        <v>0</v>
      </c>
      <c r="AV126" s="81" t="n">
        <f aca="false">Tabla_Simulada!AW126-Tabla_ValidaciónMétodo!AW126</f>
        <v>0</v>
      </c>
      <c r="AW126" s="94" t="n">
        <f aca="false">Tabla_Simulada!AX126-Tabla_ValidaciónMétodo!AX126</f>
        <v>0</v>
      </c>
      <c r="AX126" s="81" t="n">
        <f aca="false">Tabla_Simulada!AY126-Tabla_ValidaciónMétodo!AY126</f>
        <v>0</v>
      </c>
    </row>
    <row r="127" customFormat="false" ht="13.8" hidden="false" customHeight="false" outlineLevel="0" collapsed="false">
      <c r="A127" s="89" t="s">
        <v>51</v>
      </c>
      <c r="B127" s="81" t="n">
        <f aca="false">Tabla_Simulada!B127-Tabla_ValidaciónMétodo!B127</f>
        <v>0</v>
      </c>
      <c r="C127" s="81" t="n">
        <f aca="false">Tabla_Simulada!C127-Tabla_ValidaciónMétodo!C127</f>
        <v>0</v>
      </c>
      <c r="D127" s="81" t="n">
        <f aca="false">Tabla_Simulada!D127-Tabla_ValidaciónMétodo!D127</f>
        <v>0</v>
      </c>
      <c r="E127" s="81" t="n">
        <f aca="false">Tabla_Simulada!E127-Tabla_ValidaciónMétodo!E127</f>
        <v>0</v>
      </c>
      <c r="F127" s="81" t="n">
        <f aca="false">Tabla_Simulada!F127-Tabla_ValidaciónMétodo!F127</f>
        <v>0</v>
      </c>
      <c r="G127" s="81" t="n">
        <f aca="false">Tabla_Simulada!G127-Tabla_ValidaciónMétodo!G127</f>
        <v>0</v>
      </c>
      <c r="H127" s="81" t="n">
        <f aca="false">Tabla_Simulada!H127-Tabla_ValidaciónMétodo!H127</f>
        <v>0</v>
      </c>
      <c r="I127" s="94" t="n">
        <f aca="false">Tabla_Simulada!I127-Tabla_ValidaciónMétodo!I127</f>
        <v>0</v>
      </c>
      <c r="J127" s="81" t="n">
        <f aca="false">Tabla_Simulada!J127-Tabla_ValidaciónMétodo!J127</f>
        <v>0</v>
      </c>
      <c r="K127" s="94" t="n">
        <f aca="false">Tabla_Simulada!K127-Tabla_ValidaciónMétodo!K127</f>
        <v>0</v>
      </c>
      <c r="L127" s="81" t="n">
        <f aca="false">Tabla_Simulada!L127-Tabla_ValidaciónMétodo!L127</f>
        <v>0</v>
      </c>
      <c r="M127" s="94" t="n">
        <f aca="false">Tabla_Simulada!M127-Tabla_ValidaciónMétodo!M127</f>
        <v>0</v>
      </c>
      <c r="N127" s="81" t="n">
        <f aca="false">Tabla_Simulada!N127-Tabla_ValidaciónMétodo!N127</f>
        <v>0</v>
      </c>
      <c r="O127" s="81" t="n">
        <f aca="false">Tabla_Simulada!P127-Tabla_ValidaciónMétodo!P127</f>
        <v>0</v>
      </c>
      <c r="P127" s="81" t="n">
        <f aca="false">Tabla_Simulada!Q127-Tabla_ValidaciónMétodo!Q127</f>
        <v>0</v>
      </c>
      <c r="Q127" s="81" t="n">
        <f aca="false">Tabla_Simulada!R127-Tabla_ValidaciónMétodo!R127</f>
        <v>0</v>
      </c>
      <c r="S127" s="81" t="n">
        <f aca="false">Tabla_Simulada!T127-Tabla_ValidaciónMétodo!T127</f>
        <v>0</v>
      </c>
      <c r="T127" s="81" t="n">
        <f aca="false">Tabla_Simulada!U127-Tabla_ValidaciónMétodo!U127</f>
        <v>0</v>
      </c>
      <c r="U127" s="81" t="n">
        <f aca="false">Tabla_Simulada!V127-Tabla_ValidaciónMétodo!V127</f>
        <v>0</v>
      </c>
      <c r="V127" s="81" t="n">
        <f aca="false">Tabla_Simulada!W127-Tabla_ValidaciónMétodo!W127</f>
        <v>0</v>
      </c>
      <c r="W127" s="81" t="n">
        <f aca="false">Tabla_Simulada!X127-Tabla_ValidaciónMétodo!X127</f>
        <v>0</v>
      </c>
      <c r="X127" s="81" t="n">
        <f aca="false">Tabla_Simulada!Y127-Tabla_ValidaciónMétodo!Y127</f>
        <v>0</v>
      </c>
      <c r="Y127" s="81" t="n">
        <f aca="false">Tabla_Simulada!Z127-Tabla_ValidaciónMétodo!Z127</f>
        <v>0</v>
      </c>
      <c r="Z127" s="81" t="n">
        <f aca="false">Tabla_Simulada!AA127-Tabla_ValidaciónMétodo!AA127</f>
        <v>0</v>
      </c>
      <c r="AC127" s="91" t="n">
        <f aca="false">Tabla_Simulada!AD127-Tabla_ValidaciónMétodo!AD127</f>
        <v>0</v>
      </c>
      <c r="AD127" s="92" t="n">
        <f aca="false">Tabla_Simulada!AE127-Tabla_ValidaciónMétodo!AE127</f>
        <v>0</v>
      </c>
      <c r="AE127" s="93" t="n">
        <f aca="false">Tabla_Simulada!AF127-Tabla_ValidaciónMétodo!AF127</f>
        <v>0</v>
      </c>
      <c r="AF127" s="92" t="n">
        <f aca="false">Tabla_Simulada!AG127-Tabla_ValidaciónMétodo!AG127</f>
        <v>0</v>
      </c>
      <c r="AG127" s="92" t="n">
        <f aca="false">Tabla_Simulada!AH127-Tabla_ValidaciónMétodo!AH127</f>
        <v>0</v>
      </c>
      <c r="AH127" s="92" t="n">
        <f aca="false">Tabla_Simulada!AI127-Tabla_ValidaciónMétodo!AI127</f>
        <v>0</v>
      </c>
      <c r="AI127" s="92" t="n">
        <f aca="false">Tabla_Simulada!AJ127-Tabla_ValidaciónMétodo!AJ127</f>
        <v>0</v>
      </c>
      <c r="AJ127" s="92" t="n">
        <f aca="false">Tabla_Simulada!AK127-Tabla_ValidaciónMétodo!AK127</f>
        <v>0</v>
      </c>
      <c r="AK127" s="92" t="n">
        <f aca="false">Tabla_Simulada!AL127-Tabla_ValidaciónMétodo!AL127</f>
        <v>0</v>
      </c>
      <c r="AL127" s="92" t="n">
        <f aca="false">Tabla_Simulada!AM127-Tabla_ValidaciónMétodo!AM127</f>
        <v>0</v>
      </c>
      <c r="AM127" s="92" t="n">
        <f aca="false">Tabla_Simulada!AN127-Tabla_ValidaciónMétodo!AN127</f>
        <v>0</v>
      </c>
      <c r="AO127" s="94" t="n">
        <f aca="false">Tabla_Simulada!AP127-Tabla_ValidaciónMétodo!AP127</f>
        <v>0</v>
      </c>
      <c r="AP127" s="81" t="n">
        <f aca="false">Tabla_Simulada!AQ127-Tabla_ValidaciónMétodo!AQ127</f>
        <v>0</v>
      </c>
      <c r="AQ127" s="94" t="n">
        <f aca="false">Tabla_Simulada!AR127-Tabla_ValidaciónMétodo!AR127</f>
        <v>0</v>
      </c>
      <c r="AR127" s="81" t="n">
        <f aca="false">Tabla_Simulada!AS127-Tabla_ValidaciónMétodo!AS127</f>
        <v>0</v>
      </c>
      <c r="AS127" s="94" t="n">
        <f aca="false">Tabla_Simulada!AT127-Tabla_ValidaciónMétodo!AT127</f>
        <v>0</v>
      </c>
      <c r="AT127" s="81" t="n">
        <f aca="false">Tabla_Simulada!AU127-Tabla_ValidaciónMétodo!AU127</f>
        <v>0</v>
      </c>
      <c r="AU127" s="94" t="n">
        <f aca="false">Tabla_Simulada!AV127-Tabla_ValidaciónMétodo!AV127</f>
        <v>0</v>
      </c>
      <c r="AV127" s="81" t="n">
        <f aca="false">Tabla_Simulada!AW127-Tabla_ValidaciónMétodo!AW127</f>
        <v>0</v>
      </c>
      <c r="AW127" s="94" t="n">
        <f aca="false">Tabla_Simulada!AX127-Tabla_ValidaciónMétodo!AX127</f>
        <v>0</v>
      </c>
      <c r="AX127" s="81" t="n">
        <f aca="false">Tabla_Simulada!AY127-Tabla_ValidaciónMétodo!AY127</f>
        <v>0</v>
      </c>
    </row>
    <row r="128" customFormat="false" ht="13.8" hidden="false" customHeight="false" outlineLevel="0" collapsed="false">
      <c r="A128" s="89" t="s">
        <v>52</v>
      </c>
      <c r="B128" s="81" t="n">
        <f aca="false">Tabla_Simulada!B128-Tabla_ValidaciónMétodo!B128</f>
        <v>0</v>
      </c>
      <c r="C128" s="81" t="n">
        <f aca="false">Tabla_Simulada!C128-Tabla_ValidaciónMétodo!C128</f>
        <v>0</v>
      </c>
      <c r="D128" s="81" t="n">
        <f aca="false">Tabla_Simulada!D128-Tabla_ValidaciónMétodo!D128</f>
        <v>0</v>
      </c>
      <c r="E128" s="81" t="n">
        <f aca="false">Tabla_Simulada!E128-Tabla_ValidaciónMétodo!E128</f>
        <v>0</v>
      </c>
      <c r="F128" s="81" t="n">
        <f aca="false">Tabla_Simulada!F128-Tabla_ValidaciónMétodo!F128</f>
        <v>0</v>
      </c>
      <c r="G128" s="81" t="n">
        <f aca="false">Tabla_Simulada!G128-Tabla_ValidaciónMétodo!G128</f>
        <v>0</v>
      </c>
      <c r="H128" s="81" t="n">
        <f aca="false">Tabla_Simulada!H128-Tabla_ValidaciónMétodo!H128</f>
        <v>0</v>
      </c>
      <c r="I128" s="94" t="n">
        <f aca="false">Tabla_Simulada!I128-Tabla_ValidaciónMétodo!I128</f>
        <v>0</v>
      </c>
      <c r="J128" s="81" t="n">
        <f aca="false">Tabla_Simulada!J128-Tabla_ValidaciónMétodo!J128</f>
        <v>0</v>
      </c>
      <c r="K128" s="94" t="n">
        <f aca="false">Tabla_Simulada!K128-Tabla_ValidaciónMétodo!K128</f>
        <v>0</v>
      </c>
      <c r="L128" s="81" t="n">
        <f aca="false">Tabla_Simulada!L128-Tabla_ValidaciónMétodo!L128</f>
        <v>0</v>
      </c>
      <c r="M128" s="94" t="n">
        <f aca="false">Tabla_Simulada!M128-Tabla_ValidaciónMétodo!M128</f>
        <v>0</v>
      </c>
      <c r="N128" s="81" t="n">
        <f aca="false">Tabla_Simulada!N128-Tabla_ValidaciónMétodo!N128</f>
        <v>0</v>
      </c>
      <c r="O128" s="81" t="n">
        <f aca="false">Tabla_Simulada!P128-Tabla_ValidaciónMétodo!P128</f>
        <v>0</v>
      </c>
      <c r="P128" s="81" t="n">
        <f aca="false">Tabla_Simulada!Q128-Tabla_ValidaciónMétodo!Q128</f>
        <v>0</v>
      </c>
      <c r="Q128" s="81" t="n">
        <f aca="false">Tabla_Simulada!R128-Tabla_ValidaciónMétodo!R128</f>
        <v>0</v>
      </c>
      <c r="S128" s="81" t="n">
        <f aca="false">Tabla_Simulada!T128-Tabla_ValidaciónMétodo!T128</f>
        <v>0</v>
      </c>
      <c r="T128" s="81" t="n">
        <f aca="false">Tabla_Simulada!U128-Tabla_ValidaciónMétodo!U128</f>
        <v>0</v>
      </c>
      <c r="U128" s="81" t="n">
        <f aca="false">Tabla_Simulada!V128-Tabla_ValidaciónMétodo!V128</f>
        <v>0</v>
      </c>
      <c r="V128" s="81" t="n">
        <f aca="false">Tabla_Simulada!W128-Tabla_ValidaciónMétodo!W128</f>
        <v>0</v>
      </c>
      <c r="W128" s="81" t="n">
        <f aca="false">Tabla_Simulada!X128-Tabla_ValidaciónMétodo!X128</f>
        <v>0</v>
      </c>
      <c r="X128" s="81" t="n">
        <f aca="false">Tabla_Simulada!Y128-Tabla_ValidaciónMétodo!Y128</f>
        <v>0</v>
      </c>
      <c r="Y128" s="81" t="n">
        <f aca="false">Tabla_Simulada!Z128-Tabla_ValidaciónMétodo!Z128</f>
        <v>0</v>
      </c>
      <c r="Z128" s="81" t="n">
        <f aca="false">Tabla_Simulada!AA128-Tabla_ValidaciónMétodo!AA128</f>
        <v>0</v>
      </c>
      <c r="AC128" s="91" t="n">
        <f aca="false">Tabla_Simulada!AD128-Tabla_ValidaciónMétodo!AD128</f>
        <v>0</v>
      </c>
      <c r="AD128" s="92" t="n">
        <f aca="false">Tabla_Simulada!AE128-Tabla_ValidaciónMétodo!AE128</f>
        <v>0</v>
      </c>
      <c r="AE128" s="93" t="n">
        <f aca="false">Tabla_Simulada!AF128-Tabla_ValidaciónMétodo!AF128</f>
        <v>0</v>
      </c>
      <c r="AF128" s="92" t="n">
        <f aca="false">Tabla_Simulada!AG128-Tabla_ValidaciónMétodo!AG128</f>
        <v>0</v>
      </c>
      <c r="AG128" s="92" t="n">
        <f aca="false">Tabla_Simulada!AH128-Tabla_ValidaciónMétodo!AH128</f>
        <v>0</v>
      </c>
      <c r="AH128" s="92" t="n">
        <f aca="false">Tabla_Simulada!AI128-Tabla_ValidaciónMétodo!AI128</f>
        <v>0</v>
      </c>
      <c r="AI128" s="92" t="n">
        <f aca="false">Tabla_Simulada!AJ128-Tabla_ValidaciónMétodo!AJ128</f>
        <v>0</v>
      </c>
      <c r="AJ128" s="92" t="n">
        <f aca="false">Tabla_Simulada!AK128-Tabla_ValidaciónMétodo!AK128</f>
        <v>0</v>
      </c>
      <c r="AK128" s="92" t="n">
        <f aca="false">Tabla_Simulada!AL128-Tabla_ValidaciónMétodo!AL128</f>
        <v>0</v>
      </c>
      <c r="AL128" s="92" t="n">
        <f aca="false">Tabla_Simulada!AM128-Tabla_ValidaciónMétodo!AM128</f>
        <v>0</v>
      </c>
      <c r="AM128" s="92" t="n">
        <f aca="false">Tabla_Simulada!AN128-Tabla_ValidaciónMétodo!AN128</f>
        <v>0</v>
      </c>
      <c r="AO128" s="94" t="n">
        <f aca="false">Tabla_Simulada!AP128-Tabla_ValidaciónMétodo!AP128</f>
        <v>0</v>
      </c>
      <c r="AP128" s="81" t="n">
        <f aca="false">Tabla_Simulada!AQ128-Tabla_ValidaciónMétodo!AQ128</f>
        <v>0</v>
      </c>
      <c r="AQ128" s="94" t="n">
        <f aca="false">Tabla_Simulada!AR128-Tabla_ValidaciónMétodo!AR128</f>
        <v>0</v>
      </c>
      <c r="AR128" s="81" t="n">
        <f aca="false">Tabla_Simulada!AS128-Tabla_ValidaciónMétodo!AS128</f>
        <v>0</v>
      </c>
      <c r="AS128" s="94" t="n">
        <f aca="false">Tabla_Simulada!AT128-Tabla_ValidaciónMétodo!AT128</f>
        <v>0</v>
      </c>
      <c r="AT128" s="81" t="n">
        <f aca="false">Tabla_Simulada!AU128-Tabla_ValidaciónMétodo!AU128</f>
        <v>0</v>
      </c>
      <c r="AU128" s="94" t="n">
        <f aca="false">Tabla_Simulada!AV128-Tabla_ValidaciónMétodo!AV128</f>
        <v>0</v>
      </c>
      <c r="AV128" s="81" t="n">
        <f aca="false">Tabla_Simulada!AW128-Tabla_ValidaciónMétodo!AW128</f>
        <v>0</v>
      </c>
      <c r="AW128" s="94" t="n">
        <f aca="false">Tabla_Simulada!AX128-Tabla_ValidaciónMétodo!AX128</f>
        <v>0</v>
      </c>
      <c r="AX128" s="81" t="n">
        <f aca="false">Tabla_Simulada!AY128-Tabla_ValidaciónMétodo!AY128</f>
        <v>0</v>
      </c>
    </row>
    <row r="129" customFormat="false" ht="13.8" hidden="false" customHeight="false" outlineLevel="0" collapsed="false">
      <c r="A129" s="89" t="s">
        <v>53</v>
      </c>
      <c r="B129" s="81" t="n">
        <f aca="false">Tabla_Simulada!B129-Tabla_ValidaciónMétodo!B129</f>
        <v>0</v>
      </c>
      <c r="C129" s="81" t="n">
        <f aca="false">Tabla_Simulada!C129-Tabla_ValidaciónMétodo!C129</f>
        <v>0</v>
      </c>
      <c r="D129" s="81" t="n">
        <f aca="false">Tabla_Simulada!D129-Tabla_ValidaciónMétodo!D129</f>
        <v>0</v>
      </c>
      <c r="E129" s="81" t="n">
        <f aca="false">Tabla_Simulada!E129-Tabla_ValidaciónMétodo!E129</f>
        <v>0</v>
      </c>
      <c r="F129" s="81" t="n">
        <f aca="false">Tabla_Simulada!F129-Tabla_ValidaciónMétodo!F129</f>
        <v>0</v>
      </c>
      <c r="G129" s="81" t="n">
        <f aca="false">Tabla_Simulada!G129-Tabla_ValidaciónMétodo!G129</f>
        <v>0</v>
      </c>
      <c r="H129" s="81" t="n">
        <f aca="false">Tabla_Simulada!H129-Tabla_ValidaciónMétodo!H129</f>
        <v>0</v>
      </c>
      <c r="I129" s="94" t="n">
        <f aca="false">Tabla_Simulada!I129-Tabla_ValidaciónMétodo!I129</f>
        <v>0</v>
      </c>
      <c r="J129" s="81" t="n">
        <f aca="false">Tabla_Simulada!J129-Tabla_ValidaciónMétodo!J129</f>
        <v>0</v>
      </c>
      <c r="K129" s="94" t="n">
        <f aca="false">Tabla_Simulada!K129-Tabla_ValidaciónMétodo!K129</f>
        <v>0</v>
      </c>
      <c r="L129" s="81" t="n">
        <f aca="false">Tabla_Simulada!L129-Tabla_ValidaciónMétodo!L129</f>
        <v>0</v>
      </c>
      <c r="M129" s="94" t="n">
        <f aca="false">Tabla_Simulada!M129-Tabla_ValidaciónMétodo!M129</f>
        <v>0</v>
      </c>
      <c r="N129" s="81" t="n">
        <f aca="false">Tabla_Simulada!N129-Tabla_ValidaciónMétodo!N129</f>
        <v>0</v>
      </c>
      <c r="O129" s="81" t="n">
        <f aca="false">Tabla_Simulada!P129-Tabla_ValidaciónMétodo!P129</f>
        <v>0</v>
      </c>
      <c r="P129" s="81" t="n">
        <f aca="false">Tabla_Simulada!Q129-Tabla_ValidaciónMétodo!Q129</f>
        <v>0</v>
      </c>
      <c r="Q129" s="81" t="n">
        <f aca="false">Tabla_Simulada!R129-Tabla_ValidaciónMétodo!R129</f>
        <v>0</v>
      </c>
      <c r="S129" s="81" t="n">
        <f aca="false">Tabla_Simulada!T129-Tabla_ValidaciónMétodo!T129</f>
        <v>0</v>
      </c>
      <c r="T129" s="81" t="n">
        <f aca="false">Tabla_Simulada!U129-Tabla_ValidaciónMétodo!U129</f>
        <v>0</v>
      </c>
      <c r="U129" s="81" t="n">
        <f aca="false">Tabla_Simulada!V129-Tabla_ValidaciónMétodo!V129</f>
        <v>0</v>
      </c>
      <c r="V129" s="81" t="n">
        <f aca="false">Tabla_Simulada!W129-Tabla_ValidaciónMétodo!W129</f>
        <v>0</v>
      </c>
      <c r="W129" s="81" t="n">
        <f aca="false">Tabla_Simulada!X129-Tabla_ValidaciónMétodo!X129</f>
        <v>0</v>
      </c>
      <c r="X129" s="81" t="n">
        <f aca="false">Tabla_Simulada!Y129-Tabla_ValidaciónMétodo!Y129</f>
        <v>0</v>
      </c>
      <c r="Y129" s="81" t="n">
        <f aca="false">Tabla_Simulada!Z129-Tabla_ValidaciónMétodo!Z129</f>
        <v>0</v>
      </c>
      <c r="Z129" s="81" t="n">
        <f aca="false">Tabla_Simulada!AA129-Tabla_ValidaciónMétodo!AA129</f>
        <v>0</v>
      </c>
      <c r="AC129" s="91" t="n">
        <f aca="false">Tabla_Simulada!AD129-Tabla_ValidaciónMétodo!AD129</f>
        <v>0</v>
      </c>
      <c r="AD129" s="92" t="n">
        <f aca="false">Tabla_Simulada!AE129-Tabla_ValidaciónMétodo!AE129</f>
        <v>0</v>
      </c>
      <c r="AE129" s="93" t="n">
        <f aca="false">Tabla_Simulada!AF129-Tabla_ValidaciónMétodo!AF129</f>
        <v>0</v>
      </c>
      <c r="AF129" s="92" t="n">
        <f aca="false">Tabla_Simulada!AG129-Tabla_ValidaciónMétodo!AG129</f>
        <v>0</v>
      </c>
      <c r="AG129" s="92" t="n">
        <f aca="false">Tabla_Simulada!AH129-Tabla_ValidaciónMétodo!AH129</f>
        <v>0</v>
      </c>
      <c r="AH129" s="92" t="n">
        <f aca="false">Tabla_Simulada!AI129-Tabla_ValidaciónMétodo!AI129</f>
        <v>0</v>
      </c>
      <c r="AI129" s="92" t="n">
        <f aca="false">Tabla_Simulada!AJ129-Tabla_ValidaciónMétodo!AJ129</f>
        <v>0</v>
      </c>
      <c r="AJ129" s="92" t="n">
        <f aca="false">Tabla_Simulada!AK129-Tabla_ValidaciónMétodo!AK129</f>
        <v>0</v>
      </c>
      <c r="AK129" s="92" t="n">
        <f aca="false">Tabla_Simulada!AL129-Tabla_ValidaciónMétodo!AL129</f>
        <v>0</v>
      </c>
      <c r="AL129" s="92" t="n">
        <f aca="false">Tabla_Simulada!AM129-Tabla_ValidaciónMétodo!AM129</f>
        <v>0</v>
      </c>
      <c r="AM129" s="92" t="n">
        <f aca="false">Tabla_Simulada!AN129-Tabla_ValidaciónMétodo!AN129</f>
        <v>0</v>
      </c>
      <c r="AO129" s="94" t="n">
        <f aca="false">Tabla_Simulada!AP129-Tabla_ValidaciónMétodo!AP129</f>
        <v>0</v>
      </c>
      <c r="AP129" s="81" t="n">
        <f aca="false">Tabla_Simulada!AQ129-Tabla_ValidaciónMétodo!AQ129</f>
        <v>0</v>
      </c>
      <c r="AQ129" s="94" t="n">
        <f aca="false">Tabla_Simulada!AR129-Tabla_ValidaciónMétodo!AR129</f>
        <v>0</v>
      </c>
      <c r="AR129" s="81" t="n">
        <f aca="false">Tabla_Simulada!AS129-Tabla_ValidaciónMétodo!AS129</f>
        <v>0</v>
      </c>
      <c r="AS129" s="94" t="n">
        <f aca="false">Tabla_Simulada!AT129-Tabla_ValidaciónMétodo!AT129</f>
        <v>0</v>
      </c>
      <c r="AT129" s="81" t="n">
        <f aca="false">Tabla_Simulada!AU129-Tabla_ValidaciónMétodo!AU129</f>
        <v>0</v>
      </c>
      <c r="AU129" s="94" t="n">
        <f aca="false">Tabla_Simulada!AV129-Tabla_ValidaciónMétodo!AV129</f>
        <v>0</v>
      </c>
      <c r="AV129" s="81" t="n">
        <f aca="false">Tabla_Simulada!AW129-Tabla_ValidaciónMétodo!AW129</f>
        <v>0</v>
      </c>
      <c r="AW129" s="94" t="n">
        <f aca="false">Tabla_Simulada!AX129-Tabla_ValidaciónMétodo!AX129</f>
        <v>0</v>
      </c>
      <c r="AX129" s="81" t="n">
        <f aca="false">Tabla_Simulada!AY129-Tabla_ValidaciónMétodo!AY129</f>
        <v>0</v>
      </c>
    </row>
    <row r="130" customFormat="false" ht="13.8" hidden="false" customHeight="false" outlineLevel="0" collapsed="false">
      <c r="A130" s="89" t="s">
        <v>54</v>
      </c>
      <c r="B130" s="81" t="n">
        <f aca="false">Tabla_Simulada!B130-Tabla_ValidaciónMétodo!B130</f>
        <v>0</v>
      </c>
      <c r="C130" s="81" t="n">
        <f aca="false">Tabla_Simulada!C130-Tabla_ValidaciónMétodo!C130</f>
        <v>0</v>
      </c>
      <c r="D130" s="81" t="n">
        <f aca="false">Tabla_Simulada!D130-Tabla_ValidaciónMétodo!D130</f>
        <v>0</v>
      </c>
      <c r="E130" s="81" t="n">
        <f aca="false">Tabla_Simulada!E130-Tabla_ValidaciónMétodo!E130</f>
        <v>0</v>
      </c>
      <c r="F130" s="81" t="n">
        <f aca="false">Tabla_Simulada!F130-Tabla_ValidaciónMétodo!F130</f>
        <v>0</v>
      </c>
      <c r="G130" s="81" t="n">
        <f aca="false">Tabla_Simulada!G130-Tabla_ValidaciónMétodo!G130</f>
        <v>0</v>
      </c>
      <c r="H130" s="81" t="n">
        <f aca="false">Tabla_Simulada!H130-Tabla_ValidaciónMétodo!H130</f>
        <v>0</v>
      </c>
      <c r="I130" s="94" t="n">
        <f aca="false">Tabla_Simulada!I130-Tabla_ValidaciónMétodo!I130</f>
        <v>0</v>
      </c>
      <c r="J130" s="81" t="n">
        <f aca="false">Tabla_Simulada!J130-Tabla_ValidaciónMétodo!J130</f>
        <v>0</v>
      </c>
      <c r="K130" s="94" t="n">
        <f aca="false">Tabla_Simulada!K130-Tabla_ValidaciónMétodo!K130</f>
        <v>0</v>
      </c>
      <c r="L130" s="81" t="n">
        <f aca="false">Tabla_Simulada!L130-Tabla_ValidaciónMétodo!L130</f>
        <v>0</v>
      </c>
      <c r="M130" s="94" t="n">
        <f aca="false">Tabla_Simulada!M130-Tabla_ValidaciónMétodo!M130</f>
        <v>0</v>
      </c>
      <c r="N130" s="81" t="n">
        <f aca="false">Tabla_Simulada!N130-Tabla_ValidaciónMétodo!N130</f>
        <v>0</v>
      </c>
      <c r="O130" s="81" t="n">
        <f aca="false">Tabla_Simulada!P130-Tabla_ValidaciónMétodo!P130</f>
        <v>0</v>
      </c>
      <c r="P130" s="81" t="n">
        <f aca="false">Tabla_Simulada!Q130-Tabla_ValidaciónMétodo!Q130</f>
        <v>0</v>
      </c>
      <c r="Q130" s="81" t="n">
        <f aca="false">Tabla_Simulada!R130-Tabla_ValidaciónMétodo!R130</f>
        <v>0</v>
      </c>
      <c r="S130" s="81" t="n">
        <f aca="false">Tabla_Simulada!T130-Tabla_ValidaciónMétodo!T130</f>
        <v>0</v>
      </c>
      <c r="T130" s="81" t="n">
        <f aca="false">Tabla_Simulada!U130-Tabla_ValidaciónMétodo!U130</f>
        <v>0</v>
      </c>
      <c r="U130" s="81" t="n">
        <f aca="false">Tabla_Simulada!V130-Tabla_ValidaciónMétodo!V130</f>
        <v>0</v>
      </c>
      <c r="V130" s="81" t="n">
        <f aca="false">Tabla_Simulada!W130-Tabla_ValidaciónMétodo!W130</f>
        <v>0</v>
      </c>
      <c r="W130" s="81" t="n">
        <f aca="false">Tabla_Simulada!X130-Tabla_ValidaciónMétodo!X130</f>
        <v>0</v>
      </c>
      <c r="X130" s="81" t="n">
        <f aca="false">Tabla_Simulada!Y130-Tabla_ValidaciónMétodo!Y130</f>
        <v>0</v>
      </c>
      <c r="Y130" s="81" t="n">
        <f aca="false">Tabla_Simulada!Z130-Tabla_ValidaciónMétodo!Z130</f>
        <v>0</v>
      </c>
      <c r="Z130" s="81" t="n">
        <f aca="false">Tabla_Simulada!AA130-Tabla_ValidaciónMétodo!AA130</f>
        <v>0</v>
      </c>
      <c r="AC130" s="91" t="n">
        <f aca="false">Tabla_Simulada!AD130-Tabla_ValidaciónMétodo!AD130</f>
        <v>0</v>
      </c>
      <c r="AD130" s="92" t="n">
        <f aca="false">Tabla_Simulada!AE130-Tabla_ValidaciónMétodo!AE130</f>
        <v>0</v>
      </c>
      <c r="AE130" s="93" t="n">
        <f aca="false">Tabla_Simulada!AF130-Tabla_ValidaciónMétodo!AF130</f>
        <v>0</v>
      </c>
      <c r="AF130" s="92" t="n">
        <f aca="false">Tabla_Simulada!AG130-Tabla_ValidaciónMétodo!AG130</f>
        <v>0</v>
      </c>
      <c r="AG130" s="92" t="n">
        <f aca="false">Tabla_Simulada!AH130-Tabla_ValidaciónMétodo!AH130</f>
        <v>0</v>
      </c>
      <c r="AH130" s="92" t="n">
        <f aca="false">Tabla_Simulada!AI130-Tabla_ValidaciónMétodo!AI130</f>
        <v>0</v>
      </c>
      <c r="AI130" s="92" t="n">
        <f aca="false">Tabla_Simulada!AJ130-Tabla_ValidaciónMétodo!AJ130</f>
        <v>0</v>
      </c>
      <c r="AJ130" s="92" t="n">
        <f aca="false">Tabla_Simulada!AK130-Tabla_ValidaciónMétodo!AK130</f>
        <v>0</v>
      </c>
      <c r="AK130" s="92" t="n">
        <f aca="false">Tabla_Simulada!AL130-Tabla_ValidaciónMétodo!AL130</f>
        <v>0</v>
      </c>
      <c r="AL130" s="92" t="n">
        <f aca="false">Tabla_Simulada!AM130-Tabla_ValidaciónMétodo!AM130</f>
        <v>0</v>
      </c>
      <c r="AM130" s="92" t="n">
        <f aca="false">Tabla_Simulada!AN130-Tabla_ValidaciónMétodo!AN130</f>
        <v>0</v>
      </c>
      <c r="AO130" s="94" t="n">
        <f aca="false">Tabla_Simulada!AP130-Tabla_ValidaciónMétodo!AP130</f>
        <v>0</v>
      </c>
      <c r="AP130" s="81" t="n">
        <f aca="false">Tabla_Simulada!AQ130-Tabla_ValidaciónMétodo!AQ130</f>
        <v>0</v>
      </c>
      <c r="AQ130" s="94" t="n">
        <f aca="false">Tabla_Simulada!AR130-Tabla_ValidaciónMétodo!AR130</f>
        <v>0</v>
      </c>
      <c r="AR130" s="81" t="n">
        <f aca="false">Tabla_Simulada!AS130-Tabla_ValidaciónMétodo!AS130</f>
        <v>0</v>
      </c>
      <c r="AS130" s="94" t="n">
        <f aca="false">Tabla_Simulada!AT130-Tabla_ValidaciónMétodo!AT130</f>
        <v>0</v>
      </c>
      <c r="AT130" s="81" t="n">
        <f aca="false">Tabla_Simulada!AU130-Tabla_ValidaciónMétodo!AU130</f>
        <v>0</v>
      </c>
      <c r="AU130" s="94" t="n">
        <f aca="false">Tabla_Simulada!AV130-Tabla_ValidaciónMétodo!AV130</f>
        <v>0</v>
      </c>
      <c r="AV130" s="81" t="n">
        <f aca="false">Tabla_Simulada!AW130-Tabla_ValidaciónMétodo!AW130</f>
        <v>0</v>
      </c>
      <c r="AW130" s="94" t="n">
        <f aca="false">Tabla_Simulada!AX130-Tabla_ValidaciónMétodo!AX130</f>
        <v>0</v>
      </c>
      <c r="AX130" s="81" t="n">
        <f aca="false">Tabla_Simulada!AY130-Tabla_ValidaciónMétodo!AY130</f>
        <v>0</v>
      </c>
    </row>
    <row r="131" customFormat="false" ht="13.8" hidden="false" customHeight="false" outlineLevel="0" collapsed="false">
      <c r="A131" s="89" t="s">
        <v>55</v>
      </c>
      <c r="B131" s="81" t="n">
        <f aca="false">Tabla_Simulada!B131-Tabla_ValidaciónMétodo!B131</f>
        <v>0</v>
      </c>
      <c r="C131" s="81" t="n">
        <f aca="false">Tabla_Simulada!C131-Tabla_ValidaciónMétodo!C131</f>
        <v>0</v>
      </c>
      <c r="D131" s="81" t="n">
        <f aca="false">Tabla_Simulada!D131-Tabla_ValidaciónMétodo!D131</f>
        <v>0</v>
      </c>
      <c r="E131" s="81" t="n">
        <f aca="false">Tabla_Simulada!E131-Tabla_ValidaciónMétodo!E131</f>
        <v>0</v>
      </c>
      <c r="F131" s="81" t="n">
        <f aca="false">Tabla_Simulada!F131-Tabla_ValidaciónMétodo!F131</f>
        <v>0</v>
      </c>
      <c r="G131" s="81" t="n">
        <f aca="false">Tabla_Simulada!G131-Tabla_ValidaciónMétodo!G131</f>
        <v>0</v>
      </c>
      <c r="H131" s="81" t="n">
        <f aca="false">Tabla_Simulada!H131-Tabla_ValidaciónMétodo!H131</f>
        <v>0</v>
      </c>
      <c r="I131" s="94" t="n">
        <f aca="false">Tabla_Simulada!I131-Tabla_ValidaciónMétodo!I131</f>
        <v>0</v>
      </c>
      <c r="J131" s="81" t="n">
        <f aca="false">Tabla_Simulada!J131-Tabla_ValidaciónMétodo!J131</f>
        <v>0</v>
      </c>
      <c r="K131" s="94" t="n">
        <f aca="false">Tabla_Simulada!K131-Tabla_ValidaciónMétodo!K131</f>
        <v>0</v>
      </c>
      <c r="L131" s="81" t="n">
        <f aca="false">Tabla_Simulada!L131-Tabla_ValidaciónMétodo!L131</f>
        <v>0</v>
      </c>
      <c r="M131" s="94" t="n">
        <f aca="false">Tabla_Simulada!M131-Tabla_ValidaciónMétodo!M131</f>
        <v>0</v>
      </c>
      <c r="N131" s="81" t="n">
        <f aca="false">Tabla_Simulada!N131-Tabla_ValidaciónMétodo!N131</f>
        <v>0</v>
      </c>
      <c r="O131" s="81" t="n">
        <f aca="false">Tabla_Simulada!P131-Tabla_ValidaciónMétodo!P131</f>
        <v>0</v>
      </c>
      <c r="P131" s="81" t="n">
        <f aca="false">Tabla_Simulada!Q131-Tabla_ValidaciónMétodo!Q131</f>
        <v>0</v>
      </c>
      <c r="Q131" s="81" t="n">
        <f aca="false">Tabla_Simulada!R131-Tabla_ValidaciónMétodo!R131</f>
        <v>0</v>
      </c>
      <c r="S131" s="81" t="n">
        <f aca="false">Tabla_Simulada!T131-Tabla_ValidaciónMétodo!T131</f>
        <v>0</v>
      </c>
      <c r="T131" s="81" t="n">
        <f aca="false">Tabla_Simulada!U131-Tabla_ValidaciónMétodo!U131</f>
        <v>0</v>
      </c>
      <c r="U131" s="81" t="n">
        <f aca="false">Tabla_Simulada!V131-Tabla_ValidaciónMétodo!V131</f>
        <v>0</v>
      </c>
      <c r="V131" s="81" t="n">
        <f aca="false">Tabla_Simulada!W131-Tabla_ValidaciónMétodo!W131</f>
        <v>0</v>
      </c>
      <c r="W131" s="81" t="n">
        <f aca="false">Tabla_Simulada!X131-Tabla_ValidaciónMétodo!X131</f>
        <v>0</v>
      </c>
      <c r="X131" s="81" t="n">
        <f aca="false">Tabla_Simulada!Y131-Tabla_ValidaciónMétodo!Y131</f>
        <v>0</v>
      </c>
      <c r="Y131" s="81" t="n">
        <f aca="false">Tabla_Simulada!Z131-Tabla_ValidaciónMétodo!Z131</f>
        <v>0</v>
      </c>
      <c r="Z131" s="81" t="n">
        <f aca="false">Tabla_Simulada!AA131-Tabla_ValidaciónMétodo!AA131</f>
        <v>0</v>
      </c>
      <c r="AC131" s="91" t="n">
        <f aca="false">Tabla_Simulada!AD131-Tabla_ValidaciónMétodo!AD131</f>
        <v>0</v>
      </c>
      <c r="AD131" s="92" t="n">
        <f aca="false">Tabla_Simulada!AE131-Tabla_ValidaciónMétodo!AE131</f>
        <v>0</v>
      </c>
      <c r="AE131" s="93" t="n">
        <f aca="false">Tabla_Simulada!AF131-Tabla_ValidaciónMétodo!AF131</f>
        <v>0</v>
      </c>
      <c r="AF131" s="92" t="n">
        <f aca="false">Tabla_Simulada!AG131-Tabla_ValidaciónMétodo!AG131</f>
        <v>0</v>
      </c>
      <c r="AG131" s="92" t="n">
        <f aca="false">Tabla_Simulada!AH131-Tabla_ValidaciónMétodo!AH131</f>
        <v>0</v>
      </c>
      <c r="AH131" s="92" t="n">
        <f aca="false">Tabla_Simulada!AI131-Tabla_ValidaciónMétodo!AI131</f>
        <v>0</v>
      </c>
      <c r="AI131" s="92" t="n">
        <f aca="false">Tabla_Simulada!AJ131-Tabla_ValidaciónMétodo!AJ131</f>
        <v>0</v>
      </c>
      <c r="AJ131" s="92" t="n">
        <f aca="false">Tabla_Simulada!AK131-Tabla_ValidaciónMétodo!AK131</f>
        <v>0</v>
      </c>
      <c r="AK131" s="92" t="n">
        <f aca="false">Tabla_Simulada!AL131-Tabla_ValidaciónMétodo!AL131</f>
        <v>0</v>
      </c>
      <c r="AL131" s="92" t="n">
        <f aca="false">Tabla_Simulada!AM131-Tabla_ValidaciónMétodo!AM131</f>
        <v>0</v>
      </c>
      <c r="AM131" s="92" t="n">
        <f aca="false">Tabla_Simulada!AN131-Tabla_ValidaciónMétodo!AN131</f>
        <v>0</v>
      </c>
      <c r="AO131" s="94" t="n">
        <f aca="false">Tabla_Simulada!AP131-Tabla_ValidaciónMétodo!AP131</f>
        <v>0</v>
      </c>
      <c r="AP131" s="81" t="n">
        <f aca="false">Tabla_Simulada!AQ131-Tabla_ValidaciónMétodo!AQ131</f>
        <v>0</v>
      </c>
      <c r="AQ131" s="94" t="n">
        <f aca="false">Tabla_Simulada!AR131-Tabla_ValidaciónMétodo!AR131</f>
        <v>0</v>
      </c>
      <c r="AR131" s="81" t="n">
        <f aca="false">Tabla_Simulada!AS131-Tabla_ValidaciónMétodo!AS131</f>
        <v>0</v>
      </c>
      <c r="AS131" s="94" t="n">
        <f aca="false">Tabla_Simulada!AT131-Tabla_ValidaciónMétodo!AT131</f>
        <v>0</v>
      </c>
      <c r="AT131" s="81" t="n">
        <f aca="false">Tabla_Simulada!AU131-Tabla_ValidaciónMétodo!AU131</f>
        <v>0</v>
      </c>
      <c r="AU131" s="94" t="n">
        <f aca="false">Tabla_Simulada!AV131-Tabla_ValidaciónMétodo!AV131</f>
        <v>0</v>
      </c>
      <c r="AV131" s="81" t="n">
        <f aca="false">Tabla_Simulada!AW131-Tabla_ValidaciónMétodo!AW131</f>
        <v>0</v>
      </c>
      <c r="AW131" s="94" t="n">
        <f aca="false">Tabla_Simulada!AX131-Tabla_ValidaciónMétodo!AX131</f>
        <v>0</v>
      </c>
      <c r="AX131" s="81" t="n">
        <f aca="false">Tabla_Simulada!AY131-Tabla_ValidaciónMétodo!AY131</f>
        <v>0</v>
      </c>
    </row>
    <row r="132" customFormat="false" ht="13.8" hidden="false" customHeight="false" outlineLevel="0" collapsed="false">
      <c r="A132" s="89" t="s">
        <v>56</v>
      </c>
      <c r="B132" s="81" t="n">
        <f aca="false">Tabla_Simulada!B132-Tabla_ValidaciónMétodo!B132</f>
        <v>0</v>
      </c>
      <c r="C132" s="81" t="n">
        <f aca="false">Tabla_Simulada!C132-Tabla_ValidaciónMétodo!C132</f>
        <v>0</v>
      </c>
      <c r="D132" s="81" t="n">
        <f aca="false">Tabla_Simulada!D132-Tabla_ValidaciónMétodo!D132</f>
        <v>0</v>
      </c>
      <c r="E132" s="81" t="n">
        <f aca="false">Tabla_Simulada!E132-Tabla_ValidaciónMétodo!E132</f>
        <v>0</v>
      </c>
      <c r="F132" s="81" t="n">
        <f aca="false">Tabla_Simulada!F132-Tabla_ValidaciónMétodo!F132</f>
        <v>0</v>
      </c>
      <c r="G132" s="81" t="n">
        <f aca="false">Tabla_Simulada!G132-Tabla_ValidaciónMétodo!G132</f>
        <v>0</v>
      </c>
      <c r="H132" s="81" t="n">
        <f aca="false">Tabla_Simulada!H132-Tabla_ValidaciónMétodo!H132</f>
        <v>0</v>
      </c>
      <c r="I132" s="94" t="n">
        <f aca="false">Tabla_Simulada!I132-Tabla_ValidaciónMétodo!I132</f>
        <v>0</v>
      </c>
      <c r="J132" s="81" t="n">
        <f aca="false">Tabla_Simulada!J132-Tabla_ValidaciónMétodo!J132</f>
        <v>0</v>
      </c>
      <c r="K132" s="94" t="n">
        <f aca="false">Tabla_Simulada!K132-Tabla_ValidaciónMétodo!K132</f>
        <v>0</v>
      </c>
      <c r="L132" s="81" t="n">
        <f aca="false">Tabla_Simulada!L132-Tabla_ValidaciónMétodo!L132</f>
        <v>0</v>
      </c>
      <c r="M132" s="94" t="n">
        <f aca="false">Tabla_Simulada!M132-Tabla_ValidaciónMétodo!M132</f>
        <v>0</v>
      </c>
      <c r="N132" s="81" t="n">
        <f aca="false">Tabla_Simulada!N132-Tabla_ValidaciónMétodo!N132</f>
        <v>0</v>
      </c>
      <c r="O132" s="81" t="n">
        <f aca="false">Tabla_Simulada!P132-Tabla_ValidaciónMétodo!P132</f>
        <v>0</v>
      </c>
      <c r="P132" s="81" t="n">
        <f aca="false">Tabla_Simulada!Q132-Tabla_ValidaciónMétodo!Q132</f>
        <v>0</v>
      </c>
      <c r="Q132" s="81" t="n">
        <f aca="false">Tabla_Simulada!R132-Tabla_ValidaciónMétodo!R132</f>
        <v>0</v>
      </c>
      <c r="S132" s="81" t="n">
        <f aca="false">Tabla_Simulada!T132-Tabla_ValidaciónMétodo!T132</f>
        <v>0</v>
      </c>
      <c r="T132" s="81" t="n">
        <f aca="false">Tabla_Simulada!U132-Tabla_ValidaciónMétodo!U132</f>
        <v>0</v>
      </c>
      <c r="U132" s="81" t="n">
        <f aca="false">Tabla_Simulada!V132-Tabla_ValidaciónMétodo!V132</f>
        <v>0</v>
      </c>
      <c r="V132" s="81" t="n">
        <f aca="false">Tabla_Simulada!W132-Tabla_ValidaciónMétodo!W132</f>
        <v>0</v>
      </c>
      <c r="W132" s="81" t="n">
        <f aca="false">Tabla_Simulada!X132-Tabla_ValidaciónMétodo!X132</f>
        <v>0</v>
      </c>
      <c r="X132" s="81" t="n">
        <f aca="false">Tabla_Simulada!Y132-Tabla_ValidaciónMétodo!Y132</f>
        <v>0</v>
      </c>
      <c r="Y132" s="81" t="n">
        <f aca="false">Tabla_Simulada!Z132-Tabla_ValidaciónMétodo!Z132</f>
        <v>0</v>
      </c>
      <c r="Z132" s="81" t="n">
        <f aca="false">Tabla_Simulada!AA132-Tabla_ValidaciónMétodo!AA132</f>
        <v>0</v>
      </c>
      <c r="AC132" s="91" t="n">
        <f aca="false">Tabla_Simulada!AD132-Tabla_ValidaciónMétodo!AD132</f>
        <v>0</v>
      </c>
      <c r="AD132" s="92" t="n">
        <f aca="false">Tabla_Simulada!AE132-Tabla_ValidaciónMétodo!AE132</f>
        <v>0</v>
      </c>
      <c r="AE132" s="93" t="n">
        <f aca="false">Tabla_Simulada!AF132-Tabla_ValidaciónMétodo!AF132</f>
        <v>0</v>
      </c>
      <c r="AF132" s="92" t="n">
        <f aca="false">Tabla_Simulada!AG132-Tabla_ValidaciónMétodo!AG132</f>
        <v>0</v>
      </c>
      <c r="AG132" s="92" t="n">
        <f aca="false">Tabla_Simulada!AH132-Tabla_ValidaciónMétodo!AH132</f>
        <v>0</v>
      </c>
      <c r="AH132" s="92" t="n">
        <f aca="false">Tabla_Simulada!AI132-Tabla_ValidaciónMétodo!AI132</f>
        <v>0</v>
      </c>
      <c r="AI132" s="92" t="n">
        <f aca="false">Tabla_Simulada!AJ132-Tabla_ValidaciónMétodo!AJ132</f>
        <v>0</v>
      </c>
      <c r="AJ132" s="92" t="n">
        <f aca="false">Tabla_Simulada!AK132-Tabla_ValidaciónMétodo!AK132</f>
        <v>0</v>
      </c>
      <c r="AK132" s="92" t="n">
        <f aca="false">Tabla_Simulada!AL132-Tabla_ValidaciónMétodo!AL132</f>
        <v>0</v>
      </c>
      <c r="AL132" s="92" t="n">
        <f aca="false">Tabla_Simulada!AM132-Tabla_ValidaciónMétodo!AM132</f>
        <v>0</v>
      </c>
      <c r="AM132" s="92" t="n">
        <f aca="false">Tabla_Simulada!AN132-Tabla_ValidaciónMétodo!AN132</f>
        <v>0</v>
      </c>
      <c r="AO132" s="94" t="n">
        <f aca="false">Tabla_Simulada!AP132-Tabla_ValidaciónMétodo!AP132</f>
        <v>0</v>
      </c>
      <c r="AP132" s="81" t="n">
        <f aca="false">Tabla_Simulada!AQ132-Tabla_ValidaciónMétodo!AQ132</f>
        <v>0</v>
      </c>
      <c r="AQ132" s="94" t="n">
        <f aca="false">Tabla_Simulada!AR132-Tabla_ValidaciónMétodo!AR132</f>
        <v>0</v>
      </c>
      <c r="AR132" s="81" t="n">
        <f aca="false">Tabla_Simulada!AS132-Tabla_ValidaciónMétodo!AS132</f>
        <v>0</v>
      </c>
      <c r="AS132" s="94" t="n">
        <f aca="false">Tabla_Simulada!AT132-Tabla_ValidaciónMétodo!AT132</f>
        <v>0</v>
      </c>
      <c r="AT132" s="81" t="n">
        <f aca="false">Tabla_Simulada!AU132-Tabla_ValidaciónMétodo!AU132</f>
        <v>0</v>
      </c>
      <c r="AU132" s="94" t="n">
        <f aca="false">Tabla_Simulada!AV132-Tabla_ValidaciónMétodo!AV132</f>
        <v>0</v>
      </c>
      <c r="AV132" s="81" t="n">
        <f aca="false">Tabla_Simulada!AW132-Tabla_ValidaciónMétodo!AW132</f>
        <v>0</v>
      </c>
      <c r="AW132" s="94" t="n">
        <f aca="false">Tabla_Simulada!AX132-Tabla_ValidaciónMétodo!AX132</f>
        <v>0</v>
      </c>
      <c r="AX132" s="81" t="n">
        <f aca="false">Tabla_Simulada!AY132-Tabla_ValidaciónMétodo!AY132</f>
        <v>0</v>
      </c>
    </row>
    <row r="133" customFormat="false" ht="13.8" hidden="false" customHeight="false" outlineLevel="0" collapsed="false">
      <c r="A133" s="89" t="s">
        <v>57</v>
      </c>
      <c r="B133" s="81" t="n">
        <f aca="false">Tabla_Simulada!B133-Tabla_ValidaciónMétodo!B133</f>
        <v>0</v>
      </c>
      <c r="C133" s="81" t="n">
        <f aca="false">Tabla_Simulada!C133-Tabla_ValidaciónMétodo!C133</f>
        <v>0</v>
      </c>
      <c r="D133" s="81" t="n">
        <f aca="false">Tabla_Simulada!D133-Tabla_ValidaciónMétodo!D133</f>
        <v>0</v>
      </c>
      <c r="E133" s="81" t="n">
        <f aca="false">Tabla_Simulada!E133-Tabla_ValidaciónMétodo!E133</f>
        <v>0</v>
      </c>
      <c r="F133" s="81" t="n">
        <f aca="false">Tabla_Simulada!F133-Tabla_ValidaciónMétodo!F133</f>
        <v>0</v>
      </c>
      <c r="G133" s="81" t="n">
        <f aca="false">Tabla_Simulada!G133-Tabla_ValidaciónMétodo!G133</f>
        <v>0</v>
      </c>
      <c r="H133" s="81" t="n">
        <f aca="false">Tabla_Simulada!H133-Tabla_ValidaciónMétodo!H133</f>
        <v>0</v>
      </c>
      <c r="I133" s="94" t="n">
        <f aca="false">Tabla_Simulada!I133-Tabla_ValidaciónMétodo!I133</f>
        <v>0</v>
      </c>
      <c r="J133" s="81" t="n">
        <f aca="false">Tabla_Simulada!J133-Tabla_ValidaciónMétodo!J133</f>
        <v>0</v>
      </c>
      <c r="K133" s="94" t="n">
        <f aca="false">Tabla_Simulada!K133-Tabla_ValidaciónMétodo!K133</f>
        <v>0</v>
      </c>
      <c r="L133" s="81" t="n">
        <f aca="false">Tabla_Simulada!L133-Tabla_ValidaciónMétodo!L133</f>
        <v>0</v>
      </c>
      <c r="M133" s="94" t="n">
        <f aca="false">Tabla_Simulada!M133-Tabla_ValidaciónMétodo!M133</f>
        <v>0</v>
      </c>
      <c r="N133" s="81" t="n">
        <f aca="false">Tabla_Simulada!N133-Tabla_ValidaciónMétodo!N133</f>
        <v>0</v>
      </c>
      <c r="O133" s="81" t="n">
        <f aca="false">Tabla_Simulada!P133-Tabla_ValidaciónMétodo!P133</f>
        <v>0</v>
      </c>
      <c r="P133" s="81" t="n">
        <f aca="false">Tabla_Simulada!Q133-Tabla_ValidaciónMétodo!Q133</f>
        <v>0</v>
      </c>
      <c r="Q133" s="81" t="n">
        <f aca="false">Tabla_Simulada!R133-Tabla_ValidaciónMétodo!R133</f>
        <v>0</v>
      </c>
      <c r="S133" s="81" t="n">
        <f aca="false">Tabla_Simulada!T133-Tabla_ValidaciónMétodo!T133</f>
        <v>0</v>
      </c>
      <c r="T133" s="81" t="n">
        <f aca="false">Tabla_Simulada!U133-Tabla_ValidaciónMétodo!U133</f>
        <v>0</v>
      </c>
      <c r="U133" s="81" t="n">
        <f aca="false">Tabla_Simulada!V133-Tabla_ValidaciónMétodo!V133</f>
        <v>0</v>
      </c>
      <c r="V133" s="81" t="n">
        <f aca="false">Tabla_Simulada!W133-Tabla_ValidaciónMétodo!W133</f>
        <v>0</v>
      </c>
      <c r="W133" s="81" t="n">
        <f aca="false">Tabla_Simulada!X133-Tabla_ValidaciónMétodo!X133</f>
        <v>0</v>
      </c>
      <c r="X133" s="81" t="n">
        <f aca="false">Tabla_Simulada!Y133-Tabla_ValidaciónMétodo!Y133</f>
        <v>0</v>
      </c>
      <c r="Y133" s="81" t="n">
        <f aca="false">Tabla_Simulada!Z133-Tabla_ValidaciónMétodo!Z133</f>
        <v>0</v>
      </c>
      <c r="Z133" s="81" t="n">
        <f aca="false">Tabla_Simulada!AA133-Tabla_ValidaciónMétodo!AA133</f>
        <v>0</v>
      </c>
      <c r="AC133" s="91" t="n">
        <f aca="false">Tabla_Simulada!AD133-Tabla_ValidaciónMétodo!AD133</f>
        <v>0</v>
      </c>
      <c r="AD133" s="92" t="n">
        <f aca="false">Tabla_Simulada!AE133-Tabla_ValidaciónMétodo!AE133</f>
        <v>0</v>
      </c>
      <c r="AE133" s="93" t="n">
        <f aca="false">Tabla_Simulada!AF133-Tabla_ValidaciónMétodo!AF133</f>
        <v>0</v>
      </c>
      <c r="AF133" s="92" t="n">
        <f aca="false">Tabla_Simulada!AG133-Tabla_ValidaciónMétodo!AG133</f>
        <v>0</v>
      </c>
      <c r="AG133" s="92" t="n">
        <f aca="false">Tabla_Simulada!AH133-Tabla_ValidaciónMétodo!AH133</f>
        <v>0</v>
      </c>
      <c r="AH133" s="92" t="n">
        <f aca="false">Tabla_Simulada!AI133-Tabla_ValidaciónMétodo!AI133</f>
        <v>0</v>
      </c>
      <c r="AI133" s="92" t="n">
        <f aca="false">Tabla_Simulada!AJ133-Tabla_ValidaciónMétodo!AJ133</f>
        <v>0</v>
      </c>
      <c r="AJ133" s="92" t="n">
        <f aca="false">Tabla_Simulada!AK133-Tabla_ValidaciónMétodo!AK133</f>
        <v>0</v>
      </c>
      <c r="AK133" s="92" t="n">
        <f aca="false">Tabla_Simulada!AL133-Tabla_ValidaciónMétodo!AL133</f>
        <v>0</v>
      </c>
      <c r="AL133" s="92" t="n">
        <f aca="false">Tabla_Simulada!AM133-Tabla_ValidaciónMétodo!AM133</f>
        <v>0</v>
      </c>
      <c r="AM133" s="92" t="n">
        <f aca="false">Tabla_Simulada!AN133-Tabla_ValidaciónMétodo!AN133</f>
        <v>0</v>
      </c>
      <c r="AO133" s="94" t="n">
        <f aca="false">Tabla_Simulada!AP133-Tabla_ValidaciónMétodo!AP133</f>
        <v>0</v>
      </c>
      <c r="AP133" s="81" t="n">
        <f aca="false">Tabla_Simulada!AQ133-Tabla_ValidaciónMétodo!AQ133</f>
        <v>0</v>
      </c>
      <c r="AQ133" s="94" t="n">
        <f aca="false">Tabla_Simulada!AR133-Tabla_ValidaciónMétodo!AR133</f>
        <v>0</v>
      </c>
      <c r="AR133" s="81" t="n">
        <f aca="false">Tabla_Simulada!AS133-Tabla_ValidaciónMétodo!AS133</f>
        <v>0</v>
      </c>
      <c r="AS133" s="94" t="n">
        <f aca="false">Tabla_Simulada!AT133-Tabla_ValidaciónMétodo!AT133</f>
        <v>0</v>
      </c>
      <c r="AT133" s="81" t="n">
        <f aca="false">Tabla_Simulada!AU133-Tabla_ValidaciónMétodo!AU133</f>
        <v>0</v>
      </c>
      <c r="AU133" s="94" t="n">
        <f aca="false">Tabla_Simulada!AV133-Tabla_ValidaciónMétodo!AV133</f>
        <v>0</v>
      </c>
      <c r="AV133" s="81" t="n">
        <f aca="false">Tabla_Simulada!AW133-Tabla_ValidaciónMétodo!AW133</f>
        <v>0</v>
      </c>
      <c r="AW133" s="94" t="n">
        <f aca="false">Tabla_Simulada!AX133-Tabla_ValidaciónMétodo!AX133</f>
        <v>0</v>
      </c>
      <c r="AX133" s="81" t="n">
        <f aca="false">Tabla_Simulada!AY133-Tabla_ValidaciónMétodo!AY133</f>
        <v>0</v>
      </c>
    </row>
    <row r="134" customFormat="false" ht="13.8" hidden="false" customHeight="false" outlineLevel="0" collapsed="false">
      <c r="A134" s="89" t="s">
        <v>58</v>
      </c>
      <c r="B134" s="81" t="n">
        <f aca="false">Tabla_Simulada!B134-Tabla_ValidaciónMétodo!B134</f>
        <v>0</v>
      </c>
      <c r="C134" s="81" t="n">
        <f aca="false">Tabla_Simulada!C134-Tabla_ValidaciónMétodo!C134</f>
        <v>0</v>
      </c>
      <c r="D134" s="81" t="n">
        <f aca="false">Tabla_Simulada!D134-Tabla_ValidaciónMétodo!D134</f>
        <v>0</v>
      </c>
      <c r="E134" s="81" t="n">
        <f aca="false">Tabla_Simulada!E134-Tabla_ValidaciónMétodo!E134</f>
        <v>0</v>
      </c>
      <c r="F134" s="81" t="n">
        <f aca="false">Tabla_Simulada!F134-Tabla_ValidaciónMétodo!F134</f>
        <v>0</v>
      </c>
      <c r="G134" s="81" t="n">
        <f aca="false">Tabla_Simulada!G134-Tabla_ValidaciónMétodo!G134</f>
        <v>0</v>
      </c>
      <c r="H134" s="81" t="n">
        <f aca="false">Tabla_Simulada!H134-Tabla_ValidaciónMétodo!H134</f>
        <v>0</v>
      </c>
      <c r="I134" s="94" t="n">
        <f aca="false">Tabla_Simulada!I134-Tabla_ValidaciónMétodo!I134</f>
        <v>0</v>
      </c>
      <c r="J134" s="81" t="n">
        <f aca="false">Tabla_Simulada!J134-Tabla_ValidaciónMétodo!J134</f>
        <v>0</v>
      </c>
      <c r="K134" s="94" t="n">
        <f aca="false">Tabla_Simulada!K134-Tabla_ValidaciónMétodo!K134</f>
        <v>0</v>
      </c>
      <c r="L134" s="81" t="n">
        <f aca="false">Tabla_Simulada!L134-Tabla_ValidaciónMétodo!L134</f>
        <v>0</v>
      </c>
      <c r="M134" s="94" t="n">
        <f aca="false">Tabla_Simulada!M134-Tabla_ValidaciónMétodo!M134</f>
        <v>0</v>
      </c>
      <c r="N134" s="81" t="n">
        <f aca="false">Tabla_Simulada!N134-Tabla_ValidaciónMétodo!N134</f>
        <v>0</v>
      </c>
      <c r="O134" s="81" t="n">
        <f aca="false">Tabla_Simulada!P134-Tabla_ValidaciónMétodo!P134</f>
        <v>0</v>
      </c>
      <c r="P134" s="81" t="n">
        <f aca="false">Tabla_Simulada!Q134-Tabla_ValidaciónMétodo!Q134</f>
        <v>0</v>
      </c>
      <c r="Q134" s="81" t="n">
        <f aca="false">Tabla_Simulada!R134-Tabla_ValidaciónMétodo!R134</f>
        <v>0</v>
      </c>
      <c r="S134" s="81" t="n">
        <f aca="false">Tabla_Simulada!T134-Tabla_ValidaciónMétodo!T134</f>
        <v>0</v>
      </c>
      <c r="T134" s="81" t="n">
        <f aca="false">Tabla_Simulada!U134-Tabla_ValidaciónMétodo!U134</f>
        <v>0</v>
      </c>
      <c r="U134" s="81" t="n">
        <f aca="false">Tabla_Simulada!V134-Tabla_ValidaciónMétodo!V134</f>
        <v>0</v>
      </c>
      <c r="V134" s="81" t="n">
        <f aca="false">Tabla_Simulada!W134-Tabla_ValidaciónMétodo!W134</f>
        <v>0</v>
      </c>
      <c r="W134" s="81" t="n">
        <f aca="false">Tabla_Simulada!X134-Tabla_ValidaciónMétodo!X134</f>
        <v>0</v>
      </c>
      <c r="X134" s="81" t="n">
        <f aca="false">Tabla_Simulada!Y134-Tabla_ValidaciónMétodo!Y134</f>
        <v>0</v>
      </c>
      <c r="Y134" s="81" t="n">
        <f aca="false">Tabla_Simulada!Z134-Tabla_ValidaciónMétodo!Z134</f>
        <v>0</v>
      </c>
      <c r="Z134" s="81" t="n">
        <f aca="false">Tabla_Simulada!AA134-Tabla_ValidaciónMétodo!AA134</f>
        <v>0</v>
      </c>
      <c r="AC134" s="91" t="n">
        <f aca="false">Tabla_Simulada!AD134-Tabla_ValidaciónMétodo!AD134</f>
        <v>0</v>
      </c>
      <c r="AD134" s="92" t="n">
        <f aca="false">Tabla_Simulada!AE134-Tabla_ValidaciónMétodo!AE134</f>
        <v>0</v>
      </c>
      <c r="AE134" s="93" t="n">
        <f aca="false">Tabla_Simulada!AF134-Tabla_ValidaciónMétodo!AF134</f>
        <v>0</v>
      </c>
      <c r="AF134" s="92" t="n">
        <f aca="false">Tabla_Simulada!AG134-Tabla_ValidaciónMétodo!AG134</f>
        <v>0</v>
      </c>
      <c r="AG134" s="92" t="n">
        <f aca="false">Tabla_Simulada!AH134-Tabla_ValidaciónMétodo!AH134</f>
        <v>0</v>
      </c>
      <c r="AH134" s="92" t="n">
        <f aca="false">Tabla_Simulada!AI134-Tabla_ValidaciónMétodo!AI134</f>
        <v>0</v>
      </c>
      <c r="AI134" s="92" t="n">
        <f aca="false">Tabla_Simulada!AJ134-Tabla_ValidaciónMétodo!AJ134</f>
        <v>0</v>
      </c>
      <c r="AJ134" s="92" t="n">
        <f aca="false">Tabla_Simulada!AK134-Tabla_ValidaciónMétodo!AK134</f>
        <v>0</v>
      </c>
      <c r="AK134" s="92" t="n">
        <f aca="false">Tabla_Simulada!AL134-Tabla_ValidaciónMétodo!AL134</f>
        <v>0</v>
      </c>
      <c r="AL134" s="92" t="n">
        <f aca="false">Tabla_Simulada!AM134-Tabla_ValidaciónMétodo!AM134</f>
        <v>0</v>
      </c>
      <c r="AM134" s="92" t="n">
        <f aca="false">Tabla_Simulada!AN134-Tabla_ValidaciónMétodo!AN134</f>
        <v>0</v>
      </c>
      <c r="AO134" s="94" t="n">
        <f aca="false">Tabla_Simulada!AP134-Tabla_ValidaciónMétodo!AP134</f>
        <v>0</v>
      </c>
      <c r="AP134" s="81" t="n">
        <f aca="false">Tabla_Simulada!AQ134-Tabla_ValidaciónMétodo!AQ134</f>
        <v>0</v>
      </c>
      <c r="AQ134" s="94" t="n">
        <f aca="false">Tabla_Simulada!AR134-Tabla_ValidaciónMétodo!AR134</f>
        <v>0</v>
      </c>
      <c r="AR134" s="81" t="n">
        <f aca="false">Tabla_Simulada!AS134-Tabla_ValidaciónMétodo!AS134</f>
        <v>0</v>
      </c>
      <c r="AS134" s="94" t="n">
        <f aca="false">Tabla_Simulada!AT134-Tabla_ValidaciónMétodo!AT134</f>
        <v>0</v>
      </c>
      <c r="AT134" s="81" t="n">
        <f aca="false">Tabla_Simulada!AU134-Tabla_ValidaciónMétodo!AU134</f>
        <v>0</v>
      </c>
      <c r="AU134" s="94" t="n">
        <f aca="false">Tabla_Simulada!AV134-Tabla_ValidaciónMétodo!AV134</f>
        <v>0</v>
      </c>
      <c r="AV134" s="81" t="n">
        <f aca="false">Tabla_Simulada!AW134-Tabla_ValidaciónMétodo!AW134</f>
        <v>0</v>
      </c>
      <c r="AW134" s="94" t="n">
        <f aca="false">Tabla_Simulada!AX134-Tabla_ValidaciónMétodo!AX134</f>
        <v>0</v>
      </c>
      <c r="AX134" s="81" t="n">
        <f aca="false">Tabla_Simulada!AY134-Tabla_ValidaciónMétodo!AY134</f>
        <v>0</v>
      </c>
    </row>
    <row r="135" customFormat="false" ht="13.8" hidden="false" customHeight="false" outlineLevel="0" collapsed="false">
      <c r="A135" s="89" t="s">
        <v>59</v>
      </c>
      <c r="B135" s="81" t="n">
        <f aca="false">Tabla_Simulada!B135-Tabla_ValidaciónMétodo!B135</f>
        <v>0</v>
      </c>
      <c r="C135" s="81" t="n">
        <f aca="false">Tabla_Simulada!C135-Tabla_ValidaciónMétodo!C135</f>
        <v>0</v>
      </c>
      <c r="D135" s="81" t="n">
        <f aca="false">Tabla_Simulada!D135-Tabla_ValidaciónMétodo!D135</f>
        <v>0</v>
      </c>
      <c r="E135" s="81" t="n">
        <f aca="false">Tabla_Simulada!E135-Tabla_ValidaciónMétodo!E135</f>
        <v>0</v>
      </c>
      <c r="F135" s="81" t="n">
        <f aca="false">Tabla_Simulada!F135-Tabla_ValidaciónMétodo!F135</f>
        <v>0</v>
      </c>
      <c r="G135" s="81" t="n">
        <f aca="false">Tabla_Simulada!G135-Tabla_ValidaciónMétodo!G135</f>
        <v>0</v>
      </c>
      <c r="H135" s="81" t="n">
        <f aca="false">Tabla_Simulada!H135-Tabla_ValidaciónMétodo!H135</f>
        <v>0</v>
      </c>
      <c r="I135" s="94" t="n">
        <f aca="false">Tabla_Simulada!I135-Tabla_ValidaciónMétodo!I135</f>
        <v>0</v>
      </c>
      <c r="J135" s="81" t="n">
        <f aca="false">Tabla_Simulada!J135-Tabla_ValidaciónMétodo!J135</f>
        <v>0</v>
      </c>
      <c r="K135" s="94" t="n">
        <f aca="false">Tabla_Simulada!K135-Tabla_ValidaciónMétodo!K135</f>
        <v>0</v>
      </c>
      <c r="L135" s="81" t="n">
        <f aca="false">Tabla_Simulada!L135-Tabla_ValidaciónMétodo!L135</f>
        <v>0</v>
      </c>
      <c r="M135" s="94" t="n">
        <f aca="false">Tabla_Simulada!M135-Tabla_ValidaciónMétodo!M135</f>
        <v>0</v>
      </c>
      <c r="N135" s="81" t="n">
        <f aca="false">Tabla_Simulada!N135-Tabla_ValidaciónMétodo!N135</f>
        <v>0</v>
      </c>
      <c r="O135" s="81" t="n">
        <f aca="false">Tabla_Simulada!P135-Tabla_ValidaciónMétodo!P135</f>
        <v>0</v>
      </c>
      <c r="P135" s="81" t="n">
        <f aca="false">Tabla_Simulada!Q135-Tabla_ValidaciónMétodo!Q135</f>
        <v>0</v>
      </c>
      <c r="Q135" s="81" t="n">
        <f aca="false">Tabla_Simulada!R135-Tabla_ValidaciónMétodo!R135</f>
        <v>0</v>
      </c>
      <c r="S135" s="81" t="n">
        <f aca="false">Tabla_Simulada!T135-Tabla_ValidaciónMétodo!T135</f>
        <v>0</v>
      </c>
      <c r="T135" s="81" t="n">
        <f aca="false">Tabla_Simulada!U135-Tabla_ValidaciónMétodo!U135</f>
        <v>0</v>
      </c>
      <c r="U135" s="81" t="n">
        <f aca="false">Tabla_Simulada!V135-Tabla_ValidaciónMétodo!V135</f>
        <v>0</v>
      </c>
      <c r="V135" s="81" t="n">
        <f aca="false">Tabla_Simulada!W135-Tabla_ValidaciónMétodo!W135</f>
        <v>0</v>
      </c>
      <c r="W135" s="81" t="n">
        <f aca="false">Tabla_Simulada!X135-Tabla_ValidaciónMétodo!X135</f>
        <v>0</v>
      </c>
      <c r="X135" s="81" t="n">
        <f aca="false">Tabla_Simulada!Y135-Tabla_ValidaciónMétodo!Y135</f>
        <v>0</v>
      </c>
      <c r="Y135" s="81" t="n">
        <f aca="false">Tabla_Simulada!Z135-Tabla_ValidaciónMétodo!Z135</f>
        <v>0</v>
      </c>
      <c r="Z135" s="81" t="n">
        <f aca="false">Tabla_Simulada!AA135-Tabla_ValidaciónMétodo!AA135</f>
        <v>0</v>
      </c>
      <c r="AC135" s="91" t="n">
        <f aca="false">Tabla_Simulada!AD135-Tabla_ValidaciónMétodo!AD135</f>
        <v>0</v>
      </c>
      <c r="AD135" s="92" t="n">
        <f aca="false">Tabla_Simulada!AE135-Tabla_ValidaciónMétodo!AE135</f>
        <v>0</v>
      </c>
      <c r="AE135" s="93" t="n">
        <f aca="false">Tabla_Simulada!AF135-Tabla_ValidaciónMétodo!AF135</f>
        <v>0</v>
      </c>
      <c r="AF135" s="92" t="n">
        <f aca="false">Tabla_Simulada!AG135-Tabla_ValidaciónMétodo!AG135</f>
        <v>0</v>
      </c>
      <c r="AG135" s="92" t="n">
        <f aca="false">Tabla_Simulada!AH135-Tabla_ValidaciónMétodo!AH135</f>
        <v>0</v>
      </c>
      <c r="AH135" s="92" t="n">
        <f aca="false">Tabla_Simulada!AI135-Tabla_ValidaciónMétodo!AI135</f>
        <v>0</v>
      </c>
      <c r="AI135" s="92" t="n">
        <f aca="false">Tabla_Simulada!AJ135-Tabla_ValidaciónMétodo!AJ135</f>
        <v>0</v>
      </c>
      <c r="AJ135" s="92" t="n">
        <f aca="false">Tabla_Simulada!AK135-Tabla_ValidaciónMétodo!AK135</f>
        <v>0</v>
      </c>
      <c r="AK135" s="92" t="n">
        <f aca="false">Tabla_Simulada!AL135-Tabla_ValidaciónMétodo!AL135</f>
        <v>0</v>
      </c>
      <c r="AL135" s="92" t="n">
        <f aca="false">Tabla_Simulada!AM135-Tabla_ValidaciónMétodo!AM135</f>
        <v>0</v>
      </c>
      <c r="AM135" s="92" t="n">
        <f aca="false">Tabla_Simulada!AN135-Tabla_ValidaciónMétodo!AN135</f>
        <v>0</v>
      </c>
      <c r="AO135" s="94" t="n">
        <f aca="false">Tabla_Simulada!AP135-Tabla_ValidaciónMétodo!AP135</f>
        <v>0</v>
      </c>
      <c r="AP135" s="81" t="n">
        <f aca="false">Tabla_Simulada!AQ135-Tabla_ValidaciónMétodo!AQ135</f>
        <v>0</v>
      </c>
      <c r="AQ135" s="94" t="n">
        <f aca="false">Tabla_Simulada!AR135-Tabla_ValidaciónMétodo!AR135</f>
        <v>0</v>
      </c>
      <c r="AR135" s="81" t="n">
        <f aca="false">Tabla_Simulada!AS135-Tabla_ValidaciónMétodo!AS135</f>
        <v>0</v>
      </c>
      <c r="AS135" s="94" t="n">
        <f aca="false">Tabla_Simulada!AT135-Tabla_ValidaciónMétodo!AT135</f>
        <v>0</v>
      </c>
      <c r="AT135" s="81" t="n">
        <f aca="false">Tabla_Simulada!AU135-Tabla_ValidaciónMétodo!AU135</f>
        <v>0</v>
      </c>
      <c r="AU135" s="94" t="n">
        <f aca="false">Tabla_Simulada!AV135-Tabla_ValidaciónMétodo!AV135</f>
        <v>0</v>
      </c>
      <c r="AV135" s="81" t="n">
        <f aca="false">Tabla_Simulada!AW135-Tabla_ValidaciónMétodo!AW135</f>
        <v>0</v>
      </c>
      <c r="AW135" s="94" t="n">
        <f aca="false">Tabla_Simulada!AX135-Tabla_ValidaciónMétodo!AX135</f>
        <v>0</v>
      </c>
      <c r="AX135" s="81" t="n">
        <f aca="false">Tabla_Simulada!AY135-Tabla_ValidaciónMétodo!AY135</f>
        <v>0</v>
      </c>
    </row>
    <row r="136" customFormat="false" ht="13.8" hidden="false" customHeight="false" outlineLevel="0" collapsed="false">
      <c r="A136" s="89" t="s">
        <v>60</v>
      </c>
      <c r="B136" s="81" t="n">
        <f aca="false">Tabla_Simulada!B136-Tabla_ValidaciónMétodo!B136</f>
        <v>0</v>
      </c>
      <c r="C136" s="81" t="n">
        <f aca="false">Tabla_Simulada!C136-Tabla_ValidaciónMétodo!C136</f>
        <v>0</v>
      </c>
      <c r="D136" s="81" t="n">
        <f aca="false">Tabla_Simulada!D136-Tabla_ValidaciónMétodo!D136</f>
        <v>0</v>
      </c>
      <c r="E136" s="81" t="n">
        <f aca="false">Tabla_Simulada!E136-Tabla_ValidaciónMétodo!E136</f>
        <v>0</v>
      </c>
      <c r="F136" s="81" t="n">
        <f aca="false">Tabla_Simulada!F136-Tabla_ValidaciónMétodo!F136</f>
        <v>0</v>
      </c>
      <c r="G136" s="81" t="n">
        <f aca="false">Tabla_Simulada!G136-Tabla_ValidaciónMétodo!G136</f>
        <v>0</v>
      </c>
      <c r="H136" s="81" t="n">
        <f aca="false">Tabla_Simulada!H136-Tabla_ValidaciónMétodo!H136</f>
        <v>0</v>
      </c>
      <c r="I136" s="94" t="n">
        <f aca="false">Tabla_Simulada!I136-Tabla_ValidaciónMétodo!I136</f>
        <v>0</v>
      </c>
      <c r="J136" s="81" t="n">
        <f aca="false">Tabla_Simulada!J136-Tabla_ValidaciónMétodo!J136</f>
        <v>0</v>
      </c>
      <c r="K136" s="94" t="n">
        <f aca="false">Tabla_Simulada!K136-Tabla_ValidaciónMétodo!K136</f>
        <v>0</v>
      </c>
      <c r="L136" s="81" t="n">
        <f aca="false">Tabla_Simulada!L136-Tabla_ValidaciónMétodo!L136</f>
        <v>0</v>
      </c>
      <c r="M136" s="94" t="n">
        <f aca="false">Tabla_Simulada!M136-Tabla_ValidaciónMétodo!M136</f>
        <v>0</v>
      </c>
      <c r="N136" s="81" t="n">
        <f aca="false">Tabla_Simulada!N136-Tabla_ValidaciónMétodo!N136</f>
        <v>0</v>
      </c>
      <c r="O136" s="81" t="n">
        <f aca="false">Tabla_Simulada!P136-Tabla_ValidaciónMétodo!P136</f>
        <v>0</v>
      </c>
      <c r="P136" s="81" t="n">
        <f aca="false">Tabla_Simulada!Q136-Tabla_ValidaciónMétodo!Q136</f>
        <v>0</v>
      </c>
      <c r="Q136" s="81" t="n">
        <f aca="false">Tabla_Simulada!R136-Tabla_ValidaciónMétodo!R136</f>
        <v>0</v>
      </c>
      <c r="S136" s="81" t="n">
        <f aca="false">Tabla_Simulada!T136-Tabla_ValidaciónMétodo!T136</f>
        <v>0</v>
      </c>
      <c r="T136" s="81" t="n">
        <f aca="false">Tabla_Simulada!U136-Tabla_ValidaciónMétodo!U136</f>
        <v>0</v>
      </c>
      <c r="U136" s="81" t="n">
        <f aca="false">Tabla_Simulada!V136-Tabla_ValidaciónMétodo!V136</f>
        <v>0</v>
      </c>
      <c r="V136" s="81" t="n">
        <f aca="false">Tabla_Simulada!W136-Tabla_ValidaciónMétodo!W136</f>
        <v>0</v>
      </c>
      <c r="W136" s="81" t="n">
        <f aca="false">Tabla_Simulada!X136-Tabla_ValidaciónMétodo!X136</f>
        <v>0</v>
      </c>
      <c r="X136" s="81" t="n">
        <f aca="false">Tabla_Simulada!Y136-Tabla_ValidaciónMétodo!Y136</f>
        <v>0</v>
      </c>
      <c r="Y136" s="81" t="n">
        <f aca="false">Tabla_Simulada!Z136-Tabla_ValidaciónMétodo!Z136</f>
        <v>0</v>
      </c>
      <c r="Z136" s="81" t="n">
        <f aca="false">Tabla_Simulada!AA136-Tabla_ValidaciónMétodo!AA136</f>
        <v>0</v>
      </c>
      <c r="AC136" s="91" t="n">
        <f aca="false">Tabla_Simulada!AD136-Tabla_ValidaciónMétodo!AD136</f>
        <v>0</v>
      </c>
      <c r="AD136" s="92" t="n">
        <f aca="false">Tabla_Simulada!AE136-Tabla_ValidaciónMétodo!AE136</f>
        <v>0</v>
      </c>
      <c r="AE136" s="93" t="n">
        <f aca="false">Tabla_Simulada!AF136-Tabla_ValidaciónMétodo!AF136</f>
        <v>0</v>
      </c>
      <c r="AF136" s="92" t="n">
        <f aca="false">Tabla_Simulada!AG136-Tabla_ValidaciónMétodo!AG136</f>
        <v>0</v>
      </c>
      <c r="AG136" s="92" t="n">
        <f aca="false">Tabla_Simulada!AH136-Tabla_ValidaciónMétodo!AH136</f>
        <v>0</v>
      </c>
      <c r="AH136" s="92" t="n">
        <f aca="false">Tabla_Simulada!AI136-Tabla_ValidaciónMétodo!AI136</f>
        <v>0</v>
      </c>
      <c r="AI136" s="92" t="n">
        <f aca="false">Tabla_Simulada!AJ136-Tabla_ValidaciónMétodo!AJ136</f>
        <v>0</v>
      </c>
      <c r="AJ136" s="92" t="n">
        <f aca="false">Tabla_Simulada!AK136-Tabla_ValidaciónMétodo!AK136</f>
        <v>0</v>
      </c>
      <c r="AK136" s="92" t="n">
        <f aca="false">Tabla_Simulada!AL136-Tabla_ValidaciónMétodo!AL136</f>
        <v>0</v>
      </c>
      <c r="AL136" s="92" t="n">
        <f aca="false">Tabla_Simulada!AM136-Tabla_ValidaciónMétodo!AM136</f>
        <v>0</v>
      </c>
      <c r="AM136" s="92" t="n">
        <f aca="false">Tabla_Simulada!AN136-Tabla_ValidaciónMétodo!AN136</f>
        <v>0</v>
      </c>
      <c r="AO136" s="94" t="n">
        <f aca="false">Tabla_Simulada!AP136-Tabla_ValidaciónMétodo!AP136</f>
        <v>0</v>
      </c>
      <c r="AP136" s="81" t="n">
        <f aca="false">Tabla_Simulada!AQ136-Tabla_ValidaciónMétodo!AQ136</f>
        <v>0</v>
      </c>
      <c r="AQ136" s="94" t="n">
        <f aca="false">Tabla_Simulada!AR136-Tabla_ValidaciónMétodo!AR136</f>
        <v>0</v>
      </c>
      <c r="AR136" s="81" t="n">
        <f aca="false">Tabla_Simulada!AS136-Tabla_ValidaciónMétodo!AS136</f>
        <v>0</v>
      </c>
      <c r="AS136" s="94" t="n">
        <f aca="false">Tabla_Simulada!AT136-Tabla_ValidaciónMétodo!AT136</f>
        <v>0</v>
      </c>
      <c r="AT136" s="81" t="n">
        <f aca="false">Tabla_Simulada!AU136-Tabla_ValidaciónMétodo!AU136</f>
        <v>0</v>
      </c>
      <c r="AU136" s="94" t="n">
        <f aca="false">Tabla_Simulada!AV136-Tabla_ValidaciónMétodo!AV136</f>
        <v>0</v>
      </c>
      <c r="AV136" s="81" t="n">
        <f aca="false">Tabla_Simulada!AW136-Tabla_ValidaciónMétodo!AW136</f>
        <v>0</v>
      </c>
      <c r="AW136" s="94" t="n">
        <f aca="false">Tabla_Simulada!AX136-Tabla_ValidaciónMétodo!AX136</f>
        <v>0</v>
      </c>
      <c r="AX136" s="81" t="n">
        <f aca="false">Tabla_Simulada!AY136-Tabla_ValidaciónMétodo!AY136</f>
        <v>0</v>
      </c>
    </row>
    <row r="137" customFormat="false" ht="13.8" hidden="false" customHeight="false" outlineLevel="0" collapsed="false">
      <c r="A137" s="89" t="s">
        <v>61</v>
      </c>
      <c r="B137" s="81" t="n">
        <f aca="false">Tabla_Simulada!B137-Tabla_ValidaciónMétodo!B137</f>
        <v>0</v>
      </c>
      <c r="C137" s="81" t="n">
        <f aca="false">Tabla_Simulada!C137-Tabla_ValidaciónMétodo!C137</f>
        <v>0</v>
      </c>
      <c r="D137" s="81" t="n">
        <f aca="false">Tabla_Simulada!D137-Tabla_ValidaciónMétodo!D137</f>
        <v>0</v>
      </c>
      <c r="E137" s="81" t="n">
        <f aca="false">Tabla_Simulada!E137-Tabla_ValidaciónMétodo!E137</f>
        <v>0</v>
      </c>
      <c r="F137" s="81" t="n">
        <f aca="false">Tabla_Simulada!F137-Tabla_ValidaciónMétodo!F137</f>
        <v>0</v>
      </c>
      <c r="G137" s="81" t="n">
        <f aca="false">Tabla_Simulada!G137-Tabla_ValidaciónMétodo!G137</f>
        <v>0</v>
      </c>
      <c r="H137" s="81" t="n">
        <f aca="false">Tabla_Simulada!H137-Tabla_ValidaciónMétodo!H137</f>
        <v>0</v>
      </c>
      <c r="I137" s="94" t="n">
        <f aca="false">Tabla_Simulada!I137-Tabla_ValidaciónMétodo!I137</f>
        <v>0</v>
      </c>
      <c r="J137" s="81" t="n">
        <f aca="false">Tabla_Simulada!J137-Tabla_ValidaciónMétodo!J137</f>
        <v>0</v>
      </c>
      <c r="K137" s="94" t="n">
        <f aca="false">Tabla_Simulada!K137-Tabla_ValidaciónMétodo!K137</f>
        <v>0</v>
      </c>
      <c r="L137" s="81" t="n">
        <f aca="false">Tabla_Simulada!L137-Tabla_ValidaciónMétodo!L137</f>
        <v>0</v>
      </c>
      <c r="M137" s="94" t="n">
        <f aca="false">Tabla_Simulada!M137-Tabla_ValidaciónMétodo!M137</f>
        <v>0</v>
      </c>
      <c r="N137" s="81" t="n">
        <f aca="false">Tabla_Simulada!N137-Tabla_ValidaciónMétodo!N137</f>
        <v>0</v>
      </c>
      <c r="O137" s="81" t="n">
        <f aca="false">Tabla_Simulada!P137-Tabla_ValidaciónMétodo!P137</f>
        <v>0</v>
      </c>
      <c r="P137" s="81" t="n">
        <f aca="false">Tabla_Simulada!Q137-Tabla_ValidaciónMétodo!Q137</f>
        <v>0</v>
      </c>
      <c r="Q137" s="81" t="n">
        <f aca="false">Tabla_Simulada!R137-Tabla_ValidaciónMétodo!R137</f>
        <v>0</v>
      </c>
      <c r="S137" s="81" t="n">
        <f aca="false">Tabla_Simulada!T137-Tabla_ValidaciónMétodo!T137</f>
        <v>0</v>
      </c>
      <c r="T137" s="81" t="n">
        <f aca="false">Tabla_Simulada!U137-Tabla_ValidaciónMétodo!U137</f>
        <v>0</v>
      </c>
      <c r="U137" s="81" t="n">
        <f aca="false">Tabla_Simulada!V137-Tabla_ValidaciónMétodo!V137</f>
        <v>0</v>
      </c>
      <c r="V137" s="81" t="n">
        <f aca="false">Tabla_Simulada!W137-Tabla_ValidaciónMétodo!W137</f>
        <v>0</v>
      </c>
      <c r="W137" s="81" t="n">
        <f aca="false">Tabla_Simulada!X137-Tabla_ValidaciónMétodo!X137</f>
        <v>0</v>
      </c>
      <c r="X137" s="81" t="n">
        <f aca="false">Tabla_Simulada!Y137-Tabla_ValidaciónMétodo!Y137</f>
        <v>0</v>
      </c>
      <c r="Y137" s="81" t="n">
        <f aca="false">Tabla_Simulada!Z137-Tabla_ValidaciónMétodo!Z137</f>
        <v>0</v>
      </c>
      <c r="Z137" s="81" t="n">
        <f aca="false">Tabla_Simulada!AA137-Tabla_ValidaciónMétodo!AA137</f>
        <v>0</v>
      </c>
      <c r="AC137" s="91" t="n">
        <f aca="false">Tabla_Simulada!AD137-Tabla_ValidaciónMétodo!AD137</f>
        <v>0</v>
      </c>
      <c r="AD137" s="92" t="n">
        <f aca="false">Tabla_Simulada!AE137-Tabla_ValidaciónMétodo!AE137</f>
        <v>0</v>
      </c>
      <c r="AE137" s="93" t="n">
        <f aca="false">Tabla_Simulada!AF137-Tabla_ValidaciónMétodo!AF137</f>
        <v>0</v>
      </c>
      <c r="AF137" s="92" t="n">
        <f aca="false">Tabla_Simulada!AG137-Tabla_ValidaciónMétodo!AG137</f>
        <v>0</v>
      </c>
      <c r="AG137" s="92" t="n">
        <f aca="false">Tabla_Simulada!AH137-Tabla_ValidaciónMétodo!AH137</f>
        <v>0</v>
      </c>
      <c r="AH137" s="92" t="n">
        <f aca="false">Tabla_Simulada!AI137-Tabla_ValidaciónMétodo!AI137</f>
        <v>0</v>
      </c>
      <c r="AI137" s="92" t="n">
        <f aca="false">Tabla_Simulada!AJ137-Tabla_ValidaciónMétodo!AJ137</f>
        <v>0</v>
      </c>
      <c r="AJ137" s="92" t="n">
        <f aca="false">Tabla_Simulada!AK137-Tabla_ValidaciónMétodo!AK137</f>
        <v>0</v>
      </c>
      <c r="AK137" s="92" t="n">
        <f aca="false">Tabla_Simulada!AL137-Tabla_ValidaciónMétodo!AL137</f>
        <v>0</v>
      </c>
      <c r="AL137" s="92" t="n">
        <f aca="false">Tabla_Simulada!AM137-Tabla_ValidaciónMétodo!AM137</f>
        <v>0</v>
      </c>
      <c r="AM137" s="92" t="n">
        <f aca="false">Tabla_Simulada!AN137-Tabla_ValidaciónMétodo!AN137</f>
        <v>0</v>
      </c>
      <c r="AO137" s="94" t="n">
        <f aca="false">Tabla_Simulada!AP137-Tabla_ValidaciónMétodo!AP137</f>
        <v>0</v>
      </c>
      <c r="AP137" s="81" t="n">
        <f aca="false">Tabla_Simulada!AQ137-Tabla_ValidaciónMétodo!AQ137</f>
        <v>0</v>
      </c>
      <c r="AQ137" s="94" t="n">
        <f aca="false">Tabla_Simulada!AR137-Tabla_ValidaciónMétodo!AR137</f>
        <v>0</v>
      </c>
      <c r="AR137" s="81" t="n">
        <f aca="false">Tabla_Simulada!AS137-Tabla_ValidaciónMétodo!AS137</f>
        <v>0</v>
      </c>
      <c r="AS137" s="94" t="n">
        <f aca="false">Tabla_Simulada!AT137-Tabla_ValidaciónMétodo!AT137</f>
        <v>0</v>
      </c>
      <c r="AT137" s="81" t="n">
        <f aca="false">Tabla_Simulada!AU137-Tabla_ValidaciónMétodo!AU137</f>
        <v>0</v>
      </c>
      <c r="AU137" s="94" t="n">
        <f aca="false">Tabla_Simulada!AV137-Tabla_ValidaciónMétodo!AV137</f>
        <v>0</v>
      </c>
      <c r="AV137" s="81" t="n">
        <f aca="false">Tabla_Simulada!AW137-Tabla_ValidaciónMétodo!AW137</f>
        <v>0</v>
      </c>
      <c r="AW137" s="94" t="n">
        <f aca="false">Tabla_Simulada!AX137-Tabla_ValidaciónMétodo!AX137</f>
        <v>0</v>
      </c>
      <c r="AX137" s="81" t="n">
        <f aca="false">Tabla_Simulada!AY137-Tabla_ValidaciónMétodo!AY137</f>
        <v>0</v>
      </c>
    </row>
    <row r="138" customFormat="false" ht="13.8" hidden="false" customHeight="false" outlineLevel="0" collapsed="false">
      <c r="A138" s="89" t="s">
        <v>62</v>
      </c>
      <c r="B138" s="81" t="n">
        <f aca="false">Tabla_Simulada!B138-Tabla_ValidaciónMétodo!B138</f>
        <v>0</v>
      </c>
      <c r="C138" s="81" t="n">
        <f aca="false">Tabla_Simulada!C138-Tabla_ValidaciónMétodo!C138</f>
        <v>0</v>
      </c>
      <c r="D138" s="81" t="n">
        <f aca="false">Tabla_Simulada!D138-Tabla_ValidaciónMétodo!D138</f>
        <v>0</v>
      </c>
      <c r="E138" s="81" t="n">
        <f aca="false">Tabla_Simulada!E138-Tabla_ValidaciónMétodo!E138</f>
        <v>0</v>
      </c>
      <c r="F138" s="81" t="n">
        <f aca="false">Tabla_Simulada!F138-Tabla_ValidaciónMétodo!F138</f>
        <v>0</v>
      </c>
      <c r="G138" s="81" t="n">
        <f aca="false">Tabla_Simulada!G138-Tabla_ValidaciónMétodo!G138</f>
        <v>0</v>
      </c>
      <c r="H138" s="81" t="n">
        <f aca="false">Tabla_Simulada!H138-Tabla_ValidaciónMétodo!H138</f>
        <v>0</v>
      </c>
      <c r="I138" s="94" t="n">
        <f aca="false">Tabla_Simulada!I138-Tabla_ValidaciónMétodo!I138</f>
        <v>0</v>
      </c>
      <c r="J138" s="81" t="n">
        <f aca="false">Tabla_Simulada!J138-Tabla_ValidaciónMétodo!J138</f>
        <v>0</v>
      </c>
      <c r="K138" s="94" t="n">
        <f aca="false">Tabla_Simulada!K138-Tabla_ValidaciónMétodo!K138</f>
        <v>0</v>
      </c>
      <c r="L138" s="81" t="n">
        <f aca="false">Tabla_Simulada!L138-Tabla_ValidaciónMétodo!L138</f>
        <v>0</v>
      </c>
      <c r="M138" s="94" t="n">
        <f aca="false">Tabla_Simulada!M138-Tabla_ValidaciónMétodo!M138</f>
        <v>0</v>
      </c>
      <c r="N138" s="81" t="n">
        <f aca="false">Tabla_Simulada!N138-Tabla_ValidaciónMétodo!N138</f>
        <v>0</v>
      </c>
      <c r="O138" s="81" t="n">
        <f aca="false">Tabla_Simulada!P138-Tabla_ValidaciónMétodo!P138</f>
        <v>0</v>
      </c>
      <c r="P138" s="81" t="n">
        <f aca="false">Tabla_Simulada!Q138-Tabla_ValidaciónMétodo!Q138</f>
        <v>0</v>
      </c>
      <c r="Q138" s="81" t="n">
        <f aca="false">Tabla_Simulada!R138-Tabla_ValidaciónMétodo!R138</f>
        <v>0</v>
      </c>
      <c r="S138" s="81" t="n">
        <f aca="false">Tabla_Simulada!T138-Tabla_ValidaciónMétodo!T138</f>
        <v>0</v>
      </c>
      <c r="T138" s="81" t="n">
        <f aca="false">Tabla_Simulada!U138-Tabla_ValidaciónMétodo!U138</f>
        <v>0</v>
      </c>
      <c r="U138" s="81" t="n">
        <f aca="false">Tabla_Simulada!V138-Tabla_ValidaciónMétodo!V138</f>
        <v>0</v>
      </c>
      <c r="V138" s="81" t="n">
        <f aca="false">Tabla_Simulada!W138-Tabla_ValidaciónMétodo!W138</f>
        <v>0</v>
      </c>
      <c r="W138" s="81" t="n">
        <f aca="false">Tabla_Simulada!X138-Tabla_ValidaciónMétodo!X138</f>
        <v>0</v>
      </c>
      <c r="X138" s="81" t="n">
        <f aca="false">Tabla_Simulada!Y138-Tabla_ValidaciónMétodo!Y138</f>
        <v>0</v>
      </c>
      <c r="Y138" s="81" t="n">
        <f aca="false">Tabla_Simulada!Z138-Tabla_ValidaciónMétodo!Z138</f>
        <v>0</v>
      </c>
      <c r="Z138" s="81" t="n">
        <f aca="false">Tabla_Simulada!AA138-Tabla_ValidaciónMétodo!AA138</f>
        <v>0</v>
      </c>
      <c r="AC138" s="91" t="n">
        <f aca="false">Tabla_Simulada!AD138-Tabla_ValidaciónMétodo!AD138</f>
        <v>0</v>
      </c>
      <c r="AD138" s="92" t="n">
        <f aca="false">Tabla_Simulada!AE138-Tabla_ValidaciónMétodo!AE138</f>
        <v>0</v>
      </c>
      <c r="AE138" s="93" t="n">
        <f aca="false">Tabla_Simulada!AF138-Tabla_ValidaciónMétodo!AF138</f>
        <v>0</v>
      </c>
      <c r="AF138" s="92" t="n">
        <f aca="false">Tabla_Simulada!AG138-Tabla_ValidaciónMétodo!AG138</f>
        <v>0</v>
      </c>
      <c r="AG138" s="92" t="n">
        <f aca="false">Tabla_Simulada!AH138-Tabla_ValidaciónMétodo!AH138</f>
        <v>0</v>
      </c>
      <c r="AH138" s="92" t="n">
        <f aca="false">Tabla_Simulada!AI138-Tabla_ValidaciónMétodo!AI138</f>
        <v>0</v>
      </c>
      <c r="AI138" s="92" t="n">
        <f aca="false">Tabla_Simulada!AJ138-Tabla_ValidaciónMétodo!AJ138</f>
        <v>0</v>
      </c>
      <c r="AJ138" s="92" t="n">
        <f aca="false">Tabla_Simulada!AK138-Tabla_ValidaciónMétodo!AK138</f>
        <v>0</v>
      </c>
      <c r="AK138" s="92" t="n">
        <f aca="false">Tabla_Simulada!AL138-Tabla_ValidaciónMétodo!AL138</f>
        <v>0</v>
      </c>
      <c r="AL138" s="92" t="n">
        <f aca="false">Tabla_Simulada!AM138-Tabla_ValidaciónMétodo!AM138</f>
        <v>0</v>
      </c>
      <c r="AM138" s="92" t="n">
        <f aca="false">Tabla_Simulada!AN138-Tabla_ValidaciónMétodo!AN138</f>
        <v>0</v>
      </c>
      <c r="AO138" s="94" t="n">
        <f aca="false">Tabla_Simulada!AP138-Tabla_ValidaciónMétodo!AP138</f>
        <v>0</v>
      </c>
      <c r="AP138" s="81" t="n">
        <f aca="false">Tabla_Simulada!AQ138-Tabla_ValidaciónMétodo!AQ138</f>
        <v>0</v>
      </c>
      <c r="AQ138" s="94" t="n">
        <f aca="false">Tabla_Simulada!AR138-Tabla_ValidaciónMétodo!AR138</f>
        <v>0</v>
      </c>
      <c r="AR138" s="81" t="n">
        <f aca="false">Tabla_Simulada!AS138-Tabla_ValidaciónMétodo!AS138</f>
        <v>0</v>
      </c>
      <c r="AS138" s="94" t="n">
        <f aca="false">Tabla_Simulada!AT138-Tabla_ValidaciónMétodo!AT138</f>
        <v>0</v>
      </c>
      <c r="AT138" s="81" t="n">
        <f aca="false">Tabla_Simulada!AU138-Tabla_ValidaciónMétodo!AU138</f>
        <v>0</v>
      </c>
      <c r="AU138" s="94" t="n">
        <f aca="false">Tabla_Simulada!AV138-Tabla_ValidaciónMétodo!AV138</f>
        <v>0</v>
      </c>
      <c r="AV138" s="81" t="n">
        <f aca="false">Tabla_Simulada!AW138-Tabla_ValidaciónMétodo!AW138</f>
        <v>0</v>
      </c>
      <c r="AW138" s="94" t="n">
        <f aca="false">Tabla_Simulada!AX138-Tabla_ValidaciónMétodo!AX138</f>
        <v>0</v>
      </c>
      <c r="AX138" s="81" t="n">
        <f aca="false">Tabla_Simulada!AY138-Tabla_ValidaciónMétodo!AY138</f>
        <v>0</v>
      </c>
    </row>
    <row r="139" customFormat="false" ht="13.8" hidden="false" customHeight="false" outlineLevel="0" collapsed="false">
      <c r="A139" s="89" t="s">
        <v>63</v>
      </c>
      <c r="B139" s="81" t="n">
        <f aca="false">Tabla_Simulada!B139-Tabla_ValidaciónMétodo!B139</f>
        <v>0</v>
      </c>
      <c r="C139" s="81" t="n">
        <f aca="false">Tabla_Simulada!C139-Tabla_ValidaciónMétodo!C139</f>
        <v>0</v>
      </c>
      <c r="D139" s="81" t="n">
        <f aca="false">Tabla_Simulada!D139-Tabla_ValidaciónMétodo!D139</f>
        <v>0</v>
      </c>
      <c r="E139" s="81" t="n">
        <f aca="false">Tabla_Simulada!E139-Tabla_ValidaciónMétodo!E139</f>
        <v>0</v>
      </c>
      <c r="F139" s="81" t="n">
        <f aca="false">Tabla_Simulada!F139-Tabla_ValidaciónMétodo!F139</f>
        <v>0</v>
      </c>
      <c r="G139" s="81" t="n">
        <f aca="false">Tabla_Simulada!G139-Tabla_ValidaciónMétodo!G139</f>
        <v>0</v>
      </c>
      <c r="H139" s="81" t="n">
        <f aca="false">Tabla_Simulada!H139-Tabla_ValidaciónMétodo!H139</f>
        <v>0</v>
      </c>
      <c r="I139" s="94" t="n">
        <f aca="false">Tabla_Simulada!I139-Tabla_ValidaciónMétodo!I139</f>
        <v>0</v>
      </c>
      <c r="J139" s="81" t="n">
        <f aca="false">Tabla_Simulada!J139-Tabla_ValidaciónMétodo!J139</f>
        <v>0</v>
      </c>
      <c r="K139" s="94" t="n">
        <f aca="false">Tabla_Simulada!K139-Tabla_ValidaciónMétodo!K139</f>
        <v>0</v>
      </c>
      <c r="L139" s="81" t="n">
        <f aca="false">Tabla_Simulada!L139-Tabla_ValidaciónMétodo!L139</f>
        <v>0</v>
      </c>
      <c r="M139" s="94" t="n">
        <f aca="false">Tabla_Simulada!M139-Tabla_ValidaciónMétodo!M139</f>
        <v>0</v>
      </c>
      <c r="N139" s="81" t="n">
        <f aca="false">Tabla_Simulada!N139-Tabla_ValidaciónMétodo!N139</f>
        <v>0</v>
      </c>
      <c r="O139" s="81" t="n">
        <f aca="false">Tabla_Simulada!P139-Tabla_ValidaciónMétodo!P139</f>
        <v>0</v>
      </c>
      <c r="P139" s="81" t="n">
        <f aca="false">Tabla_Simulada!Q139-Tabla_ValidaciónMétodo!Q139</f>
        <v>0</v>
      </c>
      <c r="Q139" s="81" t="n">
        <f aca="false">Tabla_Simulada!R139-Tabla_ValidaciónMétodo!R139</f>
        <v>0</v>
      </c>
      <c r="S139" s="81" t="n">
        <f aca="false">Tabla_Simulada!T139-Tabla_ValidaciónMétodo!T139</f>
        <v>0</v>
      </c>
      <c r="T139" s="81" t="n">
        <f aca="false">Tabla_Simulada!U139-Tabla_ValidaciónMétodo!U139</f>
        <v>0</v>
      </c>
      <c r="U139" s="81" t="n">
        <f aca="false">Tabla_Simulada!V139-Tabla_ValidaciónMétodo!V139</f>
        <v>0</v>
      </c>
      <c r="V139" s="81" t="n">
        <f aca="false">Tabla_Simulada!W139-Tabla_ValidaciónMétodo!W139</f>
        <v>0</v>
      </c>
      <c r="W139" s="81" t="n">
        <f aca="false">Tabla_Simulada!X139-Tabla_ValidaciónMétodo!X139</f>
        <v>0</v>
      </c>
      <c r="X139" s="81" t="n">
        <f aca="false">Tabla_Simulada!Y139-Tabla_ValidaciónMétodo!Y139</f>
        <v>0</v>
      </c>
      <c r="Y139" s="81" t="n">
        <f aca="false">Tabla_Simulada!Z139-Tabla_ValidaciónMétodo!Z139</f>
        <v>0</v>
      </c>
      <c r="Z139" s="81" t="n">
        <f aca="false">Tabla_Simulada!AA139-Tabla_ValidaciónMétodo!AA139</f>
        <v>0</v>
      </c>
      <c r="AC139" s="91" t="n">
        <f aca="false">Tabla_Simulada!AD139-Tabla_ValidaciónMétodo!AD139</f>
        <v>0</v>
      </c>
      <c r="AD139" s="92" t="n">
        <f aca="false">Tabla_Simulada!AE139-Tabla_ValidaciónMétodo!AE139</f>
        <v>0</v>
      </c>
      <c r="AE139" s="93" t="n">
        <f aca="false">Tabla_Simulada!AF139-Tabla_ValidaciónMétodo!AF139</f>
        <v>0</v>
      </c>
      <c r="AF139" s="92" t="n">
        <f aca="false">Tabla_Simulada!AG139-Tabla_ValidaciónMétodo!AG139</f>
        <v>0</v>
      </c>
      <c r="AG139" s="92" t="n">
        <f aca="false">Tabla_Simulada!AH139-Tabla_ValidaciónMétodo!AH139</f>
        <v>0</v>
      </c>
      <c r="AH139" s="92" t="n">
        <f aca="false">Tabla_Simulada!AI139-Tabla_ValidaciónMétodo!AI139</f>
        <v>0</v>
      </c>
      <c r="AI139" s="92" t="n">
        <f aca="false">Tabla_Simulada!AJ139-Tabla_ValidaciónMétodo!AJ139</f>
        <v>0</v>
      </c>
      <c r="AJ139" s="92" t="n">
        <f aca="false">Tabla_Simulada!AK139-Tabla_ValidaciónMétodo!AK139</f>
        <v>0</v>
      </c>
      <c r="AK139" s="92" t="n">
        <f aca="false">Tabla_Simulada!AL139-Tabla_ValidaciónMétodo!AL139</f>
        <v>0</v>
      </c>
      <c r="AL139" s="92" t="n">
        <f aca="false">Tabla_Simulada!AM139-Tabla_ValidaciónMétodo!AM139</f>
        <v>0</v>
      </c>
      <c r="AM139" s="92" t="n">
        <f aca="false">Tabla_Simulada!AN139-Tabla_ValidaciónMétodo!AN139</f>
        <v>0</v>
      </c>
      <c r="AO139" s="94" t="n">
        <f aca="false">Tabla_Simulada!AP139-Tabla_ValidaciónMétodo!AP139</f>
        <v>0</v>
      </c>
      <c r="AP139" s="81" t="n">
        <f aca="false">Tabla_Simulada!AQ139-Tabla_ValidaciónMétodo!AQ139</f>
        <v>0</v>
      </c>
      <c r="AQ139" s="94" t="n">
        <f aca="false">Tabla_Simulada!AR139-Tabla_ValidaciónMétodo!AR139</f>
        <v>0</v>
      </c>
      <c r="AR139" s="81" t="n">
        <f aca="false">Tabla_Simulada!AS139-Tabla_ValidaciónMétodo!AS139</f>
        <v>0</v>
      </c>
      <c r="AS139" s="94" t="n">
        <f aca="false">Tabla_Simulada!AT139-Tabla_ValidaciónMétodo!AT139</f>
        <v>0</v>
      </c>
      <c r="AT139" s="81" t="n">
        <f aca="false">Tabla_Simulada!AU139-Tabla_ValidaciónMétodo!AU139</f>
        <v>0</v>
      </c>
      <c r="AU139" s="94" t="n">
        <f aca="false">Tabla_Simulada!AV139-Tabla_ValidaciónMétodo!AV139</f>
        <v>0</v>
      </c>
      <c r="AV139" s="81" t="n">
        <f aca="false">Tabla_Simulada!AW139-Tabla_ValidaciónMétodo!AW139</f>
        <v>0</v>
      </c>
      <c r="AW139" s="94" t="n">
        <f aca="false">Tabla_Simulada!AX139-Tabla_ValidaciónMétodo!AX139</f>
        <v>0</v>
      </c>
      <c r="AX139" s="81" t="n">
        <f aca="false">Tabla_Simulada!AY139-Tabla_ValidaciónMétodo!AY139</f>
        <v>0</v>
      </c>
    </row>
    <row r="140" customFormat="false" ht="13.8" hidden="false" customHeight="false" outlineLevel="0" collapsed="false">
      <c r="A140" s="89" t="s">
        <v>64</v>
      </c>
      <c r="B140" s="81" t="n">
        <f aca="false">Tabla_Simulada!B140-Tabla_ValidaciónMétodo!B140</f>
        <v>0</v>
      </c>
      <c r="C140" s="81" t="n">
        <f aca="false">Tabla_Simulada!C140-Tabla_ValidaciónMétodo!C140</f>
        <v>0</v>
      </c>
      <c r="D140" s="81" t="n">
        <f aca="false">Tabla_Simulada!D140-Tabla_ValidaciónMétodo!D140</f>
        <v>0</v>
      </c>
      <c r="E140" s="81" t="n">
        <f aca="false">Tabla_Simulada!E140-Tabla_ValidaciónMétodo!E140</f>
        <v>0</v>
      </c>
      <c r="F140" s="81" t="n">
        <f aca="false">Tabla_Simulada!F140-Tabla_ValidaciónMétodo!F140</f>
        <v>0</v>
      </c>
      <c r="G140" s="81" t="n">
        <f aca="false">Tabla_Simulada!G140-Tabla_ValidaciónMétodo!G140</f>
        <v>0</v>
      </c>
      <c r="H140" s="81" t="n">
        <f aca="false">Tabla_Simulada!H140-Tabla_ValidaciónMétodo!H140</f>
        <v>0</v>
      </c>
      <c r="I140" s="94" t="n">
        <f aca="false">Tabla_Simulada!I140-Tabla_ValidaciónMétodo!I140</f>
        <v>0</v>
      </c>
      <c r="J140" s="81" t="n">
        <f aca="false">Tabla_Simulada!J140-Tabla_ValidaciónMétodo!J140</f>
        <v>0</v>
      </c>
      <c r="K140" s="94" t="n">
        <f aca="false">Tabla_Simulada!K140-Tabla_ValidaciónMétodo!K140</f>
        <v>0</v>
      </c>
      <c r="L140" s="81" t="n">
        <f aca="false">Tabla_Simulada!L140-Tabla_ValidaciónMétodo!L140</f>
        <v>0</v>
      </c>
      <c r="M140" s="94" t="n">
        <f aca="false">Tabla_Simulada!M140-Tabla_ValidaciónMétodo!M140</f>
        <v>0</v>
      </c>
      <c r="N140" s="81" t="n">
        <f aca="false">Tabla_Simulada!N140-Tabla_ValidaciónMétodo!N140</f>
        <v>0</v>
      </c>
      <c r="O140" s="81" t="n">
        <f aca="false">Tabla_Simulada!P140-Tabla_ValidaciónMétodo!P140</f>
        <v>0</v>
      </c>
      <c r="P140" s="81" t="n">
        <f aca="false">Tabla_Simulada!Q140-Tabla_ValidaciónMétodo!Q140</f>
        <v>0</v>
      </c>
      <c r="Q140" s="81" t="n">
        <f aca="false">Tabla_Simulada!R140-Tabla_ValidaciónMétodo!R140</f>
        <v>0</v>
      </c>
      <c r="S140" s="81" t="n">
        <f aca="false">Tabla_Simulada!T140-Tabla_ValidaciónMétodo!T140</f>
        <v>0</v>
      </c>
      <c r="T140" s="81" t="n">
        <f aca="false">Tabla_Simulada!U140-Tabla_ValidaciónMétodo!U140</f>
        <v>0</v>
      </c>
      <c r="U140" s="81" t="n">
        <f aca="false">Tabla_Simulada!V140-Tabla_ValidaciónMétodo!V140</f>
        <v>0</v>
      </c>
      <c r="V140" s="81" t="n">
        <f aca="false">Tabla_Simulada!W140-Tabla_ValidaciónMétodo!W140</f>
        <v>0</v>
      </c>
      <c r="W140" s="81" t="n">
        <f aca="false">Tabla_Simulada!X140-Tabla_ValidaciónMétodo!X140</f>
        <v>0</v>
      </c>
      <c r="X140" s="81" t="n">
        <f aca="false">Tabla_Simulada!Y140-Tabla_ValidaciónMétodo!Y140</f>
        <v>0</v>
      </c>
      <c r="Y140" s="81" t="n">
        <f aca="false">Tabla_Simulada!Z140-Tabla_ValidaciónMétodo!Z140</f>
        <v>0</v>
      </c>
      <c r="Z140" s="81" t="n">
        <f aca="false">Tabla_Simulada!AA140-Tabla_ValidaciónMétodo!AA140</f>
        <v>0</v>
      </c>
      <c r="AC140" s="91" t="n">
        <f aca="false">Tabla_Simulada!AD140-Tabla_ValidaciónMétodo!AD140</f>
        <v>0</v>
      </c>
      <c r="AD140" s="92" t="n">
        <f aca="false">Tabla_Simulada!AE140-Tabla_ValidaciónMétodo!AE140</f>
        <v>0</v>
      </c>
      <c r="AE140" s="93" t="n">
        <f aca="false">Tabla_Simulada!AF140-Tabla_ValidaciónMétodo!AF140</f>
        <v>0</v>
      </c>
      <c r="AF140" s="92" t="n">
        <f aca="false">Tabla_Simulada!AG140-Tabla_ValidaciónMétodo!AG140</f>
        <v>0</v>
      </c>
      <c r="AG140" s="92" t="n">
        <f aca="false">Tabla_Simulada!AH140-Tabla_ValidaciónMétodo!AH140</f>
        <v>0</v>
      </c>
      <c r="AH140" s="92" t="n">
        <f aca="false">Tabla_Simulada!AI140-Tabla_ValidaciónMétodo!AI140</f>
        <v>0</v>
      </c>
      <c r="AI140" s="92" t="n">
        <f aca="false">Tabla_Simulada!AJ140-Tabla_ValidaciónMétodo!AJ140</f>
        <v>0</v>
      </c>
      <c r="AJ140" s="92" t="n">
        <f aca="false">Tabla_Simulada!AK140-Tabla_ValidaciónMétodo!AK140</f>
        <v>0</v>
      </c>
      <c r="AK140" s="92" t="n">
        <f aca="false">Tabla_Simulada!AL140-Tabla_ValidaciónMétodo!AL140</f>
        <v>0</v>
      </c>
      <c r="AL140" s="92" t="n">
        <f aca="false">Tabla_Simulada!AM140-Tabla_ValidaciónMétodo!AM140</f>
        <v>0</v>
      </c>
      <c r="AM140" s="92" t="n">
        <f aca="false">Tabla_Simulada!AN140-Tabla_ValidaciónMétodo!AN140</f>
        <v>0</v>
      </c>
      <c r="AO140" s="94" t="n">
        <f aca="false">Tabla_Simulada!AP140-Tabla_ValidaciónMétodo!AP140</f>
        <v>0</v>
      </c>
      <c r="AP140" s="81" t="n">
        <f aca="false">Tabla_Simulada!AQ140-Tabla_ValidaciónMétodo!AQ140</f>
        <v>0</v>
      </c>
      <c r="AQ140" s="94" t="n">
        <f aca="false">Tabla_Simulada!AR140-Tabla_ValidaciónMétodo!AR140</f>
        <v>0</v>
      </c>
      <c r="AR140" s="81" t="n">
        <f aca="false">Tabla_Simulada!AS140-Tabla_ValidaciónMétodo!AS140</f>
        <v>0</v>
      </c>
      <c r="AS140" s="94" t="n">
        <f aca="false">Tabla_Simulada!AT140-Tabla_ValidaciónMétodo!AT140</f>
        <v>0</v>
      </c>
      <c r="AT140" s="81" t="n">
        <f aca="false">Tabla_Simulada!AU140-Tabla_ValidaciónMétodo!AU140</f>
        <v>0</v>
      </c>
      <c r="AU140" s="94" t="n">
        <f aca="false">Tabla_Simulada!AV140-Tabla_ValidaciónMétodo!AV140</f>
        <v>0</v>
      </c>
      <c r="AV140" s="81" t="n">
        <f aca="false">Tabla_Simulada!AW140-Tabla_ValidaciónMétodo!AW140</f>
        <v>0</v>
      </c>
      <c r="AW140" s="94" t="n">
        <f aca="false">Tabla_Simulada!AX140-Tabla_ValidaciónMétodo!AX140</f>
        <v>0</v>
      </c>
      <c r="AX140" s="81" t="n">
        <f aca="false">Tabla_Simulada!AY140-Tabla_ValidaciónMétodo!AY140</f>
        <v>0</v>
      </c>
    </row>
    <row r="141" customFormat="false" ht="13.8" hidden="false" customHeight="false" outlineLevel="0" collapsed="false">
      <c r="A141" s="89" t="s">
        <v>65</v>
      </c>
      <c r="B141" s="81" t="n">
        <f aca="false">Tabla_Simulada!B141-Tabla_ValidaciónMétodo!B141</f>
        <v>0</v>
      </c>
      <c r="C141" s="81" t="n">
        <f aca="false">Tabla_Simulada!C141-Tabla_ValidaciónMétodo!C141</f>
        <v>0</v>
      </c>
      <c r="D141" s="81" t="n">
        <f aca="false">Tabla_Simulada!D141-Tabla_ValidaciónMétodo!D141</f>
        <v>0</v>
      </c>
      <c r="E141" s="81" t="n">
        <f aca="false">Tabla_Simulada!E141-Tabla_ValidaciónMétodo!E141</f>
        <v>0</v>
      </c>
      <c r="F141" s="81" t="n">
        <f aca="false">Tabla_Simulada!F141-Tabla_ValidaciónMétodo!F141</f>
        <v>0</v>
      </c>
      <c r="G141" s="81" t="n">
        <f aca="false">Tabla_Simulada!G141-Tabla_ValidaciónMétodo!G141</f>
        <v>0</v>
      </c>
      <c r="H141" s="81" t="n">
        <f aca="false">Tabla_Simulada!H141-Tabla_ValidaciónMétodo!H141</f>
        <v>0</v>
      </c>
      <c r="I141" s="94" t="n">
        <f aca="false">Tabla_Simulada!I141-Tabla_ValidaciónMétodo!I141</f>
        <v>0</v>
      </c>
      <c r="J141" s="81" t="n">
        <f aca="false">Tabla_Simulada!J141-Tabla_ValidaciónMétodo!J141</f>
        <v>0</v>
      </c>
      <c r="K141" s="94" t="n">
        <f aca="false">Tabla_Simulada!K141-Tabla_ValidaciónMétodo!K141</f>
        <v>0</v>
      </c>
      <c r="L141" s="81" t="n">
        <f aca="false">Tabla_Simulada!L141-Tabla_ValidaciónMétodo!L141</f>
        <v>0</v>
      </c>
      <c r="M141" s="94" t="n">
        <f aca="false">Tabla_Simulada!M141-Tabla_ValidaciónMétodo!M141</f>
        <v>0</v>
      </c>
      <c r="N141" s="81" t="n">
        <f aca="false">Tabla_Simulada!N141-Tabla_ValidaciónMétodo!N141</f>
        <v>0</v>
      </c>
      <c r="O141" s="81" t="n">
        <f aca="false">Tabla_Simulada!P141-Tabla_ValidaciónMétodo!P141</f>
        <v>0</v>
      </c>
      <c r="P141" s="81" t="n">
        <f aca="false">Tabla_Simulada!Q141-Tabla_ValidaciónMétodo!Q141</f>
        <v>0</v>
      </c>
      <c r="Q141" s="81" t="n">
        <f aca="false">Tabla_Simulada!R141-Tabla_ValidaciónMétodo!R141</f>
        <v>0</v>
      </c>
      <c r="S141" s="81" t="n">
        <f aca="false">Tabla_Simulada!T141-Tabla_ValidaciónMétodo!T141</f>
        <v>0</v>
      </c>
      <c r="T141" s="81" t="n">
        <f aca="false">Tabla_Simulada!U141-Tabla_ValidaciónMétodo!U141</f>
        <v>0</v>
      </c>
      <c r="U141" s="81" t="n">
        <f aca="false">Tabla_Simulada!V141-Tabla_ValidaciónMétodo!V141</f>
        <v>0</v>
      </c>
      <c r="V141" s="81" t="n">
        <f aca="false">Tabla_Simulada!W141-Tabla_ValidaciónMétodo!W141</f>
        <v>0</v>
      </c>
      <c r="W141" s="81" t="n">
        <f aca="false">Tabla_Simulada!X141-Tabla_ValidaciónMétodo!X141</f>
        <v>0</v>
      </c>
      <c r="X141" s="81" t="n">
        <f aca="false">Tabla_Simulada!Y141-Tabla_ValidaciónMétodo!Y141</f>
        <v>0</v>
      </c>
      <c r="Y141" s="81" t="n">
        <f aca="false">Tabla_Simulada!Z141-Tabla_ValidaciónMétodo!Z141</f>
        <v>0</v>
      </c>
      <c r="Z141" s="81" t="n">
        <f aca="false">Tabla_Simulada!AA141-Tabla_ValidaciónMétodo!AA141</f>
        <v>0</v>
      </c>
      <c r="AC141" s="91" t="n">
        <f aca="false">Tabla_Simulada!AD141-Tabla_ValidaciónMétodo!AD141</f>
        <v>0</v>
      </c>
      <c r="AD141" s="92" t="n">
        <f aca="false">Tabla_Simulada!AE141-Tabla_ValidaciónMétodo!AE141</f>
        <v>0</v>
      </c>
      <c r="AE141" s="93" t="n">
        <f aca="false">Tabla_Simulada!AF141-Tabla_ValidaciónMétodo!AF141</f>
        <v>0</v>
      </c>
      <c r="AF141" s="92" t="n">
        <f aca="false">Tabla_Simulada!AG141-Tabla_ValidaciónMétodo!AG141</f>
        <v>0</v>
      </c>
      <c r="AG141" s="92" t="n">
        <f aca="false">Tabla_Simulada!AH141-Tabla_ValidaciónMétodo!AH141</f>
        <v>0</v>
      </c>
      <c r="AH141" s="92" t="n">
        <f aca="false">Tabla_Simulada!AI141-Tabla_ValidaciónMétodo!AI141</f>
        <v>0</v>
      </c>
      <c r="AI141" s="92" t="n">
        <f aca="false">Tabla_Simulada!AJ141-Tabla_ValidaciónMétodo!AJ141</f>
        <v>0</v>
      </c>
      <c r="AJ141" s="92" t="n">
        <f aca="false">Tabla_Simulada!AK141-Tabla_ValidaciónMétodo!AK141</f>
        <v>0</v>
      </c>
      <c r="AK141" s="92" t="n">
        <f aca="false">Tabla_Simulada!AL141-Tabla_ValidaciónMétodo!AL141</f>
        <v>0</v>
      </c>
      <c r="AL141" s="92" t="n">
        <f aca="false">Tabla_Simulada!AM141-Tabla_ValidaciónMétodo!AM141</f>
        <v>0</v>
      </c>
      <c r="AM141" s="92" t="n">
        <f aca="false">Tabla_Simulada!AN141-Tabla_ValidaciónMétodo!AN141</f>
        <v>0</v>
      </c>
      <c r="AO141" s="94" t="n">
        <f aca="false">Tabla_Simulada!AP141-Tabla_ValidaciónMétodo!AP141</f>
        <v>0</v>
      </c>
      <c r="AP141" s="81" t="n">
        <f aca="false">Tabla_Simulada!AQ141-Tabla_ValidaciónMétodo!AQ141</f>
        <v>0</v>
      </c>
      <c r="AQ141" s="94" t="n">
        <f aca="false">Tabla_Simulada!AR141-Tabla_ValidaciónMétodo!AR141</f>
        <v>0</v>
      </c>
      <c r="AR141" s="81" t="n">
        <f aca="false">Tabla_Simulada!AS141-Tabla_ValidaciónMétodo!AS141</f>
        <v>0</v>
      </c>
      <c r="AS141" s="94" t="n">
        <f aca="false">Tabla_Simulada!AT141-Tabla_ValidaciónMétodo!AT141</f>
        <v>0</v>
      </c>
      <c r="AT141" s="81" t="n">
        <f aca="false">Tabla_Simulada!AU141-Tabla_ValidaciónMétodo!AU141</f>
        <v>0</v>
      </c>
      <c r="AU141" s="94" t="n">
        <f aca="false">Tabla_Simulada!AV141-Tabla_ValidaciónMétodo!AV141</f>
        <v>0</v>
      </c>
      <c r="AV141" s="81" t="n">
        <f aca="false">Tabla_Simulada!AW141-Tabla_ValidaciónMétodo!AW141</f>
        <v>0</v>
      </c>
      <c r="AW141" s="94" t="n">
        <f aca="false">Tabla_Simulada!AX141-Tabla_ValidaciónMétodo!AX141</f>
        <v>0</v>
      </c>
      <c r="AX141" s="81" t="n">
        <f aca="false">Tabla_Simulada!AY141-Tabla_ValidaciónMétodo!AY141</f>
        <v>0</v>
      </c>
    </row>
    <row r="142" customFormat="false" ht="13.8" hidden="false" customHeight="false" outlineLevel="0" collapsed="false">
      <c r="A142" s="89" t="s">
        <v>66</v>
      </c>
      <c r="B142" s="81" t="n">
        <f aca="false">Tabla_Simulada!B142-Tabla_ValidaciónMétodo!B142</f>
        <v>0</v>
      </c>
      <c r="C142" s="81" t="n">
        <f aca="false">Tabla_Simulada!C142-Tabla_ValidaciónMétodo!C142</f>
        <v>0</v>
      </c>
      <c r="D142" s="81" t="n">
        <f aca="false">Tabla_Simulada!D142-Tabla_ValidaciónMétodo!D142</f>
        <v>0</v>
      </c>
      <c r="E142" s="81" t="n">
        <f aca="false">Tabla_Simulada!E142-Tabla_ValidaciónMétodo!E142</f>
        <v>0</v>
      </c>
      <c r="F142" s="81" t="n">
        <f aca="false">Tabla_Simulada!F142-Tabla_ValidaciónMétodo!F142</f>
        <v>0</v>
      </c>
      <c r="G142" s="81" t="n">
        <f aca="false">Tabla_Simulada!G142-Tabla_ValidaciónMétodo!G142</f>
        <v>0</v>
      </c>
      <c r="H142" s="81" t="n">
        <f aca="false">Tabla_Simulada!H142-Tabla_ValidaciónMétodo!H142</f>
        <v>0</v>
      </c>
      <c r="I142" s="94" t="n">
        <f aca="false">Tabla_Simulada!I142-Tabla_ValidaciónMétodo!I142</f>
        <v>0</v>
      </c>
      <c r="J142" s="81" t="n">
        <f aca="false">Tabla_Simulada!J142-Tabla_ValidaciónMétodo!J142</f>
        <v>0</v>
      </c>
      <c r="K142" s="94" t="n">
        <f aca="false">Tabla_Simulada!K142-Tabla_ValidaciónMétodo!K142</f>
        <v>0</v>
      </c>
      <c r="L142" s="81" t="n">
        <f aca="false">Tabla_Simulada!L142-Tabla_ValidaciónMétodo!L142</f>
        <v>0</v>
      </c>
      <c r="M142" s="94" t="n">
        <f aca="false">Tabla_Simulada!M142-Tabla_ValidaciónMétodo!M142</f>
        <v>0</v>
      </c>
      <c r="N142" s="81" t="n">
        <f aca="false">Tabla_Simulada!N142-Tabla_ValidaciónMétodo!N142</f>
        <v>0</v>
      </c>
      <c r="O142" s="81" t="n">
        <f aca="false">Tabla_Simulada!P142-Tabla_ValidaciónMétodo!P142</f>
        <v>0</v>
      </c>
      <c r="P142" s="81" t="n">
        <f aca="false">Tabla_Simulada!Q142-Tabla_ValidaciónMétodo!Q142</f>
        <v>0</v>
      </c>
      <c r="Q142" s="81" t="n">
        <f aca="false">Tabla_Simulada!R142-Tabla_ValidaciónMétodo!R142</f>
        <v>0</v>
      </c>
      <c r="S142" s="81" t="n">
        <f aca="false">Tabla_Simulada!T142-Tabla_ValidaciónMétodo!T142</f>
        <v>0</v>
      </c>
      <c r="T142" s="81" t="n">
        <f aca="false">Tabla_Simulada!U142-Tabla_ValidaciónMétodo!U142</f>
        <v>0</v>
      </c>
      <c r="U142" s="81" t="n">
        <f aca="false">Tabla_Simulada!V142-Tabla_ValidaciónMétodo!V142</f>
        <v>0</v>
      </c>
      <c r="V142" s="81" t="n">
        <f aca="false">Tabla_Simulada!W142-Tabla_ValidaciónMétodo!W142</f>
        <v>0</v>
      </c>
      <c r="W142" s="81" t="n">
        <f aca="false">Tabla_Simulada!X142-Tabla_ValidaciónMétodo!X142</f>
        <v>0</v>
      </c>
      <c r="X142" s="81" t="n">
        <f aca="false">Tabla_Simulada!Y142-Tabla_ValidaciónMétodo!Y142</f>
        <v>0</v>
      </c>
      <c r="Y142" s="81" t="n">
        <f aca="false">Tabla_Simulada!Z142-Tabla_ValidaciónMétodo!Z142</f>
        <v>0</v>
      </c>
      <c r="Z142" s="81" t="n">
        <f aca="false">Tabla_Simulada!AA142-Tabla_ValidaciónMétodo!AA142</f>
        <v>0</v>
      </c>
      <c r="AC142" s="91" t="n">
        <f aca="false">Tabla_Simulada!AD142-Tabla_ValidaciónMétodo!AD142</f>
        <v>0</v>
      </c>
      <c r="AD142" s="92" t="n">
        <f aca="false">Tabla_Simulada!AE142-Tabla_ValidaciónMétodo!AE142</f>
        <v>0</v>
      </c>
      <c r="AE142" s="93" t="n">
        <f aca="false">Tabla_Simulada!AF142-Tabla_ValidaciónMétodo!AF142</f>
        <v>0</v>
      </c>
      <c r="AF142" s="92" t="n">
        <f aca="false">Tabla_Simulada!AG142-Tabla_ValidaciónMétodo!AG142</f>
        <v>0</v>
      </c>
      <c r="AG142" s="92" t="n">
        <f aca="false">Tabla_Simulada!AH142-Tabla_ValidaciónMétodo!AH142</f>
        <v>0</v>
      </c>
      <c r="AH142" s="92" t="n">
        <f aca="false">Tabla_Simulada!AI142-Tabla_ValidaciónMétodo!AI142</f>
        <v>0</v>
      </c>
      <c r="AI142" s="92" t="n">
        <f aca="false">Tabla_Simulada!AJ142-Tabla_ValidaciónMétodo!AJ142</f>
        <v>0</v>
      </c>
      <c r="AJ142" s="92" t="n">
        <f aca="false">Tabla_Simulada!AK142-Tabla_ValidaciónMétodo!AK142</f>
        <v>0</v>
      </c>
      <c r="AK142" s="92" t="n">
        <f aca="false">Tabla_Simulada!AL142-Tabla_ValidaciónMétodo!AL142</f>
        <v>0</v>
      </c>
      <c r="AL142" s="92" t="n">
        <f aca="false">Tabla_Simulada!AM142-Tabla_ValidaciónMétodo!AM142</f>
        <v>0</v>
      </c>
      <c r="AM142" s="92" t="n">
        <f aca="false">Tabla_Simulada!AN142-Tabla_ValidaciónMétodo!AN142</f>
        <v>0</v>
      </c>
      <c r="AO142" s="94" t="n">
        <f aca="false">Tabla_Simulada!AP142-Tabla_ValidaciónMétodo!AP142</f>
        <v>0</v>
      </c>
      <c r="AP142" s="81" t="n">
        <f aca="false">Tabla_Simulada!AQ142-Tabla_ValidaciónMétodo!AQ142</f>
        <v>0</v>
      </c>
      <c r="AQ142" s="94" t="n">
        <f aca="false">Tabla_Simulada!AR142-Tabla_ValidaciónMétodo!AR142</f>
        <v>0</v>
      </c>
      <c r="AR142" s="81" t="n">
        <f aca="false">Tabla_Simulada!AS142-Tabla_ValidaciónMétodo!AS142</f>
        <v>0</v>
      </c>
      <c r="AS142" s="94" t="n">
        <f aca="false">Tabla_Simulada!AT142-Tabla_ValidaciónMétodo!AT142</f>
        <v>0</v>
      </c>
      <c r="AT142" s="81" t="n">
        <f aca="false">Tabla_Simulada!AU142-Tabla_ValidaciónMétodo!AU142</f>
        <v>0</v>
      </c>
      <c r="AU142" s="94" t="n">
        <f aca="false">Tabla_Simulada!AV142-Tabla_ValidaciónMétodo!AV142</f>
        <v>0</v>
      </c>
      <c r="AV142" s="81" t="n">
        <f aca="false">Tabla_Simulada!AW142-Tabla_ValidaciónMétodo!AW142</f>
        <v>0</v>
      </c>
      <c r="AW142" s="94" t="n">
        <f aca="false">Tabla_Simulada!AX142-Tabla_ValidaciónMétodo!AX142</f>
        <v>0</v>
      </c>
      <c r="AX142" s="81" t="n">
        <f aca="false">Tabla_Simulada!AY142-Tabla_ValidaciónMétodo!AY142</f>
        <v>0</v>
      </c>
    </row>
    <row r="143" customFormat="false" ht="13.8" hidden="false" customHeight="false" outlineLevel="0" collapsed="false">
      <c r="A143" s="89" t="s">
        <v>67</v>
      </c>
      <c r="B143" s="81" t="n">
        <f aca="false">Tabla_Simulada!B143-Tabla_ValidaciónMétodo!B143</f>
        <v>0</v>
      </c>
      <c r="C143" s="81" t="n">
        <f aca="false">Tabla_Simulada!C143-Tabla_ValidaciónMétodo!C143</f>
        <v>0</v>
      </c>
      <c r="D143" s="81" t="n">
        <f aca="false">Tabla_Simulada!D143-Tabla_ValidaciónMétodo!D143</f>
        <v>0</v>
      </c>
      <c r="E143" s="81" t="n">
        <f aca="false">Tabla_Simulada!E143-Tabla_ValidaciónMétodo!E143</f>
        <v>0</v>
      </c>
      <c r="F143" s="81" t="n">
        <f aca="false">Tabla_Simulada!F143-Tabla_ValidaciónMétodo!F143</f>
        <v>0</v>
      </c>
      <c r="G143" s="81" t="n">
        <f aca="false">Tabla_Simulada!G143-Tabla_ValidaciónMétodo!G143</f>
        <v>0</v>
      </c>
      <c r="H143" s="81" t="n">
        <f aca="false">Tabla_Simulada!H143-Tabla_ValidaciónMétodo!H143</f>
        <v>0</v>
      </c>
      <c r="I143" s="94" t="n">
        <f aca="false">Tabla_Simulada!I143-Tabla_ValidaciónMétodo!I143</f>
        <v>0</v>
      </c>
      <c r="J143" s="81" t="n">
        <f aca="false">Tabla_Simulada!J143-Tabla_ValidaciónMétodo!J143</f>
        <v>0</v>
      </c>
      <c r="K143" s="94" t="n">
        <f aca="false">Tabla_Simulada!K143-Tabla_ValidaciónMétodo!K143</f>
        <v>0</v>
      </c>
      <c r="L143" s="81" t="n">
        <f aca="false">Tabla_Simulada!L143-Tabla_ValidaciónMétodo!L143</f>
        <v>0</v>
      </c>
      <c r="M143" s="94" t="n">
        <f aca="false">Tabla_Simulada!M143-Tabla_ValidaciónMétodo!M143</f>
        <v>0</v>
      </c>
      <c r="N143" s="81" t="n">
        <f aca="false">Tabla_Simulada!N143-Tabla_ValidaciónMétodo!N143</f>
        <v>0</v>
      </c>
      <c r="O143" s="81" t="n">
        <f aca="false">Tabla_Simulada!P143-Tabla_ValidaciónMétodo!P143</f>
        <v>0</v>
      </c>
      <c r="P143" s="81" t="n">
        <f aca="false">Tabla_Simulada!Q143-Tabla_ValidaciónMétodo!Q143</f>
        <v>0</v>
      </c>
      <c r="Q143" s="81" t="n">
        <f aca="false">Tabla_Simulada!R143-Tabla_ValidaciónMétodo!R143</f>
        <v>0</v>
      </c>
      <c r="S143" s="81" t="n">
        <f aca="false">Tabla_Simulada!T143-Tabla_ValidaciónMétodo!T143</f>
        <v>0</v>
      </c>
      <c r="T143" s="81" t="n">
        <f aca="false">Tabla_Simulada!U143-Tabla_ValidaciónMétodo!U143</f>
        <v>0</v>
      </c>
      <c r="U143" s="81" t="n">
        <f aca="false">Tabla_Simulada!V143-Tabla_ValidaciónMétodo!V143</f>
        <v>0</v>
      </c>
      <c r="V143" s="81" t="n">
        <f aca="false">Tabla_Simulada!W143-Tabla_ValidaciónMétodo!W143</f>
        <v>0</v>
      </c>
      <c r="W143" s="81" t="n">
        <f aca="false">Tabla_Simulada!X143-Tabla_ValidaciónMétodo!X143</f>
        <v>0</v>
      </c>
      <c r="X143" s="81" t="n">
        <f aca="false">Tabla_Simulada!Y143-Tabla_ValidaciónMétodo!Y143</f>
        <v>0</v>
      </c>
      <c r="Y143" s="81" t="n">
        <f aca="false">Tabla_Simulada!Z143-Tabla_ValidaciónMétodo!Z143</f>
        <v>0</v>
      </c>
      <c r="Z143" s="81" t="n">
        <f aca="false">Tabla_Simulada!AA143-Tabla_ValidaciónMétodo!AA143</f>
        <v>0</v>
      </c>
      <c r="AC143" s="91" t="n">
        <f aca="false">Tabla_Simulada!AD143-Tabla_ValidaciónMétodo!AD143</f>
        <v>0</v>
      </c>
      <c r="AD143" s="92" t="n">
        <f aca="false">Tabla_Simulada!AE143-Tabla_ValidaciónMétodo!AE143</f>
        <v>0</v>
      </c>
      <c r="AE143" s="93" t="n">
        <f aca="false">Tabla_Simulada!AF143-Tabla_ValidaciónMétodo!AF143</f>
        <v>0</v>
      </c>
      <c r="AF143" s="92" t="n">
        <f aca="false">Tabla_Simulada!AG143-Tabla_ValidaciónMétodo!AG143</f>
        <v>0</v>
      </c>
      <c r="AG143" s="92" t="n">
        <f aca="false">Tabla_Simulada!AH143-Tabla_ValidaciónMétodo!AH143</f>
        <v>0</v>
      </c>
      <c r="AH143" s="92" t="n">
        <f aca="false">Tabla_Simulada!AI143-Tabla_ValidaciónMétodo!AI143</f>
        <v>0</v>
      </c>
      <c r="AI143" s="92" t="n">
        <f aca="false">Tabla_Simulada!AJ143-Tabla_ValidaciónMétodo!AJ143</f>
        <v>0</v>
      </c>
      <c r="AJ143" s="92" t="n">
        <f aca="false">Tabla_Simulada!AK143-Tabla_ValidaciónMétodo!AK143</f>
        <v>0</v>
      </c>
      <c r="AK143" s="92" t="n">
        <f aca="false">Tabla_Simulada!AL143-Tabla_ValidaciónMétodo!AL143</f>
        <v>0</v>
      </c>
      <c r="AL143" s="92" t="n">
        <f aca="false">Tabla_Simulada!AM143-Tabla_ValidaciónMétodo!AM143</f>
        <v>0</v>
      </c>
      <c r="AM143" s="92" t="n">
        <f aca="false">Tabla_Simulada!AN143-Tabla_ValidaciónMétodo!AN143</f>
        <v>0</v>
      </c>
      <c r="AO143" s="94" t="n">
        <f aca="false">Tabla_Simulada!AP143-Tabla_ValidaciónMétodo!AP143</f>
        <v>0</v>
      </c>
      <c r="AP143" s="81" t="n">
        <f aca="false">Tabla_Simulada!AQ143-Tabla_ValidaciónMétodo!AQ143</f>
        <v>0</v>
      </c>
      <c r="AQ143" s="94" t="n">
        <f aca="false">Tabla_Simulada!AR143-Tabla_ValidaciónMétodo!AR143</f>
        <v>0</v>
      </c>
      <c r="AR143" s="81" t="n">
        <f aca="false">Tabla_Simulada!AS143-Tabla_ValidaciónMétodo!AS143</f>
        <v>0</v>
      </c>
      <c r="AS143" s="94" t="n">
        <f aca="false">Tabla_Simulada!AT143-Tabla_ValidaciónMétodo!AT143</f>
        <v>0</v>
      </c>
      <c r="AT143" s="81" t="n">
        <f aca="false">Tabla_Simulada!AU143-Tabla_ValidaciónMétodo!AU143</f>
        <v>0</v>
      </c>
      <c r="AU143" s="94" t="n">
        <f aca="false">Tabla_Simulada!AV143-Tabla_ValidaciónMétodo!AV143</f>
        <v>0</v>
      </c>
      <c r="AV143" s="81" t="n">
        <f aca="false">Tabla_Simulada!AW143-Tabla_ValidaciónMétodo!AW143</f>
        <v>0</v>
      </c>
      <c r="AW143" s="94" t="n">
        <f aca="false">Tabla_Simulada!AX143-Tabla_ValidaciónMétodo!AX143</f>
        <v>0</v>
      </c>
      <c r="AX143" s="81" t="n">
        <f aca="false">Tabla_Simulada!AY143-Tabla_ValidaciónMétodo!AY143</f>
        <v>0</v>
      </c>
    </row>
    <row r="144" customFormat="false" ht="13.8" hidden="false" customHeight="false" outlineLevel="0" collapsed="false">
      <c r="A144" s="89" t="s">
        <v>68</v>
      </c>
      <c r="B144" s="81" t="n">
        <f aca="false">Tabla_Simulada!B144-Tabla_ValidaciónMétodo!B144</f>
        <v>0</v>
      </c>
      <c r="C144" s="81" t="n">
        <f aca="false">Tabla_Simulada!C144-Tabla_ValidaciónMétodo!C144</f>
        <v>0</v>
      </c>
      <c r="D144" s="81" t="n">
        <f aca="false">Tabla_Simulada!D144-Tabla_ValidaciónMétodo!D144</f>
        <v>0</v>
      </c>
      <c r="E144" s="81" t="n">
        <f aca="false">Tabla_Simulada!E144-Tabla_ValidaciónMétodo!E144</f>
        <v>0</v>
      </c>
      <c r="F144" s="81" t="n">
        <f aca="false">Tabla_Simulada!F144-Tabla_ValidaciónMétodo!F144</f>
        <v>0</v>
      </c>
      <c r="G144" s="81" t="n">
        <f aca="false">Tabla_Simulada!G144-Tabla_ValidaciónMétodo!G144</f>
        <v>0</v>
      </c>
      <c r="H144" s="81" t="n">
        <f aca="false">Tabla_Simulada!H144-Tabla_ValidaciónMétodo!H144</f>
        <v>0</v>
      </c>
      <c r="I144" s="94" t="n">
        <f aca="false">Tabla_Simulada!I144-Tabla_ValidaciónMétodo!I144</f>
        <v>0</v>
      </c>
      <c r="J144" s="81" t="n">
        <f aca="false">Tabla_Simulada!J144-Tabla_ValidaciónMétodo!J144</f>
        <v>0</v>
      </c>
      <c r="K144" s="94" t="n">
        <f aca="false">Tabla_Simulada!K144-Tabla_ValidaciónMétodo!K144</f>
        <v>0</v>
      </c>
      <c r="L144" s="81" t="n">
        <f aca="false">Tabla_Simulada!L144-Tabla_ValidaciónMétodo!L144</f>
        <v>0</v>
      </c>
      <c r="M144" s="94" t="n">
        <f aca="false">Tabla_Simulada!M144-Tabla_ValidaciónMétodo!M144</f>
        <v>0</v>
      </c>
      <c r="N144" s="81" t="n">
        <f aca="false">Tabla_Simulada!N144-Tabla_ValidaciónMétodo!N144</f>
        <v>0</v>
      </c>
      <c r="O144" s="81" t="n">
        <f aca="false">Tabla_Simulada!P144-Tabla_ValidaciónMétodo!P144</f>
        <v>0</v>
      </c>
      <c r="P144" s="81" t="n">
        <f aca="false">Tabla_Simulada!Q144-Tabla_ValidaciónMétodo!Q144</f>
        <v>0</v>
      </c>
      <c r="Q144" s="81" t="n">
        <f aca="false">Tabla_Simulada!R144-Tabla_ValidaciónMétodo!R144</f>
        <v>0</v>
      </c>
      <c r="S144" s="81" t="n">
        <f aca="false">Tabla_Simulada!T144-Tabla_ValidaciónMétodo!T144</f>
        <v>0</v>
      </c>
      <c r="T144" s="81" t="n">
        <f aca="false">Tabla_Simulada!U144-Tabla_ValidaciónMétodo!U144</f>
        <v>0</v>
      </c>
      <c r="U144" s="81" t="n">
        <f aca="false">Tabla_Simulada!V144-Tabla_ValidaciónMétodo!V144</f>
        <v>0</v>
      </c>
      <c r="V144" s="81" t="n">
        <f aca="false">Tabla_Simulada!W144-Tabla_ValidaciónMétodo!W144</f>
        <v>0</v>
      </c>
      <c r="W144" s="81" t="n">
        <f aca="false">Tabla_Simulada!X144-Tabla_ValidaciónMétodo!X144</f>
        <v>0</v>
      </c>
      <c r="X144" s="81" t="n">
        <f aca="false">Tabla_Simulada!Y144-Tabla_ValidaciónMétodo!Y144</f>
        <v>0</v>
      </c>
      <c r="Y144" s="81" t="n">
        <f aca="false">Tabla_Simulada!Z144-Tabla_ValidaciónMétodo!Z144</f>
        <v>0</v>
      </c>
      <c r="Z144" s="81" t="n">
        <f aca="false">Tabla_Simulada!AA144-Tabla_ValidaciónMétodo!AA144</f>
        <v>0</v>
      </c>
      <c r="AC144" s="91" t="n">
        <f aca="false">Tabla_Simulada!AD144-Tabla_ValidaciónMétodo!AD144</f>
        <v>0</v>
      </c>
      <c r="AD144" s="92" t="n">
        <f aca="false">Tabla_Simulada!AE144-Tabla_ValidaciónMétodo!AE144</f>
        <v>0</v>
      </c>
      <c r="AE144" s="93" t="n">
        <f aca="false">Tabla_Simulada!AF144-Tabla_ValidaciónMétodo!AF144</f>
        <v>0</v>
      </c>
      <c r="AF144" s="92" t="n">
        <f aca="false">Tabla_Simulada!AG144-Tabla_ValidaciónMétodo!AG144</f>
        <v>0</v>
      </c>
      <c r="AG144" s="92" t="n">
        <f aca="false">Tabla_Simulada!AH144-Tabla_ValidaciónMétodo!AH144</f>
        <v>0</v>
      </c>
      <c r="AH144" s="92" t="n">
        <f aca="false">Tabla_Simulada!AI144-Tabla_ValidaciónMétodo!AI144</f>
        <v>0</v>
      </c>
      <c r="AI144" s="92" t="n">
        <f aca="false">Tabla_Simulada!AJ144-Tabla_ValidaciónMétodo!AJ144</f>
        <v>0</v>
      </c>
      <c r="AJ144" s="92" t="n">
        <f aca="false">Tabla_Simulada!AK144-Tabla_ValidaciónMétodo!AK144</f>
        <v>0</v>
      </c>
      <c r="AK144" s="92" t="n">
        <f aca="false">Tabla_Simulada!AL144-Tabla_ValidaciónMétodo!AL144</f>
        <v>0</v>
      </c>
      <c r="AL144" s="92" t="n">
        <f aca="false">Tabla_Simulada!AM144-Tabla_ValidaciónMétodo!AM144</f>
        <v>0</v>
      </c>
      <c r="AM144" s="92" t="n">
        <f aca="false">Tabla_Simulada!AN144-Tabla_ValidaciónMétodo!AN144</f>
        <v>0</v>
      </c>
      <c r="AO144" s="94" t="n">
        <f aca="false">Tabla_Simulada!AP144-Tabla_ValidaciónMétodo!AP144</f>
        <v>0</v>
      </c>
      <c r="AP144" s="81" t="n">
        <f aca="false">Tabla_Simulada!AQ144-Tabla_ValidaciónMétodo!AQ144</f>
        <v>0</v>
      </c>
      <c r="AQ144" s="94" t="n">
        <f aca="false">Tabla_Simulada!AR144-Tabla_ValidaciónMétodo!AR144</f>
        <v>0</v>
      </c>
      <c r="AR144" s="81" t="n">
        <f aca="false">Tabla_Simulada!AS144-Tabla_ValidaciónMétodo!AS144</f>
        <v>0</v>
      </c>
      <c r="AS144" s="94" t="n">
        <f aca="false">Tabla_Simulada!AT144-Tabla_ValidaciónMétodo!AT144</f>
        <v>0</v>
      </c>
      <c r="AT144" s="81" t="n">
        <f aca="false">Tabla_Simulada!AU144-Tabla_ValidaciónMétodo!AU144</f>
        <v>0</v>
      </c>
      <c r="AU144" s="94" t="n">
        <f aca="false">Tabla_Simulada!AV144-Tabla_ValidaciónMétodo!AV144</f>
        <v>0</v>
      </c>
      <c r="AV144" s="81" t="n">
        <f aca="false">Tabla_Simulada!AW144-Tabla_ValidaciónMétodo!AW144</f>
        <v>0</v>
      </c>
      <c r="AW144" s="94" t="n">
        <f aca="false">Tabla_Simulada!AX144-Tabla_ValidaciónMétodo!AX144</f>
        <v>0</v>
      </c>
      <c r="AX144" s="81" t="n">
        <f aca="false">Tabla_Simulada!AY144-Tabla_ValidaciónMétodo!AY144</f>
        <v>0</v>
      </c>
    </row>
    <row r="145" customFormat="false" ht="13.8" hidden="false" customHeight="false" outlineLevel="0" collapsed="false">
      <c r="A145" s="89" t="s">
        <v>69</v>
      </c>
      <c r="B145" s="81" t="n">
        <f aca="false">Tabla_Simulada!B145-Tabla_ValidaciónMétodo!B145</f>
        <v>0</v>
      </c>
      <c r="C145" s="81" t="n">
        <f aca="false">Tabla_Simulada!C145-Tabla_ValidaciónMétodo!C145</f>
        <v>0</v>
      </c>
      <c r="D145" s="81" t="n">
        <f aca="false">Tabla_Simulada!D145-Tabla_ValidaciónMétodo!D145</f>
        <v>0</v>
      </c>
      <c r="E145" s="81" t="n">
        <f aca="false">Tabla_Simulada!E145-Tabla_ValidaciónMétodo!E145</f>
        <v>0</v>
      </c>
      <c r="F145" s="81" t="n">
        <f aca="false">Tabla_Simulada!F145-Tabla_ValidaciónMétodo!F145</f>
        <v>0</v>
      </c>
      <c r="G145" s="81" t="n">
        <f aca="false">Tabla_Simulada!G145-Tabla_ValidaciónMétodo!G145</f>
        <v>0</v>
      </c>
      <c r="H145" s="81" t="n">
        <f aca="false">Tabla_Simulada!H145-Tabla_ValidaciónMétodo!H145</f>
        <v>0</v>
      </c>
      <c r="I145" s="94" t="n">
        <f aca="false">Tabla_Simulada!I145-Tabla_ValidaciónMétodo!I145</f>
        <v>0</v>
      </c>
      <c r="J145" s="81" t="n">
        <f aca="false">Tabla_Simulada!J145-Tabla_ValidaciónMétodo!J145</f>
        <v>0</v>
      </c>
      <c r="K145" s="94" t="n">
        <f aca="false">Tabla_Simulada!K145-Tabla_ValidaciónMétodo!K145</f>
        <v>0</v>
      </c>
      <c r="L145" s="81" t="n">
        <f aca="false">Tabla_Simulada!L145-Tabla_ValidaciónMétodo!L145</f>
        <v>0</v>
      </c>
      <c r="M145" s="94" t="n">
        <f aca="false">Tabla_Simulada!M145-Tabla_ValidaciónMétodo!M145</f>
        <v>0</v>
      </c>
      <c r="N145" s="81" t="n">
        <f aca="false">Tabla_Simulada!N145-Tabla_ValidaciónMétodo!N145</f>
        <v>0</v>
      </c>
      <c r="O145" s="81" t="n">
        <f aca="false">Tabla_Simulada!P145-Tabla_ValidaciónMétodo!P145</f>
        <v>0</v>
      </c>
      <c r="P145" s="81" t="n">
        <f aca="false">Tabla_Simulada!Q145-Tabla_ValidaciónMétodo!Q145</f>
        <v>0</v>
      </c>
      <c r="Q145" s="81" t="n">
        <f aca="false">Tabla_Simulada!R145-Tabla_ValidaciónMétodo!R145</f>
        <v>0</v>
      </c>
      <c r="S145" s="81" t="n">
        <f aca="false">Tabla_Simulada!T145-Tabla_ValidaciónMétodo!T145</f>
        <v>0</v>
      </c>
      <c r="T145" s="81" t="n">
        <f aca="false">Tabla_Simulada!U145-Tabla_ValidaciónMétodo!U145</f>
        <v>0</v>
      </c>
      <c r="U145" s="81" t="n">
        <f aca="false">Tabla_Simulada!V145-Tabla_ValidaciónMétodo!V145</f>
        <v>0</v>
      </c>
      <c r="V145" s="81" t="n">
        <f aca="false">Tabla_Simulada!W145-Tabla_ValidaciónMétodo!W145</f>
        <v>0</v>
      </c>
      <c r="W145" s="81" t="n">
        <f aca="false">Tabla_Simulada!X145-Tabla_ValidaciónMétodo!X145</f>
        <v>0</v>
      </c>
      <c r="X145" s="81" t="n">
        <f aca="false">Tabla_Simulada!Y145-Tabla_ValidaciónMétodo!Y145</f>
        <v>0</v>
      </c>
      <c r="Y145" s="81" t="n">
        <f aca="false">Tabla_Simulada!Z145-Tabla_ValidaciónMétodo!Z145</f>
        <v>0</v>
      </c>
      <c r="Z145" s="81" t="n">
        <f aca="false">Tabla_Simulada!AA145-Tabla_ValidaciónMétodo!AA145</f>
        <v>0</v>
      </c>
      <c r="AC145" s="91" t="n">
        <f aca="false">Tabla_Simulada!AD145-Tabla_ValidaciónMétodo!AD145</f>
        <v>0</v>
      </c>
      <c r="AD145" s="92" t="n">
        <f aca="false">Tabla_Simulada!AE145-Tabla_ValidaciónMétodo!AE145</f>
        <v>0</v>
      </c>
      <c r="AE145" s="93" t="n">
        <f aca="false">Tabla_Simulada!AF145-Tabla_ValidaciónMétodo!AF145</f>
        <v>0</v>
      </c>
      <c r="AF145" s="92" t="n">
        <f aca="false">Tabla_Simulada!AG145-Tabla_ValidaciónMétodo!AG145</f>
        <v>0</v>
      </c>
      <c r="AG145" s="92" t="n">
        <f aca="false">Tabla_Simulada!AH145-Tabla_ValidaciónMétodo!AH145</f>
        <v>0</v>
      </c>
      <c r="AH145" s="92" t="n">
        <f aca="false">Tabla_Simulada!AI145-Tabla_ValidaciónMétodo!AI145</f>
        <v>0</v>
      </c>
      <c r="AI145" s="92" t="n">
        <f aca="false">Tabla_Simulada!AJ145-Tabla_ValidaciónMétodo!AJ145</f>
        <v>0</v>
      </c>
      <c r="AJ145" s="92" t="n">
        <f aca="false">Tabla_Simulada!AK145-Tabla_ValidaciónMétodo!AK145</f>
        <v>0</v>
      </c>
      <c r="AK145" s="92" t="n">
        <f aca="false">Tabla_Simulada!AL145-Tabla_ValidaciónMétodo!AL145</f>
        <v>0</v>
      </c>
      <c r="AL145" s="92" t="n">
        <f aca="false">Tabla_Simulada!AM145-Tabla_ValidaciónMétodo!AM145</f>
        <v>0</v>
      </c>
      <c r="AM145" s="92" t="n">
        <f aca="false">Tabla_Simulada!AN145-Tabla_ValidaciónMétodo!AN145</f>
        <v>0</v>
      </c>
      <c r="AO145" s="94" t="n">
        <f aca="false">Tabla_Simulada!AP145-Tabla_ValidaciónMétodo!AP145</f>
        <v>0</v>
      </c>
      <c r="AP145" s="81" t="n">
        <f aca="false">Tabla_Simulada!AQ145-Tabla_ValidaciónMétodo!AQ145</f>
        <v>0</v>
      </c>
      <c r="AQ145" s="94" t="n">
        <f aca="false">Tabla_Simulada!AR145-Tabla_ValidaciónMétodo!AR145</f>
        <v>0</v>
      </c>
      <c r="AR145" s="81" t="n">
        <f aca="false">Tabla_Simulada!AS145-Tabla_ValidaciónMétodo!AS145</f>
        <v>0</v>
      </c>
      <c r="AS145" s="94" t="n">
        <f aca="false">Tabla_Simulada!AT145-Tabla_ValidaciónMétodo!AT145</f>
        <v>0</v>
      </c>
      <c r="AT145" s="81" t="n">
        <f aca="false">Tabla_Simulada!AU145-Tabla_ValidaciónMétodo!AU145</f>
        <v>0</v>
      </c>
      <c r="AU145" s="94" t="n">
        <f aca="false">Tabla_Simulada!AV145-Tabla_ValidaciónMétodo!AV145</f>
        <v>0</v>
      </c>
      <c r="AV145" s="81" t="n">
        <f aca="false">Tabla_Simulada!AW145-Tabla_ValidaciónMétodo!AW145</f>
        <v>0</v>
      </c>
      <c r="AW145" s="94" t="n">
        <f aca="false">Tabla_Simulada!AX145-Tabla_ValidaciónMétodo!AX145</f>
        <v>0</v>
      </c>
      <c r="AX145" s="81" t="n">
        <f aca="false">Tabla_Simulada!AY145-Tabla_ValidaciónMétodo!AY145</f>
        <v>0</v>
      </c>
    </row>
    <row r="146" customFormat="false" ht="13.8" hidden="false" customHeight="false" outlineLevel="0" collapsed="false">
      <c r="A146" s="95" t="s">
        <v>70</v>
      </c>
      <c r="B146" s="97" t="n">
        <f aca="false">Tabla_Simulada!B146-Tabla_ValidaciónMétodo!B146</f>
        <v>0</v>
      </c>
      <c r="C146" s="97" t="n">
        <f aca="false">Tabla_Simulada!C146-Tabla_ValidaciónMétodo!C146</f>
        <v>0</v>
      </c>
      <c r="D146" s="97" t="n">
        <f aca="false">Tabla_Simulada!D146-Tabla_ValidaciónMétodo!D146</f>
        <v>0</v>
      </c>
      <c r="E146" s="97" t="n">
        <f aca="false">Tabla_Simulada!E146-Tabla_ValidaciónMétodo!E146</f>
        <v>0</v>
      </c>
      <c r="F146" s="97" t="n">
        <f aca="false">Tabla_Simulada!F146-Tabla_ValidaciónMétodo!F146</f>
        <v>0</v>
      </c>
      <c r="G146" s="97" t="n">
        <f aca="false">Tabla_Simulada!G146-Tabla_ValidaciónMétodo!G146</f>
        <v>0</v>
      </c>
      <c r="H146" s="97" t="n">
        <f aca="false">Tabla_Simulada!H146-Tabla_ValidaciónMétodo!H146</f>
        <v>0</v>
      </c>
      <c r="I146" s="103" t="n">
        <f aca="false">Tabla_Simulada!I146-Tabla_ValidaciónMétodo!I146</f>
        <v>0</v>
      </c>
      <c r="J146" s="97" t="n">
        <f aca="false">Tabla_Simulada!J146-Tabla_ValidaciónMétodo!J146</f>
        <v>0</v>
      </c>
      <c r="K146" s="103" t="n">
        <f aca="false">Tabla_Simulada!K146-Tabla_ValidaciónMétodo!K146</f>
        <v>0</v>
      </c>
      <c r="L146" s="97" t="n">
        <f aca="false">Tabla_Simulada!L146-Tabla_ValidaciónMétodo!L146</f>
        <v>0</v>
      </c>
      <c r="M146" s="103" t="n">
        <f aca="false">Tabla_Simulada!M146-Tabla_ValidaciónMétodo!M146</f>
        <v>0</v>
      </c>
      <c r="N146" s="97" t="n">
        <f aca="false">Tabla_Simulada!N146-Tabla_ValidaciónMétodo!N146</f>
        <v>0</v>
      </c>
      <c r="O146" s="97" t="n">
        <f aca="false">Tabla_Simulada!P146-Tabla_ValidaciónMétodo!P146</f>
        <v>0</v>
      </c>
      <c r="P146" s="97" t="n">
        <f aca="false">Tabla_Simulada!Q146-Tabla_ValidaciónMétodo!Q146</f>
        <v>0</v>
      </c>
      <c r="Q146" s="97" t="n">
        <f aca="false">Tabla_Simulada!R146-Tabla_ValidaciónMétodo!R146</f>
        <v>0</v>
      </c>
      <c r="S146" s="97" t="n">
        <f aca="false">Tabla_Simulada!T146-Tabla_ValidaciónMétodo!T146</f>
        <v>0</v>
      </c>
      <c r="T146" s="97" t="n">
        <f aca="false">Tabla_Simulada!U146-Tabla_ValidaciónMétodo!U146</f>
        <v>0</v>
      </c>
      <c r="U146" s="97" t="n">
        <f aca="false">Tabla_Simulada!V146-Tabla_ValidaciónMétodo!V146</f>
        <v>0</v>
      </c>
      <c r="V146" s="97" t="n">
        <f aca="false">Tabla_Simulada!W146-Tabla_ValidaciónMétodo!W146</f>
        <v>0</v>
      </c>
      <c r="W146" s="97" t="n">
        <f aca="false">Tabla_Simulada!X146-Tabla_ValidaciónMétodo!X146</f>
        <v>0</v>
      </c>
      <c r="X146" s="97" t="n">
        <f aca="false">Tabla_Simulada!Y146-Tabla_ValidaciónMétodo!Y146</f>
        <v>0</v>
      </c>
      <c r="Y146" s="97" t="n">
        <f aca="false">Tabla_Simulada!Z146-Tabla_ValidaciónMétodo!Z146</f>
        <v>0</v>
      </c>
      <c r="Z146" s="97" t="n">
        <f aca="false">Tabla_Simulada!AA146-Tabla_ValidaciónMétodo!AA146</f>
        <v>0</v>
      </c>
      <c r="AC146" s="100" t="n">
        <f aca="false">Tabla_Simulada!AD146-Tabla_ValidaciónMétodo!AD146</f>
        <v>0</v>
      </c>
      <c r="AD146" s="101" t="n">
        <f aca="false">Tabla_Simulada!AE146-Tabla_ValidaciónMétodo!AE146</f>
        <v>0</v>
      </c>
      <c r="AE146" s="102" t="n">
        <f aca="false">Tabla_Simulada!AF146-Tabla_ValidaciónMétodo!AF146</f>
        <v>0</v>
      </c>
      <c r="AF146" s="101" t="n">
        <f aca="false">Tabla_Simulada!AG146-Tabla_ValidaciónMétodo!AG146</f>
        <v>0</v>
      </c>
      <c r="AG146" s="101" t="n">
        <f aca="false">Tabla_Simulada!AH146-Tabla_ValidaciónMétodo!AH146</f>
        <v>0</v>
      </c>
      <c r="AH146" s="101" t="n">
        <f aca="false">Tabla_Simulada!AI146-Tabla_ValidaciónMétodo!AI146</f>
        <v>0</v>
      </c>
      <c r="AI146" s="101" t="n">
        <f aca="false">Tabla_Simulada!AJ146-Tabla_ValidaciónMétodo!AJ146</f>
        <v>0</v>
      </c>
      <c r="AJ146" s="101" t="n">
        <f aca="false">Tabla_Simulada!AK146-Tabla_ValidaciónMétodo!AK146</f>
        <v>0</v>
      </c>
      <c r="AK146" s="101" t="n">
        <f aca="false">Tabla_Simulada!AL146-Tabla_ValidaciónMétodo!AL146</f>
        <v>0</v>
      </c>
      <c r="AL146" s="101" t="n">
        <f aca="false">Tabla_Simulada!AM146-Tabla_ValidaciónMétodo!AM146</f>
        <v>0</v>
      </c>
      <c r="AM146" s="101" t="n">
        <f aca="false">Tabla_Simulada!AN146-Tabla_ValidaciónMétodo!AN146</f>
        <v>0</v>
      </c>
      <c r="AO146" s="103" t="n">
        <f aca="false">Tabla_Simulada!AP146-Tabla_ValidaciónMétodo!AP146</f>
        <v>0</v>
      </c>
      <c r="AP146" s="97" t="n">
        <f aca="false">Tabla_Simulada!AQ146-Tabla_ValidaciónMétodo!AQ146</f>
        <v>0</v>
      </c>
      <c r="AQ146" s="103" t="n">
        <f aca="false">Tabla_Simulada!AR146-Tabla_ValidaciónMétodo!AR146</f>
        <v>0</v>
      </c>
      <c r="AR146" s="97" t="n">
        <f aca="false">Tabla_Simulada!AS146-Tabla_ValidaciónMétodo!AS146</f>
        <v>0</v>
      </c>
      <c r="AS146" s="103" t="n">
        <f aca="false">Tabla_Simulada!AT146-Tabla_ValidaciónMétodo!AT146</f>
        <v>0</v>
      </c>
      <c r="AT146" s="97" t="n">
        <f aca="false">Tabla_Simulada!AU146-Tabla_ValidaciónMétodo!AU146</f>
        <v>0</v>
      </c>
      <c r="AU146" s="103" t="n">
        <f aca="false">Tabla_Simulada!AV146-Tabla_ValidaciónMétodo!AV146</f>
        <v>0</v>
      </c>
      <c r="AV146" s="97" t="n">
        <f aca="false">Tabla_Simulada!AW146-Tabla_ValidaciónMétodo!AW146</f>
        <v>0</v>
      </c>
      <c r="AW146" s="103" t="n">
        <f aca="false">Tabla_Simulada!AX146-Tabla_ValidaciónMétodo!AX146</f>
        <v>0</v>
      </c>
      <c r="AX146" s="97" t="n">
        <f aca="false">Tabla_Simulada!AY146-Tabla_ValidaciónMétodo!AY146</f>
        <v>0</v>
      </c>
    </row>
    <row r="147" customFormat="false" ht="13.8" hidden="false" customHeight="false" outlineLevel="0" collapsed="false">
      <c r="A147" s="104" t="s">
        <v>71</v>
      </c>
      <c r="B147" s="108" t="n">
        <f aca="false">Tabla_Simulada!B147-Tabla_ValidaciónMétodo!B147</f>
        <v>0</v>
      </c>
      <c r="C147" s="108" t="n">
        <f aca="false">Tabla_Simulada!C147-Tabla_ValidaciónMétodo!C147</f>
        <v>0</v>
      </c>
      <c r="D147" s="108" t="n">
        <f aca="false">Tabla_Simulada!D147-Tabla_ValidaciónMétodo!D147</f>
        <v>0</v>
      </c>
      <c r="E147" s="108" t="n">
        <f aca="false">Tabla_Simulada!E147-Tabla_ValidaciónMétodo!E147</f>
        <v>0</v>
      </c>
      <c r="F147" s="108" t="n">
        <f aca="false">Tabla_Simulada!F147-Tabla_ValidaciónMétodo!F147</f>
        <v>0</v>
      </c>
      <c r="G147" s="108" t="n">
        <f aca="false">Tabla_Simulada!G147-Tabla_ValidaciónMétodo!G147</f>
        <v>0</v>
      </c>
      <c r="H147" s="108" t="n">
        <f aca="false">Tabla_Simulada!H147-Tabla_ValidaciónMétodo!H147</f>
        <v>0</v>
      </c>
      <c r="I147" s="116" t="n">
        <f aca="false">Tabla_Simulada!I147-Tabla_ValidaciónMétodo!I147</f>
        <v>0</v>
      </c>
      <c r="J147" s="108" t="n">
        <f aca="false">Tabla_Simulada!J147-Tabla_ValidaciónMétodo!J147</f>
        <v>0</v>
      </c>
      <c r="K147" s="116" t="n">
        <f aca="false">Tabla_Simulada!K147-Tabla_ValidaciónMétodo!K147</f>
        <v>0</v>
      </c>
      <c r="L147" s="108" t="n">
        <f aca="false">Tabla_Simulada!L147-Tabla_ValidaciónMétodo!L147</f>
        <v>0</v>
      </c>
      <c r="M147" s="116" t="n">
        <f aca="false">Tabla_Simulada!M147-Tabla_ValidaciónMétodo!M147</f>
        <v>0</v>
      </c>
      <c r="N147" s="108" t="n">
        <f aca="false">Tabla_Simulada!N147-Tabla_ValidaciónMétodo!N147</f>
        <v>0</v>
      </c>
      <c r="O147" s="108" t="n">
        <f aca="false">Tabla_Simulada!P147-Tabla_ValidaciónMétodo!P147</f>
        <v>0</v>
      </c>
      <c r="P147" s="108" t="n">
        <f aca="false">Tabla_Simulada!Q147-Tabla_ValidaciónMétodo!Q147</f>
        <v>0</v>
      </c>
      <c r="Q147" s="108" t="n">
        <f aca="false">Tabla_Simulada!R147-Tabla_ValidaciónMétodo!R147</f>
        <v>0</v>
      </c>
      <c r="S147" s="108" t="n">
        <f aca="false">Tabla_Simulada!T147-Tabla_ValidaciónMétodo!T147</f>
        <v>0</v>
      </c>
      <c r="T147" s="108" t="n">
        <f aca="false">Tabla_Simulada!U147-Tabla_ValidaciónMétodo!U147</f>
        <v>0</v>
      </c>
      <c r="U147" s="108" t="n">
        <f aca="false">Tabla_Simulada!V147-Tabla_ValidaciónMétodo!V147</f>
        <v>0</v>
      </c>
      <c r="V147" s="108" t="n">
        <f aca="false">Tabla_Simulada!W147-Tabla_ValidaciónMétodo!W147</f>
        <v>0</v>
      </c>
      <c r="W147" s="108" t="n">
        <f aca="false">Tabla_Simulada!X147-Tabla_ValidaciónMétodo!X147</f>
        <v>0</v>
      </c>
      <c r="X147" s="108" t="n">
        <f aca="false">Tabla_Simulada!Y147-Tabla_ValidaciónMétodo!Y147</f>
        <v>0</v>
      </c>
      <c r="Y147" s="108" t="n">
        <f aca="false">Tabla_Simulada!Z147-Tabla_ValidaciónMétodo!Z147</f>
        <v>0</v>
      </c>
      <c r="Z147" s="108" t="n">
        <f aca="false">Tabla_Simulada!AA147-Tabla_ValidaciónMétodo!AA147</f>
        <v>0</v>
      </c>
      <c r="AB147" s="112" t="s">
        <v>295</v>
      </c>
      <c r="AC147" s="112" t="n">
        <f aca="false">Tabla_Simulada!AD147-Tabla_ValidaciónMétodo!AD147</f>
        <v>0</v>
      </c>
      <c r="AD147" s="111"/>
      <c r="AE147" s="113" t="n">
        <f aca="false">Tabla_Simulada!AF147-Tabla_ValidaciónMétodo!AF147</f>
        <v>0</v>
      </c>
      <c r="AF147" s="111"/>
      <c r="AG147" s="114" t="n">
        <f aca="false">Tabla_Simulada!AH147-Tabla_ValidaciónMétodo!AH147</f>
        <v>0</v>
      </c>
      <c r="AH147" s="111"/>
      <c r="AI147" s="114" t="n">
        <f aca="false">Tabla_Simulada!AJ147-Tabla_ValidaciónMétodo!AJ147</f>
        <v>0</v>
      </c>
      <c r="AJ147" s="111"/>
      <c r="AK147" s="114" t="n">
        <f aca="false">Tabla_Simulada!AL147-Tabla_ValidaciónMétodo!AL147</f>
        <v>0</v>
      </c>
      <c r="AL147" s="115"/>
      <c r="AM147" s="114" t="n">
        <f aca="false">Tabla_Simulada!AN147-Tabla_ValidaciónMétodo!AN147</f>
        <v>0</v>
      </c>
      <c r="AO147" s="116" t="n">
        <f aca="false">Tabla_Simulada!AP147-Tabla_ValidaciónMétodo!AP147</f>
        <v>0</v>
      </c>
      <c r="AP147" s="108" t="n">
        <f aca="false">Tabla_Simulada!AQ147-Tabla_ValidaciónMétodo!AQ147</f>
        <v>0</v>
      </c>
      <c r="AQ147" s="116" t="n">
        <f aca="false">Tabla_Simulada!AR147-Tabla_ValidaciónMétodo!AR147</f>
        <v>0</v>
      </c>
      <c r="AR147" s="108" t="n">
        <f aca="false">Tabla_Simulada!AS147-Tabla_ValidaciónMétodo!AS147</f>
        <v>0</v>
      </c>
      <c r="AS147" s="116" t="n">
        <f aca="false">Tabla_Simulada!AT147-Tabla_ValidaciónMétodo!AT147</f>
        <v>0</v>
      </c>
      <c r="AT147" s="108" t="n">
        <f aca="false">Tabla_Simulada!AU147-Tabla_ValidaciónMétodo!AU147</f>
        <v>0</v>
      </c>
      <c r="AU147" s="116" t="n">
        <f aca="false">Tabla_Simulada!AV147-Tabla_ValidaciónMétodo!AV147</f>
        <v>0</v>
      </c>
      <c r="AV147" s="108" t="n">
        <f aca="false">Tabla_Simulada!AW147-Tabla_ValidaciónMétodo!AW147</f>
        <v>0</v>
      </c>
      <c r="AW147" s="116" t="n">
        <f aca="false">Tabla_Simulada!AX147-Tabla_ValidaciónMétodo!AX147</f>
        <v>0</v>
      </c>
      <c r="AX147" s="108" t="n">
        <f aca="false">Tabla_Simulada!AY147-Tabla_ValidaciónMétodo!AY147</f>
        <v>0</v>
      </c>
    </row>
    <row r="148" customFormat="false" ht="13.8" hidden="false" customHeight="false" outlineLevel="0" collapsed="false">
      <c r="A148" s="57" t="s">
        <v>72</v>
      </c>
      <c r="AB148" s="112" t="s">
        <v>296</v>
      </c>
      <c r="AC148" s="112" t="n">
        <f aca="false">Tabla_Simulada!AD148-Tabla_ValidaciónMétodo!AD148</f>
        <v>0</v>
      </c>
      <c r="AD148" s="111"/>
      <c r="AE148" s="113" t="n">
        <f aca="false">Tabla_Simulada!AF148-Tabla_ValidaciónMétodo!AF148</f>
        <v>0</v>
      </c>
      <c r="AF148" s="111"/>
      <c r="AG148" s="114" t="n">
        <f aca="false">Tabla_Simulada!AH148-Tabla_ValidaciónMétodo!AH148</f>
        <v>0</v>
      </c>
      <c r="AH148" s="111"/>
      <c r="AI148" s="114" t="n">
        <f aca="false">Tabla_Simulada!AJ148-Tabla_ValidaciónMétodo!AJ148</f>
        <v>0</v>
      </c>
      <c r="AJ148" s="111"/>
      <c r="AK148" s="114" t="n">
        <f aca="false">Tabla_Simulada!AL148-Tabla_ValidaciónMétodo!AL148</f>
        <v>0</v>
      </c>
      <c r="AL148" s="111"/>
      <c r="AM148" s="114"/>
    </row>
    <row r="149" customFormat="false" ht="13.8" hidden="false" customHeight="false" outlineLevel="0" collapsed="false">
      <c r="A149" s="57" t="s">
        <v>82</v>
      </c>
    </row>
    <row r="151" customFormat="false" ht="13.8" hidden="false" customHeight="false" outlineLevel="0" collapsed="false">
      <c r="A151" s="16" t="str">
        <f aca="false">"Tabla " &amp; TEXT((ROW()+24) / 35, "0")</f>
        <v>Tabla 5</v>
      </c>
      <c r="B151" s="16"/>
      <c r="C151" s="16"/>
      <c r="D151" s="16"/>
      <c r="E151" s="16"/>
      <c r="F151" s="16"/>
      <c r="G151" s="16"/>
      <c r="H151" s="16"/>
      <c r="I151" s="16"/>
      <c r="J151" s="16"/>
    </row>
    <row r="152" customFormat="false" ht="13.8" hidden="false" customHeight="false" outlineLevel="0" collapsed="false">
      <c r="A152" s="16" t="s">
        <v>99</v>
      </c>
      <c r="B152" s="16"/>
      <c r="C152" s="16"/>
      <c r="D152" s="16"/>
      <c r="E152" s="16"/>
      <c r="F152" s="16"/>
      <c r="G152" s="16"/>
      <c r="H152" s="16"/>
      <c r="I152" s="16"/>
      <c r="J152" s="16"/>
    </row>
    <row r="153" customFormat="false" ht="12.75" hidden="false" customHeight="true" outlineLevel="0" collapsed="false">
      <c r="A153" s="66" t="s">
        <v>30</v>
      </c>
      <c r="B153" s="158" t="s">
        <v>275</v>
      </c>
      <c r="C153" s="158"/>
      <c r="D153" s="158"/>
      <c r="E153" s="158"/>
      <c r="F153" s="158"/>
      <c r="G153" s="158"/>
      <c r="H153" s="158"/>
      <c r="I153" s="69" t="s">
        <v>32</v>
      </c>
      <c r="J153" s="69" t="s">
        <v>33</v>
      </c>
      <c r="K153" s="69" t="s">
        <v>276</v>
      </c>
      <c r="L153" s="69" t="s">
        <v>277</v>
      </c>
      <c r="M153" s="69" t="s">
        <v>278</v>
      </c>
      <c r="N153" s="69" t="s">
        <v>34</v>
      </c>
      <c r="O153" s="69" t="s">
        <v>280</v>
      </c>
      <c r="P153" s="69" t="s">
        <v>281</v>
      </c>
      <c r="Q153" s="69" t="s">
        <v>282</v>
      </c>
      <c r="S153" s="136" t="s">
        <v>283</v>
      </c>
      <c r="T153" s="136"/>
      <c r="U153" s="136"/>
      <c r="V153" s="136"/>
      <c r="W153" s="136"/>
      <c r="X153" s="136"/>
      <c r="Y153" s="136"/>
      <c r="Z153" s="136"/>
      <c r="AC153" s="73" t="s">
        <v>284</v>
      </c>
      <c r="AD153" s="73"/>
      <c r="AE153" s="73" t="s">
        <v>285</v>
      </c>
      <c r="AF153" s="73"/>
      <c r="AG153" s="73" t="s">
        <v>286</v>
      </c>
      <c r="AH153" s="73"/>
      <c r="AI153" s="73" t="s">
        <v>287</v>
      </c>
      <c r="AJ153" s="73"/>
      <c r="AK153" s="73" t="s">
        <v>288</v>
      </c>
      <c r="AL153" s="73"/>
      <c r="AM153" s="74" t="s">
        <v>289</v>
      </c>
      <c r="AO153" s="73" t="s">
        <v>284</v>
      </c>
      <c r="AP153" s="73"/>
      <c r="AQ153" s="73" t="s">
        <v>285</v>
      </c>
      <c r="AR153" s="73"/>
      <c r="AS153" s="73" t="s">
        <v>286</v>
      </c>
      <c r="AT153" s="73"/>
      <c r="AU153" s="73" t="s">
        <v>287</v>
      </c>
      <c r="AV153" s="73"/>
      <c r="AW153" s="74" t="s">
        <v>288</v>
      </c>
      <c r="AX153" s="74"/>
    </row>
    <row r="154" customFormat="false" ht="37.3" hidden="false" customHeight="false" outlineLevel="0" collapsed="false">
      <c r="A154" s="66"/>
      <c r="B154" s="137" t="s">
        <v>100</v>
      </c>
      <c r="C154" s="137" t="s">
        <v>101</v>
      </c>
      <c r="D154" s="137" t="s">
        <v>102</v>
      </c>
      <c r="E154" s="137" t="s">
        <v>103</v>
      </c>
      <c r="F154" s="137" t="s">
        <v>104</v>
      </c>
      <c r="G154" s="137" t="s">
        <v>105</v>
      </c>
      <c r="H154" s="137" t="s">
        <v>106</v>
      </c>
      <c r="I154" s="69"/>
      <c r="J154" s="69"/>
      <c r="K154" s="69"/>
      <c r="L154" s="69"/>
      <c r="M154" s="69"/>
      <c r="N154" s="69"/>
      <c r="O154" s="69"/>
      <c r="P154" s="69"/>
      <c r="Q154" s="69"/>
      <c r="S154" s="137" t="s">
        <v>100</v>
      </c>
      <c r="T154" s="137" t="s">
        <v>101</v>
      </c>
      <c r="U154" s="137" t="s">
        <v>102</v>
      </c>
      <c r="V154" s="137" t="s">
        <v>103</v>
      </c>
      <c r="W154" s="137" t="s">
        <v>104</v>
      </c>
      <c r="X154" s="137" t="s">
        <v>105</v>
      </c>
      <c r="Y154" s="137" t="s">
        <v>106</v>
      </c>
      <c r="Z154" s="69" t="s">
        <v>43</v>
      </c>
      <c r="AC154" s="73" t="s">
        <v>290</v>
      </c>
      <c r="AD154" s="73" t="s">
        <v>291</v>
      </c>
      <c r="AE154" s="73" t="s">
        <v>290</v>
      </c>
      <c r="AF154" s="73" t="s">
        <v>291</v>
      </c>
      <c r="AG154" s="73" t="s">
        <v>290</v>
      </c>
      <c r="AH154" s="73" t="s">
        <v>291</v>
      </c>
      <c r="AI154" s="73" t="s">
        <v>290</v>
      </c>
      <c r="AJ154" s="73" t="s">
        <v>291</v>
      </c>
      <c r="AK154" s="73" t="s">
        <v>290</v>
      </c>
      <c r="AL154" s="73" t="s">
        <v>291</v>
      </c>
      <c r="AM154" s="75" t="s">
        <v>292</v>
      </c>
      <c r="AO154" s="73" t="s">
        <v>293</v>
      </c>
      <c r="AP154" s="73" t="s">
        <v>294</v>
      </c>
      <c r="AQ154" s="73" t="s">
        <v>293</v>
      </c>
      <c r="AR154" s="73" t="s">
        <v>294</v>
      </c>
      <c r="AS154" s="73" t="s">
        <v>293</v>
      </c>
      <c r="AT154" s="73" t="s">
        <v>294</v>
      </c>
      <c r="AU154" s="73" t="s">
        <v>293</v>
      </c>
      <c r="AV154" s="73" t="s">
        <v>294</v>
      </c>
      <c r="AW154" s="73" t="s">
        <v>293</v>
      </c>
      <c r="AX154" s="75" t="s">
        <v>294</v>
      </c>
    </row>
    <row r="155" customFormat="false" ht="13.8" hidden="false" customHeight="false" outlineLevel="0" collapsed="false">
      <c r="A155" s="76" t="s">
        <v>44</v>
      </c>
      <c r="B155" s="79" t="n">
        <f aca="false">Tabla_Simulada!B155-Tabla_ValidaciónMétodo!B155</f>
        <v>0</v>
      </c>
      <c r="C155" s="79" t="n">
        <f aca="false">Tabla_Simulada!C155-Tabla_ValidaciónMétodo!C155</f>
        <v>0</v>
      </c>
      <c r="D155" s="79" t="n">
        <f aca="false">Tabla_Simulada!D155-Tabla_ValidaciónMétodo!D155</f>
        <v>0</v>
      </c>
      <c r="E155" s="79" t="n">
        <f aca="false">Tabla_Simulada!E155-Tabla_ValidaciónMétodo!E155</f>
        <v>0</v>
      </c>
      <c r="F155" s="79" t="n">
        <f aca="false">Tabla_Simulada!F155-Tabla_ValidaciónMétodo!F155</f>
        <v>0</v>
      </c>
      <c r="G155" s="79" t="n">
        <f aca="false">Tabla_Simulada!G155-Tabla_ValidaciónMétodo!G155</f>
        <v>0</v>
      </c>
      <c r="H155" s="79" t="n">
        <f aca="false">Tabla_Simulada!H155-Tabla_ValidaciónMétodo!H155</f>
        <v>0</v>
      </c>
      <c r="I155" s="88" t="n">
        <f aca="false">Tabla_Simulada!I155-Tabla_ValidaciónMétodo!I155</f>
        <v>0</v>
      </c>
      <c r="J155" s="79" t="n">
        <f aca="false">Tabla_Simulada!J155-Tabla_ValidaciónMétodo!J155</f>
        <v>0</v>
      </c>
      <c r="K155" s="88" t="n">
        <f aca="false">Tabla_Simulada!K155-Tabla_ValidaciónMétodo!K155</f>
        <v>0</v>
      </c>
      <c r="L155" s="81" t="n">
        <f aca="false">Tabla_Simulada!L155-Tabla_ValidaciónMétodo!L155</f>
        <v>0</v>
      </c>
      <c r="M155" s="94" t="n">
        <f aca="false">Tabla_Simulada!M155-Tabla_ValidaciónMétodo!M155</f>
        <v>0</v>
      </c>
      <c r="N155" s="81" t="n">
        <f aca="false">Tabla_Simulada!N155-Tabla_ValidaciónMétodo!N155</f>
        <v>0</v>
      </c>
      <c r="O155" s="81" t="n">
        <f aca="false">Tabla_Simulada!P155-Tabla_ValidaciónMétodo!P155</f>
        <v>0</v>
      </c>
      <c r="P155" s="81" t="n">
        <f aca="false">Tabla_Simulada!Q155-Tabla_ValidaciónMétodo!Q155</f>
        <v>0</v>
      </c>
      <c r="Q155" s="81" t="n">
        <f aca="false">Tabla_Simulada!R155-Tabla_ValidaciónMétodo!R155</f>
        <v>0</v>
      </c>
      <c r="S155" s="79" t="n">
        <f aca="false">Tabla_Simulada!T155-Tabla_ValidaciónMétodo!T155</f>
        <v>0</v>
      </c>
      <c r="T155" s="79" t="n">
        <f aca="false">Tabla_Simulada!U155-Tabla_ValidaciónMétodo!U155</f>
        <v>0</v>
      </c>
      <c r="U155" s="79" t="n">
        <f aca="false">Tabla_Simulada!V155-Tabla_ValidaciónMétodo!V155</f>
        <v>0</v>
      </c>
      <c r="V155" s="79" t="n">
        <f aca="false">Tabla_Simulada!W155-Tabla_ValidaciónMétodo!W155</f>
        <v>0</v>
      </c>
      <c r="W155" s="79" t="n">
        <f aca="false">Tabla_Simulada!X155-Tabla_ValidaciónMétodo!X155</f>
        <v>0</v>
      </c>
      <c r="X155" s="79" t="n">
        <f aca="false">Tabla_Simulada!Y155-Tabla_ValidaciónMétodo!Y155</f>
        <v>0</v>
      </c>
      <c r="Y155" s="79" t="n">
        <f aca="false">Tabla_Simulada!Z155-Tabla_ValidaciónMétodo!Z155</f>
        <v>0</v>
      </c>
      <c r="Z155" s="79" t="n">
        <f aca="false">Tabla_Simulada!AA155-Tabla_ValidaciónMétodo!AA155</f>
        <v>0</v>
      </c>
      <c r="AC155" s="85" t="n">
        <f aca="false">Tabla_Simulada!AD155-Tabla_ValidaciónMétodo!AD155</f>
        <v>0</v>
      </c>
      <c r="AD155" s="86" t="n">
        <f aca="false">Tabla_Simulada!AE155-Tabla_ValidaciónMétodo!AE155</f>
        <v>0</v>
      </c>
      <c r="AE155" s="87" t="n">
        <f aca="false">Tabla_Simulada!AF155-Tabla_ValidaciónMétodo!AF155</f>
        <v>0</v>
      </c>
      <c r="AF155" s="86" t="n">
        <f aca="false">Tabla_Simulada!AG155-Tabla_ValidaciónMétodo!AG155</f>
        <v>0</v>
      </c>
      <c r="AG155" s="86" t="n">
        <f aca="false">Tabla_Simulada!AH155-Tabla_ValidaciónMétodo!AH155</f>
        <v>0</v>
      </c>
      <c r="AH155" s="86" t="n">
        <f aca="false">Tabla_Simulada!AI155-Tabla_ValidaciónMétodo!AI155</f>
        <v>0</v>
      </c>
      <c r="AI155" s="86" t="n">
        <f aca="false">Tabla_Simulada!AJ155-Tabla_ValidaciónMétodo!AJ155</f>
        <v>0</v>
      </c>
      <c r="AJ155" s="86" t="n">
        <f aca="false">Tabla_Simulada!AK155-Tabla_ValidaciónMétodo!AK155</f>
        <v>0</v>
      </c>
      <c r="AK155" s="86" t="n">
        <f aca="false">Tabla_Simulada!AL155-Tabla_ValidaciónMétodo!AL155</f>
        <v>0</v>
      </c>
      <c r="AL155" s="86" t="n">
        <f aca="false">Tabla_Simulada!AM155-Tabla_ValidaciónMétodo!AM155</f>
        <v>0</v>
      </c>
      <c r="AM155" s="86" t="n">
        <f aca="false">Tabla_Simulada!AN155-Tabla_ValidaciónMétodo!AN155</f>
        <v>0</v>
      </c>
      <c r="AO155" s="88" t="n">
        <f aca="false">Tabla_Simulada!AP155-Tabla_ValidaciónMétodo!AP155</f>
        <v>0</v>
      </c>
      <c r="AP155" s="79" t="n">
        <f aca="false">Tabla_Simulada!AQ155-Tabla_ValidaciónMétodo!AQ155</f>
        <v>0</v>
      </c>
      <c r="AQ155" s="88" t="n">
        <f aca="false">Tabla_Simulada!AR155-Tabla_ValidaciónMétodo!AR155</f>
        <v>0</v>
      </c>
      <c r="AR155" s="79" t="n">
        <f aca="false">Tabla_Simulada!AS155-Tabla_ValidaciónMétodo!AS155</f>
        <v>0</v>
      </c>
      <c r="AS155" s="88" t="n">
        <f aca="false">Tabla_Simulada!AT155-Tabla_ValidaciónMétodo!AT155</f>
        <v>0</v>
      </c>
      <c r="AT155" s="79" t="n">
        <f aca="false">Tabla_Simulada!AU155-Tabla_ValidaciónMétodo!AU155</f>
        <v>0</v>
      </c>
      <c r="AU155" s="88" t="n">
        <f aca="false">Tabla_Simulada!AV155-Tabla_ValidaciónMétodo!AV155</f>
        <v>0</v>
      </c>
      <c r="AV155" s="79" t="n">
        <f aca="false">Tabla_Simulada!AW155-Tabla_ValidaciónMétodo!AW155</f>
        <v>0</v>
      </c>
      <c r="AW155" s="88" t="n">
        <f aca="false">Tabla_Simulada!AX155-Tabla_ValidaciónMétodo!AX155</f>
        <v>0</v>
      </c>
      <c r="AX155" s="79" t="n">
        <f aca="false">Tabla_Simulada!AY155-Tabla_ValidaciónMétodo!AY155</f>
        <v>0</v>
      </c>
    </row>
    <row r="156" customFormat="false" ht="13.8" hidden="false" customHeight="false" outlineLevel="0" collapsed="false">
      <c r="A156" s="89" t="s">
        <v>45</v>
      </c>
      <c r="B156" s="81" t="n">
        <f aca="false">Tabla_Simulada!B156-Tabla_ValidaciónMétodo!B156</f>
        <v>0</v>
      </c>
      <c r="C156" s="81" t="n">
        <f aca="false">Tabla_Simulada!C156-Tabla_ValidaciónMétodo!C156</f>
        <v>0</v>
      </c>
      <c r="D156" s="81" t="n">
        <f aca="false">Tabla_Simulada!D156-Tabla_ValidaciónMétodo!D156</f>
        <v>0</v>
      </c>
      <c r="E156" s="81" t="n">
        <f aca="false">Tabla_Simulada!E156-Tabla_ValidaciónMétodo!E156</f>
        <v>0</v>
      </c>
      <c r="F156" s="81" t="n">
        <f aca="false">Tabla_Simulada!F156-Tabla_ValidaciónMétodo!F156</f>
        <v>0</v>
      </c>
      <c r="G156" s="81" t="n">
        <f aca="false">Tabla_Simulada!G156-Tabla_ValidaciónMétodo!G156</f>
        <v>0</v>
      </c>
      <c r="H156" s="81" t="n">
        <f aca="false">Tabla_Simulada!H156-Tabla_ValidaciónMétodo!H156</f>
        <v>0</v>
      </c>
      <c r="I156" s="94" t="n">
        <f aca="false">Tabla_Simulada!I156-Tabla_ValidaciónMétodo!I156</f>
        <v>0</v>
      </c>
      <c r="J156" s="81" t="n">
        <f aca="false">Tabla_Simulada!J156-Tabla_ValidaciónMétodo!J156</f>
        <v>0</v>
      </c>
      <c r="K156" s="94" t="n">
        <f aca="false">Tabla_Simulada!K156-Tabla_ValidaciónMétodo!K156</f>
        <v>0</v>
      </c>
      <c r="L156" s="81" t="n">
        <f aca="false">Tabla_Simulada!L156-Tabla_ValidaciónMétodo!L156</f>
        <v>0</v>
      </c>
      <c r="M156" s="94" t="n">
        <f aca="false">Tabla_Simulada!M156-Tabla_ValidaciónMétodo!M156</f>
        <v>0</v>
      </c>
      <c r="N156" s="81" t="n">
        <f aca="false">Tabla_Simulada!N156-Tabla_ValidaciónMétodo!N156</f>
        <v>0</v>
      </c>
      <c r="O156" s="81" t="n">
        <f aca="false">Tabla_Simulada!P156-Tabla_ValidaciónMétodo!P156</f>
        <v>0</v>
      </c>
      <c r="P156" s="81" t="n">
        <f aca="false">Tabla_Simulada!Q156-Tabla_ValidaciónMétodo!Q156</f>
        <v>0</v>
      </c>
      <c r="Q156" s="81" t="n">
        <f aca="false">Tabla_Simulada!R156-Tabla_ValidaciónMétodo!R156</f>
        <v>0</v>
      </c>
      <c r="S156" s="81" t="n">
        <f aca="false">Tabla_Simulada!T156-Tabla_ValidaciónMétodo!T156</f>
        <v>0</v>
      </c>
      <c r="T156" s="81" t="n">
        <f aca="false">Tabla_Simulada!U156-Tabla_ValidaciónMétodo!U156</f>
        <v>0</v>
      </c>
      <c r="U156" s="81" t="n">
        <f aca="false">Tabla_Simulada!V156-Tabla_ValidaciónMétodo!V156</f>
        <v>0</v>
      </c>
      <c r="V156" s="81" t="n">
        <f aca="false">Tabla_Simulada!W156-Tabla_ValidaciónMétodo!W156</f>
        <v>0</v>
      </c>
      <c r="W156" s="81" t="n">
        <f aca="false">Tabla_Simulada!X156-Tabla_ValidaciónMétodo!X156</f>
        <v>0</v>
      </c>
      <c r="X156" s="81" t="n">
        <f aca="false">Tabla_Simulada!Y156-Tabla_ValidaciónMétodo!Y156</f>
        <v>0</v>
      </c>
      <c r="Y156" s="81" t="n">
        <f aca="false">Tabla_Simulada!Z156-Tabla_ValidaciónMétodo!Z156</f>
        <v>0</v>
      </c>
      <c r="Z156" s="81" t="n">
        <f aca="false">Tabla_Simulada!AA156-Tabla_ValidaciónMétodo!AA156</f>
        <v>0</v>
      </c>
      <c r="AC156" s="91" t="n">
        <f aca="false">Tabla_Simulada!AD156-Tabla_ValidaciónMétodo!AD156</f>
        <v>0</v>
      </c>
      <c r="AD156" s="92" t="n">
        <f aca="false">Tabla_Simulada!AE156-Tabla_ValidaciónMétodo!AE156</f>
        <v>0</v>
      </c>
      <c r="AE156" s="93" t="n">
        <f aca="false">Tabla_Simulada!AF156-Tabla_ValidaciónMétodo!AF156</f>
        <v>0</v>
      </c>
      <c r="AF156" s="92" t="n">
        <f aca="false">Tabla_Simulada!AG156-Tabla_ValidaciónMétodo!AG156</f>
        <v>0</v>
      </c>
      <c r="AG156" s="92" t="n">
        <f aca="false">Tabla_Simulada!AH156-Tabla_ValidaciónMétodo!AH156</f>
        <v>0</v>
      </c>
      <c r="AH156" s="92" t="n">
        <f aca="false">Tabla_Simulada!AI156-Tabla_ValidaciónMétodo!AI156</f>
        <v>0</v>
      </c>
      <c r="AI156" s="92" t="n">
        <f aca="false">Tabla_Simulada!AJ156-Tabla_ValidaciónMétodo!AJ156</f>
        <v>0</v>
      </c>
      <c r="AJ156" s="92" t="n">
        <f aca="false">Tabla_Simulada!AK156-Tabla_ValidaciónMétodo!AK156</f>
        <v>0</v>
      </c>
      <c r="AK156" s="92" t="n">
        <f aca="false">Tabla_Simulada!AL156-Tabla_ValidaciónMétodo!AL156</f>
        <v>0</v>
      </c>
      <c r="AL156" s="92" t="n">
        <f aca="false">Tabla_Simulada!AM156-Tabla_ValidaciónMétodo!AM156</f>
        <v>0</v>
      </c>
      <c r="AM156" s="92" t="n">
        <f aca="false">Tabla_Simulada!AN156-Tabla_ValidaciónMétodo!AN156</f>
        <v>0</v>
      </c>
      <c r="AO156" s="94" t="n">
        <f aca="false">Tabla_Simulada!AP156-Tabla_ValidaciónMétodo!AP156</f>
        <v>0</v>
      </c>
      <c r="AP156" s="81" t="n">
        <f aca="false">Tabla_Simulada!AQ156-Tabla_ValidaciónMétodo!AQ156</f>
        <v>0</v>
      </c>
      <c r="AQ156" s="94" t="n">
        <f aca="false">Tabla_Simulada!AR156-Tabla_ValidaciónMétodo!AR156</f>
        <v>0</v>
      </c>
      <c r="AR156" s="81" t="n">
        <f aca="false">Tabla_Simulada!AS156-Tabla_ValidaciónMétodo!AS156</f>
        <v>0</v>
      </c>
      <c r="AS156" s="94" t="n">
        <f aca="false">Tabla_Simulada!AT156-Tabla_ValidaciónMétodo!AT156</f>
        <v>0</v>
      </c>
      <c r="AT156" s="81" t="n">
        <f aca="false">Tabla_Simulada!AU156-Tabla_ValidaciónMétodo!AU156</f>
        <v>0</v>
      </c>
      <c r="AU156" s="94" t="n">
        <f aca="false">Tabla_Simulada!AV156-Tabla_ValidaciónMétodo!AV156</f>
        <v>0</v>
      </c>
      <c r="AV156" s="81" t="n">
        <f aca="false">Tabla_Simulada!AW156-Tabla_ValidaciónMétodo!AW156</f>
        <v>0</v>
      </c>
      <c r="AW156" s="94" t="n">
        <f aca="false">Tabla_Simulada!AX156-Tabla_ValidaciónMétodo!AX156</f>
        <v>0</v>
      </c>
      <c r="AX156" s="81" t="n">
        <f aca="false">Tabla_Simulada!AY156-Tabla_ValidaciónMétodo!AY156</f>
        <v>0</v>
      </c>
    </row>
    <row r="157" customFormat="false" ht="13.8" hidden="false" customHeight="false" outlineLevel="0" collapsed="false">
      <c r="A157" s="89" t="s">
        <v>46</v>
      </c>
      <c r="B157" s="81" t="n">
        <f aca="false">Tabla_Simulada!B157-Tabla_ValidaciónMétodo!B157</f>
        <v>0</v>
      </c>
      <c r="C157" s="81" t="n">
        <f aca="false">Tabla_Simulada!C157-Tabla_ValidaciónMétodo!C157</f>
        <v>0</v>
      </c>
      <c r="D157" s="81" t="n">
        <f aca="false">Tabla_Simulada!D157-Tabla_ValidaciónMétodo!D157</f>
        <v>0</v>
      </c>
      <c r="E157" s="81" t="n">
        <f aca="false">Tabla_Simulada!E157-Tabla_ValidaciónMétodo!E157</f>
        <v>0</v>
      </c>
      <c r="F157" s="81" t="n">
        <f aca="false">Tabla_Simulada!F157-Tabla_ValidaciónMétodo!F157</f>
        <v>0</v>
      </c>
      <c r="G157" s="81" t="n">
        <f aca="false">Tabla_Simulada!G157-Tabla_ValidaciónMétodo!G157</f>
        <v>0</v>
      </c>
      <c r="H157" s="81" t="n">
        <f aca="false">Tabla_Simulada!H157-Tabla_ValidaciónMétodo!H157</f>
        <v>0</v>
      </c>
      <c r="I157" s="94" t="n">
        <f aca="false">Tabla_Simulada!I157-Tabla_ValidaciónMétodo!I157</f>
        <v>0</v>
      </c>
      <c r="J157" s="81" t="n">
        <f aca="false">Tabla_Simulada!J157-Tabla_ValidaciónMétodo!J157</f>
        <v>0</v>
      </c>
      <c r="K157" s="94" t="n">
        <f aca="false">Tabla_Simulada!K157-Tabla_ValidaciónMétodo!K157</f>
        <v>0</v>
      </c>
      <c r="L157" s="81" t="n">
        <f aca="false">Tabla_Simulada!L157-Tabla_ValidaciónMétodo!L157</f>
        <v>0</v>
      </c>
      <c r="M157" s="94" t="n">
        <f aca="false">Tabla_Simulada!M157-Tabla_ValidaciónMétodo!M157</f>
        <v>0</v>
      </c>
      <c r="N157" s="81" t="n">
        <f aca="false">Tabla_Simulada!N157-Tabla_ValidaciónMétodo!N157</f>
        <v>0</v>
      </c>
      <c r="O157" s="81" t="n">
        <f aca="false">Tabla_Simulada!P157-Tabla_ValidaciónMétodo!P157</f>
        <v>0</v>
      </c>
      <c r="P157" s="81" t="n">
        <f aca="false">Tabla_Simulada!Q157-Tabla_ValidaciónMétodo!Q157</f>
        <v>0</v>
      </c>
      <c r="Q157" s="81" t="n">
        <f aca="false">Tabla_Simulada!R157-Tabla_ValidaciónMétodo!R157</f>
        <v>0</v>
      </c>
      <c r="S157" s="81" t="n">
        <f aca="false">Tabla_Simulada!T157-Tabla_ValidaciónMétodo!T157</f>
        <v>0</v>
      </c>
      <c r="T157" s="81" t="n">
        <f aca="false">Tabla_Simulada!U157-Tabla_ValidaciónMétodo!U157</f>
        <v>0</v>
      </c>
      <c r="U157" s="81" t="n">
        <f aca="false">Tabla_Simulada!V157-Tabla_ValidaciónMétodo!V157</f>
        <v>0</v>
      </c>
      <c r="V157" s="81" t="n">
        <f aca="false">Tabla_Simulada!W157-Tabla_ValidaciónMétodo!W157</f>
        <v>0</v>
      </c>
      <c r="W157" s="81" t="n">
        <f aca="false">Tabla_Simulada!X157-Tabla_ValidaciónMétodo!X157</f>
        <v>0</v>
      </c>
      <c r="X157" s="81" t="n">
        <f aca="false">Tabla_Simulada!Y157-Tabla_ValidaciónMétodo!Y157</f>
        <v>0</v>
      </c>
      <c r="Y157" s="81" t="n">
        <f aca="false">Tabla_Simulada!Z157-Tabla_ValidaciónMétodo!Z157</f>
        <v>0</v>
      </c>
      <c r="Z157" s="81" t="n">
        <f aca="false">Tabla_Simulada!AA157-Tabla_ValidaciónMétodo!AA157</f>
        <v>0</v>
      </c>
      <c r="AC157" s="91" t="n">
        <f aca="false">Tabla_Simulada!AD157-Tabla_ValidaciónMétodo!AD157</f>
        <v>0</v>
      </c>
      <c r="AD157" s="92" t="n">
        <f aca="false">Tabla_Simulada!AE157-Tabla_ValidaciónMétodo!AE157</f>
        <v>0</v>
      </c>
      <c r="AE157" s="93" t="n">
        <f aca="false">Tabla_Simulada!AF157-Tabla_ValidaciónMétodo!AF157</f>
        <v>0</v>
      </c>
      <c r="AF157" s="92" t="n">
        <f aca="false">Tabla_Simulada!AG157-Tabla_ValidaciónMétodo!AG157</f>
        <v>0</v>
      </c>
      <c r="AG157" s="92" t="n">
        <f aca="false">Tabla_Simulada!AH157-Tabla_ValidaciónMétodo!AH157</f>
        <v>0</v>
      </c>
      <c r="AH157" s="92" t="n">
        <f aca="false">Tabla_Simulada!AI157-Tabla_ValidaciónMétodo!AI157</f>
        <v>0</v>
      </c>
      <c r="AI157" s="92" t="n">
        <f aca="false">Tabla_Simulada!AJ157-Tabla_ValidaciónMétodo!AJ157</f>
        <v>0</v>
      </c>
      <c r="AJ157" s="92" t="n">
        <f aca="false">Tabla_Simulada!AK157-Tabla_ValidaciónMétodo!AK157</f>
        <v>0</v>
      </c>
      <c r="AK157" s="92" t="n">
        <f aca="false">Tabla_Simulada!AL157-Tabla_ValidaciónMétodo!AL157</f>
        <v>0</v>
      </c>
      <c r="AL157" s="92" t="n">
        <f aca="false">Tabla_Simulada!AM157-Tabla_ValidaciónMétodo!AM157</f>
        <v>0</v>
      </c>
      <c r="AM157" s="92" t="n">
        <f aca="false">Tabla_Simulada!AN157-Tabla_ValidaciónMétodo!AN157</f>
        <v>0</v>
      </c>
      <c r="AO157" s="94" t="n">
        <f aca="false">Tabla_Simulada!AP157-Tabla_ValidaciónMétodo!AP157</f>
        <v>0</v>
      </c>
      <c r="AP157" s="81" t="n">
        <f aca="false">Tabla_Simulada!AQ157-Tabla_ValidaciónMétodo!AQ157</f>
        <v>0</v>
      </c>
      <c r="AQ157" s="94" t="n">
        <f aca="false">Tabla_Simulada!AR157-Tabla_ValidaciónMétodo!AR157</f>
        <v>0</v>
      </c>
      <c r="AR157" s="81" t="n">
        <f aca="false">Tabla_Simulada!AS157-Tabla_ValidaciónMétodo!AS157</f>
        <v>0</v>
      </c>
      <c r="AS157" s="94" t="n">
        <f aca="false">Tabla_Simulada!AT157-Tabla_ValidaciónMétodo!AT157</f>
        <v>0</v>
      </c>
      <c r="AT157" s="81" t="n">
        <f aca="false">Tabla_Simulada!AU157-Tabla_ValidaciónMétodo!AU157</f>
        <v>0</v>
      </c>
      <c r="AU157" s="94" t="n">
        <f aca="false">Tabla_Simulada!AV157-Tabla_ValidaciónMétodo!AV157</f>
        <v>0</v>
      </c>
      <c r="AV157" s="81" t="n">
        <f aca="false">Tabla_Simulada!AW157-Tabla_ValidaciónMétodo!AW157</f>
        <v>0</v>
      </c>
      <c r="AW157" s="94" t="n">
        <f aca="false">Tabla_Simulada!AX157-Tabla_ValidaciónMétodo!AX157</f>
        <v>0</v>
      </c>
      <c r="AX157" s="81" t="n">
        <f aca="false">Tabla_Simulada!AY157-Tabla_ValidaciónMétodo!AY157</f>
        <v>0</v>
      </c>
    </row>
    <row r="158" customFormat="false" ht="13.8" hidden="false" customHeight="false" outlineLevel="0" collapsed="false">
      <c r="A158" s="89" t="s">
        <v>47</v>
      </c>
      <c r="B158" s="81" t="n">
        <f aca="false">Tabla_Simulada!B158-Tabla_ValidaciónMétodo!B158</f>
        <v>0</v>
      </c>
      <c r="C158" s="81" t="n">
        <f aca="false">Tabla_Simulada!C158-Tabla_ValidaciónMétodo!C158</f>
        <v>0</v>
      </c>
      <c r="D158" s="81" t="n">
        <f aca="false">Tabla_Simulada!D158-Tabla_ValidaciónMétodo!D158</f>
        <v>0</v>
      </c>
      <c r="E158" s="81" t="n">
        <f aca="false">Tabla_Simulada!E158-Tabla_ValidaciónMétodo!E158</f>
        <v>0</v>
      </c>
      <c r="F158" s="81" t="n">
        <f aca="false">Tabla_Simulada!F158-Tabla_ValidaciónMétodo!F158</f>
        <v>0</v>
      </c>
      <c r="G158" s="81" t="n">
        <f aca="false">Tabla_Simulada!G158-Tabla_ValidaciónMétodo!G158</f>
        <v>0</v>
      </c>
      <c r="H158" s="81" t="n">
        <f aca="false">Tabla_Simulada!H158-Tabla_ValidaciónMétodo!H158</f>
        <v>0</v>
      </c>
      <c r="I158" s="94" t="n">
        <f aca="false">Tabla_Simulada!I158-Tabla_ValidaciónMétodo!I158</f>
        <v>0</v>
      </c>
      <c r="J158" s="81" t="n">
        <f aca="false">Tabla_Simulada!J158-Tabla_ValidaciónMétodo!J158</f>
        <v>0</v>
      </c>
      <c r="K158" s="94" t="n">
        <f aca="false">Tabla_Simulada!K158-Tabla_ValidaciónMétodo!K158</f>
        <v>0</v>
      </c>
      <c r="L158" s="81" t="n">
        <f aca="false">Tabla_Simulada!L158-Tabla_ValidaciónMétodo!L158</f>
        <v>0</v>
      </c>
      <c r="M158" s="94" t="n">
        <f aca="false">Tabla_Simulada!M158-Tabla_ValidaciónMétodo!M158</f>
        <v>0</v>
      </c>
      <c r="N158" s="81" t="n">
        <f aca="false">Tabla_Simulada!N158-Tabla_ValidaciónMétodo!N158</f>
        <v>0</v>
      </c>
      <c r="O158" s="81" t="n">
        <f aca="false">Tabla_Simulada!P158-Tabla_ValidaciónMétodo!P158</f>
        <v>0</v>
      </c>
      <c r="P158" s="81" t="n">
        <f aca="false">Tabla_Simulada!Q158-Tabla_ValidaciónMétodo!Q158</f>
        <v>0</v>
      </c>
      <c r="Q158" s="81" t="n">
        <f aca="false">Tabla_Simulada!R158-Tabla_ValidaciónMétodo!R158</f>
        <v>0</v>
      </c>
      <c r="S158" s="81" t="n">
        <f aca="false">Tabla_Simulada!T158-Tabla_ValidaciónMétodo!T158</f>
        <v>0</v>
      </c>
      <c r="T158" s="81" t="n">
        <f aca="false">Tabla_Simulada!U158-Tabla_ValidaciónMétodo!U158</f>
        <v>0</v>
      </c>
      <c r="U158" s="81" t="n">
        <f aca="false">Tabla_Simulada!V158-Tabla_ValidaciónMétodo!V158</f>
        <v>0</v>
      </c>
      <c r="V158" s="81" t="n">
        <f aca="false">Tabla_Simulada!W158-Tabla_ValidaciónMétodo!W158</f>
        <v>0</v>
      </c>
      <c r="W158" s="81" t="n">
        <f aca="false">Tabla_Simulada!X158-Tabla_ValidaciónMétodo!X158</f>
        <v>0</v>
      </c>
      <c r="X158" s="81" t="n">
        <f aca="false">Tabla_Simulada!Y158-Tabla_ValidaciónMétodo!Y158</f>
        <v>0</v>
      </c>
      <c r="Y158" s="81" t="n">
        <f aca="false">Tabla_Simulada!Z158-Tabla_ValidaciónMétodo!Z158</f>
        <v>0</v>
      </c>
      <c r="Z158" s="81" t="n">
        <f aca="false">Tabla_Simulada!AA158-Tabla_ValidaciónMétodo!AA158</f>
        <v>0</v>
      </c>
      <c r="AC158" s="91" t="n">
        <f aca="false">Tabla_Simulada!AD158-Tabla_ValidaciónMétodo!AD158</f>
        <v>0</v>
      </c>
      <c r="AD158" s="92" t="n">
        <f aca="false">Tabla_Simulada!AE158-Tabla_ValidaciónMétodo!AE158</f>
        <v>0</v>
      </c>
      <c r="AE158" s="93" t="n">
        <f aca="false">Tabla_Simulada!AF158-Tabla_ValidaciónMétodo!AF158</f>
        <v>0</v>
      </c>
      <c r="AF158" s="92" t="n">
        <f aca="false">Tabla_Simulada!AG158-Tabla_ValidaciónMétodo!AG158</f>
        <v>0</v>
      </c>
      <c r="AG158" s="92" t="n">
        <f aca="false">Tabla_Simulada!AH158-Tabla_ValidaciónMétodo!AH158</f>
        <v>0</v>
      </c>
      <c r="AH158" s="92" t="n">
        <f aca="false">Tabla_Simulada!AI158-Tabla_ValidaciónMétodo!AI158</f>
        <v>0</v>
      </c>
      <c r="AI158" s="92" t="n">
        <f aca="false">Tabla_Simulada!AJ158-Tabla_ValidaciónMétodo!AJ158</f>
        <v>0</v>
      </c>
      <c r="AJ158" s="92" t="n">
        <f aca="false">Tabla_Simulada!AK158-Tabla_ValidaciónMétodo!AK158</f>
        <v>0</v>
      </c>
      <c r="AK158" s="92" t="n">
        <f aca="false">Tabla_Simulada!AL158-Tabla_ValidaciónMétodo!AL158</f>
        <v>0</v>
      </c>
      <c r="AL158" s="92" t="n">
        <f aca="false">Tabla_Simulada!AM158-Tabla_ValidaciónMétodo!AM158</f>
        <v>0</v>
      </c>
      <c r="AM158" s="92" t="n">
        <f aca="false">Tabla_Simulada!AN158-Tabla_ValidaciónMétodo!AN158</f>
        <v>0</v>
      </c>
      <c r="AO158" s="94" t="n">
        <f aca="false">Tabla_Simulada!AP158-Tabla_ValidaciónMétodo!AP158</f>
        <v>0</v>
      </c>
      <c r="AP158" s="81" t="n">
        <f aca="false">Tabla_Simulada!AQ158-Tabla_ValidaciónMétodo!AQ158</f>
        <v>0</v>
      </c>
      <c r="AQ158" s="94" t="n">
        <f aca="false">Tabla_Simulada!AR158-Tabla_ValidaciónMétodo!AR158</f>
        <v>0</v>
      </c>
      <c r="AR158" s="81" t="n">
        <f aca="false">Tabla_Simulada!AS158-Tabla_ValidaciónMétodo!AS158</f>
        <v>0</v>
      </c>
      <c r="AS158" s="94" t="n">
        <f aca="false">Tabla_Simulada!AT158-Tabla_ValidaciónMétodo!AT158</f>
        <v>0</v>
      </c>
      <c r="AT158" s="81" t="n">
        <f aca="false">Tabla_Simulada!AU158-Tabla_ValidaciónMétodo!AU158</f>
        <v>0</v>
      </c>
      <c r="AU158" s="94" t="n">
        <f aca="false">Tabla_Simulada!AV158-Tabla_ValidaciónMétodo!AV158</f>
        <v>0</v>
      </c>
      <c r="AV158" s="81" t="n">
        <f aca="false">Tabla_Simulada!AW158-Tabla_ValidaciónMétodo!AW158</f>
        <v>0</v>
      </c>
      <c r="AW158" s="94" t="n">
        <f aca="false">Tabla_Simulada!AX158-Tabla_ValidaciónMétodo!AX158</f>
        <v>0</v>
      </c>
      <c r="AX158" s="81" t="n">
        <f aca="false">Tabla_Simulada!AY158-Tabla_ValidaciónMétodo!AY158</f>
        <v>0</v>
      </c>
    </row>
    <row r="159" customFormat="false" ht="13.8" hidden="false" customHeight="false" outlineLevel="0" collapsed="false">
      <c r="A159" s="89" t="s">
        <v>48</v>
      </c>
      <c r="B159" s="81" t="n">
        <f aca="false">Tabla_Simulada!B159-Tabla_ValidaciónMétodo!B159</f>
        <v>0</v>
      </c>
      <c r="C159" s="81" t="n">
        <f aca="false">Tabla_Simulada!C159-Tabla_ValidaciónMétodo!C159</f>
        <v>0</v>
      </c>
      <c r="D159" s="81" t="n">
        <f aca="false">Tabla_Simulada!D159-Tabla_ValidaciónMétodo!D159</f>
        <v>0</v>
      </c>
      <c r="E159" s="81" t="n">
        <f aca="false">Tabla_Simulada!E159-Tabla_ValidaciónMétodo!E159</f>
        <v>0</v>
      </c>
      <c r="F159" s="81" t="n">
        <f aca="false">Tabla_Simulada!F159-Tabla_ValidaciónMétodo!F159</f>
        <v>0</v>
      </c>
      <c r="G159" s="81" t="n">
        <f aca="false">Tabla_Simulada!G159-Tabla_ValidaciónMétodo!G159</f>
        <v>0</v>
      </c>
      <c r="H159" s="81" t="n">
        <f aca="false">Tabla_Simulada!H159-Tabla_ValidaciónMétodo!H159</f>
        <v>0</v>
      </c>
      <c r="I159" s="94" t="n">
        <f aca="false">Tabla_Simulada!I159-Tabla_ValidaciónMétodo!I159</f>
        <v>0</v>
      </c>
      <c r="J159" s="81" t="n">
        <f aca="false">Tabla_Simulada!J159-Tabla_ValidaciónMétodo!J159</f>
        <v>0</v>
      </c>
      <c r="K159" s="94" t="n">
        <f aca="false">Tabla_Simulada!K159-Tabla_ValidaciónMétodo!K159</f>
        <v>0</v>
      </c>
      <c r="L159" s="81" t="n">
        <f aca="false">Tabla_Simulada!L159-Tabla_ValidaciónMétodo!L159</f>
        <v>0</v>
      </c>
      <c r="M159" s="94" t="n">
        <f aca="false">Tabla_Simulada!M159-Tabla_ValidaciónMétodo!M159</f>
        <v>0</v>
      </c>
      <c r="N159" s="81" t="n">
        <f aca="false">Tabla_Simulada!N159-Tabla_ValidaciónMétodo!N159</f>
        <v>0</v>
      </c>
      <c r="O159" s="81" t="n">
        <f aca="false">Tabla_Simulada!P159-Tabla_ValidaciónMétodo!P159</f>
        <v>0</v>
      </c>
      <c r="P159" s="81" t="n">
        <f aca="false">Tabla_Simulada!Q159-Tabla_ValidaciónMétodo!Q159</f>
        <v>0</v>
      </c>
      <c r="Q159" s="81" t="n">
        <f aca="false">Tabla_Simulada!R159-Tabla_ValidaciónMétodo!R159</f>
        <v>0</v>
      </c>
      <c r="S159" s="81" t="n">
        <f aca="false">Tabla_Simulada!T159-Tabla_ValidaciónMétodo!T159</f>
        <v>0</v>
      </c>
      <c r="T159" s="81" t="n">
        <f aca="false">Tabla_Simulada!U159-Tabla_ValidaciónMétodo!U159</f>
        <v>0</v>
      </c>
      <c r="U159" s="81" t="n">
        <f aca="false">Tabla_Simulada!V159-Tabla_ValidaciónMétodo!V159</f>
        <v>0</v>
      </c>
      <c r="V159" s="81" t="n">
        <f aca="false">Tabla_Simulada!W159-Tabla_ValidaciónMétodo!W159</f>
        <v>0</v>
      </c>
      <c r="W159" s="81" t="n">
        <f aca="false">Tabla_Simulada!X159-Tabla_ValidaciónMétodo!X159</f>
        <v>0</v>
      </c>
      <c r="X159" s="81" t="n">
        <f aca="false">Tabla_Simulada!Y159-Tabla_ValidaciónMétodo!Y159</f>
        <v>0</v>
      </c>
      <c r="Y159" s="81" t="n">
        <f aca="false">Tabla_Simulada!Z159-Tabla_ValidaciónMétodo!Z159</f>
        <v>0</v>
      </c>
      <c r="Z159" s="81" t="n">
        <f aca="false">Tabla_Simulada!AA159-Tabla_ValidaciónMétodo!AA159</f>
        <v>0</v>
      </c>
      <c r="AC159" s="91" t="n">
        <f aca="false">Tabla_Simulada!AD159-Tabla_ValidaciónMétodo!AD159</f>
        <v>0</v>
      </c>
      <c r="AD159" s="92" t="n">
        <f aca="false">Tabla_Simulada!AE159-Tabla_ValidaciónMétodo!AE159</f>
        <v>0</v>
      </c>
      <c r="AE159" s="93" t="n">
        <f aca="false">Tabla_Simulada!AF159-Tabla_ValidaciónMétodo!AF159</f>
        <v>0</v>
      </c>
      <c r="AF159" s="92" t="n">
        <f aca="false">Tabla_Simulada!AG159-Tabla_ValidaciónMétodo!AG159</f>
        <v>0</v>
      </c>
      <c r="AG159" s="92" t="n">
        <f aca="false">Tabla_Simulada!AH159-Tabla_ValidaciónMétodo!AH159</f>
        <v>0</v>
      </c>
      <c r="AH159" s="92" t="n">
        <f aca="false">Tabla_Simulada!AI159-Tabla_ValidaciónMétodo!AI159</f>
        <v>0</v>
      </c>
      <c r="AI159" s="92" t="n">
        <f aca="false">Tabla_Simulada!AJ159-Tabla_ValidaciónMétodo!AJ159</f>
        <v>0</v>
      </c>
      <c r="AJ159" s="92" t="n">
        <f aca="false">Tabla_Simulada!AK159-Tabla_ValidaciónMétodo!AK159</f>
        <v>0</v>
      </c>
      <c r="AK159" s="92" t="n">
        <f aca="false">Tabla_Simulada!AL159-Tabla_ValidaciónMétodo!AL159</f>
        <v>0</v>
      </c>
      <c r="AL159" s="92" t="n">
        <f aca="false">Tabla_Simulada!AM159-Tabla_ValidaciónMétodo!AM159</f>
        <v>0</v>
      </c>
      <c r="AM159" s="92" t="n">
        <f aca="false">Tabla_Simulada!AN159-Tabla_ValidaciónMétodo!AN159</f>
        <v>0</v>
      </c>
      <c r="AO159" s="94" t="n">
        <f aca="false">Tabla_Simulada!AP159-Tabla_ValidaciónMétodo!AP159</f>
        <v>0</v>
      </c>
      <c r="AP159" s="81" t="n">
        <f aca="false">Tabla_Simulada!AQ159-Tabla_ValidaciónMétodo!AQ159</f>
        <v>0</v>
      </c>
      <c r="AQ159" s="94" t="n">
        <f aca="false">Tabla_Simulada!AR159-Tabla_ValidaciónMétodo!AR159</f>
        <v>0</v>
      </c>
      <c r="AR159" s="81" t="n">
        <f aca="false">Tabla_Simulada!AS159-Tabla_ValidaciónMétodo!AS159</f>
        <v>0</v>
      </c>
      <c r="AS159" s="94" t="n">
        <f aca="false">Tabla_Simulada!AT159-Tabla_ValidaciónMétodo!AT159</f>
        <v>0</v>
      </c>
      <c r="AT159" s="81" t="n">
        <f aca="false">Tabla_Simulada!AU159-Tabla_ValidaciónMétodo!AU159</f>
        <v>0</v>
      </c>
      <c r="AU159" s="94" t="n">
        <f aca="false">Tabla_Simulada!AV159-Tabla_ValidaciónMétodo!AV159</f>
        <v>0</v>
      </c>
      <c r="AV159" s="81" t="n">
        <f aca="false">Tabla_Simulada!AW159-Tabla_ValidaciónMétodo!AW159</f>
        <v>0</v>
      </c>
      <c r="AW159" s="94" t="n">
        <f aca="false">Tabla_Simulada!AX159-Tabla_ValidaciónMétodo!AX159</f>
        <v>0</v>
      </c>
      <c r="AX159" s="81" t="n">
        <f aca="false">Tabla_Simulada!AY159-Tabla_ValidaciónMétodo!AY159</f>
        <v>0</v>
      </c>
    </row>
    <row r="160" customFormat="false" ht="13.8" hidden="false" customHeight="false" outlineLevel="0" collapsed="false">
      <c r="A160" s="89" t="s">
        <v>49</v>
      </c>
      <c r="B160" s="81" t="n">
        <f aca="false">Tabla_Simulada!B160-Tabla_ValidaciónMétodo!B160</f>
        <v>0</v>
      </c>
      <c r="C160" s="81" t="n">
        <f aca="false">Tabla_Simulada!C160-Tabla_ValidaciónMétodo!C160</f>
        <v>0</v>
      </c>
      <c r="D160" s="81" t="n">
        <f aca="false">Tabla_Simulada!D160-Tabla_ValidaciónMétodo!D160</f>
        <v>0</v>
      </c>
      <c r="E160" s="81" t="n">
        <f aca="false">Tabla_Simulada!E160-Tabla_ValidaciónMétodo!E160</f>
        <v>0</v>
      </c>
      <c r="F160" s="81" t="n">
        <f aca="false">Tabla_Simulada!F160-Tabla_ValidaciónMétodo!F160</f>
        <v>0</v>
      </c>
      <c r="G160" s="81" t="n">
        <f aca="false">Tabla_Simulada!G160-Tabla_ValidaciónMétodo!G160</f>
        <v>0</v>
      </c>
      <c r="H160" s="81" t="n">
        <f aca="false">Tabla_Simulada!H160-Tabla_ValidaciónMétodo!H160</f>
        <v>0</v>
      </c>
      <c r="I160" s="94" t="n">
        <f aca="false">Tabla_Simulada!I160-Tabla_ValidaciónMétodo!I160</f>
        <v>0</v>
      </c>
      <c r="J160" s="81" t="n">
        <f aca="false">Tabla_Simulada!J160-Tabla_ValidaciónMétodo!J160</f>
        <v>0</v>
      </c>
      <c r="K160" s="94" t="n">
        <f aca="false">Tabla_Simulada!K160-Tabla_ValidaciónMétodo!K160</f>
        <v>0</v>
      </c>
      <c r="L160" s="81" t="n">
        <f aca="false">Tabla_Simulada!L160-Tabla_ValidaciónMétodo!L160</f>
        <v>0</v>
      </c>
      <c r="M160" s="94" t="n">
        <f aca="false">Tabla_Simulada!M160-Tabla_ValidaciónMétodo!M160</f>
        <v>0</v>
      </c>
      <c r="N160" s="81" t="n">
        <f aca="false">Tabla_Simulada!N160-Tabla_ValidaciónMétodo!N160</f>
        <v>0</v>
      </c>
      <c r="O160" s="81" t="n">
        <f aca="false">Tabla_Simulada!P160-Tabla_ValidaciónMétodo!P160</f>
        <v>0</v>
      </c>
      <c r="P160" s="81" t="n">
        <f aca="false">Tabla_Simulada!Q160-Tabla_ValidaciónMétodo!Q160</f>
        <v>0</v>
      </c>
      <c r="Q160" s="81" t="n">
        <f aca="false">Tabla_Simulada!R160-Tabla_ValidaciónMétodo!R160</f>
        <v>0</v>
      </c>
      <c r="S160" s="81" t="n">
        <f aca="false">Tabla_Simulada!T160-Tabla_ValidaciónMétodo!T160</f>
        <v>0</v>
      </c>
      <c r="T160" s="81" t="n">
        <f aca="false">Tabla_Simulada!U160-Tabla_ValidaciónMétodo!U160</f>
        <v>0</v>
      </c>
      <c r="U160" s="81" t="n">
        <f aca="false">Tabla_Simulada!V160-Tabla_ValidaciónMétodo!V160</f>
        <v>0</v>
      </c>
      <c r="V160" s="81" t="n">
        <f aca="false">Tabla_Simulada!W160-Tabla_ValidaciónMétodo!W160</f>
        <v>0</v>
      </c>
      <c r="W160" s="81" t="n">
        <f aca="false">Tabla_Simulada!X160-Tabla_ValidaciónMétodo!X160</f>
        <v>0</v>
      </c>
      <c r="X160" s="81" t="n">
        <f aca="false">Tabla_Simulada!Y160-Tabla_ValidaciónMétodo!Y160</f>
        <v>0</v>
      </c>
      <c r="Y160" s="81" t="n">
        <f aca="false">Tabla_Simulada!Z160-Tabla_ValidaciónMétodo!Z160</f>
        <v>0</v>
      </c>
      <c r="Z160" s="81" t="n">
        <f aca="false">Tabla_Simulada!AA160-Tabla_ValidaciónMétodo!AA160</f>
        <v>0</v>
      </c>
      <c r="AC160" s="91" t="n">
        <f aca="false">Tabla_Simulada!AD160-Tabla_ValidaciónMétodo!AD160</f>
        <v>0</v>
      </c>
      <c r="AD160" s="92" t="n">
        <f aca="false">Tabla_Simulada!AE160-Tabla_ValidaciónMétodo!AE160</f>
        <v>0</v>
      </c>
      <c r="AE160" s="93" t="n">
        <f aca="false">Tabla_Simulada!AF160-Tabla_ValidaciónMétodo!AF160</f>
        <v>0</v>
      </c>
      <c r="AF160" s="92" t="n">
        <f aca="false">Tabla_Simulada!AG160-Tabla_ValidaciónMétodo!AG160</f>
        <v>0</v>
      </c>
      <c r="AG160" s="92" t="n">
        <f aca="false">Tabla_Simulada!AH160-Tabla_ValidaciónMétodo!AH160</f>
        <v>0</v>
      </c>
      <c r="AH160" s="92" t="n">
        <f aca="false">Tabla_Simulada!AI160-Tabla_ValidaciónMétodo!AI160</f>
        <v>0</v>
      </c>
      <c r="AI160" s="92" t="n">
        <f aca="false">Tabla_Simulada!AJ160-Tabla_ValidaciónMétodo!AJ160</f>
        <v>0</v>
      </c>
      <c r="AJ160" s="92" t="n">
        <f aca="false">Tabla_Simulada!AK160-Tabla_ValidaciónMétodo!AK160</f>
        <v>0</v>
      </c>
      <c r="AK160" s="92" t="n">
        <f aca="false">Tabla_Simulada!AL160-Tabla_ValidaciónMétodo!AL160</f>
        <v>0</v>
      </c>
      <c r="AL160" s="92" t="n">
        <f aca="false">Tabla_Simulada!AM160-Tabla_ValidaciónMétodo!AM160</f>
        <v>0</v>
      </c>
      <c r="AM160" s="92" t="n">
        <f aca="false">Tabla_Simulada!AN160-Tabla_ValidaciónMétodo!AN160</f>
        <v>0</v>
      </c>
      <c r="AO160" s="94" t="n">
        <f aca="false">Tabla_Simulada!AP160-Tabla_ValidaciónMétodo!AP160</f>
        <v>0</v>
      </c>
      <c r="AP160" s="81" t="n">
        <f aca="false">Tabla_Simulada!AQ160-Tabla_ValidaciónMétodo!AQ160</f>
        <v>0</v>
      </c>
      <c r="AQ160" s="94" t="n">
        <f aca="false">Tabla_Simulada!AR160-Tabla_ValidaciónMétodo!AR160</f>
        <v>0</v>
      </c>
      <c r="AR160" s="81" t="n">
        <f aca="false">Tabla_Simulada!AS160-Tabla_ValidaciónMétodo!AS160</f>
        <v>0</v>
      </c>
      <c r="AS160" s="94" t="n">
        <f aca="false">Tabla_Simulada!AT160-Tabla_ValidaciónMétodo!AT160</f>
        <v>0</v>
      </c>
      <c r="AT160" s="81" t="n">
        <f aca="false">Tabla_Simulada!AU160-Tabla_ValidaciónMétodo!AU160</f>
        <v>0</v>
      </c>
      <c r="AU160" s="94" t="n">
        <f aca="false">Tabla_Simulada!AV160-Tabla_ValidaciónMétodo!AV160</f>
        <v>0</v>
      </c>
      <c r="AV160" s="81" t="n">
        <f aca="false">Tabla_Simulada!AW160-Tabla_ValidaciónMétodo!AW160</f>
        <v>0</v>
      </c>
      <c r="AW160" s="94" t="n">
        <f aca="false">Tabla_Simulada!AX160-Tabla_ValidaciónMétodo!AX160</f>
        <v>0</v>
      </c>
      <c r="AX160" s="81" t="n">
        <f aca="false">Tabla_Simulada!AY160-Tabla_ValidaciónMétodo!AY160</f>
        <v>0</v>
      </c>
    </row>
    <row r="161" customFormat="false" ht="13.8" hidden="false" customHeight="false" outlineLevel="0" collapsed="false">
      <c r="A161" s="89" t="s">
        <v>50</v>
      </c>
      <c r="B161" s="81" t="n">
        <f aca="false">Tabla_Simulada!B161-Tabla_ValidaciónMétodo!B161</f>
        <v>0</v>
      </c>
      <c r="C161" s="81" t="n">
        <f aca="false">Tabla_Simulada!C161-Tabla_ValidaciónMétodo!C161</f>
        <v>0</v>
      </c>
      <c r="D161" s="81" t="n">
        <f aca="false">Tabla_Simulada!D161-Tabla_ValidaciónMétodo!D161</f>
        <v>0</v>
      </c>
      <c r="E161" s="81" t="n">
        <f aca="false">Tabla_Simulada!E161-Tabla_ValidaciónMétodo!E161</f>
        <v>0</v>
      </c>
      <c r="F161" s="81" t="n">
        <f aca="false">Tabla_Simulada!F161-Tabla_ValidaciónMétodo!F161</f>
        <v>0</v>
      </c>
      <c r="G161" s="81" t="n">
        <f aca="false">Tabla_Simulada!G161-Tabla_ValidaciónMétodo!G161</f>
        <v>0</v>
      </c>
      <c r="H161" s="81" t="n">
        <f aca="false">Tabla_Simulada!H161-Tabla_ValidaciónMétodo!H161</f>
        <v>0</v>
      </c>
      <c r="I161" s="94" t="n">
        <f aca="false">Tabla_Simulada!I161-Tabla_ValidaciónMétodo!I161</f>
        <v>0</v>
      </c>
      <c r="J161" s="81" t="n">
        <f aca="false">Tabla_Simulada!J161-Tabla_ValidaciónMétodo!J161</f>
        <v>0</v>
      </c>
      <c r="K161" s="94" t="n">
        <f aca="false">Tabla_Simulada!K161-Tabla_ValidaciónMétodo!K161</f>
        <v>0</v>
      </c>
      <c r="L161" s="81" t="n">
        <f aca="false">Tabla_Simulada!L161-Tabla_ValidaciónMétodo!L161</f>
        <v>0</v>
      </c>
      <c r="M161" s="94" t="n">
        <f aca="false">Tabla_Simulada!M161-Tabla_ValidaciónMétodo!M161</f>
        <v>0</v>
      </c>
      <c r="N161" s="81" t="n">
        <f aca="false">Tabla_Simulada!N161-Tabla_ValidaciónMétodo!N161</f>
        <v>0</v>
      </c>
      <c r="O161" s="81" t="n">
        <f aca="false">Tabla_Simulada!P161-Tabla_ValidaciónMétodo!P161</f>
        <v>0</v>
      </c>
      <c r="P161" s="81" t="n">
        <f aca="false">Tabla_Simulada!Q161-Tabla_ValidaciónMétodo!Q161</f>
        <v>0</v>
      </c>
      <c r="Q161" s="81" t="n">
        <f aca="false">Tabla_Simulada!R161-Tabla_ValidaciónMétodo!R161</f>
        <v>0</v>
      </c>
      <c r="S161" s="81" t="n">
        <f aca="false">Tabla_Simulada!T161-Tabla_ValidaciónMétodo!T161</f>
        <v>0</v>
      </c>
      <c r="T161" s="81" t="n">
        <f aca="false">Tabla_Simulada!U161-Tabla_ValidaciónMétodo!U161</f>
        <v>0</v>
      </c>
      <c r="U161" s="81" t="n">
        <f aca="false">Tabla_Simulada!V161-Tabla_ValidaciónMétodo!V161</f>
        <v>0</v>
      </c>
      <c r="V161" s="81" t="n">
        <f aca="false">Tabla_Simulada!W161-Tabla_ValidaciónMétodo!W161</f>
        <v>0</v>
      </c>
      <c r="W161" s="81" t="n">
        <f aca="false">Tabla_Simulada!X161-Tabla_ValidaciónMétodo!X161</f>
        <v>0</v>
      </c>
      <c r="X161" s="81" t="n">
        <f aca="false">Tabla_Simulada!Y161-Tabla_ValidaciónMétodo!Y161</f>
        <v>0</v>
      </c>
      <c r="Y161" s="81" t="n">
        <f aca="false">Tabla_Simulada!Z161-Tabla_ValidaciónMétodo!Z161</f>
        <v>0</v>
      </c>
      <c r="Z161" s="81" t="n">
        <f aca="false">Tabla_Simulada!AA161-Tabla_ValidaciónMétodo!AA161</f>
        <v>0</v>
      </c>
      <c r="AC161" s="91" t="n">
        <f aca="false">Tabla_Simulada!AD161-Tabla_ValidaciónMétodo!AD161</f>
        <v>0</v>
      </c>
      <c r="AD161" s="92" t="n">
        <f aca="false">Tabla_Simulada!AE161-Tabla_ValidaciónMétodo!AE161</f>
        <v>0</v>
      </c>
      <c r="AE161" s="93" t="n">
        <f aca="false">Tabla_Simulada!AF161-Tabla_ValidaciónMétodo!AF161</f>
        <v>0</v>
      </c>
      <c r="AF161" s="92" t="n">
        <f aca="false">Tabla_Simulada!AG161-Tabla_ValidaciónMétodo!AG161</f>
        <v>0</v>
      </c>
      <c r="AG161" s="92" t="n">
        <f aca="false">Tabla_Simulada!AH161-Tabla_ValidaciónMétodo!AH161</f>
        <v>0</v>
      </c>
      <c r="AH161" s="92" t="n">
        <f aca="false">Tabla_Simulada!AI161-Tabla_ValidaciónMétodo!AI161</f>
        <v>0</v>
      </c>
      <c r="AI161" s="92" t="n">
        <f aca="false">Tabla_Simulada!AJ161-Tabla_ValidaciónMétodo!AJ161</f>
        <v>0</v>
      </c>
      <c r="AJ161" s="92" t="n">
        <f aca="false">Tabla_Simulada!AK161-Tabla_ValidaciónMétodo!AK161</f>
        <v>0</v>
      </c>
      <c r="AK161" s="92" t="n">
        <f aca="false">Tabla_Simulada!AL161-Tabla_ValidaciónMétodo!AL161</f>
        <v>0</v>
      </c>
      <c r="AL161" s="92" t="n">
        <f aca="false">Tabla_Simulada!AM161-Tabla_ValidaciónMétodo!AM161</f>
        <v>0</v>
      </c>
      <c r="AM161" s="92" t="n">
        <f aca="false">Tabla_Simulada!AN161-Tabla_ValidaciónMétodo!AN161</f>
        <v>0</v>
      </c>
      <c r="AO161" s="94" t="n">
        <f aca="false">Tabla_Simulada!AP161-Tabla_ValidaciónMétodo!AP161</f>
        <v>0</v>
      </c>
      <c r="AP161" s="81" t="n">
        <f aca="false">Tabla_Simulada!AQ161-Tabla_ValidaciónMétodo!AQ161</f>
        <v>0</v>
      </c>
      <c r="AQ161" s="94" t="n">
        <f aca="false">Tabla_Simulada!AR161-Tabla_ValidaciónMétodo!AR161</f>
        <v>0</v>
      </c>
      <c r="AR161" s="81" t="n">
        <f aca="false">Tabla_Simulada!AS161-Tabla_ValidaciónMétodo!AS161</f>
        <v>0</v>
      </c>
      <c r="AS161" s="94" t="n">
        <f aca="false">Tabla_Simulada!AT161-Tabla_ValidaciónMétodo!AT161</f>
        <v>0</v>
      </c>
      <c r="AT161" s="81" t="n">
        <f aca="false">Tabla_Simulada!AU161-Tabla_ValidaciónMétodo!AU161</f>
        <v>0</v>
      </c>
      <c r="AU161" s="94" t="n">
        <f aca="false">Tabla_Simulada!AV161-Tabla_ValidaciónMétodo!AV161</f>
        <v>0</v>
      </c>
      <c r="AV161" s="81" t="n">
        <f aca="false">Tabla_Simulada!AW161-Tabla_ValidaciónMétodo!AW161</f>
        <v>0</v>
      </c>
      <c r="AW161" s="94" t="n">
        <f aca="false">Tabla_Simulada!AX161-Tabla_ValidaciónMétodo!AX161</f>
        <v>0</v>
      </c>
      <c r="AX161" s="81" t="n">
        <f aca="false">Tabla_Simulada!AY161-Tabla_ValidaciónMétodo!AY161</f>
        <v>0</v>
      </c>
    </row>
    <row r="162" customFormat="false" ht="13.8" hidden="false" customHeight="false" outlineLevel="0" collapsed="false">
      <c r="A162" s="89" t="s">
        <v>51</v>
      </c>
      <c r="B162" s="81" t="n">
        <f aca="false">Tabla_Simulada!B162-Tabla_ValidaciónMétodo!B162</f>
        <v>0</v>
      </c>
      <c r="C162" s="81" t="n">
        <f aca="false">Tabla_Simulada!C162-Tabla_ValidaciónMétodo!C162</f>
        <v>0</v>
      </c>
      <c r="D162" s="81" t="n">
        <f aca="false">Tabla_Simulada!D162-Tabla_ValidaciónMétodo!D162</f>
        <v>0</v>
      </c>
      <c r="E162" s="81" t="n">
        <f aca="false">Tabla_Simulada!E162-Tabla_ValidaciónMétodo!E162</f>
        <v>0</v>
      </c>
      <c r="F162" s="81" t="n">
        <f aca="false">Tabla_Simulada!F162-Tabla_ValidaciónMétodo!F162</f>
        <v>0</v>
      </c>
      <c r="G162" s="81" t="n">
        <f aca="false">Tabla_Simulada!G162-Tabla_ValidaciónMétodo!G162</f>
        <v>0</v>
      </c>
      <c r="H162" s="81" t="n">
        <f aca="false">Tabla_Simulada!H162-Tabla_ValidaciónMétodo!H162</f>
        <v>0</v>
      </c>
      <c r="I162" s="94" t="n">
        <f aca="false">Tabla_Simulada!I162-Tabla_ValidaciónMétodo!I162</f>
        <v>0</v>
      </c>
      <c r="J162" s="81" t="n">
        <f aca="false">Tabla_Simulada!J162-Tabla_ValidaciónMétodo!J162</f>
        <v>0</v>
      </c>
      <c r="K162" s="94" t="n">
        <f aca="false">Tabla_Simulada!K162-Tabla_ValidaciónMétodo!K162</f>
        <v>0</v>
      </c>
      <c r="L162" s="81" t="n">
        <f aca="false">Tabla_Simulada!L162-Tabla_ValidaciónMétodo!L162</f>
        <v>0</v>
      </c>
      <c r="M162" s="94" t="n">
        <f aca="false">Tabla_Simulada!M162-Tabla_ValidaciónMétodo!M162</f>
        <v>0</v>
      </c>
      <c r="N162" s="81" t="n">
        <f aca="false">Tabla_Simulada!N162-Tabla_ValidaciónMétodo!N162</f>
        <v>0</v>
      </c>
      <c r="O162" s="81" t="n">
        <f aca="false">Tabla_Simulada!P162-Tabla_ValidaciónMétodo!P162</f>
        <v>0</v>
      </c>
      <c r="P162" s="81" t="n">
        <f aca="false">Tabla_Simulada!Q162-Tabla_ValidaciónMétodo!Q162</f>
        <v>0</v>
      </c>
      <c r="Q162" s="81" t="n">
        <f aca="false">Tabla_Simulada!R162-Tabla_ValidaciónMétodo!R162</f>
        <v>0</v>
      </c>
      <c r="S162" s="81" t="n">
        <f aca="false">Tabla_Simulada!T162-Tabla_ValidaciónMétodo!T162</f>
        <v>0</v>
      </c>
      <c r="T162" s="81" t="n">
        <f aca="false">Tabla_Simulada!U162-Tabla_ValidaciónMétodo!U162</f>
        <v>0</v>
      </c>
      <c r="U162" s="81" t="n">
        <f aca="false">Tabla_Simulada!V162-Tabla_ValidaciónMétodo!V162</f>
        <v>0</v>
      </c>
      <c r="V162" s="81" t="n">
        <f aca="false">Tabla_Simulada!W162-Tabla_ValidaciónMétodo!W162</f>
        <v>0</v>
      </c>
      <c r="W162" s="81" t="n">
        <f aca="false">Tabla_Simulada!X162-Tabla_ValidaciónMétodo!X162</f>
        <v>0</v>
      </c>
      <c r="X162" s="81" t="n">
        <f aca="false">Tabla_Simulada!Y162-Tabla_ValidaciónMétodo!Y162</f>
        <v>0</v>
      </c>
      <c r="Y162" s="81" t="n">
        <f aca="false">Tabla_Simulada!Z162-Tabla_ValidaciónMétodo!Z162</f>
        <v>0</v>
      </c>
      <c r="Z162" s="81" t="n">
        <f aca="false">Tabla_Simulada!AA162-Tabla_ValidaciónMétodo!AA162</f>
        <v>0</v>
      </c>
      <c r="AC162" s="91" t="n">
        <f aca="false">Tabla_Simulada!AD162-Tabla_ValidaciónMétodo!AD162</f>
        <v>0</v>
      </c>
      <c r="AD162" s="92" t="n">
        <f aca="false">Tabla_Simulada!AE162-Tabla_ValidaciónMétodo!AE162</f>
        <v>0</v>
      </c>
      <c r="AE162" s="93" t="n">
        <f aca="false">Tabla_Simulada!AF162-Tabla_ValidaciónMétodo!AF162</f>
        <v>0</v>
      </c>
      <c r="AF162" s="92" t="n">
        <f aca="false">Tabla_Simulada!AG162-Tabla_ValidaciónMétodo!AG162</f>
        <v>0</v>
      </c>
      <c r="AG162" s="92" t="n">
        <f aca="false">Tabla_Simulada!AH162-Tabla_ValidaciónMétodo!AH162</f>
        <v>0</v>
      </c>
      <c r="AH162" s="92" t="n">
        <f aca="false">Tabla_Simulada!AI162-Tabla_ValidaciónMétodo!AI162</f>
        <v>0</v>
      </c>
      <c r="AI162" s="92" t="n">
        <f aca="false">Tabla_Simulada!AJ162-Tabla_ValidaciónMétodo!AJ162</f>
        <v>0</v>
      </c>
      <c r="AJ162" s="92" t="n">
        <f aca="false">Tabla_Simulada!AK162-Tabla_ValidaciónMétodo!AK162</f>
        <v>0</v>
      </c>
      <c r="AK162" s="92" t="n">
        <f aca="false">Tabla_Simulada!AL162-Tabla_ValidaciónMétodo!AL162</f>
        <v>0</v>
      </c>
      <c r="AL162" s="92" t="n">
        <f aca="false">Tabla_Simulada!AM162-Tabla_ValidaciónMétodo!AM162</f>
        <v>0</v>
      </c>
      <c r="AM162" s="92" t="n">
        <f aca="false">Tabla_Simulada!AN162-Tabla_ValidaciónMétodo!AN162</f>
        <v>0</v>
      </c>
      <c r="AO162" s="94" t="n">
        <f aca="false">Tabla_Simulada!AP162-Tabla_ValidaciónMétodo!AP162</f>
        <v>0</v>
      </c>
      <c r="AP162" s="81" t="n">
        <f aca="false">Tabla_Simulada!AQ162-Tabla_ValidaciónMétodo!AQ162</f>
        <v>0</v>
      </c>
      <c r="AQ162" s="94" t="n">
        <f aca="false">Tabla_Simulada!AR162-Tabla_ValidaciónMétodo!AR162</f>
        <v>0</v>
      </c>
      <c r="AR162" s="81" t="n">
        <f aca="false">Tabla_Simulada!AS162-Tabla_ValidaciónMétodo!AS162</f>
        <v>0</v>
      </c>
      <c r="AS162" s="94" t="n">
        <f aca="false">Tabla_Simulada!AT162-Tabla_ValidaciónMétodo!AT162</f>
        <v>0</v>
      </c>
      <c r="AT162" s="81" t="n">
        <f aca="false">Tabla_Simulada!AU162-Tabla_ValidaciónMétodo!AU162</f>
        <v>0</v>
      </c>
      <c r="AU162" s="94" t="n">
        <f aca="false">Tabla_Simulada!AV162-Tabla_ValidaciónMétodo!AV162</f>
        <v>0</v>
      </c>
      <c r="AV162" s="81" t="n">
        <f aca="false">Tabla_Simulada!AW162-Tabla_ValidaciónMétodo!AW162</f>
        <v>0</v>
      </c>
      <c r="AW162" s="94" t="n">
        <f aca="false">Tabla_Simulada!AX162-Tabla_ValidaciónMétodo!AX162</f>
        <v>0</v>
      </c>
      <c r="AX162" s="81" t="n">
        <f aca="false">Tabla_Simulada!AY162-Tabla_ValidaciónMétodo!AY162</f>
        <v>0</v>
      </c>
    </row>
    <row r="163" customFormat="false" ht="13.8" hidden="false" customHeight="false" outlineLevel="0" collapsed="false">
      <c r="A163" s="89" t="s">
        <v>52</v>
      </c>
      <c r="B163" s="81" t="n">
        <f aca="false">Tabla_Simulada!B163-Tabla_ValidaciónMétodo!B163</f>
        <v>0</v>
      </c>
      <c r="C163" s="81" t="n">
        <f aca="false">Tabla_Simulada!C163-Tabla_ValidaciónMétodo!C163</f>
        <v>0</v>
      </c>
      <c r="D163" s="81" t="n">
        <f aca="false">Tabla_Simulada!D163-Tabla_ValidaciónMétodo!D163</f>
        <v>0</v>
      </c>
      <c r="E163" s="81" t="n">
        <f aca="false">Tabla_Simulada!E163-Tabla_ValidaciónMétodo!E163</f>
        <v>0</v>
      </c>
      <c r="F163" s="81" t="n">
        <f aca="false">Tabla_Simulada!F163-Tabla_ValidaciónMétodo!F163</f>
        <v>0</v>
      </c>
      <c r="G163" s="81" t="n">
        <f aca="false">Tabla_Simulada!G163-Tabla_ValidaciónMétodo!G163</f>
        <v>0</v>
      </c>
      <c r="H163" s="81" t="n">
        <f aca="false">Tabla_Simulada!H163-Tabla_ValidaciónMétodo!H163</f>
        <v>0</v>
      </c>
      <c r="I163" s="94" t="n">
        <f aca="false">Tabla_Simulada!I163-Tabla_ValidaciónMétodo!I163</f>
        <v>0</v>
      </c>
      <c r="J163" s="81" t="n">
        <f aca="false">Tabla_Simulada!J163-Tabla_ValidaciónMétodo!J163</f>
        <v>0</v>
      </c>
      <c r="K163" s="94" t="n">
        <f aca="false">Tabla_Simulada!K163-Tabla_ValidaciónMétodo!K163</f>
        <v>0</v>
      </c>
      <c r="L163" s="81" t="n">
        <f aca="false">Tabla_Simulada!L163-Tabla_ValidaciónMétodo!L163</f>
        <v>0</v>
      </c>
      <c r="M163" s="94" t="n">
        <f aca="false">Tabla_Simulada!M163-Tabla_ValidaciónMétodo!M163</f>
        <v>0</v>
      </c>
      <c r="N163" s="81" t="n">
        <f aca="false">Tabla_Simulada!N163-Tabla_ValidaciónMétodo!N163</f>
        <v>0</v>
      </c>
      <c r="O163" s="81" t="n">
        <f aca="false">Tabla_Simulada!P163-Tabla_ValidaciónMétodo!P163</f>
        <v>0</v>
      </c>
      <c r="P163" s="81" t="n">
        <f aca="false">Tabla_Simulada!Q163-Tabla_ValidaciónMétodo!Q163</f>
        <v>0</v>
      </c>
      <c r="Q163" s="81" t="n">
        <f aca="false">Tabla_Simulada!R163-Tabla_ValidaciónMétodo!R163</f>
        <v>0</v>
      </c>
      <c r="S163" s="81" t="n">
        <f aca="false">Tabla_Simulada!T163-Tabla_ValidaciónMétodo!T163</f>
        <v>0</v>
      </c>
      <c r="T163" s="81" t="n">
        <f aca="false">Tabla_Simulada!U163-Tabla_ValidaciónMétodo!U163</f>
        <v>0</v>
      </c>
      <c r="U163" s="81" t="n">
        <f aca="false">Tabla_Simulada!V163-Tabla_ValidaciónMétodo!V163</f>
        <v>0</v>
      </c>
      <c r="V163" s="81" t="n">
        <f aca="false">Tabla_Simulada!W163-Tabla_ValidaciónMétodo!W163</f>
        <v>0</v>
      </c>
      <c r="W163" s="81" t="n">
        <f aca="false">Tabla_Simulada!X163-Tabla_ValidaciónMétodo!X163</f>
        <v>0</v>
      </c>
      <c r="X163" s="81" t="n">
        <f aca="false">Tabla_Simulada!Y163-Tabla_ValidaciónMétodo!Y163</f>
        <v>0</v>
      </c>
      <c r="Y163" s="81" t="n">
        <f aca="false">Tabla_Simulada!Z163-Tabla_ValidaciónMétodo!Z163</f>
        <v>0</v>
      </c>
      <c r="Z163" s="81" t="n">
        <f aca="false">Tabla_Simulada!AA163-Tabla_ValidaciónMétodo!AA163</f>
        <v>0</v>
      </c>
      <c r="AC163" s="91" t="n">
        <f aca="false">Tabla_Simulada!AD163-Tabla_ValidaciónMétodo!AD163</f>
        <v>0</v>
      </c>
      <c r="AD163" s="92" t="n">
        <f aca="false">Tabla_Simulada!AE163-Tabla_ValidaciónMétodo!AE163</f>
        <v>0</v>
      </c>
      <c r="AE163" s="93" t="n">
        <f aca="false">Tabla_Simulada!AF163-Tabla_ValidaciónMétodo!AF163</f>
        <v>0</v>
      </c>
      <c r="AF163" s="92" t="n">
        <f aca="false">Tabla_Simulada!AG163-Tabla_ValidaciónMétodo!AG163</f>
        <v>0</v>
      </c>
      <c r="AG163" s="92" t="n">
        <f aca="false">Tabla_Simulada!AH163-Tabla_ValidaciónMétodo!AH163</f>
        <v>0</v>
      </c>
      <c r="AH163" s="92" t="n">
        <f aca="false">Tabla_Simulada!AI163-Tabla_ValidaciónMétodo!AI163</f>
        <v>0</v>
      </c>
      <c r="AI163" s="92" t="n">
        <f aca="false">Tabla_Simulada!AJ163-Tabla_ValidaciónMétodo!AJ163</f>
        <v>0</v>
      </c>
      <c r="AJ163" s="92" t="n">
        <f aca="false">Tabla_Simulada!AK163-Tabla_ValidaciónMétodo!AK163</f>
        <v>0</v>
      </c>
      <c r="AK163" s="92" t="n">
        <f aca="false">Tabla_Simulada!AL163-Tabla_ValidaciónMétodo!AL163</f>
        <v>0</v>
      </c>
      <c r="AL163" s="92" t="n">
        <f aca="false">Tabla_Simulada!AM163-Tabla_ValidaciónMétodo!AM163</f>
        <v>0</v>
      </c>
      <c r="AM163" s="92" t="n">
        <f aca="false">Tabla_Simulada!AN163-Tabla_ValidaciónMétodo!AN163</f>
        <v>0</v>
      </c>
      <c r="AO163" s="94" t="n">
        <f aca="false">Tabla_Simulada!AP163-Tabla_ValidaciónMétodo!AP163</f>
        <v>0</v>
      </c>
      <c r="AP163" s="81" t="n">
        <f aca="false">Tabla_Simulada!AQ163-Tabla_ValidaciónMétodo!AQ163</f>
        <v>0</v>
      </c>
      <c r="AQ163" s="94" t="n">
        <f aca="false">Tabla_Simulada!AR163-Tabla_ValidaciónMétodo!AR163</f>
        <v>0</v>
      </c>
      <c r="AR163" s="81" t="n">
        <f aca="false">Tabla_Simulada!AS163-Tabla_ValidaciónMétodo!AS163</f>
        <v>0</v>
      </c>
      <c r="AS163" s="94" t="n">
        <f aca="false">Tabla_Simulada!AT163-Tabla_ValidaciónMétodo!AT163</f>
        <v>0</v>
      </c>
      <c r="AT163" s="81" t="n">
        <f aca="false">Tabla_Simulada!AU163-Tabla_ValidaciónMétodo!AU163</f>
        <v>0</v>
      </c>
      <c r="AU163" s="94" t="n">
        <f aca="false">Tabla_Simulada!AV163-Tabla_ValidaciónMétodo!AV163</f>
        <v>0</v>
      </c>
      <c r="AV163" s="81" t="n">
        <f aca="false">Tabla_Simulada!AW163-Tabla_ValidaciónMétodo!AW163</f>
        <v>0</v>
      </c>
      <c r="AW163" s="94" t="n">
        <f aca="false">Tabla_Simulada!AX163-Tabla_ValidaciónMétodo!AX163</f>
        <v>0</v>
      </c>
      <c r="AX163" s="81" t="n">
        <f aca="false">Tabla_Simulada!AY163-Tabla_ValidaciónMétodo!AY163</f>
        <v>0</v>
      </c>
    </row>
    <row r="164" customFormat="false" ht="13.8" hidden="false" customHeight="false" outlineLevel="0" collapsed="false">
      <c r="A164" s="89" t="s">
        <v>53</v>
      </c>
      <c r="B164" s="81" t="n">
        <f aca="false">Tabla_Simulada!B164-Tabla_ValidaciónMétodo!B164</f>
        <v>0</v>
      </c>
      <c r="C164" s="81" t="n">
        <f aca="false">Tabla_Simulada!C164-Tabla_ValidaciónMétodo!C164</f>
        <v>0</v>
      </c>
      <c r="D164" s="81" t="n">
        <f aca="false">Tabla_Simulada!D164-Tabla_ValidaciónMétodo!D164</f>
        <v>0</v>
      </c>
      <c r="E164" s="81" t="n">
        <f aca="false">Tabla_Simulada!E164-Tabla_ValidaciónMétodo!E164</f>
        <v>0</v>
      </c>
      <c r="F164" s="81" t="n">
        <f aca="false">Tabla_Simulada!F164-Tabla_ValidaciónMétodo!F164</f>
        <v>0</v>
      </c>
      <c r="G164" s="81" t="n">
        <f aca="false">Tabla_Simulada!G164-Tabla_ValidaciónMétodo!G164</f>
        <v>0</v>
      </c>
      <c r="H164" s="81" t="n">
        <f aca="false">Tabla_Simulada!H164-Tabla_ValidaciónMétodo!H164</f>
        <v>0</v>
      </c>
      <c r="I164" s="94" t="n">
        <f aca="false">Tabla_Simulada!I164-Tabla_ValidaciónMétodo!I164</f>
        <v>0</v>
      </c>
      <c r="J164" s="81" t="n">
        <f aca="false">Tabla_Simulada!J164-Tabla_ValidaciónMétodo!J164</f>
        <v>0</v>
      </c>
      <c r="K164" s="94" t="n">
        <f aca="false">Tabla_Simulada!K164-Tabla_ValidaciónMétodo!K164</f>
        <v>0</v>
      </c>
      <c r="L164" s="81" t="n">
        <f aca="false">Tabla_Simulada!L164-Tabla_ValidaciónMétodo!L164</f>
        <v>0</v>
      </c>
      <c r="M164" s="94" t="n">
        <f aca="false">Tabla_Simulada!M164-Tabla_ValidaciónMétodo!M164</f>
        <v>0</v>
      </c>
      <c r="N164" s="81" t="n">
        <f aca="false">Tabla_Simulada!N164-Tabla_ValidaciónMétodo!N164</f>
        <v>0</v>
      </c>
      <c r="O164" s="81" t="n">
        <f aca="false">Tabla_Simulada!P164-Tabla_ValidaciónMétodo!P164</f>
        <v>0</v>
      </c>
      <c r="P164" s="81" t="n">
        <f aca="false">Tabla_Simulada!Q164-Tabla_ValidaciónMétodo!Q164</f>
        <v>0</v>
      </c>
      <c r="Q164" s="81" t="n">
        <f aca="false">Tabla_Simulada!R164-Tabla_ValidaciónMétodo!R164</f>
        <v>0</v>
      </c>
      <c r="S164" s="81" t="n">
        <f aca="false">Tabla_Simulada!T164-Tabla_ValidaciónMétodo!T164</f>
        <v>0</v>
      </c>
      <c r="T164" s="81" t="n">
        <f aca="false">Tabla_Simulada!U164-Tabla_ValidaciónMétodo!U164</f>
        <v>0</v>
      </c>
      <c r="U164" s="81" t="n">
        <f aca="false">Tabla_Simulada!V164-Tabla_ValidaciónMétodo!V164</f>
        <v>0</v>
      </c>
      <c r="V164" s="81" t="n">
        <f aca="false">Tabla_Simulada!W164-Tabla_ValidaciónMétodo!W164</f>
        <v>0</v>
      </c>
      <c r="W164" s="81" t="n">
        <f aca="false">Tabla_Simulada!X164-Tabla_ValidaciónMétodo!X164</f>
        <v>0</v>
      </c>
      <c r="X164" s="81" t="n">
        <f aca="false">Tabla_Simulada!Y164-Tabla_ValidaciónMétodo!Y164</f>
        <v>0</v>
      </c>
      <c r="Y164" s="81" t="n">
        <f aca="false">Tabla_Simulada!Z164-Tabla_ValidaciónMétodo!Z164</f>
        <v>0</v>
      </c>
      <c r="Z164" s="81" t="n">
        <f aca="false">Tabla_Simulada!AA164-Tabla_ValidaciónMétodo!AA164</f>
        <v>0</v>
      </c>
      <c r="AC164" s="91" t="n">
        <f aca="false">Tabla_Simulada!AD164-Tabla_ValidaciónMétodo!AD164</f>
        <v>0</v>
      </c>
      <c r="AD164" s="92" t="n">
        <f aca="false">Tabla_Simulada!AE164-Tabla_ValidaciónMétodo!AE164</f>
        <v>0</v>
      </c>
      <c r="AE164" s="93" t="n">
        <f aca="false">Tabla_Simulada!AF164-Tabla_ValidaciónMétodo!AF164</f>
        <v>0</v>
      </c>
      <c r="AF164" s="92" t="n">
        <f aca="false">Tabla_Simulada!AG164-Tabla_ValidaciónMétodo!AG164</f>
        <v>0</v>
      </c>
      <c r="AG164" s="92" t="n">
        <f aca="false">Tabla_Simulada!AH164-Tabla_ValidaciónMétodo!AH164</f>
        <v>0</v>
      </c>
      <c r="AH164" s="92" t="n">
        <f aca="false">Tabla_Simulada!AI164-Tabla_ValidaciónMétodo!AI164</f>
        <v>0</v>
      </c>
      <c r="AI164" s="92" t="n">
        <f aca="false">Tabla_Simulada!AJ164-Tabla_ValidaciónMétodo!AJ164</f>
        <v>0</v>
      </c>
      <c r="AJ164" s="92" t="n">
        <f aca="false">Tabla_Simulada!AK164-Tabla_ValidaciónMétodo!AK164</f>
        <v>0</v>
      </c>
      <c r="AK164" s="92" t="n">
        <f aca="false">Tabla_Simulada!AL164-Tabla_ValidaciónMétodo!AL164</f>
        <v>0</v>
      </c>
      <c r="AL164" s="92" t="n">
        <f aca="false">Tabla_Simulada!AM164-Tabla_ValidaciónMétodo!AM164</f>
        <v>0</v>
      </c>
      <c r="AM164" s="92" t="n">
        <f aca="false">Tabla_Simulada!AN164-Tabla_ValidaciónMétodo!AN164</f>
        <v>0</v>
      </c>
      <c r="AO164" s="94" t="n">
        <f aca="false">Tabla_Simulada!AP164-Tabla_ValidaciónMétodo!AP164</f>
        <v>0</v>
      </c>
      <c r="AP164" s="81" t="n">
        <f aca="false">Tabla_Simulada!AQ164-Tabla_ValidaciónMétodo!AQ164</f>
        <v>0</v>
      </c>
      <c r="AQ164" s="94" t="n">
        <f aca="false">Tabla_Simulada!AR164-Tabla_ValidaciónMétodo!AR164</f>
        <v>0</v>
      </c>
      <c r="AR164" s="81" t="n">
        <f aca="false">Tabla_Simulada!AS164-Tabla_ValidaciónMétodo!AS164</f>
        <v>0</v>
      </c>
      <c r="AS164" s="94" t="n">
        <f aca="false">Tabla_Simulada!AT164-Tabla_ValidaciónMétodo!AT164</f>
        <v>0</v>
      </c>
      <c r="AT164" s="81" t="n">
        <f aca="false">Tabla_Simulada!AU164-Tabla_ValidaciónMétodo!AU164</f>
        <v>0</v>
      </c>
      <c r="AU164" s="94" t="n">
        <f aca="false">Tabla_Simulada!AV164-Tabla_ValidaciónMétodo!AV164</f>
        <v>0</v>
      </c>
      <c r="AV164" s="81" t="n">
        <f aca="false">Tabla_Simulada!AW164-Tabla_ValidaciónMétodo!AW164</f>
        <v>0</v>
      </c>
      <c r="AW164" s="94" t="n">
        <f aca="false">Tabla_Simulada!AX164-Tabla_ValidaciónMétodo!AX164</f>
        <v>0</v>
      </c>
      <c r="AX164" s="81" t="n">
        <f aca="false">Tabla_Simulada!AY164-Tabla_ValidaciónMétodo!AY164</f>
        <v>0</v>
      </c>
    </row>
    <row r="165" customFormat="false" ht="13.8" hidden="false" customHeight="false" outlineLevel="0" collapsed="false">
      <c r="A165" s="89" t="s">
        <v>54</v>
      </c>
      <c r="B165" s="81" t="n">
        <f aca="false">Tabla_Simulada!B165-Tabla_ValidaciónMétodo!B165</f>
        <v>0</v>
      </c>
      <c r="C165" s="81" t="n">
        <f aca="false">Tabla_Simulada!C165-Tabla_ValidaciónMétodo!C165</f>
        <v>0</v>
      </c>
      <c r="D165" s="81" t="n">
        <f aca="false">Tabla_Simulada!D165-Tabla_ValidaciónMétodo!D165</f>
        <v>0</v>
      </c>
      <c r="E165" s="81" t="n">
        <f aca="false">Tabla_Simulada!E165-Tabla_ValidaciónMétodo!E165</f>
        <v>0</v>
      </c>
      <c r="F165" s="81" t="n">
        <f aca="false">Tabla_Simulada!F165-Tabla_ValidaciónMétodo!F165</f>
        <v>0</v>
      </c>
      <c r="G165" s="81" t="n">
        <f aca="false">Tabla_Simulada!G165-Tabla_ValidaciónMétodo!G165</f>
        <v>0</v>
      </c>
      <c r="H165" s="81" t="n">
        <f aca="false">Tabla_Simulada!H165-Tabla_ValidaciónMétodo!H165</f>
        <v>0</v>
      </c>
      <c r="I165" s="94" t="n">
        <f aca="false">Tabla_Simulada!I165-Tabla_ValidaciónMétodo!I165</f>
        <v>0</v>
      </c>
      <c r="J165" s="81" t="n">
        <f aca="false">Tabla_Simulada!J165-Tabla_ValidaciónMétodo!J165</f>
        <v>0</v>
      </c>
      <c r="K165" s="94" t="n">
        <f aca="false">Tabla_Simulada!K165-Tabla_ValidaciónMétodo!K165</f>
        <v>0</v>
      </c>
      <c r="L165" s="81" t="n">
        <f aca="false">Tabla_Simulada!L165-Tabla_ValidaciónMétodo!L165</f>
        <v>0</v>
      </c>
      <c r="M165" s="94" t="n">
        <f aca="false">Tabla_Simulada!M165-Tabla_ValidaciónMétodo!M165</f>
        <v>0</v>
      </c>
      <c r="N165" s="81" t="n">
        <f aca="false">Tabla_Simulada!N165-Tabla_ValidaciónMétodo!N165</f>
        <v>0</v>
      </c>
      <c r="O165" s="81" t="n">
        <f aca="false">Tabla_Simulada!P165-Tabla_ValidaciónMétodo!P165</f>
        <v>0</v>
      </c>
      <c r="P165" s="81" t="n">
        <f aca="false">Tabla_Simulada!Q165-Tabla_ValidaciónMétodo!Q165</f>
        <v>0</v>
      </c>
      <c r="Q165" s="81" t="n">
        <f aca="false">Tabla_Simulada!R165-Tabla_ValidaciónMétodo!R165</f>
        <v>0</v>
      </c>
      <c r="S165" s="81" t="n">
        <f aca="false">Tabla_Simulada!T165-Tabla_ValidaciónMétodo!T165</f>
        <v>0</v>
      </c>
      <c r="T165" s="81" t="n">
        <f aca="false">Tabla_Simulada!U165-Tabla_ValidaciónMétodo!U165</f>
        <v>0</v>
      </c>
      <c r="U165" s="81" t="n">
        <f aca="false">Tabla_Simulada!V165-Tabla_ValidaciónMétodo!V165</f>
        <v>0</v>
      </c>
      <c r="V165" s="81" t="n">
        <f aca="false">Tabla_Simulada!W165-Tabla_ValidaciónMétodo!W165</f>
        <v>0</v>
      </c>
      <c r="W165" s="81" t="n">
        <f aca="false">Tabla_Simulada!X165-Tabla_ValidaciónMétodo!X165</f>
        <v>0</v>
      </c>
      <c r="X165" s="81" t="n">
        <f aca="false">Tabla_Simulada!Y165-Tabla_ValidaciónMétodo!Y165</f>
        <v>0</v>
      </c>
      <c r="Y165" s="81" t="n">
        <f aca="false">Tabla_Simulada!Z165-Tabla_ValidaciónMétodo!Z165</f>
        <v>0</v>
      </c>
      <c r="Z165" s="81" t="n">
        <f aca="false">Tabla_Simulada!AA165-Tabla_ValidaciónMétodo!AA165</f>
        <v>0</v>
      </c>
      <c r="AC165" s="91" t="n">
        <f aca="false">Tabla_Simulada!AD165-Tabla_ValidaciónMétodo!AD165</f>
        <v>0</v>
      </c>
      <c r="AD165" s="92" t="n">
        <f aca="false">Tabla_Simulada!AE165-Tabla_ValidaciónMétodo!AE165</f>
        <v>0</v>
      </c>
      <c r="AE165" s="93" t="n">
        <f aca="false">Tabla_Simulada!AF165-Tabla_ValidaciónMétodo!AF165</f>
        <v>0</v>
      </c>
      <c r="AF165" s="92" t="n">
        <f aca="false">Tabla_Simulada!AG165-Tabla_ValidaciónMétodo!AG165</f>
        <v>0</v>
      </c>
      <c r="AG165" s="92" t="n">
        <f aca="false">Tabla_Simulada!AH165-Tabla_ValidaciónMétodo!AH165</f>
        <v>0</v>
      </c>
      <c r="AH165" s="92" t="n">
        <f aca="false">Tabla_Simulada!AI165-Tabla_ValidaciónMétodo!AI165</f>
        <v>0</v>
      </c>
      <c r="AI165" s="92" t="n">
        <f aca="false">Tabla_Simulada!AJ165-Tabla_ValidaciónMétodo!AJ165</f>
        <v>0</v>
      </c>
      <c r="AJ165" s="92" t="n">
        <f aca="false">Tabla_Simulada!AK165-Tabla_ValidaciónMétodo!AK165</f>
        <v>0</v>
      </c>
      <c r="AK165" s="92" t="n">
        <f aca="false">Tabla_Simulada!AL165-Tabla_ValidaciónMétodo!AL165</f>
        <v>0</v>
      </c>
      <c r="AL165" s="92" t="n">
        <f aca="false">Tabla_Simulada!AM165-Tabla_ValidaciónMétodo!AM165</f>
        <v>0</v>
      </c>
      <c r="AM165" s="92" t="n">
        <f aca="false">Tabla_Simulada!AN165-Tabla_ValidaciónMétodo!AN165</f>
        <v>0</v>
      </c>
      <c r="AO165" s="94" t="n">
        <f aca="false">Tabla_Simulada!AP165-Tabla_ValidaciónMétodo!AP165</f>
        <v>0</v>
      </c>
      <c r="AP165" s="81" t="n">
        <f aca="false">Tabla_Simulada!AQ165-Tabla_ValidaciónMétodo!AQ165</f>
        <v>0</v>
      </c>
      <c r="AQ165" s="94" t="n">
        <f aca="false">Tabla_Simulada!AR165-Tabla_ValidaciónMétodo!AR165</f>
        <v>0</v>
      </c>
      <c r="AR165" s="81" t="n">
        <f aca="false">Tabla_Simulada!AS165-Tabla_ValidaciónMétodo!AS165</f>
        <v>0</v>
      </c>
      <c r="AS165" s="94" t="n">
        <f aca="false">Tabla_Simulada!AT165-Tabla_ValidaciónMétodo!AT165</f>
        <v>0</v>
      </c>
      <c r="AT165" s="81" t="n">
        <f aca="false">Tabla_Simulada!AU165-Tabla_ValidaciónMétodo!AU165</f>
        <v>0</v>
      </c>
      <c r="AU165" s="94" t="n">
        <f aca="false">Tabla_Simulada!AV165-Tabla_ValidaciónMétodo!AV165</f>
        <v>0</v>
      </c>
      <c r="AV165" s="81" t="n">
        <f aca="false">Tabla_Simulada!AW165-Tabla_ValidaciónMétodo!AW165</f>
        <v>0</v>
      </c>
      <c r="AW165" s="94" t="n">
        <f aca="false">Tabla_Simulada!AX165-Tabla_ValidaciónMétodo!AX165</f>
        <v>0</v>
      </c>
      <c r="AX165" s="81" t="n">
        <f aca="false">Tabla_Simulada!AY165-Tabla_ValidaciónMétodo!AY165</f>
        <v>0</v>
      </c>
    </row>
    <row r="166" customFormat="false" ht="13.8" hidden="false" customHeight="false" outlineLevel="0" collapsed="false">
      <c r="A166" s="89" t="s">
        <v>55</v>
      </c>
      <c r="B166" s="81" t="n">
        <f aca="false">Tabla_Simulada!B166-Tabla_ValidaciónMétodo!B166</f>
        <v>0</v>
      </c>
      <c r="C166" s="81" t="n">
        <f aca="false">Tabla_Simulada!C166-Tabla_ValidaciónMétodo!C166</f>
        <v>0</v>
      </c>
      <c r="D166" s="81" t="n">
        <f aca="false">Tabla_Simulada!D166-Tabla_ValidaciónMétodo!D166</f>
        <v>0</v>
      </c>
      <c r="E166" s="81" t="n">
        <f aca="false">Tabla_Simulada!E166-Tabla_ValidaciónMétodo!E166</f>
        <v>0</v>
      </c>
      <c r="F166" s="81" t="n">
        <f aca="false">Tabla_Simulada!F166-Tabla_ValidaciónMétodo!F166</f>
        <v>0</v>
      </c>
      <c r="G166" s="81" t="n">
        <f aca="false">Tabla_Simulada!G166-Tabla_ValidaciónMétodo!G166</f>
        <v>0</v>
      </c>
      <c r="H166" s="81" t="n">
        <f aca="false">Tabla_Simulada!H166-Tabla_ValidaciónMétodo!H166</f>
        <v>0</v>
      </c>
      <c r="I166" s="94" t="n">
        <f aca="false">Tabla_Simulada!I166-Tabla_ValidaciónMétodo!I166</f>
        <v>0</v>
      </c>
      <c r="J166" s="81" t="n">
        <f aca="false">Tabla_Simulada!J166-Tabla_ValidaciónMétodo!J166</f>
        <v>0</v>
      </c>
      <c r="K166" s="94" t="n">
        <f aca="false">Tabla_Simulada!K166-Tabla_ValidaciónMétodo!K166</f>
        <v>0</v>
      </c>
      <c r="L166" s="81" t="n">
        <f aca="false">Tabla_Simulada!L166-Tabla_ValidaciónMétodo!L166</f>
        <v>0</v>
      </c>
      <c r="M166" s="94" t="n">
        <f aca="false">Tabla_Simulada!M166-Tabla_ValidaciónMétodo!M166</f>
        <v>0</v>
      </c>
      <c r="N166" s="81" t="n">
        <f aca="false">Tabla_Simulada!N166-Tabla_ValidaciónMétodo!N166</f>
        <v>0</v>
      </c>
      <c r="O166" s="81" t="n">
        <f aca="false">Tabla_Simulada!P166-Tabla_ValidaciónMétodo!P166</f>
        <v>0</v>
      </c>
      <c r="P166" s="81" t="n">
        <f aca="false">Tabla_Simulada!Q166-Tabla_ValidaciónMétodo!Q166</f>
        <v>0</v>
      </c>
      <c r="Q166" s="81" t="n">
        <f aca="false">Tabla_Simulada!R166-Tabla_ValidaciónMétodo!R166</f>
        <v>0</v>
      </c>
      <c r="S166" s="81" t="n">
        <f aca="false">Tabla_Simulada!T166-Tabla_ValidaciónMétodo!T166</f>
        <v>0</v>
      </c>
      <c r="T166" s="81" t="n">
        <f aca="false">Tabla_Simulada!U166-Tabla_ValidaciónMétodo!U166</f>
        <v>0</v>
      </c>
      <c r="U166" s="81" t="n">
        <f aca="false">Tabla_Simulada!V166-Tabla_ValidaciónMétodo!V166</f>
        <v>0</v>
      </c>
      <c r="V166" s="81" t="n">
        <f aca="false">Tabla_Simulada!W166-Tabla_ValidaciónMétodo!W166</f>
        <v>0</v>
      </c>
      <c r="W166" s="81" t="n">
        <f aca="false">Tabla_Simulada!X166-Tabla_ValidaciónMétodo!X166</f>
        <v>0</v>
      </c>
      <c r="X166" s="81" t="n">
        <f aca="false">Tabla_Simulada!Y166-Tabla_ValidaciónMétodo!Y166</f>
        <v>0</v>
      </c>
      <c r="Y166" s="81" t="n">
        <f aca="false">Tabla_Simulada!Z166-Tabla_ValidaciónMétodo!Z166</f>
        <v>0</v>
      </c>
      <c r="Z166" s="81" t="n">
        <f aca="false">Tabla_Simulada!AA166-Tabla_ValidaciónMétodo!AA166</f>
        <v>0</v>
      </c>
      <c r="AC166" s="91" t="n">
        <f aca="false">Tabla_Simulada!AD166-Tabla_ValidaciónMétodo!AD166</f>
        <v>0</v>
      </c>
      <c r="AD166" s="92" t="n">
        <f aca="false">Tabla_Simulada!AE166-Tabla_ValidaciónMétodo!AE166</f>
        <v>0</v>
      </c>
      <c r="AE166" s="93" t="n">
        <f aca="false">Tabla_Simulada!AF166-Tabla_ValidaciónMétodo!AF166</f>
        <v>0</v>
      </c>
      <c r="AF166" s="92" t="n">
        <f aca="false">Tabla_Simulada!AG166-Tabla_ValidaciónMétodo!AG166</f>
        <v>0</v>
      </c>
      <c r="AG166" s="92" t="n">
        <f aca="false">Tabla_Simulada!AH166-Tabla_ValidaciónMétodo!AH166</f>
        <v>0</v>
      </c>
      <c r="AH166" s="92" t="n">
        <f aca="false">Tabla_Simulada!AI166-Tabla_ValidaciónMétodo!AI166</f>
        <v>0</v>
      </c>
      <c r="AI166" s="92" t="n">
        <f aca="false">Tabla_Simulada!AJ166-Tabla_ValidaciónMétodo!AJ166</f>
        <v>0</v>
      </c>
      <c r="AJ166" s="92" t="n">
        <f aca="false">Tabla_Simulada!AK166-Tabla_ValidaciónMétodo!AK166</f>
        <v>0</v>
      </c>
      <c r="AK166" s="92" t="n">
        <f aca="false">Tabla_Simulada!AL166-Tabla_ValidaciónMétodo!AL166</f>
        <v>0</v>
      </c>
      <c r="AL166" s="92" t="n">
        <f aca="false">Tabla_Simulada!AM166-Tabla_ValidaciónMétodo!AM166</f>
        <v>0</v>
      </c>
      <c r="AM166" s="92" t="n">
        <f aca="false">Tabla_Simulada!AN166-Tabla_ValidaciónMétodo!AN166</f>
        <v>0</v>
      </c>
      <c r="AO166" s="94" t="n">
        <f aca="false">Tabla_Simulada!AP166-Tabla_ValidaciónMétodo!AP166</f>
        <v>0</v>
      </c>
      <c r="AP166" s="81" t="n">
        <f aca="false">Tabla_Simulada!AQ166-Tabla_ValidaciónMétodo!AQ166</f>
        <v>0</v>
      </c>
      <c r="AQ166" s="94" t="n">
        <f aca="false">Tabla_Simulada!AR166-Tabla_ValidaciónMétodo!AR166</f>
        <v>0</v>
      </c>
      <c r="AR166" s="81" t="n">
        <f aca="false">Tabla_Simulada!AS166-Tabla_ValidaciónMétodo!AS166</f>
        <v>0</v>
      </c>
      <c r="AS166" s="94" t="n">
        <f aca="false">Tabla_Simulada!AT166-Tabla_ValidaciónMétodo!AT166</f>
        <v>0</v>
      </c>
      <c r="AT166" s="81" t="n">
        <f aca="false">Tabla_Simulada!AU166-Tabla_ValidaciónMétodo!AU166</f>
        <v>0</v>
      </c>
      <c r="AU166" s="94" t="n">
        <f aca="false">Tabla_Simulada!AV166-Tabla_ValidaciónMétodo!AV166</f>
        <v>0</v>
      </c>
      <c r="AV166" s="81" t="n">
        <f aca="false">Tabla_Simulada!AW166-Tabla_ValidaciónMétodo!AW166</f>
        <v>0</v>
      </c>
      <c r="AW166" s="94" t="n">
        <f aca="false">Tabla_Simulada!AX166-Tabla_ValidaciónMétodo!AX166</f>
        <v>0</v>
      </c>
      <c r="AX166" s="81" t="n">
        <f aca="false">Tabla_Simulada!AY166-Tabla_ValidaciónMétodo!AY166</f>
        <v>0</v>
      </c>
    </row>
    <row r="167" customFormat="false" ht="13.8" hidden="false" customHeight="false" outlineLevel="0" collapsed="false">
      <c r="A167" s="89" t="s">
        <v>56</v>
      </c>
      <c r="B167" s="81" t="n">
        <f aca="false">Tabla_Simulada!B167-Tabla_ValidaciónMétodo!B167</f>
        <v>0</v>
      </c>
      <c r="C167" s="81" t="n">
        <f aca="false">Tabla_Simulada!C167-Tabla_ValidaciónMétodo!C167</f>
        <v>0</v>
      </c>
      <c r="D167" s="81" t="n">
        <f aca="false">Tabla_Simulada!D167-Tabla_ValidaciónMétodo!D167</f>
        <v>0</v>
      </c>
      <c r="E167" s="81" t="n">
        <f aca="false">Tabla_Simulada!E167-Tabla_ValidaciónMétodo!E167</f>
        <v>0</v>
      </c>
      <c r="F167" s="81" t="n">
        <f aca="false">Tabla_Simulada!F167-Tabla_ValidaciónMétodo!F167</f>
        <v>0</v>
      </c>
      <c r="G167" s="81" t="n">
        <f aca="false">Tabla_Simulada!G167-Tabla_ValidaciónMétodo!G167</f>
        <v>0</v>
      </c>
      <c r="H167" s="81" t="n">
        <f aca="false">Tabla_Simulada!H167-Tabla_ValidaciónMétodo!H167</f>
        <v>0</v>
      </c>
      <c r="I167" s="94" t="n">
        <f aca="false">Tabla_Simulada!I167-Tabla_ValidaciónMétodo!I167</f>
        <v>0</v>
      </c>
      <c r="J167" s="81" t="n">
        <f aca="false">Tabla_Simulada!J167-Tabla_ValidaciónMétodo!J167</f>
        <v>0</v>
      </c>
      <c r="K167" s="94" t="n">
        <f aca="false">Tabla_Simulada!K167-Tabla_ValidaciónMétodo!K167</f>
        <v>0</v>
      </c>
      <c r="L167" s="81" t="n">
        <f aca="false">Tabla_Simulada!L167-Tabla_ValidaciónMétodo!L167</f>
        <v>0</v>
      </c>
      <c r="M167" s="94" t="n">
        <f aca="false">Tabla_Simulada!M167-Tabla_ValidaciónMétodo!M167</f>
        <v>0</v>
      </c>
      <c r="N167" s="81" t="n">
        <f aca="false">Tabla_Simulada!N167-Tabla_ValidaciónMétodo!N167</f>
        <v>0</v>
      </c>
      <c r="O167" s="81" t="n">
        <f aca="false">Tabla_Simulada!P167-Tabla_ValidaciónMétodo!P167</f>
        <v>0</v>
      </c>
      <c r="P167" s="81" t="n">
        <f aca="false">Tabla_Simulada!Q167-Tabla_ValidaciónMétodo!Q167</f>
        <v>0</v>
      </c>
      <c r="Q167" s="81" t="n">
        <f aca="false">Tabla_Simulada!R167-Tabla_ValidaciónMétodo!R167</f>
        <v>0</v>
      </c>
      <c r="S167" s="81" t="n">
        <f aca="false">Tabla_Simulada!T167-Tabla_ValidaciónMétodo!T167</f>
        <v>0</v>
      </c>
      <c r="T167" s="81" t="n">
        <f aca="false">Tabla_Simulada!U167-Tabla_ValidaciónMétodo!U167</f>
        <v>0</v>
      </c>
      <c r="U167" s="81" t="n">
        <f aca="false">Tabla_Simulada!V167-Tabla_ValidaciónMétodo!V167</f>
        <v>0</v>
      </c>
      <c r="V167" s="81" t="n">
        <f aca="false">Tabla_Simulada!W167-Tabla_ValidaciónMétodo!W167</f>
        <v>0</v>
      </c>
      <c r="W167" s="81" t="n">
        <f aca="false">Tabla_Simulada!X167-Tabla_ValidaciónMétodo!X167</f>
        <v>0</v>
      </c>
      <c r="X167" s="81" t="n">
        <f aca="false">Tabla_Simulada!Y167-Tabla_ValidaciónMétodo!Y167</f>
        <v>0</v>
      </c>
      <c r="Y167" s="81" t="n">
        <f aca="false">Tabla_Simulada!Z167-Tabla_ValidaciónMétodo!Z167</f>
        <v>0</v>
      </c>
      <c r="Z167" s="81" t="n">
        <f aca="false">Tabla_Simulada!AA167-Tabla_ValidaciónMétodo!AA167</f>
        <v>0</v>
      </c>
      <c r="AC167" s="91" t="n">
        <f aca="false">Tabla_Simulada!AD167-Tabla_ValidaciónMétodo!AD167</f>
        <v>0</v>
      </c>
      <c r="AD167" s="92" t="n">
        <f aca="false">Tabla_Simulada!AE167-Tabla_ValidaciónMétodo!AE167</f>
        <v>0</v>
      </c>
      <c r="AE167" s="93" t="n">
        <f aca="false">Tabla_Simulada!AF167-Tabla_ValidaciónMétodo!AF167</f>
        <v>0</v>
      </c>
      <c r="AF167" s="92" t="n">
        <f aca="false">Tabla_Simulada!AG167-Tabla_ValidaciónMétodo!AG167</f>
        <v>0</v>
      </c>
      <c r="AG167" s="92" t="n">
        <f aca="false">Tabla_Simulada!AH167-Tabla_ValidaciónMétodo!AH167</f>
        <v>0</v>
      </c>
      <c r="AH167" s="92" t="n">
        <f aca="false">Tabla_Simulada!AI167-Tabla_ValidaciónMétodo!AI167</f>
        <v>0</v>
      </c>
      <c r="AI167" s="92" t="n">
        <f aca="false">Tabla_Simulada!AJ167-Tabla_ValidaciónMétodo!AJ167</f>
        <v>0</v>
      </c>
      <c r="AJ167" s="92" t="n">
        <f aca="false">Tabla_Simulada!AK167-Tabla_ValidaciónMétodo!AK167</f>
        <v>0</v>
      </c>
      <c r="AK167" s="92" t="n">
        <f aca="false">Tabla_Simulada!AL167-Tabla_ValidaciónMétodo!AL167</f>
        <v>0</v>
      </c>
      <c r="AL167" s="92" t="n">
        <f aca="false">Tabla_Simulada!AM167-Tabla_ValidaciónMétodo!AM167</f>
        <v>0</v>
      </c>
      <c r="AM167" s="92" t="n">
        <f aca="false">Tabla_Simulada!AN167-Tabla_ValidaciónMétodo!AN167</f>
        <v>0</v>
      </c>
      <c r="AO167" s="94" t="n">
        <f aca="false">Tabla_Simulada!AP167-Tabla_ValidaciónMétodo!AP167</f>
        <v>0</v>
      </c>
      <c r="AP167" s="81" t="n">
        <f aca="false">Tabla_Simulada!AQ167-Tabla_ValidaciónMétodo!AQ167</f>
        <v>0</v>
      </c>
      <c r="AQ167" s="94" t="n">
        <f aca="false">Tabla_Simulada!AR167-Tabla_ValidaciónMétodo!AR167</f>
        <v>0</v>
      </c>
      <c r="AR167" s="81" t="n">
        <f aca="false">Tabla_Simulada!AS167-Tabla_ValidaciónMétodo!AS167</f>
        <v>0</v>
      </c>
      <c r="AS167" s="94" t="n">
        <f aca="false">Tabla_Simulada!AT167-Tabla_ValidaciónMétodo!AT167</f>
        <v>0</v>
      </c>
      <c r="AT167" s="81" t="n">
        <f aca="false">Tabla_Simulada!AU167-Tabla_ValidaciónMétodo!AU167</f>
        <v>0</v>
      </c>
      <c r="AU167" s="94" t="n">
        <f aca="false">Tabla_Simulada!AV167-Tabla_ValidaciónMétodo!AV167</f>
        <v>0</v>
      </c>
      <c r="AV167" s="81" t="n">
        <f aca="false">Tabla_Simulada!AW167-Tabla_ValidaciónMétodo!AW167</f>
        <v>0</v>
      </c>
      <c r="AW167" s="94" t="n">
        <f aca="false">Tabla_Simulada!AX167-Tabla_ValidaciónMétodo!AX167</f>
        <v>0</v>
      </c>
      <c r="AX167" s="81" t="n">
        <f aca="false">Tabla_Simulada!AY167-Tabla_ValidaciónMétodo!AY167</f>
        <v>0</v>
      </c>
    </row>
    <row r="168" customFormat="false" ht="13.8" hidden="false" customHeight="false" outlineLevel="0" collapsed="false">
      <c r="A168" s="89" t="s">
        <v>57</v>
      </c>
      <c r="B168" s="81" t="n">
        <f aca="false">Tabla_Simulada!B168-Tabla_ValidaciónMétodo!B168</f>
        <v>0</v>
      </c>
      <c r="C168" s="81" t="n">
        <f aca="false">Tabla_Simulada!C168-Tabla_ValidaciónMétodo!C168</f>
        <v>0</v>
      </c>
      <c r="D168" s="81" t="n">
        <f aca="false">Tabla_Simulada!D168-Tabla_ValidaciónMétodo!D168</f>
        <v>0</v>
      </c>
      <c r="E168" s="81" t="n">
        <f aca="false">Tabla_Simulada!E168-Tabla_ValidaciónMétodo!E168</f>
        <v>0</v>
      </c>
      <c r="F168" s="81" t="n">
        <f aca="false">Tabla_Simulada!F168-Tabla_ValidaciónMétodo!F168</f>
        <v>0</v>
      </c>
      <c r="G168" s="81" t="n">
        <f aca="false">Tabla_Simulada!G168-Tabla_ValidaciónMétodo!G168</f>
        <v>0</v>
      </c>
      <c r="H168" s="81" t="n">
        <f aca="false">Tabla_Simulada!H168-Tabla_ValidaciónMétodo!H168</f>
        <v>0</v>
      </c>
      <c r="I168" s="94" t="n">
        <f aca="false">Tabla_Simulada!I168-Tabla_ValidaciónMétodo!I168</f>
        <v>0</v>
      </c>
      <c r="J168" s="81" t="n">
        <f aca="false">Tabla_Simulada!J168-Tabla_ValidaciónMétodo!J168</f>
        <v>0</v>
      </c>
      <c r="K168" s="94" t="n">
        <f aca="false">Tabla_Simulada!K168-Tabla_ValidaciónMétodo!K168</f>
        <v>0</v>
      </c>
      <c r="L168" s="81" t="n">
        <f aca="false">Tabla_Simulada!L168-Tabla_ValidaciónMétodo!L168</f>
        <v>0</v>
      </c>
      <c r="M168" s="94" t="n">
        <f aca="false">Tabla_Simulada!M168-Tabla_ValidaciónMétodo!M168</f>
        <v>0</v>
      </c>
      <c r="N168" s="81" t="n">
        <f aca="false">Tabla_Simulada!N168-Tabla_ValidaciónMétodo!N168</f>
        <v>0</v>
      </c>
      <c r="O168" s="81" t="n">
        <f aca="false">Tabla_Simulada!P168-Tabla_ValidaciónMétodo!P168</f>
        <v>0</v>
      </c>
      <c r="P168" s="81" t="n">
        <f aca="false">Tabla_Simulada!Q168-Tabla_ValidaciónMétodo!Q168</f>
        <v>0</v>
      </c>
      <c r="Q168" s="81" t="n">
        <f aca="false">Tabla_Simulada!R168-Tabla_ValidaciónMétodo!R168</f>
        <v>0</v>
      </c>
      <c r="S168" s="81" t="n">
        <f aca="false">Tabla_Simulada!T168-Tabla_ValidaciónMétodo!T168</f>
        <v>0</v>
      </c>
      <c r="T168" s="81" t="n">
        <f aca="false">Tabla_Simulada!U168-Tabla_ValidaciónMétodo!U168</f>
        <v>0</v>
      </c>
      <c r="U168" s="81" t="n">
        <f aca="false">Tabla_Simulada!V168-Tabla_ValidaciónMétodo!V168</f>
        <v>0</v>
      </c>
      <c r="V168" s="81" t="n">
        <f aca="false">Tabla_Simulada!W168-Tabla_ValidaciónMétodo!W168</f>
        <v>0</v>
      </c>
      <c r="W168" s="81" t="n">
        <f aca="false">Tabla_Simulada!X168-Tabla_ValidaciónMétodo!X168</f>
        <v>0</v>
      </c>
      <c r="X168" s="81" t="n">
        <f aca="false">Tabla_Simulada!Y168-Tabla_ValidaciónMétodo!Y168</f>
        <v>0</v>
      </c>
      <c r="Y168" s="81" t="n">
        <f aca="false">Tabla_Simulada!Z168-Tabla_ValidaciónMétodo!Z168</f>
        <v>0</v>
      </c>
      <c r="Z168" s="81" t="n">
        <f aca="false">Tabla_Simulada!AA168-Tabla_ValidaciónMétodo!AA168</f>
        <v>0</v>
      </c>
      <c r="AC168" s="91" t="n">
        <f aca="false">Tabla_Simulada!AD168-Tabla_ValidaciónMétodo!AD168</f>
        <v>0</v>
      </c>
      <c r="AD168" s="92" t="n">
        <f aca="false">Tabla_Simulada!AE168-Tabla_ValidaciónMétodo!AE168</f>
        <v>0</v>
      </c>
      <c r="AE168" s="93" t="n">
        <f aca="false">Tabla_Simulada!AF168-Tabla_ValidaciónMétodo!AF168</f>
        <v>0</v>
      </c>
      <c r="AF168" s="92" t="n">
        <f aca="false">Tabla_Simulada!AG168-Tabla_ValidaciónMétodo!AG168</f>
        <v>0</v>
      </c>
      <c r="AG168" s="92" t="n">
        <f aca="false">Tabla_Simulada!AH168-Tabla_ValidaciónMétodo!AH168</f>
        <v>0</v>
      </c>
      <c r="AH168" s="92" t="n">
        <f aca="false">Tabla_Simulada!AI168-Tabla_ValidaciónMétodo!AI168</f>
        <v>0</v>
      </c>
      <c r="AI168" s="92" t="n">
        <f aca="false">Tabla_Simulada!AJ168-Tabla_ValidaciónMétodo!AJ168</f>
        <v>0</v>
      </c>
      <c r="AJ168" s="92" t="n">
        <f aca="false">Tabla_Simulada!AK168-Tabla_ValidaciónMétodo!AK168</f>
        <v>0</v>
      </c>
      <c r="AK168" s="92" t="n">
        <f aca="false">Tabla_Simulada!AL168-Tabla_ValidaciónMétodo!AL168</f>
        <v>0</v>
      </c>
      <c r="AL168" s="92" t="n">
        <f aca="false">Tabla_Simulada!AM168-Tabla_ValidaciónMétodo!AM168</f>
        <v>0</v>
      </c>
      <c r="AM168" s="92" t="n">
        <f aca="false">Tabla_Simulada!AN168-Tabla_ValidaciónMétodo!AN168</f>
        <v>0</v>
      </c>
      <c r="AO168" s="94" t="n">
        <f aca="false">Tabla_Simulada!AP168-Tabla_ValidaciónMétodo!AP168</f>
        <v>0</v>
      </c>
      <c r="AP168" s="81" t="n">
        <f aca="false">Tabla_Simulada!AQ168-Tabla_ValidaciónMétodo!AQ168</f>
        <v>0</v>
      </c>
      <c r="AQ168" s="94" t="n">
        <f aca="false">Tabla_Simulada!AR168-Tabla_ValidaciónMétodo!AR168</f>
        <v>0</v>
      </c>
      <c r="AR168" s="81" t="n">
        <f aca="false">Tabla_Simulada!AS168-Tabla_ValidaciónMétodo!AS168</f>
        <v>0</v>
      </c>
      <c r="AS168" s="94" t="n">
        <f aca="false">Tabla_Simulada!AT168-Tabla_ValidaciónMétodo!AT168</f>
        <v>0</v>
      </c>
      <c r="AT168" s="81" t="n">
        <f aca="false">Tabla_Simulada!AU168-Tabla_ValidaciónMétodo!AU168</f>
        <v>0</v>
      </c>
      <c r="AU168" s="94" t="n">
        <f aca="false">Tabla_Simulada!AV168-Tabla_ValidaciónMétodo!AV168</f>
        <v>0</v>
      </c>
      <c r="AV168" s="81" t="n">
        <f aca="false">Tabla_Simulada!AW168-Tabla_ValidaciónMétodo!AW168</f>
        <v>0</v>
      </c>
      <c r="AW168" s="94" t="n">
        <f aca="false">Tabla_Simulada!AX168-Tabla_ValidaciónMétodo!AX168</f>
        <v>0</v>
      </c>
      <c r="AX168" s="81" t="n">
        <f aca="false">Tabla_Simulada!AY168-Tabla_ValidaciónMétodo!AY168</f>
        <v>0</v>
      </c>
    </row>
    <row r="169" customFormat="false" ht="13.8" hidden="false" customHeight="false" outlineLevel="0" collapsed="false">
      <c r="A169" s="89" t="s">
        <v>58</v>
      </c>
      <c r="B169" s="81" t="n">
        <f aca="false">Tabla_Simulada!B169-Tabla_ValidaciónMétodo!B169</f>
        <v>0</v>
      </c>
      <c r="C169" s="81" t="n">
        <f aca="false">Tabla_Simulada!C169-Tabla_ValidaciónMétodo!C169</f>
        <v>0</v>
      </c>
      <c r="D169" s="81" t="n">
        <f aca="false">Tabla_Simulada!D169-Tabla_ValidaciónMétodo!D169</f>
        <v>0</v>
      </c>
      <c r="E169" s="81" t="n">
        <f aca="false">Tabla_Simulada!E169-Tabla_ValidaciónMétodo!E169</f>
        <v>0</v>
      </c>
      <c r="F169" s="81" t="n">
        <f aca="false">Tabla_Simulada!F169-Tabla_ValidaciónMétodo!F169</f>
        <v>0</v>
      </c>
      <c r="G169" s="81" t="n">
        <f aca="false">Tabla_Simulada!G169-Tabla_ValidaciónMétodo!G169</f>
        <v>0</v>
      </c>
      <c r="H169" s="81" t="n">
        <f aca="false">Tabla_Simulada!H169-Tabla_ValidaciónMétodo!H169</f>
        <v>0</v>
      </c>
      <c r="I169" s="94" t="n">
        <f aca="false">Tabla_Simulada!I169-Tabla_ValidaciónMétodo!I169</f>
        <v>0</v>
      </c>
      <c r="J169" s="81" t="n">
        <f aca="false">Tabla_Simulada!J169-Tabla_ValidaciónMétodo!J169</f>
        <v>0</v>
      </c>
      <c r="K169" s="94" t="n">
        <f aca="false">Tabla_Simulada!K169-Tabla_ValidaciónMétodo!K169</f>
        <v>0</v>
      </c>
      <c r="L169" s="81" t="n">
        <f aca="false">Tabla_Simulada!L169-Tabla_ValidaciónMétodo!L169</f>
        <v>0</v>
      </c>
      <c r="M169" s="94" t="n">
        <f aca="false">Tabla_Simulada!M169-Tabla_ValidaciónMétodo!M169</f>
        <v>0</v>
      </c>
      <c r="N169" s="81" t="n">
        <f aca="false">Tabla_Simulada!N169-Tabla_ValidaciónMétodo!N169</f>
        <v>0</v>
      </c>
      <c r="O169" s="81" t="n">
        <f aca="false">Tabla_Simulada!P169-Tabla_ValidaciónMétodo!P169</f>
        <v>0</v>
      </c>
      <c r="P169" s="81" t="n">
        <f aca="false">Tabla_Simulada!Q169-Tabla_ValidaciónMétodo!Q169</f>
        <v>0</v>
      </c>
      <c r="Q169" s="81" t="n">
        <f aca="false">Tabla_Simulada!R169-Tabla_ValidaciónMétodo!R169</f>
        <v>0</v>
      </c>
      <c r="S169" s="81" t="n">
        <f aca="false">Tabla_Simulada!T169-Tabla_ValidaciónMétodo!T169</f>
        <v>0</v>
      </c>
      <c r="T169" s="81" t="n">
        <f aca="false">Tabla_Simulada!U169-Tabla_ValidaciónMétodo!U169</f>
        <v>0</v>
      </c>
      <c r="U169" s="81" t="n">
        <f aca="false">Tabla_Simulada!V169-Tabla_ValidaciónMétodo!V169</f>
        <v>0</v>
      </c>
      <c r="V169" s="81" t="n">
        <f aca="false">Tabla_Simulada!W169-Tabla_ValidaciónMétodo!W169</f>
        <v>0</v>
      </c>
      <c r="W169" s="81" t="n">
        <f aca="false">Tabla_Simulada!X169-Tabla_ValidaciónMétodo!X169</f>
        <v>0</v>
      </c>
      <c r="X169" s="81" t="n">
        <f aca="false">Tabla_Simulada!Y169-Tabla_ValidaciónMétodo!Y169</f>
        <v>0</v>
      </c>
      <c r="Y169" s="81" t="n">
        <f aca="false">Tabla_Simulada!Z169-Tabla_ValidaciónMétodo!Z169</f>
        <v>0</v>
      </c>
      <c r="Z169" s="81" t="n">
        <f aca="false">Tabla_Simulada!AA169-Tabla_ValidaciónMétodo!AA169</f>
        <v>0</v>
      </c>
      <c r="AC169" s="91" t="n">
        <f aca="false">Tabla_Simulada!AD169-Tabla_ValidaciónMétodo!AD169</f>
        <v>0</v>
      </c>
      <c r="AD169" s="92" t="n">
        <f aca="false">Tabla_Simulada!AE169-Tabla_ValidaciónMétodo!AE169</f>
        <v>0</v>
      </c>
      <c r="AE169" s="93" t="n">
        <f aca="false">Tabla_Simulada!AF169-Tabla_ValidaciónMétodo!AF169</f>
        <v>0</v>
      </c>
      <c r="AF169" s="92" t="n">
        <f aca="false">Tabla_Simulada!AG169-Tabla_ValidaciónMétodo!AG169</f>
        <v>0</v>
      </c>
      <c r="AG169" s="92" t="n">
        <f aca="false">Tabla_Simulada!AH169-Tabla_ValidaciónMétodo!AH169</f>
        <v>0</v>
      </c>
      <c r="AH169" s="92" t="n">
        <f aca="false">Tabla_Simulada!AI169-Tabla_ValidaciónMétodo!AI169</f>
        <v>0</v>
      </c>
      <c r="AI169" s="92" t="n">
        <f aca="false">Tabla_Simulada!AJ169-Tabla_ValidaciónMétodo!AJ169</f>
        <v>0</v>
      </c>
      <c r="AJ169" s="92" t="n">
        <f aca="false">Tabla_Simulada!AK169-Tabla_ValidaciónMétodo!AK169</f>
        <v>0</v>
      </c>
      <c r="AK169" s="92" t="n">
        <f aca="false">Tabla_Simulada!AL169-Tabla_ValidaciónMétodo!AL169</f>
        <v>0</v>
      </c>
      <c r="AL169" s="92" t="n">
        <f aca="false">Tabla_Simulada!AM169-Tabla_ValidaciónMétodo!AM169</f>
        <v>0</v>
      </c>
      <c r="AM169" s="92" t="n">
        <f aca="false">Tabla_Simulada!AN169-Tabla_ValidaciónMétodo!AN169</f>
        <v>0</v>
      </c>
      <c r="AO169" s="94" t="n">
        <f aca="false">Tabla_Simulada!AP169-Tabla_ValidaciónMétodo!AP169</f>
        <v>0</v>
      </c>
      <c r="AP169" s="81" t="n">
        <f aca="false">Tabla_Simulada!AQ169-Tabla_ValidaciónMétodo!AQ169</f>
        <v>0</v>
      </c>
      <c r="AQ169" s="94" t="n">
        <f aca="false">Tabla_Simulada!AR169-Tabla_ValidaciónMétodo!AR169</f>
        <v>0</v>
      </c>
      <c r="AR169" s="81" t="n">
        <f aca="false">Tabla_Simulada!AS169-Tabla_ValidaciónMétodo!AS169</f>
        <v>0</v>
      </c>
      <c r="AS169" s="94" t="n">
        <f aca="false">Tabla_Simulada!AT169-Tabla_ValidaciónMétodo!AT169</f>
        <v>0</v>
      </c>
      <c r="AT169" s="81" t="n">
        <f aca="false">Tabla_Simulada!AU169-Tabla_ValidaciónMétodo!AU169</f>
        <v>0</v>
      </c>
      <c r="AU169" s="94" t="n">
        <f aca="false">Tabla_Simulada!AV169-Tabla_ValidaciónMétodo!AV169</f>
        <v>0</v>
      </c>
      <c r="AV169" s="81" t="n">
        <f aca="false">Tabla_Simulada!AW169-Tabla_ValidaciónMétodo!AW169</f>
        <v>0</v>
      </c>
      <c r="AW169" s="94" t="n">
        <f aca="false">Tabla_Simulada!AX169-Tabla_ValidaciónMétodo!AX169</f>
        <v>0</v>
      </c>
      <c r="AX169" s="81" t="n">
        <f aca="false">Tabla_Simulada!AY169-Tabla_ValidaciónMétodo!AY169</f>
        <v>0</v>
      </c>
    </row>
    <row r="170" customFormat="false" ht="13.8" hidden="false" customHeight="false" outlineLevel="0" collapsed="false">
      <c r="A170" s="89" t="s">
        <v>59</v>
      </c>
      <c r="B170" s="81" t="n">
        <f aca="false">Tabla_Simulada!B170-Tabla_ValidaciónMétodo!B170</f>
        <v>0</v>
      </c>
      <c r="C170" s="81" t="n">
        <f aca="false">Tabla_Simulada!C170-Tabla_ValidaciónMétodo!C170</f>
        <v>0</v>
      </c>
      <c r="D170" s="81" t="n">
        <f aca="false">Tabla_Simulada!D170-Tabla_ValidaciónMétodo!D170</f>
        <v>0</v>
      </c>
      <c r="E170" s="81" t="n">
        <f aca="false">Tabla_Simulada!E170-Tabla_ValidaciónMétodo!E170</f>
        <v>0</v>
      </c>
      <c r="F170" s="81" t="n">
        <f aca="false">Tabla_Simulada!F170-Tabla_ValidaciónMétodo!F170</f>
        <v>0</v>
      </c>
      <c r="G170" s="81" t="n">
        <f aca="false">Tabla_Simulada!G170-Tabla_ValidaciónMétodo!G170</f>
        <v>0</v>
      </c>
      <c r="H170" s="81" t="n">
        <f aca="false">Tabla_Simulada!H170-Tabla_ValidaciónMétodo!H170</f>
        <v>0</v>
      </c>
      <c r="I170" s="94" t="n">
        <f aca="false">Tabla_Simulada!I170-Tabla_ValidaciónMétodo!I170</f>
        <v>0</v>
      </c>
      <c r="J170" s="81" t="n">
        <f aca="false">Tabla_Simulada!J170-Tabla_ValidaciónMétodo!J170</f>
        <v>0</v>
      </c>
      <c r="K170" s="94" t="n">
        <f aca="false">Tabla_Simulada!K170-Tabla_ValidaciónMétodo!K170</f>
        <v>0</v>
      </c>
      <c r="L170" s="81" t="n">
        <f aca="false">Tabla_Simulada!L170-Tabla_ValidaciónMétodo!L170</f>
        <v>0</v>
      </c>
      <c r="M170" s="94" t="n">
        <f aca="false">Tabla_Simulada!M170-Tabla_ValidaciónMétodo!M170</f>
        <v>0</v>
      </c>
      <c r="N170" s="81" t="n">
        <f aca="false">Tabla_Simulada!N170-Tabla_ValidaciónMétodo!N170</f>
        <v>0</v>
      </c>
      <c r="O170" s="81" t="n">
        <f aca="false">Tabla_Simulada!P170-Tabla_ValidaciónMétodo!P170</f>
        <v>0</v>
      </c>
      <c r="P170" s="81" t="n">
        <f aca="false">Tabla_Simulada!Q170-Tabla_ValidaciónMétodo!Q170</f>
        <v>0</v>
      </c>
      <c r="Q170" s="81" t="n">
        <f aca="false">Tabla_Simulada!R170-Tabla_ValidaciónMétodo!R170</f>
        <v>0</v>
      </c>
      <c r="S170" s="81" t="n">
        <f aca="false">Tabla_Simulada!T170-Tabla_ValidaciónMétodo!T170</f>
        <v>0</v>
      </c>
      <c r="T170" s="81" t="n">
        <f aca="false">Tabla_Simulada!U170-Tabla_ValidaciónMétodo!U170</f>
        <v>0</v>
      </c>
      <c r="U170" s="81" t="n">
        <f aca="false">Tabla_Simulada!V170-Tabla_ValidaciónMétodo!V170</f>
        <v>0</v>
      </c>
      <c r="V170" s="81" t="n">
        <f aca="false">Tabla_Simulada!W170-Tabla_ValidaciónMétodo!W170</f>
        <v>0</v>
      </c>
      <c r="W170" s="81" t="n">
        <f aca="false">Tabla_Simulada!X170-Tabla_ValidaciónMétodo!X170</f>
        <v>0</v>
      </c>
      <c r="X170" s="81" t="n">
        <f aca="false">Tabla_Simulada!Y170-Tabla_ValidaciónMétodo!Y170</f>
        <v>0</v>
      </c>
      <c r="Y170" s="81" t="n">
        <f aca="false">Tabla_Simulada!Z170-Tabla_ValidaciónMétodo!Z170</f>
        <v>0</v>
      </c>
      <c r="Z170" s="81" t="n">
        <f aca="false">Tabla_Simulada!AA170-Tabla_ValidaciónMétodo!AA170</f>
        <v>0</v>
      </c>
      <c r="AC170" s="91" t="n">
        <f aca="false">Tabla_Simulada!AD170-Tabla_ValidaciónMétodo!AD170</f>
        <v>0</v>
      </c>
      <c r="AD170" s="92" t="n">
        <f aca="false">Tabla_Simulada!AE170-Tabla_ValidaciónMétodo!AE170</f>
        <v>0</v>
      </c>
      <c r="AE170" s="93" t="n">
        <f aca="false">Tabla_Simulada!AF170-Tabla_ValidaciónMétodo!AF170</f>
        <v>0</v>
      </c>
      <c r="AF170" s="92" t="n">
        <f aca="false">Tabla_Simulada!AG170-Tabla_ValidaciónMétodo!AG170</f>
        <v>0</v>
      </c>
      <c r="AG170" s="92" t="n">
        <f aca="false">Tabla_Simulada!AH170-Tabla_ValidaciónMétodo!AH170</f>
        <v>0</v>
      </c>
      <c r="AH170" s="92" t="n">
        <f aca="false">Tabla_Simulada!AI170-Tabla_ValidaciónMétodo!AI170</f>
        <v>0</v>
      </c>
      <c r="AI170" s="92" t="n">
        <f aca="false">Tabla_Simulada!AJ170-Tabla_ValidaciónMétodo!AJ170</f>
        <v>0</v>
      </c>
      <c r="AJ170" s="92" t="n">
        <f aca="false">Tabla_Simulada!AK170-Tabla_ValidaciónMétodo!AK170</f>
        <v>0</v>
      </c>
      <c r="AK170" s="92" t="n">
        <f aca="false">Tabla_Simulada!AL170-Tabla_ValidaciónMétodo!AL170</f>
        <v>0</v>
      </c>
      <c r="AL170" s="92" t="n">
        <f aca="false">Tabla_Simulada!AM170-Tabla_ValidaciónMétodo!AM170</f>
        <v>0</v>
      </c>
      <c r="AM170" s="92" t="n">
        <f aca="false">Tabla_Simulada!AN170-Tabla_ValidaciónMétodo!AN170</f>
        <v>0</v>
      </c>
      <c r="AO170" s="94" t="n">
        <f aca="false">Tabla_Simulada!AP170-Tabla_ValidaciónMétodo!AP170</f>
        <v>0</v>
      </c>
      <c r="AP170" s="81" t="n">
        <f aca="false">Tabla_Simulada!AQ170-Tabla_ValidaciónMétodo!AQ170</f>
        <v>0</v>
      </c>
      <c r="AQ170" s="94" t="n">
        <f aca="false">Tabla_Simulada!AR170-Tabla_ValidaciónMétodo!AR170</f>
        <v>0</v>
      </c>
      <c r="AR170" s="81" t="n">
        <f aca="false">Tabla_Simulada!AS170-Tabla_ValidaciónMétodo!AS170</f>
        <v>0</v>
      </c>
      <c r="AS170" s="94" t="n">
        <f aca="false">Tabla_Simulada!AT170-Tabla_ValidaciónMétodo!AT170</f>
        <v>0</v>
      </c>
      <c r="AT170" s="81" t="n">
        <f aca="false">Tabla_Simulada!AU170-Tabla_ValidaciónMétodo!AU170</f>
        <v>0</v>
      </c>
      <c r="AU170" s="94" t="n">
        <f aca="false">Tabla_Simulada!AV170-Tabla_ValidaciónMétodo!AV170</f>
        <v>0</v>
      </c>
      <c r="AV170" s="81" t="n">
        <f aca="false">Tabla_Simulada!AW170-Tabla_ValidaciónMétodo!AW170</f>
        <v>0</v>
      </c>
      <c r="AW170" s="94" t="n">
        <f aca="false">Tabla_Simulada!AX170-Tabla_ValidaciónMétodo!AX170</f>
        <v>0</v>
      </c>
      <c r="AX170" s="81" t="n">
        <f aca="false">Tabla_Simulada!AY170-Tabla_ValidaciónMétodo!AY170</f>
        <v>0</v>
      </c>
    </row>
    <row r="171" customFormat="false" ht="13.8" hidden="false" customHeight="false" outlineLevel="0" collapsed="false">
      <c r="A171" s="89" t="s">
        <v>60</v>
      </c>
      <c r="B171" s="81" t="n">
        <f aca="false">Tabla_Simulada!B171-Tabla_ValidaciónMétodo!B171</f>
        <v>0</v>
      </c>
      <c r="C171" s="81" t="n">
        <f aca="false">Tabla_Simulada!C171-Tabla_ValidaciónMétodo!C171</f>
        <v>0</v>
      </c>
      <c r="D171" s="81" t="n">
        <f aca="false">Tabla_Simulada!D171-Tabla_ValidaciónMétodo!D171</f>
        <v>0</v>
      </c>
      <c r="E171" s="81" t="n">
        <f aca="false">Tabla_Simulada!E171-Tabla_ValidaciónMétodo!E171</f>
        <v>0</v>
      </c>
      <c r="F171" s="81" t="n">
        <f aca="false">Tabla_Simulada!F171-Tabla_ValidaciónMétodo!F171</f>
        <v>0</v>
      </c>
      <c r="G171" s="81" t="n">
        <f aca="false">Tabla_Simulada!G171-Tabla_ValidaciónMétodo!G171</f>
        <v>0</v>
      </c>
      <c r="H171" s="81" t="n">
        <f aca="false">Tabla_Simulada!H171-Tabla_ValidaciónMétodo!H171</f>
        <v>0</v>
      </c>
      <c r="I171" s="94" t="n">
        <f aca="false">Tabla_Simulada!I171-Tabla_ValidaciónMétodo!I171</f>
        <v>0</v>
      </c>
      <c r="J171" s="81" t="n">
        <f aca="false">Tabla_Simulada!J171-Tabla_ValidaciónMétodo!J171</f>
        <v>0</v>
      </c>
      <c r="K171" s="94" t="n">
        <f aca="false">Tabla_Simulada!K171-Tabla_ValidaciónMétodo!K171</f>
        <v>0</v>
      </c>
      <c r="L171" s="81" t="n">
        <f aca="false">Tabla_Simulada!L171-Tabla_ValidaciónMétodo!L171</f>
        <v>0</v>
      </c>
      <c r="M171" s="94" t="n">
        <f aca="false">Tabla_Simulada!M171-Tabla_ValidaciónMétodo!M171</f>
        <v>0</v>
      </c>
      <c r="N171" s="81" t="n">
        <f aca="false">Tabla_Simulada!N171-Tabla_ValidaciónMétodo!N171</f>
        <v>0</v>
      </c>
      <c r="O171" s="81" t="n">
        <f aca="false">Tabla_Simulada!P171-Tabla_ValidaciónMétodo!P171</f>
        <v>0</v>
      </c>
      <c r="P171" s="81" t="n">
        <f aca="false">Tabla_Simulada!Q171-Tabla_ValidaciónMétodo!Q171</f>
        <v>0</v>
      </c>
      <c r="Q171" s="81" t="n">
        <f aca="false">Tabla_Simulada!R171-Tabla_ValidaciónMétodo!R171</f>
        <v>0</v>
      </c>
      <c r="S171" s="81" t="n">
        <f aca="false">Tabla_Simulada!T171-Tabla_ValidaciónMétodo!T171</f>
        <v>0</v>
      </c>
      <c r="T171" s="81" t="n">
        <f aca="false">Tabla_Simulada!U171-Tabla_ValidaciónMétodo!U171</f>
        <v>0</v>
      </c>
      <c r="U171" s="81" t="n">
        <f aca="false">Tabla_Simulada!V171-Tabla_ValidaciónMétodo!V171</f>
        <v>0</v>
      </c>
      <c r="V171" s="81" t="n">
        <f aca="false">Tabla_Simulada!W171-Tabla_ValidaciónMétodo!W171</f>
        <v>0</v>
      </c>
      <c r="W171" s="81" t="n">
        <f aca="false">Tabla_Simulada!X171-Tabla_ValidaciónMétodo!X171</f>
        <v>0</v>
      </c>
      <c r="X171" s="81" t="n">
        <f aca="false">Tabla_Simulada!Y171-Tabla_ValidaciónMétodo!Y171</f>
        <v>0</v>
      </c>
      <c r="Y171" s="81" t="n">
        <f aca="false">Tabla_Simulada!Z171-Tabla_ValidaciónMétodo!Z171</f>
        <v>0</v>
      </c>
      <c r="Z171" s="81" t="n">
        <f aca="false">Tabla_Simulada!AA171-Tabla_ValidaciónMétodo!AA171</f>
        <v>0</v>
      </c>
      <c r="AC171" s="91" t="n">
        <f aca="false">Tabla_Simulada!AD171-Tabla_ValidaciónMétodo!AD171</f>
        <v>0</v>
      </c>
      <c r="AD171" s="92" t="n">
        <f aca="false">Tabla_Simulada!AE171-Tabla_ValidaciónMétodo!AE171</f>
        <v>0</v>
      </c>
      <c r="AE171" s="93" t="n">
        <f aca="false">Tabla_Simulada!AF171-Tabla_ValidaciónMétodo!AF171</f>
        <v>0</v>
      </c>
      <c r="AF171" s="92" t="n">
        <f aca="false">Tabla_Simulada!AG171-Tabla_ValidaciónMétodo!AG171</f>
        <v>0</v>
      </c>
      <c r="AG171" s="92" t="n">
        <f aca="false">Tabla_Simulada!AH171-Tabla_ValidaciónMétodo!AH171</f>
        <v>0</v>
      </c>
      <c r="AH171" s="92" t="n">
        <f aca="false">Tabla_Simulada!AI171-Tabla_ValidaciónMétodo!AI171</f>
        <v>0</v>
      </c>
      <c r="AI171" s="92" t="n">
        <f aca="false">Tabla_Simulada!AJ171-Tabla_ValidaciónMétodo!AJ171</f>
        <v>0</v>
      </c>
      <c r="AJ171" s="92" t="n">
        <f aca="false">Tabla_Simulada!AK171-Tabla_ValidaciónMétodo!AK171</f>
        <v>0</v>
      </c>
      <c r="AK171" s="92" t="n">
        <f aca="false">Tabla_Simulada!AL171-Tabla_ValidaciónMétodo!AL171</f>
        <v>0</v>
      </c>
      <c r="AL171" s="92" t="n">
        <f aca="false">Tabla_Simulada!AM171-Tabla_ValidaciónMétodo!AM171</f>
        <v>0</v>
      </c>
      <c r="AM171" s="92" t="n">
        <f aca="false">Tabla_Simulada!AN171-Tabla_ValidaciónMétodo!AN171</f>
        <v>0</v>
      </c>
      <c r="AO171" s="94" t="n">
        <f aca="false">Tabla_Simulada!AP171-Tabla_ValidaciónMétodo!AP171</f>
        <v>0</v>
      </c>
      <c r="AP171" s="81" t="n">
        <f aca="false">Tabla_Simulada!AQ171-Tabla_ValidaciónMétodo!AQ171</f>
        <v>0</v>
      </c>
      <c r="AQ171" s="94" t="n">
        <f aca="false">Tabla_Simulada!AR171-Tabla_ValidaciónMétodo!AR171</f>
        <v>0</v>
      </c>
      <c r="AR171" s="81" t="n">
        <f aca="false">Tabla_Simulada!AS171-Tabla_ValidaciónMétodo!AS171</f>
        <v>0</v>
      </c>
      <c r="AS171" s="94" t="n">
        <f aca="false">Tabla_Simulada!AT171-Tabla_ValidaciónMétodo!AT171</f>
        <v>0</v>
      </c>
      <c r="AT171" s="81" t="n">
        <f aca="false">Tabla_Simulada!AU171-Tabla_ValidaciónMétodo!AU171</f>
        <v>0</v>
      </c>
      <c r="AU171" s="94" t="n">
        <f aca="false">Tabla_Simulada!AV171-Tabla_ValidaciónMétodo!AV171</f>
        <v>0</v>
      </c>
      <c r="AV171" s="81" t="n">
        <f aca="false">Tabla_Simulada!AW171-Tabla_ValidaciónMétodo!AW171</f>
        <v>0</v>
      </c>
      <c r="AW171" s="94" t="n">
        <f aca="false">Tabla_Simulada!AX171-Tabla_ValidaciónMétodo!AX171</f>
        <v>0</v>
      </c>
      <c r="AX171" s="81" t="n">
        <f aca="false">Tabla_Simulada!AY171-Tabla_ValidaciónMétodo!AY171</f>
        <v>0</v>
      </c>
    </row>
    <row r="172" customFormat="false" ht="13.8" hidden="false" customHeight="false" outlineLevel="0" collapsed="false">
      <c r="A172" s="89" t="s">
        <v>61</v>
      </c>
      <c r="B172" s="81" t="n">
        <f aca="false">Tabla_Simulada!B172-Tabla_ValidaciónMétodo!B172</f>
        <v>0</v>
      </c>
      <c r="C172" s="81" t="n">
        <f aca="false">Tabla_Simulada!C172-Tabla_ValidaciónMétodo!C172</f>
        <v>0</v>
      </c>
      <c r="D172" s="81" t="n">
        <f aca="false">Tabla_Simulada!D172-Tabla_ValidaciónMétodo!D172</f>
        <v>0</v>
      </c>
      <c r="E172" s="81" t="n">
        <f aca="false">Tabla_Simulada!E172-Tabla_ValidaciónMétodo!E172</f>
        <v>0</v>
      </c>
      <c r="F172" s="81" t="n">
        <f aca="false">Tabla_Simulada!F172-Tabla_ValidaciónMétodo!F172</f>
        <v>0</v>
      </c>
      <c r="G172" s="81" t="n">
        <f aca="false">Tabla_Simulada!G172-Tabla_ValidaciónMétodo!G172</f>
        <v>0</v>
      </c>
      <c r="H172" s="81" t="n">
        <f aca="false">Tabla_Simulada!H172-Tabla_ValidaciónMétodo!H172</f>
        <v>0</v>
      </c>
      <c r="I172" s="94" t="n">
        <f aca="false">Tabla_Simulada!I172-Tabla_ValidaciónMétodo!I172</f>
        <v>0</v>
      </c>
      <c r="J172" s="81" t="n">
        <f aca="false">Tabla_Simulada!J172-Tabla_ValidaciónMétodo!J172</f>
        <v>0</v>
      </c>
      <c r="K172" s="94" t="n">
        <f aca="false">Tabla_Simulada!K172-Tabla_ValidaciónMétodo!K172</f>
        <v>0</v>
      </c>
      <c r="L172" s="81" t="n">
        <f aca="false">Tabla_Simulada!L172-Tabla_ValidaciónMétodo!L172</f>
        <v>0</v>
      </c>
      <c r="M172" s="94" t="n">
        <f aca="false">Tabla_Simulada!M172-Tabla_ValidaciónMétodo!M172</f>
        <v>0</v>
      </c>
      <c r="N172" s="81" t="n">
        <f aca="false">Tabla_Simulada!N172-Tabla_ValidaciónMétodo!N172</f>
        <v>0</v>
      </c>
      <c r="O172" s="81" t="n">
        <f aca="false">Tabla_Simulada!P172-Tabla_ValidaciónMétodo!P172</f>
        <v>0</v>
      </c>
      <c r="P172" s="81" t="n">
        <f aca="false">Tabla_Simulada!Q172-Tabla_ValidaciónMétodo!Q172</f>
        <v>0</v>
      </c>
      <c r="Q172" s="81" t="n">
        <f aca="false">Tabla_Simulada!R172-Tabla_ValidaciónMétodo!R172</f>
        <v>0</v>
      </c>
      <c r="S172" s="81" t="n">
        <f aca="false">Tabla_Simulada!T172-Tabla_ValidaciónMétodo!T172</f>
        <v>0</v>
      </c>
      <c r="T172" s="81" t="n">
        <f aca="false">Tabla_Simulada!U172-Tabla_ValidaciónMétodo!U172</f>
        <v>0</v>
      </c>
      <c r="U172" s="81" t="n">
        <f aca="false">Tabla_Simulada!V172-Tabla_ValidaciónMétodo!V172</f>
        <v>0</v>
      </c>
      <c r="V172" s="81" t="n">
        <f aca="false">Tabla_Simulada!W172-Tabla_ValidaciónMétodo!W172</f>
        <v>0</v>
      </c>
      <c r="W172" s="81" t="n">
        <f aca="false">Tabla_Simulada!X172-Tabla_ValidaciónMétodo!X172</f>
        <v>0</v>
      </c>
      <c r="X172" s="81" t="n">
        <f aca="false">Tabla_Simulada!Y172-Tabla_ValidaciónMétodo!Y172</f>
        <v>0</v>
      </c>
      <c r="Y172" s="81" t="n">
        <f aca="false">Tabla_Simulada!Z172-Tabla_ValidaciónMétodo!Z172</f>
        <v>0</v>
      </c>
      <c r="Z172" s="81" t="n">
        <f aca="false">Tabla_Simulada!AA172-Tabla_ValidaciónMétodo!AA172</f>
        <v>0</v>
      </c>
      <c r="AC172" s="91" t="n">
        <f aca="false">Tabla_Simulada!AD172-Tabla_ValidaciónMétodo!AD172</f>
        <v>0</v>
      </c>
      <c r="AD172" s="92" t="n">
        <f aca="false">Tabla_Simulada!AE172-Tabla_ValidaciónMétodo!AE172</f>
        <v>0</v>
      </c>
      <c r="AE172" s="93" t="n">
        <f aca="false">Tabla_Simulada!AF172-Tabla_ValidaciónMétodo!AF172</f>
        <v>0</v>
      </c>
      <c r="AF172" s="92" t="n">
        <f aca="false">Tabla_Simulada!AG172-Tabla_ValidaciónMétodo!AG172</f>
        <v>0</v>
      </c>
      <c r="AG172" s="92" t="n">
        <f aca="false">Tabla_Simulada!AH172-Tabla_ValidaciónMétodo!AH172</f>
        <v>0</v>
      </c>
      <c r="AH172" s="92" t="n">
        <f aca="false">Tabla_Simulada!AI172-Tabla_ValidaciónMétodo!AI172</f>
        <v>0</v>
      </c>
      <c r="AI172" s="92" t="n">
        <f aca="false">Tabla_Simulada!AJ172-Tabla_ValidaciónMétodo!AJ172</f>
        <v>0</v>
      </c>
      <c r="AJ172" s="92" t="n">
        <f aca="false">Tabla_Simulada!AK172-Tabla_ValidaciónMétodo!AK172</f>
        <v>0</v>
      </c>
      <c r="AK172" s="92" t="n">
        <f aca="false">Tabla_Simulada!AL172-Tabla_ValidaciónMétodo!AL172</f>
        <v>0</v>
      </c>
      <c r="AL172" s="92" t="n">
        <f aca="false">Tabla_Simulada!AM172-Tabla_ValidaciónMétodo!AM172</f>
        <v>0</v>
      </c>
      <c r="AM172" s="92" t="n">
        <f aca="false">Tabla_Simulada!AN172-Tabla_ValidaciónMétodo!AN172</f>
        <v>0</v>
      </c>
      <c r="AO172" s="94" t="n">
        <f aca="false">Tabla_Simulada!AP172-Tabla_ValidaciónMétodo!AP172</f>
        <v>0</v>
      </c>
      <c r="AP172" s="81" t="n">
        <f aca="false">Tabla_Simulada!AQ172-Tabla_ValidaciónMétodo!AQ172</f>
        <v>0</v>
      </c>
      <c r="AQ172" s="94" t="n">
        <f aca="false">Tabla_Simulada!AR172-Tabla_ValidaciónMétodo!AR172</f>
        <v>0</v>
      </c>
      <c r="AR172" s="81" t="n">
        <f aca="false">Tabla_Simulada!AS172-Tabla_ValidaciónMétodo!AS172</f>
        <v>0</v>
      </c>
      <c r="AS172" s="94" t="n">
        <f aca="false">Tabla_Simulada!AT172-Tabla_ValidaciónMétodo!AT172</f>
        <v>0</v>
      </c>
      <c r="AT172" s="81" t="n">
        <f aca="false">Tabla_Simulada!AU172-Tabla_ValidaciónMétodo!AU172</f>
        <v>0</v>
      </c>
      <c r="AU172" s="94" t="n">
        <f aca="false">Tabla_Simulada!AV172-Tabla_ValidaciónMétodo!AV172</f>
        <v>0</v>
      </c>
      <c r="AV172" s="81" t="n">
        <f aca="false">Tabla_Simulada!AW172-Tabla_ValidaciónMétodo!AW172</f>
        <v>0</v>
      </c>
      <c r="AW172" s="94" t="n">
        <f aca="false">Tabla_Simulada!AX172-Tabla_ValidaciónMétodo!AX172</f>
        <v>0</v>
      </c>
      <c r="AX172" s="81" t="n">
        <f aca="false">Tabla_Simulada!AY172-Tabla_ValidaciónMétodo!AY172</f>
        <v>0</v>
      </c>
    </row>
    <row r="173" customFormat="false" ht="13.8" hidden="false" customHeight="false" outlineLevel="0" collapsed="false">
      <c r="A173" s="89" t="s">
        <v>62</v>
      </c>
      <c r="B173" s="81" t="n">
        <f aca="false">Tabla_Simulada!B173-Tabla_ValidaciónMétodo!B173</f>
        <v>0</v>
      </c>
      <c r="C173" s="81" t="n">
        <f aca="false">Tabla_Simulada!C173-Tabla_ValidaciónMétodo!C173</f>
        <v>0</v>
      </c>
      <c r="D173" s="81" t="n">
        <f aca="false">Tabla_Simulada!D173-Tabla_ValidaciónMétodo!D173</f>
        <v>0</v>
      </c>
      <c r="E173" s="81" t="n">
        <f aca="false">Tabla_Simulada!E173-Tabla_ValidaciónMétodo!E173</f>
        <v>0</v>
      </c>
      <c r="F173" s="81" t="n">
        <f aca="false">Tabla_Simulada!F173-Tabla_ValidaciónMétodo!F173</f>
        <v>0</v>
      </c>
      <c r="G173" s="81" t="n">
        <f aca="false">Tabla_Simulada!G173-Tabla_ValidaciónMétodo!G173</f>
        <v>0</v>
      </c>
      <c r="H173" s="81" t="n">
        <f aca="false">Tabla_Simulada!H173-Tabla_ValidaciónMétodo!H173</f>
        <v>0</v>
      </c>
      <c r="I173" s="94" t="n">
        <f aca="false">Tabla_Simulada!I173-Tabla_ValidaciónMétodo!I173</f>
        <v>0</v>
      </c>
      <c r="J173" s="81" t="n">
        <f aca="false">Tabla_Simulada!J173-Tabla_ValidaciónMétodo!J173</f>
        <v>0</v>
      </c>
      <c r="K173" s="94" t="n">
        <f aca="false">Tabla_Simulada!K173-Tabla_ValidaciónMétodo!K173</f>
        <v>0</v>
      </c>
      <c r="L173" s="81" t="n">
        <f aca="false">Tabla_Simulada!L173-Tabla_ValidaciónMétodo!L173</f>
        <v>0</v>
      </c>
      <c r="M173" s="94" t="n">
        <f aca="false">Tabla_Simulada!M173-Tabla_ValidaciónMétodo!M173</f>
        <v>0</v>
      </c>
      <c r="N173" s="81" t="n">
        <f aca="false">Tabla_Simulada!N173-Tabla_ValidaciónMétodo!N173</f>
        <v>0</v>
      </c>
      <c r="O173" s="81" t="n">
        <f aca="false">Tabla_Simulada!P173-Tabla_ValidaciónMétodo!P173</f>
        <v>0</v>
      </c>
      <c r="P173" s="81" t="n">
        <f aca="false">Tabla_Simulada!Q173-Tabla_ValidaciónMétodo!Q173</f>
        <v>0</v>
      </c>
      <c r="Q173" s="81" t="n">
        <f aca="false">Tabla_Simulada!R173-Tabla_ValidaciónMétodo!R173</f>
        <v>0</v>
      </c>
      <c r="S173" s="81" t="n">
        <f aca="false">Tabla_Simulada!T173-Tabla_ValidaciónMétodo!T173</f>
        <v>0</v>
      </c>
      <c r="T173" s="81" t="n">
        <f aca="false">Tabla_Simulada!U173-Tabla_ValidaciónMétodo!U173</f>
        <v>0</v>
      </c>
      <c r="U173" s="81" t="n">
        <f aca="false">Tabla_Simulada!V173-Tabla_ValidaciónMétodo!V173</f>
        <v>0</v>
      </c>
      <c r="V173" s="81" t="n">
        <f aca="false">Tabla_Simulada!W173-Tabla_ValidaciónMétodo!W173</f>
        <v>0</v>
      </c>
      <c r="W173" s="81" t="n">
        <f aca="false">Tabla_Simulada!X173-Tabla_ValidaciónMétodo!X173</f>
        <v>0</v>
      </c>
      <c r="X173" s="81" t="n">
        <f aca="false">Tabla_Simulada!Y173-Tabla_ValidaciónMétodo!Y173</f>
        <v>0</v>
      </c>
      <c r="Y173" s="81" t="n">
        <f aca="false">Tabla_Simulada!Z173-Tabla_ValidaciónMétodo!Z173</f>
        <v>0</v>
      </c>
      <c r="Z173" s="81" t="n">
        <f aca="false">Tabla_Simulada!AA173-Tabla_ValidaciónMétodo!AA173</f>
        <v>0</v>
      </c>
      <c r="AC173" s="91" t="n">
        <f aca="false">Tabla_Simulada!AD173-Tabla_ValidaciónMétodo!AD173</f>
        <v>0</v>
      </c>
      <c r="AD173" s="92" t="n">
        <f aca="false">Tabla_Simulada!AE173-Tabla_ValidaciónMétodo!AE173</f>
        <v>0</v>
      </c>
      <c r="AE173" s="93" t="n">
        <f aca="false">Tabla_Simulada!AF173-Tabla_ValidaciónMétodo!AF173</f>
        <v>0</v>
      </c>
      <c r="AF173" s="92" t="n">
        <f aca="false">Tabla_Simulada!AG173-Tabla_ValidaciónMétodo!AG173</f>
        <v>0</v>
      </c>
      <c r="AG173" s="92" t="n">
        <f aca="false">Tabla_Simulada!AH173-Tabla_ValidaciónMétodo!AH173</f>
        <v>0</v>
      </c>
      <c r="AH173" s="92" t="n">
        <f aca="false">Tabla_Simulada!AI173-Tabla_ValidaciónMétodo!AI173</f>
        <v>0</v>
      </c>
      <c r="AI173" s="92" t="n">
        <f aca="false">Tabla_Simulada!AJ173-Tabla_ValidaciónMétodo!AJ173</f>
        <v>0</v>
      </c>
      <c r="AJ173" s="92" t="n">
        <f aca="false">Tabla_Simulada!AK173-Tabla_ValidaciónMétodo!AK173</f>
        <v>0</v>
      </c>
      <c r="AK173" s="92" t="n">
        <f aca="false">Tabla_Simulada!AL173-Tabla_ValidaciónMétodo!AL173</f>
        <v>0</v>
      </c>
      <c r="AL173" s="92" t="n">
        <f aca="false">Tabla_Simulada!AM173-Tabla_ValidaciónMétodo!AM173</f>
        <v>0</v>
      </c>
      <c r="AM173" s="92" t="n">
        <f aca="false">Tabla_Simulada!AN173-Tabla_ValidaciónMétodo!AN173</f>
        <v>0</v>
      </c>
      <c r="AO173" s="94" t="n">
        <f aca="false">Tabla_Simulada!AP173-Tabla_ValidaciónMétodo!AP173</f>
        <v>0</v>
      </c>
      <c r="AP173" s="81" t="n">
        <f aca="false">Tabla_Simulada!AQ173-Tabla_ValidaciónMétodo!AQ173</f>
        <v>0</v>
      </c>
      <c r="AQ173" s="94" t="n">
        <f aca="false">Tabla_Simulada!AR173-Tabla_ValidaciónMétodo!AR173</f>
        <v>0</v>
      </c>
      <c r="AR173" s="81" t="n">
        <f aca="false">Tabla_Simulada!AS173-Tabla_ValidaciónMétodo!AS173</f>
        <v>0</v>
      </c>
      <c r="AS173" s="94" t="n">
        <f aca="false">Tabla_Simulada!AT173-Tabla_ValidaciónMétodo!AT173</f>
        <v>0</v>
      </c>
      <c r="AT173" s="81" t="n">
        <f aca="false">Tabla_Simulada!AU173-Tabla_ValidaciónMétodo!AU173</f>
        <v>0</v>
      </c>
      <c r="AU173" s="94" t="n">
        <f aca="false">Tabla_Simulada!AV173-Tabla_ValidaciónMétodo!AV173</f>
        <v>0</v>
      </c>
      <c r="AV173" s="81" t="n">
        <f aca="false">Tabla_Simulada!AW173-Tabla_ValidaciónMétodo!AW173</f>
        <v>0</v>
      </c>
      <c r="AW173" s="94" t="n">
        <f aca="false">Tabla_Simulada!AX173-Tabla_ValidaciónMétodo!AX173</f>
        <v>0</v>
      </c>
      <c r="AX173" s="81" t="n">
        <f aca="false">Tabla_Simulada!AY173-Tabla_ValidaciónMétodo!AY173</f>
        <v>0</v>
      </c>
    </row>
    <row r="174" customFormat="false" ht="13.8" hidden="false" customHeight="false" outlineLevel="0" collapsed="false">
      <c r="A174" s="89" t="s">
        <v>63</v>
      </c>
      <c r="B174" s="81" t="n">
        <f aca="false">Tabla_Simulada!B174-Tabla_ValidaciónMétodo!B174</f>
        <v>0</v>
      </c>
      <c r="C174" s="81" t="n">
        <f aca="false">Tabla_Simulada!C174-Tabla_ValidaciónMétodo!C174</f>
        <v>0</v>
      </c>
      <c r="D174" s="81" t="n">
        <f aca="false">Tabla_Simulada!D174-Tabla_ValidaciónMétodo!D174</f>
        <v>0</v>
      </c>
      <c r="E174" s="81" t="n">
        <f aca="false">Tabla_Simulada!E174-Tabla_ValidaciónMétodo!E174</f>
        <v>0</v>
      </c>
      <c r="F174" s="81" t="n">
        <f aca="false">Tabla_Simulada!F174-Tabla_ValidaciónMétodo!F174</f>
        <v>0</v>
      </c>
      <c r="G174" s="81" t="n">
        <f aca="false">Tabla_Simulada!G174-Tabla_ValidaciónMétodo!G174</f>
        <v>0</v>
      </c>
      <c r="H174" s="81" t="n">
        <f aca="false">Tabla_Simulada!H174-Tabla_ValidaciónMétodo!H174</f>
        <v>0</v>
      </c>
      <c r="I174" s="94" t="n">
        <f aca="false">Tabla_Simulada!I174-Tabla_ValidaciónMétodo!I174</f>
        <v>0</v>
      </c>
      <c r="J174" s="81" t="n">
        <f aca="false">Tabla_Simulada!J174-Tabla_ValidaciónMétodo!J174</f>
        <v>0</v>
      </c>
      <c r="K174" s="94" t="n">
        <f aca="false">Tabla_Simulada!K174-Tabla_ValidaciónMétodo!K174</f>
        <v>0</v>
      </c>
      <c r="L174" s="81" t="n">
        <f aca="false">Tabla_Simulada!L174-Tabla_ValidaciónMétodo!L174</f>
        <v>0</v>
      </c>
      <c r="M174" s="94" t="n">
        <f aca="false">Tabla_Simulada!M174-Tabla_ValidaciónMétodo!M174</f>
        <v>0</v>
      </c>
      <c r="N174" s="81" t="n">
        <f aca="false">Tabla_Simulada!N174-Tabla_ValidaciónMétodo!N174</f>
        <v>0</v>
      </c>
      <c r="O174" s="81" t="n">
        <f aca="false">Tabla_Simulada!P174-Tabla_ValidaciónMétodo!P174</f>
        <v>0</v>
      </c>
      <c r="P174" s="81" t="n">
        <f aca="false">Tabla_Simulada!Q174-Tabla_ValidaciónMétodo!Q174</f>
        <v>0</v>
      </c>
      <c r="Q174" s="81" t="n">
        <f aca="false">Tabla_Simulada!R174-Tabla_ValidaciónMétodo!R174</f>
        <v>0</v>
      </c>
      <c r="S174" s="81" t="n">
        <f aca="false">Tabla_Simulada!T174-Tabla_ValidaciónMétodo!T174</f>
        <v>0</v>
      </c>
      <c r="T174" s="81" t="n">
        <f aca="false">Tabla_Simulada!U174-Tabla_ValidaciónMétodo!U174</f>
        <v>0</v>
      </c>
      <c r="U174" s="81" t="n">
        <f aca="false">Tabla_Simulada!V174-Tabla_ValidaciónMétodo!V174</f>
        <v>0</v>
      </c>
      <c r="V174" s="81" t="n">
        <f aca="false">Tabla_Simulada!W174-Tabla_ValidaciónMétodo!W174</f>
        <v>0</v>
      </c>
      <c r="W174" s="81" t="n">
        <f aca="false">Tabla_Simulada!X174-Tabla_ValidaciónMétodo!X174</f>
        <v>0</v>
      </c>
      <c r="X174" s="81" t="n">
        <f aca="false">Tabla_Simulada!Y174-Tabla_ValidaciónMétodo!Y174</f>
        <v>0</v>
      </c>
      <c r="Y174" s="81" t="n">
        <f aca="false">Tabla_Simulada!Z174-Tabla_ValidaciónMétodo!Z174</f>
        <v>0</v>
      </c>
      <c r="Z174" s="81" t="n">
        <f aca="false">Tabla_Simulada!AA174-Tabla_ValidaciónMétodo!AA174</f>
        <v>0</v>
      </c>
      <c r="AC174" s="91" t="n">
        <f aca="false">Tabla_Simulada!AD174-Tabla_ValidaciónMétodo!AD174</f>
        <v>0</v>
      </c>
      <c r="AD174" s="92" t="n">
        <f aca="false">Tabla_Simulada!AE174-Tabla_ValidaciónMétodo!AE174</f>
        <v>0</v>
      </c>
      <c r="AE174" s="93" t="n">
        <f aca="false">Tabla_Simulada!AF174-Tabla_ValidaciónMétodo!AF174</f>
        <v>0</v>
      </c>
      <c r="AF174" s="92" t="n">
        <f aca="false">Tabla_Simulada!AG174-Tabla_ValidaciónMétodo!AG174</f>
        <v>0</v>
      </c>
      <c r="AG174" s="92" t="n">
        <f aca="false">Tabla_Simulada!AH174-Tabla_ValidaciónMétodo!AH174</f>
        <v>0</v>
      </c>
      <c r="AH174" s="92" t="n">
        <f aca="false">Tabla_Simulada!AI174-Tabla_ValidaciónMétodo!AI174</f>
        <v>0</v>
      </c>
      <c r="AI174" s="92" t="n">
        <f aca="false">Tabla_Simulada!AJ174-Tabla_ValidaciónMétodo!AJ174</f>
        <v>0</v>
      </c>
      <c r="AJ174" s="92" t="n">
        <f aca="false">Tabla_Simulada!AK174-Tabla_ValidaciónMétodo!AK174</f>
        <v>0</v>
      </c>
      <c r="AK174" s="92" t="n">
        <f aca="false">Tabla_Simulada!AL174-Tabla_ValidaciónMétodo!AL174</f>
        <v>0</v>
      </c>
      <c r="AL174" s="92" t="n">
        <f aca="false">Tabla_Simulada!AM174-Tabla_ValidaciónMétodo!AM174</f>
        <v>0</v>
      </c>
      <c r="AM174" s="92" t="n">
        <f aca="false">Tabla_Simulada!AN174-Tabla_ValidaciónMétodo!AN174</f>
        <v>0</v>
      </c>
      <c r="AO174" s="94" t="n">
        <f aca="false">Tabla_Simulada!AP174-Tabla_ValidaciónMétodo!AP174</f>
        <v>0</v>
      </c>
      <c r="AP174" s="81" t="n">
        <f aca="false">Tabla_Simulada!AQ174-Tabla_ValidaciónMétodo!AQ174</f>
        <v>0</v>
      </c>
      <c r="AQ174" s="94" t="n">
        <f aca="false">Tabla_Simulada!AR174-Tabla_ValidaciónMétodo!AR174</f>
        <v>0</v>
      </c>
      <c r="AR174" s="81" t="n">
        <f aca="false">Tabla_Simulada!AS174-Tabla_ValidaciónMétodo!AS174</f>
        <v>0</v>
      </c>
      <c r="AS174" s="94" t="n">
        <f aca="false">Tabla_Simulada!AT174-Tabla_ValidaciónMétodo!AT174</f>
        <v>0</v>
      </c>
      <c r="AT174" s="81" t="n">
        <f aca="false">Tabla_Simulada!AU174-Tabla_ValidaciónMétodo!AU174</f>
        <v>0</v>
      </c>
      <c r="AU174" s="94" t="n">
        <f aca="false">Tabla_Simulada!AV174-Tabla_ValidaciónMétodo!AV174</f>
        <v>0</v>
      </c>
      <c r="AV174" s="81" t="n">
        <f aca="false">Tabla_Simulada!AW174-Tabla_ValidaciónMétodo!AW174</f>
        <v>0</v>
      </c>
      <c r="AW174" s="94" t="n">
        <f aca="false">Tabla_Simulada!AX174-Tabla_ValidaciónMétodo!AX174</f>
        <v>0</v>
      </c>
      <c r="AX174" s="81" t="n">
        <f aca="false">Tabla_Simulada!AY174-Tabla_ValidaciónMétodo!AY174</f>
        <v>0</v>
      </c>
    </row>
    <row r="175" customFormat="false" ht="13.8" hidden="false" customHeight="false" outlineLevel="0" collapsed="false">
      <c r="A175" s="89" t="s">
        <v>64</v>
      </c>
      <c r="B175" s="81" t="n">
        <f aca="false">Tabla_Simulada!B175-Tabla_ValidaciónMétodo!B175</f>
        <v>0</v>
      </c>
      <c r="C175" s="81" t="n">
        <f aca="false">Tabla_Simulada!C175-Tabla_ValidaciónMétodo!C175</f>
        <v>0</v>
      </c>
      <c r="D175" s="81" t="n">
        <f aca="false">Tabla_Simulada!D175-Tabla_ValidaciónMétodo!D175</f>
        <v>0</v>
      </c>
      <c r="E175" s="81" t="n">
        <f aca="false">Tabla_Simulada!E175-Tabla_ValidaciónMétodo!E175</f>
        <v>0</v>
      </c>
      <c r="F175" s="81" t="n">
        <f aca="false">Tabla_Simulada!F175-Tabla_ValidaciónMétodo!F175</f>
        <v>0</v>
      </c>
      <c r="G175" s="81" t="n">
        <f aca="false">Tabla_Simulada!G175-Tabla_ValidaciónMétodo!G175</f>
        <v>0</v>
      </c>
      <c r="H175" s="81" t="n">
        <f aca="false">Tabla_Simulada!H175-Tabla_ValidaciónMétodo!H175</f>
        <v>0</v>
      </c>
      <c r="I175" s="94" t="n">
        <f aca="false">Tabla_Simulada!I175-Tabla_ValidaciónMétodo!I175</f>
        <v>0</v>
      </c>
      <c r="J175" s="81" t="n">
        <f aca="false">Tabla_Simulada!J175-Tabla_ValidaciónMétodo!J175</f>
        <v>0</v>
      </c>
      <c r="K175" s="94" t="n">
        <f aca="false">Tabla_Simulada!K175-Tabla_ValidaciónMétodo!K175</f>
        <v>0</v>
      </c>
      <c r="L175" s="81" t="n">
        <f aca="false">Tabla_Simulada!L175-Tabla_ValidaciónMétodo!L175</f>
        <v>0</v>
      </c>
      <c r="M175" s="94" t="n">
        <f aca="false">Tabla_Simulada!M175-Tabla_ValidaciónMétodo!M175</f>
        <v>0</v>
      </c>
      <c r="N175" s="81" t="n">
        <f aca="false">Tabla_Simulada!N175-Tabla_ValidaciónMétodo!N175</f>
        <v>0</v>
      </c>
      <c r="O175" s="81" t="n">
        <f aca="false">Tabla_Simulada!P175-Tabla_ValidaciónMétodo!P175</f>
        <v>0</v>
      </c>
      <c r="P175" s="81" t="n">
        <f aca="false">Tabla_Simulada!Q175-Tabla_ValidaciónMétodo!Q175</f>
        <v>0</v>
      </c>
      <c r="Q175" s="81" t="n">
        <f aca="false">Tabla_Simulada!R175-Tabla_ValidaciónMétodo!R175</f>
        <v>0</v>
      </c>
      <c r="S175" s="81" t="n">
        <f aca="false">Tabla_Simulada!T175-Tabla_ValidaciónMétodo!T175</f>
        <v>0</v>
      </c>
      <c r="T175" s="81" t="n">
        <f aca="false">Tabla_Simulada!U175-Tabla_ValidaciónMétodo!U175</f>
        <v>0</v>
      </c>
      <c r="U175" s="81" t="n">
        <f aca="false">Tabla_Simulada!V175-Tabla_ValidaciónMétodo!V175</f>
        <v>0</v>
      </c>
      <c r="V175" s="81" t="n">
        <f aca="false">Tabla_Simulada!W175-Tabla_ValidaciónMétodo!W175</f>
        <v>0</v>
      </c>
      <c r="W175" s="81" t="n">
        <f aca="false">Tabla_Simulada!X175-Tabla_ValidaciónMétodo!X175</f>
        <v>0</v>
      </c>
      <c r="X175" s="81" t="n">
        <f aca="false">Tabla_Simulada!Y175-Tabla_ValidaciónMétodo!Y175</f>
        <v>0</v>
      </c>
      <c r="Y175" s="81" t="n">
        <f aca="false">Tabla_Simulada!Z175-Tabla_ValidaciónMétodo!Z175</f>
        <v>0</v>
      </c>
      <c r="Z175" s="81" t="n">
        <f aca="false">Tabla_Simulada!AA175-Tabla_ValidaciónMétodo!AA175</f>
        <v>0</v>
      </c>
      <c r="AC175" s="91" t="n">
        <f aca="false">Tabla_Simulada!AD175-Tabla_ValidaciónMétodo!AD175</f>
        <v>0</v>
      </c>
      <c r="AD175" s="92" t="n">
        <f aca="false">Tabla_Simulada!AE175-Tabla_ValidaciónMétodo!AE175</f>
        <v>0</v>
      </c>
      <c r="AE175" s="93" t="n">
        <f aca="false">Tabla_Simulada!AF175-Tabla_ValidaciónMétodo!AF175</f>
        <v>0</v>
      </c>
      <c r="AF175" s="92" t="n">
        <f aca="false">Tabla_Simulada!AG175-Tabla_ValidaciónMétodo!AG175</f>
        <v>0</v>
      </c>
      <c r="AG175" s="92" t="n">
        <f aca="false">Tabla_Simulada!AH175-Tabla_ValidaciónMétodo!AH175</f>
        <v>0</v>
      </c>
      <c r="AH175" s="92" t="n">
        <f aca="false">Tabla_Simulada!AI175-Tabla_ValidaciónMétodo!AI175</f>
        <v>0</v>
      </c>
      <c r="AI175" s="92" t="n">
        <f aca="false">Tabla_Simulada!AJ175-Tabla_ValidaciónMétodo!AJ175</f>
        <v>0</v>
      </c>
      <c r="AJ175" s="92" t="n">
        <f aca="false">Tabla_Simulada!AK175-Tabla_ValidaciónMétodo!AK175</f>
        <v>0</v>
      </c>
      <c r="AK175" s="92" t="n">
        <f aca="false">Tabla_Simulada!AL175-Tabla_ValidaciónMétodo!AL175</f>
        <v>0</v>
      </c>
      <c r="AL175" s="92" t="n">
        <f aca="false">Tabla_Simulada!AM175-Tabla_ValidaciónMétodo!AM175</f>
        <v>0</v>
      </c>
      <c r="AM175" s="92" t="n">
        <f aca="false">Tabla_Simulada!AN175-Tabla_ValidaciónMétodo!AN175</f>
        <v>0</v>
      </c>
      <c r="AO175" s="94" t="n">
        <f aca="false">Tabla_Simulada!AP175-Tabla_ValidaciónMétodo!AP175</f>
        <v>0</v>
      </c>
      <c r="AP175" s="81" t="n">
        <f aca="false">Tabla_Simulada!AQ175-Tabla_ValidaciónMétodo!AQ175</f>
        <v>0</v>
      </c>
      <c r="AQ175" s="94" t="n">
        <f aca="false">Tabla_Simulada!AR175-Tabla_ValidaciónMétodo!AR175</f>
        <v>0</v>
      </c>
      <c r="AR175" s="81" t="n">
        <f aca="false">Tabla_Simulada!AS175-Tabla_ValidaciónMétodo!AS175</f>
        <v>0</v>
      </c>
      <c r="AS175" s="94" t="n">
        <f aca="false">Tabla_Simulada!AT175-Tabla_ValidaciónMétodo!AT175</f>
        <v>0</v>
      </c>
      <c r="AT175" s="81" t="n">
        <f aca="false">Tabla_Simulada!AU175-Tabla_ValidaciónMétodo!AU175</f>
        <v>0</v>
      </c>
      <c r="AU175" s="94" t="n">
        <f aca="false">Tabla_Simulada!AV175-Tabla_ValidaciónMétodo!AV175</f>
        <v>0</v>
      </c>
      <c r="AV175" s="81" t="n">
        <f aca="false">Tabla_Simulada!AW175-Tabla_ValidaciónMétodo!AW175</f>
        <v>0</v>
      </c>
      <c r="AW175" s="94" t="n">
        <f aca="false">Tabla_Simulada!AX175-Tabla_ValidaciónMétodo!AX175</f>
        <v>0</v>
      </c>
      <c r="AX175" s="81" t="n">
        <f aca="false">Tabla_Simulada!AY175-Tabla_ValidaciónMétodo!AY175</f>
        <v>0</v>
      </c>
    </row>
    <row r="176" customFormat="false" ht="13.8" hidden="false" customHeight="false" outlineLevel="0" collapsed="false">
      <c r="A176" s="89" t="s">
        <v>65</v>
      </c>
      <c r="B176" s="81" t="n">
        <f aca="false">Tabla_Simulada!B176-Tabla_ValidaciónMétodo!B176</f>
        <v>0</v>
      </c>
      <c r="C176" s="81" t="n">
        <f aca="false">Tabla_Simulada!C176-Tabla_ValidaciónMétodo!C176</f>
        <v>0</v>
      </c>
      <c r="D176" s="81" t="n">
        <f aca="false">Tabla_Simulada!D176-Tabla_ValidaciónMétodo!D176</f>
        <v>0</v>
      </c>
      <c r="E176" s="81" t="n">
        <f aca="false">Tabla_Simulada!E176-Tabla_ValidaciónMétodo!E176</f>
        <v>0</v>
      </c>
      <c r="F176" s="81" t="n">
        <f aca="false">Tabla_Simulada!F176-Tabla_ValidaciónMétodo!F176</f>
        <v>0</v>
      </c>
      <c r="G176" s="81" t="n">
        <f aca="false">Tabla_Simulada!G176-Tabla_ValidaciónMétodo!G176</f>
        <v>0</v>
      </c>
      <c r="H176" s="81" t="n">
        <f aca="false">Tabla_Simulada!H176-Tabla_ValidaciónMétodo!H176</f>
        <v>0</v>
      </c>
      <c r="I176" s="94" t="n">
        <f aca="false">Tabla_Simulada!I176-Tabla_ValidaciónMétodo!I176</f>
        <v>0</v>
      </c>
      <c r="J176" s="81" t="n">
        <f aca="false">Tabla_Simulada!J176-Tabla_ValidaciónMétodo!J176</f>
        <v>0</v>
      </c>
      <c r="K176" s="94" t="n">
        <f aca="false">Tabla_Simulada!K176-Tabla_ValidaciónMétodo!K176</f>
        <v>0</v>
      </c>
      <c r="L176" s="81" t="n">
        <f aca="false">Tabla_Simulada!L176-Tabla_ValidaciónMétodo!L176</f>
        <v>0</v>
      </c>
      <c r="M176" s="94" t="n">
        <f aca="false">Tabla_Simulada!M176-Tabla_ValidaciónMétodo!M176</f>
        <v>0</v>
      </c>
      <c r="N176" s="81" t="n">
        <f aca="false">Tabla_Simulada!N176-Tabla_ValidaciónMétodo!N176</f>
        <v>0</v>
      </c>
      <c r="O176" s="81" t="n">
        <f aca="false">Tabla_Simulada!P176-Tabla_ValidaciónMétodo!P176</f>
        <v>0</v>
      </c>
      <c r="P176" s="81" t="n">
        <f aca="false">Tabla_Simulada!Q176-Tabla_ValidaciónMétodo!Q176</f>
        <v>0</v>
      </c>
      <c r="Q176" s="81" t="n">
        <f aca="false">Tabla_Simulada!R176-Tabla_ValidaciónMétodo!R176</f>
        <v>0</v>
      </c>
      <c r="S176" s="81" t="n">
        <f aca="false">Tabla_Simulada!T176-Tabla_ValidaciónMétodo!T176</f>
        <v>0</v>
      </c>
      <c r="T176" s="81" t="n">
        <f aca="false">Tabla_Simulada!U176-Tabla_ValidaciónMétodo!U176</f>
        <v>0</v>
      </c>
      <c r="U176" s="81" t="n">
        <f aca="false">Tabla_Simulada!V176-Tabla_ValidaciónMétodo!V176</f>
        <v>0</v>
      </c>
      <c r="V176" s="81" t="n">
        <f aca="false">Tabla_Simulada!W176-Tabla_ValidaciónMétodo!W176</f>
        <v>0</v>
      </c>
      <c r="W176" s="81" t="n">
        <f aca="false">Tabla_Simulada!X176-Tabla_ValidaciónMétodo!X176</f>
        <v>0</v>
      </c>
      <c r="X176" s="81" t="n">
        <f aca="false">Tabla_Simulada!Y176-Tabla_ValidaciónMétodo!Y176</f>
        <v>0</v>
      </c>
      <c r="Y176" s="81" t="n">
        <f aca="false">Tabla_Simulada!Z176-Tabla_ValidaciónMétodo!Z176</f>
        <v>0</v>
      </c>
      <c r="Z176" s="81" t="n">
        <f aca="false">Tabla_Simulada!AA176-Tabla_ValidaciónMétodo!AA176</f>
        <v>0</v>
      </c>
      <c r="AC176" s="91" t="n">
        <f aca="false">Tabla_Simulada!AD176-Tabla_ValidaciónMétodo!AD176</f>
        <v>0</v>
      </c>
      <c r="AD176" s="92" t="n">
        <f aca="false">Tabla_Simulada!AE176-Tabla_ValidaciónMétodo!AE176</f>
        <v>0</v>
      </c>
      <c r="AE176" s="93" t="n">
        <f aca="false">Tabla_Simulada!AF176-Tabla_ValidaciónMétodo!AF176</f>
        <v>0</v>
      </c>
      <c r="AF176" s="92" t="n">
        <f aca="false">Tabla_Simulada!AG176-Tabla_ValidaciónMétodo!AG176</f>
        <v>0</v>
      </c>
      <c r="AG176" s="92" t="n">
        <f aca="false">Tabla_Simulada!AH176-Tabla_ValidaciónMétodo!AH176</f>
        <v>0</v>
      </c>
      <c r="AH176" s="92" t="n">
        <f aca="false">Tabla_Simulada!AI176-Tabla_ValidaciónMétodo!AI176</f>
        <v>0</v>
      </c>
      <c r="AI176" s="92" t="n">
        <f aca="false">Tabla_Simulada!AJ176-Tabla_ValidaciónMétodo!AJ176</f>
        <v>0</v>
      </c>
      <c r="AJ176" s="92" t="n">
        <f aca="false">Tabla_Simulada!AK176-Tabla_ValidaciónMétodo!AK176</f>
        <v>0</v>
      </c>
      <c r="AK176" s="92" t="n">
        <f aca="false">Tabla_Simulada!AL176-Tabla_ValidaciónMétodo!AL176</f>
        <v>0</v>
      </c>
      <c r="AL176" s="92" t="n">
        <f aca="false">Tabla_Simulada!AM176-Tabla_ValidaciónMétodo!AM176</f>
        <v>0</v>
      </c>
      <c r="AM176" s="92" t="n">
        <f aca="false">Tabla_Simulada!AN176-Tabla_ValidaciónMétodo!AN176</f>
        <v>0</v>
      </c>
      <c r="AO176" s="94" t="n">
        <f aca="false">Tabla_Simulada!AP176-Tabla_ValidaciónMétodo!AP176</f>
        <v>0</v>
      </c>
      <c r="AP176" s="81" t="n">
        <f aca="false">Tabla_Simulada!AQ176-Tabla_ValidaciónMétodo!AQ176</f>
        <v>0</v>
      </c>
      <c r="AQ176" s="94" t="n">
        <f aca="false">Tabla_Simulada!AR176-Tabla_ValidaciónMétodo!AR176</f>
        <v>0</v>
      </c>
      <c r="AR176" s="81" t="n">
        <f aca="false">Tabla_Simulada!AS176-Tabla_ValidaciónMétodo!AS176</f>
        <v>0</v>
      </c>
      <c r="AS176" s="94" t="n">
        <f aca="false">Tabla_Simulada!AT176-Tabla_ValidaciónMétodo!AT176</f>
        <v>0</v>
      </c>
      <c r="AT176" s="81" t="n">
        <f aca="false">Tabla_Simulada!AU176-Tabla_ValidaciónMétodo!AU176</f>
        <v>0</v>
      </c>
      <c r="AU176" s="94" t="n">
        <f aca="false">Tabla_Simulada!AV176-Tabla_ValidaciónMétodo!AV176</f>
        <v>0</v>
      </c>
      <c r="AV176" s="81" t="n">
        <f aca="false">Tabla_Simulada!AW176-Tabla_ValidaciónMétodo!AW176</f>
        <v>0</v>
      </c>
      <c r="AW176" s="94" t="n">
        <f aca="false">Tabla_Simulada!AX176-Tabla_ValidaciónMétodo!AX176</f>
        <v>0</v>
      </c>
      <c r="AX176" s="81" t="n">
        <f aca="false">Tabla_Simulada!AY176-Tabla_ValidaciónMétodo!AY176</f>
        <v>0</v>
      </c>
    </row>
    <row r="177" customFormat="false" ht="13.8" hidden="false" customHeight="false" outlineLevel="0" collapsed="false">
      <c r="A177" s="89" t="s">
        <v>66</v>
      </c>
      <c r="B177" s="81" t="n">
        <f aca="false">Tabla_Simulada!B177-Tabla_ValidaciónMétodo!B177</f>
        <v>0</v>
      </c>
      <c r="C177" s="81" t="n">
        <f aca="false">Tabla_Simulada!C177-Tabla_ValidaciónMétodo!C177</f>
        <v>0</v>
      </c>
      <c r="D177" s="81" t="n">
        <f aca="false">Tabla_Simulada!D177-Tabla_ValidaciónMétodo!D177</f>
        <v>0</v>
      </c>
      <c r="E177" s="81" t="n">
        <f aca="false">Tabla_Simulada!E177-Tabla_ValidaciónMétodo!E177</f>
        <v>0</v>
      </c>
      <c r="F177" s="81" t="n">
        <f aca="false">Tabla_Simulada!F177-Tabla_ValidaciónMétodo!F177</f>
        <v>0</v>
      </c>
      <c r="G177" s="81" t="n">
        <f aca="false">Tabla_Simulada!G177-Tabla_ValidaciónMétodo!G177</f>
        <v>0</v>
      </c>
      <c r="H177" s="81" t="n">
        <f aca="false">Tabla_Simulada!H177-Tabla_ValidaciónMétodo!H177</f>
        <v>0</v>
      </c>
      <c r="I177" s="94" t="n">
        <f aca="false">Tabla_Simulada!I177-Tabla_ValidaciónMétodo!I177</f>
        <v>0</v>
      </c>
      <c r="J177" s="81" t="n">
        <f aca="false">Tabla_Simulada!J177-Tabla_ValidaciónMétodo!J177</f>
        <v>0</v>
      </c>
      <c r="K177" s="94" t="n">
        <f aca="false">Tabla_Simulada!K177-Tabla_ValidaciónMétodo!K177</f>
        <v>0</v>
      </c>
      <c r="L177" s="81" t="n">
        <f aca="false">Tabla_Simulada!L177-Tabla_ValidaciónMétodo!L177</f>
        <v>0</v>
      </c>
      <c r="M177" s="94" t="n">
        <f aca="false">Tabla_Simulada!M177-Tabla_ValidaciónMétodo!M177</f>
        <v>0</v>
      </c>
      <c r="N177" s="81" t="n">
        <f aca="false">Tabla_Simulada!N177-Tabla_ValidaciónMétodo!N177</f>
        <v>0</v>
      </c>
      <c r="O177" s="81" t="n">
        <f aca="false">Tabla_Simulada!P177-Tabla_ValidaciónMétodo!P177</f>
        <v>0</v>
      </c>
      <c r="P177" s="81" t="n">
        <f aca="false">Tabla_Simulada!Q177-Tabla_ValidaciónMétodo!Q177</f>
        <v>0</v>
      </c>
      <c r="Q177" s="81" t="n">
        <f aca="false">Tabla_Simulada!R177-Tabla_ValidaciónMétodo!R177</f>
        <v>0</v>
      </c>
      <c r="S177" s="81" t="n">
        <f aca="false">Tabla_Simulada!T177-Tabla_ValidaciónMétodo!T177</f>
        <v>0</v>
      </c>
      <c r="T177" s="81" t="n">
        <f aca="false">Tabla_Simulada!U177-Tabla_ValidaciónMétodo!U177</f>
        <v>0</v>
      </c>
      <c r="U177" s="81" t="n">
        <f aca="false">Tabla_Simulada!V177-Tabla_ValidaciónMétodo!V177</f>
        <v>0</v>
      </c>
      <c r="V177" s="81" t="n">
        <f aca="false">Tabla_Simulada!W177-Tabla_ValidaciónMétodo!W177</f>
        <v>0</v>
      </c>
      <c r="W177" s="81" t="n">
        <f aca="false">Tabla_Simulada!X177-Tabla_ValidaciónMétodo!X177</f>
        <v>0</v>
      </c>
      <c r="X177" s="81" t="n">
        <f aca="false">Tabla_Simulada!Y177-Tabla_ValidaciónMétodo!Y177</f>
        <v>0</v>
      </c>
      <c r="Y177" s="81" t="n">
        <f aca="false">Tabla_Simulada!Z177-Tabla_ValidaciónMétodo!Z177</f>
        <v>0</v>
      </c>
      <c r="Z177" s="81" t="n">
        <f aca="false">Tabla_Simulada!AA177-Tabla_ValidaciónMétodo!AA177</f>
        <v>0</v>
      </c>
      <c r="AC177" s="91" t="n">
        <f aca="false">Tabla_Simulada!AD177-Tabla_ValidaciónMétodo!AD177</f>
        <v>0</v>
      </c>
      <c r="AD177" s="92" t="n">
        <f aca="false">Tabla_Simulada!AE177-Tabla_ValidaciónMétodo!AE177</f>
        <v>0</v>
      </c>
      <c r="AE177" s="93" t="n">
        <f aca="false">Tabla_Simulada!AF177-Tabla_ValidaciónMétodo!AF177</f>
        <v>0</v>
      </c>
      <c r="AF177" s="92" t="n">
        <f aca="false">Tabla_Simulada!AG177-Tabla_ValidaciónMétodo!AG177</f>
        <v>0</v>
      </c>
      <c r="AG177" s="92" t="n">
        <f aca="false">Tabla_Simulada!AH177-Tabla_ValidaciónMétodo!AH177</f>
        <v>0</v>
      </c>
      <c r="AH177" s="92" t="n">
        <f aca="false">Tabla_Simulada!AI177-Tabla_ValidaciónMétodo!AI177</f>
        <v>0</v>
      </c>
      <c r="AI177" s="92" t="n">
        <f aca="false">Tabla_Simulada!AJ177-Tabla_ValidaciónMétodo!AJ177</f>
        <v>0</v>
      </c>
      <c r="AJ177" s="92" t="n">
        <f aca="false">Tabla_Simulada!AK177-Tabla_ValidaciónMétodo!AK177</f>
        <v>0</v>
      </c>
      <c r="AK177" s="92" t="n">
        <f aca="false">Tabla_Simulada!AL177-Tabla_ValidaciónMétodo!AL177</f>
        <v>0</v>
      </c>
      <c r="AL177" s="92" t="n">
        <f aca="false">Tabla_Simulada!AM177-Tabla_ValidaciónMétodo!AM177</f>
        <v>0</v>
      </c>
      <c r="AM177" s="92" t="n">
        <f aca="false">Tabla_Simulada!AN177-Tabla_ValidaciónMétodo!AN177</f>
        <v>0</v>
      </c>
      <c r="AO177" s="94" t="n">
        <f aca="false">Tabla_Simulada!AP177-Tabla_ValidaciónMétodo!AP177</f>
        <v>0</v>
      </c>
      <c r="AP177" s="81" t="n">
        <f aca="false">Tabla_Simulada!AQ177-Tabla_ValidaciónMétodo!AQ177</f>
        <v>0</v>
      </c>
      <c r="AQ177" s="94" t="n">
        <f aca="false">Tabla_Simulada!AR177-Tabla_ValidaciónMétodo!AR177</f>
        <v>0</v>
      </c>
      <c r="AR177" s="81" t="n">
        <f aca="false">Tabla_Simulada!AS177-Tabla_ValidaciónMétodo!AS177</f>
        <v>0</v>
      </c>
      <c r="AS177" s="94" t="n">
        <f aca="false">Tabla_Simulada!AT177-Tabla_ValidaciónMétodo!AT177</f>
        <v>0</v>
      </c>
      <c r="AT177" s="81" t="n">
        <f aca="false">Tabla_Simulada!AU177-Tabla_ValidaciónMétodo!AU177</f>
        <v>0</v>
      </c>
      <c r="AU177" s="94" t="n">
        <f aca="false">Tabla_Simulada!AV177-Tabla_ValidaciónMétodo!AV177</f>
        <v>0</v>
      </c>
      <c r="AV177" s="81" t="n">
        <f aca="false">Tabla_Simulada!AW177-Tabla_ValidaciónMétodo!AW177</f>
        <v>0</v>
      </c>
      <c r="AW177" s="94" t="n">
        <f aca="false">Tabla_Simulada!AX177-Tabla_ValidaciónMétodo!AX177</f>
        <v>0</v>
      </c>
      <c r="AX177" s="81" t="n">
        <f aca="false">Tabla_Simulada!AY177-Tabla_ValidaciónMétodo!AY177</f>
        <v>0</v>
      </c>
    </row>
    <row r="178" customFormat="false" ht="13.8" hidden="false" customHeight="false" outlineLevel="0" collapsed="false">
      <c r="A178" s="89" t="s">
        <v>67</v>
      </c>
      <c r="B178" s="81" t="n">
        <f aca="false">Tabla_Simulada!B178-Tabla_ValidaciónMétodo!B178</f>
        <v>0</v>
      </c>
      <c r="C178" s="81" t="n">
        <f aca="false">Tabla_Simulada!C178-Tabla_ValidaciónMétodo!C178</f>
        <v>0</v>
      </c>
      <c r="D178" s="81" t="n">
        <f aca="false">Tabla_Simulada!D178-Tabla_ValidaciónMétodo!D178</f>
        <v>0</v>
      </c>
      <c r="E178" s="81" t="n">
        <f aca="false">Tabla_Simulada!E178-Tabla_ValidaciónMétodo!E178</f>
        <v>0</v>
      </c>
      <c r="F178" s="81" t="n">
        <f aca="false">Tabla_Simulada!F178-Tabla_ValidaciónMétodo!F178</f>
        <v>0</v>
      </c>
      <c r="G178" s="81" t="n">
        <f aca="false">Tabla_Simulada!G178-Tabla_ValidaciónMétodo!G178</f>
        <v>0</v>
      </c>
      <c r="H178" s="81" t="n">
        <f aca="false">Tabla_Simulada!H178-Tabla_ValidaciónMétodo!H178</f>
        <v>0</v>
      </c>
      <c r="I178" s="94" t="n">
        <f aca="false">Tabla_Simulada!I178-Tabla_ValidaciónMétodo!I178</f>
        <v>0</v>
      </c>
      <c r="J178" s="81" t="n">
        <f aca="false">Tabla_Simulada!J178-Tabla_ValidaciónMétodo!J178</f>
        <v>0</v>
      </c>
      <c r="K178" s="94" t="n">
        <f aca="false">Tabla_Simulada!K178-Tabla_ValidaciónMétodo!K178</f>
        <v>0</v>
      </c>
      <c r="L178" s="81" t="n">
        <f aca="false">Tabla_Simulada!L178-Tabla_ValidaciónMétodo!L178</f>
        <v>0</v>
      </c>
      <c r="M178" s="94" t="n">
        <f aca="false">Tabla_Simulada!M178-Tabla_ValidaciónMétodo!M178</f>
        <v>0</v>
      </c>
      <c r="N178" s="81" t="n">
        <f aca="false">Tabla_Simulada!N178-Tabla_ValidaciónMétodo!N178</f>
        <v>0</v>
      </c>
      <c r="O178" s="81" t="n">
        <f aca="false">Tabla_Simulada!P178-Tabla_ValidaciónMétodo!P178</f>
        <v>0</v>
      </c>
      <c r="P178" s="81" t="n">
        <f aca="false">Tabla_Simulada!Q178-Tabla_ValidaciónMétodo!Q178</f>
        <v>0</v>
      </c>
      <c r="Q178" s="81" t="n">
        <f aca="false">Tabla_Simulada!R178-Tabla_ValidaciónMétodo!R178</f>
        <v>0</v>
      </c>
      <c r="S178" s="81" t="n">
        <f aca="false">Tabla_Simulada!T178-Tabla_ValidaciónMétodo!T178</f>
        <v>0</v>
      </c>
      <c r="T178" s="81" t="n">
        <f aca="false">Tabla_Simulada!U178-Tabla_ValidaciónMétodo!U178</f>
        <v>0</v>
      </c>
      <c r="U178" s="81" t="n">
        <f aca="false">Tabla_Simulada!V178-Tabla_ValidaciónMétodo!V178</f>
        <v>0</v>
      </c>
      <c r="V178" s="81" t="n">
        <f aca="false">Tabla_Simulada!W178-Tabla_ValidaciónMétodo!W178</f>
        <v>0</v>
      </c>
      <c r="W178" s="81" t="n">
        <f aca="false">Tabla_Simulada!X178-Tabla_ValidaciónMétodo!X178</f>
        <v>0</v>
      </c>
      <c r="X178" s="81" t="n">
        <f aca="false">Tabla_Simulada!Y178-Tabla_ValidaciónMétodo!Y178</f>
        <v>0</v>
      </c>
      <c r="Y178" s="81" t="n">
        <f aca="false">Tabla_Simulada!Z178-Tabla_ValidaciónMétodo!Z178</f>
        <v>0</v>
      </c>
      <c r="Z178" s="81" t="n">
        <f aca="false">Tabla_Simulada!AA178-Tabla_ValidaciónMétodo!AA178</f>
        <v>0</v>
      </c>
      <c r="AC178" s="91" t="n">
        <f aca="false">Tabla_Simulada!AD178-Tabla_ValidaciónMétodo!AD178</f>
        <v>0</v>
      </c>
      <c r="AD178" s="92" t="n">
        <f aca="false">Tabla_Simulada!AE178-Tabla_ValidaciónMétodo!AE178</f>
        <v>0</v>
      </c>
      <c r="AE178" s="93" t="n">
        <f aca="false">Tabla_Simulada!AF178-Tabla_ValidaciónMétodo!AF178</f>
        <v>0</v>
      </c>
      <c r="AF178" s="92" t="n">
        <f aca="false">Tabla_Simulada!AG178-Tabla_ValidaciónMétodo!AG178</f>
        <v>0</v>
      </c>
      <c r="AG178" s="92" t="n">
        <f aca="false">Tabla_Simulada!AH178-Tabla_ValidaciónMétodo!AH178</f>
        <v>0</v>
      </c>
      <c r="AH178" s="92" t="n">
        <f aca="false">Tabla_Simulada!AI178-Tabla_ValidaciónMétodo!AI178</f>
        <v>0</v>
      </c>
      <c r="AI178" s="92" t="n">
        <f aca="false">Tabla_Simulada!AJ178-Tabla_ValidaciónMétodo!AJ178</f>
        <v>0</v>
      </c>
      <c r="AJ178" s="92" t="n">
        <f aca="false">Tabla_Simulada!AK178-Tabla_ValidaciónMétodo!AK178</f>
        <v>0</v>
      </c>
      <c r="AK178" s="92" t="n">
        <f aca="false">Tabla_Simulada!AL178-Tabla_ValidaciónMétodo!AL178</f>
        <v>0</v>
      </c>
      <c r="AL178" s="92" t="n">
        <f aca="false">Tabla_Simulada!AM178-Tabla_ValidaciónMétodo!AM178</f>
        <v>0</v>
      </c>
      <c r="AM178" s="92" t="n">
        <f aca="false">Tabla_Simulada!AN178-Tabla_ValidaciónMétodo!AN178</f>
        <v>0</v>
      </c>
      <c r="AO178" s="94" t="n">
        <f aca="false">Tabla_Simulada!AP178-Tabla_ValidaciónMétodo!AP178</f>
        <v>0</v>
      </c>
      <c r="AP178" s="81" t="n">
        <f aca="false">Tabla_Simulada!AQ178-Tabla_ValidaciónMétodo!AQ178</f>
        <v>0</v>
      </c>
      <c r="AQ178" s="94" t="n">
        <f aca="false">Tabla_Simulada!AR178-Tabla_ValidaciónMétodo!AR178</f>
        <v>0</v>
      </c>
      <c r="AR178" s="81" t="n">
        <f aca="false">Tabla_Simulada!AS178-Tabla_ValidaciónMétodo!AS178</f>
        <v>0</v>
      </c>
      <c r="AS178" s="94" t="n">
        <f aca="false">Tabla_Simulada!AT178-Tabla_ValidaciónMétodo!AT178</f>
        <v>0</v>
      </c>
      <c r="AT178" s="81" t="n">
        <f aca="false">Tabla_Simulada!AU178-Tabla_ValidaciónMétodo!AU178</f>
        <v>0</v>
      </c>
      <c r="AU178" s="94" t="n">
        <f aca="false">Tabla_Simulada!AV178-Tabla_ValidaciónMétodo!AV178</f>
        <v>0</v>
      </c>
      <c r="AV178" s="81" t="n">
        <f aca="false">Tabla_Simulada!AW178-Tabla_ValidaciónMétodo!AW178</f>
        <v>0</v>
      </c>
      <c r="AW178" s="94" t="n">
        <f aca="false">Tabla_Simulada!AX178-Tabla_ValidaciónMétodo!AX178</f>
        <v>0</v>
      </c>
      <c r="AX178" s="81" t="n">
        <f aca="false">Tabla_Simulada!AY178-Tabla_ValidaciónMétodo!AY178</f>
        <v>0</v>
      </c>
    </row>
    <row r="179" customFormat="false" ht="13.8" hidden="false" customHeight="false" outlineLevel="0" collapsed="false">
      <c r="A179" s="89" t="s">
        <v>68</v>
      </c>
      <c r="B179" s="81" t="n">
        <f aca="false">Tabla_Simulada!B179-Tabla_ValidaciónMétodo!B179</f>
        <v>0</v>
      </c>
      <c r="C179" s="81" t="n">
        <f aca="false">Tabla_Simulada!C179-Tabla_ValidaciónMétodo!C179</f>
        <v>0</v>
      </c>
      <c r="D179" s="81" t="n">
        <f aca="false">Tabla_Simulada!D179-Tabla_ValidaciónMétodo!D179</f>
        <v>0</v>
      </c>
      <c r="E179" s="81" t="n">
        <f aca="false">Tabla_Simulada!E179-Tabla_ValidaciónMétodo!E179</f>
        <v>0</v>
      </c>
      <c r="F179" s="81" t="n">
        <f aca="false">Tabla_Simulada!F179-Tabla_ValidaciónMétodo!F179</f>
        <v>0</v>
      </c>
      <c r="G179" s="81" t="n">
        <f aca="false">Tabla_Simulada!G179-Tabla_ValidaciónMétodo!G179</f>
        <v>0</v>
      </c>
      <c r="H179" s="81" t="n">
        <f aca="false">Tabla_Simulada!H179-Tabla_ValidaciónMétodo!H179</f>
        <v>0</v>
      </c>
      <c r="I179" s="94" t="n">
        <f aca="false">Tabla_Simulada!I179-Tabla_ValidaciónMétodo!I179</f>
        <v>0</v>
      </c>
      <c r="J179" s="81" t="n">
        <f aca="false">Tabla_Simulada!J179-Tabla_ValidaciónMétodo!J179</f>
        <v>0</v>
      </c>
      <c r="K179" s="94" t="n">
        <f aca="false">Tabla_Simulada!K179-Tabla_ValidaciónMétodo!K179</f>
        <v>0</v>
      </c>
      <c r="L179" s="81" t="n">
        <f aca="false">Tabla_Simulada!L179-Tabla_ValidaciónMétodo!L179</f>
        <v>0</v>
      </c>
      <c r="M179" s="94" t="n">
        <f aca="false">Tabla_Simulada!M179-Tabla_ValidaciónMétodo!M179</f>
        <v>0</v>
      </c>
      <c r="N179" s="81" t="n">
        <f aca="false">Tabla_Simulada!N179-Tabla_ValidaciónMétodo!N179</f>
        <v>0</v>
      </c>
      <c r="O179" s="81" t="n">
        <f aca="false">Tabla_Simulada!P179-Tabla_ValidaciónMétodo!P179</f>
        <v>0</v>
      </c>
      <c r="P179" s="81" t="n">
        <f aca="false">Tabla_Simulada!Q179-Tabla_ValidaciónMétodo!Q179</f>
        <v>0</v>
      </c>
      <c r="Q179" s="81" t="n">
        <f aca="false">Tabla_Simulada!R179-Tabla_ValidaciónMétodo!R179</f>
        <v>0</v>
      </c>
      <c r="S179" s="81" t="n">
        <f aca="false">Tabla_Simulada!T179-Tabla_ValidaciónMétodo!T179</f>
        <v>0</v>
      </c>
      <c r="T179" s="81" t="n">
        <f aca="false">Tabla_Simulada!U179-Tabla_ValidaciónMétodo!U179</f>
        <v>0</v>
      </c>
      <c r="U179" s="81" t="n">
        <f aca="false">Tabla_Simulada!V179-Tabla_ValidaciónMétodo!V179</f>
        <v>0</v>
      </c>
      <c r="V179" s="81" t="n">
        <f aca="false">Tabla_Simulada!W179-Tabla_ValidaciónMétodo!W179</f>
        <v>0</v>
      </c>
      <c r="W179" s="81" t="n">
        <f aca="false">Tabla_Simulada!X179-Tabla_ValidaciónMétodo!X179</f>
        <v>0</v>
      </c>
      <c r="X179" s="81" t="n">
        <f aca="false">Tabla_Simulada!Y179-Tabla_ValidaciónMétodo!Y179</f>
        <v>0</v>
      </c>
      <c r="Y179" s="81" t="n">
        <f aca="false">Tabla_Simulada!Z179-Tabla_ValidaciónMétodo!Z179</f>
        <v>0</v>
      </c>
      <c r="Z179" s="81" t="n">
        <f aca="false">Tabla_Simulada!AA179-Tabla_ValidaciónMétodo!AA179</f>
        <v>0</v>
      </c>
      <c r="AC179" s="91" t="n">
        <f aca="false">Tabla_Simulada!AD179-Tabla_ValidaciónMétodo!AD179</f>
        <v>0</v>
      </c>
      <c r="AD179" s="92" t="n">
        <f aca="false">Tabla_Simulada!AE179-Tabla_ValidaciónMétodo!AE179</f>
        <v>0</v>
      </c>
      <c r="AE179" s="93" t="n">
        <f aca="false">Tabla_Simulada!AF179-Tabla_ValidaciónMétodo!AF179</f>
        <v>0</v>
      </c>
      <c r="AF179" s="92" t="n">
        <f aca="false">Tabla_Simulada!AG179-Tabla_ValidaciónMétodo!AG179</f>
        <v>0</v>
      </c>
      <c r="AG179" s="92" t="n">
        <f aca="false">Tabla_Simulada!AH179-Tabla_ValidaciónMétodo!AH179</f>
        <v>0</v>
      </c>
      <c r="AH179" s="92" t="n">
        <f aca="false">Tabla_Simulada!AI179-Tabla_ValidaciónMétodo!AI179</f>
        <v>0</v>
      </c>
      <c r="AI179" s="92" t="n">
        <f aca="false">Tabla_Simulada!AJ179-Tabla_ValidaciónMétodo!AJ179</f>
        <v>0</v>
      </c>
      <c r="AJ179" s="92" t="n">
        <f aca="false">Tabla_Simulada!AK179-Tabla_ValidaciónMétodo!AK179</f>
        <v>0</v>
      </c>
      <c r="AK179" s="92" t="n">
        <f aca="false">Tabla_Simulada!AL179-Tabla_ValidaciónMétodo!AL179</f>
        <v>0</v>
      </c>
      <c r="AL179" s="92" t="n">
        <f aca="false">Tabla_Simulada!AM179-Tabla_ValidaciónMétodo!AM179</f>
        <v>0</v>
      </c>
      <c r="AM179" s="92" t="n">
        <f aca="false">Tabla_Simulada!AN179-Tabla_ValidaciónMétodo!AN179</f>
        <v>0</v>
      </c>
      <c r="AO179" s="94" t="n">
        <f aca="false">Tabla_Simulada!AP179-Tabla_ValidaciónMétodo!AP179</f>
        <v>0</v>
      </c>
      <c r="AP179" s="81" t="n">
        <f aca="false">Tabla_Simulada!AQ179-Tabla_ValidaciónMétodo!AQ179</f>
        <v>0</v>
      </c>
      <c r="AQ179" s="94" t="n">
        <f aca="false">Tabla_Simulada!AR179-Tabla_ValidaciónMétodo!AR179</f>
        <v>0</v>
      </c>
      <c r="AR179" s="81" t="n">
        <f aca="false">Tabla_Simulada!AS179-Tabla_ValidaciónMétodo!AS179</f>
        <v>0</v>
      </c>
      <c r="AS179" s="94" t="n">
        <f aca="false">Tabla_Simulada!AT179-Tabla_ValidaciónMétodo!AT179</f>
        <v>0</v>
      </c>
      <c r="AT179" s="81" t="n">
        <f aca="false">Tabla_Simulada!AU179-Tabla_ValidaciónMétodo!AU179</f>
        <v>0</v>
      </c>
      <c r="AU179" s="94" t="n">
        <f aca="false">Tabla_Simulada!AV179-Tabla_ValidaciónMétodo!AV179</f>
        <v>0</v>
      </c>
      <c r="AV179" s="81" t="n">
        <f aca="false">Tabla_Simulada!AW179-Tabla_ValidaciónMétodo!AW179</f>
        <v>0</v>
      </c>
      <c r="AW179" s="94" t="n">
        <f aca="false">Tabla_Simulada!AX179-Tabla_ValidaciónMétodo!AX179</f>
        <v>0</v>
      </c>
      <c r="AX179" s="81" t="n">
        <f aca="false">Tabla_Simulada!AY179-Tabla_ValidaciónMétodo!AY179</f>
        <v>0</v>
      </c>
    </row>
    <row r="180" customFormat="false" ht="13.8" hidden="false" customHeight="false" outlineLevel="0" collapsed="false">
      <c r="A180" s="89" t="s">
        <v>69</v>
      </c>
      <c r="B180" s="81" t="n">
        <f aca="false">Tabla_Simulada!B180-Tabla_ValidaciónMétodo!B180</f>
        <v>0</v>
      </c>
      <c r="C180" s="81" t="n">
        <f aca="false">Tabla_Simulada!C180-Tabla_ValidaciónMétodo!C180</f>
        <v>0</v>
      </c>
      <c r="D180" s="81" t="n">
        <f aca="false">Tabla_Simulada!D180-Tabla_ValidaciónMétodo!D180</f>
        <v>0</v>
      </c>
      <c r="E180" s="81" t="n">
        <f aca="false">Tabla_Simulada!E180-Tabla_ValidaciónMétodo!E180</f>
        <v>0</v>
      </c>
      <c r="F180" s="81" t="n">
        <f aca="false">Tabla_Simulada!F180-Tabla_ValidaciónMétodo!F180</f>
        <v>0</v>
      </c>
      <c r="G180" s="81" t="n">
        <f aca="false">Tabla_Simulada!G180-Tabla_ValidaciónMétodo!G180</f>
        <v>0</v>
      </c>
      <c r="H180" s="81" t="n">
        <f aca="false">Tabla_Simulada!H180-Tabla_ValidaciónMétodo!H180</f>
        <v>0</v>
      </c>
      <c r="I180" s="94" t="n">
        <f aca="false">Tabla_Simulada!I180-Tabla_ValidaciónMétodo!I180</f>
        <v>0</v>
      </c>
      <c r="J180" s="81" t="n">
        <f aca="false">Tabla_Simulada!J180-Tabla_ValidaciónMétodo!J180</f>
        <v>0</v>
      </c>
      <c r="K180" s="94" t="n">
        <f aca="false">Tabla_Simulada!K180-Tabla_ValidaciónMétodo!K180</f>
        <v>0</v>
      </c>
      <c r="L180" s="81" t="n">
        <f aca="false">Tabla_Simulada!L180-Tabla_ValidaciónMétodo!L180</f>
        <v>0</v>
      </c>
      <c r="M180" s="94" t="n">
        <v>0</v>
      </c>
      <c r="N180" s="81" t="n">
        <f aca="false">Tabla_Simulada!N180-Tabla_ValidaciónMétodo!N180</f>
        <v>0</v>
      </c>
      <c r="O180" s="81" t="n">
        <f aca="false">Tabla_Simulada!P180-Tabla_ValidaciónMétodo!P180</f>
        <v>0</v>
      </c>
      <c r="P180" s="81" t="n">
        <f aca="false">Tabla_Simulada!Q180-Tabla_ValidaciónMétodo!Q180</f>
        <v>0</v>
      </c>
      <c r="Q180" s="81" t="n">
        <f aca="false">Tabla_Simulada!R180-Tabla_ValidaciónMétodo!R180</f>
        <v>0</v>
      </c>
      <c r="S180" s="81" t="n">
        <f aca="false">Tabla_Simulada!T180-Tabla_ValidaciónMétodo!T180</f>
        <v>0</v>
      </c>
      <c r="T180" s="81" t="n">
        <f aca="false">Tabla_Simulada!U180-Tabla_ValidaciónMétodo!U180</f>
        <v>0</v>
      </c>
      <c r="U180" s="81" t="n">
        <f aca="false">Tabla_Simulada!V180-Tabla_ValidaciónMétodo!V180</f>
        <v>0</v>
      </c>
      <c r="V180" s="81" t="n">
        <f aca="false">Tabla_Simulada!W180-Tabla_ValidaciónMétodo!W180</f>
        <v>0</v>
      </c>
      <c r="W180" s="81" t="n">
        <f aca="false">Tabla_Simulada!X180-Tabla_ValidaciónMétodo!X180</f>
        <v>0</v>
      </c>
      <c r="X180" s="81" t="n">
        <f aca="false">Tabla_Simulada!Y180-Tabla_ValidaciónMétodo!Y180</f>
        <v>0</v>
      </c>
      <c r="Y180" s="81" t="n">
        <f aca="false">Tabla_Simulada!Z180-Tabla_ValidaciónMétodo!Z180</f>
        <v>0</v>
      </c>
      <c r="Z180" s="81" t="n">
        <f aca="false">Tabla_Simulada!AA180-Tabla_ValidaciónMétodo!AA180</f>
        <v>0</v>
      </c>
      <c r="AC180" s="91" t="n">
        <f aca="false">Tabla_Simulada!AD180-Tabla_ValidaciónMétodo!AD180</f>
        <v>0</v>
      </c>
      <c r="AD180" s="92" t="n">
        <f aca="false">Tabla_Simulada!AE180-Tabla_ValidaciónMétodo!AE180</f>
        <v>0</v>
      </c>
      <c r="AE180" s="93" t="n">
        <f aca="false">Tabla_Simulada!AF180-Tabla_ValidaciónMétodo!AF180</f>
        <v>0</v>
      </c>
      <c r="AF180" s="92" t="n">
        <f aca="false">Tabla_Simulada!AG180-Tabla_ValidaciónMétodo!AG180</f>
        <v>0</v>
      </c>
      <c r="AG180" s="92" t="n">
        <f aca="false">Tabla_Simulada!AH180-Tabla_ValidaciónMétodo!AH180</f>
        <v>0</v>
      </c>
      <c r="AH180" s="92" t="n">
        <f aca="false">Tabla_Simulada!AI180-Tabla_ValidaciónMétodo!AI180</f>
        <v>0</v>
      </c>
      <c r="AI180" s="92" t="n">
        <f aca="false">Tabla_Simulada!AJ180-Tabla_ValidaciónMétodo!AJ180</f>
        <v>0</v>
      </c>
      <c r="AJ180" s="92" t="n">
        <f aca="false">Tabla_Simulada!AK180-Tabla_ValidaciónMétodo!AK180</f>
        <v>0</v>
      </c>
      <c r="AK180" s="92" t="n">
        <f aca="false">Tabla_Simulada!AL180-Tabla_ValidaciónMétodo!AL180</f>
        <v>0</v>
      </c>
      <c r="AL180" s="92" t="n">
        <f aca="false">Tabla_Simulada!AM180-Tabla_ValidaciónMétodo!AM180</f>
        <v>0</v>
      </c>
      <c r="AM180" s="92" t="n">
        <f aca="false">Tabla_Simulada!AN180-Tabla_ValidaciónMétodo!AN180</f>
        <v>0</v>
      </c>
      <c r="AO180" s="94" t="n">
        <f aca="false">Tabla_Simulada!AP180-Tabla_ValidaciónMétodo!AP180</f>
        <v>0</v>
      </c>
      <c r="AP180" s="81" t="n">
        <f aca="false">Tabla_Simulada!AQ180-Tabla_ValidaciónMétodo!AQ180</f>
        <v>0</v>
      </c>
      <c r="AQ180" s="94" t="n">
        <f aca="false">Tabla_Simulada!AR180-Tabla_ValidaciónMétodo!AR180</f>
        <v>0</v>
      </c>
      <c r="AR180" s="81" t="n">
        <f aca="false">Tabla_Simulada!AS180-Tabla_ValidaciónMétodo!AS180</f>
        <v>0</v>
      </c>
      <c r="AS180" s="94" t="n">
        <f aca="false">Tabla_Simulada!AT180-Tabla_ValidaciónMétodo!AT180</f>
        <v>0</v>
      </c>
      <c r="AT180" s="81" t="n">
        <f aca="false">Tabla_Simulada!AU180-Tabla_ValidaciónMétodo!AU180</f>
        <v>0</v>
      </c>
      <c r="AU180" s="94" t="n">
        <f aca="false">Tabla_Simulada!AV180-Tabla_ValidaciónMétodo!AV180</f>
        <v>0</v>
      </c>
      <c r="AV180" s="81" t="n">
        <f aca="false">Tabla_Simulada!AW180-Tabla_ValidaciónMétodo!AW180</f>
        <v>0</v>
      </c>
      <c r="AW180" s="94" t="n">
        <f aca="false">Tabla_Simulada!AX180-Tabla_ValidaciónMétodo!AX180</f>
        <v>0</v>
      </c>
      <c r="AX180" s="81" t="n">
        <f aca="false">Tabla_Simulada!AY180-Tabla_ValidaciónMétodo!AY180</f>
        <v>0</v>
      </c>
    </row>
    <row r="181" customFormat="false" ht="13.8" hidden="false" customHeight="false" outlineLevel="0" collapsed="false">
      <c r="A181" s="95" t="s">
        <v>70</v>
      </c>
      <c r="B181" s="97" t="n">
        <f aca="false">Tabla_Simulada!B181-Tabla_ValidaciónMétodo!B181</f>
        <v>0</v>
      </c>
      <c r="C181" s="97" t="n">
        <f aca="false">Tabla_Simulada!C181-Tabla_ValidaciónMétodo!C181</f>
        <v>0</v>
      </c>
      <c r="D181" s="97" t="n">
        <f aca="false">Tabla_Simulada!D181-Tabla_ValidaciónMétodo!D181</f>
        <v>0</v>
      </c>
      <c r="E181" s="97" t="n">
        <f aca="false">Tabla_Simulada!E181-Tabla_ValidaciónMétodo!E181</f>
        <v>0</v>
      </c>
      <c r="F181" s="97" t="n">
        <f aca="false">Tabla_Simulada!F181-Tabla_ValidaciónMétodo!F181</f>
        <v>0</v>
      </c>
      <c r="G181" s="97" t="n">
        <f aca="false">Tabla_Simulada!G181-Tabla_ValidaciónMétodo!G181</f>
        <v>0</v>
      </c>
      <c r="H181" s="97" t="n">
        <f aca="false">Tabla_Simulada!H181-Tabla_ValidaciónMétodo!H181</f>
        <v>0</v>
      </c>
      <c r="I181" s="103" t="n">
        <f aca="false">Tabla_Simulada!I181-Tabla_ValidaciónMétodo!I181</f>
        <v>0</v>
      </c>
      <c r="J181" s="97" t="n">
        <f aca="false">Tabla_Simulada!J181-Tabla_ValidaciónMétodo!J181</f>
        <v>0</v>
      </c>
      <c r="K181" s="103" t="n">
        <f aca="false">Tabla_Simulada!K181-Tabla_ValidaciónMétodo!K181</f>
        <v>0</v>
      </c>
      <c r="L181" s="97" t="n">
        <f aca="false">Tabla_Simulada!L181-Tabla_ValidaciónMétodo!L181</f>
        <v>0</v>
      </c>
      <c r="M181" s="103" t="n">
        <v>0</v>
      </c>
      <c r="N181" s="97" t="n">
        <f aca="false">Tabla_Simulada!N181-Tabla_ValidaciónMétodo!N181</f>
        <v>0</v>
      </c>
      <c r="O181" s="97" t="n">
        <f aca="false">Tabla_Simulada!P181-Tabla_ValidaciónMétodo!P181</f>
        <v>0</v>
      </c>
      <c r="P181" s="97" t="n">
        <f aca="false">Tabla_Simulada!Q181-Tabla_ValidaciónMétodo!Q181</f>
        <v>0</v>
      </c>
      <c r="Q181" s="97" t="n">
        <f aca="false">Tabla_Simulada!R181-Tabla_ValidaciónMétodo!R181</f>
        <v>0</v>
      </c>
      <c r="S181" s="97" t="n">
        <f aca="false">Tabla_Simulada!T181-Tabla_ValidaciónMétodo!T181</f>
        <v>0</v>
      </c>
      <c r="T181" s="97" t="n">
        <f aca="false">Tabla_Simulada!U181-Tabla_ValidaciónMétodo!U181</f>
        <v>0</v>
      </c>
      <c r="U181" s="97" t="n">
        <f aca="false">Tabla_Simulada!V181-Tabla_ValidaciónMétodo!V181</f>
        <v>0</v>
      </c>
      <c r="V181" s="97" t="n">
        <f aca="false">Tabla_Simulada!W181-Tabla_ValidaciónMétodo!W181</f>
        <v>0</v>
      </c>
      <c r="W181" s="97" t="n">
        <f aca="false">Tabla_Simulada!X181-Tabla_ValidaciónMétodo!X181</f>
        <v>0</v>
      </c>
      <c r="X181" s="97" t="n">
        <f aca="false">Tabla_Simulada!Y181-Tabla_ValidaciónMétodo!Y181</f>
        <v>0</v>
      </c>
      <c r="Y181" s="97" t="n">
        <f aca="false">Tabla_Simulada!Z181-Tabla_ValidaciónMétodo!Z181</f>
        <v>0</v>
      </c>
      <c r="Z181" s="97" t="n">
        <f aca="false">Tabla_Simulada!AA181-Tabla_ValidaciónMétodo!AA181</f>
        <v>0</v>
      </c>
      <c r="AC181" s="100" t="n">
        <f aca="false">Tabla_Simulada!AD181-Tabla_ValidaciónMétodo!AD181</f>
        <v>0</v>
      </c>
      <c r="AD181" s="101" t="n">
        <f aca="false">Tabla_Simulada!AE181-Tabla_ValidaciónMétodo!AE181</f>
        <v>0</v>
      </c>
      <c r="AE181" s="102" t="n">
        <f aca="false">Tabla_Simulada!AF181-Tabla_ValidaciónMétodo!AF181</f>
        <v>0</v>
      </c>
      <c r="AF181" s="101" t="n">
        <f aca="false">Tabla_Simulada!AG181-Tabla_ValidaciónMétodo!AG181</f>
        <v>0</v>
      </c>
      <c r="AG181" s="101" t="n">
        <f aca="false">Tabla_Simulada!AH181-Tabla_ValidaciónMétodo!AH181</f>
        <v>0</v>
      </c>
      <c r="AH181" s="101" t="n">
        <f aca="false">Tabla_Simulada!AI181-Tabla_ValidaciónMétodo!AI181</f>
        <v>0</v>
      </c>
      <c r="AI181" s="101" t="n">
        <f aca="false">Tabla_Simulada!AJ181-Tabla_ValidaciónMétodo!AJ181</f>
        <v>0</v>
      </c>
      <c r="AJ181" s="101" t="n">
        <f aca="false">Tabla_Simulada!AK181-Tabla_ValidaciónMétodo!AK181</f>
        <v>0</v>
      </c>
      <c r="AK181" s="101" t="n">
        <f aca="false">Tabla_Simulada!AL181-Tabla_ValidaciónMétodo!AL181</f>
        <v>0</v>
      </c>
      <c r="AL181" s="101" t="n">
        <f aca="false">Tabla_Simulada!AM181-Tabla_ValidaciónMétodo!AM181</f>
        <v>0</v>
      </c>
      <c r="AM181" s="101" t="n">
        <f aca="false">Tabla_Simulada!AN181-Tabla_ValidaciónMétodo!AN181</f>
        <v>0</v>
      </c>
      <c r="AO181" s="103" t="n">
        <f aca="false">Tabla_Simulada!AP181-Tabla_ValidaciónMétodo!AP181</f>
        <v>0</v>
      </c>
      <c r="AP181" s="97" t="n">
        <f aca="false">Tabla_Simulada!AQ181-Tabla_ValidaciónMétodo!AQ181</f>
        <v>0</v>
      </c>
      <c r="AQ181" s="103" t="n">
        <f aca="false">Tabla_Simulada!AR181-Tabla_ValidaciónMétodo!AR181</f>
        <v>0</v>
      </c>
      <c r="AR181" s="97" t="n">
        <f aca="false">Tabla_Simulada!AS181-Tabla_ValidaciónMétodo!AS181</f>
        <v>0</v>
      </c>
      <c r="AS181" s="103" t="n">
        <f aca="false">Tabla_Simulada!AT181-Tabla_ValidaciónMétodo!AT181</f>
        <v>0</v>
      </c>
      <c r="AT181" s="97" t="n">
        <f aca="false">Tabla_Simulada!AU181-Tabla_ValidaciónMétodo!AU181</f>
        <v>0</v>
      </c>
      <c r="AU181" s="103" t="n">
        <f aca="false">Tabla_Simulada!AV181-Tabla_ValidaciónMétodo!AV181</f>
        <v>0</v>
      </c>
      <c r="AV181" s="97" t="n">
        <f aca="false">Tabla_Simulada!AW181-Tabla_ValidaciónMétodo!AW181</f>
        <v>0</v>
      </c>
      <c r="AW181" s="103" t="n">
        <f aca="false">Tabla_Simulada!AX181-Tabla_ValidaciónMétodo!AX181</f>
        <v>0</v>
      </c>
      <c r="AX181" s="97" t="n">
        <f aca="false">Tabla_Simulada!AY181-Tabla_ValidaciónMétodo!AY181</f>
        <v>0</v>
      </c>
    </row>
    <row r="182" customFormat="false" ht="13.8" hidden="false" customHeight="false" outlineLevel="0" collapsed="false">
      <c r="A182" s="104" t="s">
        <v>71</v>
      </c>
      <c r="B182" s="108" t="n">
        <f aca="false">Tabla_Simulada!B182-Tabla_ValidaciónMétodo!B182</f>
        <v>0</v>
      </c>
      <c r="C182" s="108" t="n">
        <f aca="false">Tabla_Simulada!C182-Tabla_ValidaciónMétodo!C182</f>
        <v>0</v>
      </c>
      <c r="D182" s="108" t="n">
        <f aca="false">Tabla_Simulada!D182-Tabla_ValidaciónMétodo!D182</f>
        <v>0</v>
      </c>
      <c r="E182" s="108" t="n">
        <f aca="false">Tabla_Simulada!E182-Tabla_ValidaciónMétodo!E182</f>
        <v>0</v>
      </c>
      <c r="F182" s="108" t="n">
        <f aca="false">Tabla_Simulada!F182-Tabla_ValidaciónMétodo!F182</f>
        <v>0</v>
      </c>
      <c r="G182" s="108" t="n">
        <f aca="false">Tabla_Simulada!G182-Tabla_ValidaciónMétodo!G182</f>
        <v>0</v>
      </c>
      <c r="H182" s="108" t="n">
        <f aca="false">Tabla_Simulada!H182-Tabla_ValidaciónMétodo!H182</f>
        <v>0</v>
      </c>
      <c r="I182" s="116" t="n">
        <f aca="false">Tabla_Simulada!I182-Tabla_ValidaciónMétodo!I182</f>
        <v>0</v>
      </c>
      <c r="J182" s="108" t="n">
        <f aca="false">Tabla_Simulada!J182-Tabla_ValidaciónMétodo!J182</f>
        <v>0</v>
      </c>
      <c r="K182" s="116" t="n">
        <f aca="false">Tabla_Simulada!K182-Tabla_ValidaciónMétodo!K182</f>
        <v>0</v>
      </c>
      <c r="L182" s="108" t="n">
        <f aca="false">Tabla_Simulada!L182-Tabla_ValidaciónMétodo!L182</f>
        <v>0</v>
      </c>
      <c r="M182" s="116" t="n">
        <f aca="false">Tabla_Simulada!M182-Tabla_ValidaciónMétodo!M182</f>
        <v>0</v>
      </c>
      <c r="N182" s="108" t="n">
        <f aca="false">Tabla_Simulada!N182-Tabla_ValidaciónMétodo!N182</f>
        <v>0</v>
      </c>
      <c r="O182" s="108" t="n">
        <f aca="false">Tabla_Simulada!P182-Tabla_ValidaciónMétodo!P182</f>
        <v>0</v>
      </c>
      <c r="P182" s="108" t="n">
        <f aca="false">Tabla_Simulada!Q182-Tabla_ValidaciónMétodo!Q182</f>
        <v>0</v>
      </c>
      <c r="Q182" s="108" t="n">
        <f aca="false">Tabla_Simulada!R182-Tabla_ValidaciónMétodo!R182</f>
        <v>0</v>
      </c>
      <c r="S182" s="108" t="n">
        <f aca="false">Tabla_Simulada!T182-Tabla_ValidaciónMétodo!T182</f>
        <v>0</v>
      </c>
      <c r="T182" s="108" t="n">
        <f aca="false">Tabla_Simulada!U182-Tabla_ValidaciónMétodo!U182</f>
        <v>0</v>
      </c>
      <c r="U182" s="108" t="n">
        <f aca="false">Tabla_Simulada!V182-Tabla_ValidaciónMétodo!V182</f>
        <v>0</v>
      </c>
      <c r="V182" s="108" t="n">
        <f aca="false">Tabla_Simulada!W182-Tabla_ValidaciónMétodo!W182</f>
        <v>0</v>
      </c>
      <c r="W182" s="108" t="n">
        <f aca="false">Tabla_Simulada!X182-Tabla_ValidaciónMétodo!X182</f>
        <v>0</v>
      </c>
      <c r="X182" s="108" t="n">
        <f aca="false">Tabla_Simulada!Y182-Tabla_ValidaciónMétodo!Y182</f>
        <v>0</v>
      </c>
      <c r="Y182" s="108" t="n">
        <f aca="false">Tabla_Simulada!Z182-Tabla_ValidaciónMétodo!Z182</f>
        <v>0</v>
      </c>
      <c r="Z182" s="108" t="n">
        <f aca="false">Tabla_Simulada!AA182-Tabla_ValidaciónMétodo!AA182</f>
        <v>0</v>
      </c>
      <c r="AB182" s="112" t="s">
        <v>295</v>
      </c>
      <c r="AC182" s="112" t="n">
        <f aca="false">Tabla_Simulada!AD182-Tabla_ValidaciónMétodo!AD182</f>
        <v>0</v>
      </c>
      <c r="AD182" s="111"/>
      <c r="AE182" s="113" t="n">
        <f aca="false">Tabla_Simulada!AF182-Tabla_ValidaciónMétodo!AF182</f>
        <v>0</v>
      </c>
      <c r="AF182" s="111"/>
      <c r="AG182" s="114" t="n">
        <f aca="false">Tabla_Simulada!AH182-Tabla_ValidaciónMétodo!AH182</f>
        <v>0</v>
      </c>
      <c r="AH182" s="111"/>
      <c r="AI182" s="114" t="n">
        <f aca="false">Tabla_Simulada!AJ182-Tabla_ValidaciónMétodo!AJ182</f>
        <v>0</v>
      </c>
      <c r="AJ182" s="111"/>
      <c r="AK182" s="114" t="n">
        <f aca="false">Tabla_Simulada!AL182-Tabla_ValidaciónMétodo!AL182</f>
        <v>0</v>
      </c>
      <c r="AL182" s="115"/>
      <c r="AM182" s="114" t="n">
        <f aca="false">Tabla_Simulada!AN182-Tabla_ValidaciónMétodo!AN182</f>
        <v>0</v>
      </c>
      <c r="AO182" s="116" t="n">
        <f aca="false">Tabla_Simulada!AP182-Tabla_ValidaciónMétodo!AP182</f>
        <v>0</v>
      </c>
      <c r="AP182" s="108" t="n">
        <f aca="false">Tabla_Simulada!AQ182-Tabla_ValidaciónMétodo!AQ182</f>
        <v>0</v>
      </c>
      <c r="AQ182" s="116" t="n">
        <f aca="false">Tabla_Simulada!AR182-Tabla_ValidaciónMétodo!AR182</f>
        <v>0</v>
      </c>
      <c r="AR182" s="108" t="n">
        <f aca="false">Tabla_Simulada!AS182-Tabla_ValidaciónMétodo!AS182</f>
        <v>0</v>
      </c>
      <c r="AS182" s="116" t="n">
        <f aca="false">Tabla_Simulada!AT182-Tabla_ValidaciónMétodo!AT182</f>
        <v>0</v>
      </c>
      <c r="AT182" s="108" t="n">
        <f aca="false">Tabla_Simulada!AU182-Tabla_ValidaciónMétodo!AU182</f>
        <v>0</v>
      </c>
      <c r="AU182" s="116" t="n">
        <f aca="false">Tabla_Simulada!AV182-Tabla_ValidaciónMétodo!AV182</f>
        <v>0</v>
      </c>
      <c r="AV182" s="108" t="n">
        <f aca="false">Tabla_Simulada!AW182-Tabla_ValidaciónMétodo!AW182</f>
        <v>0</v>
      </c>
      <c r="AW182" s="116" t="n">
        <f aca="false">Tabla_Simulada!AX182-Tabla_ValidaciónMétodo!AX182</f>
        <v>0</v>
      </c>
      <c r="AX182" s="108" t="n">
        <f aca="false">Tabla_Simulada!AY182-Tabla_ValidaciónMétodo!AY182</f>
        <v>0</v>
      </c>
    </row>
    <row r="183" customFormat="false" ht="13.8" hidden="false" customHeight="false" outlineLevel="0" collapsed="false">
      <c r="A183" s="57" t="s">
        <v>72</v>
      </c>
      <c r="AB183" s="112" t="s">
        <v>296</v>
      </c>
      <c r="AC183" s="112" t="n">
        <f aca="false">Tabla_Simulada!AD183-Tabla_ValidaciónMétodo!AD183</f>
        <v>0</v>
      </c>
      <c r="AD183" s="111"/>
      <c r="AE183" s="113" t="n">
        <f aca="false">Tabla_Simulada!AF183-Tabla_ValidaciónMétodo!AF183</f>
        <v>0</v>
      </c>
      <c r="AF183" s="111"/>
      <c r="AG183" s="114" t="n">
        <f aca="false">Tabla_Simulada!AH183-Tabla_ValidaciónMétodo!AH183</f>
        <v>0</v>
      </c>
      <c r="AH183" s="111"/>
      <c r="AI183" s="114" t="n">
        <f aca="false">Tabla_Simulada!AJ183-Tabla_ValidaciónMétodo!AJ183</f>
        <v>0</v>
      </c>
      <c r="AJ183" s="111"/>
      <c r="AK183" s="114" t="n">
        <f aca="false">Tabla_Simulada!AL183-Tabla_ValidaciónMétodo!AL183</f>
        <v>0</v>
      </c>
      <c r="AL183" s="111"/>
      <c r="AM183" s="114"/>
    </row>
    <row r="184" customFormat="false" ht="13.8" hidden="false" customHeight="false" outlineLevel="0" collapsed="false">
      <c r="A184" s="57" t="s">
        <v>82</v>
      </c>
    </row>
    <row r="185" customFormat="false" ht="13.8" hidden="false" customHeight="false" outlineLevel="0" collapsed="false">
      <c r="A185" s="57"/>
    </row>
    <row r="186" customFormat="false" ht="13.8" hidden="false" customHeight="false" outlineLevel="0" collapsed="false">
      <c r="A186" s="16" t="str">
        <f aca="false">"Tabla " &amp; TEXT((ROW()+24) / 35, "0")</f>
        <v>Tabla 6</v>
      </c>
      <c r="B186" s="16"/>
      <c r="C186" s="16"/>
      <c r="D186" s="16"/>
      <c r="E186" s="16"/>
      <c r="F186" s="16"/>
      <c r="G186" s="16"/>
      <c r="H186" s="16"/>
      <c r="I186" s="16"/>
      <c r="J186" s="16"/>
    </row>
    <row r="187" customFormat="false" ht="13.8" hidden="false" customHeight="false" outlineLevel="0" collapsed="false">
      <c r="A187" s="16" t="s">
        <v>107</v>
      </c>
      <c r="B187" s="16"/>
      <c r="C187" s="16"/>
      <c r="D187" s="16"/>
      <c r="E187" s="16"/>
      <c r="F187" s="16"/>
      <c r="G187" s="16"/>
      <c r="H187" s="16"/>
      <c r="I187" s="16"/>
      <c r="J187" s="16"/>
    </row>
    <row r="188" customFormat="false" ht="12.75" hidden="false" customHeight="true" outlineLevel="0" collapsed="false">
      <c r="A188" s="66" t="s">
        <v>30</v>
      </c>
      <c r="B188" s="158" t="s">
        <v>275</v>
      </c>
      <c r="C188" s="158"/>
      <c r="D188" s="158"/>
      <c r="E188" s="158"/>
      <c r="F188" s="158"/>
      <c r="G188" s="158"/>
      <c r="H188" s="158"/>
      <c r="I188" s="69" t="s">
        <v>32</v>
      </c>
      <c r="J188" s="69" t="s">
        <v>33</v>
      </c>
      <c r="K188" s="69" t="s">
        <v>276</v>
      </c>
      <c r="L188" s="69" t="s">
        <v>277</v>
      </c>
      <c r="M188" s="69" t="s">
        <v>278</v>
      </c>
      <c r="N188" s="69" t="s">
        <v>34</v>
      </c>
      <c r="O188" s="69" t="s">
        <v>280</v>
      </c>
      <c r="P188" s="69" t="s">
        <v>281</v>
      </c>
      <c r="Q188" s="69" t="s">
        <v>282</v>
      </c>
      <c r="S188" s="136" t="s">
        <v>275</v>
      </c>
      <c r="T188" s="136"/>
      <c r="U188" s="136"/>
      <c r="V188" s="136"/>
      <c r="W188" s="136"/>
      <c r="X188" s="136"/>
      <c r="Y188" s="136"/>
      <c r="Z188" s="136"/>
      <c r="AC188" s="73" t="s">
        <v>284</v>
      </c>
      <c r="AD188" s="73"/>
      <c r="AE188" s="73" t="s">
        <v>285</v>
      </c>
      <c r="AF188" s="73"/>
      <c r="AG188" s="73" t="s">
        <v>286</v>
      </c>
      <c r="AH188" s="73"/>
      <c r="AI188" s="73" t="s">
        <v>287</v>
      </c>
      <c r="AJ188" s="73"/>
      <c r="AK188" s="73" t="s">
        <v>288</v>
      </c>
      <c r="AL188" s="73"/>
      <c r="AM188" s="74" t="s">
        <v>289</v>
      </c>
      <c r="AO188" s="73" t="s">
        <v>284</v>
      </c>
      <c r="AP188" s="73"/>
      <c r="AQ188" s="73" t="s">
        <v>285</v>
      </c>
      <c r="AR188" s="73"/>
      <c r="AS188" s="73" t="s">
        <v>286</v>
      </c>
      <c r="AT188" s="73"/>
      <c r="AU188" s="73" t="s">
        <v>287</v>
      </c>
      <c r="AV188" s="73"/>
      <c r="AW188" s="74" t="s">
        <v>288</v>
      </c>
      <c r="AX188" s="74"/>
    </row>
    <row r="189" customFormat="false" ht="37.3" hidden="false" customHeight="false" outlineLevel="0" collapsed="false">
      <c r="A189" s="66"/>
      <c r="B189" s="137" t="s">
        <v>108</v>
      </c>
      <c r="C189" s="137" t="s">
        <v>109</v>
      </c>
      <c r="D189" s="137" t="s">
        <v>110</v>
      </c>
      <c r="E189" s="137" t="s">
        <v>111</v>
      </c>
      <c r="F189" s="137" t="s">
        <v>112</v>
      </c>
      <c r="G189" s="137" t="s">
        <v>113</v>
      </c>
      <c r="H189" s="137" t="s">
        <v>114</v>
      </c>
      <c r="I189" s="69"/>
      <c r="J189" s="69"/>
      <c r="K189" s="69"/>
      <c r="L189" s="69"/>
      <c r="M189" s="69"/>
      <c r="N189" s="69"/>
      <c r="O189" s="69"/>
      <c r="P189" s="69"/>
      <c r="Q189" s="69"/>
      <c r="S189" s="137" t="s">
        <v>108</v>
      </c>
      <c r="T189" s="137" t="s">
        <v>109</v>
      </c>
      <c r="U189" s="137" t="s">
        <v>110</v>
      </c>
      <c r="V189" s="137" t="s">
        <v>111</v>
      </c>
      <c r="W189" s="137" t="s">
        <v>112</v>
      </c>
      <c r="X189" s="137" t="s">
        <v>113</v>
      </c>
      <c r="Y189" s="137" t="s">
        <v>114</v>
      </c>
      <c r="Z189" s="69" t="s">
        <v>43</v>
      </c>
      <c r="AC189" s="73" t="s">
        <v>290</v>
      </c>
      <c r="AD189" s="73" t="s">
        <v>291</v>
      </c>
      <c r="AE189" s="73" t="s">
        <v>290</v>
      </c>
      <c r="AF189" s="73" t="s">
        <v>291</v>
      </c>
      <c r="AG189" s="73" t="s">
        <v>290</v>
      </c>
      <c r="AH189" s="73" t="s">
        <v>291</v>
      </c>
      <c r="AI189" s="73" t="s">
        <v>290</v>
      </c>
      <c r="AJ189" s="73" t="s">
        <v>291</v>
      </c>
      <c r="AK189" s="73" t="s">
        <v>290</v>
      </c>
      <c r="AL189" s="73" t="s">
        <v>291</v>
      </c>
      <c r="AM189" s="75" t="s">
        <v>292</v>
      </c>
      <c r="AO189" s="73" t="s">
        <v>293</v>
      </c>
      <c r="AP189" s="73" t="s">
        <v>294</v>
      </c>
      <c r="AQ189" s="73" t="s">
        <v>293</v>
      </c>
      <c r="AR189" s="73" t="s">
        <v>294</v>
      </c>
      <c r="AS189" s="73" t="s">
        <v>293</v>
      </c>
      <c r="AT189" s="73" t="s">
        <v>294</v>
      </c>
      <c r="AU189" s="73" t="s">
        <v>293</v>
      </c>
      <c r="AV189" s="73" t="s">
        <v>294</v>
      </c>
      <c r="AW189" s="73" t="s">
        <v>293</v>
      </c>
      <c r="AX189" s="75" t="s">
        <v>294</v>
      </c>
    </row>
    <row r="190" customFormat="false" ht="13.8" hidden="false" customHeight="false" outlineLevel="0" collapsed="false">
      <c r="A190" s="76" t="s">
        <v>44</v>
      </c>
      <c r="B190" s="79" t="n">
        <f aca="false">Tabla_Simulada!B190-Tabla_ValidaciónMétodo!B190</f>
        <v>0</v>
      </c>
      <c r="C190" s="79" t="n">
        <f aca="false">Tabla_Simulada!C190-Tabla_ValidaciónMétodo!C190</f>
        <v>0</v>
      </c>
      <c r="D190" s="79" t="n">
        <f aca="false">Tabla_Simulada!D190-Tabla_ValidaciónMétodo!D190</f>
        <v>0</v>
      </c>
      <c r="E190" s="79" t="n">
        <f aca="false">Tabla_Simulada!E190-Tabla_ValidaciónMétodo!E190</f>
        <v>0</v>
      </c>
      <c r="F190" s="79" t="n">
        <f aca="false">Tabla_Simulada!F190-Tabla_ValidaciónMétodo!F190</f>
        <v>0</v>
      </c>
      <c r="G190" s="79" t="n">
        <f aca="false">Tabla_Simulada!G190-Tabla_ValidaciónMétodo!G190</f>
        <v>0</v>
      </c>
      <c r="H190" s="79" t="n">
        <f aca="false">Tabla_Simulada!H190-Tabla_ValidaciónMétodo!H190</f>
        <v>0</v>
      </c>
      <c r="I190" s="88" t="n">
        <f aca="false">Tabla_Simulada!I190-Tabla_ValidaciónMétodo!I190</f>
        <v>0</v>
      </c>
      <c r="J190" s="79" t="n">
        <f aca="false">Tabla_Simulada!J190-Tabla_ValidaciónMétodo!J190</f>
        <v>0</v>
      </c>
      <c r="K190" s="88" t="n">
        <f aca="false">Tabla_Simulada!K190-Tabla_ValidaciónMétodo!K190</f>
        <v>0</v>
      </c>
      <c r="L190" s="81" t="n">
        <f aca="false">Tabla_Simulada!L190-Tabla_ValidaciónMétodo!L190</f>
        <v>0</v>
      </c>
      <c r="M190" s="94" t="n">
        <f aca="false">Tabla_Simulada!M190-Tabla_ValidaciónMétodo!M190</f>
        <v>0</v>
      </c>
      <c r="N190" s="81" t="n">
        <f aca="false">Tabla_Simulada!N190-Tabla_ValidaciónMétodo!N190</f>
        <v>0</v>
      </c>
      <c r="O190" s="81" t="n">
        <f aca="false">Tabla_Simulada!P190-Tabla_ValidaciónMétodo!P190</f>
        <v>0</v>
      </c>
      <c r="P190" s="81" t="n">
        <f aca="false">Tabla_Simulada!Q190-Tabla_ValidaciónMétodo!Q190</f>
        <v>0</v>
      </c>
      <c r="Q190" s="81" t="n">
        <f aca="false">Tabla_Simulada!R190-Tabla_ValidaciónMétodo!R190</f>
        <v>0</v>
      </c>
      <c r="S190" s="79" t="n">
        <f aca="false">Tabla_Simulada!T190-Tabla_ValidaciónMétodo!T190</f>
        <v>0</v>
      </c>
      <c r="T190" s="79" t="n">
        <f aca="false">Tabla_Simulada!U190-Tabla_ValidaciónMétodo!U190</f>
        <v>0</v>
      </c>
      <c r="U190" s="79" t="n">
        <f aca="false">Tabla_Simulada!V190-Tabla_ValidaciónMétodo!V190</f>
        <v>0</v>
      </c>
      <c r="V190" s="79" t="n">
        <f aca="false">Tabla_Simulada!W190-Tabla_ValidaciónMétodo!W190</f>
        <v>0</v>
      </c>
      <c r="W190" s="79" t="n">
        <f aca="false">Tabla_Simulada!X190-Tabla_ValidaciónMétodo!X190</f>
        <v>0</v>
      </c>
      <c r="X190" s="79" t="n">
        <f aca="false">Tabla_Simulada!Y190-Tabla_ValidaciónMétodo!Y190</f>
        <v>0</v>
      </c>
      <c r="Y190" s="79" t="n">
        <f aca="false">Tabla_Simulada!Z190-Tabla_ValidaciónMétodo!Z190</f>
        <v>0</v>
      </c>
      <c r="Z190" s="79" t="n">
        <f aca="false">Tabla_Simulada!AA190-Tabla_ValidaciónMétodo!AA190</f>
        <v>0</v>
      </c>
      <c r="AC190" s="85" t="n">
        <f aca="false">Tabla_Simulada!AD190-Tabla_ValidaciónMétodo!AD190</f>
        <v>0</v>
      </c>
      <c r="AD190" s="86" t="n">
        <f aca="false">Tabla_Simulada!AE190-Tabla_ValidaciónMétodo!AE190</f>
        <v>0</v>
      </c>
      <c r="AE190" s="87" t="n">
        <f aca="false">Tabla_Simulada!AF190-Tabla_ValidaciónMétodo!AF190</f>
        <v>0</v>
      </c>
      <c r="AF190" s="86" t="n">
        <f aca="false">Tabla_Simulada!AG190-Tabla_ValidaciónMétodo!AG190</f>
        <v>0</v>
      </c>
      <c r="AG190" s="86" t="n">
        <f aca="false">Tabla_Simulada!AH190-Tabla_ValidaciónMétodo!AH190</f>
        <v>0</v>
      </c>
      <c r="AH190" s="86" t="n">
        <f aca="false">Tabla_Simulada!AI190-Tabla_ValidaciónMétodo!AI190</f>
        <v>0</v>
      </c>
      <c r="AI190" s="86" t="n">
        <f aca="false">Tabla_Simulada!AJ190-Tabla_ValidaciónMétodo!AJ190</f>
        <v>0</v>
      </c>
      <c r="AJ190" s="86" t="n">
        <f aca="false">Tabla_Simulada!AK190-Tabla_ValidaciónMétodo!AK190</f>
        <v>0</v>
      </c>
      <c r="AK190" s="86" t="n">
        <f aca="false">Tabla_Simulada!AL190-Tabla_ValidaciónMétodo!AL190</f>
        <v>0</v>
      </c>
      <c r="AL190" s="86" t="n">
        <f aca="false">Tabla_Simulada!AM190-Tabla_ValidaciónMétodo!AM190</f>
        <v>0</v>
      </c>
      <c r="AM190" s="86" t="n">
        <f aca="false">Tabla_Simulada!AN190-Tabla_ValidaciónMétodo!AN190</f>
        <v>0</v>
      </c>
      <c r="AO190" s="88" t="n">
        <f aca="false">Tabla_Simulada!AP190-Tabla_ValidaciónMétodo!AP190</f>
        <v>0</v>
      </c>
      <c r="AP190" s="79" t="n">
        <f aca="false">Tabla_Simulada!AQ190-Tabla_ValidaciónMétodo!AQ190</f>
        <v>0</v>
      </c>
      <c r="AQ190" s="88" t="n">
        <f aca="false">Tabla_Simulada!AR190-Tabla_ValidaciónMétodo!AR190</f>
        <v>0</v>
      </c>
      <c r="AR190" s="79" t="n">
        <f aca="false">Tabla_Simulada!AS190-Tabla_ValidaciónMétodo!AS190</f>
        <v>0</v>
      </c>
      <c r="AS190" s="88" t="n">
        <f aca="false">Tabla_Simulada!AT190-Tabla_ValidaciónMétodo!AT190</f>
        <v>0</v>
      </c>
      <c r="AT190" s="79" t="n">
        <f aca="false">Tabla_Simulada!AU190-Tabla_ValidaciónMétodo!AU190</f>
        <v>0</v>
      </c>
      <c r="AU190" s="88" t="n">
        <f aca="false">Tabla_Simulada!AV190-Tabla_ValidaciónMétodo!AV190</f>
        <v>0</v>
      </c>
      <c r="AV190" s="79" t="n">
        <f aca="false">Tabla_Simulada!AW190-Tabla_ValidaciónMétodo!AW190</f>
        <v>0</v>
      </c>
      <c r="AW190" s="88" t="n">
        <f aca="false">Tabla_Simulada!AX190-Tabla_ValidaciónMétodo!AX190</f>
        <v>0</v>
      </c>
      <c r="AX190" s="79" t="n">
        <f aca="false">Tabla_Simulada!AY190-Tabla_ValidaciónMétodo!AY190</f>
        <v>0</v>
      </c>
    </row>
    <row r="191" customFormat="false" ht="13.8" hidden="false" customHeight="false" outlineLevel="0" collapsed="false">
      <c r="A191" s="89" t="s">
        <v>45</v>
      </c>
      <c r="B191" s="81" t="n">
        <f aca="false">Tabla_Simulada!B191-Tabla_ValidaciónMétodo!B191</f>
        <v>0</v>
      </c>
      <c r="C191" s="81" t="n">
        <f aca="false">Tabla_Simulada!C191-Tabla_ValidaciónMétodo!C191</f>
        <v>0</v>
      </c>
      <c r="D191" s="81" t="n">
        <f aca="false">Tabla_Simulada!D191-Tabla_ValidaciónMétodo!D191</f>
        <v>0</v>
      </c>
      <c r="E191" s="81" t="n">
        <f aca="false">Tabla_Simulada!E191-Tabla_ValidaciónMétodo!E191</f>
        <v>0</v>
      </c>
      <c r="F191" s="81" t="n">
        <f aca="false">Tabla_Simulada!F191-Tabla_ValidaciónMétodo!F191</f>
        <v>0</v>
      </c>
      <c r="G191" s="81" t="n">
        <f aca="false">Tabla_Simulada!G191-Tabla_ValidaciónMétodo!G191</f>
        <v>0</v>
      </c>
      <c r="H191" s="81" t="n">
        <f aca="false">Tabla_Simulada!H191-Tabla_ValidaciónMétodo!H191</f>
        <v>0</v>
      </c>
      <c r="I191" s="94" t="n">
        <f aca="false">Tabla_Simulada!I191-Tabla_ValidaciónMétodo!I191</f>
        <v>0</v>
      </c>
      <c r="J191" s="81" t="n">
        <f aca="false">Tabla_Simulada!J191-Tabla_ValidaciónMétodo!J191</f>
        <v>0</v>
      </c>
      <c r="K191" s="94" t="n">
        <f aca="false">Tabla_Simulada!K191-Tabla_ValidaciónMétodo!K191</f>
        <v>0</v>
      </c>
      <c r="L191" s="81" t="n">
        <f aca="false">Tabla_Simulada!L191-Tabla_ValidaciónMétodo!L191</f>
        <v>0</v>
      </c>
      <c r="M191" s="94" t="n">
        <f aca="false">Tabla_Simulada!M191-Tabla_ValidaciónMétodo!M191</f>
        <v>0</v>
      </c>
      <c r="N191" s="81" t="n">
        <f aca="false">Tabla_Simulada!N191-Tabla_ValidaciónMétodo!N191</f>
        <v>0</v>
      </c>
      <c r="O191" s="81" t="n">
        <f aca="false">Tabla_Simulada!P191-Tabla_ValidaciónMétodo!P191</f>
        <v>0</v>
      </c>
      <c r="P191" s="81" t="n">
        <f aca="false">Tabla_Simulada!Q191-Tabla_ValidaciónMétodo!Q191</f>
        <v>0</v>
      </c>
      <c r="Q191" s="81" t="n">
        <f aca="false">Tabla_Simulada!R191-Tabla_ValidaciónMétodo!R191</f>
        <v>0</v>
      </c>
      <c r="S191" s="81" t="n">
        <f aca="false">Tabla_Simulada!T191-Tabla_ValidaciónMétodo!T191</f>
        <v>0</v>
      </c>
      <c r="T191" s="81" t="n">
        <f aca="false">Tabla_Simulada!U191-Tabla_ValidaciónMétodo!U191</f>
        <v>0</v>
      </c>
      <c r="U191" s="81" t="n">
        <f aca="false">Tabla_Simulada!V191-Tabla_ValidaciónMétodo!V191</f>
        <v>0</v>
      </c>
      <c r="V191" s="81" t="n">
        <f aca="false">Tabla_Simulada!W191-Tabla_ValidaciónMétodo!W191</f>
        <v>0</v>
      </c>
      <c r="W191" s="81" t="n">
        <f aca="false">Tabla_Simulada!X191-Tabla_ValidaciónMétodo!X191</f>
        <v>0</v>
      </c>
      <c r="X191" s="81" t="n">
        <f aca="false">Tabla_Simulada!Y191-Tabla_ValidaciónMétodo!Y191</f>
        <v>0</v>
      </c>
      <c r="Y191" s="81" t="n">
        <f aca="false">Tabla_Simulada!Z191-Tabla_ValidaciónMétodo!Z191</f>
        <v>0</v>
      </c>
      <c r="Z191" s="81" t="n">
        <f aca="false">Tabla_Simulada!AA191-Tabla_ValidaciónMétodo!AA191</f>
        <v>0</v>
      </c>
      <c r="AC191" s="91" t="n">
        <f aca="false">Tabla_Simulada!AD191-Tabla_ValidaciónMétodo!AD191</f>
        <v>0</v>
      </c>
      <c r="AD191" s="92" t="n">
        <f aca="false">Tabla_Simulada!AE191-Tabla_ValidaciónMétodo!AE191</f>
        <v>0</v>
      </c>
      <c r="AE191" s="93" t="n">
        <f aca="false">Tabla_Simulada!AF191-Tabla_ValidaciónMétodo!AF191</f>
        <v>0</v>
      </c>
      <c r="AF191" s="92" t="n">
        <f aca="false">Tabla_Simulada!AG191-Tabla_ValidaciónMétodo!AG191</f>
        <v>0</v>
      </c>
      <c r="AG191" s="92" t="n">
        <f aca="false">Tabla_Simulada!AH191-Tabla_ValidaciónMétodo!AH191</f>
        <v>0</v>
      </c>
      <c r="AH191" s="92" t="n">
        <f aca="false">Tabla_Simulada!AI191-Tabla_ValidaciónMétodo!AI191</f>
        <v>0</v>
      </c>
      <c r="AI191" s="92" t="n">
        <f aca="false">Tabla_Simulada!AJ191-Tabla_ValidaciónMétodo!AJ191</f>
        <v>0</v>
      </c>
      <c r="AJ191" s="92" t="n">
        <f aca="false">Tabla_Simulada!AK191-Tabla_ValidaciónMétodo!AK191</f>
        <v>0</v>
      </c>
      <c r="AK191" s="92" t="n">
        <f aca="false">Tabla_Simulada!AL191-Tabla_ValidaciónMétodo!AL191</f>
        <v>0</v>
      </c>
      <c r="AL191" s="92" t="n">
        <f aca="false">Tabla_Simulada!AM191-Tabla_ValidaciónMétodo!AM191</f>
        <v>0</v>
      </c>
      <c r="AM191" s="92" t="n">
        <f aca="false">Tabla_Simulada!AN191-Tabla_ValidaciónMétodo!AN191</f>
        <v>0</v>
      </c>
      <c r="AO191" s="94" t="n">
        <f aca="false">Tabla_Simulada!AP191-Tabla_ValidaciónMétodo!AP191</f>
        <v>0</v>
      </c>
      <c r="AP191" s="81" t="n">
        <f aca="false">Tabla_Simulada!AQ191-Tabla_ValidaciónMétodo!AQ191</f>
        <v>0</v>
      </c>
      <c r="AQ191" s="94" t="n">
        <f aca="false">Tabla_Simulada!AR191-Tabla_ValidaciónMétodo!AR191</f>
        <v>0</v>
      </c>
      <c r="AR191" s="81" t="n">
        <f aca="false">Tabla_Simulada!AS191-Tabla_ValidaciónMétodo!AS191</f>
        <v>0</v>
      </c>
      <c r="AS191" s="94" t="n">
        <f aca="false">Tabla_Simulada!AT191-Tabla_ValidaciónMétodo!AT191</f>
        <v>0</v>
      </c>
      <c r="AT191" s="81" t="n">
        <f aca="false">Tabla_Simulada!AU191-Tabla_ValidaciónMétodo!AU191</f>
        <v>0</v>
      </c>
      <c r="AU191" s="94" t="n">
        <f aca="false">Tabla_Simulada!AV191-Tabla_ValidaciónMétodo!AV191</f>
        <v>0</v>
      </c>
      <c r="AV191" s="81" t="n">
        <f aca="false">Tabla_Simulada!AW191-Tabla_ValidaciónMétodo!AW191</f>
        <v>0</v>
      </c>
      <c r="AW191" s="94" t="n">
        <f aca="false">Tabla_Simulada!AX191-Tabla_ValidaciónMétodo!AX191</f>
        <v>0</v>
      </c>
      <c r="AX191" s="81" t="n">
        <f aca="false">Tabla_Simulada!AY191-Tabla_ValidaciónMétodo!AY191</f>
        <v>0</v>
      </c>
    </row>
    <row r="192" customFormat="false" ht="13.8" hidden="false" customHeight="false" outlineLevel="0" collapsed="false">
      <c r="A192" s="89" t="s">
        <v>46</v>
      </c>
      <c r="B192" s="81" t="n">
        <f aca="false">Tabla_Simulada!B192-Tabla_ValidaciónMétodo!B192</f>
        <v>0</v>
      </c>
      <c r="C192" s="81" t="n">
        <f aca="false">Tabla_Simulada!C192-Tabla_ValidaciónMétodo!C192</f>
        <v>0</v>
      </c>
      <c r="D192" s="81" t="n">
        <f aca="false">Tabla_Simulada!D192-Tabla_ValidaciónMétodo!D192</f>
        <v>0</v>
      </c>
      <c r="E192" s="81" t="n">
        <f aca="false">Tabla_Simulada!E192-Tabla_ValidaciónMétodo!E192</f>
        <v>0</v>
      </c>
      <c r="F192" s="81" t="n">
        <f aca="false">Tabla_Simulada!F192-Tabla_ValidaciónMétodo!F192</f>
        <v>0</v>
      </c>
      <c r="G192" s="81" t="n">
        <f aca="false">Tabla_Simulada!G192-Tabla_ValidaciónMétodo!G192</f>
        <v>0</v>
      </c>
      <c r="H192" s="81" t="n">
        <f aca="false">Tabla_Simulada!H192-Tabla_ValidaciónMétodo!H192</f>
        <v>0</v>
      </c>
      <c r="I192" s="94" t="n">
        <f aca="false">Tabla_Simulada!I192-Tabla_ValidaciónMétodo!I192</f>
        <v>0</v>
      </c>
      <c r="J192" s="81" t="n">
        <f aca="false">Tabla_Simulada!J192-Tabla_ValidaciónMétodo!J192</f>
        <v>0</v>
      </c>
      <c r="K192" s="94" t="n">
        <f aca="false">Tabla_Simulada!K192-Tabla_ValidaciónMétodo!K192</f>
        <v>0</v>
      </c>
      <c r="L192" s="81" t="n">
        <f aca="false">Tabla_Simulada!L192-Tabla_ValidaciónMétodo!L192</f>
        <v>0</v>
      </c>
      <c r="M192" s="94" t="n">
        <f aca="false">Tabla_Simulada!M192-Tabla_ValidaciónMétodo!M192</f>
        <v>0</v>
      </c>
      <c r="N192" s="81" t="n">
        <f aca="false">Tabla_Simulada!N192-Tabla_ValidaciónMétodo!N192</f>
        <v>0</v>
      </c>
      <c r="O192" s="81" t="n">
        <f aca="false">Tabla_Simulada!P192-Tabla_ValidaciónMétodo!P192</f>
        <v>0</v>
      </c>
      <c r="P192" s="81" t="n">
        <f aca="false">Tabla_Simulada!Q192-Tabla_ValidaciónMétodo!Q192</f>
        <v>0</v>
      </c>
      <c r="Q192" s="81" t="n">
        <f aca="false">Tabla_Simulada!R192-Tabla_ValidaciónMétodo!R192</f>
        <v>0</v>
      </c>
      <c r="S192" s="81" t="n">
        <f aca="false">Tabla_Simulada!T192-Tabla_ValidaciónMétodo!T192</f>
        <v>0</v>
      </c>
      <c r="T192" s="81" t="n">
        <f aca="false">Tabla_Simulada!U192-Tabla_ValidaciónMétodo!U192</f>
        <v>0</v>
      </c>
      <c r="U192" s="81" t="n">
        <f aca="false">Tabla_Simulada!V192-Tabla_ValidaciónMétodo!V192</f>
        <v>0</v>
      </c>
      <c r="V192" s="81" t="n">
        <f aca="false">Tabla_Simulada!W192-Tabla_ValidaciónMétodo!W192</f>
        <v>0</v>
      </c>
      <c r="W192" s="81" t="n">
        <f aca="false">Tabla_Simulada!X192-Tabla_ValidaciónMétodo!X192</f>
        <v>0</v>
      </c>
      <c r="X192" s="81" t="n">
        <f aca="false">Tabla_Simulada!Y192-Tabla_ValidaciónMétodo!Y192</f>
        <v>0</v>
      </c>
      <c r="Y192" s="81" t="n">
        <f aca="false">Tabla_Simulada!Z192-Tabla_ValidaciónMétodo!Z192</f>
        <v>0</v>
      </c>
      <c r="Z192" s="81" t="n">
        <f aca="false">Tabla_Simulada!AA192-Tabla_ValidaciónMétodo!AA192</f>
        <v>0</v>
      </c>
      <c r="AC192" s="91" t="n">
        <f aca="false">Tabla_Simulada!AD192-Tabla_ValidaciónMétodo!AD192</f>
        <v>0</v>
      </c>
      <c r="AD192" s="92" t="n">
        <f aca="false">Tabla_Simulada!AE192-Tabla_ValidaciónMétodo!AE192</f>
        <v>0</v>
      </c>
      <c r="AE192" s="93" t="n">
        <f aca="false">Tabla_Simulada!AF192-Tabla_ValidaciónMétodo!AF192</f>
        <v>0</v>
      </c>
      <c r="AF192" s="92" t="n">
        <f aca="false">Tabla_Simulada!AG192-Tabla_ValidaciónMétodo!AG192</f>
        <v>0</v>
      </c>
      <c r="AG192" s="92" t="n">
        <f aca="false">Tabla_Simulada!AH192-Tabla_ValidaciónMétodo!AH192</f>
        <v>0</v>
      </c>
      <c r="AH192" s="92" t="n">
        <f aca="false">Tabla_Simulada!AI192-Tabla_ValidaciónMétodo!AI192</f>
        <v>0</v>
      </c>
      <c r="AI192" s="92" t="n">
        <f aca="false">Tabla_Simulada!AJ192-Tabla_ValidaciónMétodo!AJ192</f>
        <v>0</v>
      </c>
      <c r="AJ192" s="92" t="n">
        <f aca="false">Tabla_Simulada!AK192-Tabla_ValidaciónMétodo!AK192</f>
        <v>0</v>
      </c>
      <c r="AK192" s="92" t="n">
        <f aca="false">Tabla_Simulada!AL192-Tabla_ValidaciónMétodo!AL192</f>
        <v>0</v>
      </c>
      <c r="AL192" s="92" t="n">
        <f aca="false">Tabla_Simulada!AM192-Tabla_ValidaciónMétodo!AM192</f>
        <v>0</v>
      </c>
      <c r="AM192" s="92" t="n">
        <f aca="false">Tabla_Simulada!AN192-Tabla_ValidaciónMétodo!AN192</f>
        <v>0</v>
      </c>
      <c r="AO192" s="94" t="n">
        <f aca="false">Tabla_Simulada!AP192-Tabla_ValidaciónMétodo!AP192</f>
        <v>0</v>
      </c>
      <c r="AP192" s="81" t="n">
        <f aca="false">Tabla_Simulada!AQ192-Tabla_ValidaciónMétodo!AQ192</f>
        <v>0</v>
      </c>
      <c r="AQ192" s="94" t="n">
        <f aca="false">Tabla_Simulada!AR192-Tabla_ValidaciónMétodo!AR192</f>
        <v>0</v>
      </c>
      <c r="AR192" s="81" t="n">
        <f aca="false">Tabla_Simulada!AS192-Tabla_ValidaciónMétodo!AS192</f>
        <v>0</v>
      </c>
      <c r="AS192" s="94" t="n">
        <f aca="false">Tabla_Simulada!AT192-Tabla_ValidaciónMétodo!AT192</f>
        <v>0</v>
      </c>
      <c r="AT192" s="81" t="n">
        <f aca="false">Tabla_Simulada!AU192-Tabla_ValidaciónMétodo!AU192</f>
        <v>0</v>
      </c>
      <c r="AU192" s="94" t="n">
        <f aca="false">Tabla_Simulada!AV192-Tabla_ValidaciónMétodo!AV192</f>
        <v>0</v>
      </c>
      <c r="AV192" s="81" t="n">
        <f aca="false">Tabla_Simulada!AW192-Tabla_ValidaciónMétodo!AW192</f>
        <v>0</v>
      </c>
      <c r="AW192" s="94" t="n">
        <f aca="false">Tabla_Simulada!AX192-Tabla_ValidaciónMétodo!AX192</f>
        <v>0</v>
      </c>
      <c r="AX192" s="81" t="n">
        <f aca="false">Tabla_Simulada!AY192-Tabla_ValidaciónMétodo!AY192</f>
        <v>0</v>
      </c>
    </row>
    <row r="193" customFormat="false" ht="13.8" hidden="false" customHeight="false" outlineLevel="0" collapsed="false">
      <c r="A193" s="89" t="s">
        <v>47</v>
      </c>
      <c r="B193" s="81" t="n">
        <f aca="false">Tabla_Simulada!B193-Tabla_ValidaciónMétodo!B193</f>
        <v>0</v>
      </c>
      <c r="C193" s="81" t="n">
        <f aca="false">Tabla_Simulada!C193-Tabla_ValidaciónMétodo!C193</f>
        <v>0</v>
      </c>
      <c r="D193" s="81" t="n">
        <f aca="false">Tabla_Simulada!D193-Tabla_ValidaciónMétodo!D193</f>
        <v>0</v>
      </c>
      <c r="E193" s="81" t="n">
        <f aca="false">Tabla_Simulada!E193-Tabla_ValidaciónMétodo!E193</f>
        <v>0</v>
      </c>
      <c r="F193" s="81" t="n">
        <f aca="false">Tabla_Simulada!F193-Tabla_ValidaciónMétodo!F193</f>
        <v>0</v>
      </c>
      <c r="G193" s="81" t="n">
        <f aca="false">Tabla_Simulada!G193-Tabla_ValidaciónMétodo!G193</f>
        <v>0</v>
      </c>
      <c r="H193" s="81" t="n">
        <f aca="false">Tabla_Simulada!H193-Tabla_ValidaciónMétodo!H193</f>
        <v>0</v>
      </c>
      <c r="I193" s="94" t="n">
        <f aca="false">Tabla_Simulada!I193-Tabla_ValidaciónMétodo!I193</f>
        <v>0</v>
      </c>
      <c r="J193" s="81" t="n">
        <f aca="false">Tabla_Simulada!J193-Tabla_ValidaciónMétodo!J193</f>
        <v>0</v>
      </c>
      <c r="K193" s="94" t="n">
        <f aca="false">Tabla_Simulada!K193-Tabla_ValidaciónMétodo!K193</f>
        <v>0</v>
      </c>
      <c r="L193" s="81" t="n">
        <f aca="false">Tabla_Simulada!L193-Tabla_ValidaciónMétodo!L193</f>
        <v>0</v>
      </c>
      <c r="M193" s="94" t="n">
        <f aca="false">Tabla_Simulada!M193-Tabla_ValidaciónMétodo!M193</f>
        <v>0</v>
      </c>
      <c r="N193" s="81" t="n">
        <f aca="false">Tabla_Simulada!N193-Tabla_ValidaciónMétodo!N193</f>
        <v>0</v>
      </c>
      <c r="O193" s="81" t="n">
        <f aca="false">Tabla_Simulada!P193-Tabla_ValidaciónMétodo!P193</f>
        <v>0</v>
      </c>
      <c r="P193" s="81" t="n">
        <f aca="false">Tabla_Simulada!Q193-Tabla_ValidaciónMétodo!Q193</f>
        <v>0</v>
      </c>
      <c r="Q193" s="81" t="n">
        <f aca="false">Tabla_Simulada!R193-Tabla_ValidaciónMétodo!R193</f>
        <v>0</v>
      </c>
      <c r="S193" s="81" t="n">
        <f aca="false">Tabla_Simulada!T193-Tabla_ValidaciónMétodo!T193</f>
        <v>0</v>
      </c>
      <c r="T193" s="81" t="n">
        <f aca="false">Tabla_Simulada!U193-Tabla_ValidaciónMétodo!U193</f>
        <v>0</v>
      </c>
      <c r="U193" s="81" t="n">
        <f aca="false">Tabla_Simulada!V193-Tabla_ValidaciónMétodo!V193</f>
        <v>0</v>
      </c>
      <c r="V193" s="81" t="n">
        <f aca="false">Tabla_Simulada!W193-Tabla_ValidaciónMétodo!W193</f>
        <v>0</v>
      </c>
      <c r="W193" s="81" t="n">
        <f aca="false">Tabla_Simulada!X193-Tabla_ValidaciónMétodo!X193</f>
        <v>0</v>
      </c>
      <c r="X193" s="81" t="n">
        <f aca="false">Tabla_Simulada!Y193-Tabla_ValidaciónMétodo!Y193</f>
        <v>0</v>
      </c>
      <c r="Y193" s="81" t="n">
        <f aca="false">Tabla_Simulada!Z193-Tabla_ValidaciónMétodo!Z193</f>
        <v>0</v>
      </c>
      <c r="Z193" s="81" t="n">
        <f aca="false">Tabla_Simulada!AA193-Tabla_ValidaciónMétodo!AA193</f>
        <v>0</v>
      </c>
      <c r="AC193" s="91" t="n">
        <f aca="false">Tabla_Simulada!AD193-Tabla_ValidaciónMétodo!AD193</f>
        <v>0</v>
      </c>
      <c r="AD193" s="92" t="n">
        <f aca="false">Tabla_Simulada!AE193-Tabla_ValidaciónMétodo!AE193</f>
        <v>0</v>
      </c>
      <c r="AE193" s="93" t="n">
        <f aca="false">Tabla_Simulada!AF193-Tabla_ValidaciónMétodo!AF193</f>
        <v>0</v>
      </c>
      <c r="AF193" s="92" t="n">
        <f aca="false">Tabla_Simulada!AG193-Tabla_ValidaciónMétodo!AG193</f>
        <v>0</v>
      </c>
      <c r="AG193" s="92" t="n">
        <f aca="false">Tabla_Simulada!AH193-Tabla_ValidaciónMétodo!AH193</f>
        <v>0</v>
      </c>
      <c r="AH193" s="92" t="n">
        <f aca="false">Tabla_Simulada!AI193-Tabla_ValidaciónMétodo!AI193</f>
        <v>0</v>
      </c>
      <c r="AI193" s="92" t="n">
        <f aca="false">Tabla_Simulada!AJ193-Tabla_ValidaciónMétodo!AJ193</f>
        <v>0</v>
      </c>
      <c r="AJ193" s="92" t="n">
        <f aca="false">Tabla_Simulada!AK193-Tabla_ValidaciónMétodo!AK193</f>
        <v>0</v>
      </c>
      <c r="AK193" s="92" t="n">
        <f aca="false">Tabla_Simulada!AL193-Tabla_ValidaciónMétodo!AL193</f>
        <v>0</v>
      </c>
      <c r="AL193" s="92" t="n">
        <f aca="false">Tabla_Simulada!AM193-Tabla_ValidaciónMétodo!AM193</f>
        <v>0</v>
      </c>
      <c r="AM193" s="92" t="n">
        <f aca="false">Tabla_Simulada!AN193-Tabla_ValidaciónMétodo!AN193</f>
        <v>0</v>
      </c>
      <c r="AO193" s="94" t="n">
        <f aca="false">Tabla_Simulada!AP193-Tabla_ValidaciónMétodo!AP193</f>
        <v>0</v>
      </c>
      <c r="AP193" s="81" t="n">
        <f aca="false">Tabla_Simulada!AQ193-Tabla_ValidaciónMétodo!AQ193</f>
        <v>0</v>
      </c>
      <c r="AQ193" s="94" t="n">
        <f aca="false">Tabla_Simulada!AR193-Tabla_ValidaciónMétodo!AR193</f>
        <v>0</v>
      </c>
      <c r="AR193" s="81" t="n">
        <f aca="false">Tabla_Simulada!AS193-Tabla_ValidaciónMétodo!AS193</f>
        <v>0</v>
      </c>
      <c r="AS193" s="94" t="n">
        <f aca="false">Tabla_Simulada!AT193-Tabla_ValidaciónMétodo!AT193</f>
        <v>0</v>
      </c>
      <c r="AT193" s="81" t="n">
        <f aca="false">Tabla_Simulada!AU193-Tabla_ValidaciónMétodo!AU193</f>
        <v>0</v>
      </c>
      <c r="AU193" s="94" t="n">
        <f aca="false">Tabla_Simulada!AV193-Tabla_ValidaciónMétodo!AV193</f>
        <v>0</v>
      </c>
      <c r="AV193" s="81" t="n">
        <f aca="false">Tabla_Simulada!AW193-Tabla_ValidaciónMétodo!AW193</f>
        <v>0</v>
      </c>
      <c r="AW193" s="94" t="n">
        <f aca="false">Tabla_Simulada!AX193-Tabla_ValidaciónMétodo!AX193</f>
        <v>0</v>
      </c>
      <c r="AX193" s="81" t="n">
        <f aca="false">Tabla_Simulada!AY193-Tabla_ValidaciónMétodo!AY193</f>
        <v>0</v>
      </c>
    </row>
    <row r="194" customFormat="false" ht="13.8" hidden="false" customHeight="false" outlineLevel="0" collapsed="false">
      <c r="A194" s="89" t="s">
        <v>48</v>
      </c>
      <c r="B194" s="81" t="n">
        <f aca="false">Tabla_Simulada!B194-Tabla_ValidaciónMétodo!B194</f>
        <v>0</v>
      </c>
      <c r="C194" s="81" t="n">
        <f aca="false">Tabla_Simulada!C194-Tabla_ValidaciónMétodo!C194</f>
        <v>0</v>
      </c>
      <c r="D194" s="81" t="n">
        <f aca="false">Tabla_Simulada!D194-Tabla_ValidaciónMétodo!D194</f>
        <v>0</v>
      </c>
      <c r="E194" s="81" t="n">
        <f aca="false">Tabla_Simulada!E194-Tabla_ValidaciónMétodo!E194</f>
        <v>0</v>
      </c>
      <c r="F194" s="81" t="n">
        <f aca="false">Tabla_Simulada!F194-Tabla_ValidaciónMétodo!F194</f>
        <v>0</v>
      </c>
      <c r="G194" s="81" t="n">
        <f aca="false">Tabla_Simulada!G194-Tabla_ValidaciónMétodo!G194</f>
        <v>0</v>
      </c>
      <c r="H194" s="81" t="n">
        <f aca="false">Tabla_Simulada!H194-Tabla_ValidaciónMétodo!H194</f>
        <v>0</v>
      </c>
      <c r="I194" s="94" t="n">
        <f aca="false">Tabla_Simulada!I194-Tabla_ValidaciónMétodo!I194</f>
        <v>0</v>
      </c>
      <c r="J194" s="81" t="n">
        <f aca="false">Tabla_Simulada!J194-Tabla_ValidaciónMétodo!J194</f>
        <v>0</v>
      </c>
      <c r="K194" s="94" t="n">
        <f aca="false">Tabla_Simulada!K194-Tabla_ValidaciónMétodo!K194</f>
        <v>0</v>
      </c>
      <c r="L194" s="81" t="n">
        <f aca="false">Tabla_Simulada!L194-Tabla_ValidaciónMétodo!L194</f>
        <v>0</v>
      </c>
      <c r="M194" s="94" t="n">
        <f aca="false">Tabla_Simulada!M194-Tabla_ValidaciónMétodo!M194</f>
        <v>0</v>
      </c>
      <c r="N194" s="81" t="n">
        <f aca="false">Tabla_Simulada!N194-Tabla_ValidaciónMétodo!N194</f>
        <v>0</v>
      </c>
      <c r="O194" s="81" t="n">
        <f aca="false">Tabla_Simulada!P194-Tabla_ValidaciónMétodo!P194</f>
        <v>0</v>
      </c>
      <c r="P194" s="81" t="n">
        <f aca="false">Tabla_Simulada!Q194-Tabla_ValidaciónMétodo!Q194</f>
        <v>0</v>
      </c>
      <c r="Q194" s="81" t="n">
        <f aca="false">Tabla_Simulada!R194-Tabla_ValidaciónMétodo!R194</f>
        <v>0</v>
      </c>
      <c r="S194" s="81" t="n">
        <f aca="false">Tabla_Simulada!T194-Tabla_ValidaciónMétodo!T194</f>
        <v>0</v>
      </c>
      <c r="T194" s="81" t="n">
        <f aca="false">Tabla_Simulada!U194-Tabla_ValidaciónMétodo!U194</f>
        <v>0</v>
      </c>
      <c r="U194" s="81" t="n">
        <f aca="false">Tabla_Simulada!V194-Tabla_ValidaciónMétodo!V194</f>
        <v>0</v>
      </c>
      <c r="V194" s="81" t="n">
        <f aca="false">Tabla_Simulada!W194-Tabla_ValidaciónMétodo!W194</f>
        <v>0</v>
      </c>
      <c r="W194" s="81" t="n">
        <f aca="false">Tabla_Simulada!X194-Tabla_ValidaciónMétodo!X194</f>
        <v>0</v>
      </c>
      <c r="X194" s="81" t="n">
        <f aca="false">Tabla_Simulada!Y194-Tabla_ValidaciónMétodo!Y194</f>
        <v>0</v>
      </c>
      <c r="Y194" s="81" t="n">
        <f aca="false">Tabla_Simulada!Z194-Tabla_ValidaciónMétodo!Z194</f>
        <v>0</v>
      </c>
      <c r="Z194" s="81" t="n">
        <f aca="false">Tabla_Simulada!AA194-Tabla_ValidaciónMétodo!AA194</f>
        <v>0</v>
      </c>
      <c r="AC194" s="91" t="n">
        <f aca="false">Tabla_Simulada!AD194-Tabla_ValidaciónMétodo!AD194</f>
        <v>0</v>
      </c>
      <c r="AD194" s="92" t="n">
        <f aca="false">Tabla_Simulada!AE194-Tabla_ValidaciónMétodo!AE194</f>
        <v>0</v>
      </c>
      <c r="AE194" s="93" t="n">
        <f aca="false">Tabla_Simulada!AF194-Tabla_ValidaciónMétodo!AF194</f>
        <v>0</v>
      </c>
      <c r="AF194" s="92" t="n">
        <f aca="false">Tabla_Simulada!AG194-Tabla_ValidaciónMétodo!AG194</f>
        <v>0</v>
      </c>
      <c r="AG194" s="92" t="n">
        <f aca="false">Tabla_Simulada!AH194-Tabla_ValidaciónMétodo!AH194</f>
        <v>0</v>
      </c>
      <c r="AH194" s="92" t="n">
        <f aca="false">Tabla_Simulada!AI194-Tabla_ValidaciónMétodo!AI194</f>
        <v>0</v>
      </c>
      <c r="AI194" s="92" t="n">
        <f aca="false">Tabla_Simulada!AJ194-Tabla_ValidaciónMétodo!AJ194</f>
        <v>0</v>
      </c>
      <c r="AJ194" s="92" t="n">
        <f aca="false">Tabla_Simulada!AK194-Tabla_ValidaciónMétodo!AK194</f>
        <v>0</v>
      </c>
      <c r="AK194" s="92" t="n">
        <f aca="false">Tabla_Simulada!AL194-Tabla_ValidaciónMétodo!AL194</f>
        <v>0</v>
      </c>
      <c r="AL194" s="92" t="n">
        <f aca="false">Tabla_Simulada!AM194-Tabla_ValidaciónMétodo!AM194</f>
        <v>0</v>
      </c>
      <c r="AM194" s="92" t="n">
        <f aca="false">Tabla_Simulada!AN194-Tabla_ValidaciónMétodo!AN194</f>
        <v>0</v>
      </c>
      <c r="AO194" s="94" t="n">
        <f aca="false">Tabla_Simulada!AP194-Tabla_ValidaciónMétodo!AP194</f>
        <v>0</v>
      </c>
      <c r="AP194" s="81" t="n">
        <f aca="false">Tabla_Simulada!AQ194-Tabla_ValidaciónMétodo!AQ194</f>
        <v>0</v>
      </c>
      <c r="AQ194" s="94" t="n">
        <f aca="false">Tabla_Simulada!AR194-Tabla_ValidaciónMétodo!AR194</f>
        <v>0</v>
      </c>
      <c r="AR194" s="81" t="n">
        <f aca="false">Tabla_Simulada!AS194-Tabla_ValidaciónMétodo!AS194</f>
        <v>0</v>
      </c>
      <c r="AS194" s="94" t="n">
        <f aca="false">Tabla_Simulada!AT194-Tabla_ValidaciónMétodo!AT194</f>
        <v>0</v>
      </c>
      <c r="AT194" s="81" t="n">
        <f aca="false">Tabla_Simulada!AU194-Tabla_ValidaciónMétodo!AU194</f>
        <v>0</v>
      </c>
      <c r="AU194" s="94" t="n">
        <f aca="false">Tabla_Simulada!AV194-Tabla_ValidaciónMétodo!AV194</f>
        <v>0</v>
      </c>
      <c r="AV194" s="81" t="n">
        <f aca="false">Tabla_Simulada!AW194-Tabla_ValidaciónMétodo!AW194</f>
        <v>0</v>
      </c>
      <c r="AW194" s="94" t="n">
        <f aca="false">Tabla_Simulada!AX194-Tabla_ValidaciónMétodo!AX194</f>
        <v>0</v>
      </c>
      <c r="AX194" s="81" t="n">
        <f aca="false">Tabla_Simulada!AY194-Tabla_ValidaciónMétodo!AY194</f>
        <v>0</v>
      </c>
    </row>
    <row r="195" customFormat="false" ht="13.8" hidden="false" customHeight="false" outlineLevel="0" collapsed="false">
      <c r="A195" s="89" t="s">
        <v>49</v>
      </c>
      <c r="B195" s="81" t="n">
        <f aca="false">Tabla_Simulada!B195-Tabla_ValidaciónMétodo!B195</f>
        <v>0</v>
      </c>
      <c r="C195" s="81" t="n">
        <f aca="false">Tabla_Simulada!C195-Tabla_ValidaciónMétodo!C195</f>
        <v>0</v>
      </c>
      <c r="D195" s="81" t="n">
        <f aca="false">Tabla_Simulada!D195-Tabla_ValidaciónMétodo!D195</f>
        <v>0</v>
      </c>
      <c r="E195" s="81" t="n">
        <f aca="false">Tabla_Simulada!E195-Tabla_ValidaciónMétodo!E195</f>
        <v>0</v>
      </c>
      <c r="F195" s="81" t="n">
        <f aca="false">Tabla_Simulada!F195-Tabla_ValidaciónMétodo!F195</f>
        <v>0</v>
      </c>
      <c r="G195" s="81" t="n">
        <f aca="false">Tabla_Simulada!G195-Tabla_ValidaciónMétodo!G195</f>
        <v>0</v>
      </c>
      <c r="H195" s="81" t="n">
        <f aca="false">Tabla_Simulada!H195-Tabla_ValidaciónMétodo!H195</f>
        <v>0</v>
      </c>
      <c r="I195" s="94" t="n">
        <f aca="false">Tabla_Simulada!I195-Tabla_ValidaciónMétodo!I195</f>
        <v>0</v>
      </c>
      <c r="J195" s="81" t="n">
        <f aca="false">Tabla_Simulada!J195-Tabla_ValidaciónMétodo!J195</f>
        <v>0</v>
      </c>
      <c r="K195" s="94" t="n">
        <f aca="false">Tabla_Simulada!K195-Tabla_ValidaciónMétodo!K195</f>
        <v>0</v>
      </c>
      <c r="L195" s="81" t="n">
        <f aca="false">Tabla_Simulada!L195-Tabla_ValidaciónMétodo!L195</f>
        <v>0</v>
      </c>
      <c r="M195" s="94" t="n">
        <f aca="false">Tabla_Simulada!M195-Tabla_ValidaciónMétodo!M195</f>
        <v>0</v>
      </c>
      <c r="N195" s="81" t="n">
        <f aca="false">Tabla_Simulada!N195-Tabla_ValidaciónMétodo!N195</f>
        <v>0</v>
      </c>
      <c r="O195" s="81" t="n">
        <f aca="false">Tabla_Simulada!P195-Tabla_ValidaciónMétodo!P195</f>
        <v>0</v>
      </c>
      <c r="P195" s="81" t="n">
        <f aca="false">Tabla_Simulada!Q195-Tabla_ValidaciónMétodo!Q195</f>
        <v>0</v>
      </c>
      <c r="Q195" s="81" t="n">
        <f aca="false">Tabla_Simulada!R195-Tabla_ValidaciónMétodo!R195</f>
        <v>0</v>
      </c>
      <c r="S195" s="81" t="n">
        <f aca="false">Tabla_Simulada!T195-Tabla_ValidaciónMétodo!T195</f>
        <v>0</v>
      </c>
      <c r="T195" s="81" t="n">
        <f aca="false">Tabla_Simulada!U195-Tabla_ValidaciónMétodo!U195</f>
        <v>0</v>
      </c>
      <c r="U195" s="81" t="n">
        <f aca="false">Tabla_Simulada!V195-Tabla_ValidaciónMétodo!V195</f>
        <v>0</v>
      </c>
      <c r="V195" s="81" t="n">
        <f aca="false">Tabla_Simulada!W195-Tabla_ValidaciónMétodo!W195</f>
        <v>0</v>
      </c>
      <c r="W195" s="81" t="n">
        <f aca="false">Tabla_Simulada!X195-Tabla_ValidaciónMétodo!X195</f>
        <v>0</v>
      </c>
      <c r="X195" s="81" t="n">
        <f aca="false">Tabla_Simulada!Y195-Tabla_ValidaciónMétodo!Y195</f>
        <v>0</v>
      </c>
      <c r="Y195" s="81" t="n">
        <f aca="false">Tabla_Simulada!Z195-Tabla_ValidaciónMétodo!Z195</f>
        <v>0</v>
      </c>
      <c r="Z195" s="81" t="n">
        <f aca="false">Tabla_Simulada!AA195-Tabla_ValidaciónMétodo!AA195</f>
        <v>0</v>
      </c>
      <c r="AC195" s="91" t="n">
        <f aca="false">Tabla_Simulada!AD195-Tabla_ValidaciónMétodo!AD195</f>
        <v>0</v>
      </c>
      <c r="AD195" s="92" t="n">
        <f aca="false">Tabla_Simulada!AE195-Tabla_ValidaciónMétodo!AE195</f>
        <v>0</v>
      </c>
      <c r="AE195" s="93" t="n">
        <f aca="false">Tabla_Simulada!AF195-Tabla_ValidaciónMétodo!AF195</f>
        <v>0</v>
      </c>
      <c r="AF195" s="92" t="n">
        <f aca="false">Tabla_Simulada!AG195-Tabla_ValidaciónMétodo!AG195</f>
        <v>0</v>
      </c>
      <c r="AG195" s="92" t="n">
        <f aca="false">Tabla_Simulada!AH195-Tabla_ValidaciónMétodo!AH195</f>
        <v>0</v>
      </c>
      <c r="AH195" s="92" t="n">
        <f aca="false">Tabla_Simulada!AI195-Tabla_ValidaciónMétodo!AI195</f>
        <v>0</v>
      </c>
      <c r="AI195" s="92" t="n">
        <f aca="false">Tabla_Simulada!AJ195-Tabla_ValidaciónMétodo!AJ195</f>
        <v>0</v>
      </c>
      <c r="AJ195" s="92" t="n">
        <f aca="false">Tabla_Simulada!AK195-Tabla_ValidaciónMétodo!AK195</f>
        <v>0</v>
      </c>
      <c r="AK195" s="92" t="n">
        <f aca="false">Tabla_Simulada!AL195-Tabla_ValidaciónMétodo!AL195</f>
        <v>0</v>
      </c>
      <c r="AL195" s="92" t="n">
        <f aca="false">Tabla_Simulada!AM195-Tabla_ValidaciónMétodo!AM195</f>
        <v>0</v>
      </c>
      <c r="AM195" s="92" t="n">
        <f aca="false">Tabla_Simulada!AN195-Tabla_ValidaciónMétodo!AN195</f>
        <v>0</v>
      </c>
      <c r="AO195" s="94" t="n">
        <f aca="false">Tabla_Simulada!AP195-Tabla_ValidaciónMétodo!AP195</f>
        <v>0</v>
      </c>
      <c r="AP195" s="81" t="n">
        <f aca="false">Tabla_Simulada!AQ195-Tabla_ValidaciónMétodo!AQ195</f>
        <v>0</v>
      </c>
      <c r="AQ195" s="94" t="n">
        <f aca="false">Tabla_Simulada!AR195-Tabla_ValidaciónMétodo!AR195</f>
        <v>0</v>
      </c>
      <c r="AR195" s="81" t="n">
        <f aca="false">Tabla_Simulada!AS195-Tabla_ValidaciónMétodo!AS195</f>
        <v>0</v>
      </c>
      <c r="AS195" s="94" t="n">
        <f aca="false">Tabla_Simulada!AT195-Tabla_ValidaciónMétodo!AT195</f>
        <v>0</v>
      </c>
      <c r="AT195" s="81" t="n">
        <f aca="false">Tabla_Simulada!AU195-Tabla_ValidaciónMétodo!AU195</f>
        <v>0</v>
      </c>
      <c r="AU195" s="94" t="n">
        <f aca="false">Tabla_Simulada!AV195-Tabla_ValidaciónMétodo!AV195</f>
        <v>0</v>
      </c>
      <c r="AV195" s="81" t="n">
        <f aca="false">Tabla_Simulada!AW195-Tabla_ValidaciónMétodo!AW195</f>
        <v>0</v>
      </c>
      <c r="AW195" s="94" t="n">
        <f aca="false">Tabla_Simulada!AX195-Tabla_ValidaciónMétodo!AX195</f>
        <v>0</v>
      </c>
      <c r="AX195" s="81" t="n">
        <f aca="false">Tabla_Simulada!AY195-Tabla_ValidaciónMétodo!AY195</f>
        <v>0</v>
      </c>
    </row>
    <row r="196" customFormat="false" ht="13.8" hidden="false" customHeight="false" outlineLevel="0" collapsed="false">
      <c r="A196" s="89" t="s">
        <v>50</v>
      </c>
      <c r="B196" s="81" t="n">
        <f aca="false">Tabla_Simulada!B196-Tabla_ValidaciónMétodo!B196</f>
        <v>0</v>
      </c>
      <c r="C196" s="81" t="n">
        <f aca="false">Tabla_Simulada!C196-Tabla_ValidaciónMétodo!C196</f>
        <v>0</v>
      </c>
      <c r="D196" s="81" t="n">
        <f aca="false">Tabla_Simulada!D196-Tabla_ValidaciónMétodo!D196</f>
        <v>0</v>
      </c>
      <c r="E196" s="81" t="n">
        <f aca="false">Tabla_Simulada!E196-Tabla_ValidaciónMétodo!E196</f>
        <v>0</v>
      </c>
      <c r="F196" s="81" t="n">
        <f aca="false">Tabla_Simulada!F196-Tabla_ValidaciónMétodo!F196</f>
        <v>0</v>
      </c>
      <c r="G196" s="81" t="n">
        <f aca="false">Tabla_Simulada!G196-Tabla_ValidaciónMétodo!G196</f>
        <v>0</v>
      </c>
      <c r="H196" s="81" t="n">
        <f aca="false">Tabla_Simulada!H196-Tabla_ValidaciónMétodo!H196</f>
        <v>0</v>
      </c>
      <c r="I196" s="94" t="n">
        <f aca="false">Tabla_Simulada!I196-Tabla_ValidaciónMétodo!I196</f>
        <v>0</v>
      </c>
      <c r="J196" s="81" t="n">
        <f aca="false">Tabla_Simulada!J196-Tabla_ValidaciónMétodo!J196</f>
        <v>0</v>
      </c>
      <c r="K196" s="94" t="n">
        <f aca="false">Tabla_Simulada!K196-Tabla_ValidaciónMétodo!K196</f>
        <v>0</v>
      </c>
      <c r="L196" s="81" t="n">
        <f aca="false">Tabla_Simulada!L196-Tabla_ValidaciónMétodo!L196</f>
        <v>0</v>
      </c>
      <c r="M196" s="94" t="n">
        <f aca="false">Tabla_Simulada!M196-Tabla_ValidaciónMétodo!M196</f>
        <v>0</v>
      </c>
      <c r="N196" s="81" t="n">
        <f aca="false">Tabla_Simulada!N196-Tabla_ValidaciónMétodo!N196</f>
        <v>0</v>
      </c>
      <c r="O196" s="81" t="n">
        <f aca="false">Tabla_Simulada!P196-Tabla_ValidaciónMétodo!P196</f>
        <v>0</v>
      </c>
      <c r="P196" s="81" t="n">
        <f aca="false">Tabla_Simulada!Q196-Tabla_ValidaciónMétodo!Q196</f>
        <v>0</v>
      </c>
      <c r="Q196" s="81" t="n">
        <f aca="false">Tabla_Simulada!R196-Tabla_ValidaciónMétodo!R196</f>
        <v>0</v>
      </c>
      <c r="S196" s="81" t="n">
        <f aca="false">Tabla_Simulada!T196-Tabla_ValidaciónMétodo!T196</f>
        <v>0</v>
      </c>
      <c r="T196" s="81" t="n">
        <f aca="false">Tabla_Simulada!U196-Tabla_ValidaciónMétodo!U196</f>
        <v>0</v>
      </c>
      <c r="U196" s="81" t="n">
        <f aca="false">Tabla_Simulada!V196-Tabla_ValidaciónMétodo!V196</f>
        <v>0</v>
      </c>
      <c r="V196" s="81" t="n">
        <f aca="false">Tabla_Simulada!W196-Tabla_ValidaciónMétodo!W196</f>
        <v>0</v>
      </c>
      <c r="W196" s="81" t="n">
        <f aca="false">Tabla_Simulada!X196-Tabla_ValidaciónMétodo!X196</f>
        <v>0</v>
      </c>
      <c r="X196" s="81" t="n">
        <f aca="false">Tabla_Simulada!Y196-Tabla_ValidaciónMétodo!Y196</f>
        <v>0</v>
      </c>
      <c r="Y196" s="81" t="n">
        <f aca="false">Tabla_Simulada!Z196-Tabla_ValidaciónMétodo!Z196</f>
        <v>0</v>
      </c>
      <c r="Z196" s="81" t="n">
        <f aca="false">Tabla_Simulada!AA196-Tabla_ValidaciónMétodo!AA196</f>
        <v>0</v>
      </c>
      <c r="AC196" s="91" t="n">
        <f aca="false">Tabla_Simulada!AD196-Tabla_ValidaciónMétodo!AD196</f>
        <v>0</v>
      </c>
      <c r="AD196" s="92" t="n">
        <f aca="false">Tabla_Simulada!AE196-Tabla_ValidaciónMétodo!AE196</f>
        <v>0</v>
      </c>
      <c r="AE196" s="93" t="n">
        <f aca="false">Tabla_Simulada!AF196-Tabla_ValidaciónMétodo!AF196</f>
        <v>0</v>
      </c>
      <c r="AF196" s="92" t="n">
        <f aca="false">Tabla_Simulada!AG196-Tabla_ValidaciónMétodo!AG196</f>
        <v>0</v>
      </c>
      <c r="AG196" s="92" t="n">
        <f aca="false">Tabla_Simulada!AH196-Tabla_ValidaciónMétodo!AH196</f>
        <v>0</v>
      </c>
      <c r="AH196" s="92" t="n">
        <f aca="false">Tabla_Simulada!AI196-Tabla_ValidaciónMétodo!AI196</f>
        <v>0</v>
      </c>
      <c r="AI196" s="92" t="n">
        <f aca="false">Tabla_Simulada!AJ196-Tabla_ValidaciónMétodo!AJ196</f>
        <v>0</v>
      </c>
      <c r="AJ196" s="92" t="n">
        <f aca="false">Tabla_Simulada!AK196-Tabla_ValidaciónMétodo!AK196</f>
        <v>0</v>
      </c>
      <c r="AK196" s="92" t="n">
        <f aca="false">Tabla_Simulada!AL196-Tabla_ValidaciónMétodo!AL196</f>
        <v>0</v>
      </c>
      <c r="AL196" s="92" t="n">
        <f aca="false">Tabla_Simulada!AM196-Tabla_ValidaciónMétodo!AM196</f>
        <v>0</v>
      </c>
      <c r="AM196" s="92" t="n">
        <f aca="false">Tabla_Simulada!AN196-Tabla_ValidaciónMétodo!AN196</f>
        <v>0</v>
      </c>
      <c r="AO196" s="94" t="n">
        <f aca="false">Tabla_Simulada!AP196-Tabla_ValidaciónMétodo!AP196</f>
        <v>0</v>
      </c>
      <c r="AP196" s="81" t="n">
        <f aca="false">Tabla_Simulada!AQ196-Tabla_ValidaciónMétodo!AQ196</f>
        <v>0</v>
      </c>
      <c r="AQ196" s="94" t="n">
        <f aca="false">Tabla_Simulada!AR196-Tabla_ValidaciónMétodo!AR196</f>
        <v>0</v>
      </c>
      <c r="AR196" s="81" t="n">
        <f aca="false">Tabla_Simulada!AS196-Tabla_ValidaciónMétodo!AS196</f>
        <v>0</v>
      </c>
      <c r="AS196" s="94" t="n">
        <f aca="false">Tabla_Simulada!AT196-Tabla_ValidaciónMétodo!AT196</f>
        <v>0</v>
      </c>
      <c r="AT196" s="81" t="n">
        <f aca="false">Tabla_Simulada!AU196-Tabla_ValidaciónMétodo!AU196</f>
        <v>0</v>
      </c>
      <c r="AU196" s="94" t="n">
        <f aca="false">Tabla_Simulada!AV196-Tabla_ValidaciónMétodo!AV196</f>
        <v>0</v>
      </c>
      <c r="AV196" s="81" t="n">
        <f aca="false">Tabla_Simulada!AW196-Tabla_ValidaciónMétodo!AW196</f>
        <v>0</v>
      </c>
      <c r="AW196" s="94" t="n">
        <f aca="false">Tabla_Simulada!AX196-Tabla_ValidaciónMétodo!AX196</f>
        <v>0</v>
      </c>
      <c r="AX196" s="81" t="n">
        <f aca="false">Tabla_Simulada!AY196-Tabla_ValidaciónMétodo!AY196</f>
        <v>0</v>
      </c>
    </row>
    <row r="197" customFormat="false" ht="13.8" hidden="false" customHeight="false" outlineLevel="0" collapsed="false">
      <c r="A197" s="89" t="s">
        <v>51</v>
      </c>
      <c r="B197" s="81" t="n">
        <f aca="false">Tabla_Simulada!B197-Tabla_ValidaciónMétodo!B197</f>
        <v>0</v>
      </c>
      <c r="C197" s="81" t="n">
        <f aca="false">Tabla_Simulada!C197-Tabla_ValidaciónMétodo!C197</f>
        <v>0</v>
      </c>
      <c r="D197" s="81" t="n">
        <f aca="false">Tabla_Simulada!D197-Tabla_ValidaciónMétodo!D197</f>
        <v>0</v>
      </c>
      <c r="E197" s="81" t="n">
        <f aca="false">Tabla_Simulada!E197-Tabla_ValidaciónMétodo!E197</f>
        <v>0</v>
      </c>
      <c r="F197" s="81" t="n">
        <f aca="false">Tabla_Simulada!F197-Tabla_ValidaciónMétodo!F197</f>
        <v>0</v>
      </c>
      <c r="G197" s="81" t="n">
        <f aca="false">Tabla_Simulada!G197-Tabla_ValidaciónMétodo!G197</f>
        <v>0</v>
      </c>
      <c r="H197" s="81" t="n">
        <f aca="false">Tabla_Simulada!H197-Tabla_ValidaciónMétodo!H197</f>
        <v>0</v>
      </c>
      <c r="I197" s="94" t="n">
        <f aca="false">Tabla_Simulada!I197-Tabla_ValidaciónMétodo!I197</f>
        <v>0</v>
      </c>
      <c r="J197" s="81" t="n">
        <f aca="false">Tabla_Simulada!J197-Tabla_ValidaciónMétodo!J197</f>
        <v>0</v>
      </c>
      <c r="K197" s="94" t="n">
        <f aca="false">Tabla_Simulada!K197-Tabla_ValidaciónMétodo!K197</f>
        <v>0</v>
      </c>
      <c r="L197" s="81" t="n">
        <f aca="false">Tabla_Simulada!L197-Tabla_ValidaciónMétodo!L197</f>
        <v>0</v>
      </c>
      <c r="M197" s="94" t="n">
        <f aca="false">Tabla_Simulada!M197-Tabla_ValidaciónMétodo!M197</f>
        <v>0</v>
      </c>
      <c r="N197" s="81" t="n">
        <f aca="false">Tabla_Simulada!N197-Tabla_ValidaciónMétodo!N197</f>
        <v>0</v>
      </c>
      <c r="O197" s="81" t="n">
        <f aca="false">Tabla_Simulada!P197-Tabla_ValidaciónMétodo!P197</f>
        <v>0</v>
      </c>
      <c r="P197" s="81" t="n">
        <f aca="false">Tabla_Simulada!Q197-Tabla_ValidaciónMétodo!Q197</f>
        <v>0</v>
      </c>
      <c r="Q197" s="81" t="n">
        <f aca="false">Tabla_Simulada!R197-Tabla_ValidaciónMétodo!R197</f>
        <v>0</v>
      </c>
      <c r="S197" s="81" t="n">
        <f aca="false">Tabla_Simulada!T197-Tabla_ValidaciónMétodo!T197</f>
        <v>0</v>
      </c>
      <c r="T197" s="81" t="n">
        <f aca="false">Tabla_Simulada!U197-Tabla_ValidaciónMétodo!U197</f>
        <v>0</v>
      </c>
      <c r="U197" s="81" t="n">
        <f aca="false">Tabla_Simulada!V197-Tabla_ValidaciónMétodo!V197</f>
        <v>0</v>
      </c>
      <c r="V197" s="81" t="n">
        <f aca="false">Tabla_Simulada!W197-Tabla_ValidaciónMétodo!W197</f>
        <v>0</v>
      </c>
      <c r="W197" s="81" t="n">
        <f aca="false">Tabla_Simulada!X197-Tabla_ValidaciónMétodo!X197</f>
        <v>0</v>
      </c>
      <c r="X197" s="81" t="n">
        <f aca="false">Tabla_Simulada!Y197-Tabla_ValidaciónMétodo!Y197</f>
        <v>0</v>
      </c>
      <c r="Y197" s="81" t="n">
        <f aca="false">Tabla_Simulada!Z197-Tabla_ValidaciónMétodo!Z197</f>
        <v>0</v>
      </c>
      <c r="Z197" s="81" t="n">
        <f aca="false">Tabla_Simulada!AA197-Tabla_ValidaciónMétodo!AA197</f>
        <v>0</v>
      </c>
      <c r="AC197" s="91" t="n">
        <f aca="false">Tabla_Simulada!AD197-Tabla_ValidaciónMétodo!AD197</f>
        <v>0</v>
      </c>
      <c r="AD197" s="92" t="n">
        <f aca="false">Tabla_Simulada!AE197-Tabla_ValidaciónMétodo!AE197</f>
        <v>0</v>
      </c>
      <c r="AE197" s="93" t="n">
        <f aca="false">Tabla_Simulada!AF197-Tabla_ValidaciónMétodo!AF197</f>
        <v>0</v>
      </c>
      <c r="AF197" s="92" t="n">
        <f aca="false">Tabla_Simulada!AG197-Tabla_ValidaciónMétodo!AG197</f>
        <v>0</v>
      </c>
      <c r="AG197" s="92" t="n">
        <f aca="false">Tabla_Simulada!AH197-Tabla_ValidaciónMétodo!AH197</f>
        <v>0</v>
      </c>
      <c r="AH197" s="92" t="n">
        <f aca="false">Tabla_Simulada!AI197-Tabla_ValidaciónMétodo!AI197</f>
        <v>0</v>
      </c>
      <c r="AI197" s="92" t="n">
        <f aca="false">Tabla_Simulada!AJ197-Tabla_ValidaciónMétodo!AJ197</f>
        <v>0</v>
      </c>
      <c r="AJ197" s="92" t="n">
        <f aca="false">Tabla_Simulada!AK197-Tabla_ValidaciónMétodo!AK197</f>
        <v>0</v>
      </c>
      <c r="AK197" s="92" t="n">
        <f aca="false">Tabla_Simulada!AL197-Tabla_ValidaciónMétodo!AL197</f>
        <v>0</v>
      </c>
      <c r="AL197" s="92" t="n">
        <f aca="false">Tabla_Simulada!AM197-Tabla_ValidaciónMétodo!AM197</f>
        <v>0</v>
      </c>
      <c r="AM197" s="92" t="n">
        <f aca="false">Tabla_Simulada!AN197-Tabla_ValidaciónMétodo!AN197</f>
        <v>0</v>
      </c>
      <c r="AO197" s="94" t="n">
        <f aca="false">Tabla_Simulada!AP197-Tabla_ValidaciónMétodo!AP197</f>
        <v>0</v>
      </c>
      <c r="AP197" s="81" t="n">
        <f aca="false">Tabla_Simulada!AQ197-Tabla_ValidaciónMétodo!AQ197</f>
        <v>0</v>
      </c>
      <c r="AQ197" s="94" t="n">
        <f aca="false">Tabla_Simulada!AR197-Tabla_ValidaciónMétodo!AR197</f>
        <v>0</v>
      </c>
      <c r="AR197" s="81" t="n">
        <f aca="false">Tabla_Simulada!AS197-Tabla_ValidaciónMétodo!AS197</f>
        <v>0</v>
      </c>
      <c r="AS197" s="94" t="n">
        <f aca="false">Tabla_Simulada!AT197-Tabla_ValidaciónMétodo!AT197</f>
        <v>0</v>
      </c>
      <c r="AT197" s="81" t="n">
        <f aca="false">Tabla_Simulada!AU197-Tabla_ValidaciónMétodo!AU197</f>
        <v>0</v>
      </c>
      <c r="AU197" s="94" t="n">
        <f aca="false">Tabla_Simulada!AV197-Tabla_ValidaciónMétodo!AV197</f>
        <v>0</v>
      </c>
      <c r="AV197" s="81" t="n">
        <f aca="false">Tabla_Simulada!AW197-Tabla_ValidaciónMétodo!AW197</f>
        <v>0</v>
      </c>
      <c r="AW197" s="94" t="n">
        <f aca="false">Tabla_Simulada!AX197-Tabla_ValidaciónMétodo!AX197</f>
        <v>0</v>
      </c>
      <c r="AX197" s="81" t="n">
        <f aca="false">Tabla_Simulada!AY197-Tabla_ValidaciónMétodo!AY197</f>
        <v>0</v>
      </c>
    </row>
    <row r="198" customFormat="false" ht="13.8" hidden="false" customHeight="false" outlineLevel="0" collapsed="false">
      <c r="A198" s="89" t="s">
        <v>52</v>
      </c>
      <c r="B198" s="81" t="n">
        <f aca="false">Tabla_Simulada!B198-Tabla_ValidaciónMétodo!B198</f>
        <v>0</v>
      </c>
      <c r="C198" s="81" t="n">
        <f aca="false">Tabla_Simulada!C198-Tabla_ValidaciónMétodo!C198</f>
        <v>0</v>
      </c>
      <c r="D198" s="81" t="n">
        <f aca="false">Tabla_Simulada!D198-Tabla_ValidaciónMétodo!D198</f>
        <v>0</v>
      </c>
      <c r="E198" s="81" t="n">
        <f aca="false">Tabla_Simulada!E198-Tabla_ValidaciónMétodo!E198</f>
        <v>0</v>
      </c>
      <c r="F198" s="81" t="n">
        <f aca="false">Tabla_Simulada!F198-Tabla_ValidaciónMétodo!F198</f>
        <v>0</v>
      </c>
      <c r="G198" s="81" t="n">
        <f aca="false">Tabla_Simulada!G198-Tabla_ValidaciónMétodo!G198</f>
        <v>0</v>
      </c>
      <c r="H198" s="81" t="n">
        <f aca="false">Tabla_Simulada!H198-Tabla_ValidaciónMétodo!H198</f>
        <v>0</v>
      </c>
      <c r="I198" s="94" t="n">
        <f aca="false">Tabla_Simulada!I198-Tabla_ValidaciónMétodo!I198</f>
        <v>0</v>
      </c>
      <c r="J198" s="81" t="n">
        <f aca="false">Tabla_Simulada!J198-Tabla_ValidaciónMétodo!J198</f>
        <v>0</v>
      </c>
      <c r="K198" s="94" t="n">
        <f aca="false">Tabla_Simulada!K198-Tabla_ValidaciónMétodo!K198</f>
        <v>0</v>
      </c>
      <c r="L198" s="81" t="n">
        <f aca="false">Tabla_Simulada!L198-Tabla_ValidaciónMétodo!L198</f>
        <v>0</v>
      </c>
      <c r="M198" s="94" t="n">
        <f aca="false">Tabla_Simulada!M198-Tabla_ValidaciónMétodo!M198</f>
        <v>0</v>
      </c>
      <c r="N198" s="81" t="n">
        <f aca="false">Tabla_Simulada!N198-Tabla_ValidaciónMétodo!N198</f>
        <v>0</v>
      </c>
      <c r="O198" s="81" t="n">
        <f aca="false">Tabla_Simulada!P198-Tabla_ValidaciónMétodo!P198</f>
        <v>0</v>
      </c>
      <c r="P198" s="81" t="n">
        <f aca="false">Tabla_Simulada!Q198-Tabla_ValidaciónMétodo!Q198</f>
        <v>0</v>
      </c>
      <c r="Q198" s="81" t="n">
        <f aca="false">Tabla_Simulada!R198-Tabla_ValidaciónMétodo!R198</f>
        <v>0</v>
      </c>
      <c r="S198" s="81" t="n">
        <f aca="false">Tabla_Simulada!T198-Tabla_ValidaciónMétodo!T198</f>
        <v>0</v>
      </c>
      <c r="T198" s="81" t="n">
        <f aca="false">Tabla_Simulada!U198-Tabla_ValidaciónMétodo!U198</f>
        <v>0</v>
      </c>
      <c r="U198" s="81" t="n">
        <f aca="false">Tabla_Simulada!V198-Tabla_ValidaciónMétodo!V198</f>
        <v>0</v>
      </c>
      <c r="V198" s="81" t="n">
        <f aca="false">Tabla_Simulada!W198-Tabla_ValidaciónMétodo!W198</f>
        <v>0</v>
      </c>
      <c r="W198" s="81" t="n">
        <f aca="false">Tabla_Simulada!X198-Tabla_ValidaciónMétodo!X198</f>
        <v>0</v>
      </c>
      <c r="X198" s="81" t="n">
        <f aca="false">Tabla_Simulada!Y198-Tabla_ValidaciónMétodo!Y198</f>
        <v>0</v>
      </c>
      <c r="Y198" s="81" t="n">
        <f aca="false">Tabla_Simulada!Z198-Tabla_ValidaciónMétodo!Z198</f>
        <v>0</v>
      </c>
      <c r="Z198" s="81" t="n">
        <f aca="false">Tabla_Simulada!AA198-Tabla_ValidaciónMétodo!AA198</f>
        <v>0</v>
      </c>
      <c r="AC198" s="91" t="n">
        <f aca="false">Tabla_Simulada!AD198-Tabla_ValidaciónMétodo!AD198</f>
        <v>0</v>
      </c>
      <c r="AD198" s="92" t="n">
        <f aca="false">Tabla_Simulada!AE198-Tabla_ValidaciónMétodo!AE198</f>
        <v>0</v>
      </c>
      <c r="AE198" s="93" t="n">
        <f aca="false">Tabla_Simulada!AF198-Tabla_ValidaciónMétodo!AF198</f>
        <v>0</v>
      </c>
      <c r="AF198" s="92" t="n">
        <f aca="false">Tabla_Simulada!AG198-Tabla_ValidaciónMétodo!AG198</f>
        <v>0</v>
      </c>
      <c r="AG198" s="92" t="n">
        <f aca="false">Tabla_Simulada!AH198-Tabla_ValidaciónMétodo!AH198</f>
        <v>0</v>
      </c>
      <c r="AH198" s="92" t="n">
        <f aca="false">Tabla_Simulada!AI198-Tabla_ValidaciónMétodo!AI198</f>
        <v>0</v>
      </c>
      <c r="AI198" s="92" t="n">
        <f aca="false">Tabla_Simulada!AJ198-Tabla_ValidaciónMétodo!AJ198</f>
        <v>0</v>
      </c>
      <c r="AJ198" s="92" t="n">
        <f aca="false">Tabla_Simulada!AK198-Tabla_ValidaciónMétodo!AK198</f>
        <v>0</v>
      </c>
      <c r="AK198" s="92" t="n">
        <f aca="false">Tabla_Simulada!AL198-Tabla_ValidaciónMétodo!AL198</f>
        <v>0</v>
      </c>
      <c r="AL198" s="92" t="n">
        <f aca="false">Tabla_Simulada!AM198-Tabla_ValidaciónMétodo!AM198</f>
        <v>0</v>
      </c>
      <c r="AM198" s="92" t="n">
        <f aca="false">Tabla_Simulada!AN198-Tabla_ValidaciónMétodo!AN198</f>
        <v>0</v>
      </c>
      <c r="AO198" s="94" t="n">
        <f aca="false">Tabla_Simulada!AP198-Tabla_ValidaciónMétodo!AP198</f>
        <v>0</v>
      </c>
      <c r="AP198" s="81" t="n">
        <f aca="false">Tabla_Simulada!AQ198-Tabla_ValidaciónMétodo!AQ198</f>
        <v>0</v>
      </c>
      <c r="AQ198" s="94" t="n">
        <f aca="false">Tabla_Simulada!AR198-Tabla_ValidaciónMétodo!AR198</f>
        <v>0</v>
      </c>
      <c r="AR198" s="81" t="n">
        <f aca="false">Tabla_Simulada!AS198-Tabla_ValidaciónMétodo!AS198</f>
        <v>0</v>
      </c>
      <c r="AS198" s="94" t="n">
        <f aca="false">Tabla_Simulada!AT198-Tabla_ValidaciónMétodo!AT198</f>
        <v>0</v>
      </c>
      <c r="AT198" s="81" t="n">
        <f aca="false">Tabla_Simulada!AU198-Tabla_ValidaciónMétodo!AU198</f>
        <v>0</v>
      </c>
      <c r="AU198" s="94" t="n">
        <f aca="false">Tabla_Simulada!AV198-Tabla_ValidaciónMétodo!AV198</f>
        <v>0</v>
      </c>
      <c r="AV198" s="81" t="n">
        <f aca="false">Tabla_Simulada!AW198-Tabla_ValidaciónMétodo!AW198</f>
        <v>0</v>
      </c>
      <c r="AW198" s="94" t="n">
        <f aca="false">Tabla_Simulada!AX198-Tabla_ValidaciónMétodo!AX198</f>
        <v>0</v>
      </c>
      <c r="AX198" s="81" t="n">
        <f aca="false">Tabla_Simulada!AY198-Tabla_ValidaciónMétodo!AY198</f>
        <v>0</v>
      </c>
    </row>
    <row r="199" customFormat="false" ht="13.8" hidden="false" customHeight="false" outlineLevel="0" collapsed="false">
      <c r="A199" s="89" t="s">
        <v>53</v>
      </c>
      <c r="B199" s="81" t="n">
        <f aca="false">Tabla_Simulada!B199-Tabla_ValidaciónMétodo!B199</f>
        <v>0</v>
      </c>
      <c r="C199" s="81" t="n">
        <f aca="false">Tabla_Simulada!C199-Tabla_ValidaciónMétodo!C199</f>
        <v>0</v>
      </c>
      <c r="D199" s="81" t="n">
        <f aca="false">Tabla_Simulada!D199-Tabla_ValidaciónMétodo!D199</f>
        <v>0</v>
      </c>
      <c r="E199" s="81" t="n">
        <f aca="false">Tabla_Simulada!E199-Tabla_ValidaciónMétodo!E199</f>
        <v>0</v>
      </c>
      <c r="F199" s="81" t="n">
        <f aca="false">Tabla_Simulada!F199-Tabla_ValidaciónMétodo!F199</f>
        <v>0</v>
      </c>
      <c r="G199" s="81" t="n">
        <f aca="false">Tabla_Simulada!G199-Tabla_ValidaciónMétodo!G199</f>
        <v>0</v>
      </c>
      <c r="H199" s="81" t="n">
        <f aca="false">Tabla_Simulada!H199-Tabla_ValidaciónMétodo!H199</f>
        <v>0</v>
      </c>
      <c r="I199" s="94" t="n">
        <f aca="false">Tabla_Simulada!I199-Tabla_ValidaciónMétodo!I199</f>
        <v>0</v>
      </c>
      <c r="J199" s="81" t="n">
        <f aca="false">Tabla_Simulada!J199-Tabla_ValidaciónMétodo!J199</f>
        <v>0</v>
      </c>
      <c r="K199" s="94" t="n">
        <f aca="false">Tabla_Simulada!K199-Tabla_ValidaciónMétodo!K199</f>
        <v>0</v>
      </c>
      <c r="L199" s="81" t="n">
        <f aca="false">Tabla_Simulada!L199-Tabla_ValidaciónMétodo!L199</f>
        <v>0</v>
      </c>
      <c r="M199" s="94" t="n">
        <f aca="false">Tabla_Simulada!M199-Tabla_ValidaciónMétodo!M199</f>
        <v>0</v>
      </c>
      <c r="N199" s="81" t="n">
        <f aca="false">Tabla_Simulada!N199-Tabla_ValidaciónMétodo!N199</f>
        <v>0</v>
      </c>
      <c r="O199" s="81" t="n">
        <f aca="false">Tabla_Simulada!P199-Tabla_ValidaciónMétodo!P199</f>
        <v>0</v>
      </c>
      <c r="P199" s="81" t="n">
        <f aca="false">Tabla_Simulada!Q199-Tabla_ValidaciónMétodo!Q199</f>
        <v>0</v>
      </c>
      <c r="Q199" s="81" t="n">
        <f aca="false">Tabla_Simulada!R199-Tabla_ValidaciónMétodo!R199</f>
        <v>0</v>
      </c>
      <c r="S199" s="81" t="n">
        <f aca="false">Tabla_Simulada!T199-Tabla_ValidaciónMétodo!T199</f>
        <v>0</v>
      </c>
      <c r="T199" s="81" t="n">
        <f aca="false">Tabla_Simulada!U199-Tabla_ValidaciónMétodo!U199</f>
        <v>0</v>
      </c>
      <c r="U199" s="81" t="n">
        <f aca="false">Tabla_Simulada!V199-Tabla_ValidaciónMétodo!V199</f>
        <v>0</v>
      </c>
      <c r="V199" s="81" t="n">
        <f aca="false">Tabla_Simulada!W199-Tabla_ValidaciónMétodo!W199</f>
        <v>0</v>
      </c>
      <c r="W199" s="81" t="n">
        <f aca="false">Tabla_Simulada!X199-Tabla_ValidaciónMétodo!X199</f>
        <v>0</v>
      </c>
      <c r="X199" s="81" t="n">
        <f aca="false">Tabla_Simulada!Y199-Tabla_ValidaciónMétodo!Y199</f>
        <v>0</v>
      </c>
      <c r="Y199" s="81" t="n">
        <f aca="false">Tabla_Simulada!Z199-Tabla_ValidaciónMétodo!Z199</f>
        <v>0</v>
      </c>
      <c r="Z199" s="81" t="n">
        <f aca="false">Tabla_Simulada!AA199-Tabla_ValidaciónMétodo!AA199</f>
        <v>0</v>
      </c>
      <c r="AC199" s="91" t="n">
        <f aca="false">Tabla_Simulada!AD199-Tabla_ValidaciónMétodo!AD199</f>
        <v>0</v>
      </c>
      <c r="AD199" s="92" t="n">
        <f aca="false">Tabla_Simulada!AE199-Tabla_ValidaciónMétodo!AE199</f>
        <v>0</v>
      </c>
      <c r="AE199" s="93" t="n">
        <f aca="false">Tabla_Simulada!AF199-Tabla_ValidaciónMétodo!AF199</f>
        <v>0</v>
      </c>
      <c r="AF199" s="92" t="n">
        <f aca="false">Tabla_Simulada!AG199-Tabla_ValidaciónMétodo!AG199</f>
        <v>0</v>
      </c>
      <c r="AG199" s="92" t="n">
        <f aca="false">Tabla_Simulada!AH199-Tabla_ValidaciónMétodo!AH199</f>
        <v>0</v>
      </c>
      <c r="AH199" s="92" t="n">
        <f aca="false">Tabla_Simulada!AI199-Tabla_ValidaciónMétodo!AI199</f>
        <v>0</v>
      </c>
      <c r="AI199" s="92" t="n">
        <f aca="false">Tabla_Simulada!AJ199-Tabla_ValidaciónMétodo!AJ199</f>
        <v>0</v>
      </c>
      <c r="AJ199" s="92" t="n">
        <f aca="false">Tabla_Simulada!AK199-Tabla_ValidaciónMétodo!AK199</f>
        <v>0</v>
      </c>
      <c r="AK199" s="92" t="n">
        <f aca="false">Tabla_Simulada!AL199-Tabla_ValidaciónMétodo!AL199</f>
        <v>0</v>
      </c>
      <c r="AL199" s="92" t="n">
        <f aca="false">Tabla_Simulada!AM199-Tabla_ValidaciónMétodo!AM199</f>
        <v>0</v>
      </c>
      <c r="AM199" s="92" t="n">
        <f aca="false">Tabla_Simulada!AN199-Tabla_ValidaciónMétodo!AN199</f>
        <v>0</v>
      </c>
      <c r="AO199" s="94" t="n">
        <f aca="false">Tabla_Simulada!AP199-Tabla_ValidaciónMétodo!AP199</f>
        <v>0</v>
      </c>
      <c r="AP199" s="81" t="n">
        <f aca="false">Tabla_Simulada!AQ199-Tabla_ValidaciónMétodo!AQ199</f>
        <v>0</v>
      </c>
      <c r="AQ199" s="94" t="n">
        <f aca="false">Tabla_Simulada!AR199-Tabla_ValidaciónMétodo!AR199</f>
        <v>0</v>
      </c>
      <c r="AR199" s="81" t="n">
        <f aca="false">Tabla_Simulada!AS199-Tabla_ValidaciónMétodo!AS199</f>
        <v>0</v>
      </c>
      <c r="AS199" s="94" t="n">
        <f aca="false">Tabla_Simulada!AT199-Tabla_ValidaciónMétodo!AT199</f>
        <v>0</v>
      </c>
      <c r="AT199" s="81" t="n">
        <f aca="false">Tabla_Simulada!AU199-Tabla_ValidaciónMétodo!AU199</f>
        <v>0</v>
      </c>
      <c r="AU199" s="94" t="n">
        <f aca="false">Tabla_Simulada!AV199-Tabla_ValidaciónMétodo!AV199</f>
        <v>0</v>
      </c>
      <c r="AV199" s="81" t="n">
        <f aca="false">Tabla_Simulada!AW199-Tabla_ValidaciónMétodo!AW199</f>
        <v>0</v>
      </c>
      <c r="AW199" s="94" t="n">
        <f aca="false">Tabla_Simulada!AX199-Tabla_ValidaciónMétodo!AX199</f>
        <v>0</v>
      </c>
      <c r="AX199" s="81" t="n">
        <f aca="false">Tabla_Simulada!AY199-Tabla_ValidaciónMétodo!AY199</f>
        <v>0</v>
      </c>
    </row>
    <row r="200" customFormat="false" ht="13.8" hidden="false" customHeight="false" outlineLevel="0" collapsed="false">
      <c r="A200" s="89" t="s">
        <v>54</v>
      </c>
      <c r="B200" s="81" t="n">
        <f aca="false">Tabla_Simulada!B200-Tabla_ValidaciónMétodo!B200</f>
        <v>0</v>
      </c>
      <c r="C200" s="81" t="n">
        <f aca="false">Tabla_Simulada!C200-Tabla_ValidaciónMétodo!C200</f>
        <v>0</v>
      </c>
      <c r="D200" s="81" t="n">
        <f aca="false">Tabla_Simulada!D200-Tabla_ValidaciónMétodo!D200</f>
        <v>0</v>
      </c>
      <c r="E200" s="81" t="n">
        <f aca="false">Tabla_Simulada!E200-Tabla_ValidaciónMétodo!E200</f>
        <v>0</v>
      </c>
      <c r="F200" s="81" t="n">
        <f aca="false">Tabla_Simulada!F200-Tabla_ValidaciónMétodo!F200</f>
        <v>0</v>
      </c>
      <c r="G200" s="81" t="n">
        <f aca="false">Tabla_Simulada!G200-Tabla_ValidaciónMétodo!G200</f>
        <v>0</v>
      </c>
      <c r="H200" s="81" t="n">
        <f aca="false">Tabla_Simulada!H200-Tabla_ValidaciónMétodo!H200</f>
        <v>0</v>
      </c>
      <c r="I200" s="94" t="n">
        <f aca="false">Tabla_Simulada!I200-Tabla_ValidaciónMétodo!I200</f>
        <v>0</v>
      </c>
      <c r="J200" s="81" t="n">
        <f aca="false">Tabla_Simulada!J200-Tabla_ValidaciónMétodo!J200</f>
        <v>0</v>
      </c>
      <c r="K200" s="94" t="n">
        <f aca="false">Tabla_Simulada!K200-Tabla_ValidaciónMétodo!K200</f>
        <v>0</v>
      </c>
      <c r="L200" s="81" t="n">
        <f aca="false">Tabla_Simulada!L200-Tabla_ValidaciónMétodo!L200</f>
        <v>0</v>
      </c>
      <c r="M200" s="94" t="n">
        <f aca="false">Tabla_Simulada!M200-Tabla_ValidaciónMétodo!M200</f>
        <v>0</v>
      </c>
      <c r="N200" s="81" t="n">
        <f aca="false">Tabla_Simulada!N200-Tabla_ValidaciónMétodo!N200</f>
        <v>0</v>
      </c>
      <c r="O200" s="81" t="n">
        <f aca="false">Tabla_Simulada!P200-Tabla_ValidaciónMétodo!P200</f>
        <v>0</v>
      </c>
      <c r="P200" s="81" t="n">
        <f aca="false">Tabla_Simulada!Q200-Tabla_ValidaciónMétodo!Q200</f>
        <v>0</v>
      </c>
      <c r="Q200" s="81" t="n">
        <f aca="false">Tabla_Simulada!R200-Tabla_ValidaciónMétodo!R200</f>
        <v>0</v>
      </c>
      <c r="S200" s="81" t="n">
        <f aca="false">Tabla_Simulada!T200-Tabla_ValidaciónMétodo!T200</f>
        <v>0</v>
      </c>
      <c r="T200" s="81" t="n">
        <f aca="false">Tabla_Simulada!U200-Tabla_ValidaciónMétodo!U200</f>
        <v>0</v>
      </c>
      <c r="U200" s="81" t="n">
        <f aca="false">Tabla_Simulada!V200-Tabla_ValidaciónMétodo!V200</f>
        <v>0</v>
      </c>
      <c r="V200" s="81" t="n">
        <f aca="false">Tabla_Simulada!W200-Tabla_ValidaciónMétodo!W200</f>
        <v>0</v>
      </c>
      <c r="W200" s="81" t="n">
        <f aca="false">Tabla_Simulada!X200-Tabla_ValidaciónMétodo!X200</f>
        <v>0</v>
      </c>
      <c r="X200" s="81" t="n">
        <f aca="false">Tabla_Simulada!Y200-Tabla_ValidaciónMétodo!Y200</f>
        <v>0</v>
      </c>
      <c r="Y200" s="81" t="n">
        <f aca="false">Tabla_Simulada!Z200-Tabla_ValidaciónMétodo!Z200</f>
        <v>0</v>
      </c>
      <c r="Z200" s="81" t="n">
        <f aca="false">Tabla_Simulada!AA200-Tabla_ValidaciónMétodo!AA200</f>
        <v>0</v>
      </c>
      <c r="AC200" s="91" t="n">
        <f aca="false">Tabla_Simulada!AD200-Tabla_ValidaciónMétodo!AD200</f>
        <v>0</v>
      </c>
      <c r="AD200" s="92" t="n">
        <f aca="false">Tabla_Simulada!AE200-Tabla_ValidaciónMétodo!AE200</f>
        <v>0</v>
      </c>
      <c r="AE200" s="93" t="n">
        <f aca="false">Tabla_Simulada!AF200-Tabla_ValidaciónMétodo!AF200</f>
        <v>0</v>
      </c>
      <c r="AF200" s="92" t="n">
        <f aca="false">Tabla_Simulada!AG200-Tabla_ValidaciónMétodo!AG200</f>
        <v>0</v>
      </c>
      <c r="AG200" s="92" t="n">
        <f aca="false">Tabla_Simulada!AH200-Tabla_ValidaciónMétodo!AH200</f>
        <v>0</v>
      </c>
      <c r="AH200" s="92" t="n">
        <f aca="false">Tabla_Simulada!AI200-Tabla_ValidaciónMétodo!AI200</f>
        <v>0</v>
      </c>
      <c r="AI200" s="92" t="n">
        <f aca="false">Tabla_Simulada!AJ200-Tabla_ValidaciónMétodo!AJ200</f>
        <v>0</v>
      </c>
      <c r="AJ200" s="92" t="n">
        <f aca="false">Tabla_Simulada!AK200-Tabla_ValidaciónMétodo!AK200</f>
        <v>0</v>
      </c>
      <c r="AK200" s="92" t="n">
        <f aca="false">Tabla_Simulada!AL200-Tabla_ValidaciónMétodo!AL200</f>
        <v>0</v>
      </c>
      <c r="AL200" s="92" t="n">
        <f aca="false">Tabla_Simulada!AM200-Tabla_ValidaciónMétodo!AM200</f>
        <v>0</v>
      </c>
      <c r="AM200" s="92" t="n">
        <f aca="false">Tabla_Simulada!AN200-Tabla_ValidaciónMétodo!AN200</f>
        <v>0</v>
      </c>
      <c r="AO200" s="94" t="n">
        <f aca="false">Tabla_Simulada!AP200-Tabla_ValidaciónMétodo!AP200</f>
        <v>0</v>
      </c>
      <c r="AP200" s="81" t="n">
        <f aca="false">Tabla_Simulada!AQ200-Tabla_ValidaciónMétodo!AQ200</f>
        <v>0</v>
      </c>
      <c r="AQ200" s="94" t="n">
        <f aca="false">Tabla_Simulada!AR200-Tabla_ValidaciónMétodo!AR200</f>
        <v>0</v>
      </c>
      <c r="AR200" s="81" t="n">
        <f aca="false">Tabla_Simulada!AS200-Tabla_ValidaciónMétodo!AS200</f>
        <v>0</v>
      </c>
      <c r="AS200" s="94" t="n">
        <f aca="false">Tabla_Simulada!AT200-Tabla_ValidaciónMétodo!AT200</f>
        <v>0</v>
      </c>
      <c r="AT200" s="81" t="n">
        <f aca="false">Tabla_Simulada!AU200-Tabla_ValidaciónMétodo!AU200</f>
        <v>0</v>
      </c>
      <c r="AU200" s="94" t="n">
        <f aca="false">Tabla_Simulada!AV200-Tabla_ValidaciónMétodo!AV200</f>
        <v>0</v>
      </c>
      <c r="AV200" s="81" t="n">
        <f aca="false">Tabla_Simulada!AW200-Tabla_ValidaciónMétodo!AW200</f>
        <v>0</v>
      </c>
      <c r="AW200" s="94" t="n">
        <f aca="false">Tabla_Simulada!AX200-Tabla_ValidaciónMétodo!AX200</f>
        <v>0</v>
      </c>
      <c r="AX200" s="81" t="n">
        <f aca="false">Tabla_Simulada!AY200-Tabla_ValidaciónMétodo!AY200</f>
        <v>0</v>
      </c>
    </row>
    <row r="201" customFormat="false" ht="13.8" hidden="false" customHeight="false" outlineLevel="0" collapsed="false">
      <c r="A201" s="89" t="s">
        <v>55</v>
      </c>
      <c r="B201" s="81" t="n">
        <f aca="false">Tabla_Simulada!B201-Tabla_ValidaciónMétodo!B201</f>
        <v>0</v>
      </c>
      <c r="C201" s="81" t="n">
        <f aca="false">Tabla_Simulada!C201-Tabla_ValidaciónMétodo!C201</f>
        <v>0</v>
      </c>
      <c r="D201" s="81" t="n">
        <f aca="false">Tabla_Simulada!D201-Tabla_ValidaciónMétodo!D201</f>
        <v>0</v>
      </c>
      <c r="E201" s="81" t="n">
        <f aca="false">Tabla_Simulada!E201-Tabla_ValidaciónMétodo!E201</f>
        <v>0</v>
      </c>
      <c r="F201" s="81" t="n">
        <f aca="false">Tabla_Simulada!F201-Tabla_ValidaciónMétodo!F201</f>
        <v>0</v>
      </c>
      <c r="G201" s="81" t="n">
        <f aca="false">Tabla_Simulada!G201-Tabla_ValidaciónMétodo!G201</f>
        <v>0</v>
      </c>
      <c r="H201" s="81" t="n">
        <f aca="false">Tabla_Simulada!H201-Tabla_ValidaciónMétodo!H201</f>
        <v>0</v>
      </c>
      <c r="I201" s="94" t="n">
        <f aca="false">Tabla_Simulada!I201-Tabla_ValidaciónMétodo!I201</f>
        <v>0</v>
      </c>
      <c r="J201" s="81" t="n">
        <f aca="false">Tabla_Simulada!J201-Tabla_ValidaciónMétodo!J201</f>
        <v>0</v>
      </c>
      <c r="K201" s="94" t="n">
        <f aca="false">Tabla_Simulada!K201-Tabla_ValidaciónMétodo!K201</f>
        <v>0</v>
      </c>
      <c r="L201" s="81" t="n">
        <f aca="false">Tabla_Simulada!L201-Tabla_ValidaciónMétodo!L201</f>
        <v>0</v>
      </c>
      <c r="M201" s="94" t="n">
        <f aca="false">Tabla_Simulada!M201-Tabla_ValidaciónMétodo!M201</f>
        <v>0</v>
      </c>
      <c r="N201" s="81" t="n">
        <f aca="false">Tabla_Simulada!N201-Tabla_ValidaciónMétodo!N201</f>
        <v>0</v>
      </c>
      <c r="O201" s="81" t="n">
        <f aca="false">Tabla_Simulada!P201-Tabla_ValidaciónMétodo!P201</f>
        <v>0</v>
      </c>
      <c r="P201" s="81" t="n">
        <f aca="false">Tabla_Simulada!Q201-Tabla_ValidaciónMétodo!Q201</f>
        <v>0</v>
      </c>
      <c r="Q201" s="81" t="n">
        <f aca="false">Tabla_Simulada!R201-Tabla_ValidaciónMétodo!R201</f>
        <v>0</v>
      </c>
      <c r="S201" s="81" t="n">
        <f aca="false">Tabla_Simulada!T201-Tabla_ValidaciónMétodo!T201</f>
        <v>0</v>
      </c>
      <c r="T201" s="81" t="n">
        <f aca="false">Tabla_Simulada!U201-Tabla_ValidaciónMétodo!U201</f>
        <v>0</v>
      </c>
      <c r="U201" s="81" t="n">
        <f aca="false">Tabla_Simulada!V201-Tabla_ValidaciónMétodo!V201</f>
        <v>0</v>
      </c>
      <c r="V201" s="81" t="n">
        <f aca="false">Tabla_Simulada!W201-Tabla_ValidaciónMétodo!W201</f>
        <v>0</v>
      </c>
      <c r="W201" s="81" t="n">
        <f aca="false">Tabla_Simulada!X201-Tabla_ValidaciónMétodo!X201</f>
        <v>0</v>
      </c>
      <c r="X201" s="81" t="n">
        <f aca="false">Tabla_Simulada!Y201-Tabla_ValidaciónMétodo!Y201</f>
        <v>0</v>
      </c>
      <c r="Y201" s="81" t="n">
        <f aca="false">Tabla_Simulada!Z201-Tabla_ValidaciónMétodo!Z201</f>
        <v>0</v>
      </c>
      <c r="Z201" s="81" t="n">
        <f aca="false">Tabla_Simulada!AA201-Tabla_ValidaciónMétodo!AA201</f>
        <v>0</v>
      </c>
      <c r="AC201" s="91" t="n">
        <f aca="false">Tabla_Simulada!AD201-Tabla_ValidaciónMétodo!AD201</f>
        <v>0</v>
      </c>
      <c r="AD201" s="92" t="n">
        <f aca="false">Tabla_Simulada!AE201-Tabla_ValidaciónMétodo!AE201</f>
        <v>0</v>
      </c>
      <c r="AE201" s="93" t="n">
        <f aca="false">Tabla_Simulada!AF201-Tabla_ValidaciónMétodo!AF201</f>
        <v>0</v>
      </c>
      <c r="AF201" s="92" t="n">
        <f aca="false">Tabla_Simulada!AG201-Tabla_ValidaciónMétodo!AG201</f>
        <v>0</v>
      </c>
      <c r="AG201" s="92" t="n">
        <f aca="false">Tabla_Simulada!AH201-Tabla_ValidaciónMétodo!AH201</f>
        <v>0</v>
      </c>
      <c r="AH201" s="92" t="n">
        <f aca="false">Tabla_Simulada!AI201-Tabla_ValidaciónMétodo!AI201</f>
        <v>0</v>
      </c>
      <c r="AI201" s="92" t="n">
        <f aca="false">Tabla_Simulada!AJ201-Tabla_ValidaciónMétodo!AJ201</f>
        <v>0</v>
      </c>
      <c r="AJ201" s="92" t="n">
        <f aca="false">Tabla_Simulada!AK201-Tabla_ValidaciónMétodo!AK201</f>
        <v>0</v>
      </c>
      <c r="AK201" s="92" t="n">
        <f aca="false">Tabla_Simulada!AL201-Tabla_ValidaciónMétodo!AL201</f>
        <v>0</v>
      </c>
      <c r="AL201" s="92" t="n">
        <f aca="false">Tabla_Simulada!AM201-Tabla_ValidaciónMétodo!AM201</f>
        <v>0</v>
      </c>
      <c r="AM201" s="92" t="n">
        <f aca="false">Tabla_Simulada!AN201-Tabla_ValidaciónMétodo!AN201</f>
        <v>0</v>
      </c>
      <c r="AO201" s="94" t="n">
        <f aca="false">Tabla_Simulada!AP201-Tabla_ValidaciónMétodo!AP201</f>
        <v>0</v>
      </c>
      <c r="AP201" s="81" t="n">
        <f aca="false">Tabla_Simulada!AQ201-Tabla_ValidaciónMétodo!AQ201</f>
        <v>0</v>
      </c>
      <c r="AQ201" s="94" t="n">
        <f aca="false">Tabla_Simulada!AR201-Tabla_ValidaciónMétodo!AR201</f>
        <v>0</v>
      </c>
      <c r="AR201" s="81" t="n">
        <f aca="false">Tabla_Simulada!AS201-Tabla_ValidaciónMétodo!AS201</f>
        <v>0</v>
      </c>
      <c r="AS201" s="94" t="n">
        <f aca="false">Tabla_Simulada!AT201-Tabla_ValidaciónMétodo!AT201</f>
        <v>0</v>
      </c>
      <c r="AT201" s="81" t="n">
        <f aca="false">Tabla_Simulada!AU201-Tabla_ValidaciónMétodo!AU201</f>
        <v>0</v>
      </c>
      <c r="AU201" s="94" t="n">
        <f aca="false">Tabla_Simulada!AV201-Tabla_ValidaciónMétodo!AV201</f>
        <v>0</v>
      </c>
      <c r="AV201" s="81" t="n">
        <f aca="false">Tabla_Simulada!AW201-Tabla_ValidaciónMétodo!AW201</f>
        <v>0</v>
      </c>
      <c r="AW201" s="94" t="n">
        <f aca="false">Tabla_Simulada!AX201-Tabla_ValidaciónMétodo!AX201</f>
        <v>0</v>
      </c>
      <c r="AX201" s="81" t="n">
        <f aca="false">Tabla_Simulada!AY201-Tabla_ValidaciónMétodo!AY201</f>
        <v>0</v>
      </c>
    </row>
    <row r="202" customFormat="false" ht="13.8" hidden="false" customHeight="false" outlineLevel="0" collapsed="false">
      <c r="A202" s="89" t="s">
        <v>56</v>
      </c>
      <c r="B202" s="81" t="n">
        <f aca="false">Tabla_Simulada!B202-Tabla_ValidaciónMétodo!B202</f>
        <v>0</v>
      </c>
      <c r="C202" s="81" t="n">
        <f aca="false">Tabla_Simulada!C202-Tabla_ValidaciónMétodo!C202</f>
        <v>0</v>
      </c>
      <c r="D202" s="81" t="n">
        <f aca="false">Tabla_Simulada!D202-Tabla_ValidaciónMétodo!D202</f>
        <v>0</v>
      </c>
      <c r="E202" s="81" t="n">
        <f aca="false">Tabla_Simulada!E202-Tabla_ValidaciónMétodo!E202</f>
        <v>0</v>
      </c>
      <c r="F202" s="81" t="n">
        <f aca="false">Tabla_Simulada!F202-Tabla_ValidaciónMétodo!F202</f>
        <v>0</v>
      </c>
      <c r="G202" s="81" t="n">
        <f aca="false">Tabla_Simulada!G202-Tabla_ValidaciónMétodo!G202</f>
        <v>0</v>
      </c>
      <c r="H202" s="81" t="n">
        <f aca="false">Tabla_Simulada!H202-Tabla_ValidaciónMétodo!H202</f>
        <v>0</v>
      </c>
      <c r="I202" s="94" t="n">
        <f aca="false">Tabla_Simulada!I202-Tabla_ValidaciónMétodo!I202</f>
        <v>0</v>
      </c>
      <c r="J202" s="81" t="n">
        <f aca="false">Tabla_Simulada!J202-Tabla_ValidaciónMétodo!J202</f>
        <v>0</v>
      </c>
      <c r="K202" s="94" t="n">
        <f aca="false">Tabla_Simulada!K202-Tabla_ValidaciónMétodo!K202</f>
        <v>0</v>
      </c>
      <c r="L202" s="81" t="n">
        <f aca="false">Tabla_Simulada!L202-Tabla_ValidaciónMétodo!L202</f>
        <v>0</v>
      </c>
      <c r="M202" s="94" t="n">
        <f aca="false">Tabla_Simulada!M202-Tabla_ValidaciónMétodo!M202</f>
        <v>0</v>
      </c>
      <c r="N202" s="81" t="n">
        <f aca="false">Tabla_Simulada!N202-Tabla_ValidaciónMétodo!N202</f>
        <v>0</v>
      </c>
      <c r="O202" s="81" t="n">
        <f aca="false">Tabla_Simulada!P202-Tabla_ValidaciónMétodo!P202</f>
        <v>0</v>
      </c>
      <c r="P202" s="81" t="n">
        <f aca="false">Tabla_Simulada!Q202-Tabla_ValidaciónMétodo!Q202</f>
        <v>0</v>
      </c>
      <c r="Q202" s="81" t="n">
        <f aca="false">Tabla_Simulada!R202-Tabla_ValidaciónMétodo!R202</f>
        <v>0</v>
      </c>
      <c r="S202" s="81" t="n">
        <f aca="false">Tabla_Simulada!T202-Tabla_ValidaciónMétodo!T202</f>
        <v>0</v>
      </c>
      <c r="T202" s="81" t="n">
        <f aca="false">Tabla_Simulada!U202-Tabla_ValidaciónMétodo!U202</f>
        <v>0</v>
      </c>
      <c r="U202" s="81" t="n">
        <f aca="false">Tabla_Simulada!V202-Tabla_ValidaciónMétodo!V202</f>
        <v>0</v>
      </c>
      <c r="V202" s="81" t="n">
        <f aca="false">Tabla_Simulada!W202-Tabla_ValidaciónMétodo!W202</f>
        <v>0</v>
      </c>
      <c r="W202" s="81" t="n">
        <f aca="false">Tabla_Simulada!X202-Tabla_ValidaciónMétodo!X202</f>
        <v>0</v>
      </c>
      <c r="X202" s="81" t="n">
        <f aca="false">Tabla_Simulada!Y202-Tabla_ValidaciónMétodo!Y202</f>
        <v>0</v>
      </c>
      <c r="Y202" s="81" t="n">
        <f aca="false">Tabla_Simulada!Z202-Tabla_ValidaciónMétodo!Z202</f>
        <v>0</v>
      </c>
      <c r="Z202" s="81" t="n">
        <f aca="false">Tabla_Simulada!AA202-Tabla_ValidaciónMétodo!AA202</f>
        <v>0</v>
      </c>
      <c r="AC202" s="91" t="n">
        <f aca="false">Tabla_Simulada!AD202-Tabla_ValidaciónMétodo!AD202</f>
        <v>0</v>
      </c>
      <c r="AD202" s="92" t="n">
        <f aca="false">Tabla_Simulada!AE202-Tabla_ValidaciónMétodo!AE202</f>
        <v>0</v>
      </c>
      <c r="AE202" s="93" t="n">
        <f aca="false">Tabla_Simulada!AF202-Tabla_ValidaciónMétodo!AF202</f>
        <v>0</v>
      </c>
      <c r="AF202" s="92" t="n">
        <f aca="false">Tabla_Simulada!AG202-Tabla_ValidaciónMétodo!AG202</f>
        <v>0</v>
      </c>
      <c r="AG202" s="92" t="n">
        <f aca="false">Tabla_Simulada!AH202-Tabla_ValidaciónMétodo!AH202</f>
        <v>0</v>
      </c>
      <c r="AH202" s="92" t="n">
        <f aca="false">Tabla_Simulada!AI202-Tabla_ValidaciónMétodo!AI202</f>
        <v>0</v>
      </c>
      <c r="AI202" s="92" t="n">
        <f aca="false">Tabla_Simulada!AJ202-Tabla_ValidaciónMétodo!AJ202</f>
        <v>0</v>
      </c>
      <c r="AJ202" s="92" t="n">
        <f aca="false">Tabla_Simulada!AK202-Tabla_ValidaciónMétodo!AK202</f>
        <v>0</v>
      </c>
      <c r="AK202" s="92" t="n">
        <f aca="false">Tabla_Simulada!AL202-Tabla_ValidaciónMétodo!AL202</f>
        <v>0</v>
      </c>
      <c r="AL202" s="92" t="n">
        <f aca="false">Tabla_Simulada!AM202-Tabla_ValidaciónMétodo!AM202</f>
        <v>0</v>
      </c>
      <c r="AM202" s="92" t="n">
        <f aca="false">Tabla_Simulada!AN202-Tabla_ValidaciónMétodo!AN202</f>
        <v>0</v>
      </c>
      <c r="AO202" s="94" t="n">
        <f aca="false">Tabla_Simulada!AP202-Tabla_ValidaciónMétodo!AP202</f>
        <v>0</v>
      </c>
      <c r="AP202" s="81" t="n">
        <f aca="false">Tabla_Simulada!AQ202-Tabla_ValidaciónMétodo!AQ202</f>
        <v>0</v>
      </c>
      <c r="AQ202" s="94" t="n">
        <f aca="false">Tabla_Simulada!AR202-Tabla_ValidaciónMétodo!AR202</f>
        <v>0</v>
      </c>
      <c r="AR202" s="81" t="n">
        <f aca="false">Tabla_Simulada!AS202-Tabla_ValidaciónMétodo!AS202</f>
        <v>0</v>
      </c>
      <c r="AS202" s="94" t="n">
        <f aca="false">Tabla_Simulada!AT202-Tabla_ValidaciónMétodo!AT202</f>
        <v>0</v>
      </c>
      <c r="AT202" s="81" t="n">
        <f aca="false">Tabla_Simulada!AU202-Tabla_ValidaciónMétodo!AU202</f>
        <v>0</v>
      </c>
      <c r="AU202" s="94" t="n">
        <f aca="false">Tabla_Simulada!AV202-Tabla_ValidaciónMétodo!AV202</f>
        <v>0</v>
      </c>
      <c r="AV202" s="81" t="n">
        <f aca="false">Tabla_Simulada!AW202-Tabla_ValidaciónMétodo!AW202</f>
        <v>0</v>
      </c>
      <c r="AW202" s="94" t="n">
        <f aca="false">Tabla_Simulada!AX202-Tabla_ValidaciónMétodo!AX202</f>
        <v>0</v>
      </c>
      <c r="AX202" s="81" t="n">
        <f aca="false">Tabla_Simulada!AY202-Tabla_ValidaciónMétodo!AY202</f>
        <v>0</v>
      </c>
    </row>
    <row r="203" customFormat="false" ht="13.8" hidden="false" customHeight="false" outlineLevel="0" collapsed="false">
      <c r="A203" s="89" t="s">
        <v>57</v>
      </c>
      <c r="B203" s="81" t="n">
        <f aca="false">Tabla_Simulada!B203-Tabla_ValidaciónMétodo!B203</f>
        <v>0</v>
      </c>
      <c r="C203" s="81" t="n">
        <f aca="false">Tabla_Simulada!C203-Tabla_ValidaciónMétodo!C203</f>
        <v>0</v>
      </c>
      <c r="D203" s="81" t="n">
        <f aca="false">Tabla_Simulada!D203-Tabla_ValidaciónMétodo!D203</f>
        <v>0</v>
      </c>
      <c r="E203" s="81" t="n">
        <f aca="false">Tabla_Simulada!E203-Tabla_ValidaciónMétodo!E203</f>
        <v>0</v>
      </c>
      <c r="F203" s="81" t="n">
        <f aca="false">Tabla_Simulada!F203-Tabla_ValidaciónMétodo!F203</f>
        <v>0</v>
      </c>
      <c r="G203" s="81" t="n">
        <f aca="false">Tabla_Simulada!G203-Tabla_ValidaciónMétodo!G203</f>
        <v>0</v>
      </c>
      <c r="H203" s="81" t="n">
        <f aca="false">Tabla_Simulada!H203-Tabla_ValidaciónMétodo!H203</f>
        <v>0</v>
      </c>
      <c r="I203" s="94" t="n">
        <f aca="false">Tabla_Simulada!I203-Tabla_ValidaciónMétodo!I203</f>
        <v>0</v>
      </c>
      <c r="J203" s="81" t="n">
        <f aca="false">Tabla_Simulada!J203-Tabla_ValidaciónMétodo!J203</f>
        <v>0</v>
      </c>
      <c r="K203" s="94" t="n">
        <f aca="false">Tabla_Simulada!K203-Tabla_ValidaciónMétodo!K203</f>
        <v>0</v>
      </c>
      <c r="L203" s="81" t="n">
        <f aca="false">Tabla_Simulada!L203-Tabla_ValidaciónMétodo!L203</f>
        <v>0</v>
      </c>
      <c r="M203" s="94" t="n">
        <f aca="false">Tabla_Simulada!M203-Tabla_ValidaciónMétodo!M203</f>
        <v>0</v>
      </c>
      <c r="N203" s="81" t="n">
        <f aca="false">Tabla_Simulada!N203-Tabla_ValidaciónMétodo!N203</f>
        <v>0</v>
      </c>
      <c r="O203" s="81" t="n">
        <f aca="false">Tabla_Simulada!P203-Tabla_ValidaciónMétodo!P203</f>
        <v>0</v>
      </c>
      <c r="P203" s="81" t="n">
        <f aca="false">Tabla_Simulada!Q203-Tabla_ValidaciónMétodo!Q203</f>
        <v>0</v>
      </c>
      <c r="Q203" s="81" t="n">
        <f aca="false">Tabla_Simulada!R203-Tabla_ValidaciónMétodo!R203</f>
        <v>0</v>
      </c>
      <c r="S203" s="81" t="n">
        <f aca="false">Tabla_Simulada!T203-Tabla_ValidaciónMétodo!T203</f>
        <v>0</v>
      </c>
      <c r="T203" s="81" t="n">
        <f aca="false">Tabla_Simulada!U203-Tabla_ValidaciónMétodo!U203</f>
        <v>0</v>
      </c>
      <c r="U203" s="81" t="n">
        <f aca="false">Tabla_Simulada!V203-Tabla_ValidaciónMétodo!V203</f>
        <v>0</v>
      </c>
      <c r="V203" s="81" t="n">
        <f aca="false">Tabla_Simulada!W203-Tabla_ValidaciónMétodo!W203</f>
        <v>0</v>
      </c>
      <c r="W203" s="81" t="n">
        <f aca="false">Tabla_Simulada!X203-Tabla_ValidaciónMétodo!X203</f>
        <v>0</v>
      </c>
      <c r="X203" s="81" t="n">
        <f aca="false">Tabla_Simulada!Y203-Tabla_ValidaciónMétodo!Y203</f>
        <v>0</v>
      </c>
      <c r="Y203" s="81" t="n">
        <f aca="false">Tabla_Simulada!Z203-Tabla_ValidaciónMétodo!Z203</f>
        <v>0</v>
      </c>
      <c r="Z203" s="81" t="n">
        <f aca="false">Tabla_Simulada!AA203-Tabla_ValidaciónMétodo!AA203</f>
        <v>0</v>
      </c>
      <c r="AC203" s="91" t="n">
        <f aca="false">Tabla_Simulada!AD203-Tabla_ValidaciónMétodo!AD203</f>
        <v>0</v>
      </c>
      <c r="AD203" s="92" t="n">
        <f aca="false">Tabla_Simulada!AE203-Tabla_ValidaciónMétodo!AE203</f>
        <v>0</v>
      </c>
      <c r="AE203" s="93" t="n">
        <f aca="false">Tabla_Simulada!AF203-Tabla_ValidaciónMétodo!AF203</f>
        <v>0</v>
      </c>
      <c r="AF203" s="92" t="n">
        <f aca="false">Tabla_Simulada!AG203-Tabla_ValidaciónMétodo!AG203</f>
        <v>0</v>
      </c>
      <c r="AG203" s="92" t="n">
        <f aca="false">Tabla_Simulada!AH203-Tabla_ValidaciónMétodo!AH203</f>
        <v>0</v>
      </c>
      <c r="AH203" s="92" t="n">
        <f aca="false">Tabla_Simulada!AI203-Tabla_ValidaciónMétodo!AI203</f>
        <v>0</v>
      </c>
      <c r="AI203" s="92" t="n">
        <f aca="false">Tabla_Simulada!AJ203-Tabla_ValidaciónMétodo!AJ203</f>
        <v>0</v>
      </c>
      <c r="AJ203" s="92" t="n">
        <f aca="false">Tabla_Simulada!AK203-Tabla_ValidaciónMétodo!AK203</f>
        <v>0</v>
      </c>
      <c r="AK203" s="92" t="n">
        <f aca="false">Tabla_Simulada!AL203-Tabla_ValidaciónMétodo!AL203</f>
        <v>0</v>
      </c>
      <c r="AL203" s="92" t="n">
        <f aca="false">Tabla_Simulada!AM203-Tabla_ValidaciónMétodo!AM203</f>
        <v>0</v>
      </c>
      <c r="AM203" s="92" t="n">
        <f aca="false">Tabla_Simulada!AN203-Tabla_ValidaciónMétodo!AN203</f>
        <v>0</v>
      </c>
      <c r="AO203" s="94" t="n">
        <f aca="false">Tabla_Simulada!AP203-Tabla_ValidaciónMétodo!AP203</f>
        <v>0</v>
      </c>
      <c r="AP203" s="81" t="n">
        <f aca="false">Tabla_Simulada!AQ203-Tabla_ValidaciónMétodo!AQ203</f>
        <v>0</v>
      </c>
      <c r="AQ203" s="94" t="n">
        <f aca="false">Tabla_Simulada!AR203-Tabla_ValidaciónMétodo!AR203</f>
        <v>0</v>
      </c>
      <c r="AR203" s="81" t="n">
        <f aca="false">Tabla_Simulada!AS203-Tabla_ValidaciónMétodo!AS203</f>
        <v>0</v>
      </c>
      <c r="AS203" s="94" t="n">
        <f aca="false">Tabla_Simulada!AT203-Tabla_ValidaciónMétodo!AT203</f>
        <v>0</v>
      </c>
      <c r="AT203" s="81" t="n">
        <f aca="false">Tabla_Simulada!AU203-Tabla_ValidaciónMétodo!AU203</f>
        <v>0</v>
      </c>
      <c r="AU203" s="94" t="n">
        <f aca="false">Tabla_Simulada!AV203-Tabla_ValidaciónMétodo!AV203</f>
        <v>0</v>
      </c>
      <c r="AV203" s="81" t="n">
        <f aca="false">Tabla_Simulada!AW203-Tabla_ValidaciónMétodo!AW203</f>
        <v>0</v>
      </c>
      <c r="AW203" s="94" t="n">
        <f aca="false">Tabla_Simulada!AX203-Tabla_ValidaciónMétodo!AX203</f>
        <v>0</v>
      </c>
      <c r="AX203" s="81" t="n">
        <f aca="false">Tabla_Simulada!AY203-Tabla_ValidaciónMétodo!AY203</f>
        <v>0</v>
      </c>
    </row>
    <row r="204" customFormat="false" ht="13.8" hidden="false" customHeight="false" outlineLevel="0" collapsed="false">
      <c r="A204" s="89" t="s">
        <v>58</v>
      </c>
      <c r="B204" s="81" t="n">
        <f aca="false">Tabla_Simulada!B204-Tabla_ValidaciónMétodo!B204</f>
        <v>0</v>
      </c>
      <c r="C204" s="81" t="n">
        <f aca="false">Tabla_Simulada!C204-Tabla_ValidaciónMétodo!C204</f>
        <v>0</v>
      </c>
      <c r="D204" s="81" t="n">
        <f aca="false">Tabla_Simulada!D204-Tabla_ValidaciónMétodo!D204</f>
        <v>0</v>
      </c>
      <c r="E204" s="81" t="n">
        <f aca="false">Tabla_Simulada!E204-Tabla_ValidaciónMétodo!E204</f>
        <v>0</v>
      </c>
      <c r="F204" s="81" t="n">
        <f aca="false">Tabla_Simulada!F204-Tabla_ValidaciónMétodo!F204</f>
        <v>0</v>
      </c>
      <c r="G204" s="81" t="n">
        <f aca="false">Tabla_Simulada!G204-Tabla_ValidaciónMétodo!G204</f>
        <v>0</v>
      </c>
      <c r="H204" s="81" t="n">
        <f aca="false">Tabla_Simulada!H204-Tabla_ValidaciónMétodo!H204</f>
        <v>0</v>
      </c>
      <c r="I204" s="94" t="n">
        <f aca="false">Tabla_Simulada!I204-Tabla_ValidaciónMétodo!I204</f>
        <v>0</v>
      </c>
      <c r="J204" s="81" t="n">
        <f aca="false">Tabla_Simulada!J204-Tabla_ValidaciónMétodo!J204</f>
        <v>0</v>
      </c>
      <c r="K204" s="94" t="n">
        <f aca="false">Tabla_Simulada!K204-Tabla_ValidaciónMétodo!K204</f>
        <v>0</v>
      </c>
      <c r="L204" s="81" t="n">
        <f aca="false">Tabla_Simulada!L204-Tabla_ValidaciónMétodo!L204</f>
        <v>0</v>
      </c>
      <c r="M204" s="94" t="n">
        <f aca="false">Tabla_Simulada!M204-Tabla_ValidaciónMétodo!M204</f>
        <v>0</v>
      </c>
      <c r="N204" s="81" t="n">
        <f aca="false">Tabla_Simulada!N204-Tabla_ValidaciónMétodo!N204</f>
        <v>0</v>
      </c>
      <c r="O204" s="81" t="n">
        <f aca="false">Tabla_Simulada!P204-Tabla_ValidaciónMétodo!P204</f>
        <v>0</v>
      </c>
      <c r="P204" s="81" t="n">
        <f aca="false">Tabla_Simulada!Q204-Tabla_ValidaciónMétodo!Q204</f>
        <v>0</v>
      </c>
      <c r="Q204" s="81" t="n">
        <f aca="false">Tabla_Simulada!R204-Tabla_ValidaciónMétodo!R204</f>
        <v>0</v>
      </c>
      <c r="S204" s="81" t="n">
        <f aca="false">Tabla_Simulada!T204-Tabla_ValidaciónMétodo!T204</f>
        <v>0</v>
      </c>
      <c r="T204" s="81" t="n">
        <f aca="false">Tabla_Simulada!U204-Tabla_ValidaciónMétodo!U204</f>
        <v>0</v>
      </c>
      <c r="U204" s="81" t="n">
        <f aca="false">Tabla_Simulada!V204-Tabla_ValidaciónMétodo!V204</f>
        <v>0</v>
      </c>
      <c r="V204" s="81" t="n">
        <f aca="false">Tabla_Simulada!W204-Tabla_ValidaciónMétodo!W204</f>
        <v>0</v>
      </c>
      <c r="W204" s="81" t="n">
        <f aca="false">Tabla_Simulada!X204-Tabla_ValidaciónMétodo!X204</f>
        <v>0</v>
      </c>
      <c r="X204" s="81" t="n">
        <f aca="false">Tabla_Simulada!Y204-Tabla_ValidaciónMétodo!Y204</f>
        <v>0</v>
      </c>
      <c r="Y204" s="81" t="n">
        <f aca="false">Tabla_Simulada!Z204-Tabla_ValidaciónMétodo!Z204</f>
        <v>0</v>
      </c>
      <c r="Z204" s="81" t="n">
        <f aca="false">Tabla_Simulada!AA204-Tabla_ValidaciónMétodo!AA204</f>
        <v>0</v>
      </c>
      <c r="AC204" s="91" t="n">
        <f aca="false">Tabla_Simulada!AD204-Tabla_ValidaciónMétodo!AD204</f>
        <v>0</v>
      </c>
      <c r="AD204" s="92" t="n">
        <f aca="false">Tabla_Simulada!AE204-Tabla_ValidaciónMétodo!AE204</f>
        <v>0</v>
      </c>
      <c r="AE204" s="93" t="n">
        <f aca="false">Tabla_Simulada!AF204-Tabla_ValidaciónMétodo!AF204</f>
        <v>0</v>
      </c>
      <c r="AF204" s="92" t="n">
        <f aca="false">Tabla_Simulada!AG204-Tabla_ValidaciónMétodo!AG204</f>
        <v>0</v>
      </c>
      <c r="AG204" s="92" t="n">
        <f aca="false">Tabla_Simulada!AH204-Tabla_ValidaciónMétodo!AH204</f>
        <v>0</v>
      </c>
      <c r="AH204" s="92" t="n">
        <f aca="false">Tabla_Simulada!AI204-Tabla_ValidaciónMétodo!AI204</f>
        <v>0</v>
      </c>
      <c r="AI204" s="92" t="n">
        <f aca="false">Tabla_Simulada!AJ204-Tabla_ValidaciónMétodo!AJ204</f>
        <v>0</v>
      </c>
      <c r="AJ204" s="92" t="n">
        <f aca="false">Tabla_Simulada!AK204-Tabla_ValidaciónMétodo!AK204</f>
        <v>0</v>
      </c>
      <c r="AK204" s="92" t="n">
        <f aca="false">Tabla_Simulada!AL204-Tabla_ValidaciónMétodo!AL204</f>
        <v>0</v>
      </c>
      <c r="AL204" s="92" t="n">
        <f aca="false">Tabla_Simulada!AM204-Tabla_ValidaciónMétodo!AM204</f>
        <v>0</v>
      </c>
      <c r="AM204" s="92" t="n">
        <f aca="false">Tabla_Simulada!AN204-Tabla_ValidaciónMétodo!AN204</f>
        <v>0</v>
      </c>
      <c r="AO204" s="94" t="n">
        <f aca="false">Tabla_Simulada!AP204-Tabla_ValidaciónMétodo!AP204</f>
        <v>0</v>
      </c>
      <c r="AP204" s="81" t="n">
        <f aca="false">Tabla_Simulada!AQ204-Tabla_ValidaciónMétodo!AQ204</f>
        <v>0</v>
      </c>
      <c r="AQ204" s="94" t="n">
        <f aca="false">Tabla_Simulada!AR204-Tabla_ValidaciónMétodo!AR204</f>
        <v>0</v>
      </c>
      <c r="AR204" s="81" t="n">
        <f aca="false">Tabla_Simulada!AS204-Tabla_ValidaciónMétodo!AS204</f>
        <v>0</v>
      </c>
      <c r="AS204" s="94" t="n">
        <f aca="false">Tabla_Simulada!AT204-Tabla_ValidaciónMétodo!AT204</f>
        <v>0</v>
      </c>
      <c r="AT204" s="81" t="n">
        <f aca="false">Tabla_Simulada!AU204-Tabla_ValidaciónMétodo!AU204</f>
        <v>0</v>
      </c>
      <c r="AU204" s="94" t="n">
        <f aca="false">Tabla_Simulada!AV204-Tabla_ValidaciónMétodo!AV204</f>
        <v>0</v>
      </c>
      <c r="AV204" s="81" t="n">
        <f aca="false">Tabla_Simulada!AW204-Tabla_ValidaciónMétodo!AW204</f>
        <v>0</v>
      </c>
      <c r="AW204" s="94" t="n">
        <f aca="false">Tabla_Simulada!AX204-Tabla_ValidaciónMétodo!AX204</f>
        <v>0</v>
      </c>
      <c r="AX204" s="81" t="n">
        <f aca="false">Tabla_Simulada!AY204-Tabla_ValidaciónMétodo!AY204</f>
        <v>0</v>
      </c>
    </row>
    <row r="205" customFormat="false" ht="13.8" hidden="false" customHeight="false" outlineLevel="0" collapsed="false">
      <c r="A205" s="89" t="s">
        <v>59</v>
      </c>
      <c r="B205" s="81" t="n">
        <f aca="false">Tabla_Simulada!B205-Tabla_ValidaciónMétodo!B205</f>
        <v>0</v>
      </c>
      <c r="C205" s="81" t="n">
        <f aca="false">Tabla_Simulada!C205-Tabla_ValidaciónMétodo!C205</f>
        <v>0</v>
      </c>
      <c r="D205" s="81" t="n">
        <f aca="false">Tabla_Simulada!D205-Tabla_ValidaciónMétodo!D205</f>
        <v>0</v>
      </c>
      <c r="E205" s="81" t="n">
        <f aca="false">Tabla_Simulada!E205-Tabla_ValidaciónMétodo!E205</f>
        <v>0</v>
      </c>
      <c r="F205" s="81" t="n">
        <f aca="false">Tabla_Simulada!F205-Tabla_ValidaciónMétodo!F205</f>
        <v>0</v>
      </c>
      <c r="G205" s="81" t="n">
        <f aca="false">Tabla_Simulada!G205-Tabla_ValidaciónMétodo!G205</f>
        <v>0</v>
      </c>
      <c r="H205" s="81" t="n">
        <f aca="false">Tabla_Simulada!H205-Tabla_ValidaciónMétodo!H205</f>
        <v>0</v>
      </c>
      <c r="I205" s="94" t="n">
        <f aca="false">Tabla_Simulada!I205-Tabla_ValidaciónMétodo!I205</f>
        <v>0</v>
      </c>
      <c r="J205" s="81" t="n">
        <f aca="false">Tabla_Simulada!J205-Tabla_ValidaciónMétodo!J205</f>
        <v>0</v>
      </c>
      <c r="K205" s="94" t="n">
        <f aca="false">Tabla_Simulada!K205-Tabla_ValidaciónMétodo!K205</f>
        <v>0</v>
      </c>
      <c r="L205" s="81" t="n">
        <f aca="false">Tabla_Simulada!L205-Tabla_ValidaciónMétodo!L205</f>
        <v>0</v>
      </c>
      <c r="M205" s="94" t="n">
        <f aca="false">Tabla_Simulada!M205-Tabla_ValidaciónMétodo!M205</f>
        <v>0</v>
      </c>
      <c r="N205" s="81" t="n">
        <f aca="false">Tabla_Simulada!N205-Tabla_ValidaciónMétodo!N205</f>
        <v>0</v>
      </c>
      <c r="O205" s="81" t="n">
        <f aca="false">Tabla_Simulada!P205-Tabla_ValidaciónMétodo!P205</f>
        <v>0</v>
      </c>
      <c r="P205" s="81" t="n">
        <f aca="false">Tabla_Simulada!Q205-Tabla_ValidaciónMétodo!Q205</f>
        <v>0</v>
      </c>
      <c r="Q205" s="81" t="n">
        <f aca="false">Tabla_Simulada!R205-Tabla_ValidaciónMétodo!R205</f>
        <v>0</v>
      </c>
      <c r="S205" s="81" t="n">
        <f aca="false">Tabla_Simulada!T205-Tabla_ValidaciónMétodo!T205</f>
        <v>0</v>
      </c>
      <c r="T205" s="81" t="n">
        <f aca="false">Tabla_Simulada!U205-Tabla_ValidaciónMétodo!U205</f>
        <v>0</v>
      </c>
      <c r="U205" s="81" t="n">
        <f aca="false">Tabla_Simulada!V205-Tabla_ValidaciónMétodo!V205</f>
        <v>0</v>
      </c>
      <c r="V205" s="81" t="n">
        <f aca="false">Tabla_Simulada!W205-Tabla_ValidaciónMétodo!W205</f>
        <v>0</v>
      </c>
      <c r="W205" s="81" t="n">
        <f aca="false">Tabla_Simulada!X205-Tabla_ValidaciónMétodo!X205</f>
        <v>0</v>
      </c>
      <c r="X205" s="81" t="n">
        <f aca="false">Tabla_Simulada!Y205-Tabla_ValidaciónMétodo!Y205</f>
        <v>0</v>
      </c>
      <c r="Y205" s="81" t="n">
        <f aca="false">Tabla_Simulada!Z205-Tabla_ValidaciónMétodo!Z205</f>
        <v>0</v>
      </c>
      <c r="Z205" s="81" t="n">
        <f aca="false">Tabla_Simulada!AA205-Tabla_ValidaciónMétodo!AA205</f>
        <v>0</v>
      </c>
      <c r="AC205" s="91" t="n">
        <f aca="false">Tabla_Simulada!AD205-Tabla_ValidaciónMétodo!AD205</f>
        <v>0</v>
      </c>
      <c r="AD205" s="92" t="n">
        <f aca="false">Tabla_Simulada!AE205-Tabla_ValidaciónMétodo!AE205</f>
        <v>0</v>
      </c>
      <c r="AE205" s="93" t="n">
        <f aca="false">Tabla_Simulada!AF205-Tabla_ValidaciónMétodo!AF205</f>
        <v>0</v>
      </c>
      <c r="AF205" s="92" t="n">
        <f aca="false">Tabla_Simulada!AG205-Tabla_ValidaciónMétodo!AG205</f>
        <v>0</v>
      </c>
      <c r="AG205" s="92" t="n">
        <f aca="false">Tabla_Simulada!AH205-Tabla_ValidaciónMétodo!AH205</f>
        <v>0</v>
      </c>
      <c r="AH205" s="92" t="n">
        <f aca="false">Tabla_Simulada!AI205-Tabla_ValidaciónMétodo!AI205</f>
        <v>0</v>
      </c>
      <c r="AI205" s="92" t="n">
        <f aca="false">Tabla_Simulada!AJ205-Tabla_ValidaciónMétodo!AJ205</f>
        <v>0</v>
      </c>
      <c r="AJ205" s="92" t="n">
        <f aca="false">Tabla_Simulada!AK205-Tabla_ValidaciónMétodo!AK205</f>
        <v>0</v>
      </c>
      <c r="AK205" s="92" t="n">
        <f aca="false">Tabla_Simulada!AL205-Tabla_ValidaciónMétodo!AL205</f>
        <v>0</v>
      </c>
      <c r="AL205" s="92" t="n">
        <f aca="false">Tabla_Simulada!AM205-Tabla_ValidaciónMétodo!AM205</f>
        <v>0</v>
      </c>
      <c r="AM205" s="92" t="n">
        <f aca="false">Tabla_Simulada!AN205-Tabla_ValidaciónMétodo!AN205</f>
        <v>0</v>
      </c>
      <c r="AO205" s="94" t="n">
        <f aca="false">Tabla_Simulada!AP205-Tabla_ValidaciónMétodo!AP205</f>
        <v>0</v>
      </c>
      <c r="AP205" s="81" t="n">
        <f aca="false">Tabla_Simulada!AQ205-Tabla_ValidaciónMétodo!AQ205</f>
        <v>0</v>
      </c>
      <c r="AQ205" s="94" t="n">
        <f aca="false">Tabla_Simulada!AR205-Tabla_ValidaciónMétodo!AR205</f>
        <v>0</v>
      </c>
      <c r="AR205" s="81" t="n">
        <f aca="false">Tabla_Simulada!AS205-Tabla_ValidaciónMétodo!AS205</f>
        <v>0</v>
      </c>
      <c r="AS205" s="94" t="n">
        <f aca="false">Tabla_Simulada!AT205-Tabla_ValidaciónMétodo!AT205</f>
        <v>0</v>
      </c>
      <c r="AT205" s="81" t="n">
        <f aca="false">Tabla_Simulada!AU205-Tabla_ValidaciónMétodo!AU205</f>
        <v>0</v>
      </c>
      <c r="AU205" s="94" t="n">
        <f aca="false">Tabla_Simulada!AV205-Tabla_ValidaciónMétodo!AV205</f>
        <v>0</v>
      </c>
      <c r="AV205" s="81" t="n">
        <f aca="false">Tabla_Simulada!AW205-Tabla_ValidaciónMétodo!AW205</f>
        <v>0</v>
      </c>
      <c r="AW205" s="94" t="n">
        <f aca="false">Tabla_Simulada!AX205-Tabla_ValidaciónMétodo!AX205</f>
        <v>0</v>
      </c>
      <c r="AX205" s="81" t="n">
        <f aca="false">Tabla_Simulada!AY205-Tabla_ValidaciónMétodo!AY205</f>
        <v>0</v>
      </c>
    </row>
    <row r="206" customFormat="false" ht="13.8" hidden="false" customHeight="false" outlineLevel="0" collapsed="false">
      <c r="A206" s="89" t="s">
        <v>60</v>
      </c>
      <c r="B206" s="81" t="n">
        <f aca="false">Tabla_Simulada!B206-Tabla_ValidaciónMétodo!B206</f>
        <v>0</v>
      </c>
      <c r="C206" s="81" t="n">
        <f aca="false">Tabla_Simulada!C206-Tabla_ValidaciónMétodo!C206</f>
        <v>0</v>
      </c>
      <c r="D206" s="81" t="n">
        <f aca="false">Tabla_Simulada!D206-Tabla_ValidaciónMétodo!D206</f>
        <v>0</v>
      </c>
      <c r="E206" s="81" t="n">
        <f aca="false">Tabla_Simulada!E206-Tabla_ValidaciónMétodo!E206</f>
        <v>0</v>
      </c>
      <c r="F206" s="81" t="n">
        <f aca="false">Tabla_Simulada!F206-Tabla_ValidaciónMétodo!F206</f>
        <v>0</v>
      </c>
      <c r="G206" s="81" t="n">
        <f aca="false">Tabla_Simulada!G206-Tabla_ValidaciónMétodo!G206</f>
        <v>0</v>
      </c>
      <c r="H206" s="81" t="n">
        <f aca="false">Tabla_Simulada!H206-Tabla_ValidaciónMétodo!H206</f>
        <v>0</v>
      </c>
      <c r="I206" s="94" t="n">
        <f aca="false">Tabla_Simulada!I206-Tabla_ValidaciónMétodo!I206</f>
        <v>0</v>
      </c>
      <c r="J206" s="81" t="n">
        <f aca="false">Tabla_Simulada!J206-Tabla_ValidaciónMétodo!J206</f>
        <v>0</v>
      </c>
      <c r="K206" s="94" t="n">
        <f aca="false">Tabla_Simulada!K206-Tabla_ValidaciónMétodo!K206</f>
        <v>0</v>
      </c>
      <c r="L206" s="81" t="n">
        <f aca="false">Tabla_Simulada!L206-Tabla_ValidaciónMétodo!L206</f>
        <v>0</v>
      </c>
      <c r="M206" s="94" t="n">
        <f aca="false">Tabla_Simulada!M206-Tabla_ValidaciónMétodo!M206</f>
        <v>0</v>
      </c>
      <c r="N206" s="81" t="n">
        <f aca="false">Tabla_Simulada!N206-Tabla_ValidaciónMétodo!N206</f>
        <v>0</v>
      </c>
      <c r="O206" s="81" t="n">
        <f aca="false">Tabla_Simulada!P206-Tabla_ValidaciónMétodo!P206</f>
        <v>0</v>
      </c>
      <c r="P206" s="81" t="n">
        <f aca="false">Tabla_Simulada!Q206-Tabla_ValidaciónMétodo!Q206</f>
        <v>0</v>
      </c>
      <c r="Q206" s="81" t="n">
        <f aca="false">Tabla_Simulada!R206-Tabla_ValidaciónMétodo!R206</f>
        <v>0</v>
      </c>
      <c r="S206" s="81" t="n">
        <f aca="false">Tabla_Simulada!T206-Tabla_ValidaciónMétodo!T206</f>
        <v>0</v>
      </c>
      <c r="T206" s="81" t="n">
        <f aca="false">Tabla_Simulada!U206-Tabla_ValidaciónMétodo!U206</f>
        <v>0</v>
      </c>
      <c r="U206" s="81" t="n">
        <f aca="false">Tabla_Simulada!V206-Tabla_ValidaciónMétodo!V206</f>
        <v>0</v>
      </c>
      <c r="V206" s="81" t="n">
        <f aca="false">Tabla_Simulada!W206-Tabla_ValidaciónMétodo!W206</f>
        <v>0</v>
      </c>
      <c r="W206" s="81" t="n">
        <f aca="false">Tabla_Simulada!X206-Tabla_ValidaciónMétodo!X206</f>
        <v>0</v>
      </c>
      <c r="X206" s="81" t="n">
        <f aca="false">Tabla_Simulada!Y206-Tabla_ValidaciónMétodo!Y206</f>
        <v>0</v>
      </c>
      <c r="Y206" s="81" t="n">
        <f aca="false">Tabla_Simulada!Z206-Tabla_ValidaciónMétodo!Z206</f>
        <v>0</v>
      </c>
      <c r="Z206" s="81" t="n">
        <f aca="false">Tabla_Simulada!AA206-Tabla_ValidaciónMétodo!AA206</f>
        <v>0</v>
      </c>
      <c r="AC206" s="91" t="n">
        <f aca="false">Tabla_Simulada!AD206-Tabla_ValidaciónMétodo!AD206</f>
        <v>0</v>
      </c>
      <c r="AD206" s="92" t="n">
        <f aca="false">Tabla_Simulada!AE206-Tabla_ValidaciónMétodo!AE206</f>
        <v>0</v>
      </c>
      <c r="AE206" s="93" t="n">
        <f aca="false">Tabla_Simulada!AF206-Tabla_ValidaciónMétodo!AF206</f>
        <v>0</v>
      </c>
      <c r="AF206" s="92" t="n">
        <f aca="false">Tabla_Simulada!AG206-Tabla_ValidaciónMétodo!AG206</f>
        <v>0</v>
      </c>
      <c r="AG206" s="92" t="n">
        <f aca="false">Tabla_Simulada!AH206-Tabla_ValidaciónMétodo!AH206</f>
        <v>0</v>
      </c>
      <c r="AH206" s="92" t="n">
        <f aca="false">Tabla_Simulada!AI206-Tabla_ValidaciónMétodo!AI206</f>
        <v>0</v>
      </c>
      <c r="AI206" s="92" t="n">
        <f aca="false">Tabla_Simulada!AJ206-Tabla_ValidaciónMétodo!AJ206</f>
        <v>0</v>
      </c>
      <c r="AJ206" s="92" t="n">
        <f aca="false">Tabla_Simulada!AK206-Tabla_ValidaciónMétodo!AK206</f>
        <v>0</v>
      </c>
      <c r="AK206" s="92" t="n">
        <f aca="false">Tabla_Simulada!AL206-Tabla_ValidaciónMétodo!AL206</f>
        <v>0</v>
      </c>
      <c r="AL206" s="92" t="n">
        <f aca="false">Tabla_Simulada!AM206-Tabla_ValidaciónMétodo!AM206</f>
        <v>0</v>
      </c>
      <c r="AM206" s="92" t="n">
        <f aca="false">Tabla_Simulada!AN206-Tabla_ValidaciónMétodo!AN206</f>
        <v>0</v>
      </c>
      <c r="AO206" s="94" t="n">
        <f aca="false">Tabla_Simulada!AP206-Tabla_ValidaciónMétodo!AP206</f>
        <v>0</v>
      </c>
      <c r="AP206" s="81" t="n">
        <f aca="false">Tabla_Simulada!AQ206-Tabla_ValidaciónMétodo!AQ206</f>
        <v>0</v>
      </c>
      <c r="AQ206" s="94" t="n">
        <f aca="false">Tabla_Simulada!AR206-Tabla_ValidaciónMétodo!AR206</f>
        <v>0</v>
      </c>
      <c r="AR206" s="81" t="n">
        <f aca="false">Tabla_Simulada!AS206-Tabla_ValidaciónMétodo!AS206</f>
        <v>0</v>
      </c>
      <c r="AS206" s="94" t="n">
        <f aca="false">Tabla_Simulada!AT206-Tabla_ValidaciónMétodo!AT206</f>
        <v>0</v>
      </c>
      <c r="AT206" s="81" t="n">
        <f aca="false">Tabla_Simulada!AU206-Tabla_ValidaciónMétodo!AU206</f>
        <v>0</v>
      </c>
      <c r="AU206" s="94" t="n">
        <f aca="false">Tabla_Simulada!AV206-Tabla_ValidaciónMétodo!AV206</f>
        <v>0</v>
      </c>
      <c r="AV206" s="81" t="n">
        <f aca="false">Tabla_Simulada!AW206-Tabla_ValidaciónMétodo!AW206</f>
        <v>0</v>
      </c>
      <c r="AW206" s="94" t="n">
        <f aca="false">Tabla_Simulada!AX206-Tabla_ValidaciónMétodo!AX206</f>
        <v>0</v>
      </c>
      <c r="AX206" s="81" t="n">
        <f aca="false">Tabla_Simulada!AY206-Tabla_ValidaciónMétodo!AY206</f>
        <v>0</v>
      </c>
    </row>
    <row r="207" customFormat="false" ht="13.8" hidden="false" customHeight="false" outlineLevel="0" collapsed="false">
      <c r="A207" s="89" t="s">
        <v>61</v>
      </c>
      <c r="B207" s="81" t="n">
        <f aca="false">Tabla_Simulada!B207-Tabla_ValidaciónMétodo!B207</f>
        <v>0</v>
      </c>
      <c r="C207" s="81" t="n">
        <f aca="false">Tabla_Simulada!C207-Tabla_ValidaciónMétodo!C207</f>
        <v>0</v>
      </c>
      <c r="D207" s="81" t="n">
        <f aca="false">Tabla_Simulada!D207-Tabla_ValidaciónMétodo!D207</f>
        <v>0</v>
      </c>
      <c r="E207" s="81" t="n">
        <f aca="false">Tabla_Simulada!E207-Tabla_ValidaciónMétodo!E207</f>
        <v>0</v>
      </c>
      <c r="F207" s="81" t="n">
        <f aca="false">Tabla_Simulada!F207-Tabla_ValidaciónMétodo!F207</f>
        <v>0</v>
      </c>
      <c r="G207" s="81" t="n">
        <f aca="false">Tabla_Simulada!G207-Tabla_ValidaciónMétodo!G207</f>
        <v>0</v>
      </c>
      <c r="H207" s="81" t="n">
        <f aca="false">Tabla_Simulada!H207-Tabla_ValidaciónMétodo!H207</f>
        <v>0</v>
      </c>
      <c r="I207" s="94" t="n">
        <f aca="false">Tabla_Simulada!I207-Tabla_ValidaciónMétodo!I207</f>
        <v>0</v>
      </c>
      <c r="J207" s="81" t="n">
        <f aca="false">Tabla_Simulada!J207-Tabla_ValidaciónMétodo!J207</f>
        <v>0</v>
      </c>
      <c r="K207" s="94" t="n">
        <f aca="false">Tabla_Simulada!K207-Tabla_ValidaciónMétodo!K207</f>
        <v>0</v>
      </c>
      <c r="L207" s="81" t="n">
        <f aca="false">Tabla_Simulada!L207-Tabla_ValidaciónMétodo!L207</f>
        <v>0</v>
      </c>
      <c r="M207" s="94" t="n">
        <f aca="false">Tabla_Simulada!M207-Tabla_ValidaciónMétodo!M207</f>
        <v>0</v>
      </c>
      <c r="N207" s="81" t="n">
        <f aca="false">Tabla_Simulada!N207-Tabla_ValidaciónMétodo!N207</f>
        <v>0</v>
      </c>
      <c r="O207" s="81" t="n">
        <f aca="false">Tabla_Simulada!P207-Tabla_ValidaciónMétodo!P207</f>
        <v>0</v>
      </c>
      <c r="P207" s="81" t="n">
        <f aca="false">Tabla_Simulada!Q207-Tabla_ValidaciónMétodo!Q207</f>
        <v>0</v>
      </c>
      <c r="Q207" s="81" t="n">
        <f aca="false">Tabla_Simulada!R207-Tabla_ValidaciónMétodo!R207</f>
        <v>0</v>
      </c>
      <c r="S207" s="81" t="n">
        <f aca="false">Tabla_Simulada!T207-Tabla_ValidaciónMétodo!T207</f>
        <v>0</v>
      </c>
      <c r="T207" s="81" t="n">
        <f aca="false">Tabla_Simulada!U207-Tabla_ValidaciónMétodo!U207</f>
        <v>0</v>
      </c>
      <c r="U207" s="81" t="n">
        <f aca="false">Tabla_Simulada!V207-Tabla_ValidaciónMétodo!V207</f>
        <v>0</v>
      </c>
      <c r="V207" s="81" t="n">
        <f aca="false">Tabla_Simulada!W207-Tabla_ValidaciónMétodo!W207</f>
        <v>0</v>
      </c>
      <c r="W207" s="81" t="n">
        <f aca="false">Tabla_Simulada!X207-Tabla_ValidaciónMétodo!X207</f>
        <v>0</v>
      </c>
      <c r="X207" s="81" t="n">
        <f aca="false">Tabla_Simulada!Y207-Tabla_ValidaciónMétodo!Y207</f>
        <v>0</v>
      </c>
      <c r="Y207" s="81" t="n">
        <f aca="false">Tabla_Simulada!Z207-Tabla_ValidaciónMétodo!Z207</f>
        <v>0</v>
      </c>
      <c r="Z207" s="81" t="n">
        <f aca="false">Tabla_Simulada!AA207-Tabla_ValidaciónMétodo!AA207</f>
        <v>0</v>
      </c>
      <c r="AC207" s="91" t="n">
        <f aca="false">Tabla_Simulada!AD207-Tabla_ValidaciónMétodo!AD207</f>
        <v>0</v>
      </c>
      <c r="AD207" s="92" t="n">
        <f aca="false">Tabla_Simulada!AE207-Tabla_ValidaciónMétodo!AE207</f>
        <v>0</v>
      </c>
      <c r="AE207" s="93" t="n">
        <f aca="false">Tabla_Simulada!AF207-Tabla_ValidaciónMétodo!AF207</f>
        <v>0</v>
      </c>
      <c r="AF207" s="92" t="n">
        <f aca="false">Tabla_Simulada!AG207-Tabla_ValidaciónMétodo!AG207</f>
        <v>0</v>
      </c>
      <c r="AG207" s="92" t="n">
        <f aca="false">Tabla_Simulada!AH207-Tabla_ValidaciónMétodo!AH207</f>
        <v>0</v>
      </c>
      <c r="AH207" s="92" t="n">
        <f aca="false">Tabla_Simulada!AI207-Tabla_ValidaciónMétodo!AI207</f>
        <v>0</v>
      </c>
      <c r="AI207" s="92" t="n">
        <f aca="false">Tabla_Simulada!AJ207-Tabla_ValidaciónMétodo!AJ207</f>
        <v>0</v>
      </c>
      <c r="AJ207" s="92" t="n">
        <f aca="false">Tabla_Simulada!AK207-Tabla_ValidaciónMétodo!AK207</f>
        <v>0</v>
      </c>
      <c r="AK207" s="92" t="n">
        <f aca="false">Tabla_Simulada!AL207-Tabla_ValidaciónMétodo!AL207</f>
        <v>0</v>
      </c>
      <c r="AL207" s="92" t="n">
        <f aca="false">Tabla_Simulada!AM207-Tabla_ValidaciónMétodo!AM207</f>
        <v>0</v>
      </c>
      <c r="AM207" s="92" t="n">
        <f aca="false">Tabla_Simulada!AN207-Tabla_ValidaciónMétodo!AN207</f>
        <v>0</v>
      </c>
      <c r="AO207" s="94" t="n">
        <f aca="false">Tabla_Simulada!AP207-Tabla_ValidaciónMétodo!AP207</f>
        <v>0</v>
      </c>
      <c r="AP207" s="81" t="n">
        <f aca="false">Tabla_Simulada!AQ207-Tabla_ValidaciónMétodo!AQ207</f>
        <v>0</v>
      </c>
      <c r="AQ207" s="94" t="n">
        <f aca="false">Tabla_Simulada!AR207-Tabla_ValidaciónMétodo!AR207</f>
        <v>0</v>
      </c>
      <c r="AR207" s="81" t="n">
        <f aca="false">Tabla_Simulada!AS207-Tabla_ValidaciónMétodo!AS207</f>
        <v>0</v>
      </c>
      <c r="AS207" s="94" t="n">
        <f aca="false">Tabla_Simulada!AT207-Tabla_ValidaciónMétodo!AT207</f>
        <v>0</v>
      </c>
      <c r="AT207" s="81" t="n">
        <f aca="false">Tabla_Simulada!AU207-Tabla_ValidaciónMétodo!AU207</f>
        <v>0</v>
      </c>
      <c r="AU207" s="94" t="n">
        <f aca="false">Tabla_Simulada!AV207-Tabla_ValidaciónMétodo!AV207</f>
        <v>0</v>
      </c>
      <c r="AV207" s="81" t="n">
        <f aca="false">Tabla_Simulada!AW207-Tabla_ValidaciónMétodo!AW207</f>
        <v>0</v>
      </c>
      <c r="AW207" s="94" t="n">
        <f aca="false">Tabla_Simulada!AX207-Tabla_ValidaciónMétodo!AX207</f>
        <v>0</v>
      </c>
      <c r="AX207" s="81" t="n">
        <f aca="false">Tabla_Simulada!AY207-Tabla_ValidaciónMétodo!AY207</f>
        <v>0</v>
      </c>
    </row>
    <row r="208" customFormat="false" ht="13.8" hidden="false" customHeight="false" outlineLevel="0" collapsed="false">
      <c r="A208" s="89" t="s">
        <v>62</v>
      </c>
      <c r="B208" s="81" t="n">
        <f aca="false">Tabla_Simulada!B208-Tabla_ValidaciónMétodo!B208</f>
        <v>0</v>
      </c>
      <c r="C208" s="81" t="n">
        <f aca="false">Tabla_Simulada!C208-Tabla_ValidaciónMétodo!C208</f>
        <v>0</v>
      </c>
      <c r="D208" s="81" t="n">
        <f aca="false">Tabla_Simulada!D208-Tabla_ValidaciónMétodo!D208</f>
        <v>0</v>
      </c>
      <c r="E208" s="81" t="n">
        <f aca="false">Tabla_Simulada!E208-Tabla_ValidaciónMétodo!E208</f>
        <v>0</v>
      </c>
      <c r="F208" s="81" t="n">
        <f aca="false">Tabla_Simulada!F208-Tabla_ValidaciónMétodo!F208</f>
        <v>0</v>
      </c>
      <c r="G208" s="81" t="n">
        <f aca="false">Tabla_Simulada!G208-Tabla_ValidaciónMétodo!G208</f>
        <v>0</v>
      </c>
      <c r="H208" s="81" t="n">
        <f aca="false">Tabla_Simulada!H208-Tabla_ValidaciónMétodo!H208</f>
        <v>0</v>
      </c>
      <c r="I208" s="94" t="n">
        <f aca="false">Tabla_Simulada!I208-Tabla_ValidaciónMétodo!I208</f>
        <v>0</v>
      </c>
      <c r="J208" s="81" t="n">
        <f aca="false">Tabla_Simulada!J208-Tabla_ValidaciónMétodo!J208</f>
        <v>0</v>
      </c>
      <c r="K208" s="94" t="n">
        <f aca="false">Tabla_Simulada!K208-Tabla_ValidaciónMétodo!K208</f>
        <v>0</v>
      </c>
      <c r="L208" s="81" t="n">
        <f aca="false">Tabla_Simulada!L208-Tabla_ValidaciónMétodo!L208</f>
        <v>0</v>
      </c>
      <c r="M208" s="94" t="n">
        <f aca="false">Tabla_Simulada!M208-Tabla_ValidaciónMétodo!M208</f>
        <v>0</v>
      </c>
      <c r="N208" s="81" t="n">
        <f aca="false">Tabla_Simulada!N208-Tabla_ValidaciónMétodo!N208</f>
        <v>0</v>
      </c>
      <c r="O208" s="81" t="n">
        <f aca="false">Tabla_Simulada!P208-Tabla_ValidaciónMétodo!P208</f>
        <v>0</v>
      </c>
      <c r="P208" s="81" t="n">
        <f aca="false">Tabla_Simulada!Q208-Tabla_ValidaciónMétodo!Q208</f>
        <v>0</v>
      </c>
      <c r="Q208" s="81" t="n">
        <f aca="false">Tabla_Simulada!R208-Tabla_ValidaciónMétodo!R208</f>
        <v>0</v>
      </c>
      <c r="S208" s="81" t="n">
        <f aca="false">Tabla_Simulada!T208-Tabla_ValidaciónMétodo!T208</f>
        <v>0</v>
      </c>
      <c r="T208" s="81" t="n">
        <f aca="false">Tabla_Simulada!U208-Tabla_ValidaciónMétodo!U208</f>
        <v>0</v>
      </c>
      <c r="U208" s="81" t="n">
        <f aca="false">Tabla_Simulada!V208-Tabla_ValidaciónMétodo!V208</f>
        <v>0</v>
      </c>
      <c r="V208" s="81" t="n">
        <f aca="false">Tabla_Simulada!W208-Tabla_ValidaciónMétodo!W208</f>
        <v>0</v>
      </c>
      <c r="W208" s="81" t="n">
        <f aca="false">Tabla_Simulada!X208-Tabla_ValidaciónMétodo!X208</f>
        <v>0</v>
      </c>
      <c r="X208" s="81" t="n">
        <f aca="false">Tabla_Simulada!Y208-Tabla_ValidaciónMétodo!Y208</f>
        <v>0</v>
      </c>
      <c r="Y208" s="81" t="n">
        <f aca="false">Tabla_Simulada!Z208-Tabla_ValidaciónMétodo!Z208</f>
        <v>0</v>
      </c>
      <c r="Z208" s="81" t="n">
        <f aca="false">Tabla_Simulada!AA208-Tabla_ValidaciónMétodo!AA208</f>
        <v>0</v>
      </c>
      <c r="AC208" s="91" t="n">
        <f aca="false">Tabla_Simulada!AD208-Tabla_ValidaciónMétodo!AD208</f>
        <v>0</v>
      </c>
      <c r="AD208" s="92" t="n">
        <f aca="false">Tabla_Simulada!AE208-Tabla_ValidaciónMétodo!AE208</f>
        <v>0</v>
      </c>
      <c r="AE208" s="93" t="n">
        <f aca="false">Tabla_Simulada!AF208-Tabla_ValidaciónMétodo!AF208</f>
        <v>0</v>
      </c>
      <c r="AF208" s="92" t="n">
        <f aca="false">Tabla_Simulada!AG208-Tabla_ValidaciónMétodo!AG208</f>
        <v>0</v>
      </c>
      <c r="AG208" s="92" t="n">
        <f aca="false">Tabla_Simulada!AH208-Tabla_ValidaciónMétodo!AH208</f>
        <v>0</v>
      </c>
      <c r="AH208" s="92" t="n">
        <f aca="false">Tabla_Simulada!AI208-Tabla_ValidaciónMétodo!AI208</f>
        <v>0</v>
      </c>
      <c r="AI208" s="92" t="n">
        <f aca="false">Tabla_Simulada!AJ208-Tabla_ValidaciónMétodo!AJ208</f>
        <v>0</v>
      </c>
      <c r="AJ208" s="92" t="n">
        <f aca="false">Tabla_Simulada!AK208-Tabla_ValidaciónMétodo!AK208</f>
        <v>0</v>
      </c>
      <c r="AK208" s="92" t="n">
        <f aca="false">Tabla_Simulada!AL208-Tabla_ValidaciónMétodo!AL208</f>
        <v>0</v>
      </c>
      <c r="AL208" s="92" t="n">
        <f aca="false">Tabla_Simulada!AM208-Tabla_ValidaciónMétodo!AM208</f>
        <v>0</v>
      </c>
      <c r="AM208" s="92" t="n">
        <f aca="false">Tabla_Simulada!AN208-Tabla_ValidaciónMétodo!AN208</f>
        <v>0</v>
      </c>
      <c r="AO208" s="94" t="n">
        <f aca="false">Tabla_Simulada!AP208-Tabla_ValidaciónMétodo!AP208</f>
        <v>0</v>
      </c>
      <c r="AP208" s="81" t="n">
        <f aca="false">Tabla_Simulada!AQ208-Tabla_ValidaciónMétodo!AQ208</f>
        <v>0</v>
      </c>
      <c r="AQ208" s="94" t="n">
        <f aca="false">Tabla_Simulada!AR208-Tabla_ValidaciónMétodo!AR208</f>
        <v>0</v>
      </c>
      <c r="AR208" s="81" t="n">
        <f aca="false">Tabla_Simulada!AS208-Tabla_ValidaciónMétodo!AS208</f>
        <v>0</v>
      </c>
      <c r="AS208" s="94" t="n">
        <f aca="false">Tabla_Simulada!AT208-Tabla_ValidaciónMétodo!AT208</f>
        <v>0</v>
      </c>
      <c r="AT208" s="81" t="n">
        <f aca="false">Tabla_Simulada!AU208-Tabla_ValidaciónMétodo!AU208</f>
        <v>0</v>
      </c>
      <c r="AU208" s="94" t="n">
        <f aca="false">Tabla_Simulada!AV208-Tabla_ValidaciónMétodo!AV208</f>
        <v>0</v>
      </c>
      <c r="AV208" s="81" t="n">
        <f aca="false">Tabla_Simulada!AW208-Tabla_ValidaciónMétodo!AW208</f>
        <v>0</v>
      </c>
      <c r="AW208" s="94" t="n">
        <f aca="false">Tabla_Simulada!AX208-Tabla_ValidaciónMétodo!AX208</f>
        <v>0</v>
      </c>
      <c r="AX208" s="81" t="n">
        <f aca="false">Tabla_Simulada!AY208-Tabla_ValidaciónMétodo!AY208</f>
        <v>0</v>
      </c>
    </row>
    <row r="209" customFormat="false" ht="13.8" hidden="false" customHeight="false" outlineLevel="0" collapsed="false">
      <c r="A209" s="89" t="s">
        <v>63</v>
      </c>
      <c r="B209" s="81" t="n">
        <f aca="false">Tabla_Simulada!B209-Tabla_ValidaciónMétodo!B209</f>
        <v>0</v>
      </c>
      <c r="C209" s="81" t="n">
        <f aca="false">Tabla_Simulada!C209-Tabla_ValidaciónMétodo!C209</f>
        <v>0</v>
      </c>
      <c r="D209" s="81" t="n">
        <f aca="false">Tabla_Simulada!D209-Tabla_ValidaciónMétodo!D209</f>
        <v>0</v>
      </c>
      <c r="E209" s="81" t="n">
        <f aca="false">Tabla_Simulada!E209-Tabla_ValidaciónMétodo!E209</f>
        <v>0</v>
      </c>
      <c r="F209" s="81" t="n">
        <f aca="false">Tabla_Simulada!F209-Tabla_ValidaciónMétodo!F209</f>
        <v>0</v>
      </c>
      <c r="G209" s="81" t="n">
        <f aca="false">Tabla_Simulada!G209-Tabla_ValidaciónMétodo!G209</f>
        <v>0</v>
      </c>
      <c r="H209" s="81" t="n">
        <f aca="false">Tabla_Simulada!H209-Tabla_ValidaciónMétodo!H209</f>
        <v>0</v>
      </c>
      <c r="I209" s="94" t="n">
        <f aca="false">Tabla_Simulada!I209-Tabla_ValidaciónMétodo!I209</f>
        <v>0</v>
      </c>
      <c r="J209" s="81" t="n">
        <f aca="false">Tabla_Simulada!J209-Tabla_ValidaciónMétodo!J209</f>
        <v>0</v>
      </c>
      <c r="K209" s="94" t="n">
        <f aca="false">Tabla_Simulada!K209-Tabla_ValidaciónMétodo!K209</f>
        <v>0</v>
      </c>
      <c r="L209" s="81" t="n">
        <f aca="false">Tabla_Simulada!L209-Tabla_ValidaciónMétodo!L209</f>
        <v>0</v>
      </c>
      <c r="M209" s="94" t="n">
        <f aca="false">Tabla_Simulada!M209-Tabla_ValidaciónMétodo!M209</f>
        <v>0</v>
      </c>
      <c r="N209" s="81" t="n">
        <f aca="false">Tabla_Simulada!N209-Tabla_ValidaciónMétodo!N209</f>
        <v>0</v>
      </c>
      <c r="O209" s="81" t="n">
        <f aca="false">Tabla_Simulada!P209-Tabla_ValidaciónMétodo!P209</f>
        <v>0</v>
      </c>
      <c r="P209" s="81" t="n">
        <f aca="false">Tabla_Simulada!Q209-Tabla_ValidaciónMétodo!Q209</f>
        <v>0</v>
      </c>
      <c r="Q209" s="81" t="n">
        <f aca="false">Tabla_Simulada!R209-Tabla_ValidaciónMétodo!R209</f>
        <v>0</v>
      </c>
      <c r="S209" s="81" t="n">
        <f aca="false">Tabla_Simulada!T209-Tabla_ValidaciónMétodo!T209</f>
        <v>0</v>
      </c>
      <c r="T209" s="81" t="n">
        <f aca="false">Tabla_Simulada!U209-Tabla_ValidaciónMétodo!U209</f>
        <v>0</v>
      </c>
      <c r="U209" s="81" t="n">
        <f aca="false">Tabla_Simulada!V209-Tabla_ValidaciónMétodo!V209</f>
        <v>0</v>
      </c>
      <c r="V209" s="81" t="n">
        <f aca="false">Tabla_Simulada!W209-Tabla_ValidaciónMétodo!W209</f>
        <v>0</v>
      </c>
      <c r="W209" s="81" t="n">
        <f aca="false">Tabla_Simulada!X209-Tabla_ValidaciónMétodo!X209</f>
        <v>0</v>
      </c>
      <c r="X209" s="81" t="n">
        <f aca="false">Tabla_Simulada!Y209-Tabla_ValidaciónMétodo!Y209</f>
        <v>0</v>
      </c>
      <c r="Y209" s="81" t="n">
        <f aca="false">Tabla_Simulada!Z209-Tabla_ValidaciónMétodo!Z209</f>
        <v>0</v>
      </c>
      <c r="Z209" s="81" t="n">
        <f aca="false">Tabla_Simulada!AA209-Tabla_ValidaciónMétodo!AA209</f>
        <v>0</v>
      </c>
      <c r="AC209" s="91" t="n">
        <f aca="false">Tabla_Simulada!AD209-Tabla_ValidaciónMétodo!AD209</f>
        <v>0</v>
      </c>
      <c r="AD209" s="92" t="n">
        <f aca="false">Tabla_Simulada!AE209-Tabla_ValidaciónMétodo!AE209</f>
        <v>0</v>
      </c>
      <c r="AE209" s="93" t="n">
        <f aca="false">Tabla_Simulada!AF209-Tabla_ValidaciónMétodo!AF209</f>
        <v>0</v>
      </c>
      <c r="AF209" s="92" t="n">
        <f aca="false">Tabla_Simulada!AG209-Tabla_ValidaciónMétodo!AG209</f>
        <v>0</v>
      </c>
      <c r="AG209" s="92" t="n">
        <f aca="false">Tabla_Simulada!AH209-Tabla_ValidaciónMétodo!AH209</f>
        <v>0</v>
      </c>
      <c r="AH209" s="92" t="n">
        <f aca="false">Tabla_Simulada!AI209-Tabla_ValidaciónMétodo!AI209</f>
        <v>0</v>
      </c>
      <c r="AI209" s="92" t="n">
        <f aca="false">Tabla_Simulada!AJ209-Tabla_ValidaciónMétodo!AJ209</f>
        <v>0</v>
      </c>
      <c r="AJ209" s="92" t="n">
        <f aca="false">Tabla_Simulada!AK209-Tabla_ValidaciónMétodo!AK209</f>
        <v>0</v>
      </c>
      <c r="AK209" s="92" t="n">
        <f aca="false">Tabla_Simulada!AL209-Tabla_ValidaciónMétodo!AL209</f>
        <v>0</v>
      </c>
      <c r="AL209" s="92" t="n">
        <f aca="false">Tabla_Simulada!AM209-Tabla_ValidaciónMétodo!AM209</f>
        <v>0</v>
      </c>
      <c r="AM209" s="92" t="n">
        <f aca="false">Tabla_Simulada!AN209-Tabla_ValidaciónMétodo!AN209</f>
        <v>0</v>
      </c>
      <c r="AO209" s="94" t="n">
        <f aca="false">Tabla_Simulada!AP209-Tabla_ValidaciónMétodo!AP209</f>
        <v>0</v>
      </c>
      <c r="AP209" s="81" t="n">
        <f aca="false">Tabla_Simulada!AQ209-Tabla_ValidaciónMétodo!AQ209</f>
        <v>0</v>
      </c>
      <c r="AQ209" s="94" t="n">
        <f aca="false">Tabla_Simulada!AR209-Tabla_ValidaciónMétodo!AR209</f>
        <v>0</v>
      </c>
      <c r="AR209" s="81" t="n">
        <f aca="false">Tabla_Simulada!AS209-Tabla_ValidaciónMétodo!AS209</f>
        <v>0</v>
      </c>
      <c r="AS209" s="94" t="n">
        <f aca="false">Tabla_Simulada!AT209-Tabla_ValidaciónMétodo!AT209</f>
        <v>0</v>
      </c>
      <c r="AT209" s="81" t="n">
        <f aca="false">Tabla_Simulada!AU209-Tabla_ValidaciónMétodo!AU209</f>
        <v>0</v>
      </c>
      <c r="AU209" s="94" t="n">
        <f aca="false">Tabla_Simulada!AV209-Tabla_ValidaciónMétodo!AV209</f>
        <v>0</v>
      </c>
      <c r="AV209" s="81" t="n">
        <f aca="false">Tabla_Simulada!AW209-Tabla_ValidaciónMétodo!AW209</f>
        <v>0</v>
      </c>
      <c r="AW209" s="94" t="n">
        <f aca="false">Tabla_Simulada!AX209-Tabla_ValidaciónMétodo!AX209</f>
        <v>0</v>
      </c>
      <c r="AX209" s="81" t="n">
        <f aca="false">Tabla_Simulada!AY209-Tabla_ValidaciónMétodo!AY209</f>
        <v>0</v>
      </c>
    </row>
    <row r="210" customFormat="false" ht="13.8" hidden="false" customHeight="false" outlineLevel="0" collapsed="false">
      <c r="A210" s="89" t="s">
        <v>64</v>
      </c>
      <c r="B210" s="81" t="n">
        <f aca="false">Tabla_Simulada!B210-Tabla_ValidaciónMétodo!B210</f>
        <v>0</v>
      </c>
      <c r="C210" s="81" t="n">
        <f aca="false">Tabla_Simulada!C210-Tabla_ValidaciónMétodo!C210</f>
        <v>0</v>
      </c>
      <c r="D210" s="81" t="n">
        <f aca="false">Tabla_Simulada!D210-Tabla_ValidaciónMétodo!D210</f>
        <v>0</v>
      </c>
      <c r="E210" s="81" t="n">
        <f aca="false">Tabla_Simulada!E210-Tabla_ValidaciónMétodo!E210</f>
        <v>0</v>
      </c>
      <c r="F210" s="81" t="n">
        <f aca="false">Tabla_Simulada!F210-Tabla_ValidaciónMétodo!F210</f>
        <v>0</v>
      </c>
      <c r="G210" s="81" t="n">
        <f aca="false">Tabla_Simulada!G210-Tabla_ValidaciónMétodo!G210</f>
        <v>0</v>
      </c>
      <c r="H210" s="81" t="n">
        <f aca="false">Tabla_Simulada!H210-Tabla_ValidaciónMétodo!H210</f>
        <v>0</v>
      </c>
      <c r="I210" s="94" t="n">
        <f aca="false">Tabla_Simulada!I210-Tabla_ValidaciónMétodo!I210</f>
        <v>0</v>
      </c>
      <c r="J210" s="81" t="n">
        <f aca="false">Tabla_Simulada!J210-Tabla_ValidaciónMétodo!J210</f>
        <v>0</v>
      </c>
      <c r="K210" s="94" t="n">
        <f aca="false">Tabla_Simulada!K210-Tabla_ValidaciónMétodo!K210</f>
        <v>0</v>
      </c>
      <c r="L210" s="81" t="n">
        <f aca="false">Tabla_Simulada!L210-Tabla_ValidaciónMétodo!L210</f>
        <v>0</v>
      </c>
      <c r="M210" s="94" t="n">
        <f aca="false">Tabla_Simulada!M210-Tabla_ValidaciónMétodo!M210</f>
        <v>0</v>
      </c>
      <c r="N210" s="81" t="n">
        <f aca="false">Tabla_Simulada!N210-Tabla_ValidaciónMétodo!N210</f>
        <v>0</v>
      </c>
      <c r="O210" s="81" t="n">
        <f aca="false">Tabla_Simulada!P210-Tabla_ValidaciónMétodo!P210</f>
        <v>0</v>
      </c>
      <c r="P210" s="81" t="n">
        <f aca="false">Tabla_Simulada!Q210-Tabla_ValidaciónMétodo!Q210</f>
        <v>0</v>
      </c>
      <c r="Q210" s="81" t="n">
        <f aca="false">Tabla_Simulada!R210-Tabla_ValidaciónMétodo!R210</f>
        <v>0</v>
      </c>
      <c r="S210" s="81" t="n">
        <f aca="false">Tabla_Simulada!T210-Tabla_ValidaciónMétodo!T210</f>
        <v>0</v>
      </c>
      <c r="T210" s="81" t="n">
        <f aca="false">Tabla_Simulada!U210-Tabla_ValidaciónMétodo!U210</f>
        <v>0</v>
      </c>
      <c r="U210" s="81" t="n">
        <f aca="false">Tabla_Simulada!V210-Tabla_ValidaciónMétodo!V210</f>
        <v>0</v>
      </c>
      <c r="V210" s="81" t="n">
        <f aca="false">Tabla_Simulada!W210-Tabla_ValidaciónMétodo!W210</f>
        <v>0</v>
      </c>
      <c r="W210" s="81" t="n">
        <f aca="false">Tabla_Simulada!X210-Tabla_ValidaciónMétodo!X210</f>
        <v>0</v>
      </c>
      <c r="X210" s="81" t="n">
        <f aca="false">Tabla_Simulada!Y210-Tabla_ValidaciónMétodo!Y210</f>
        <v>0</v>
      </c>
      <c r="Y210" s="81" t="n">
        <f aca="false">Tabla_Simulada!Z210-Tabla_ValidaciónMétodo!Z210</f>
        <v>0</v>
      </c>
      <c r="Z210" s="81" t="n">
        <f aca="false">Tabla_Simulada!AA210-Tabla_ValidaciónMétodo!AA210</f>
        <v>0</v>
      </c>
      <c r="AC210" s="91" t="n">
        <f aca="false">Tabla_Simulada!AD210-Tabla_ValidaciónMétodo!AD210</f>
        <v>0</v>
      </c>
      <c r="AD210" s="92" t="n">
        <f aca="false">Tabla_Simulada!AE210-Tabla_ValidaciónMétodo!AE210</f>
        <v>0</v>
      </c>
      <c r="AE210" s="93" t="n">
        <f aca="false">Tabla_Simulada!AF210-Tabla_ValidaciónMétodo!AF210</f>
        <v>0</v>
      </c>
      <c r="AF210" s="92" t="n">
        <f aca="false">Tabla_Simulada!AG210-Tabla_ValidaciónMétodo!AG210</f>
        <v>0</v>
      </c>
      <c r="AG210" s="92" t="n">
        <f aca="false">Tabla_Simulada!AH210-Tabla_ValidaciónMétodo!AH210</f>
        <v>0</v>
      </c>
      <c r="AH210" s="92" t="n">
        <f aca="false">Tabla_Simulada!AI210-Tabla_ValidaciónMétodo!AI210</f>
        <v>0</v>
      </c>
      <c r="AI210" s="92" t="n">
        <f aca="false">Tabla_Simulada!AJ210-Tabla_ValidaciónMétodo!AJ210</f>
        <v>0</v>
      </c>
      <c r="AJ210" s="92" t="n">
        <f aca="false">Tabla_Simulada!AK210-Tabla_ValidaciónMétodo!AK210</f>
        <v>0</v>
      </c>
      <c r="AK210" s="92" t="n">
        <f aca="false">Tabla_Simulada!AL210-Tabla_ValidaciónMétodo!AL210</f>
        <v>0</v>
      </c>
      <c r="AL210" s="92" t="n">
        <f aca="false">Tabla_Simulada!AM210-Tabla_ValidaciónMétodo!AM210</f>
        <v>0</v>
      </c>
      <c r="AM210" s="92" t="n">
        <f aca="false">Tabla_Simulada!AN210-Tabla_ValidaciónMétodo!AN210</f>
        <v>0</v>
      </c>
      <c r="AO210" s="94" t="n">
        <f aca="false">Tabla_Simulada!AP210-Tabla_ValidaciónMétodo!AP210</f>
        <v>0</v>
      </c>
      <c r="AP210" s="81" t="n">
        <f aca="false">Tabla_Simulada!AQ210-Tabla_ValidaciónMétodo!AQ210</f>
        <v>0</v>
      </c>
      <c r="AQ210" s="94" t="n">
        <f aca="false">Tabla_Simulada!AR210-Tabla_ValidaciónMétodo!AR210</f>
        <v>0</v>
      </c>
      <c r="AR210" s="81" t="n">
        <f aca="false">Tabla_Simulada!AS210-Tabla_ValidaciónMétodo!AS210</f>
        <v>0</v>
      </c>
      <c r="AS210" s="94" t="n">
        <f aca="false">Tabla_Simulada!AT210-Tabla_ValidaciónMétodo!AT210</f>
        <v>0</v>
      </c>
      <c r="AT210" s="81" t="n">
        <f aca="false">Tabla_Simulada!AU210-Tabla_ValidaciónMétodo!AU210</f>
        <v>0</v>
      </c>
      <c r="AU210" s="94" t="n">
        <f aca="false">Tabla_Simulada!AV210-Tabla_ValidaciónMétodo!AV210</f>
        <v>0</v>
      </c>
      <c r="AV210" s="81" t="n">
        <f aca="false">Tabla_Simulada!AW210-Tabla_ValidaciónMétodo!AW210</f>
        <v>0</v>
      </c>
      <c r="AW210" s="94" t="n">
        <f aca="false">Tabla_Simulada!AX210-Tabla_ValidaciónMétodo!AX210</f>
        <v>0</v>
      </c>
      <c r="AX210" s="81" t="n">
        <f aca="false">Tabla_Simulada!AY210-Tabla_ValidaciónMétodo!AY210</f>
        <v>0</v>
      </c>
    </row>
    <row r="211" customFormat="false" ht="13.8" hidden="false" customHeight="false" outlineLevel="0" collapsed="false">
      <c r="A211" s="89" t="s">
        <v>65</v>
      </c>
      <c r="B211" s="81" t="n">
        <f aca="false">Tabla_Simulada!B211-Tabla_ValidaciónMétodo!B211</f>
        <v>0</v>
      </c>
      <c r="C211" s="81" t="n">
        <f aca="false">Tabla_Simulada!C211-Tabla_ValidaciónMétodo!C211</f>
        <v>0</v>
      </c>
      <c r="D211" s="81" t="n">
        <f aca="false">Tabla_Simulada!D211-Tabla_ValidaciónMétodo!D211</f>
        <v>0</v>
      </c>
      <c r="E211" s="81" t="n">
        <f aca="false">Tabla_Simulada!E211-Tabla_ValidaciónMétodo!E211</f>
        <v>0</v>
      </c>
      <c r="F211" s="81" t="n">
        <f aca="false">Tabla_Simulada!F211-Tabla_ValidaciónMétodo!F211</f>
        <v>0</v>
      </c>
      <c r="G211" s="81" t="n">
        <f aca="false">Tabla_Simulada!G211-Tabla_ValidaciónMétodo!G211</f>
        <v>0</v>
      </c>
      <c r="H211" s="81" t="n">
        <f aca="false">Tabla_Simulada!H211-Tabla_ValidaciónMétodo!H211</f>
        <v>0</v>
      </c>
      <c r="I211" s="94" t="n">
        <f aca="false">Tabla_Simulada!I211-Tabla_ValidaciónMétodo!I211</f>
        <v>0</v>
      </c>
      <c r="J211" s="81" t="n">
        <f aca="false">Tabla_Simulada!J211-Tabla_ValidaciónMétodo!J211</f>
        <v>0</v>
      </c>
      <c r="K211" s="94" t="n">
        <f aca="false">Tabla_Simulada!K211-Tabla_ValidaciónMétodo!K211</f>
        <v>0</v>
      </c>
      <c r="L211" s="81" t="n">
        <f aca="false">Tabla_Simulada!L211-Tabla_ValidaciónMétodo!L211</f>
        <v>0</v>
      </c>
      <c r="M211" s="94" t="n">
        <f aca="false">Tabla_Simulada!M211-Tabla_ValidaciónMétodo!M211</f>
        <v>0</v>
      </c>
      <c r="N211" s="81" t="n">
        <f aca="false">Tabla_Simulada!N211-Tabla_ValidaciónMétodo!N211</f>
        <v>0</v>
      </c>
      <c r="O211" s="81" t="n">
        <f aca="false">Tabla_Simulada!P211-Tabla_ValidaciónMétodo!P211</f>
        <v>0</v>
      </c>
      <c r="P211" s="81" t="n">
        <f aca="false">Tabla_Simulada!Q211-Tabla_ValidaciónMétodo!Q211</f>
        <v>0</v>
      </c>
      <c r="Q211" s="81" t="n">
        <f aca="false">Tabla_Simulada!R211-Tabla_ValidaciónMétodo!R211</f>
        <v>0</v>
      </c>
      <c r="S211" s="81" t="n">
        <f aca="false">Tabla_Simulada!T211-Tabla_ValidaciónMétodo!T211</f>
        <v>0</v>
      </c>
      <c r="T211" s="81" t="n">
        <f aca="false">Tabla_Simulada!U211-Tabla_ValidaciónMétodo!U211</f>
        <v>0</v>
      </c>
      <c r="U211" s="81" t="n">
        <f aca="false">Tabla_Simulada!V211-Tabla_ValidaciónMétodo!V211</f>
        <v>0</v>
      </c>
      <c r="V211" s="81" t="n">
        <f aca="false">Tabla_Simulada!W211-Tabla_ValidaciónMétodo!W211</f>
        <v>0</v>
      </c>
      <c r="W211" s="81" t="n">
        <f aca="false">Tabla_Simulada!X211-Tabla_ValidaciónMétodo!X211</f>
        <v>0</v>
      </c>
      <c r="X211" s="81" t="n">
        <f aca="false">Tabla_Simulada!Y211-Tabla_ValidaciónMétodo!Y211</f>
        <v>0</v>
      </c>
      <c r="Y211" s="81" t="n">
        <f aca="false">Tabla_Simulada!Z211-Tabla_ValidaciónMétodo!Z211</f>
        <v>0</v>
      </c>
      <c r="Z211" s="81" t="n">
        <f aca="false">Tabla_Simulada!AA211-Tabla_ValidaciónMétodo!AA211</f>
        <v>0</v>
      </c>
      <c r="AC211" s="91" t="n">
        <f aca="false">Tabla_Simulada!AD211-Tabla_ValidaciónMétodo!AD211</f>
        <v>0</v>
      </c>
      <c r="AD211" s="92" t="n">
        <f aca="false">Tabla_Simulada!AE211-Tabla_ValidaciónMétodo!AE211</f>
        <v>0</v>
      </c>
      <c r="AE211" s="93" t="n">
        <f aca="false">Tabla_Simulada!AF211-Tabla_ValidaciónMétodo!AF211</f>
        <v>0</v>
      </c>
      <c r="AF211" s="92" t="n">
        <f aca="false">Tabla_Simulada!AG211-Tabla_ValidaciónMétodo!AG211</f>
        <v>0</v>
      </c>
      <c r="AG211" s="92" t="n">
        <f aca="false">Tabla_Simulada!AH211-Tabla_ValidaciónMétodo!AH211</f>
        <v>0</v>
      </c>
      <c r="AH211" s="92" t="n">
        <f aca="false">Tabla_Simulada!AI211-Tabla_ValidaciónMétodo!AI211</f>
        <v>0</v>
      </c>
      <c r="AI211" s="92" t="n">
        <f aca="false">Tabla_Simulada!AJ211-Tabla_ValidaciónMétodo!AJ211</f>
        <v>0</v>
      </c>
      <c r="AJ211" s="92" t="n">
        <f aca="false">Tabla_Simulada!AK211-Tabla_ValidaciónMétodo!AK211</f>
        <v>0</v>
      </c>
      <c r="AK211" s="92" t="n">
        <f aca="false">Tabla_Simulada!AL211-Tabla_ValidaciónMétodo!AL211</f>
        <v>0</v>
      </c>
      <c r="AL211" s="92" t="n">
        <f aca="false">Tabla_Simulada!AM211-Tabla_ValidaciónMétodo!AM211</f>
        <v>0</v>
      </c>
      <c r="AM211" s="92" t="n">
        <f aca="false">Tabla_Simulada!AN211-Tabla_ValidaciónMétodo!AN211</f>
        <v>0</v>
      </c>
      <c r="AO211" s="94" t="n">
        <f aca="false">Tabla_Simulada!AP211-Tabla_ValidaciónMétodo!AP211</f>
        <v>0</v>
      </c>
      <c r="AP211" s="81" t="n">
        <f aca="false">Tabla_Simulada!AQ211-Tabla_ValidaciónMétodo!AQ211</f>
        <v>0</v>
      </c>
      <c r="AQ211" s="94" t="n">
        <f aca="false">Tabla_Simulada!AR211-Tabla_ValidaciónMétodo!AR211</f>
        <v>0</v>
      </c>
      <c r="AR211" s="81" t="n">
        <f aca="false">Tabla_Simulada!AS211-Tabla_ValidaciónMétodo!AS211</f>
        <v>0</v>
      </c>
      <c r="AS211" s="94" t="n">
        <f aca="false">Tabla_Simulada!AT211-Tabla_ValidaciónMétodo!AT211</f>
        <v>0</v>
      </c>
      <c r="AT211" s="81" t="n">
        <f aca="false">Tabla_Simulada!AU211-Tabla_ValidaciónMétodo!AU211</f>
        <v>0</v>
      </c>
      <c r="AU211" s="94" t="n">
        <f aca="false">Tabla_Simulada!AV211-Tabla_ValidaciónMétodo!AV211</f>
        <v>0</v>
      </c>
      <c r="AV211" s="81" t="n">
        <f aca="false">Tabla_Simulada!AW211-Tabla_ValidaciónMétodo!AW211</f>
        <v>0</v>
      </c>
      <c r="AW211" s="94" t="n">
        <f aca="false">Tabla_Simulada!AX211-Tabla_ValidaciónMétodo!AX211</f>
        <v>0</v>
      </c>
      <c r="AX211" s="81" t="n">
        <f aca="false">Tabla_Simulada!AY211-Tabla_ValidaciónMétodo!AY211</f>
        <v>0</v>
      </c>
    </row>
    <row r="212" customFormat="false" ht="13.8" hidden="false" customHeight="false" outlineLevel="0" collapsed="false">
      <c r="A212" s="89" t="s">
        <v>66</v>
      </c>
      <c r="B212" s="81" t="n">
        <f aca="false">Tabla_Simulada!B212-Tabla_ValidaciónMétodo!B212</f>
        <v>0</v>
      </c>
      <c r="C212" s="81" t="n">
        <f aca="false">Tabla_Simulada!C212-Tabla_ValidaciónMétodo!C212</f>
        <v>0</v>
      </c>
      <c r="D212" s="81" t="n">
        <f aca="false">Tabla_Simulada!D212-Tabla_ValidaciónMétodo!D212</f>
        <v>0</v>
      </c>
      <c r="E212" s="81" t="n">
        <f aca="false">Tabla_Simulada!E212-Tabla_ValidaciónMétodo!E212</f>
        <v>0</v>
      </c>
      <c r="F212" s="81" t="n">
        <f aca="false">Tabla_Simulada!F212-Tabla_ValidaciónMétodo!F212</f>
        <v>0</v>
      </c>
      <c r="G212" s="81" t="n">
        <f aca="false">Tabla_Simulada!G212-Tabla_ValidaciónMétodo!G212</f>
        <v>0</v>
      </c>
      <c r="H212" s="81" t="n">
        <f aca="false">Tabla_Simulada!H212-Tabla_ValidaciónMétodo!H212</f>
        <v>0</v>
      </c>
      <c r="I212" s="94" t="n">
        <f aca="false">Tabla_Simulada!I212-Tabla_ValidaciónMétodo!I212</f>
        <v>0</v>
      </c>
      <c r="J212" s="81" t="n">
        <f aca="false">Tabla_Simulada!J212-Tabla_ValidaciónMétodo!J212</f>
        <v>0</v>
      </c>
      <c r="K212" s="94" t="n">
        <f aca="false">Tabla_Simulada!K212-Tabla_ValidaciónMétodo!K212</f>
        <v>0</v>
      </c>
      <c r="L212" s="81" t="n">
        <f aca="false">Tabla_Simulada!L212-Tabla_ValidaciónMétodo!L212</f>
        <v>0</v>
      </c>
      <c r="M212" s="94" t="n">
        <f aca="false">Tabla_Simulada!M212-Tabla_ValidaciónMétodo!M212</f>
        <v>0</v>
      </c>
      <c r="N212" s="81" t="n">
        <f aca="false">Tabla_Simulada!N212-Tabla_ValidaciónMétodo!N212</f>
        <v>0</v>
      </c>
      <c r="O212" s="81" t="n">
        <f aca="false">Tabla_Simulada!P212-Tabla_ValidaciónMétodo!P212</f>
        <v>0</v>
      </c>
      <c r="P212" s="81" t="n">
        <f aca="false">Tabla_Simulada!Q212-Tabla_ValidaciónMétodo!Q212</f>
        <v>0</v>
      </c>
      <c r="Q212" s="81" t="n">
        <f aca="false">Tabla_Simulada!R212-Tabla_ValidaciónMétodo!R212</f>
        <v>0</v>
      </c>
      <c r="S212" s="81" t="n">
        <f aca="false">Tabla_Simulada!T212-Tabla_ValidaciónMétodo!T212</f>
        <v>0</v>
      </c>
      <c r="T212" s="81" t="n">
        <f aca="false">Tabla_Simulada!U212-Tabla_ValidaciónMétodo!U212</f>
        <v>0</v>
      </c>
      <c r="U212" s="81" t="n">
        <f aca="false">Tabla_Simulada!V212-Tabla_ValidaciónMétodo!V212</f>
        <v>0</v>
      </c>
      <c r="V212" s="81" t="n">
        <f aca="false">Tabla_Simulada!W212-Tabla_ValidaciónMétodo!W212</f>
        <v>0</v>
      </c>
      <c r="W212" s="81" t="n">
        <f aca="false">Tabla_Simulada!X212-Tabla_ValidaciónMétodo!X212</f>
        <v>0</v>
      </c>
      <c r="X212" s="81" t="n">
        <f aca="false">Tabla_Simulada!Y212-Tabla_ValidaciónMétodo!Y212</f>
        <v>0</v>
      </c>
      <c r="Y212" s="81" t="n">
        <f aca="false">Tabla_Simulada!Z212-Tabla_ValidaciónMétodo!Z212</f>
        <v>0</v>
      </c>
      <c r="Z212" s="81" t="n">
        <f aca="false">Tabla_Simulada!AA212-Tabla_ValidaciónMétodo!AA212</f>
        <v>0</v>
      </c>
      <c r="AC212" s="91" t="n">
        <f aca="false">Tabla_Simulada!AD212-Tabla_ValidaciónMétodo!AD212</f>
        <v>0</v>
      </c>
      <c r="AD212" s="92" t="n">
        <f aca="false">Tabla_Simulada!AE212-Tabla_ValidaciónMétodo!AE212</f>
        <v>0</v>
      </c>
      <c r="AE212" s="93" t="n">
        <f aca="false">Tabla_Simulada!AF212-Tabla_ValidaciónMétodo!AF212</f>
        <v>0</v>
      </c>
      <c r="AF212" s="92" t="n">
        <f aca="false">Tabla_Simulada!AG212-Tabla_ValidaciónMétodo!AG212</f>
        <v>0</v>
      </c>
      <c r="AG212" s="92" t="n">
        <f aca="false">Tabla_Simulada!AH212-Tabla_ValidaciónMétodo!AH212</f>
        <v>0</v>
      </c>
      <c r="AH212" s="92" t="n">
        <f aca="false">Tabla_Simulada!AI212-Tabla_ValidaciónMétodo!AI212</f>
        <v>0</v>
      </c>
      <c r="AI212" s="92" t="n">
        <f aca="false">Tabla_Simulada!AJ212-Tabla_ValidaciónMétodo!AJ212</f>
        <v>0</v>
      </c>
      <c r="AJ212" s="92" t="n">
        <f aca="false">Tabla_Simulada!AK212-Tabla_ValidaciónMétodo!AK212</f>
        <v>0</v>
      </c>
      <c r="AK212" s="92" t="n">
        <f aca="false">Tabla_Simulada!AL212-Tabla_ValidaciónMétodo!AL212</f>
        <v>0</v>
      </c>
      <c r="AL212" s="92" t="n">
        <f aca="false">Tabla_Simulada!AM212-Tabla_ValidaciónMétodo!AM212</f>
        <v>0</v>
      </c>
      <c r="AM212" s="92" t="n">
        <f aca="false">Tabla_Simulada!AN212-Tabla_ValidaciónMétodo!AN212</f>
        <v>0</v>
      </c>
      <c r="AO212" s="94" t="n">
        <f aca="false">Tabla_Simulada!AP212-Tabla_ValidaciónMétodo!AP212</f>
        <v>0</v>
      </c>
      <c r="AP212" s="81" t="n">
        <f aca="false">Tabla_Simulada!AQ212-Tabla_ValidaciónMétodo!AQ212</f>
        <v>0</v>
      </c>
      <c r="AQ212" s="94" t="n">
        <f aca="false">Tabla_Simulada!AR212-Tabla_ValidaciónMétodo!AR212</f>
        <v>0</v>
      </c>
      <c r="AR212" s="81" t="n">
        <f aca="false">Tabla_Simulada!AS212-Tabla_ValidaciónMétodo!AS212</f>
        <v>0</v>
      </c>
      <c r="AS212" s="94" t="n">
        <f aca="false">Tabla_Simulada!AT212-Tabla_ValidaciónMétodo!AT212</f>
        <v>0</v>
      </c>
      <c r="AT212" s="81" t="n">
        <f aca="false">Tabla_Simulada!AU212-Tabla_ValidaciónMétodo!AU212</f>
        <v>0</v>
      </c>
      <c r="AU212" s="94" t="n">
        <f aca="false">Tabla_Simulada!AV212-Tabla_ValidaciónMétodo!AV212</f>
        <v>0</v>
      </c>
      <c r="AV212" s="81" t="n">
        <f aca="false">Tabla_Simulada!AW212-Tabla_ValidaciónMétodo!AW212</f>
        <v>0</v>
      </c>
      <c r="AW212" s="94" t="n">
        <f aca="false">Tabla_Simulada!AX212-Tabla_ValidaciónMétodo!AX212</f>
        <v>0</v>
      </c>
      <c r="AX212" s="81" t="n">
        <f aca="false">Tabla_Simulada!AY212-Tabla_ValidaciónMétodo!AY212</f>
        <v>0</v>
      </c>
    </row>
    <row r="213" customFormat="false" ht="13.8" hidden="false" customHeight="false" outlineLevel="0" collapsed="false">
      <c r="A213" s="89" t="s">
        <v>67</v>
      </c>
      <c r="B213" s="81" t="n">
        <f aca="false">Tabla_Simulada!B213-Tabla_ValidaciónMétodo!B213</f>
        <v>0</v>
      </c>
      <c r="C213" s="81" t="n">
        <f aca="false">Tabla_Simulada!C213-Tabla_ValidaciónMétodo!C213</f>
        <v>0</v>
      </c>
      <c r="D213" s="81" t="n">
        <f aca="false">Tabla_Simulada!D213-Tabla_ValidaciónMétodo!D213</f>
        <v>0</v>
      </c>
      <c r="E213" s="81" t="n">
        <f aca="false">Tabla_Simulada!E213-Tabla_ValidaciónMétodo!E213</f>
        <v>0</v>
      </c>
      <c r="F213" s="81" t="n">
        <f aca="false">Tabla_Simulada!F213-Tabla_ValidaciónMétodo!F213</f>
        <v>0</v>
      </c>
      <c r="G213" s="81" t="n">
        <f aca="false">Tabla_Simulada!G213-Tabla_ValidaciónMétodo!G213</f>
        <v>0</v>
      </c>
      <c r="H213" s="81" t="n">
        <f aca="false">Tabla_Simulada!H213-Tabla_ValidaciónMétodo!H213</f>
        <v>0</v>
      </c>
      <c r="I213" s="94" t="n">
        <f aca="false">Tabla_Simulada!I213-Tabla_ValidaciónMétodo!I213</f>
        <v>0</v>
      </c>
      <c r="J213" s="81" t="n">
        <f aca="false">Tabla_Simulada!J213-Tabla_ValidaciónMétodo!J213</f>
        <v>0</v>
      </c>
      <c r="K213" s="94" t="n">
        <f aca="false">Tabla_Simulada!K213-Tabla_ValidaciónMétodo!K213</f>
        <v>0</v>
      </c>
      <c r="L213" s="81" t="n">
        <f aca="false">Tabla_Simulada!L213-Tabla_ValidaciónMétodo!L213</f>
        <v>0</v>
      </c>
      <c r="M213" s="94" t="n">
        <f aca="false">Tabla_Simulada!M213-Tabla_ValidaciónMétodo!M213</f>
        <v>0</v>
      </c>
      <c r="N213" s="81" t="n">
        <f aca="false">Tabla_Simulada!N213-Tabla_ValidaciónMétodo!N213</f>
        <v>0</v>
      </c>
      <c r="O213" s="81" t="n">
        <f aca="false">Tabla_Simulada!P213-Tabla_ValidaciónMétodo!P213</f>
        <v>0</v>
      </c>
      <c r="P213" s="81" t="n">
        <f aca="false">Tabla_Simulada!Q213-Tabla_ValidaciónMétodo!Q213</f>
        <v>0</v>
      </c>
      <c r="Q213" s="81" t="n">
        <f aca="false">Tabla_Simulada!R213-Tabla_ValidaciónMétodo!R213</f>
        <v>0</v>
      </c>
      <c r="S213" s="81" t="n">
        <f aca="false">Tabla_Simulada!T213-Tabla_ValidaciónMétodo!T213</f>
        <v>0</v>
      </c>
      <c r="T213" s="81" t="n">
        <f aca="false">Tabla_Simulada!U213-Tabla_ValidaciónMétodo!U213</f>
        <v>0</v>
      </c>
      <c r="U213" s="81" t="n">
        <f aca="false">Tabla_Simulada!V213-Tabla_ValidaciónMétodo!V213</f>
        <v>0</v>
      </c>
      <c r="V213" s="81" t="n">
        <f aca="false">Tabla_Simulada!W213-Tabla_ValidaciónMétodo!W213</f>
        <v>0</v>
      </c>
      <c r="W213" s="81" t="n">
        <f aca="false">Tabla_Simulada!X213-Tabla_ValidaciónMétodo!X213</f>
        <v>0</v>
      </c>
      <c r="X213" s="81" t="n">
        <f aca="false">Tabla_Simulada!Y213-Tabla_ValidaciónMétodo!Y213</f>
        <v>0</v>
      </c>
      <c r="Y213" s="81" t="n">
        <f aca="false">Tabla_Simulada!Z213-Tabla_ValidaciónMétodo!Z213</f>
        <v>0</v>
      </c>
      <c r="Z213" s="81" t="n">
        <f aca="false">Tabla_Simulada!AA213-Tabla_ValidaciónMétodo!AA213</f>
        <v>0</v>
      </c>
      <c r="AC213" s="91" t="n">
        <f aca="false">Tabla_Simulada!AD213-Tabla_ValidaciónMétodo!AD213</f>
        <v>0</v>
      </c>
      <c r="AD213" s="92" t="n">
        <f aca="false">Tabla_Simulada!AE213-Tabla_ValidaciónMétodo!AE213</f>
        <v>0</v>
      </c>
      <c r="AE213" s="93" t="n">
        <f aca="false">Tabla_Simulada!AF213-Tabla_ValidaciónMétodo!AF213</f>
        <v>0</v>
      </c>
      <c r="AF213" s="92" t="n">
        <f aca="false">Tabla_Simulada!AG213-Tabla_ValidaciónMétodo!AG213</f>
        <v>0</v>
      </c>
      <c r="AG213" s="92" t="n">
        <f aca="false">Tabla_Simulada!AH213-Tabla_ValidaciónMétodo!AH213</f>
        <v>0</v>
      </c>
      <c r="AH213" s="92" t="n">
        <f aca="false">Tabla_Simulada!AI213-Tabla_ValidaciónMétodo!AI213</f>
        <v>0</v>
      </c>
      <c r="AI213" s="92" t="n">
        <f aca="false">Tabla_Simulada!AJ213-Tabla_ValidaciónMétodo!AJ213</f>
        <v>0</v>
      </c>
      <c r="AJ213" s="92" t="n">
        <f aca="false">Tabla_Simulada!AK213-Tabla_ValidaciónMétodo!AK213</f>
        <v>0</v>
      </c>
      <c r="AK213" s="92" t="n">
        <f aca="false">Tabla_Simulada!AL213-Tabla_ValidaciónMétodo!AL213</f>
        <v>0</v>
      </c>
      <c r="AL213" s="92" t="n">
        <f aca="false">Tabla_Simulada!AM213-Tabla_ValidaciónMétodo!AM213</f>
        <v>0</v>
      </c>
      <c r="AM213" s="92" t="n">
        <f aca="false">Tabla_Simulada!AN213-Tabla_ValidaciónMétodo!AN213</f>
        <v>0</v>
      </c>
      <c r="AO213" s="94" t="n">
        <f aca="false">Tabla_Simulada!AP213-Tabla_ValidaciónMétodo!AP213</f>
        <v>0</v>
      </c>
      <c r="AP213" s="81" t="n">
        <f aca="false">Tabla_Simulada!AQ213-Tabla_ValidaciónMétodo!AQ213</f>
        <v>0</v>
      </c>
      <c r="AQ213" s="94" t="n">
        <f aca="false">Tabla_Simulada!AR213-Tabla_ValidaciónMétodo!AR213</f>
        <v>0</v>
      </c>
      <c r="AR213" s="81" t="n">
        <f aca="false">Tabla_Simulada!AS213-Tabla_ValidaciónMétodo!AS213</f>
        <v>0</v>
      </c>
      <c r="AS213" s="94" t="n">
        <f aca="false">Tabla_Simulada!AT213-Tabla_ValidaciónMétodo!AT213</f>
        <v>0</v>
      </c>
      <c r="AT213" s="81" t="n">
        <f aca="false">Tabla_Simulada!AU213-Tabla_ValidaciónMétodo!AU213</f>
        <v>0</v>
      </c>
      <c r="AU213" s="94" t="n">
        <f aca="false">Tabla_Simulada!AV213-Tabla_ValidaciónMétodo!AV213</f>
        <v>0</v>
      </c>
      <c r="AV213" s="81" t="n">
        <f aca="false">Tabla_Simulada!AW213-Tabla_ValidaciónMétodo!AW213</f>
        <v>0</v>
      </c>
      <c r="AW213" s="94" t="n">
        <f aca="false">Tabla_Simulada!AX213-Tabla_ValidaciónMétodo!AX213</f>
        <v>0</v>
      </c>
      <c r="AX213" s="81" t="n">
        <f aca="false">Tabla_Simulada!AY213-Tabla_ValidaciónMétodo!AY213</f>
        <v>0</v>
      </c>
    </row>
    <row r="214" customFormat="false" ht="13.8" hidden="false" customHeight="false" outlineLevel="0" collapsed="false">
      <c r="A214" s="89" t="s">
        <v>68</v>
      </c>
      <c r="B214" s="81" t="n">
        <f aca="false">Tabla_Simulada!B214-Tabla_ValidaciónMétodo!B214</f>
        <v>0</v>
      </c>
      <c r="C214" s="81" t="n">
        <f aca="false">Tabla_Simulada!C214-Tabla_ValidaciónMétodo!C214</f>
        <v>0</v>
      </c>
      <c r="D214" s="81" t="n">
        <f aca="false">Tabla_Simulada!D214-Tabla_ValidaciónMétodo!D214</f>
        <v>0</v>
      </c>
      <c r="E214" s="81" t="n">
        <f aca="false">Tabla_Simulada!E214-Tabla_ValidaciónMétodo!E214</f>
        <v>0</v>
      </c>
      <c r="F214" s="81" t="n">
        <f aca="false">Tabla_Simulada!F214-Tabla_ValidaciónMétodo!F214</f>
        <v>0</v>
      </c>
      <c r="G214" s="81" t="n">
        <f aca="false">Tabla_Simulada!G214-Tabla_ValidaciónMétodo!G214</f>
        <v>0</v>
      </c>
      <c r="H214" s="81" t="n">
        <f aca="false">Tabla_Simulada!H214-Tabla_ValidaciónMétodo!H214</f>
        <v>0</v>
      </c>
      <c r="I214" s="94" t="n">
        <f aca="false">Tabla_Simulada!I214-Tabla_ValidaciónMétodo!I214</f>
        <v>0</v>
      </c>
      <c r="J214" s="81" t="n">
        <f aca="false">Tabla_Simulada!J214-Tabla_ValidaciónMétodo!J214</f>
        <v>0</v>
      </c>
      <c r="K214" s="94" t="n">
        <f aca="false">Tabla_Simulada!K214-Tabla_ValidaciónMétodo!K214</f>
        <v>0</v>
      </c>
      <c r="L214" s="81" t="n">
        <f aca="false">Tabla_Simulada!L214-Tabla_ValidaciónMétodo!L214</f>
        <v>0</v>
      </c>
      <c r="M214" s="94" t="n">
        <f aca="false">Tabla_Simulada!M214-Tabla_ValidaciónMétodo!M214</f>
        <v>0</v>
      </c>
      <c r="N214" s="81" t="n">
        <f aca="false">Tabla_Simulada!N214-Tabla_ValidaciónMétodo!N214</f>
        <v>0</v>
      </c>
      <c r="O214" s="81" t="n">
        <f aca="false">Tabla_Simulada!P214-Tabla_ValidaciónMétodo!P214</f>
        <v>0</v>
      </c>
      <c r="P214" s="81" t="n">
        <f aca="false">Tabla_Simulada!Q214-Tabla_ValidaciónMétodo!Q214</f>
        <v>0</v>
      </c>
      <c r="Q214" s="81" t="n">
        <f aca="false">Tabla_Simulada!R214-Tabla_ValidaciónMétodo!R214</f>
        <v>0</v>
      </c>
      <c r="S214" s="81" t="n">
        <f aca="false">Tabla_Simulada!T214-Tabla_ValidaciónMétodo!T214</f>
        <v>0</v>
      </c>
      <c r="T214" s="81" t="n">
        <f aca="false">Tabla_Simulada!U214-Tabla_ValidaciónMétodo!U214</f>
        <v>0</v>
      </c>
      <c r="U214" s="81" t="n">
        <f aca="false">Tabla_Simulada!V214-Tabla_ValidaciónMétodo!V214</f>
        <v>0</v>
      </c>
      <c r="V214" s="81" t="n">
        <f aca="false">Tabla_Simulada!W214-Tabla_ValidaciónMétodo!W214</f>
        <v>0</v>
      </c>
      <c r="W214" s="81" t="n">
        <f aca="false">Tabla_Simulada!X214-Tabla_ValidaciónMétodo!X214</f>
        <v>0</v>
      </c>
      <c r="X214" s="81" t="n">
        <f aca="false">Tabla_Simulada!Y214-Tabla_ValidaciónMétodo!Y214</f>
        <v>0</v>
      </c>
      <c r="Y214" s="81" t="n">
        <f aca="false">Tabla_Simulada!Z214-Tabla_ValidaciónMétodo!Z214</f>
        <v>0</v>
      </c>
      <c r="Z214" s="81" t="n">
        <f aca="false">Tabla_Simulada!AA214-Tabla_ValidaciónMétodo!AA214</f>
        <v>0</v>
      </c>
      <c r="AC214" s="91" t="n">
        <f aca="false">Tabla_Simulada!AD214-Tabla_ValidaciónMétodo!AD214</f>
        <v>0</v>
      </c>
      <c r="AD214" s="92" t="n">
        <f aca="false">Tabla_Simulada!AE214-Tabla_ValidaciónMétodo!AE214</f>
        <v>0</v>
      </c>
      <c r="AE214" s="93" t="n">
        <f aca="false">Tabla_Simulada!AF214-Tabla_ValidaciónMétodo!AF214</f>
        <v>0</v>
      </c>
      <c r="AF214" s="92" t="n">
        <f aca="false">Tabla_Simulada!AG214-Tabla_ValidaciónMétodo!AG214</f>
        <v>0</v>
      </c>
      <c r="AG214" s="92" t="n">
        <f aca="false">Tabla_Simulada!AH214-Tabla_ValidaciónMétodo!AH214</f>
        <v>0</v>
      </c>
      <c r="AH214" s="92" t="n">
        <f aca="false">Tabla_Simulada!AI214-Tabla_ValidaciónMétodo!AI214</f>
        <v>0</v>
      </c>
      <c r="AI214" s="92" t="n">
        <f aca="false">Tabla_Simulada!AJ214-Tabla_ValidaciónMétodo!AJ214</f>
        <v>0</v>
      </c>
      <c r="AJ214" s="92" t="n">
        <f aca="false">Tabla_Simulada!AK214-Tabla_ValidaciónMétodo!AK214</f>
        <v>0</v>
      </c>
      <c r="AK214" s="92" t="n">
        <f aca="false">Tabla_Simulada!AL214-Tabla_ValidaciónMétodo!AL214</f>
        <v>0</v>
      </c>
      <c r="AL214" s="92" t="n">
        <f aca="false">Tabla_Simulada!AM214-Tabla_ValidaciónMétodo!AM214</f>
        <v>0</v>
      </c>
      <c r="AM214" s="92" t="n">
        <f aca="false">Tabla_Simulada!AN214-Tabla_ValidaciónMétodo!AN214</f>
        <v>0</v>
      </c>
      <c r="AO214" s="94" t="n">
        <f aca="false">Tabla_Simulada!AP214-Tabla_ValidaciónMétodo!AP214</f>
        <v>0</v>
      </c>
      <c r="AP214" s="81" t="n">
        <f aca="false">Tabla_Simulada!AQ214-Tabla_ValidaciónMétodo!AQ214</f>
        <v>0</v>
      </c>
      <c r="AQ214" s="94" t="n">
        <f aca="false">Tabla_Simulada!AR214-Tabla_ValidaciónMétodo!AR214</f>
        <v>0</v>
      </c>
      <c r="AR214" s="81" t="n">
        <f aca="false">Tabla_Simulada!AS214-Tabla_ValidaciónMétodo!AS214</f>
        <v>0</v>
      </c>
      <c r="AS214" s="94" t="n">
        <f aca="false">Tabla_Simulada!AT214-Tabla_ValidaciónMétodo!AT214</f>
        <v>0</v>
      </c>
      <c r="AT214" s="81" t="n">
        <f aca="false">Tabla_Simulada!AU214-Tabla_ValidaciónMétodo!AU214</f>
        <v>0</v>
      </c>
      <c r="AU214" s="94" t="n">
        <f aca="false">Tabla_Simulada!AV214-Tabla_ValidaciónMétodo!AV214</f>
        <v>0</v>
      </c>
      <c r="AV214" s="81" t="n">
        <f aca="false">Tabla_Simulada!AW214-Tabla_ValidaciónMétodo!AW214</f>
        <v>0</v>
      </c>
      <c r="AW214" s="94" t="n">
        <f aca="false">Tabla_Simulada!AX214-Tabla_ValidaciónMétodo!AX214</f>
        <v>0</v>
      </c>
      <c r="AX214" s="81" t="n">
        <f aca="false">Tabla_Simulada!AY214-Tabla_ValidaciónMétodo!AY214</f>
        <v>0</v>
      </c>
    </row>
    <row r="215" customFormat="false" ht="13.8" hidden="false" customHeight="false" outlineLevel="0" collapsed="false">
      <c r="A215" s="104" t="s">
        <v>71</v>
      </c>
      <c r="B215" s="108" t="n">
        <f aca="false">Tabla_Simulada!B215-Tabla_ValidaciónMétodo!B215</f>
        <v>0</v>
      </c>
      <c r="C215" s="108" t="n">
        <f aca="false">Tabla_Simulada!C215-Tabla_ValidaciónMétodo!C215</f>
        <v>0</v>
      </c>
      <c r="D215" s="108" t="n">
        <f aca="false">Tabla_Simulada!D215-Tabla_ValidaciónMétodo!D215</f>
        <v>0</v>
      </c>
      <c r="E215" s="108" t="n">
        <f aca="false">Tabla_Simulada!E215-Tabla_ValidaciónMétodo!E215</f>
        <v>0</v>
      </c>
      <c r="F215" s="108" t="n">
        <f aca="false">Tabla_Simulada!F215-Tabla_ValidaciónMétodo!F215</f>
        <v>0</v>
      </c>
      <c r="G215" s="108" t="n">
        <f aca="false">Tabla_Simulada!G215-Tabla_ValidaciónMétodo!G215</f>
        <v>0</v>
      </c>
      <c r="H215" s="108" t="n">
        <f aca="false">Tabla_Simulada!H215-Tabla_ValidaciónMétodo!H215</f>
        <v>0</v>
      </c>
      <c r="I215" s="116" t="n">
        <f aca="false">Tabla_Simulada!I215-Tabla_ValidaciónMétodo!I215</f>
        <v>0</v>
      </c>
      <c r="J215" s="108" t="n">
        <f aca="false">Tabla_Simulada!J215-Tabla_ValidaciónMétodo!J215</f>
        <v>0</v>
      </c>
      <c r="K215" s="116" t="n">
        <f aca="false">Tabla_Simulada!K215-Tabla_ValidaciónMétodo!K215</f>
        <v>0</v>
      </c>
      <c r="L215" s="108" t="n">
        <f aca="false">Tabla_Simulada!L215-Tabla_ValidaciónMétodo!L215</f>
        <v>0</v>
      </c>
      <c r="M215" s="116" t="n">
        <f aca="false">Tabla_Simulada!M215-Tabla_ValidaciónMétodo!M215</f>
        <v>0</v>
      </c>
      <c r="N215" s="108" t="n">
        <f aca="false">Tabla_Simulada!N215-Tabla_ValidaciónMétodo!N215</f>
        <v>0</v>
      </c>
      <c r="O215" s="108" t="n">
        <f aca="false">Tabla_Simulada!P215-Tabla_ValidaciónMétodo!P215</f>
        <v>0</v>
      </c>
      <c r="P215" s="108" t="n">
        <f aca="false">Tabla_Simulada!Q215-Tabla_ValidaciónMétodo!Q215</f>
        <v>0</v>
      </c>
      <c r="Q215" s="108" t="n">
        <f aca="false">Tabla_Simulada!R215-Tabla_ValidaciónMétodo!R215</f>
        <v>0</v>
      </c>
      <c r="S215" s="108" t="n">
        <f aca="false">Tabla_Simulada!T215-Tabla_ValidaciónMétodo!T215</f>
        <v>0</v>
      </c>
      <c r="T215" s="108" t="n">
        <f aca="false">Tabla_Simulada!U215-Tabla_ValidaciónMétodo!U215</f>
        <v>0</v>
      </c>
      <c r="U215" s="108" t="n">
        <f aca="false">Tabla_Simulada!V215-Tabla_ValidaciónMétodo!V215</f>
        <v>0</v>
      </c>
      <c r="V215" s="108" t="n">
        <f aca="false">Tabla_Simulada!W215-Tabla_ValidaciónMétodo!W215</f>
        <v>0</v>
      </c>
      <c r="W215" s="108" t="n">
        <f aca="false">Tabla_Simulada!X215-Tabla_ValidaciónMétodo!X215</f>
        <v>0</v>
      </c>
      <c r="X215" s="108" t="n">
        <f aca="false">Tabla_Simulada!Y215-Tabla_ValidaciónMétodo!Y215</f>
        <v>0</v>
      </c>
      <c r="Y215" s="108" t="n">
        <f aca="false">Tabla_Simulada!Z215-Tabla_ValidaciónMétodo!Z215</f>
        <v>0</v>
      </c>
      <c r="Z215" s="108" t="n">
        <f aca="false">Tabla_Simulada!AA215-Tabla_ValidaciónMétodo!AA215</f>
        <v>0</v>
      </c>
      <c r="AB215" s="112" t="s">
        <v>295</v>
      </c>
      <c r="AC215" s="112" t="n">
        <f aca="false">Tabla_Simulada!AD215-Tabla_ValidaciónMétodo!AD215</f>
        <v>0</v>
      </c>
      <c r="AD215" s="111"/>
      <c r="AE215" s="113" t="n">
        <f aca="false">Tabla_Simulada!AF215-Tabla_ValidaciónMétodo!AF215</f>
        <v>0</v>
      </c>
      <c r="AF215" s="111"/>
      <c r="AG215" s="114" t="n">
        <f aca="false">Tabla_Simulada!AH215-Tabla_ValidaciónMétodo!AH215</f>
        <v>0</v>
      </c>
      <c r="AH215" s="111"/>
      <c r="AI215" s="114" t="n">
        <f aca="false">Tabla_Simulada!AJ215-Tabla_ValidaciónMétodo!AJ215</f>
        <v>0</v>
      </c>
      <c r="AJ215" s="111"/>
      <c r="AK215" s="114" t="n">
        <f aca="false">Tabla_Simulada!AL215-Tabla_ValidaciónMétodo!AL215</f>
        <v>0</v>
      </c>
      <c r="AL215" s="115"/>
      <c r="AM215" s="114" t="n">
        <f aca="false">Tabla_Simulada!AN215-Tabla_ValidaciónMétodo!AN215</f>
        <v>0</v>
      </c>
      <c r="AO215" s="116" t="n">
        <f aca="false">Tabla_Simulada!AP215-Tabla_ValidaciónMétodo!AP215</f>
        <v>0</v>
      </c>
      <c r="AP215" s="108" t="n">
        <f aca="false">Tabla_Simulada!AQ215-Tabla_ValidaciónMétodo!AQ215</f>
        <v>0</v>
      </c>
      <c r="AQ215" s="116" t="n">
        <f aca="false">Tabla_Simulada!AR215-Tabla_ValidaciónMétodo!AR215</f>
        <v>0</v>
      </c>
      <c r="AR215" s="108" t="n">
        <f aca="false">Tabla_Simulada!AS215-Tabla_ValidaciónMétodo!AS215</f>
        <v>0</v>
      </c>
      <c r="AS215" s="116" t="n">
        <f aca="false">Tabla_Simulada!AT215-Tabla_ValidaciónMétodo!AT215</f>
        <v>0</v>
      </c>
      <c r="AT215" s="108" t="n">
        <f aca="false">Tabla_Simulada!AU215-Tabla_ValidaciónMétodo!AU215</f>
        <v>0</v>
      </c>
      <c r="AU215" s="116" t="n">
        <f aca="false">Tabla_Simulada!AV215-Tabla_ValidaciónMétodo!AV215</f>
        <v>0</v>
      </c>
      <c r="AV215" s="108" t="n">
        <f aca="false">Tabla_Simulada!AW215-Tabla_ValidaciónMétodo!AW215</f>
        <v>0</v>
      </c>
      <c r="AW215" s="116" t="n">
        <f aca="false">Tabla_Simulada!AX215-Tabla_ValidaciónMétodo!AX215</f>
        <v>0</v>
      </c>
      <c r="AX215" s="108" t="n">
        <f aca="false">Tabla_Simulada!AY215-Tabla_ValidaciónMétodo!AY215</f>
        <v>0</v>
      </c>
    </row>
    <row r="216" customFormat="false" ht="13.8" hidden="false" customHeight="false" outlineLevel="0" collapsed="false">
      <c r="A216" s="57" t="s">
        <v>72</v>
      </c>
      <c r="AB216" s="112" t="s">
        <v>296</v>
      </c>
      <c r="AC216" s="112" t="n">
        <f aca="false">Tabla_Simulada!AD216-Tabla_ValidaciónMétodo!AD216</f>
        <v>0</v>
      </c>
      <c r="AD216" s="111"/>
      <c r="AE216" s="113" t="n">
        <f aca="false">Tabla_Simulada!AF216-Tabla_ValidaciónMétodo!AF216</f>
        <v>0</v>
      </c>
      <c r="AF216" s="111"/>
      <c r="AG216" s="114" t="n">
        <f aca="false">Tabla_Simulada!AH216-Tabla_ValidaciónMétodo!AH216</f>
        <v>0</v>
      </c>
      <c r="AH216" s="111"/>
      <c r="AI216" s="114" t="n">
        <f aca="false">Tabla_Simulada!AJ216-Tabla_ValidaciónMétodo!AJ216</f>
        <v>0</v>
      </c>
      <c r="AJ216" s="111"/>
      <c r="AK216" s="114" t="n">
        <f aca="false">Tabla_Simulada!AL216-Tabla_ValidaciónMétodo!AL216</f>
        <v>0</v>
      </c>
      <c r="AL216" s="111"/>
      <c r="AM216" s="114"/>
    </row>
    <row r="217" customFormat="false" ht="13.8" hidden="false" customHeight="false" outlineLevel="0" collapsed="false">
      <c r="A217" s="57" t="s">
        <v>82</v>
      </c>
      <c r="B217" s="125"/>
      <c r="C217" s="125"/>
      <c r="D217" s="125"/>
      <c r="E217" s="125"/>
      <c r="F217" s="125"/>
      <c r="G217" s="125"/>
      <c r="H217" s="125"/>
      <c r="I217" s="125"/>
      <c r="J217" s="125"/>
      <c r="S217" s="125"/>
      <c r="T217" s="125"/>
      <c r="U217" s="125"/>
      <c r="V217" s="125"/>
      <c r="W217" s="125"/>
      <c r="X217" s="125"/>
      <c r="Y217" s="125"/>
      <c r="Z217" s="125"/>
    </row>
    <row r="218" customFormat="false" ht="13.8" hidden="false" customHeight="false" outlineLevel="0" collapsed="false">
      <c r="A218" s="57"/>
      <c r="B218" s="125"/>
      <c r="C218" s="125"/>
      <c r="D218" s="125"/>
      <c r="E218" s="125"/>
      <c r="F218" s="125"/>
      <c r="G218" s="125"/>
      <c r="H218" s="125"/>
      <c r="I218" s="125"/>
      <c r="J218" s="125"/>
      <c r="S218" s="125"/>
      <c r="T218" s="125"/>
      <c r="U218" s="125"/>
      <c r="V218" s="125"/>
      <c r="W218" s="125"/>
      <c r="X218" s="125"/>
      <c r="Y218" s="125"/>
      <c r="Z218" s="125"/>
    </row>
    <row r="219" customFormat="false" ht="13.8" hidden="false" customHeight="false" outlineLevel="0" collapsed="false">
      <c r="A219" s="57"/>
      <c r="B219" s="125"/>
      <c r="C219" s="125"/>
      <c r="D219" s="125"/>
      <c r="E219" s="125"/>
      <c r="F219" s="125"/>
      <c r="G219" s="125"/>
      <c r="H219" s="125"/>
      <c r="I219" s="125"/>
      <c r="J219" s="125"/>
      <c r="S219" s="125"/>
      <c r="T219" s="125"/>
      <c r="U219" s="125"/>
      <c r="V219" s="125"/>
      <c r="W219" s="125"/>
      <c r="X219" s="125"/>
      <c r="Y219" s="125"/>
      <c r="Z219" s="125"/>
    </row>
    <row r="220" customFormat="false" ht="13.8" hidden="false" customHeight="false" outlineLevel="0" collapsed="false">
      <c r="A220" s="126"/>
    </row>
    <row r="221" customFormat="false" ht="13.8" hidden="false" customHeight="false" outlineLevel="0" collapsed="false">
      <c r="A221" s="16" t="str">
        <f aca="false">"Tabla " &amp; TEXT((ROW()+24) / 35, "0")</f>
        <v>Tabla 7</v>
      </c>
      <c r="B221" s="16"/>
      <c r="C221" s="16"/>
      <c r="D221" s="16"/>
      <c r="E221" s="16"/>
      <c r="F221" s="16"/>
      <c r="G221" s="16"/>
      <c r="H221" s="16"/>
      <c r="I221" s="16"/>
      <c r="J221" s="16"/>
      <c r="S221" s="189"/>
      <c r="T221" s="189"/>
      <c r="U221" s="189"/>
      <c r="V221" s="189"/>
      <c r="W221" s="189"/>
      <c r="X221" s="189"/>
      <c r="Y221" s="189"/>
      <c r="Z221" s="189"/>
    </row>
    <row r="222" customFormat="false" ht="15.75" hidden="false" customHeight="true" outlineLevel="0" collapsed="false">
      <c r="A222" s="16" t="s">
        <v>140</v>
      </c>
      <c r="B222" s="16"/>
      <c r="C222" s="16"/>
      <c r="D222" s="16"/>
      <c r="E222" s="16"/>
      <c r="F222" s="16"/>
      <c r="G222" s="16"/>
      <c r="H222" s="16"/>
      <c r="I222" s="16"/>
      <c r="J222" s="16"/>
      <c r="S222" s="189"/>
      <c r="T222" s="189"/>
      <c r="U222" s="189"/>
      <c r="V222" s="189"/>
      <c r="W222" s="189"/>
      <c r="X222" s="189"/>
      <c r="Y222" s="189"/>
      <c r="Z222" s="189"/>
    </row>
    <row r="223" customFormat="false" ht="15.8" hidden="false" customHeight="true" outlineLevel="0" collapsed="false">
      <c r="A223" s="66" t="s">
        <v>30</v>
      </c>
      <c r="B223" s="158" t="s">
        <v>275</v>
      </c>
      <c r="C223" s="158"/>
      <c r="D223" s="158"/>
      <c r="E223" s="158"/>
      <c r="F223" s="158"/>
      <c r="G223" s="158"/>
      <c r="H223" s="158"/>
      <c r="I223" s="69" t="s">
        <v>32</v>
      </c>
      <c r="J223" s="69" t="s">
        <v>33</v>
      </c>
      <c r="K223" s="69" t="s">
        <v>276</v>
      </c>
      <c r="L223" s="69" t="s">
        <v>277</v>
      </c>
      <c r="M223" s="69" t="s">
        <v>278</v>
      </c>
      <c r="N223" s="69" t="s">
        <v>34</v>
      </c>
      <c r="O223" s="69" t="s">
        <v>280</v>
      </c>
      <c r="P223" s="69" t="s">
        <v>281</v>
      </c>
      <c r="Q223" s="69" t="s">
        <v>282</v>
      </c>
      <c r="S223" s="136" t="s">
        <v>275</v>
      </c>
      <c r="T223" s="136"/>
      <c r="U223" s="136"/>
      <c r="V223" s="136"/>
      <c r="W223" s="136"/>
      <c r="X223" s="136"/>
      <c r="Y223" s="136"/>
      <c r="Z223" s="136"/>
      <c r="AC223" s="73" t="s">
        <v>284</v>
      </c>
      <c r="AD223" s="73"/>
      <c r="AE223" s="73" t="s">
        <v>285</v>
      </c>
      <c r="AF223" s="73"/>
      <c r="AG223" s="73" t="s">
        <v>286</v>
      </c>
      <c r="AH223" s="73"/>
      <c r="AI223" s="73" t="s">
        <v>287</v>
      </c>
      <c r="AJ223" s="73"/>
      <c r="AK223" s="73" t="s">
        <v>288</v>
      </c>
      <c r="AL223" s="73"/>
      <c r="AM223" s="74" t="s">
        <v>289</v>
      </c>
      <c r="AO223" s="73" t="s">
        <v>284</v>
      </c>
      <c r="AP223" s="73"/>
      <c r="AQ223" s="73" t="s">
        <v>285</v>
      </c>
      <c r="AR223" s="73"/>
      <c r="AS223" s="73" t="s">
        <v>286</v>
      </c>
      <c r="AT223" s="73"/>
      <c r="AU223" s="73" t="s">
        <v>287</v>
      </c>
      <c r="AV223" s="73"/>
      <c r="AW223" s="74" t="s">
        <v>288</v>
      </c>
      <c r="AX223" s="74"/>
    </row>
    <row r="224" customFormat="false" ht="37.3" hidden="false" customHeight="false" outlineLevel="0" collapsed="false">
      <c r="A224" s="66"/>
      <c r="B224" s="137" t="s">
        <v>141</v>
      </c>
      <c r="C224" s="137" t="s">
        <v>142</v>
      </c>
      <c r="D224" s="137" t="s">
        <v>143</v>
      </c>
      <c r="E224" s="137" t="s">
        <v>144</v>
      </c>
      <c r="F224" s="137" t="s">
        <v>145</v>
      </c>
      <c r="G224" s="137" t="s">
        <v>146</v>
      </c>
      <c r="H224" s="137" t="s">
        <v>147</v>
      </c>
      <c r="I224" s="69"/>
      <c r="J224" s="69"/>
      <c r="K224" s="69"/>
      <c r="L224" s="69"/>
      <c r="M224" s="69"/>
      <c r="N224" s="69"/>
      <c r="O224" s="69"/>
      <c r="P224" s="69"/>
      <c r="Q224" s="69"/>
      <c r="S224" s="137" t="s">
        <v>141</v>
      </c>
      <c r="T224" s="137" t="s">
        <v>142</v>
      </c>
      <c r="U224" s="137" t="s">
        <v>143</v>
      </c>
      <c r="V224" s="137" t="s">
        <v>144</v>
      </c>
      <c r="W224" s="137" t="s">
        <v>145</v>
      </c>
      <c r="X224" s="137" t="s">
        <v>146</v>
      </c>
      <c r="Y224" s="137" t="s">
        <v>147</v>
      </c>
      <c r="Z224" s="69" t="s">
        <v>43</v>
      </c>
      <c r="AC224" s="73" t="s">
        <v>290</v>
      </c>
      <c r="AD224" s="73" t="s">
        <v>291</v>
      </c>
      <c r="AE224" s="73" t="s">
        <v>290</v>
      </c>
      <c r="AF224" s="73" t="s">
        <v>291</v>
      </c>
      <c r="AG224" s="73" t="s">
        <v>290</v>
      </c>
      <c r="AH224" s="73" t="s">
        <v>291</v>
      </c>
      <c r="AI224" s="73" t="s">
        <v>290</v>
      </c>
      <c r="AJ224" s="73" t="s">
        <v>291</v>
      </c>
      <c r="AK224" s="73" t="s">
        <v>290</v>
      </c>
      <c r="AL224" s="73" t="s">
        <v>291</v>
      </c>
      <c r="AM224" s="75" t="s">
        <v>292</v>
      </c>
      <c r="AO224" s="73" t="s">
        <v>293</v>
      </c>
      <c r="AP224" s="73" t="s">
        <v>294</v>
      </c>
      <c r="AQ224" s="73" t="s">
        <v>293</v>
      </c>
      <c r="AR224" s="73" t="s">
        <v>294</v>
      </c>
      <c r="AS224" s="73" t="s">
        <v>293</v>
      </c>
      <c r="AT224" s="73" t="s">
        <v>294</v>
      </c>
      <c r="AU224" s="73" t="s">
        <v>293</v>
      </c>
      <c r="AV224" s="73" t="s">
        <v>294</v>
      </c>
      <c r="AW224" s="73" t="s">
        <v>293</v>
      </c>
      <c r="AX224" s="75" t="s">
        <v>294</v>
      </c>
    </row>
    <row r="225" customFormat="false" ht="13.8" hidden="false" customHeight="false" outlineLevel="0" collapsed="false">
      <c r="A225" s="76" t="s">
        <v>44</v>
      </c>
      <c r="B225" s="79" t="n">
        <f aca="false">Tabla_Simulada!B225-Tabla_ValidaciónMétodo!B225</f>
        <v>0</v>
      </c>
      <c r="C225" s="79" t="n">
        <f aca="false">Tabla_Simulada!C225-Tabla_ValidaciónMétodo!C225</f>
        <v>0</v>
      </c>
      <c r="D225" s="79" t="n">
        <f aca="false">Tabla_Simulada!D225-Tabla_ValidaciónMétodo!D225</f>
        <v>0</v>
      </c>
      <c r="E225" s="79" t="n">
        <f aca="false">Tabla_Simulada!E225-Tabla_ValidaciónMétodo!E225</f>
        <v>0</v>
      </c>
      <c r="F225" s="79" t="n">
        <f aca="false">Tabla_Simulada!F225-Tabla_ValidaciónMétodo!F225</f>
        <v>0</v>
      </c>
      <c r="G225" s="79" t="n">
        <f aca="false">Tabla_Simulada!G225-Tabla_ValidaciónMétodo!G225</f>
        <v>0</v>
      </c>
      <c r="H225" s="79" t="n">
        <f aca="false">Tabla_Simulada!H225-Tabla_ValidaciónMétodo!H225</f>
        <v>0</v>
      </c>
      <c r="I225" s="88" t="n">
        <f aca="false">Tabla_Simulada!I225-Tabla_ValidaciónMétodo!I225</f>
        <v>0</v>
      </c>
      <c r="J225" s="79" t="n">
        <f aca="false">Tabla_Simulada!J225-Tabla_ValidaciónMétodo!J225</f>
        <v>0</v>
      </c>
      <c r="K225" s="88" t="n">
        <f aca="false">Tabla_Simulada!K225-Tabla_ValidaciónMétodo!K225</f>
        <v>0</v>
      </c>
      <c r="L225" s="81" t="n">
        <f aca="false">Tabla_Simulada!L225-Tabla_ValidaciónMétodo!L225</f>
        <v>0</v>
      </c>
      <c r="M225" s="94" t="n">
        <f aca="false">Tabla_Simulada!M225-Tabla_ValidaciónMétodo!M225</f>
        <v>0</v>
      </c>
      <c r="N225" s="81" t="n">
        <f aca="false">Tabla_Simulada!N225-Tabla_ValidaciónMétodo!N225</f>
        <v>0</v>
      </c>
      <c r="O225" s="81" t="n">
        <f aca="false">Tabla_Simulada!P225-Tabla_ValidaciónMétodo!P225</f>
        <v>0</v>
      </c>
      <c r="P225" s="81" t="n">
        <f aca="false">Tabla_Simulada!Q225-Tabla_ValidaciónMétodo!Q225</f>
        <v>0</v>
      </c>
      <c r="Q225" s="81" t="n">
        <f aca="false">Tabla_Simulada!R225-Tabla_ValidaciónMétodo!R225</f>
        <v>0</v>
      </c>
      <c r="S225" s="79" t="n">
        <f aca="false">Tabla_Simulada!T225-Tabla_ValidaciónMétodo!T225</f>
        <v>0</v>
      </c>
      <c r="T225" s="79" t="n">
        <f aca="false">Tabla_Simulada!U225-Tabla_ValidaciónMétodo!U225</f>
        <v>0</v>
      </c>
      <c r="U225" s="79" t="n">
        <f aca="false">Tabla_Simulada!V225-Tabla_ValidaciónMétodo!V225</f>
        <v>0</v>
      </c>
      <c r="V225" s="79" t="n">
        <f aca="false">Tabla_Simulada!W225-Tabla_ValidaciónMétodo!W225</f>
        <v>0</v>
      </c>
      <c r="W225" s="79" t="n">
        <f aca="false">Tabla_Simulada!X225-Tabla_ValidaciónMétodo!X225</f>
        <v>0</v>
      </c>
      <c r="X225" s="79" t="n">
        <f aca="false">Tabla_Simulada!Y225-Tabla_ValidaciónMétodo!Y225</f>
        <v>0</v>
      </c>
      <c r="Y225" s="79" t="n">
        <f aca="false">Tabla_Simulada!Z225-Tabla_ValidaciónMétodo!Z225</f>
        <v>0</v>
      </c>
      <c r="Z225" s="79" t="n">
        <f aca="false">Tabla_Simulada!AA225-Tabla_ValidaciónMétodo!AA225</f>
        <v>0</v>
      </c>
      <c r="AC225" s="85" t="n">
        <f aca="false">Tabla_Simulada!AD225-Tabla_ValidaciónMétodo!AD225</f>
        <v>0</v>
      </c>
      <c r="AD225" s="86" t="n">
        <f aca="false">Tabla_Simulada!AE225-Tabla_ValidaciónMétodo!AE225</f>
        <v>0</v>
      </c>
      <c r="AE225" s="87" t="n">
        <f aca="false">Tabla_Simulada!AF225-Tabla_ValidaciónMétodo!AF225</f>
        <v>0</v>
      </c>
      <c r="AF225" s="86" t="n">
        <f aca="false">Tabla_Simulada!AG225-Tabla_ValidaciónMétodo!AG225</f>
        <v>0</v>
      </c>
      <c r="AG225" s="86" t="n">
        <f aca="false">Tabla_Simulada!AH225-Tabla_ValidaciónMétodo!AH225</f>
        <v>0</v>
      </c>
      <c r="AH225" s="86" t="n">
        <f aca="false">Tabla_Simulada!AI225-Tabla_ValidaciónMétodo!AI225</f>
        <v>0</v>
      </c>
      <c r="AI225" s="86" t="n">
        <f aca="false">Tabla_Simulada!AJ225-Tabla_ValidaciónMétodo!AJ225</f>
        <v>0</v>
      </c>
      <c r="AJ225" s="86" t="n">
        <f aca="false">Tabla_Simulada!AK225-Tabla_ValidaciónMétodo!AK225</f>
        <v>0</v>
      </c>
      <c r="AK225" s="86" t="n">
        <f aca="false">Tabla_Simulada!AL225-Tabla_ValidaciónMétodo!AL225</f>
        <v>0</v>
      </c>
      <c r="AL225" s="86" t="n">
        <f aca="false">Tabla_Simulada!AM225-Tabla_ValidaciónMétodo!AM225</f>
        <v>0</v>
      </c>
      <c r="AM225" s="86" t="n">
        <f aca="false">Tabla_Simulada!AN225-Tabla_ValidaciónMétodo!AN225</f>
        <v>0</v>
      </c>
      <c r="AO225" s="88" t="n">
        <f aca="false">Tabla_Simulada!AP225-Tabla_ValidaciónMétodo!AP225</f>
        <v>0</v>
      </c>
      <c r="AP225" s="79" t="n">
        <f aca="false">Tabla_Simulada!AQ225-Tabla_ValidaciónMétodo!AQ225</f>
        <v>0</v>
      </c>
      <c r="AQ225" s="88" t="n">
        <f aca="false">Tabla_Simulada!AR225-Tabla_ValidaciónMétodo!AR225</f>
        <v>0</v>
      </c>
      <c r="AR225" s="79" t="n">
        <f aca="false">Tabla_Simulada!AS225-Tabla_ValidaciónMétodo!AS225</f>
        <v>0</v>
      </c>
      <c r="AS225" s="88" t="n">
        <f aca="false">Tabla_Simulada!AT225-Tabla_ValidaciónMétodo!AT225</f>
        <v>0</v>
      </c>
      <c r="AT225" s="79" t="n">
        <f aca="false">Tabla_Simulada!AU225-Tabla_ValidaciónMétodo!AU225</f>
        <v>0</v>
      </c>
      <c r="AU225" s="88" t="n">
        <f aca="false">Tabla_Simulada!AV225-Tabla_ValidaciónMétodo!AV225</f>
        <v>0</v>
      </c>
      <c r="AV225" s="79" t="n">
        <f aca="false">Tabla_Simulada!AW225-Tabla_ValidaciónMétodo!AW225</f>
        <v>0</v>
      </c>
      <c r="AW225" s="88" t="n">
        <f aca="false">Tabla_Simulada!AX225-Tabla_ValidaciónMétodo!AX225</f>
        <v>0</v>
      </c>
      <c r="AX225" s="79" t="n">
        <f aca="false">Tabla_Simulada!AY225-Tabla_ValidaciónMétodo!AY225</f>
        <v>0</v>
      </c>
    </row>
    <row r="226" customFormat="false" ht="13.8" hidden="false" customHeight="false" outlineLevel="0" collapsed="false">
      <c r="A226" s="89" t="s">
        <v>45</v>
      </c>
      <c r="B226" s="81" t="n">
        <f aca="false">Tabla_Simulada!B226-Tabla_ValidaciónMétodo!B226</f>
        <v>0</v>
      </c>
      <c r="C226" s="81" t="n">
        <f aca="false">Tabla_Simulada!C226-Tabla_ValidaciónMétodo!C226</f>
        <v>0</v>
      </c>
      <c r="D226" s="81" t="n">
        <f aca="false">Tabla_Simulada!D226-Tabla_ValidaciónMétodo!D226</f>
        <v>0</v>
      </c>
      <c r="E226" s="81" t="n">
        <f aca="false">Tabla_Simulada!E226-Tabla_ValidaciónMétodo!E226</f>
        <v>0</v>
      </c>
      <c r="F226" s="81" t="n">
        <f aca="false">Tabla_Simulada!F226-Tabla_ValidaciónMétodo!F226</f>
        <v>0</v>
      </c>
      <c r="G226" s="81" t="n">
        <f aca="false">Tabla_Simulada!G226-Tabla_ValidaciónMétodo!G226</f>
        <v>0</v>
      </c>
      <c r="H226" s="81" t="n">
        <f aca="false">Tabla_Simulada!H226-Tabla_ValidaciónMétodo!H226</f>
        <v>0</v>
      </c>
      <c r="I226" s="94" t="n">
        <f aca="false">Tabla_Simulada!I226-Tabla_ValidaciónMétodo!I226</f>
        <v>0</v>
      </c>
      <c r="J226" s="81" t="n">
        <f aca="false">Tabla_Simulada!J226-Tabla_ValidaciónMétodo!J226</f>
        <v>0</v>
      </c>
      <c r="K226" s="94" t="n">
        <f aca="false">Tabla_Simulada!K226-Tabla_ValidaciónMétodo!K226</f>
        <v>0</v>
      </c>
      <c r="L226" s="81" t="n">
        <f aca="false">Tabla_Simulada!L226-Tabla_ValidaciónMétodo!L226</f>
        <v>0</v>
      </c>
      <c r="M226" s="94" t="n">
        <f aca="false">Tabla_Simulada!M226-Tabla_ValidaciónMétodo!M226</f>
        <v>0</v>
      </c>
      <c r="N226" s="81" t="n">
        <f aca="false">Tabla_Simulada!N226-Tabla_ValidaciónMétodo!N226</f>
        <v>0</v>
      </c>
      <c r="O226" s="81" t="n">
        <f aca="false">Tabla_Simulada!P226-Tabla_ValidaciónMétodo!P226</f>
        <v>0</v>
      </c>
      <c r="P226" s="81" t="n">
        <f aca="false">Tabla_Simulada!Q226-Tabla_ValidaciónMétodo!Q226</f>
        <v>0</v>
      </c>
      <c r="Q226" s="81" t="n">
        <f aca="false">Tabla_Simulada!R226-Tabla_ValidaciónMétodo!R226</f>
        <v>0</v>
      </c>
      <c r="S226" s="81" t="n">
        <f aca="false">Tabla_Simulada!T226-Tabla_ValidaciónMétodo!T226</f>
        <v>0</v>
      </c>
      <c r="T226" s="81" t="n">
        <f aca="false">Tabla_Simulada!U226-Tabla_ValidaciónMétodo!U226</f>
        <v>0</v>
      </c>
      <c r="U226" s="81" t="n">
        <f aca="false">Tabla_Simulada!V226-Tabla_ValidaciónMétodo!V226</f>
        <v>0</v>
      </c>
      <c r="V226" s="81" t="n">
        <f aca="false">Tabla_Simulada!W226-Tabla_ValidaciónMétodo!W226</f>
        <v>0</v>
      </c>
      <c r="W226" s="81" t="n">
        <f aca="false">Tabla_Simulada!X226-Tabla_ValidaciónMétodo!X226</f>
        <v>0</v>
      </c>
      <c r="X226" s="81" t="n">
        <f aca="false">Tabla_Simulada!Y226-Tabla_ValidaciónMétodo!Y226</f>
        <v>0</v>
      </c>
      <c r="Y226" s="81" t="n">
        <f aca="false">Tabla_Simulada!Z226-Tabla_ValidaciónMétodo!Z226</f>
        <v>0</v>
      </c>
      <c r="Z226" s="81" t="n">
        <f aca="false">Tabla_Simulada!AA226-Tabla_ValidaciónMétodo!AA226</f>
        <v>0</v>
      </c>
      <c r="AC226" s="91" t="n">
        <f aca="false">Tabla_Simulada!AD226-Tabla_ValidaciónMétodo!AD226</f>
        <v>0</v>
      </c>
      <c r="AD226" s="92" t="n">
        <f aca="false">Tabla_Simulada!AE226-Tabla_ValidaciónMétodo!AE226</f>
        <v>0</v>
      </c>
      <c r="AE226" s="93" t="n">
        <f aca="false">Tabla_Simulada!AF226-Tabla_ValidaciónMétodo!AF226</f>
        <v>0</v>
      </c>
      <c r="AF226" s="92" t="n">
        <f aca="false">Tabla_Simulada!AG226-Tabla_ValidaciónMétodo!AG226</f>
        <v>0</v>
      </c>
      <c r="AG226" s="92" t="n">
        <f aca="false">Tabla_Simulada!AH226-Tabla_ValidaciónMétodo!AH226</f>
        <v>0</v>
      </c>
      <c r="AH226" s="92" t="n">
        <f aca="false">Tabla_Simulada!AI226-Tabla_ValidaciónMétodo!AI226</f>
        <v>0</v>
      </c>
      <c r="AI226" s="92" t="n">
        <f aca="false">Tabla_Simulada!AJ226-Tabla_ValidaciónMétodo!AJ226</f>
        <v>0</v>
      </c>
      <c r="AJ226" s="92" t="n">
        <f aca="false">Tabla_Simulada!AK226-Tabla_ValidaciónMétodo!AK226</f>
        <v>0</v>
      </c>
      <c r="AK226" s="92" t="n">
        <f aca="false">Tabla_Simulada!AL226-Tabla_ValidaciónMétodo!AL226</f>
        <v>0</v>
      </c>
      <c r="AL226" s="92" t="n">
        <f aca="false">Tabla_Simulada!AM226-Tabla_ValidaciónMétodo!AM226</f>
        <v>0</v>
      </c>
      <c r="AM226" s="92" t="n">
        <f aca="false">Tabla_Simulada!AN226-Tabla_ValidaciónMétodo!AN226</f>
        <v>0</v>
      </c>
      <c r="AO226" s="94" t="n">
        <f aca="false">Tabla_Simulada!AP226-Tabla_ValidaciónMétodo!AP226</f>
        <v>0</v>
      </c>
      <c r="AP226" s="81" t="n">
        <f aca="false">Tabla_Simulada!AQ226-Tabla_ValidaciónMétodo!AQ226</f>
        <v>0</v>
      </c>
      <c r="AQ226" s="94" t="n">
        <f aca="false">Tabla_Simulada!AR226-Tabla_ValidaciónMétodo!AR226</f>
        <v>0</v>
      </c>
      <c r="AR226" s="81" t="n">
        <f aca="false">Tabla_Simulada!AS226-Tabla_ValidaciónMétodo!AS226</f>
        <v>0</v>
      </c>
      <c r="AS226" s="94" t="n">
        <f aca="false">Tabla_Simulada!AT226-Tabla_ValidaciónMétodo!AT226</f>
        <v>0</v>
      </c>
      <c r="AT226" s="81" t="n">
        <f aca="false">Tabla_Simulada!AU226-Tabla_ValidaciónMétodo!AU226</f>
        <v>0</v>
      </c>
      <c r="AU226" s="94" t="n">
        <f aca="false">Tabla_Simulada!AV226-Tabla_ValidaciónMétodo!AV226</f>
        <v>0</v>
      </c>
      <c r="AV226" s="81" t="n">
        <f aca="false">Tabla_Simulada!AW226-Tabla_ValidaciónMétodo!AW226</f>
        <v>0</v>
      </c>
      <c r="AW226" s="94" t="n">
        <f aca="false">Tabla_Simulada!AX226-Tabla_ValidaciónMétodo!AX226</f>
        <v>0</v>
      </c>
      <c r="AX226" s="81" t="n">
        <f aca="false">Tabla_Simulada!AY226-Tabla_ValidaciónMétodo!AY226</f>
        <v>0</v>
      </c>
    </row>
    <row r="227" customFormat="false" ht="13.8" hidden="false" customHeight="false" outlineLevel="0" collapsed="false">
      <c r="A227" s="89" t="s">
        <v>46</v>
      </c>
      <c r="B227" s="81" t="n">
        <f aca="false">Tabla_Simulada!B227-Tabla_ValidaciónMétodo!B227</f>
        <v>0</v>
      </c>
      <c r="C227" s="81" t="n">
        <f aca="false">Tabla_Simulada!C227-Tabla_ValidaciónMétodo!C227</f>
        <v>0</v>
      </c>
      <c r="D227" s="81" t="n">
        <f aca="false">Tabla_Simulada!D227-Tabla_ValidaciónMétodo!D227</f>
        <v>0</v>
      </c>
      <c r="E227" s="81" t="n">
        <f aca="false">Tabla_Simulada!E227-Tabla_ValidaciónMétodo!E227</f>
        <v>0</v>
      </c>
      <c r="F227" s="81" t="n">
        <f aca="false">Tabla_Simulada!F227-Tabla_ValidaciónMétodo!F227</f>
        <v>0</v>
      </c>
      <c r="G227" s="81" t="n">
        <f aca="false">Tabla_Simulada!G227-Tabla_ValidaciónMétodo!G227</f>
        <v>0</v>
      </c>
      <c r="H227" s="81" t="n">
        <f aca="false">Tabla_Simulada!H227-Tabla_ValidaciónMétodo!H227</f>
        <v>0</v>
      </c>
      <c r="I227" s="94" t="n">
        <f aca="false">Tabla_Simulada!I227-Tabla_ValidaciónMétodo!I227</f>
        <v>0</v>
      </c>
      <c r="J227" s="81" t="n">
        <f aca="false">Tabla_Simulada!J227-Tabla_ValidaciónMétodo!J227</f>
        <v>0</v>
      </c>
      <c r="K227" s="94" t="n">
        <f aca="false">Tabla_Simulada!K227-Tabla_ValidaciónMétodo!K227</f>
        <v>0</v>
      </c>
      <c r="L227" s="81" t="n">
        <f aca="false">Tabla_Simulada!L227-Tabla_ValidaciónMétodo!L227</f>
        <v>0</v>
      </c>
      <c r="M227" s="94" t="n">
        <f aca="false">Tabla_Simulada!M227-Tabla_ValidaciónMétodo!M227</f>
        <v>0</v>
      </c>
      <c r="N227" s="81" t="n">
        <f aca="false">Tabla_Simulada!N227-Tabla_ValidaciónMétodo!N227</f>
        <v>0</v>
      </c>
      <c r="O227" s="81" t="n">
        <f aca="false">Tabla_Simulada!P227-Tabla_ValidaciónMétodo!P227</f>
        <v>0</v>
      </c>
      <c r="P227" s="81" t="n">
        <f aca="false">Tabla_Simulada!Q227-Tabla_ValidaciónMétodo!Q227</f>
        <v>0</v>
      </c>
      <c r="Q227" s="81" t="n">
        <f aca="false">Tabla_Simulada!R227-Tabla_ValidaciónMétodo!R227</f>
        <v>0</v>
      </c>
      <c r="S227" s="81" t="n">
        <f aca="false">Tabla_Simulada!T227-Tabla_ValidaciónMétodo!T227</f>
        <v>0</v>
      </c>
      <c r="T227" s="81" t="n">
        <f aca="false">Tabla_Simulada!U227-Tabla_ValidaciónMétodo!U227</f>
        <v>0</v>
      </c>
      <c r="U227" s="81" t="n">
        <f aca="false">Tabla_Simulada!V227-Tabla_ValidaciónMétodo!V227</f>
        <v>0</v>
      </c>
      <c r="V227" s="81" t="n">
        <f aca="false">Tabla_Simulada!W227-Tabla_ValidaciónMétodo!W227</f>
        <v>0</v>
      </c>
      <c r="W227" s="81" t="n">
        <f aca="false">Tabla_Simulada!X227-Tabla_ValidaciónMétodo!X227</f>
        <v>0</v>
      </c>
      <c r="X227" s="81" t="n">
        <f aca="false">Tabla_Simulada!Y227-Tabla_ValidaciónMétodo!Y227</f>
        <v>0</v>
      </c>
      <c r="Y227" s="81" t="n">
        <f aca="false">Tabla_Simulada!Z227-Tabla_ValidaciónMétodo!Z227</f>
        <v>0</v>
      </c>
      <c r="Z227" s="81" t="n">
        <f aca="false">Tabla_Simulada!AA227-Tabla_ValidaciónMétodo!AA227</f>
        <v>0</v>
      </c>
      <c r="AC227" s="91" t="n">
        <f aca="false">Tabla_Simulada!AD227-Tabla_ValidaciónMétodo!AD227</f>
        <v>0</v>
      </c>
      <c r="AD227" s="92" t="n">
        <f aca="false">Tabla_Simulada!AE227-Tabla_ValidaciónMétodo!AE227</f>
        <v>0</v>
      </c>
      <c r="AE227" s="93" t="n">
        <f aca="false">Tabla_Simulada!AF227-Tabla_ValidaciónMétodo!AF227</f>
        <v>0</v>
      </c>
      <c r="AF227" s="92" t="n">
        <f aca="false">Tabla_Simulada!AG227-Tabla_ValidaciónMétodo!AG227</f>
        <v>0</v>
      </c>
      <c r="AG227" s="92" t="n">
        <f aca="false">Tabla_Simulada!AH227-Tabla_ValidaciónMétodo!AH227</f>
        <v>0</v>
      </c>
      <c r="AH227" s="92" t="n">
        <f aca="false">Tabla_Simulada!AI227-Tabla_ValidaciónMétodo!AI227</f>
        <v>0</v>
      </c>
      <c r="AI227" s="92" t="n">
        <f aca="false">Tabla_Simulada!AJ227-Tabla_ValidaciónMétodo!AJ227</f>
        <v>0</v>
      </c>
      <c r="AJ227" s="92" t="n">
        <f aca="false">Tabla_Simulada!AK227-Tabla_ValidaciónMétodo!AK227</f>
        <v>0</v>
      </c>
      <c r="AK227" s="92" t="n">
        <f aca="false">Tabla_Simulada!AL227-Tabla_ValidaciónMétodo!AL227</f>
        <v>0</v>
      </c>
      <c r="AL227" s="92" t="n">
        <f aca="false">Tabla_Simulada!AM227-Tabla_ValidaciónMétodo!AM227</f>
        <v>0</v>
      </c>
      <c r="AM227" s="92" t="n">
        <f aca="false">Tabla_Simulada!AN227-Tabla_ValidaciónMétodo!AN227</f>
        <v>0</v>
      </c>
      <c r="AO227" s="94" t="n">
        <f aca="false">Tabla_Simulada!AP227-Tabla_ValidaciónMétodo!AP227</f>
        <v>0</v>
      </c>
      <c r="AP227" s="81" t="n">
        <f aca="false">Tabla_Simulada!AQ227-Tabla_ValidaciónMétodo!AQ227</f>
        <v>0</v>
      </c>
      <c r="AQ227" s="94" t="n">
        <f aca="false">Tabla_Simulada!AR227-Tabla_ValidaciónMétodo!AR227</f>
        <v>0</v>
      </c>
      <c r="AR227" s="81" t="n">
        <f aca="false">Tabla_Simulada!AS227-Tabla_ValidaciónMétodo!AS227</f>
        <v>0</v>
      </c>
      <c r="AS227" s="94" t="n">
        <f aca="false">Tabla_Simulada!AT227-Tabla_ValidaciónMétodo!AT227</f>
        <v>0</v>
      </c>
      <c r="AT227" s="81" t="n">
        <f aca="false">Tabla_Simulada!AU227-Tabla_ValidaciónMétodo!AU227</f>
        <v>0</v>
      </c>
      <c r="AU227" s="94" t="n">
        <f aca="false">Tabla_Simulada!AV227-Tabla_ValidaciónMétodo!AV227</f>
        <v>0</v>
      </c>
      <c r="AV227" s="81" t="n">
        <f aca="false">Tabla_Simulada!AW227-Tabla_ValidaciónMétodo!AW227</f>
        <v>0</v>
      </c>
      <c r="AW227" s="94" t="n">
        <f aca="false">Tabla_Simulada!AX227-Tabla_ValidaciónMétodo!AX227</f>
        <v>0</v>
      </c>
      <c r="AX227" s="81" t="n">
        <f aca="false">Tabla_Simulada!AY227-Tabla_ValidaciónMétodo!AY227</f>
        <v>0</v>
      </c>
    </row>
    <row r="228" customFormat="false" ht="13.8" hidden="false" customHeight="false" outlineLevel="0" collapsed="false">
      <c r="A228" s="89" t="s">
        <v>47</v>
      </c>
      <c r="B228" s="81" t="n">
        <f aca="false">Tabla_Simulada!B228-Tabla_ValidaciónMétodo!B228</f>
        <v>0</v>
      </c>
      <c r="C228" s="81" t="n">
        <f aca="false">Tabla_Simulada!C228-Tabla_ValidaciónMétodo!C228</f>
        <v>0</v>
      </c>
      <c r="D228" s="81" t="n">
        <f aca="false">Tabla_Simulada!D228-Tabla_ValidaciónMétodo!D228</f>
        <v>0</v>
      </c>
      <c r="E228" s="81" t="n">
        <f aca="false">Tabla_Simulada!E228-Tabla_ValidaciónMétodo!E228</f>
        <v>0</v>
      </c>
      <c r="F228" s="81" t="n">
        <f aca="false">Tabla_Simulada!F228-Tabla_ValidaciónMétodo!F228</f>
        <v>0</v>
      </c>
      <c r="G228" s="81" t="n">
        <f aca="false">Tabla_Simulada!G228-Tabla_ValidaciónMétodo!G228</f>
        <v>0</v>
      </c>
      <c r="H228" s="81" t="n">
        <f aca="false">Tabla_Simulada!H228-Tabla_ValidaciónMétodo!H228</f>
        <v>0</v>
      </c>
      <c r="I228" s="94" t="n">
        <f aca="false">Tabla_Simulada!I228-Tabla_ValidaciónMétodo!I228</f>
        <v>0</v>
      </c>
      <c r="J228" s="81" t="n">
        <f aca="false">Tabla_Simulada!J228-Tabla_ValidaciónMétodo!J228</f>
        <v>0</v>
      </c>
      <c r="K228" s="94" t="n">
        <f aca="false">Tabla_Simulada!K228-Tabla_ValidaciónMétodo!K228</f>
        <v>0</v>
      </c>
      <c r="L228" s="81" t="n">
        <f aca="false">Tabla_Simulada!L228-Tabla_ValidaciónMétodo!L228</f>
        <v>0</v>
      </c>
      <c r="M228" s="94" t="n">
        <f aca="false">Tabla_Simulada!M228-Tabla_ValidaciónMétodo!M228</f>
        <v>0</v>
      </c>
      <c r="N228" s="81" t="n">
        <f aca="false">Tabla_Simulada!N228-Tabla_ValidaciónMétodo!N228</f>
        <v>0</v>
      </c>
      <c r="O228" s="81" t="n">
        <f aca="false">Tabla_Simulada!P228-Tabla_ValidaciónMétodo!P228</f>
        <v>0</v>
      </c>
      <c r="P228" s="81" t="n">
        <f aca="false">Tabla_Simulada!Q228-Tabla_ValidaciónMétodo!Q228</f>
        <v>0</v>
      </c>
      <c r="Q228" s="81" t="n">
        <f aca="false">Tabla_Simulada!R228-Tabla_ValidaciónMétodo!R228</f>
        <v>0</v>
      </c>
      <c r="S228" s="81" t="n">
        <f aca="false">Tabla_Simulada!T228-Tabla_ValidaciónMétodo!T228</f>
        <v>0</v>
      </c>
      <c r="T228" s="81" t="n">
        <f aca="false">Tabla_Simulada!U228-Tabla_ValidaciónMétodo!U228</f>
        <v>0</v>
      </c>
      <c r="U228" s="81" t="n">
        <f aca="false">Tabla_Simulada!V228-Tabla_ValidaciónMétodo!V228</f>
        <v>0</v>
      </c>
      <c r="V228" s="81" t="n">
        <f aca="false">Tabla_Simulada!W228-Tabla_ValidaciónMétodo!W228</f>
        <v>0</v>
      </c>
      <c r="W228" s="81" t="n">
        <f aca="false">Tabla_Simulada!X228-Tabla_ValidaciónMétodo!X228</f>
        <v>0</v>
      </c>
      <c r="X228" s="81" t="n">
        <f aca="false">Tabla_Simulada!Y228-Tabla_ValidaciónMétodo!Y228</f>
        <v>0</v>
      </c>
      <c r="Y228" s="81" t="n">
        <f aca="false">Tabla_Simulada!Z228-Tabla_ValidaciónMétodo!Z228</f>
        <v>0</v>
      </c>
      <c r="Z228" s="81" t="n">
        <f aca="false">Tabla_Simulada!AA228-Tabla_ValidaciónMétodo!AA228</f>
        <v>0</v>
      </c>
      <c r="AC228" s="91" t="n">
        <f aca="false">Tabla_Simulada!AD228-Tabla_ValidaciónMétodo!AD228</f>
        <v>0</v>
      </c>
      <c r="AD228" s="92" t="n">
        <f aca="false">Tabla_Simulada!AE228-Tabla_ValidaciónMétodo!AE228</f>
        <v>0</v>
      </c>
      <c r="AE228" s="93" t="n">
        <f aca="false">Tabla_Simulada!AF228-Tabla_ValidaciónMétodo!AF228</f>
        <v>0</v>
      </c>
      <c r="AF228" s="92" t="n">
        <f aca="false">Tabla_Simulada!AG228-Tabla_ValidaciónMétodo!AG228</f>
        <v>0</v>
      </c>
      <c r="AG228" s="92" t="n">
        <f aca="false">Tabla_Simulada!AH228-Tabla_ValidaciónMétodo!AH228</f>
        <v>0</v>
      </c>
      <c r="AH228" s="92" t="n">
        <f aca="false">Tabla_Simulada!AI228-Tabla_ValidaciónMétodo!AI228</f>
        <v>0</v>
      </c>
      <c r="AI228" s="92" t="n">
        <f aca="false">Tabla_Simulada!AJ228-Tabla_ValidaciónMétodo!AJ228</f>
        <v>0</v>
      </c>
      <c r="AJ228" s="92" t="n">
        <f aca="false">Tabla_Simulada!AK228-Tabla_ValidaciónMétodo!AK228</f>
        <v>0</v>
      </c>
      <c r="AK228" s="92" t="n">
        <f aca="false">Tabla_Simulada!AL228-Tabla_ValidaciónMétodo!AL228</f>
        <v>0</v>
      </c>
      <c r="AL228" s="92" t="n">
        <f aca="false">Tabla_Simulada!AM228-Tabla_ValidaciónMétodo!AM228</f>
        <v>0</v>
      </c>
      <c r="AM228" s="92" t="n">
        <f aca="false">Tabla_Simulada!AN228-Tabla_ValidaciónMétodo!AN228</f>
        <v>0</v>
      </c>
      <c r="AO228" s="94" t="n">
        <f aca="false">Tabla_Simulada!AP228-Tabla_ValidaciónMétodo!AP228</f>
        <v>0</v>
      </c>
      <c r="AP228" s="81" t="n">
        <f aca="false">Tabla_Simulada!AQ228-Tabla_ValidaciónMétodo!AQ228</f>
        <v>0</v>
      </c>
      <c r="AQ228" s="94" t="n">
        <f aca="false">Tabla_Simulada!AR228-Tabla_ValidaciónMétodo!AR228</f>
        <v>0</v>
      </c>
      <c r="AR228" s="81" t="n">
        <f aca="false">Tabla_Simulada!AS228-Tabla_ValidaciónMétodo!AS228</f>
        <v>0</v>
      </c>
      <c r="AS228" s="94" t="n">
        <f aca="false">Tabla_Simulada!AT228-Tabla_ValidaciónMétodo!AT228</f>
        <v>0</v>
      </c>
      <c r="AT228" s="81" t="n">
        <f aca="false">Tabla_Simulada!AU228-Tabla_ValidaciónMétodo!AU228</f>
        <v>0</v>
      </c>
      <c r="AU228" s="94" t="n">
        <f aca="false">Tabla_Simulada!AV228-Tabla_ValidaciónMétodo!AV228</f>
        <v>0</v>
      </c>
      <c r="AV228" s="81" t="n">
        <f aca="false">Tabla_Simulada!AW228-Tabla_ValidaciónMétodo!AW228</f>
        <v>0</v>
      </c>
      <c r="AW228" s="94" t="n">
        <f aca="false">Tabla_Simulada!AX228-Tabla_ValidaciónMétodo!AX228</f>
        <v>0</v>
      </c>
      <c r="AX228" s="81" t="n">
        <f aca="false">Tabla_Simulada!AY228-Tabla_ValidaciónMétodo!AY228</f>
        <v>0</v>
      </c>
    </row>
    <row r="229" customFormat="false" ht="13.8" hidden="false" customHeight="false" outlineLevel="0" collapsed="false">
      <c r="A229" s="89" t="s">
        <v>48</v>
      </c>
      <c r="B229" s="81" t="n">
        <f aca="false">Tabla_Simulada!B229-Tabla_ValidaciónMétodo!B229</f>
        <v>0</v>
      </c>
      <c r="C229" s="81" t="n">
        <f aca="false">Tabla_Simulada!C229-Tabla_ValidaciónMétodo!C229</f>
        <v>0</v>
      </c>
      <c r="D229" s="81" t="n">
        <f aca="false">Tabla_Simulada!D229-Tabla_ValidaciónMétodo!D229</f>
        <v>0</v>
      </c>
      <c r="E229" s="81" t="n">
        <f aca="false">Tabla_Simulada!E229-Tabla_ValidaciónMétodo!E229</f>
        <v>0</v>
      </c>
      <c r="F229" s="81" t="n">
        <f aca="false">Tabla_Simulada!F229-Tabla_ValidaciónMétodo!F229</f>
        <v>0</v>
      </c>
      <c r="G229" s="81" t="n">
        <f aca="false">Tabla_Simulada!G229-Tabla_ValidaciónMétodo!G229</f>
        <v>0</v>
      </c>
      <c r="H229" s="81" t="n">
        <f aca="false">Tabla_Simulada!H229-Tabla_ValidaciónMétodo!H229</f>
        <v>0</v>
      </c>
      <c r="I229" s="94" t="n">
        <f aca="false">Tabla_Simulada!I229-Tabla_ValidaciónMétodo!I229</f>
        <v>0</v>
      </c>
      <c r="J229" s="81" t="n">
        <f aca="false">Tabla_Simulada!J229-Tabla_ValidaciónMétodo!J229</f>
        <v>0</v>
      </c>
      <c r="K229" s="94" t="n">
        <f aca="false">Tabla_Simulada!K229-Tabla_ValidaciónMétodo!K229</f>
        <v>0</v>
      </c>
      <c r="L229" s="81" t="n">
        <f aca="false">Tabla_Simulada!L229-Tabla_ValidaciónMétodo!L229</f>
        <v>0</v>
      </c>
      <c r="M229" s="94" t="n">
        <f aca="false">Tabla_Simulada!M229-Tabla_ValidaciónMétodo!M229</f>
        <v>0</v>
      </c>
      <c r="N229" s="81" t="n">
        <f aca="false">Tabla_Simulada!N229-Tabla_ValidaciónMétodo!N229</f>
        <v>0</v>
      </c>
      <c r="O229" s="81" t="n">
        <f aca="false">Tabla_Simulada!P229-Tabla_ValidaciónMétodo!P229</f>
        <v>0</v>
      </c>
      <c r="P229" s="81" t="n">
        <f aca="false">Tabla_Simulada!Q229-Tabla_ValidaciónMétodo!Q229</f>
        <v>0</v>
      </c>
      <c r="Q229" s="81" t="n">
        <f aca="false">Tabla_Simulada!R229-Tabla_ValidaciónMétodo!R229</f>
        <v>0</v>
      </c>
      <c r="S229" s="81" t="n">
        <f aca="false">Tabla_Simulada!T229-Tabla_ValidaciónMétodo!T229</f>
        <v>0</v>
      </c>
      <c r="T229" s="81" t="n">
        <f aca="false">Tabla_Simulada!U229-Tabla_ValidaciónMétodo!U229</f>
        <v>0</v>
      </c>
      <c r="U229" s="81" t="n">
        <f aca="false">Tabla_Simulada!V229-Tabla_ValidaciónMétodo!V229</f>
        <v>0</v>
      </c>
      <c r="V229" s="81" t="n">
        <f aca="false">Tabla_Simulada!W229-Tabla_ValidaciónMétodo!W229</f>
        <v>0</v>
      </c>
      <c r="W229" s="81" t="n">
        <f aca="false">Tabla_Simulada!X229-Tabla_ValidaciónMétodo!X229</f>
        <v>0</v>
      </c>
      <c r="X229" s="81" t="n">
        <f aca="false">Tabla_Simulada!Y229-Tabla_ValidaciónMétodo!Y229</f>
        <v>0</v>
      </c>
      <c r="Y229" s="81" t="n">
        <f aca="false">Tabla_Simulada!Z229-Tabla_ValidaciónMétodo!Z229</f>
        <v>0</v>
      </c>
      <c r="Z229" s="81" t="n">
        <f aca="false">Tabla_Simulada!AA229-Tabla_ValidaciónMétodo!AA229</f>
        <v>0</v>
      </c>
      <c r="AC229" s="91" t="n">
        <f aca="false">Tabla_Simulada!AD229-Tabla_ValidaciónMétodo!AD229</f>
        <v>0</v>
      </c>
      <c r="AD229" s="92" t="n">
        <f aca="false">Tabla_Simulada!AE229-Tabla_ValidaciónMétodo!AE229</f>
        <v>0</v>
      </c>
      <c r="AE229" s="93" t="n">
        <f aca="false">Tabla_Simulada!AF229-Tabla_ValidaciónMétodo!AF229</f>
        <v>0</v>
      </c>
      <c r="AF229" s="92" t="n">
        <f aca="false">Tabla_Simulada!AG229-Tabla_ValidaciónMétodo!AG229</f>
        <v>0</v>
      </c>
      <c r="AG229" s="92" t="n">
        <f aca="false">Tabla_Simulada!AH229-Tabla_ValidaciónMétodo!AH229</f>
        <v>0</v>
      </c>
      <c r="AH229" s="92" t="n">
        <f aca="false">Tabla_Simulada!AI229-Tabla_ValidaciónMétodo!AI229</f>
        <v>0</v>
      </c>
      <c r="AI229" s="92" t="n">
        <f aca="false">Tabla_Simulada!AJ229-Tabla_ValidaciónMétodo!AJ229</f>
        <v>0</v>
      </c>
      <c r="AJ229" s="92" t="n">
        <f aca="false">Tabla_Simulada!AK229-Tabla_ValidaciónMétodo!AK229</f>
        <v>0</v>
      </c>
      <c r="AK229" s="92" t="n">
        <f aca="false">Tabla_Simulada!AL229-Tabla_ValidaciónMétodo!AL229</f>
        <v>0</v>
      </c>
      <c r="AL229" s="92" t="n">
        <f aca="false">Tabla_Simulada!AM229-Tabla_ValidaciónMétodo!AM229</f>
        <v>0</v>
      </c>
      <c r="AM229" s="92" t="n">
        <f aca="false">Tabla_Simulada!AN229-Tabla_ValidaciónMétodo!AN229</f>
        <v>0</v>
      </c>
      <c r="AO229" s="94" t="n">
        <f aca="false">Tabla_Simulada!AP229-Tabla_ValidaciónMétodo!AP229</f>
        <v>0</v>
      </c>
      <c r="AP229" s="81" t="n">
        <f aca="false">Tabla_Simulada!AQ229-Tabla_ValidaciónMétodo!AQ229</f>
        <v>0</v>
      </c>
      <c r="AQ229" s="94" t="n">
        <f aca="false">Tabla_Simulada!AR229-Tabla_ValidaciónMétodo!AR229</f>
        <v>0</v>
      </c>
      <c r="AR229" s="81" t="n">
        <f aca="false">Tabla_Simulada!AS229-Tabla_ValidaciónMétodo!AS229</f>
        <v>0</v>
      </c>
      <c r="AS229" s="94" t="n">
        <f aca="false">Tabla_Simulada!AT229-Tabla_ValidaciónMétodo!AT229</f>
        <v>0</v>
      </c>
      <c r="AT229" s="81" t="n">
        <f aca="false">Tabla_Simulada!AU229-Tabla_ValidaciónMétodo!AU229</f>
        <v>0</v>
      </c>
      <c r="AU229" s="94" t="n">
        <f aca="false">Tabla_Simulada!AV229-Tabla_ValidaciónMétodo!AV229</f>
        <v>0</v>
      </c>
      <c r="AV229" s="81" t="n">
        <f aca="false">Tabla_Simulada!AW229-Tabla_ValidaciónMétodo!AW229</f>
        <v>0</v>
      </c>
      <c r="AW229" s="94" t="n">
        <f aca="false">Tabla_Simulada!AX229-Tabla_ValidaciónMétodo!AX229</f>
        <v>0</v>
      </c>
      <c r="AX229" s="81" t="n">
        <f aca="false">Tabla_Simulada!AY229-Tabla_ValidaciónMétodo!AY229</f>
        <v>0</v>
      </c>
    </row>
    <row r="230" customFormat="false" ht="13.8" hidden="false" customHeight="false" outlineLevel="0" collapsed="false">
      <c r="A230" s="89" t="s">
        <v>49</v>
      </c>
      <c r="B230" s="81" t="n">
        <f aca="false">Tabla_Simulada!B230-Tabla_ValidaciónMétodo!B230</f>
        <v>0</v>
      </c>
      <c r="C230" s="81" t="n">
        <f aca="false">Tabla_Simulada!C230-Tabla_ValidaciónMétodo!C230</f>
        <v>0</v>
      </c>
      <c r="D230" s="81" t="n">
        <f aca="false">Tabla_Simulada!D230-Tabla_ValidaciónMétodo!D230</f>
        <v>0</v>
      </c>
      <c r="E230" s="81" t="n">
        <f aca="false">Tabla_Simulada!E230-Tabla_ValidaciónMétodo!E230</f>
        <v>0</v>
      </c>
      <c r="F230" s="81" t="n">
        <f aca="false">Tabla_Simulada!F230-Tabla_ValidaciónMétodo!F230</f>
        <v>0</v>
      </c>
      <c r="G230" s="81" t="n">
        <f aca="false">Tabla_Simulada!G230-Tabla_ValidaciónMétodo!G230</f>
        <v>0</v>
      </c>
      <c r="H230" s="81" t="n">
        <f aca="false">Tabla_Simulada!H230-Tabla_ValidaciónMétodo!H230</f>
        <v>0</v>
      </c>
      <c r="I230" s="94" t="n">
        <f aca="false">Tabla_Simulada!I230-Tabla_ValidaciónMétodo!I230</f>
        <v>0</v>
      </c>
      <c r="J230" s="81" t="n">
        <f aca="false">Tabla_Simulada!J230-Tabla_ValidaciónMétodo!J230</f>
        <v>0</v>
      </c>
      <c r="K230" s="94" t="n">
        <f aca="false">Tabla_Simulada!K230-Tabla_ValidaciónMétodo!K230</f>
        <v>0</v>
      </c>
      <c r="L230" s="81" t="n">
        <f aca="false">Tabla_Simulada!L230-Tabla_ValidaciónMétodo!L230</f>
        <v>0</v>
      </c>
      <c r="M230" s="94" t="n">
        <f aca="false">Tabla_Simulada!M230-Tabla_ValidaciónMétodo!M230</f>
        <v>0</v>
      </c>
      <c r="N230" s="81" t="n">
        <f aca="false">Tabla_Simulada!N230-Tabla_ValidaciónMétodo!N230</f>
        <v>0</v>
      </c>
      <c r="O230" s="81" t="n">
        <f aca="false">Tabla_Simulada!P230-Tabla_ValidaciónMétodo!P230</f>
        <v>0</v>
      </c>
      <c r="P230" s="81" t="n">
        <f aca="false">Tabla_Simulada!Q230-Tabla_ValidaciónMétodo!Q230</f>
        <v>0</v>
      </c>
      <c r="Q230" s="81" t="n">
        <f aca="false">Tabla_Simulada!R230-Tabla_ValidaciónMétodo!R230</f>
        <v>0</v>
      </c>
      <c r="S230" s="81" t="n">
        <f aca="false">Tabla_Simulada!T230-Tabla_ValidaciónMétodo!T230</f>
        <v>0</v>
      </c>
      <c r="T230" s="81" t="n">
        <f aca="false">Tabla_Simulada!U230-Tabla_ValidaciónMétodo!U230</f>
        <v>0</v>
      </c>
      <c r="U230" s="81" t="n">
        <f aca="false">Tabla_Simulada!V230-Tabla_ValidaciónMétodo!V230</f>
        <v>0</v>
      </c>
      <c r="V230" s="81" t="n">
        <f aca="false">Tabla_Simulada!W230-Tabla_ValidaciónMétodo!W230</f>
        <v>0</v>
      </c>
      <c r="W230" s="81" t="n">
        <f aca="false">Tabla_Simulada!X230-Tabla_ValidaciónMétodo!X230</f>
        <v>0</v>
      </c>
      <c r="X230" s="81" t="n">
        <f aca="false">Tabla_Simulada!Y230-Tabla_ValidaciónMétodo!Y230</f>
        <v>0</v>
      </c>
      <c r="Y230" s="81" t="n">
        <f aca="false">Tabla_Simulada!Z230-Tabla_ValidaciónMétodo!Z230</f>
        <v>0</v>
      </c>
      <c r="Z230" s="81" t="n">
        <f aca="false">Tabla_Simulada!AA230-Tabla_ValidaciónMétodo!AA230</f>
        <v>0</v>
      </c>
      <c r="AC230" s="91" t="n">
        <f aca="false">Tabla_Simulada!AD230-Tabla_ValidaciónMétodo!AD230</f>
        <v>0</v>
      </c>
      <c r="AD230" s="92" t="n">
        <f aca="false">Tabla_Simulada!AE230-Tabla_ValidaciónMétodo!AE230</f>
        <v>0</v>
      </c>
      <c r="AE230" s="93" t="n">
        <f aca="false">Tabla_Simulada!AF230-Tabla_ValidaciónMétodo!AF230</f>
        <v>0</v>
      </c>
      <c r="AF230" s="92" t="n">
        <f aca="false">Tabla_Simulada!AG230-Tabla_ValidaciónMétodo!AG230</f>
        <v>0</v>
      </c>
      <c r="AG230" s="92" t="n">
        <f aca="false">Tabla_Simulada!AH230-Tabla_ValidaciónMétodo!AH230</f>
        <v>0</v>
      </c>
      <c r="AH230" s="92" t="n">
        <f aca="false">Tabla_Simulada!AI230-Tabla_ValidaciónMétodo!AI230</f>
        <v>0</v>
      </c>
      <c r="AI230" s="92" t="n">
        <f aca="false">Tabla_Simulada!AJ230-Tabla_ValidaciónMétodo!AJ230</f>
        <v>0</v>
      </c>
      <c r="AJ230" s="92" t="n">
        <f aca="false">Tabla_Simulada!AK230-Tabla_ValidaciónMétodo!AK230</f>
        <v>0</v>
      </c>
      <c r="AK230" s="92" t="n">
        <f aca="false">Tabla_Simulada!AL230-Tabla_ValidaciónMétodo!AL230</f>
        <v>0</v>
      </c>
      <c r="AL230" s="92" t="n">
        <f aca="false">Tabla_Simulada!AM230-Tabla_ValidaciónMétodo!AM230</f>
        <v>0</v>
      </c>
      <c r="AM230" s="92" t="n">
        <f aca="false">Tabla_Simulada!AN230-Tabla_ValidaciónMétodo!AN230</f>
        <v>0</v>
      </c>
      <c r="AO230" s="94" t="n">
        <f aca="false">Tabla_Simulada!AP230-Tabla_ValidaciónMétodo!AP230</f>
        <v>0</v>
      </c>
      <c r="AP230" s="81" t="n">
        <f aca="false">Tabla_Simulada!AQ230-Tabla_ValidaciónMétodo!AQ230</f>
        <v>0</v>
      </c>
      <c r="AQ230" s="94" t="n">
        <f aca="false">Tabla_Simulada!AR230-Tabla_ValidaciónMétodo!AR230</f>
        <v>0</v>
      </c>
      <c r="AR230" s="81" t="n">
        <f aca="false">Tabla_Simulada!AS230-Tabla_ValidaciónMétodo!AS230</f>
        <v>0</v>
      </c>
      <c r="AS230" s="94" t="n">
        <f aca="false">Tabla_Simulada!AT230-Tabla_ValidaciónMétodo!AT230</f>
        <v>0</v>
      </c>
      <c r="AT230" s="81" t="n">
        <f aca="false">Tabla_Simulada!AU230-Tabla_ValidaciónMétodo!AU230</f>
        <v>0</v>
      </c>
      <c r="AU230" s="94" t="n">
        <f aca="false">Tabla_Simulada!AV230-Tabla_ValidaciónMétodo!AV230</f>
        <v>0</v>
      </c>
      <c r="AV230" s="81" t="n">
        <f aca="false">Tabla_Simulada!AW230-Tabla_ValidaciónMétodo!AW230</f>
        <v>0</v>
      </c>
      <c r="AW230" s="94" t="n">
        <f aca="false">Tabla_Simulada!AX230-Tabla_ValidaciónMétodo!AX230</f>
        <v>0</v>
      </c>
      <c r="AX230" s="81" t="n">
        <f aca="false">Tabla_Simulada!AY230-Tabla_ValidaciónMétodo!AY230</f>
        <v>0</v>
      </c>
    </row>
    <row r="231" customFormat="false" ht="13.8" hidden="false" customHeight="false" outlineLevel="0" collapsed="false">
      <c r="A231" s="89" t="s">
        <v>50</v>
      </c>
      <c r="B231" s="81" t="n">
        <f aca="false">Tabla_Simulada!B231-Tabla_ValidaciónMétodo!B231</f>
        <v>0</v>
      </c>
      <c r="C231" s="81" t="n">
        <f aca="false">Tabla_Simulada!C231-Tabla_ValidaciónMétodo!C231</f>
        <v>0</v>
      </c>
      <c r="D231" s="81" t="n">
        <f aca="false">Tabla_Simulada!D231-Tabla_ValidaciónMétodo!D231</f>
        <v>0</v>
      </c>
      <c r="E231" s="81" t="n">
        <f aca="false">Tabla_Simulada!E231-Tabla_ValidaciónMétodo!E231</f>
        <v>0</v>
      </c>
      <c r="F231" s="81" t="n">
        <f aca="false">Tabla_Simulada!F231-Tabla_ValidaciónMétodo!F231</f>
        <v>0</v>
      </c>
      <c r="G231" s="81" t="n">
        <f aca="false">Tabla_Simulada!G231-Tabla_ValidaciónMétodo!G231</f>
        <v>0</v>
      </c>
      <c r="H231" s="81" t="n">
        <f aca="false">Tabla_Simulada!H231-Tabla_ValidaciónMétodo!H231</f>
        <v>0</v>
      </c>
      <c r="I231" s="94" t="n">
        <f aca="false">Tabla_Simulada!I231-Tabla_ValidaciónMétodo!I231</f>
        <v>0</v>
      </c>
      <c r="J231" s="81" t="n">
        <f aca="false">Tabla_Simulada!J231-Tabla_ValidaciónMétodo!J231</f>
        <v>0</v>
      </c>
      <c r="K231" s="94" t="n">
        <f aca="false">Tabla_Simulada!K231-Tabla_ValidaciónMétodo!K231</f>
        <v>0</v>
      </c>
      <c r="L231" s="81" t="n">
        <f aca="false">Tabla_Simulada!L231-Tabla_ValidaciónMétodo!L231</f>
        <v>0</v>
      </c>
      <c r="M231" s="94" t="n">
        <f aca="false">Tabla_Simulada!M231-Tabla_ValidaciónMétodo!M231</f>
        <v>0</v>
      </c>
      <c r="N231" s="81" t="n">
        <f aca="false">Tabla_Simulada!N231-Tabla_ValidaciónMétodo!N231</f>
        <v>0</v>
      </c>
      <c r="O231" s="81" t="n">
        <f aca="false">Tabla_Simulada!P231-Tabla_ValidaciónMétodo!P231</f>
        <v>0</v>
      </c>
      <c r="P231" s="81" t="n">
        <f aca="false">Tabla_Simulada!Q231-Tabla_ValidaciónMétodo!Q231</f>
        <v>0</v>
      </c>
      <c r="Q231" s="81" t="n">
        <f aca="false">Tabla_Simulada!R231-Tabla_ValidaciónMétodo!R231</f>
        <v>0</v>
      </c>
      <c r="S231" s="81" t="n">
        <f aca="false">Tabla_Simulada!T231-Tabla_ValidaciónMétodo!T231</f>
        <v>0</v>
      </c>
      <c r="T231" s="81" t="n">
        <f aca="false">Tabla_Simulada!U231-Tabla_ValidaciónMétodo!U231</f>
        <v>0</v>
      </c>
      <c r="U231" s="81" t="n">
        <f aca="false">Tabla_Simulada!V231-Tabla_ValidaciónMétodo!V231</f>
        <v>0</v>
      </c>
      <c r="V231" s="81" t="n">
        <f aca="false">Tabla_Simulada!W231-Tabla_ValidaciónMétodo!W231</f>
        <v>0</v>
      </c>
      <c r="W231" s="81" t="n">
        <f aca="false">Tabla_Simulada!X231-Tabla_ValidaciónMétodo!X231</f>
        <v>0</v>
      </c>
      <c r="X231" s="81" t="n">
        <f aca="false">Tabla_Simulada!Y231-Tabla_ValidaciónMétodo!Y231</f>
        <v>0</v>
      </c>
      <c r="Y231" s="81" t="n">
        <f aca="false">Tabla_Simulada!Z231-Tabla_ValidaciónMétodo!Z231</f>
        <v>0</v>
      </c>
      <c r="Z231" s="81" t="n">
        <f aca="false">Tabla_Simulada!AA231-Tabla_ValidaciónMétodo!AA231</f>
        <v>0</v>
      </c>
      <c r="AC231" s="91" t="n">
        <f aca="false">Tabla_Simulada!AD231-Tabla_ValidaciónMétodo!AD231</f>
        <v>0</v>
      </c>
      <c r="AD231" s="92" t="n">
        <f aca="false">Tabla_Simulada!AE231-Tabla_ValidaciónMétodo!AE231</f>
        <v>0</v>
      </c>
      <c r="AE231" s="93" t="n">
        <f aca="false">Tabla_Simulada!AF231-Tabla_ValidaciónMétodo!AF231</f>
        <v>0</v>
      </c>
      <c r="AF231" s="92" t="n">
        <f aca="false">Tabla_Simulada!AG231-Tabla_ValidaciónMétodo!AG231</f>
        <v>0</v>
      </c>
      <c r="AG231" s="92" t="n">
        <f aca="false">Tabla_Simulada!AH231-Tabla_ValidaciónMétodo!AH231</f>
        <v>0</v>
      </c>
      <c r="AH231" s="92" t="n">
        <f aca="false">Tabla_Simulada!AI231-Tabla_ValidaciónMétodo!AI231</f>
        <v>0</v>
      </c>
      <c r="AI231" s="92" t="n">
        <f aca="false">Tabla_Simulada!AJ231-Tabla_ValidaciónMétodo!AJ231</f>
        <v>0</v>
      </c>
      <c r="AJ231" s="92" t="n">
        <f aca="false">Tabla_Simulada!AK231-Tabla_ValidaciónMétodo!AK231</f>
        <v>0</v>
      </c>
      <c r="AK231" s="92" t="n">
        <f aca="false">Tabla_Simulada!AL231-Tabla_ValidaciónMétodo!AL231</f>
        <v>0</v>
      </c>
      <c r="AL231" s="92" t="n">
        <f aca="false">Tabla_Simulada!AM231-Tabla_ValidaciónMétodo!AM231</f>
        <v>0</v>
      </c>
      <c r="AM231" s="92" t="n">
        <f aca="false">Tabla_Simulada!AN231-Tabla_ValidaciónMétodo!AN231</f>
        <v>0</v>
      </c>
      <c r="AO231" s="94" t="n">
        <f aca="false">Tabla_Simulada!AP231-Tabla_ValidaciónMétodo!AP231</f>
        <v>0</v>
      </c>
      <c r="AP231" s="81" t="n">
        <f aca="false">Tabla_Simulada!AQ231-Tabla_ValidaciónMétodo!AQ231</f>
        <v>0</v>
      </c>
      <c r="AQ231" s="94" t="n">
        <f aca="false">Tabla_Simulada!AR231-Tabla_ValidaciónMétodo!AR231</f>
        <v>0</v>
      </c>
      <c r="AR231" s="81" t="n">
        <f aca="false">Tabla_Simulada!AS231-Tabla_ValidaciónMétodo!AS231</f>
        <v>0</v>
      </c>
      <c r="AS231" s="94" t="n">
        <f aca="false">Tabla_Simulada!AT231-Tabla_ValidaciónMétodo!AT231</f>
        <v>0</v>
      </c>
      <c r="AT231" s="81" t="n">
        <f aca="false">Tabla_Simulada!AU231-Tabla_ValidaciónMétodo!AU231</f>
        <v>0</v>
      </c>
      <c r="AU231" s="94" t="n">
        <f aca="false">Tabla_Simulada!AV231-Tabla_ValidaciónMétodo!AV231</f>
        <v>0</v>
      </c>
      <c r="AV231" s="81" t="n">
        <f aca="false">Tabla_Simulada!AW231-Tabla_ValidaciónMétodo!AW231</f>
        <v>0</v>
      </c>
      <c r="AW231" s="94" t="n">
        <f aca="false">Tabla_Simulada!AX231-Tabla_ValidaciónMétodo!AX231</f>
        <v>0</v>
      </c>
      <c r="AX231" s="81" t="n">
        <f aca="false">Tabla_Simulada!AY231-Tabla_ValidaciónMétodo!AY231</f>
        <v>0</v>
      </c>
    </row>
    <row r="232" customFormat="false" ht="13.8" hidden="false" customHeight="false" outlineLevel="0" collapsed="false">
      <c r="A232" s="89" t="s">
        <v>51</v>
      </c>
      <c r="B232" s="81" t="n">
        <f aca="false">Tabla_Simulada!B232-Tabla_ValidaciónMétodo!B232</f>
        <v>0</v>
      </c>
      <c r="C232" s="81" t="n">
        <f aca="false">Tabla_Simulada!C232-Tabla_ValidaciónMétodo!C232</f>
        <v>0</v>
      </c>
      <c r="D232" s="81" t="n">
        <f aca="false">Tabla_Simulada!D232-Tabla_ValidaciónMétodo!D232</f>
        <v>0</v>
      </c>
      <c r="E232" s="81" t="n">
        <f aca="false">Tabla_Simulada!E232-Tabla_ValidaciónMétodo!E232</f>
        <v>0</v>
      </c>
      <c r="F232" s="81" t="n">
        <f aca="false">Tabla_Simulada!F232-Tabla_ValidaciónMétodo!F232</f>
        <v>0</v>
      </c>
      <c r="G232" s="81" t="n">
        <f aca="false">Tabla_Simulada!G232-Tabla_ValidaciónMétodo!G232</f>
        <v>0</v>
      </c>
      <c r="H232" s="81" t="n">
        <f aca="false">Tabla_Simulada!H232-Tabla_ValidaciónMétodo!H232</f>
        <v>0</v>
      </c>
      <c r="I232" s="94" t="n">
        <f aca="false">Tabla_Simulada!I232-Tabla_ValidaciónMétodo!I232</f>
        <v>0</v>
      </c>
      <c r="J232" s="81" t="n">
        <f aca="false">Tabla_Simulada!J232-Tabla_ValidaciónMétodo!J232</f>
        <v>0</v>
      </c>
      <c r="K232" s="94" t="n">
        <f aca="false">Tabla_Simulada!K232-Tabla_ValidaciónMétodo!K232</f>
        <v>0</v>
      </c>
      <c r="L232" s="81" t="n">
        <f aca="false">Tabla_Simulada!L232-Tabla_ValidaciónMétodo!L232</f>
        <v>0</v>
      </c>
      <c r="M232" s="94" t="n">
        <f aca="false">Tabla_Simulada!M232-Tabla_ValidaciónMétodo!M232</f>
        <v>0</v>
      </c>
      <c r="N232" s="81" t="n">
        <f aca="false">Tabla_Simulada!N232-Tabla_ValidaciónMétodo!N232</f>
        <v>0</v>
      </c>
      <c r="O232" s="81" t="n">
        <f aca="false">Tabla_Simulada!P232-Tabla_ValidaciónMétodo!P232</f>
        <v>0</v>
      </c>
      <c r="P232" s="81" t="n">
        <f aca="false">Tabla_Simulada!Q232-Tabla_ValidaciónMétodo!Q232</f>
        <v>0</v>
      </c>
      <c r="Q232" s="81" t="n">
        <f aca="false">Tabla_Simulada!R232-Tabla_ValidaciónMétodo!R232</f>
        <v>0</v>
      </c>
      <c r="S232" s="81" t="n">
        <f aca="false">Tabla_Simulada!T232-Tabla_ValidaciónMétodo!T232</f>
        <v>0</v>
      </c>
      <c r="T232" s="81" t="n">
        <f aca="false">Tabla_Simulada!U232-Tabla_ValidaciónMétodo!U232</f>
        <v>0</v>
      </c>
      <c r="U232" s="81" t="n">
        <f aca="false">Tabla_Simulada!V232-Tabla_ValidaciónMétodo!V232</f>
        <v>0</v>
      </c>
      <c r="V232" s="81" t="n">
        <f aca="false">Tabla_Simulada!W232-Tabla_ValidaciónMétodo!W232</f>
        <v>0</v>
      </c>
      <c r="W232" s="81" t="n">
        <f aca="false">Tabla_Simulada!X232-Tabla_ValidaciónMétodo!X232</f>
        <v>0</v>
      </c>
      <c r="X232" s="81" t="n">
        <f aca="false">Tabla_Simulada!Y232-Tabla_ValidaciónMétodo!Y232</f>
        <v>0</v>
      </c>
      <c r="Y232" s="81" t="n">
        <f aca="false">Tabla_Simulada!Z232-Tabla_ValidaciónMétodo!Z232</f>
        <v>0</v>
      </c>
      <c r="Z232" s="81" t="n">
        <f aca="false">Tabla_Simulada!AA232-Tabla_ValidaciónMétodo!AA232</f>
        <v>0</v>
      </c>
      <c r="AC232" s="91" t="n">
        <f aca="false">Tabla_Simulada!AD232-Tabla_ValidaciónMétodo!AD232</f>
        <v>0</v>
      </c>
      <c r="AD232" s="92" t="n">
        <f aca="false">Tabla_Simulada!AE232-Tabla_ValidaciónMétodo!AE232</f>
        <v>0</v>
      </c>
      <c r="AE232" s="93" t="n">
        <f aca="false">Tabla_Simulada!AF232-Tabla_ValidaciónMétodo!AF232</f>
        <v>0</v>
      </c>
      <c r="AF232" s="92" t="n">
        <f aca="false">Tabla_Simulada!AG232-Tabla_ValidaciónMétodo!AG232</f>
        <v>0</v>
      </c>
      <c r="AG232" s="92" t="n">
        <f aca="false">Tabla_Simulada!AH232-Tabla_ValidaciónMétodo!AH232</f>
        <v>0</v>
      </c>
      <c r="AH232" s="92" t="n">
        <f aca="false">Tabla_Simulada!AI232-Tabla_ValidaciónMétodo!AI232</f>
        <v>0</v>
      </c>
      <c r="AI232" s="92" t="n">
        <f aca="false">Tabla_Simulada!AJ232-Tabla_ValidaciónMétodo!AJ232</f>
        <v>0</v>
      </c>
      <c r="AJ232" s="92" t="n">
        <f aca="false">Tabla_Simulada!AK232-Tabla_ValidaciónMétodo!AK232</f>
        <v>0</v>
      </c>
      <c r="AK232" s="92" t="n">
        <f aca="false">Tabla_Simulada!AL232-Tabla_ValidaciónMétodo!AL232</f>
        <v>0</v>
      </c>
      <c r="AL232" s="92" t="n">
        <f aca="false">Tabla_Simulada!AM232-Tabla_ValidaciónMétodo!AM232</f>
        <v>0</v>
      </c>
      <c r="AM232" s="92" t="n">
        <f aca="false">Tabla_Simulada!AN232-Tabla_ValidaciónMétodo!AN232</f>
        <v>0</v>
      </c>
      <c r="AO232" s="94" t="n">
        <f aca="false">Tabla_Simulada!AP232-Tabla_ValidaciónMétodo!AP232</f>
        <v>0</v>
      </c>
      <c r="AP232" s="81" t="n">
        <f aca="false">Tabla_Simulada!AQ232-Tabla_ValidaciónMétodo!AQ232</f>
        <v>0</v>
      </c>
      <c r="AQ232" s="94" t="n">
        <f aca="false">Tabla_Simulada!AR232-Tabla_ValidaciónMétodo!AR232</f>
        <v>0</v>
      </c>
      <c r="AR232" s="81" t="n">
        <f aca="false">Tabla_Simulada!AS232-Tabla_ValidaciónMétodo!AS232</f>
        <v>0</v>
      </c>
      <c r="AS232" s="94" t="n">
        <f aca="false">Tabla_Simulada!AT232-Tabla_ValidaciónMétodo!AT232</f>
        <v>0</v>
      </c>
      <c r="AT232" s="81" t="n">
        <f aca="false">Tabla_Simulada!AU232-Tabla_ValidaciónMétodo!AU232</f>
        <v>0</v>
      </c>
      <c r="AU232" s="94" t="n">
        <f aca="false">Tabla_Simulada!AV232-Tabla_ValidaciónMétodo!AV232</f>
        <v>0</v>
      </c>
      <c r="AV232" s="81" t="n">
        <f aca="false">Tabla_Simulada!AW232-Tabla_ValidaciónMétodo!AW232</f>
        <v>0</v>
      </c>
      <c r="AW232" s="94" t="n">
        <f aca="false">Tabla_Simulada!AX232-Tabla_ValidaciónMétodo!AX232</f>
        <v>0</v>
      </c>
      <c r="AX232" s="81" t="n">
        <f aca="false">Tabla_Simulada!AY232-Tabla_ValidaciónMétodo!AY232</f>
        <v>0</v>
      </c>
    </row>
    <row r="233" customFormat="false" ht="13.8" hidden="false" customHeight="false" outlineLevel="0" collapsed="false">
      <c r="A233" s="89" t="s">
        <v>52</v>
      </c>
      <c r="B233" s="81" t="n">
        <f aca="false">Tabla_Simulada!B233-Tabla_ValidaciónMétodo!B233</f>
        <v>0</v>
      </c>
      <c r="C233" s="81" t="n">
        <f aca="false">Tabla_Simulada!C233-Tabla_ValidaciónMétodo!C233</f>
        <v>0</v>
      </c>
      <c r="D233" s="81" t="n">
        <f aca="false">Tabla_Simulada!D233-Tabla_ValidaciónMétodo!D233</f>
        <v>0</v>
      </c>
      <c r="E233" s="81" t="n">
        <f aca="false">Tabla_Simulada!E233-Tabla_ValidaciónMétodo!E233</f>
        <v>0</v>
      </c>
      <c r="F233" s="81" t="n">
        <f aca="false">Tabla_Simulada!F233-Tabla_ValidaciónMétodo!F233</f>
        <v>0</v>
      </c>
      <c r="G233" s="81" t="n">
        <f aca="false">Tabla_Simulada!G233-Tabla_ValidaciónMétodo!G233</f>
        <v>0</v>
      </c>
      <c r="H233" s="81" t="n">
        <f aca="false">Tabla_Simulada!H233-Tabla_ValidaciónMétodo!H233</f>
        <v>0</v>
      </c>
      <c r="I233" s="94" t="n">
        <f aca="false">Tabla_Simulada!I233-Tabla_ValidaciónMétodo!I233</f>
        <v>0</v>
      </c>
      <c r="J233" s="81" t="n">
        <f aca="false">Tabla_Simulada!J233-Tabla_ValidaciónMétodo!J233</f>
        <v>0</v>
      </c>
      <c r="K233" s="94" t="n">
        <f aca="false">Tabla_Simulada!K233-Tabla_ValidaciónMétodo!K233</f>
        <v>0</v>
      </c>
      <c r="L233" s="81" t="n">
        <f aca="false">Tabla_Simulada!L233-Tabla_ValidaciónMétodo!L233</f>
        <v>0</v>
      </c>
      <c r="M233" s="94" t="n">
        <f aca="false">Tabla_Simulada!M233-Tabla_ValidaciónMétodo!M233</f>
        <v>0</v>
      </c>
      <c r="N233" s="81" t="n">
        <f aca="false">Tabla_Simulada!N233-Tabla_ValidaciónMétodo!N233</f>
        <v>0</v>
      </c>
      <c r="O233" s="81" t="n">
        <f aca="false">Tabla_Simulada!P233-Tabla_ValidaciónMétodo!P233</f>
        <v>0</v>
      </c>
      <c r="P233" s="81" t="n">
        <f aca="false">Tabla_Simulada!Q233-Tabla_ValidaciónMétodo!Q233</f>
        <v>0</v>
      </c>
      <c r="Q233" s="81" t="n">
        <f aca="false">Tabla_Simulada!R233-Tabla_ValidaciónMétodo!R233</f>
        <v>0</v>
      </c>
      <c r="S233" s="81" t="n">
        <f aca="false">Tabla_Simulada!T233-Tabla_ValidaciónMétodo!T233</f>
        <v>0</v>
      </c>
      <c r="T233" s="81" t="n">
        <f aca="false">Tabla_Simulada!U233-Tabla_ValidaciónMétodo!U233</f>
        <v>0</v>
      </c>
      <c r="U233" s="81" t="n">
        <f aca="false">Tabla_Simulada!V233-Tabla_ValidaciónMétodo!V233</f>
        <v>0</v>
      </c>
      <c r="V233" s="81" t="n">
        <f aca="false">Tabla_Simulada!W233-Tabla_ValidaciónMétodo!W233</f>
        <v>0</v>
      </c>
      <c r="W233" s="81" t="n">
        <f aca="false">Tabla_Simulada!X233-Tabla_ValidaciónMétodo!X233</f>
        <v>0</v>
      </c>
      <c r="X233" s="81" t="n">
        <f aca="false">Tabla_Simulada!Y233-Tabla_ValidaciónMétodo!Y233</f>
        <v>0</v>
      </c>
      <c r="Y233" s="81" t="n">
        <f aca="false">Tabla_Simulada!Z233-Tabla_ValidaciónMétodo!Z233</f>
        <v>0</v>
      </c>
      <c r="Z233" s="81" t="n">
        <f aca="false">Tabla_Simulada!AA233-Tabla_ValidaciónMétodo!AA233</f>
        <v>0</v>
      </c>
      <c r="AC233" s="91" t="n">
        <f aca="false">Tabla_Simulada!AD233-Tabla_ValidaciónMétodo!AD233</f>
        <v>0</v>
      </c>
      <c r="AD233" s="92" t="n">
        <f aca="false">Tabla_Simulada!AE233-Tabla_ValidaciónMétodo!AE233</f>
        <v>0</v>
      </c>
      <c r="AE233" s="93" t="n">
        <f aca="false">Tabla_Simulada!AF233-Tabla_ValidaciónMétodo!AF233</f>
        <v>0</v>
      </c>
      <c r="AF233" s="92" t="n">
        <f aca="false">Tabla_Simulada!AG233-Tabla_ValidaciónMétodo!AG233</f>
        <v>0</v>
      </c>
      <c r="AG233" s="92" t="n">
        <f aca="false">Tabla_Simulada!AH233-Tabla_ValidaciónMétodo!AH233</f>
        <v>0</v>
      </c>
      <c r="AH233" s="92" t="n">
        <f aca="false">Tabla_Simulada!AI233-Tabla_ValidaciónMétodo!AI233</f>
        <v>0</v>
      </c>
      <c r="AI233" s="92" t="n">
        <f aca="false">Tabla_Simulada!AJ233-Tabla_ValidaciónMétodo!AJ233</f>
        <v>0</v>
      </c>
      <c r="AJ233" s="92" t="n">
        <f aca="false">Tabla_Simulada!AK233-Tabla_ValidaciónMétodo!AK233</f>
        <v>0</v>
      </c>
      <c r="AK233" s="92" t="n">
        <f aca="false">Tabla_Simulada!AL233-Tabla_ValidaciónMétodo!AL233</f>
        <v>0</v>
      </c>
      <c r="AL233" s="92" t="n">
        <f aca="false">Tabla_Simulada!AM233-Tabla_ValidaciónMétodo!AM233</f>
        <v>0</v>
      </c>
      <c r="AM233" s="92" t="n">
        <f aca="false">Tabla_Simulada!AN233-Tabla_ValidaciónMétodo!AN233</f>
        <v>0</v>
      </c>
      <c r="AO233" s="94" t="n">
        <f aca="false">Tabla_Simulada!AP233-Tabla_ValidaciónMétodo!AP233</f>
        <v>0</v>
      </c>
      <c r="AP233" s="81" t="n">
        <f aca="false">Tabla_Simulada!AQ233-Tabla_ValidaciónMétodo!AQ233</f>
        <v>0</v>
      </c>
      <c r="AQ233" s="94" t="n">
        <f aca="false">Tabla_Simulada!AR233-Tabla_ValidaciónMétodo!AR233</f>
        <v>0</v>
      </c>
      <c r="AR233" s="81" t="n">
        <f aca="false">Tabla_Simulada!AS233-Tabla_ValidaciónMétodo!AS233</f>
        <v>0</v>
      </c>
      <c r="AS233" s="94" t="n">
        <f aca="false">Tabla_Simulada!AT233-Tabla_ValidaciónMétodo!AT233</f>
        <v>0</v>
      </c>
      <c r="AT233" s="81" t="n">
        <f aca="false">Tabla_Simulada!AU233-Tabla_ValidaciónMétodo!AU233</f>
        <v>0</v>
      </c>
      <c r="AU233" s="94" t="n">
        <f aca="false">Tabla_Simulada!AV233-Tabla_ValidaciónMétodo!AV233</f>
        <v>0</v>
      </c>
      <c r="AV233" s="81" t="n">
        <f aca="false">Tabla_Simulada!AW233-Tabla_ValidaciónMétodo!AW233</f>
        <v>0</v>
      </c>
      <c r="AW233" s="94" t="n">
        <f aca="false">Tabla_Simulada!AX233-Tabla_ValidaciónMétodo!AX233</f>
        <v>0</v>
      </c>
      <c r="AX233" s="81" t="n">
        <f aca="false">Tabla_Simulada!AY233-Tabla_ValidaciónMétodo!AY233</f>
        <v>0</v>
      </c>
    </row>
    <row r="234" customFormat="false" ht="13.8" hidden="false" customHeight="false" outlineLevel="0" collapsed="false">
      <c r="A234" s="89" t="s">
        <v>53</v>
      </c>
      <c r="B234" s="81" t="n">
        <f aca="false">Tabla_Simulada!B234-Tabla_ValidaciónMétodo!B234</f>
        <v>0</v>
      </c>
      <c r="C234" s="81" t="n">
        <f aca="false">Tabla_Simulada!C234-Tabla_ValidaciónMétodo!C234</f>
        <v>0</v>
      </c>
      <c r="D234" s="81" t="n">
        <f aca="false">Tabla_Simulada!D234-Tabla_ValidaciónMétodo!D234</f>
        <v>0</v>
      </c>
      <c r="E234" s="81" t="n">
        <f aca="false">Tabla_Simulada!E234-Tabla_ValidaciónMétodo!E234</f>
        <v>0</v>
      </c>
      <c r="F234" s="81" t="n">
        <f aca="false">Tabla_Simulada!F234-Tabla_ValidaciónMétodo!F234</f>
        <v>0</v>
      </c>
      <c r="G234" s="81" t="n">
        <f aca="false">Tabla_Simulada!G234-Tabla_ValidaciónMétodo!G234</f>
        <v>0</v>
      </c>
      <c r="H234" s="81" t="n">
        <f aca="false">Tabla_Simulada!H234-Tabla_ValidaciónMétodo!H234</f>
        <v>0</v>
      </c>
      <c r="I234" s="94" t="n">
        <f aca="false">Tabla_Simulada!I234-Tabla_ValidaciónMétodo!I234</f>
        <v>0</v>
      </c>
      <c r="J234" s="81" t="n">
        <f aca="false">Tabla_Simulada!J234-Tabla_ValidaciónMétodo!J234</f>
        <v>0</v>
      </c>
      <c r="K234" s="94" t="n">
        <f aca="false">Tabla_Simulada!K234-Tabla_ValidaciónMétodo!K234</f>
        <v>0</v>
      </c>
      <c r="L234" s="81" t="n">
        <f aca="false">Tabla_Simulada!L234-Tabla_ValidaciónMétodo!L234</f>
        <v>0</v>
      </c>
      <c r="M234" s="94" t="n">
        <f aca="false">Tabla_Simulada!M234-Tabla_ValidaciónMétodo!M234</f>
        <v>0</v>
      </c>
      <c r="N234" s="81" t="n">
        <f aca="false">Tabla_Simulada!N234-Tabla_ValidaciónMétodo!N234</f>
        <v>0</v>
      </c>
      <c r="O234" s="81" t="n">
        <f aca="false">Tabla_Simulada!P234-Tabla_ValidaciónMétodo!P234</f>
        <v>0</v>
      </c>
      <c r="P234" s="81" t="n">
        <f aca="false">Tabla_Simulada!Q234-Tabla_ValidaciónMétodo!Q234</f>
        <v>0</v>
      </c>
      <c r="Q234" s="81" t="n">
        <f aca="false">Tabla_Simulada!R234-Tabla_ValidaciónMétodo!R234</f>
        <v>0</v>
      </c>
      <c r="S234" s="81" t="n">
        <f aca="false">Tabla_Simulada!T234-Tabla_ValidaciónMétodo!T234</f>
        <v>0</v>
      </c>
      <c r="T234" s="81" t="n">
        <f aca="false">Tabla_Simulada!U234-Tabla_ValidaciónMétodo!U234</f>
        <v>0</v>
      </c>
      <c r="U234" s="81" t="n">
        <f aca="false">Tabla_Simulada!V234-Tabla_ValidaciónMétodo!V234</f>
        <v>0</v>
      </c>
      <c r="V234" s="81" t="n">
        <f aca="false">Tabla_Simulada!W234-Tabla_ValidaciónMétodo!W234</f>
        <v>0</v>
      </c>
      <c r="W234" s="81" t="n">
        <f aca="false">Tabla_Simulada!X234-Tabla_ValidaciónMétodo!X234</f>
        <v>0</v>
      </c>
      <c r="X234" s="81" t="n">
        <f aca="false">Tabla_Simulada!Y234-Tabla_ValidaciónMétodo!Y234</f>
        <v>0</v>
      </c>
      <c r="Y234" s="81" t="n">
        <f aca="false">Tabla_Simulada!Z234-Tabla_ValidaciónMétodo!Z234</f>
        <v>0</v>
      </c>
      <c r="Z234" s="81" t="n">
        <f aca="false">Tabla_Simulada!AA234-Tabla_ValidaciónMétodo!AA234</f>
        <v>0</v>
      </c>
      <c r="AC234" s="91" t="n">
        <f aca="false">Tabla_Simulada!AD234-Tabla_ValidaciónMétodo!AD234</f>
        <v>0</v>
      </c>
      <c r="AD234" s="92" t="n">
        <f aca="false">Tabla_Simulada!AE234-Tabla_ValidaciónMétodo!AE234</f>
        <v>0</v>
      </c>
      <c r="AE234" s="93" t="n">
        <f aca="false">Tabla_Simulada!AF234-Tabla_ValidaciónMétodo!AF234</f>
        <v>0</v>
      </c>
      <c r="AF234" s="92" t="n">
        <f aca="false">Tabla_Simulada!AG234-Tabla_ValidaciónMétodo!AG234</f>
        <v>0</v>
      </c>
      <c r="AG234" s="92" t="n">
        <f aca="false">Tabla_Simulada!AH234-Tabla_ValidaciónMétodo!AH234</f>
        <v>0</v>
      </c>
      <c r="AH234" s="92" t="n">
        <f aca="false">Tabla_Simulada!AI234-Tabla_ValidaciónMétodo!AI234</f>
        <v>0</v>
      </c>
      <c r="AI234" s="92" t="n">
        <f aca="false">Tabla_Simulada!AJ234-Tabla_ValidaciónMétodo!AJ234</f>
        <v>0</v>
      </c>
      <c r="AJ234" s="92" t="n">
        <f aca="false">Tabla_Simulada!AK234-Tabla_ValidaciónMétodo!AK234</f>
        <v>0</v>
      </c>
      <c r="AK234" s="92" t="n">
        <f aca="false">Tabla_Simulada!AL234-Tabla_ValidaciónMétodo!AL234</f>
        <v>0</v>
      </c>
      <c r="AL234" s="92" t="n">
        <f aca="false">Tabla_Simulada!AM234-Tabla_ValidaciónMétodo!AM234</f>
        <v>0</v>
      </c>
      <c r="AM234" s="92" t="n">
        <f aca="false">Tabla_Simulada!AN234-Tabla_ValidaciónMétodo!AN234</f>
        <v>0</v>
      </c>
      <c r="AO234" s="94" t="n">
        <f aca="false">Tabla_Simulada!AP234-Tabla_ValidaciónMétodo!AP234</f>
        <v>0</v>
      </c>
      <c r="AP234" s="81" t="n">
        <f aca="false">Tabla_Simulada!AQ234-Tabla_ValidaciónMétodo!AQ234</f>
        <v>0</v>
      </c>
      <c r="AQ234" s="94" t="n">
        <f aca="false">Tabla_Simulada!AR234-Tabla_ValidaciónMétodo!AR234</f>
        <v>0</v>
      </c>
      <c r="AR234" s="81" t="n">
        <f aca="false">Tabla_Simulada!AS234-Tabla_ValidaciónMétodo!AS234</f>
        <v>0</v>
      </c>
      <c r="AS234" s="94" t="n">
        <f aca="false">Tabla_Simulada!AT234-Tabla_ValidaciónMétodo!AT234</f>
        <v>0</v>
      </c>
      <c r="AT234" s="81" t="n">
        <f aca="false">Tabla_Simulada!AU234-Tabla_ValidaciónMétodo!AU234</f>
        <v>0</v>
      </c>
      <c r="AU234" s="94" t="n">
        <f aca="false">Tabla_Simulada!AV234-Tabla_ValidaciónMétodo!AV234</f>
        <v>0</v>
      </c>
      <c r="AV234" s="81" t="n">
        <f aca="false">Tabla_Simulada!AW234-Tabla_ValidaciónMétodo!AW234</f>
        <v>0</v>
      </c>
      <c r="AW234" s="94" t="n">
        <f aca="false">Tabla_Simulada!AX234-Tabla_ValidaciónMétodo!AX234</f>
        <v>0</v>
      </c>
      <c r="AX234" s="81" t="n">
        <f aca="false">Tabla_Simulada!AY234-Tabla_ValidaciónMétodo!AY234</f>
        <v>0</v>
      </c>
    </row>
    <row r="235" customFormat="false" ht="13.8" hidden="false" customHeight="false" outlineLevel="0" collapsed="false">
      <c r="A235" s="89" t="s">
        <v>54</v>
      </c>
      <c r="B235" s="81" t="n">
        <f aca="false">Tabla_Simulada!B235-Tabla_ValidaciónMétodo!B235</f>
        <v>0</v>
      </c>
      <c r="C235" s="81" t="n">
        <f aca="false">Tabla_Simulada!C235-Tabla_ValidaciónMétodo!C235</f>
        <v>0</v>
      </c>
      <c r="D235" s="81" t="n">
        <f aca="false">Tabla_Simulada!D235-Tabla_ValidaciónMétodo!D235</f>
        <v>0</v>
      </c>
      <c r="E235" s="81" t="n">
        <f aca="false">Tabla_Simulada!E235-Tabla_ValidaciónMétodo!E235</f>
        <v>0</v>
      </c>
      <c r="F235" s="81" t="n">
        <f aca="false">Tabla_Simulada!F235-Tabla_ValidaciónMétodo!F235</f>
        <v>0</v>
      </c>
      <c r="G235" s="81" t="n">
        <f aca="false">Tabla_Simulada!G235-Tabla_ValidaciónMétodo!G235</f>
        <v>0</v>
      </c>
      <c r="H235" s="81" t="n">
        <f aca="false">Tabla_Simulada!H235-Tabla_ValidaciónMétodo!H235</f>
        <v>0</v>
      </c>
      <c r="I235" s="94" t="n">
        <f aca="false">Tabla_Simulada!I235-Tabla_ValidaciónMétodo!I235</f>
        <v>0</v>
      </c>
      <c r="J235" s="81" t="n">
        <f aca="false">Tabla_Simulada!J235-Tabla_ValidaciónMétodo!J235</f>
        <v>0</v>
      </c>
      <c r="K235" s="94" t="n">
        <f aca="false">Tabla_Simulada!K235-Tabla_ValidaciónMétodo!K235</f>
        <v>0</v>
      </c>
      <c r="L235" s="81" t="n">
        <f aca="false">Tabla_Simulada!L235-Tabla_ValidaciónMétodo!L235</f>
        <v>0</v>
      </c>
      <c r="M235" s="94" t="n">
        <f aca="false">Tabla_Simulada!M235-Tabla_ValidaciónMétodo!M235</f>
        <v>0</v>
      </c>
      <c r="N235" s="81" t="n">
        <f aca="false">Tabla_Simulada!N235-Tabla_ValidaciónMétodo!N235</f>
        <v>0</v>
      </c>
      <c r="O235" s="81" t="n">
        <f aca="false">Tabla_Simulada!P235-Tabla_ValidaciónMétodo!P235</f>
        <v>0</v>
      </c>
      <c r="P235" s="81" t="n">
        <f aca="false">Tabla_Simulada!Q235-Tabla_ValidaciónMétodo!Q235</f>
        <v>0</v>
      </c>
      <c r="Q235" s="81" t="n">
        <f aca="false">Tabla_Simulada!R235-Tabla_ValidaciónMétodo!R235</f>
        <v>0</v>
      </c>
      <c r="S235" s="81" t="n">
        <f aca="false">Tabla_Simulada!T235-Tabla_ValidaciónMétodo!T235</f>
        <v>0</v>
      </c>
      <c r="T235" s="81" t="n">
        <f aca="false">Tabla_Simulada!U235-Tabla_ValidaciónMétodo!U235</f>
        <v>0</v>
      </c>
      <c r="U235" s="81" t="n">
        <f aca="false">Tabla_Simulada!V235-Tabla_ValidaciónMétodo!V235</f>
        <v>0</v>
      </c>
      <c r="V235" s="81" t="n">
        <f aca="false">Tabla_Simulada!W235-Tabla_ValidaciónMétodo!W235</f>
        <v>0</v>
      </c>
      <c r="W235" s="81" t="n">
        <f aca="false">Tabla_Simulada!X235-Tabla_ValidaciónMétodo!X235</f>
        <v>0</v>
      </c>
      <c r="X235" s="81" t="n">
        <f aca="false">Tabla_Simulada!Y235-Tabla_ValidaciónMétodo!Y235</f>
        <v>0</v>
      </c>
      <c r="Y235" s="81" t="n">
        <f aca="false">Tabla_Simulada!Z235-Tabla_ValidaciónMétodo!Z235</f>
        <v>0</v>
      </c>
      <c r="Z235" s="81" t="n">
        <f aca="false">Tabla_Simulada!AA235-Tabla_ValidaciónMétodo!AA235</f>
        <v>0</v>
      </c>
      <c r="AC235" s="91" t="n">
        <f aca="false">Tabla_Simulada!AD235-Tabla_ValidaciónMétodo!AD235</f>
        <v>0</v>
      </c>
      <c r="AD235" s="92" t="n">
        <f aca="false">Tabla_Simulada!AE235-Tabla_ValidaciónMétodo!AE235</f>
        <v>0</v>
      </c>
      <c r="AE235" s="93" t="n">
        <f aca="false">Tabla_Simulada!AF235-Tabla_ValidaciónMétodo!AF235</f>
        <v>0</v>
      </c>
      <c r="AF235" s="92" t="n">
        <f aca="false">Tabla_Simulada!AG235-Tabla_ValidaciónMétodo!AG235</f>
        <v>0</v>
      </c>
      <c r="AG235" s="92" t="n">
        <f aca="false">Tabla_Simulada!AH235-Tabla_ValidaciónMétodo!AH235</f>
        <v>0</v>
      </c>
      <c r="AH235" s="92" t="n">
        <f aca="false">Tabla_Simulada!AI235-Tabla_ValidaciónMétodo!AI235</f>
        <v>0</v>
      </c>
      <c r="AI235" s="92" t="n">
        <f aca="false">Tabla_Simulada!AJ235-Tabla_ValidaciónMétodo!AJ235</f>
        <v>0</v>
      </c>
      <c r="AJ235" s="92" t="n">
        <f aca="false">Tabla_Simulada!AK235-Tabla_ValidaciónMétodo!AK235</f>
        <v>0</v>
      </c>
      <c r="AK235" s="92" t="n">
        <f aca="false">Tabla_Simulada!AL235-Tabla_ValidaciónMétodo!AL235</f>
        <v>0</v>
      </c>
      <c r="AL235" s="92" t="n">
        <f aca="false">Tabla_Simulada!AM235-Tabla_ValidaciónMétodo!AM235</f>
        <v>0</v>
      </c>
      <c r="AM235" s="92" t="n">
        <f aca="false">Tabla_Simulada!AN235-Tabla_ValidaciónMétodo!AN235</f>
        <v>0</v>
      </c>
      <c r="AO235" s="94" t="n">
        <f aca="false">Tabla_Simulada!AP235-Tabla_ValidaciónMétodo!AP235</f>
        <v>0</v>
      </c>
      <c r="AP235" s="81" t="n">
        <f aca="false">Tabla_Simulada!AQ235-Tabla_ValidaciónMétodo!AQ235</f>
        <v>0</v>
      </c>
      <c r="AQ235" s="94" t="n">
        <f aca="false">Tabla_Simulada!AR235-Tabla_ValidaciónMétodo!AR235</f>
        <v>0</v>
      </c>
      <c r="AR235" s="81" t="n">
        <f aca="false">Tabla_Simulada!AS235-Tabla_ValidaciónMétodo!AS235</f>
        <v>0</v>
      </c>
      <c r="AS235" s="94" t="n">
        <f aca="false">Tabla_Simulada!AT235-Tabla_ValidaciónMétodo!AT235</f>
        <v>0</v>
      </c>
      <c r="AT235" s="81" t="n">
        <f aca="false">Tabla_Simulada!AU235-Tabla_ValidaciónMétodo!AU235</f>
        <v>0</v>
      </c>
      <c r="AU235" s="94" t="n">
        <f aca="false">Tabla_Simulada!AV235-Tabla_ValidaciónMétodo!AV235</f>
        <v>0</v>
      </c>
      <c r="AV235" s="81" t="n">
        <f aca="false">Tabla_Simulada!AW235-Tabla_ValidaciónMétodo!AW235</f>
        <v>0</v>
      </c>
      <c r="AW235" s="94" t="n">
        <f aca="false">Tabla_Simulada!AX235-Tabla_ValidaciónMétodo!AX235</f>
        <v>0</v>
      </c>
      <c r="AX235" s="81" t="n">
        <f aca="false">Tabla_Simulada!AY235-Tabla_ValidaciónMétodo!AY235</f>
        <v>0</v>
      </c>
    </row>
    <row r="236" customFormat="false" ht="13.8" hidden="false" customHeight="false" outlineLevel="0" collapsed="false">
      <c r="A236" s="89" t="s">
        <v>55</v>
      </c>
      <c r="B236" s="81" t="n">
        <f aca="false">Tabla_Simulada!B236-Tabla_ValidaciónMétodo!B236</f>
        <v>0</v>
      </c>
      <c r="C236" s="81" t="n">
        <f aca="false">Tabla_Simulada!C236-Tabla_ValidaciónMétodo!C236</f>
        <v>0</v>
      </c>
      <c r="D236" s="81" t="n">
        <f aca="false">Tabla_Simulada!D236-Tabla_ValidaciónMétodo!D236</f>
        <v>0</v>
      </c>
      <c r="E236" s="81" t="n">
        <f aca="false">Tabla_Simulada!E236-Tabla_ValidaciónMétodo!E236</f>
        <v>0</v>
      </c>
      <c r="F236" s="81" t="n">
        <f aca="false">Tabla_Simulada!F236-Tabla_ValidaciónMétodo!F236</f>
        <v>0</v>
      </c>
      <c r="G236" s="81" t="n">
        <f aca="false">Tabla_Simulada!G236-Tabla_ValidaciónMétodo!G236</f>
        <v>0</v>
      </c>
      <c r="H236" s="81" t="n">
        <f aca="false">Tabla_Simulada!H236-Tabla_ValidaciónMétodo!H236</f>
        <v>0</v>
      </c>
      <c r="I236" s="94" t="n">
        <f aca="false">Tabla_Simulada!I236-Tabla_ValidaciónMétodo!I236</f>
        <v>0</v>
      </c>
      <c r="J236" s="81" t="n">
        <f aca="false">Tabla_Simulada!J236-Tabla_ValidaciónMétodo!J236</f>
        <v>0</v>
      </c>
      <c r="K236" s="94" t="n">
        <f aca="false">Tabla_Simulada!K236-Tabla_ValidaciónMétodo!K236</f>
        <v>0</v>
      </c>
      <c r="L236" s="81" t="n">
        <f aca="false">Tabla_Simulada!L236-Tabla_ValidaciónMétodo!L236</f>
        <v>0</v>
      </c>
      <c r="M236" s="94" t="n">
        <f aca="false">Tabla_Simulada!M236-Tabla_ValidaciónMétodo!M236</f>
        <v>0</v>
      </c>
      <c r="N236" s="81" t="n">
        <f aca="false">Tabla_Simulada!N236-Tabla_ValidaciónMétodo!N236</f>
        <v>0</v>
      </c>
      <c r="O236" s="81" t="n">
        <f aca="false">Tabla_Simulada!P236-Tabla_ValidaciónMétodo!P236</f>
        <v>0</v>
      </c>
      <c r="P236" s="81" t="n">
        <f aca="false">Tabla_Simulada!Q236-Tabla_ValidaciónMétodo!Q236</f>
        <v>0</v>
      </c>
      <c r="Q236" s="81" t="n">
        <f aca="false">Tabla_Simulada!R236-Tabla_ValidaciónMétodo!R236</f>
        <v>0</v>
      </c>
      <c r="S236" s="81" t="n">
        <f aca="false">Tabla_Simulada!T236-Tabla_ValidaciónMétodo!T236</f>
        <v>0</v>
      </c>
      <c r="T236" s="81" t="n">
        <f aca="false">Tabla_Simulada!U236-Tabla_ValidaciónMétodo!U236</f>
        <v>0</v>
      </c>
      <c r="U236" s="81" t="n">
        <f aca="false">Tabla_Simulada!V236-Tabla_ValidaciónMétodo!V236</f>
        <v>0</v>
      </c>
      <c r="V236" s="81" t="n">
        <f aca="false">Tabla_Simulada!W236-Tabla_ValidaciónMétodo!W236</f>
        <v>0</v>
      </c>
      <c r="W236" s="81" t="n">
        <f aca="false">Tabla_Simulada!X236-Tabla_ValidaciónMétodo!X236</f>
        <v>0</v>
      </c>
      <c r="X236" s="81" t="n">
        <f aca="false">Tabla_Simulada!Y236-Tabla_ValidaciónMétodo!Y236</f>
        <v>0</v>
      </c>
      <c r="Y236" s="81" t="n">
        <f aca="false">Tabla_Simulada!Z236-Tabla_ValidaciónMétodo!Z236</f>
        <v>0</v>
      </c>
      <c r="Z236" s="81" t="n">
        <f aca="false">Tabla_Simulada!AA236-Tabla_ValidaciónMétodo!AA236</f>
        <v>0</v>
      </c>
      <c r="AC236" s="91" t="n">
        <f aca="false">Tabla_Simulada!AD236-Tabla_ValidaciónMétodo!AD236</f>
        <v>0</v>
      </c>
      <c r="AD236" s="92" t="n">
        <f aca="false">Tabla_Simulada!AE236-Tabla_ValidaciónMétodo!AE236</f>
        <v>0</v>
      </c>
      <c r="AE236" s="93" t="n">
        <f aca="false">Tabla_Simulada!AF236-Tabla_ValidaciónMétodo!AF236</f>
        <v>0</v>
      </c>
      <c r="AF236" s="92" t="n">
        <f aca="false">Tabla_Simulada!AG236-Tabla_ValidaciónMétodo!AG236</f>
        <v>0</v>
      </c>
      <c r="AG236" s="92" t="n">
        <f aca="false">Tabla_Simulada!AH236-Tabla_ValidaciónMétodo!AH236</f>
        <v>0</v>
      </c>
      <c r="AH236" s="92" t="n">
        <f aca="false">Tabla_Simulada!AI236-Tabla_ValidaciónMétodo!AI236</f>
        <v>0</v>
      </c>
      <c r="AI236" s="92" t="n">
        <f aca="false">Tabla_Simulada!AJ236-Tabla_ValidaciónMétodo!AJ236</f>
        <v>0</v>
      </c>
      <c r="AJ236" s="92" t="n">
        <f aca="false">Tabla_Simulada!AK236-Tabla_ValidaciónMétodo!AK236</f>
        <v>0</v>
      </c>
      <c r="AK236" s="92" t="n">
        <f aca="false">Tabla_Simulada!AL236-Tabla_ValidaciónMétodo!AL236</f>
        <v>0</v>
      </c>
      <c r="AL236" s="92" t="n">
        <f aca="false">Tabla_Simulada!AM236-Tabla_ValidaciónMétodo!AM236</f>
        <v>0</v>
      </c>
      <c r="AM236" s="92" t="n">
        <f aca="false">Tabla_Simulada!AN236-Tabla_ValidaciónMétodo!AN236</f>
        <v>0</v>
      </c>
      <c r="AO236" s="94" t="n">
        <f aca="false">Tabla_Simulada!AP236-Tabla_ValidaciónMétodo!AP236</f>
        <v>0</v>
      </c>
      <c r="AP236" s="81" t="n">
        <f aca="false">Tabla_Simulada!AQ236-Tabla_ValidaciónMétodo!AQ236</f>
        <v>0</v>
      </c>
      <c r="AQ236" s="94" t="n">
        <f aca="false">Tabla_Simulada!AR236-Tabla_ValidaciónMétodo!AR236</f>
        <v>0</v>
      </c>
      <c r="AR236" s="81" t="n">
        <f aca="false">Tabla_Simulada!AS236-Tabla_ValidaciónMétodo!AS236</f>
        <v>0</v>
      </c>
      <c r="AS236" s="94" t="n">
        <f aca="false">Tabla_Simulada!AT236-Tabla_ValidaciónMétodo!AT236</f>
        <v>0</v>
      </c>
      <c r="AT236" s="81" t="n">
        <f aca="false">Tabla_Simulada!AU236-Tabla_ValidaciónMétodo!AU236</f>
        <v>0</v>
      </c>
      <c r="AU236" s="94" t="n">
        <f aca="false">Tabla_Simulada!AV236-Tabla_ValidaciónMétodo!AV236</f>
        <v>0</v>
      </c>
      <c r="AV236" s="81" t="n">
        <f aca="false">Tabla_Simulada!AW236-Tabla_ValidaciónMétodo!AW236</f>
        <v>0</v>
      </c>
      <c r="AW236" s="94" t="n">
        <f aca="false">Tabla_Simulada!AX236-Tabla_ValidaciónMétodo!AX236</f>
        <v>0</v>
      </c>
      <c r="AX236" s="81" t="n">
        <f aca="false">Tabla_Simulada!AY236-Tabla_ValidaciónMétodo!AY236</f>
        <v>0</v>
      </c>
    </row>
    <row r="237" customFormat="false" ht="13.8" hidden="false" customHeight="false" outlineLevel="0" collapsed="false">
      <c r="A237" s="89" t="s">
        <v>56</v>
      </c>
      <c r="B237" s="81" t="n">
        <f aca="false">Tabla_Simulada!B237-Tabla_ValidaciónMétodo!B237</f>
        <v>0</v>
      </c>
      <c r="C237" s="81" t="n">
        <f aca="false">Tabla_Simulada!C237-Tabla_ValidaciónMétodo!C237</f>
        <v>0</v>
      </c>
      <c r="D237" s="81" t="n">
        <f aca="false">Tabla_Simulada!D237-Tabla_ValidaciónMétodo!D237</f>
        <v>0</v>
      </c>
      <c r="E237" s="81" t="n">
        <f aca="false">Tabla_Simulada!E237-Tabla_ValidaciónMétodo!E237</f>
        <v>0</v>
      </c>
      <c r="F237" s="81" t="n">
        <f aca="false">Tabla_Simulada!F237-Tabla_ValidaciónMétodo!F237</f>
        <v>0</v>
      </c>
      <c r="G237" s="81" t="n">
        <f aca="false">Tabla_Simulada!G237-Tabla_ValidaciónMétodo!G237</f>
        <v>0</v>
      </c>
      <c r="H237" s="81" t="n">
        <f aca="false">Tabla_Simulada!H237-Tabla_ValidaciónMétodo!H237</f>
        <v>0</v>
      </c>
      <c r="I237" s="94" t="n">
        <f aca="false">Tabla_Simulada!I237-Tabla_ValidaciónMétodo!I237</f>
        <v>0</v>
      </c>
      <c r="J237" s="81" t="n">
        <f aca="false">Tabla_Simulada!J237-Tabla_ValidaciónMétodo!J237</f>
        <v>0</v>
      </c>
      <c r="K237" s="94" t="n">
        <f aca="false">Tabla_Simulada!K237-Tabla_ValidaciónMétodo!K237</f>
        <v>0</v>
      </c>
      <c r="L237" s="81" t="n">
        <f aca="false">Tabla_Simulada!L237-Tabla_ValidaciónMétodo!L237</f>
        <v>0</v>
      </c>
      <c r="M237" s="94" t="n">
        <f aca="false">Tabla_Simulada!M237-Tabla_ValidaciónMétodo!M237</f>
        <v>0</v>
      </c>
      <c r="N237" s="81" t="n">
        <f aca="false">Tabla_Simulada!N237-Tabla_ValidaciónMétodo!N237</f>
        <v>0</v>
      </c>
      <c r="O237" s="81" t="n">
        <f aca="false">Tabla_Simulada!P237-Tabla_ValidaciónMétodo!P237</f>
        <v>0</v>
      </c>
      <c r="P237" s="81" t="n">
        <f aca="false">Tabla_Simulada!Q237-Tabla_ValidaciónMétodo!Q237</f>
        <v>0</v>
      </c>
      <c r="Q237" s="81" t="n">
        <f aca="false">Tabla_Simulada!R237-Tabla_ValidaciónMétodo!R237</f>
        <v>0</v>
      </c>
      <c r="S237" s="81" t="n">
        <f aca="false">Tabla_Simulada!T237-Tabla_ValidaciónMétodo!T237</f>
        <v>0</v>
      </c>
      <c r="T237" s="81" t="n">
        <f aca="false">Tabla_Simulada!U237-Tabla_ValidaciónMétodo!U237</f>
        <v>0</v>
      </c>
      <c r="U237" s="81" t="n">
        <f aca="false">Tabla_Simulada!V237-Tabla_ValidaciónMétodo!V237</f>
        <v>0</v>
      </c>
      <c r="V237" s="81" t="n">
        <f aca="false">Tabla_Simulada!W237-Tabla_ValidaciónMétodo!W237</f>
        <v>0</v>
      </c>
      <c r="W237" s="81" t="n">
        <f aca="false">Tabla_Simulada!X237-Tabla_ValidaciónMétodo!X237</f>
        <v>0</v>
      </c>
      <c r="X237" s="81" t="n">
        <f aca="false">Tabla_Simulada!Y237-Tabla_ValidaciónMétodo!Y237</f>
        <v>0</v>
      </c>
      <c r="Y237" s="81" t="n">
        <f aca="false">Tabla_Simulada!Z237-Tabla_ValidaciónMétodo!Z237</f>
        <v>0</v>
      </c>
      <c r="Z237" s="81" t="n">
        <f aca="false">Tabla_Simulada!AA237-Tabla_ValidaciónMétodo!AA237</f>
        <v>0</v>
      </c>
      <c r="AC237" s="91" t="n">
        <f aca="false">Tabla_Simulada!AD237-Tabla_ValidaciónMétodo!AD237</f>
        <v>0</v>
      </c>
      <c r="AD237" s="92" t="n">
        <f aca="false">Tabla_Simulada!AE237-Tabla_ValidaciónMétodo!AE237</f>
        <v>0</v>
      </c>
      <c r="AE237" s="93" t="n">
        <f aca="false">Tabla_Simulada!AF237-Tabla_ValidaciónMétodo!AF237</f>
        <v>0</v>
      </c>
      <c r="AF237" s="92" t="n">
        <f aca="false">Tabla_Simulada!AG237-Tabla_ValidaciónMétodo!AG237</f>
        <v>0</v>
      </c>
      <c r="AG237" s="92" t="n">
        <f aca="false">Tabla_Simulada!AH237-Tabla_ValidaciónMétodo!AH237</f>
        <v>0</v>
      </c>
      <c r="AH237" s="92" t="n">
        <f aca="false">Tabla_Simulada!AI237-Tabla_ValidaciónMétodo!AI237</f>
        <v>0</v>
      </c>
      <c r="AI237" s="92" t="n">
        <f aca="false">Tabla_Simulada!AJ237-Tabla_ValidaciónMétodo!AJ237</f>
        <v>0</v>
      </c>
      <c r="AJ237" s="92" t="n">
        <f aca="false">Tabla_Simulada!AK237-Tabla_ValidaciónMétodo!AK237</f>
        <v>0</v>
      </c>
      <c r="AK237" s="92" t="n">
        <f aca="false">Tabla_Simulada!AL237-Tabla_ValidaciónMétodo!AL237</f>
        <v>0</v>
      </c>
      <c r="AL237" s="92" t="n">
        <f aca="false">Tabla_Simulada!AM237-Tabla_ValidaciónMétodo!AM237</f>
        <v>0</v>
      </c>
      <c r="AM237" s="92" t="n">
        <f aca="false">Tabla_Simulada!AN237-Tabla_ValidaciónMétodo!AN237</f>
        <v>0</v>
      </c>
      <c r="AO237" s="94" t="n">
        <f aca="false">Tabla_Simulada!AP237-Tabla_ValidaciónMétodo!AP237</f>
        <v>0</v>
      </c>
      <c r="AP237" s="81" t="n">
        <f aca="false">Tabla_Simulada!AQ237-Tabla_ValidaciónMétodo!AQ237</f>
        <v>0</v>
      </c>
      <c r="AQ237" s="94" t="n">
        <f aca="false">Tabla_Simulada!AR237-Tabla_ValidaciónMétodo!AR237</f>
        <v>0</v>
      </c>
      <c r="AR237" s="81" t="n">
        <f aca="false">Tabla_Simulada!AS237-Tabla_ValidaciónMétodo!AS237</f>
        <v>0</v>
      </c>
      <c r="AS237" s="94" t="n">
        <f aca="false">Tabla_Simulada!AT237-Tabla_ValidaciónMétodo!AT237</f>
        <v>0</v>
      </c>
      <c r="AT237" s="81" t="n">
        <f aca="false">Tabla_Simulada!AU237-Tabla_ValidaciónMétodo!AU237</f>
        <v>0</v>
      </c>
      <c r="AU237" s="94" t="n">
        <f aca="false">Tabla_Simulada!AV237-Tabla_ValidaciónMétodo!AV237</f>
        <v>0</v>
      </c>
      <c r="AV237" s="81" t="n">
        <f aca="false">Tabla_Simulada!AW237-Tabla_ValidaciónMétodo!AW237</f>
        <v>0</v>
      </c>
      <c r="AW237" s="94" t="n">
        <f aca="false">Tabla_Simulada!AX237-Tabla_ValidaciónMétodo!AX237</f>
        <v>0</v>
      </c>
      <c r="AX237" s="81" t="n">
        <f aca="false">Tabla_Simulada!AY237-Tabla_ValidaciónMétodo!AY237</f>
        <v>0</v>
      </c>
    </row>
    <row r="238" customFormat="false" ht="13.8" hidden="false" customHeight="false" outlineLevel="0" collapsed="false">
      <c r="A238" s="89" t="s">
        <v>57</v>
      </c>
      <c r="B238" s="81" t="n">
        <f aca="false">Tabla_Simulada!B238-Tabla_ValidaciónMétodo!B238</f>
        <v>0</v>
      </c>
      <c r="C238" s="81" t="n">
        <f aca="false">Tabla_Simulada!C238-Tabla_ValidaciónMétodo!C238</f>
        <v>0</v>
      </c>
      <c r="D238" s="81" t="n">
        <f aca="false">Tabla_Simulada!D238-Tabla_ValidaciónMétodo!D238</f>
        <v>0</v>
      </c>
      <c r="E238" s="81" t="n">
        <f aca="false">Tabla_Simulada!E238-Tabla_ValidaciónMétodo!E238</f>
        <v>0</v>
      </c>
      <c r="F238" s="81" t="n">
        <f aca="false">Tabla_Simulada!F238-Tabla_ValidaciónMétodo!F238</f>
        <v>0</v>
      </c>
      <c r="G238" s="81" t="n">
        <f aca="false">Tabla_Simulada!G238-Tabla_ValidaciónMétodo!G238</f>
        <v>0</v>
      </c>
      <c r="H238" s="81" t="n">
        <f aca="false">Tabla_Simulada!H238-Tabla_ValidaciónMétodo!H238</f>
        <v>0</v>
      </c>
      <c r="I238" s="94" t="n">
        <f aca="false">Tabla_Simulada!I238-Tabla_ValidaciónMétodo!I238</f>
        <v>0</v>
      </c>
      <c r="J238" s="81" t="n">
        <f aca="false">Tabla_Simulada!J238-Tabla_ValidaciónMétodo!J238</f>
        <v>0</v>
      </c>
      <c r="K238" s="94" t="n">
        <f aca="false">Tabla_Simulada!K238-Tabla_ValidaciónMétodo!K238</f>
        <v>0</v>
      </c>
      <c r="L238" s="81" t="n">
        <f aca="false">Tabla_Simulada!L238-Tabla_ValidaciónMétodo!L238</f>
        <v>0</v>
      </c>
      <c r="M238" s="94" t="n">
        <f aca="false">Tabla_Simulada!M238-Tabla_ValidaciónMétodo!M238</f>
        <v>0</v>
      </c>
      <c r="N238" s="81" t="n">
        <f aca="false">Tabla_Simulada!N238-Tabla_ValidaciónMétodo!N238</f>
        <v>0</v>
      </c>
      <c r="O238" s="81" t="n">
        <f aca="false">Tabla_Simulada!P238-Tabla_ValidaciónMétodo!P238</f>
        <v>0</v>
      </c>
      <c r="P238" s="81" t="n">
        <f aca="false">Tabla_Simulada!Q238-Tabla_ValidaciónMétodo!Q238</f>
        <v>0</v>
      </c>
      <c r="Q238" s="81" t="n">
        <f aca="false">Tabla_Simulada!R238-Tabla_ValidaciónMétodo!R238</f>
        <v>0</v>
      </c>
      <c r="S238" s="81" t="n">
        <f aca="false">Tabla_Simulada!T238-Tabla_ValidaciónMétodo!T238</f>
        <v>0</v>
      </c>
      <c r="T238" s="81" t="n">
        <f aca="false">Tabla_Simulada!U238-Tabla_ValidaciónMétodo!U238</f>
        <v>0</v>
      </c>
      <c r="U238" s="81" t="n">
        <f aca="false">Tabla_Simulada!V238-Tabla_ValidaciónMétodo!V238</f>
        <v>0</v>
      </c>
      <c r="V238" s="81" t="n">
        <f aca="false">Tabla_Simulada!W238-Tabla_ValidaciónMétodo!W238</f>
        <v>0</v>
      </c>
      <c r="W238" s="81" t="n">
        <f aca="false">Tabla_Simulada!X238-Tabla_ValidaciónMétodo!X238</f>
        <v>0</v>
      </c>
      <c r="X238" s="81" t="n">
        <f aca="false">Tabla_Simulada!Y238-Tabla_ValidaciónMétodo!Y238</f>
        <v>0</v>
      </c>
      <c r="Y238" s="81" t="n">
        <f aca="false">Tabla_Simulada!Z238-Tabla_ValidaciónMétodo!Z238</f>
        <v>0</v>
      </c>
      <c r="Z238" s="81" t="n">
        <f aca="false">Tabla_Simulada!AA238-Tabla_ValidaciónMétodo!AA238</f>
        <v>0</v>
      </c>
      <c r="AC238" s="91" t="n">
        <f aca="false">Tabla_Simulada!AD238-Tabla_ValidaciónMétodo!AD238</f>
        <v>0</v>
      </c>
      <c r="AD238" s="92" t="n">
        <f aca="false">Tabla_Simulada!AE238-Tabla_ValidaciónMétodo!AE238</f>
        <v>0</v>
      </c>
      <c r="AE238" s="93" t="n">
        <f aca="false">Tabla_Simulada!AF238-Tabla_ValidaciónMétodo!AF238</f>
        <v>0</v>
      </c>
      <c r="AF238" s="92" t="n">
        <f aca="false">Tabla_Simulada!AG238-Tabla_ValidaciónMétodo!AG238</f>
        <v>0</v>
      </c>
      <c r="AG238" s="92" t="n">
        <f aca="false">Tabla_Simulada!AH238-Tabla_ValidaciónMétodo!AH238</f>
        <v>0</v>
      </c>
      <c r="AH238" s="92" t="n">
        <f aca="false">Tabla_Simulada!AI238-Tabla_ValidaciónMétodo!AI238</f>
        <v>0</v>
      </c>
      <c r="AI238" s="92" t="n">
        <f aca="false">Tabla_Simulada!AJ238-Tabla_ValidaciónMétodo!AJ238</f>
        <v>0</v>
      </c>
      <c r="AJ238" s="92" t="n">
        <f aca="false">Tabla_Simulada!AK238-Tabla_ValidaciónMétodo!AK238</f>
        <v>0</v>
      </c>
      <c r="AK238" s="92" t="n">
        <f aca="false">Tabla_Simulada!AL238-Tabla_ValidaciónMétodo!AL238</f>
        <v>0</v>
      </c>
      <c r="AL238" s="92" t="n">
        <f aca="false">Tabla_Simulada!AM238-Tabla_ValidaciónMétodo!AM238</f>
        <v>0</v>
      </c>
      <c r="AM238" s="92" t="n">
        <f aca="false">Tabla_Simulada!AN238-Tabla_ValidaciónMétodo!AN238</f>
        <v>0</v>
      </c>
      <c r="AO238" s="94" t="n">
        <f aca="false">Tabla_Simulada!AP238-Tabla_ValidaciónMétodo!AP238</f>
        <v>0</v>
      </c>
      <c r="AP238" s="81" t="n">
        <f aca="false">Tabla_Simulada!AQ238-Tabla_ValidaciónMétodo!AQ238</f>
        <v>0</v>
      </c>
      <c r="AQ238" s="94" t="n">
        <f aca="false">Tabla_Simulada!AR238-Tabla_ValidaciónMétodo!AR238</f>
        <v>0</v>
      </c>
      <c r="AR238" s="81" t="n">
        <f aca="false">Tabla_Simulada!AS238-Tabla_ValidaciónMétodo!AS238</f>
        <v>0</v>
      </c>
      <c r="AS238" s="94" t="n">
        <f aca="false">Tabla_Simulada!AT238-Tabla_ValidaciónMétodo!AT238</f>
        <v>0</v>
      </c>
      <c r="AT238" s="81" t="n">
        <f aca="false">Tabla_Simulada!AU238-Tabla_ValidaciónMétodo!AU238</f>
        <v>0</v>
      </c>
      <c r="AU238" s="94" t="n">
        <f aca="false">Tabla_Simulada!AV238-Tabla_ValidaciónMétodo!AV238</f>
        <v>0</v>
      </c>
      <c r="AV238" s="81" t="n">
        <f aca="false">Tabla_Simulada!AW238-Tabla_ValidaciónMétodo!AW238</f>
        <v>0</v>
      </c>
      <c r="AW238" s="94" t="n">
        <f aca="false">Tabla_Simulada!AX238-Tabla_ValidaciónMétodo!AX238</f>
        <v>0</v>
      </c>
      <c r="AX238" s="81" t="n">
        <f aca="false">Tabla_Simulada!AY238-Tabla_ValidaciónMétodo!AY238</f>
        <v>0</v>
      </c>
    </row>
    <row r="239" customFormat="false" ht="13.8" hidden="false" customHeight="false" outlineLevel="0" collapsed="false">
      <c r="A239" s="89" t="s">
        <v>58</v>
      </c>
      <c r="B239" s="81" t="n">
        <f aca="false">Tabla_Simulada!B239-Tabla_ValidaciónMétodo!B239</f>
        <v>0</v>
      </c>
      <c r="C239" s="81" t="n">
        <f aca="false">Tabla_Simulada!C239-Tabla_ValidaciónMétodo!C239</f>
        <v>0</v>
      </c>
      <c r="D239" s="81" t="n">
        <f aca="false">Tabla_Simulada!D239-Tabla_ValidaciónMétodo!D239</f>
        <v>0</v>
      </c>
      <c r="E239" s="81" t="n">
        <f aca="false">Tabla_Simulada!E239-Tabla_ValidaciónMétodo!E239</f>
        <v>0</v>
      </c>
      <c r="F239" s="81" t="n">
        <f aca="false">Tabla_Simulada!F239-Tabla_ValidaciónMétodo!F239</f>
        <v>0</v>
      </c>
      <c r="G239" s="81" t="n">
        <f aca="false">Tabla_Simulada!G239-Tabla_ValidaciónMétodo!G239</f>
        <v>0</v>
      </c>
      <c r="H239" s="81" t="n">
        <f aca="false">Tabla_Simulada!H239-Tabla_ValidaciónMétodo!H239</f>
        <v>0</v>
      </c>
      <c r="I239" s="94" t="n">
        <f aca="false">Tabla_Simulada!I239-Tabla_ValidaciónMétodo!I239</f>
        <v>0</v>
      </c>
      <c r="J239" s="81" t="n">
        <f aca="false">Tabla_Simulada!J239-Tabla_ValidaciónMétodo!J239</f>
        <v>0</v>
      </c>
      <c r="K239" s="94" t="n">
        <f aca="false">Tabla_Simulada!K239-Tabla_ValidaciónMétodo!K239</f>
        <v>0</v>
      </c>
      <c r="L239" s="81" t="n">
        <f aca="false">Tabla_Simulada!L239-Tabla_ValidaciónMétodo!L239</f>
        <v>0</v>
      </c>
      <c r="M239" s="94" t="n">
        <f aca="false">Tabla_Simulada!M239-Tabla_ValidaciónMétodo!M239</f>
        <v>0</v>
      </c>
      <c r="N239" s="81" t="n">
        <f aca="false">Tabla_Simulada!N239-Tabla_ValidaciónMétodo!N239</f>
        <v>0</v>
      </c>
      <c r="O239" s="81" t="n">
        <f aca="false">Tabla_Simulada!P239-Tabla_ValidaciónMétodo!P239</f>
        <v>0</v>
      </c>
      <c r="P239" s="81" t="n">
        <f aca="false">Tabla_Simulada!Q239-Tabla_ValidaciónMétodo!Q239</f>
        <v>0</v>
      </c>
      <c r="Q239" s="81" t="n">
        <f aca="false">Tabla_Simulada!R239-Tabla_ValidaciónMétodo!R239</f>
        <v>0</v>
      </c>
      <c r="S239" s="81" t="n">
        <f aca="false">Tabla_Simulada!T239-Tabla_ValidaciónMétodo!T239</f>
        <v>0</v>
      </c>
      <c r="T239" s="81" t="n">
        <f aca="false">Tabla_Simulada!U239-Tabla_ValidaciónMétodo!U239</f>
        <v>0</v>
      </c>
      <c r="U239" s="81" t="n">
        <f aca="false">Tabla_Simulada!V239-Tabla_ValidaciónMétodo!V239</f>
        <v>0</v>
      </c>
      <c r="V239" s="81" t="n">
        <f aca="false">Tabla_Simulada!W239-Tabla_ValidaciónMétodo!W239</f>
        <v>0</v>
      </c>
      <c r="W239" s="81" t="n">
        <f aca="false">Tabla_Simulada!X239-Tabla_ValidaciónMétodo!X239</f>
        <v>0</v>
      </c>
      <c r="X239" s="81" t="n">
        <f aca="false">Tabla_Simulada!Y239-Tabla_ValidaciónMétodo!Y239</f>
        <v>0</v>
      </c>
      <c r="Y239" s="81" t="n">
        <f aca="false">Tabla_Simulada!Z239-Tabla_ValidaciónMétodo!Z239</f>
        <v>0</v>
      </c>
      <c r="Z239" s="81" t="n">
        <f aca="false">Tabla_Simulada!AA239-Tabla_ValidaciónMétodo!AA239</f>
        <v>0</v>
      </c>
      <c r="AC239" s="91" t="n">
        <f aca="false">Tabla_Simulada!AD239-Tabla_ValidaciónMétodo!AD239</f>
        <v>0</v>
      </c>
      <c r="AD239" s="92" t="n">
        <f aca="false">Tabla_Simulada!AE239-Tabla_ValidaciónMétodo!AE239</f>
        <v>0</v>
      </c>
      <c r="AE239" s="93" t="n">
        <f aca="false">Tabla_Simulada!AF239-Tabla_ValidaciónMétodo!AF239</f>
        <v>0</v>
      </c>
      <c r="AF239" s="92" t="n">
        <f aca="false">Tabla_Simulada!AG239-Tabla_ValidaciónMétodo!AG239</f>
        <v>0</v>
      </c>
      <c r="AG239" s="92" t="n">
        <f aca="false">Tabla_Simulada!AH239-Tabla_ValidaciónMétodo!AH239</f>
        <v>0</v>
      </c>
      <c r="AH239" s="92" t="n">
        <f aca="false">Tabla_Simulada!AI239-Tabla_ValidaciónMétodo!AI239</f>
        <v>0</v>
      </c>
      <c r="AI239" s="92" t="n">
        <f aca="false">Tabla_Simulada!AJ239-Tabla_ValidaciónMétodo!AJ239</f>
        <v>0</v>
      </c>
      <c r="AJ239" s="92" t="n">
        <f aca="false">Tabla_Simulada!AK239-Tabla_ValidaciónMétodo!AK239</f>
        <v>0</v>
      </c>
      <c r="AK239" s="92" t="n">
        <f aca="false">Tabla_Simulada!AL239-Tabla_ValidaciónMétodo!AL239</f>
        <v>0</v>
      </c>
      <c r="AL239" s="92" t="n">
        <f aca="false">Tabla_Simulada!AM239-Tabla_ValidaciónMétodo!AM239</f>
        <v>0</v>
      </c>
      <c r="AM239" s="92" t="n">
        <f aca="false">Tabla_Simulada!AN239-Tabla_ValidaciónMétodo!AN239</f>
        <v>0</v>
      </c>
      <c r="AO239" s="94" t="n">
        <f aca="false">Tabla_Simulada!AP239-Tabla_ValidaciónMétodo!AP239</f>
        <v>0</v>
      </c>
      <c r="AP239" s="81" t="n">
        <f aca="false">Tabla_Simulada!AQ239-Tabla_ValidaciónMétodo!AQ239</f>
        <v>0</v>
      </c>
      <c r="AQ239" s="94" t="n">
        <f aca="false">Tabla_Simulada!AR239-Tabla_ValidaciónMétodo!AR239</f>
        <v>0</v>
      </c>
      <c r="AR239" s="81" t="n">
        <f aca="false">Tabla_Simulada!AS239-Tabla_ValidaciónMétodo!AS239</f>
        <v>0</v>
      </c>
      <c r="AS239" s="94" t="n">
        <f aca="false">Tabla_Simulada!AT239-Tabla_ValidaciónMétodo!AT239</f>
        <v>0</v>
      </c>
      <c r="AT239" s="81" t="n">
        <f aca="false">Tabla_Simulada!AU239-Tabla_ValidaciónMétodo!AU239</f>
        <v>0</v>
      </c>
      <c r="AU239" s="94" t="n">
        <f aca="false">Tabla_Simulada!AV239-Tabla_ValidaciónMétodo!AV239</f>
        <v>0</v>
      </c>
      <c r="AV239" s="81" t="n">
        <f aca="false">Tabla_Simulada!AW239-Tabla_ValidaciónMétodo!AW239</f>
        <v>0</v>
      </c>
      <c r="AW239" s="94" t="n">
        <f aca="false">Tabla_Simulada!AX239-Tabla_ValidaciónMétodo!AX239</f>
        <v>0</v>
      </c>
      <c r="AX239" s="81" t="n">
        <f aca="false">Tabla_Simulada!AY239-Tabla_ValidaciónMétodo!AY239</f>
        <v>0</v>
      </c>
    </row>
    <row r="240" customFormat="false" ht="13.8" hidden="false" customHeight="false" outlineLevel="0" collapsed="false">
      <c r="A240" s="89" t="s">
        <v>59</v>
      </c>
      <c r="B240" s="81" t="n">
        <f aca="false">Tabla_Simulada!B240-Tabla_ValidaciónMétodo!B240</f>
        <v>0</v>
      </c>
      <c r="C240" s="81" t="n">
        <f aca="false">Tabla_Simulada!C240-Tabla_ValidaciónMétodo!C240</f>
        <v>0</v>
      </c>
      <c r="D240" s="81" t="n">
        <f aca="false">Tabla_Simulada!D240-Tabla_ValidaciónMétodo!D240</f>
        <v>0</v>
      </c>
      <c r="E240" s="81" t="n">
        <f aca="false">Tabla_Simulada!E240-Tabla_ValidaciónMétodo!E240</f>
        <v>0</v>
      </c>
      <c r="F240" s="81" t="n">
        <f aca="false">Tabla_Simulada!F240-Tabla_ValidaciónMétodo!F240</f>
        <v>0</v>
      </c>
      <c r="G240" s="81" t="n">
        <f aca="false">Tabla_Simulada!G240-Tabla_ValidaciónMétodo!G240</f>
        <v>0</v>
      </c>
      <c r="H240" s="81" t="n">
        <f aca="false">Tabla_Simulada!H240-Tabla_ValidaciónMétodo!H240</f>
        <v>0</v>
      </c>
      <c r="I240" s="94" t="n">
        <f aca="false">Tabla_Simulada!I240-Tabla_ValidaciónMétodo!I240</f>
        <v>0</v>
      </c>
      <c r="J240" s="81" t="n">
        <f aca="false">Tabla_Simulada!J240-Tabla_ValidaciónMétodo!J240</f>
        <v>0</v>
      </c>
      <c r="K240" s="94" t="n">
        <f aca="false">Tabla_Simulada!K240-Tabla_ValidaciónMétodo!K240</f>
        <v>0</v>
      </c>
      <c r="L240" s="81" t="n">
        <f aca="false">Tabla_Simulada!L240-Tabla_ValidaciónMétodo!L240</f>
        <v>0</v>
      </c>
      <c r="M240" s="94" t="n">
        <f aca="false">Tabla_Simulada!M240-Tabla_ValidaciónMétodo!M240</f>
        <v>0</v>
      </c>
      <c r="N240" s="81" t="n">
        <f aca="false">Tabla_Simulada!N240-Tabla_ValidaciónMétodo!N240</f>
        <v>0</v>
      </c>
      <c r="O240" s="81" t="n">
        <f aca="false">Tabla_Simulada!P240-Tabla_ValidaciónMétodo!P240</f>
        <v>0</v>
      </c>
      <c r="P240" s="81" t="n">
        <f aca="false">Tabla_Simulada!Q240-Tabla_ValidaciónMétodo!Q240</f>
        <v>0</v>
      </c>
      <c r="Q240" s="81" t="n">
        <f aca="false">Tabla_Simulada!R240-Tabla_ValidaciónMétodo!R240</f>
        <v>0</v>
      </c>
      <c r="S240" s="81" t="n">
        <f aca="false">Tabla_Simulada!T240-Tabla_ValidaciónMétodo!T240</f>
        <v>0</v>
      </c>
      <c r="T240" s="81" t="n">
        <f aca="false">Tabla_Simulada!U240-Tabla_ValidaciónMétodo!U240</f>
        <v>0</v>
      </c>
      <c r="U240" s="81" t="n">
        <f aca="false">Tabla_Simulada!V240-Tabla_ValidaciónMétodo!V240</f>
        <v>0</v>
      </c>
      <c r="V240" s="81" t="n">
        <f aca="false">Tabla_Simulada!W240-Tabla_ValidaciónMétodo!W240</f>
        <v>0</v>
      </c>
      <c r="W240" s="81" t="n">
        <f aca="false">Tabla_Simulada!X240-Tabla_ValidaciónMétodo!X240</f>
        <v>0</v>
      </c>
      <c r="X240" s="81" t="n">
        <f aca="false">Tabla_Simulada!Y240-Tabla_ValidaciónMétodo!Y240</f>
        <v>0</v>
      </c>
      <c r="Y240" s="81" t="n">
        <f aca="false">Tabla_Simulada!Z240-Tabla_ValidaciónMétodo!Z240</f>
        <v>0</v>
      </c>
      <c r="Z240" s="81" t="n">
        <f aca="false">Tabla_Simulada!AA240-Tabla_ValidaciónMétodo!AA240</f>
        <v>0</v>
      </c>
      <c r="AC240" s="91" t="n">
        <f aca="false">Tabla_Simulada!AD240-Tabla_ValidaciónMétodo!AD240</f>
        <v>0</v>
      </c>
      <c r="AD240" s="92" t="n">
        <f aca="false">Tabla_Simulada!AE240-Tabla_ValidaciónMétodo!AE240</f>
        <v>0</v>
      </c>
      <c r="AE240" s="93" t="n">
        <f aca="false">Tabla_Simulada!AF240-Tabla_ValidaciónMétodo!AF240</f>
        <v>0</v>
      </c>
      <c r="AF240" s="92" t="n">
        <f aca="false">Tabla_Simulada!AG240-Tabla_ValidaciónMétodo!AG240</f>
        <v>0</v>
      </c>
      <c r="AG240" s="92" t="n">
        <f aca="false">Tabla_Simulada!AH240-Tabla_ValidaciónMétodo!AH240</f>
        <v>0</v>
      </c>
      <c r="AH240" s="92" t="n">
        <f aca="false">Tabla_Simulada!AI240-Tabla_ValidaciónMétodo!AI240</f>
        <v>0</v>
      </c>
      <c r="AI240" s="92" t="n">
        <f aca="false">Tabla_Simulada!AJ240-Tabla_ValidaciónMétodo!AJ240</f>
        <v>0</v>
      </c>
      <c r="AJ240" s="92" t="n">
        <f aca="false">Tabla_Simulada!AK240-Tabla_ValidaciónMétodo!AK240</f>
        <v>0</v>
      </c>
      <c r="AK240" s="92" t="n">
        <f aca="false">Tabla_Simulada!AL240-Tabla_ValidaciónMétodo!AL240</f>
        <v>0</v>
      </c>
      <c r="AL240" s="92" t="n">
        <f aca="false">Tabla_Simulada!AM240-Tabla_ValidaciónMétodo!AM240</f>
        <v>0</v>
      </c>
      <c r="AM240" s="92" t="n">
        <f aca="false">Tabla_Simulada!AN240-Tabla_ValidaciónMétodo!AN240</f>
        <v>0</v>
      </c>
      <c r="AO240" s="94" t="n">
        <f aca="false">Tabla_Simulada!AP240-Tabla_ValidaciónMétodo!AP240</f>
        <v>0</v>
      </c>
      <c r="AP240" s="81" t="n">
        <f aca="false">Tabla_Simulada!AQ240-Tabla_ValidaciónMétodo!AQ240</f>
        <v>0</v>
      </c>
      <c r="AQ240" s="94" t="n">
        <f aca="false">Tabla_Simulada!AR240-Tabla_ValidaciónMétodo!AR240</f>
        <v>0</v>
      </c>
      <c r="AR240" s="81" t="n">
        <f aca="false">Tabla_Simulada!AS240-Tabla_ValidaciónMétodo!AS240</f>
        <v>0</v>
      </c>
      <c r="AS240" s="94" t="n">
        <f aca="false">Tabla_Simulada!AT240-Tabla_ValidaciónMétodo!AT240</f>
        <v>0</v>
      </c>
      <c r="AT240" s="81" t="n">
        <f aca="false">Tabla_Simulada!AU240-Tabla_ValidaciónMétodo!AU240</f>
        <v>0</v>
      </c>
      <c r="AU240" s="94" t="n">
        <f aca="false">Tabla_Simulada!AV240-Tabla_ValidaciónMétodo!AV240</f>
        <v>0</v>
      </c>
      <c r="AV240" s="81" t="n">
        <f aca="false">Tabla_Simulada!AW240-Tabla_ValidaciónMétodo!AW240</f>
        <v>0</v>
      </c>
      <c r="AW240" s="94" t="n">
        <f aca="false">Tabla_Simulada!AX240-Tabla_ValidaciónMétodo!AX240</f>
        <v>0</v>
      </c>
      <c r="AX240" s="81" t="n">
        <f aca="false">Tabla_Simulada!AY240-Tabla_ValidaciónMétodo!AY240</f>
        <v>0</v>
      </c>
    </row>
    <row r="241" customFormat="false" ht="13.8" hidden="false" customHeight="false" outlineLevel="0" collapsed="false">
      <c r="A241" s="89" t="s">
        <v>60</v>
      </c>
      <c r="B241" s="81" t="n">
        <f aca="false">Tabla_Simulada!B241-Tabla_ValidaciónMétodo!B241</f>
        <v>0</v>
      </c>
      <c r="C241" s="81" t="n">
        <f aca="false">Tabla_Simulada!C241-Tabla_ValidaciónMétodo!C241</f>
        <v>0</v>
      </c>
      <c r="D241" s="81" t="n">
        <f aca="false">Tabla_Simulada!D241-Tabla_ValidaciónMétodo!D241</f>
        <v>0</v>
      </c>
      <c r="E241" s="81" t="n">
        <f aca="false">Tabla_Simulada!E241-Tabla_ValidaciónMétodo!E241</f>
        <v>0</v>
      </c>
      <c r="F241" s="81" t="n">
        <f aca="false">Tabla_Simulada!F241-Tabla_ValidaciónMétodo!F241</f>
        <v>0</v>
      </c>
      <c r="G241" s="81" t="n">
        <f aca="false">Tabla_Simulada!G241-Tabla_ValidaciónMétodo!G241</f>
        <v>0</v>
      </c>
      <c r="H241" s="81" t="n">
        <f aca="false">Tabla_Simulada!H241-Tabla_ValidaciónMétodo!H241</f>
        <v>0</v>
      </c>
      <c r="I241" s="94" t="n">
        <f aca="false">Tabla_Simulada!I241-Tabla_ValidaciónMétodo!I241</f>
        <v>0</v>
      </c>
      <c r="J241" s="81" t="n">
        <f aca="false">Tabla_Simulada!J241-Tabla_ValidaciónMétodo!J241</f>
        <v>0</v>
      </c>
      <c r="K241" s="94" t="n">
        <f aca="false">Tabla_Simulada!K241-Tabla_ValidaciónMétodo!K241</f>
        <v>0</v>
      </c>
      <c r="L241" s="81" t="n">
        <f aca="false">Tabla_Simulada!L241-Tabla_ValidaciónMétodo!L241</f>
        <v>0</v>
      </c>
      <c r="M241" s="94" t="n">
        <f aca="false">Tabla_Simulada!M241-Tabla_ValidaciónMétodo!M241</f>
        <v>0</v>
      </c>
      <c r="N241" s="81" t="n">
        <f aca="false">Tabla_Simulada!N241-Tabla_ValidaciónMétodo!N241</f>
        <v>0</v>
      </c>
      <c r="O241" s="81" t="n">
        <f aca="false">Tabla_Simulada!P241-Tabla_ValidaciónMétodo!P241</f>
        <v>0</v>
      </c>
      <c r="P241" s="81" t="n">
        <f aca="false">Tabla_Simulada!Q241-Tabla_ValidaciónMétodo!Q241</f>
        <v>0</v>
      </c>
      <c r="Q241" s="81" t="n">
        <f aca="false">Tabla_Simulada!R241-Tabla_ValidaciónMétodo!R241</f>
        <v>0</v>
      </c>
      <c r="S241" s="81" t="n">
        <f aca="false">Tabla_Simulada!T241-Tabla_ValidaciónMétodo!T241</f>
        <v>0</v>
      </c>
      <c r="T241" s="81" t="n">
        <f aca="false">Tabla_Simulada!U241-Tabla_ValidaciónMétodo!U241</f>
        <v>0</v>
      </c>
      <c r="U241" s="81" t="n">
        <f aca="false">Tabla_Simulada!V241-Tabla_ValidaciónMétodo!V241</f>
        <v>0</v>
      </c>
      <c r="V241" s="81" t="n">
        <f aca="false">Tabla_Simulada!W241-Tabla_ValidaciónMétodo!W241</f>
        <v>0</v>
      </c>
      <c r="W241" s="81" t="n">
        <f aca="false">Tabla_Simulada!X241-Tabla_ValidaciónMétodo!X241</f>
        <v>0</v>
      </c>
      <c r="X241" s="81" t="n">
        <f aca="false">Tabla_Simulada!Y241-Tabla_ValidaciónMétodo!Y241</f>
        <v>0</v>
      </c>
      <c r="Y241" s="81" t="n">
        <f aca="false">Tabla_Simulada!Z241-Tabla_ValidaciónMétodo!Z241</f>
        <v>0</v>
      </c>
      <c r="Z241" s="81" t="n">
        <f aca="false">Tabla_Simulada!AA241-Tabla_ValidaciónMétodo!AA241</f>
        <v>0</v>
      </c>
      <c r="AC241" s="91" t="n">
        <f aca="false">Tabla_Simulada!AD241-Tabla_ValidaciónMétodo!AD241</f>
        <v>0</v>
      </c>
      <c r="AD241" s="92" t="n">
        <f aca="false">Tabla_Simulada!AE241-Tabla_ValidaciónMétodo!AE241</f>
        <v>0</v>
      </c>
      <c r="AE241" s="93" t="n">
        <f aca="false">Tabla_Simulada!AF241-Tabla_ValidaciónMétodo!AF241</f>
        <v>0</v>
      </c>
      <c r="AF241" s="92" t="n">
        <f aca="false">Tabla_Simulada!AG241-Tabla_ValidaciónMétodo!AG241</f>
        <v>0</v>
      </c>
      <c r="AG241" s="92" t="n">
        <f aca="false">Tabla_Simulada!AH241-Tabla_ValidaciónMétodo!AH241</f>
        <v>0</v>
      </c>
      <c r="AH241" s="92" t="n">
        <f aca="false">Tabla_Simulada!AI241-Tabla_ValidaciónMétodo!AI241</f>
        <v>0</v>
      </c>
      <c r="AI241" s="92" t="n">
        <f aca="false">Tabla_Simulada!AJ241-Tabla_ValidaciónMétodo!AJ241</f>
        <v>0</v>
      </c>
      <c r="AJ241" s="92" t="n">
        <f aca="false">Tabla_Simulada!AK241-Tabla_ValidaciónMétodo!AK241</f>
        <v>0</v>
      </c>
      <c r="AK241" s="92" t="n">
        <f aca="false">Tabla_Simulada!AL241-Tabla_ValidaciónMétodo!AL241</f>
        <v>0</v>
      </c>
      <c r="AL241" s="92" t="n">
        <f aca="false">Tabla_Simulada!AM241-Tabla_ValidaciónMétodo!AM241</f>
        <v>0</v>
      </c>
      <c r="AM241" s="92" t="n">
        <f aca="false">Tabla_Simulada!AN241-Tabla_ValidaciónMétodo!AN241</f>
        <v>0</v>
      </c>
      <c r="AO241" s="94" t="n">
        <f aca="false">Tabla_Simulada!AP241-Tabla_ValidaciónMétodo!AP241</f>
        <v>0</v>
      </c>
      <c r="AP241" s="81" t="n">
        <f aca="false">Tabla_Simulada!AQ241-Tabla_ValidaciónMétodo!AQ241</f>
        <v>0</v>
      </c>
      <c r="AQ241" s="94" t="n">
        <f aca="false">Tabla_Simulada!AR241-Tabla_ValidaciónMétodo!AR241</f>
        <v>0</v>
      </c>
      <c r="AR241" s="81" t="n">
        <f aca="false">Tabla_Simulada!AS241-Tabla_ValidaciónMétodo!AS241</f>
        <v>0</v>
      </c>
      <c r="AS241" s="94" t="n">
        <f aca="false">Tabla_Simulada!AT241-Tabla_ValidaciónMétodo!AT241</f>
        <v>0</v>
      </c>
      <c r="AT241" s="81" t="n">
        <f aca="false">Tabla_Simulada!AU241-Tabla_ValidaciónMétodo!AU241</f>
        <v>0</v>
      </c>
      <c r="AU241" s="94" t="n">
        <f aca="false">Tabla_Simulada!AV241-Tabla_ValidaciónMétodo!AV241</f>
        <v>0</v>
      </c>
      <c r="AV241" s="81" t="n">
        <f aca="false">Tabla_Simulada!AW241-Tabla_ValidaciónMétodo!AW241</f>
        <v>0</v>
      </c>
      <c r="AW241" s="94" t="n">
        <f aca="false">Tabla_Simulada!AX241-Tabla_ValidaciónMétodo!AX241</f>
        <v>0</v>
      </c>
      <c r="AX241" s="81" t="n">
        <f aca="false">Tabla_Simulada!AY241-Tabla_ValidaciónMétodo!AY241</f>
        <v>0</v>
      </c>
    </row>
    <row r="242" customFormat="false" ht="13.8" hidden="false" customHeight="false" outlineLevel="0" collapsed="false">
      <c r="A242" s="89" t="s">
        <v>61</v>
      </c>
      <c r="B242" s="81" t="n">
        <f aca="false">Tabla_Simulada!B242-Tabla_ValidaciónMétodo!B242</f>
        <v>0</v>
      </c>
      <c r="C242" s="81" t="n">
        <f aca="false">Tabla_Simulada!C242-Tabla_ValidaciónMétodo!C242</f>
        <v>0</v>
      </c>
      <c r="D242" s="81" t="n">
        <f aca="false">Tabla_Simulada!D242-Tabla_ValidaciónMétodo!D242</f>
        <v>0</v>
      </c>
      <c r="E242" s="81" t="n">
        <f aca="false">Tabla_Simulada!E242-Tabla_ValidaciónMétodo!E242</f>
        <v>0</v>
      </c>
      <c r="F242" s="81" t="n">
        <f aca="false">Tabla_Simulada!F242-Tabla_ValidaciónMétodo!F242</f>
        <v>0</v>
      </c>
      <c r="G242" s="81" t="n">
        <f aca="false">Tabla_Simulada!G242-Tabla_ValidaciónMétodo!G242</f>
        <v>0</v>
      </c>
      <c r="H242" s="81" t="n">
        <f aca="false">Tabla_Simulada!H242-Tabla_ValidaciónMétodo!H242</f>
        <v>0</v>
      </c>
      <c r="I242" s="94" t="n">
        <f aca="false">Tabla_Simulada!I242-Tabla_ValidaciónMétodo!I242</f>
        <v>0</v>
      </c>
      <c r="J242" s="81" t="n">
        <f aca="false">Tabla_Simulada!J242-Tabla_ValidaciónMétodo!J242</f>
        <v>0</v>
      </c>
      <c r="K242" s="94" t="n">
        <f aca="false">Tabla_Simulada!K242-Tabla_ValidaciónMétodo!K242</f>
        <v>0</v>
      </c>
      <c r="L242" s="81" t="n">
        <f aca="false">Tabla_Simulada!L242-Tabla_ValidaciónMétodo!L242</f>
        <v>0</v>
      </c>
      <c r="M242" s="94" t="n">
        <f aca="false">Tabla_Simulada!M242-Tabla_ValidaciónMétodo!M242</f>
        <v>0</v>
      </c>
      <c r="N242" s="81" t="n">
        <f aca="false">Tabla_Simulada!N242-Tabla_ValidaciónMétodo!N242</f>
        <v>0</v>
      </c>
      <c r="O242" s="81" t="n">
        <f aca="false">Tabla_Simulada!P242-Tabla_ValidaciónMétodo!P242</f>
        <v>0</v>
      </c>
      <c r="P242" s="81" t="n">
        <f aca="false">Tabla_Simulada!Q242-Tabla_ValidaciónMétodo!Q242</f>
        <v>0</v>
      </c>
      <c r="Q242" s="81" t="n">
        <f aca="false">Tabla_Simulada!R242-Tabla_ValidaciónMétodo!R242</f>
        <v>0</v>
      </c>
      <c r="S242" s="81" t="n">
        <f aca="false">Tabla_Simulada!T242-Tabla_ValidaciónMétodo!T242</f>
        <v>0</v>
      </c>
      <c r="T242" s="81" t="n">
        <f aca="false">Tabla_Simulada!U242-Tabla_ValidaciónMétodo!U242</f>
        <v>0</v>
      </c>
      <c r="U242" s="81" t="n">
        <f aca="false">Tabla_Simulada!V242-Tabla_ValidaciónMétodo!V242</f>
        <v>0</v>
      </c>
      <c r="V242" s="81" t="n">
        <f aca="false">Tabla_Simulada!W242-Tabla_ValidaciónMétodo!W242</f>
        <v>0</v>
      </c>
      <c r="W242" s="81" t="n">
        <f aca="false">Tabla_Simulada!X242-Tabla_ValidaciónMétodo!X242</f>
        <v>0</v>
      </c>
      <c r="X242" s="81" t="n">
        <f aca="false">Tabla_Simulada!Y242-Tabla_ValidaciónMétodo!Y242</f>
        <v>0</v>
      </c>
      <c r="Y242" s="81" t="n">
        <f aca="false">Tabla_Simulada!Z242-Tabla_ValidaciónMétodo!Z242</f>
        <v>0</v>
      </c>
      <c r="Z242" s="81" t="n">
        <f aca="false">Tabla_Simulada!AA242-Tabla_ValidaciónMétodo!AA242</f>
        <v>0</v>
      </c>
      <c r="AC242" s="91" t="n">
        <f aca="false">Tabla_Simulada!AD242-Tabla_ValidaciónMétodo!AD242</f>
        <v>0</v>
      </c>
      <c r="AD242" s="92" t="n">
        <f aca="false">Tabla_Simulada!AE242-Tabla_ValidaciónMétodo!AE242</f>
        <v>0</v>
      </c>
      <c r="AE242" s="93" t="n">
        <f aca="false">Tabla_Simulada!AF242-Tabla_ValidaciónMétodo!AF242</f>
        <v>0</v>
      </c>
      <c r="AF242" s="92" t="n">
        <f aca="false">Tabla_Simulada!AG242-Tabla_ValidaciónMétodo!AG242</f>
        <v>0</v>
      </c>
      <c r="AG242" s="92" t="n">
        <f aca="false">Tabla_Simulada!AH242-Tabla_ValidaciónMétodo!AH242</f>
        <v>0</v>
      </c>
      <c r="AH242" s="92" t="n">
        <f aca="false">Tabla_Simulada!AI242-Tabla_ValidaciónMétodo!AI242</f>
        <v>0</v>
      </c>
      <c r="AI242" s="92" t="n">
        <f aca="false">Tabla_Simulada!AJ242-Tabla_ValidaciónMétodo!AJ242</f>
        <v>0</v>
      </c>
      <c r="AJ242" s="92" t="n">
        <f aca="false">Tabla_Simulada!AK242-Tabla_ValidaciónMétodo!AK242</f>
        <v>0</v>
      </c>
      <c r="AK242" s="92" t="n">
        <f aca="false">Tabla_Simulada!AL242-Tabla_ValidaciónMétodo!AL242</f>
        <v>0</v>
      </c>
      <c r="AL242" s="92" t="n">
        <f aca="false">Tabla_Simulada!AM242-Tabla_ValidaciónMétodo!AM242</f>
        <v>0</v>
      </c>
      <c r="AM242" s="92" t="n">
        <f aca="false">Tabla_Simulada!AN242-Tabla_ValidaciónMétodo!AN242</f>
        <v>0</v>
      </c>
      <c r="AO242" s="94" t="n">
        <f aca="false">Tabla_Simulada!AP242-Tabla_ValidaciónMétodo!AP242</f>
        <v>0</v>
      </c>
      <c r="AP242" s="81" t="n">
        <f aca="false">Tabla_Simulada!AQ242-Tabla_ValidaciónMétodo!AQ242</f>
        <v>0</v>
      </c>
      <c r="AQ242" s="94" t="n">
        <f aca="false">Tabla_Simulada!AR242-Tabla_ValidaciónMétodo!AR242</f>
        <v>0</v>
      </c>
      <c r="AR242" s="81" t="n">
        <f aca="false">Tabla_Simulada!AS242-Tabla_ValidaciónMétodo!AS242</f>
        <v>0</v>
      </c>
      <c r="AS242" s="94" t="n">
        <f aca="false">Tabla_Simulada!AT242-Tabla_ValidaciónMétodo!AT242</f>
        <v>0</v>
      </c>
      <c r="AT242" s="81" t="n">
        <f aca="false">Tabla_Simulada!AU242-Tabla_ValidaciónMétodo!AU242</f>
        <v>0</v>
      </c>
      <c r="AU242" s="94" t="n">
        <f aca="false">Tabla_Simulada!AV242-Tabla_ValidaciónMétodo!AV242</f>
        <v>0</v>
      </c>
      <c r="AV242" s="81" t="n">
        <f aca="false">Tabla_Simulada!AW242-Tabla_ValidaciónMétodo!AW242</f>
        <v>0</v>
      </c>
      <c r="AW242" s="94" t="n">
        <f aca="false">Tabla_Simulada!AX242-Tabla_ValidaciónMétodo!AX242</f>
        <v>0</v>
      </c>
      <c r="AX242" s="81" t="n">
        <f aca="false">Tabla_Simulada!AY242-Tabla_ValidaciónMétodo!AY242</f>
        <v>0</v>
      </c>
    </row>
    <row r="243" customFormat="false" ht="13.8" hidden="false" customHeight="false" outlineLevel="0" collapsed="false">
      <c r="A243" s="89" t="s">
        <v>62</v>
      </c>
      <c r="B243" s="81" t="n">
        <f aca="false">Tabla_Simulada!B243-Tabla_ValidaciónMétodo!B243</f>
        <v>0</v>
      </c>
      <c r="C243" s="81" t="n">
        <f aca="false">Tabla_Simulada!C243-Tabla_ValidaciónMétodo!C243</f>
        <v>0</v>
      </c>
      <c r="D243" s="81" t="n">
        <f aca="false">Tabla_Simulada!D243-Tabla_ValidaciónMétodo!D243</f>
        <v>0</v>
      </c>
      <c r="E243" s="81" t="n">
        <f aca="false">Tabla_Simulada!E243-Tabla_ValidaciónMétodo!E243</f>
        <v>0</v>
      </c>
      <c r="F243" s="81" t="n">
        <f aca="false">Tabla_Simulada!F243-Tabla_ValidaciónMétodo!F243</f>
        <v>0</v>
      </c>
      <c r="G243" s="81" t="n">
        <f aca="false">Tabla_Simulada!G243-Tabla_ValidaciónMétodo!G243</f>
        <v>0</v>
      </c>
      <c r="H243" s="81" t="n">
        <f aca="false">Tabla_Simulada!H243-Tabla_ValidaciónMétodo!H243</f>
        <v>0</v>
      </c>
      <c r="I243" s="94" t="n">
        <f aca="false">Tabla_Simulada!I243-Tabla_ValidaciónMétodo!I243</f>
        <v>0</v>
      </c>
      <c r="J243" s="81" t="n">
        <f aca="false">Tabla_Simulada!J243-Tabla_ValidaciónMétodo!J243</f>
        <v>0</v>
      </c>
      <c r="K243" s="94" t="n">
        <f aca="false">Tabla_Simulada!K243-Tabla_ValidaciónMétodo!K243</f>
        <v>0</v>
      </c>
      <c r="L243" s="81" t="n">
        <f aca="false">Tabla_Simulada!L243-Tabla_ValidaciónMétodo!L243</f>
        <v>0</v>
      </c>
      <c r="M243" s="94" t="n">
        <f aca="false">Tabla_Simulada!M243-Tabla_ValidaciónMétodo!M243</f>
        <v>0</v>
      </c>
      <c r="N243" s="81" t="n">
        <f aca="false">Tabla_Simulada!N243-Tabla_ValidaciónMétodo!N243</f>
        <v>0</v>
      </c>
      <c r="O243" s="81" t="n">
        <f aca="false">Tabla_Simulada!P243-Tabla_ValidaciónMétodo!P243</f>
        <v>0</v>
      </c>
      <c r="P243" s="81" t="n">
        <f aca="false">Tabla_Simulada!Q243-Tabla_ValidaciónMétodo!Q243</f>
        <v>0</v>
      </c>
      <c r="Q243" s="81" t="n">
        <f aca="false">Tabla_Simulada!R243-Tabla_ValidaciónMétodo!R243</f>
        <v>0</v>
      </c>
      <c r="S243" s="81" t="n">
        <f aca="false">Tabla_Simulada!T243-Tabla_ValidaciónMétodo!T243</f>
        <v>0</v>
      </c>
      <c r="T243" s="81" t="n">
        <f aca="false">Tabla_Simulada!U243-Tabla_ValidaciónMétodo!U243</f>
        <v>0</v>
      </c>
      <c r="U243" s="81" t="n">
        <f aca="false">Tabla_Simulada!V243-Tabla_ValidaciónMétodo!V243</f>
        <v>0</v>
      </c>
      <c r="V243" s="81" t="n">
        <f aca="false">Tabla_Simulada!W243-Tabla_ValidaciónMétodo!W243</f>
        <v>0</v>
      </c>
      <c r="W243" s="81" t="n">
        <f aca="false">Tabla_Simulada!X243-Tabla_ValidaciónMétodo!X243</f>
        <v>0</v>
      </c>
      <c r="X243" s="81" t="n">
        <f aca="false">Tabla_Simulada!Y243-Tabla_ValidaciónMétodo!Y243</f>
        <v>0</v>
      </c>
      <c r="Y243" s="81" t="n">
        <f aca="false">Tabla_Simulada!Z243-Tabla_ValidaciónMétodo!Z243</f>
        <v>0</v>
      </c>
      <c r="Z243" s="81" t="n">
        <f aca="false">Tabla_Simulada!AA243-Tabla_ValidaciónMétodo!AA243</f>
        <v>0</v>
      </c>
      <c r="AC243" s="91" t="n">
        <f aca="false">Tabla_Simulada!AD243-Tabla_ValidaciónMétodo!AD243</f>
        <v>0</v>
      </c>
      <c r="AD243" s="92" t="n">
        <f aca="false">Tabla_Simulada!AE243-Tabla_ValidaciónMétodo!AE243</f>
        <v>0</v>
      </c>
      <c r="AE243" s="93" t="n">
        <f aca="false">Tabla_Simulada!AF243-Tabla_ValidaciónMétodo!AF243</f>
        <v>0</v>
      </c>
      <c r="AF243" s="92" t="n">
        <f aca="false">Tabla_Simulada!AG243-Tabla_ValidaciónMétodo!AG243</f>
        <v>0</v>
      </c>
      <c r="AG243" s="92" t="n">
        <f aca="false">Tabla_Simulada!AH243-Tabla_ValidaciónMétodo!AH243</f>
        <v>0</v>
      </c>
      <c r="AH243" s="92" t="n">
        <f aca="false">Tabla_Simulada!AI243-Tabla_ValidaciónMétodo!AI243</f>
        <v>0</v>
      </c>
      <c r="AI243" s="92" t="n">
        <f aca="false">Tabla_Simulada!AJ243-Tabla_ValidaciónMétodo!AJ243</f>
        <v>0</v>
      </c>
      <c r="AJ243" s="92" t="n">
        <f aca="false">Tabla_Simulada!AK243-Tabla_ValidaciónMétodo!AK243</f>
        <v>0</v>
      </c>
      <c r="AK243" s="92" t="n">
        <f aca="false">Tabla_Simulada!AL243-Tabla_ValidaciónMétodo!AL243</f>
        <v>0</v>
      </c>
      <c r="AL243" s="92" t="n">
        <f aca="false">Tabla_Simulada!AM243-Tabla_ValidaciónMétodo!AM243</f>
        <v>0</v>
      </c>
      <c r="AM243" s="92" t="n">
        <f aca="false">Tabla_Simulada!AN243-Tabla_ValidaciónMétodo!AN243</f>
        <v>0</v>
      </c>
      <c r="AO243" s="94" t="n">
        <f aca="false">Tabla_Simulada!AP243-Tabla_ValidaciónMétodo!AP243</f>
        <v>0</v>
      </c>
      <c r="AP243" s="81" t="n">
        <f aca="false">Tabla_Simulada!AQ243-Tabla_ValidaciónMétodo!AQ243</f>
        <v>0</v>
      </c>
      <c r="AQ243" s="94" t="n">
        <f aca="false">Tabla_Simulada!AR243-Tabla_ValidaciónMétodo!AR243</f>
        <v>0</v>
      </c>
      <c r="AR243" s="81" t="n">
        <f aca="false">Tabla_Simulada!AS243-Tabla_ValidaciónMétodo!AS243</f>
        <v>0</v>
      </c>
      <c r="AS243" s="94" t="n">
        <f aca="false">Tabla_Simulada!AT243-Tabla_ValidaciónMétodo!AT243</f>
        <v>0</v>
      </c>
      <c r="AT243" s="81" t="n">
        <f aca="false">Tabla_Simulada!AU243-Tabla_ValidaciónMétodo!AU243</f>
        <v>0</v>
      </c>
      <c r="AU243" s="94" t="n">
        <f aca="false">Tabla_Simulada!AV243-Tabla_ValidaciónMétodo!AV243</f>
        <v>0</v>
      </c>
      <c r="AV243" s="81" t="n">
        <f aca="false">Tabla_Simulada!AW243-Tabla_ValidaciónMétodo!AW243</f>
        <v>0</v>
      </c>
      <c r="AW243" s="94" t="n">
        <f aca="false">Tabla_Simulada!AX243-Tabla_ValidaciónMétodo!AX243</f>
        <v>0</v>
      </c>
      <c r="AX243" s="81" t="n">
        <f aca="false">Tabla_Simulada!AY243-Tabla_ValidaciónMétodo!AY243</f>
        <v>0</v>
      </c>
    </row>
    <row r="244" customFormat="false" ht="13.8" hidden="false" customHeight="false" outlineLevel="0" collapsed="false">
      <c r="A244" s="89" t="s">
        <v>63</v>
      </c>
      <c r="B244" s="81" t="n">
        <f aca="false">Tabla_Simulada!B244-Tabla_ValidaciónMétodo!B244</f>
        <v>0</v>
      </c>
      <c r="C244" s="81" t="n">
        <f aca="false">Tabla_Simulada!C244-Tabla_ValidaciónMétodo!C244</f>
        <v>0</v>
      </c>
      <c r="D244" s="81" t="n">
        <f aca="false">Tabla_Simulada!D244-Tabla_ValidaciónMétodo!D244</f>
        <v>0</v>
      </c>
      <c r="E244" s="81" t="n">
        <f aca="false">Tabla_Simulada!E244-Tabla_ValidaciónMétodo!E244</f>
        <v>0</v>
      </c>
      <c r="F244" s="81" t="n">
        <f aca="false">Tabla_Simulada!F244-Tabla_ValidaciónMétodo!F244</f>
        <v>0</v>
      </c>
      <c r="G244" s="81" t="n">
        <f aca="false">Tabla_Simulada!G244-Tabla_ValidaciónMétodo!G244</f>
        <v>0</v>
      </c>
      <c r="H244" s="81" t="n">
        <f aca="false">Tabla_Simulada!H244-Tabla_ValidaciónMétodo!H244</f>
        <v>0</v>
      </c>
      <c r="I244" s="94" t="n">
        <f aca="false">Tabla_Simulada!I244-Tabla_ValidaciónMétodo!I244</f>
        <v>0</v>
      </c>
      <c r="J244" s="81" t="n">
        <f aca="false">Tabla_Simulada!J244-Tabla_ValidaciónMétodo!J244</f>
        <v>0</v>
      </c>
      <c r="K244" s="94" t="n">
        <f aca="false">Tabla_Simulada!K244-Tabla_ValidaciónMétodo!K244</f>
        <v>0</v>
      </c>
      <c r="L244" s="81" t="n">
        <f aca="false">Tabla_Simulada!L244-Tabla_ValidaciónMétodo!L244</f>
        <v>0</v>
      </c>
      <c r="M244" s="94" t="n">
        <f aca="false">Tabla_Simulada!M244-Tabla_ValidaciónMétodo!M244</f>
        <v>0</v>
      </c>
      <c r="N244" s="81" t="n">
        <f aca="false">Tabla_Simulada!N244-Tabla_ValidaciónMétodo!N244</f>
        <v>0</v>
      </c>
      <c r="O244" s="81" t="n">
        <f aca="false">Tabla_Simulada!P244-Tabla_ValidaciónMétodo!P244</f>
        <v>0</v>
      </c>
      <c r="P244" s="81" t="n">
        <f aca="false">Tabla_Simulada!Q244-Tabla_ValidaciónMétodo!Q244</f>
        <v>0</v>
      </c>
      <c r="Q244" s="81" t="n">
        <f aca="false">Tabla_Simulada!R244-Tabla_ValidaciónMétodo!R244</f>
        <v>0</v>
      </c>
      <c r="S244" s="81" t="n">
        <f aca="false">Tabla_Simulada!T244-Tabla_ValidaciónMétodo!T244</f>
        <v>0</v>
      </c>
      <c r="T244" s="81" t="n">
        <f aca="false">Tabla_Simulada!U244-Tabla_ValidaciónMétodo!U244</f>
        <v>0</v>
      </c>
      <c r="U244" s="81" t="n">
        <f aca="false">Tabla_Simulada!V244-Tabla_ValidaciónMétodo!V244</f>
        <v>0</v>
      </c>
      <c r="V244" s="81" t="n">
        <f aca="false">Tabla_Simulada!W244-Tabla_ValidaciónMétodo!W244</f>
        <v>0</v>
      </c>
      <c r="W244" s="81" t="n">
        <f aca="false">Tabla_Simulada!X244-Tabla_ValidaciónMétodo!X244</f>
        <v>0</v>
      </c>
      <c r="X244" s="81" t="n">
        <f aca="false">Tabla_Simulada!Y244-Tabla_ValidaciónMétodo!Y244</f>
        <v>0</v>
      </c>
      <c r="Y244" s="81" t="n">
        <f aca="false">Tabla_Simulada!Z244-Tabla_ValidaciónMétodo!Z244</f>
        <v>0</v>
      </c>
      <c r="Z244" s="81" t="n">
        <f aca="false">Tabla_Simulada!AA244-Tabla_ValidaciónMétodo!AA244</f>
        <v>0</v>
      </c>
      <c r="AC244" s="91" t="n">
        <f aca="false">Tabla_Simulada!AD244-Tabla_ValidaciónMétodo!AD244</f>
        <v>0</v>
      </c>
      <c r="AD244" s="92" t="n">
        <f aca="false">Tabla_Simulada!AE244-Tabla_ValidaciónMétodo!AE244</f>
        <v>0</v>
      </c>
      <c r="AE244" s="93" t="n">
        <f aca="false">Tabla_Simulada!AF244-Tabla_ValidaciónMétodo!AF244</f>
        <v>0</v>
      </c>
      <c r="AF244" s="92" t="n">
        <f aca="false">Tabla_Simulada!AG244-Tabla_ValidaciónMétodo!AG244</f>
        <v>0</v>
      </c>
      <c r="AG244" s="92" t="n">
        <f aca="false">Tabla_Simulada!AH244-Tabla_ValidaciónMétodo!AH244</f>
        <v>0</v>
      </c>
      <c r="AH244" s="92" t="n">
        <f aca="false">Tabla_Simulada!AI244-Tabla_ValidaciónMétodo!AI244</f>
        <v>0</v>
      </c>
      <c r="AI244" s="92" t="n">
        <f aca="false">Tabla_Simulada!AJ244-Tabla_ValidaciónMétodo!AJ244</f>
        <v>0</v>
      </c>
      <c r="AJ244" s="92" t="n">
        <f aca="false">Tabla_Simulada!AK244-Tabla_ValidaciónMétodo!AK244</f>
        <v>0</v>
      </c>
      <c r="AK244" s="92" t="n">
        <f aca="false">Tabla_Simulada!AL244-Tabla_ValidaciónMétodo!AL244</f>
        <v>0</v>
      </c>
      <c r="AL244" s="92" t="n">
        <f aca="false">Tabla_Simulada!AM244-Tabla_ValidaciónMétodo!AM244</f>
        <v>0</v>
      </c>
      <c r="AM244" s="92" t="n">
        <f aca="false">Tabla_Simulada!AN244-Tabla_ValidaciónMétodo!AN244</f>
        <v>0</v>
      </c>
      <c r="AO244" s="94" t="n">
        <f aca="false">Tabla_Simulada!AP244-Tabla_ValidaciónMétodo!AP244</f>
        <v>0</v>
      </c>
      <c r="AP244" s="81" t="n">
        <f aca="false">Tabla_Simulada!AQ244-Tabla_ValidaciónMétodo!AQ244</f>
        <v>0</v>
      </c>
      <c r="AQ244" s="94" t="n">
        <f aca="false">Tabla_Simulada!AR244-Tabla_ValidaciónMétodo!AR244</f>
        <v>0</v>
      </c>
      <c r="AR244" s="81" t="n">
        <f aca="false">Tabla_Simulada!AS244-Tabla_ValidaciónMétodo!AS244</f>
        <v>0</v>
      </c>
      <c r="AS244" s="94" t="n">
        <f aca="false">Tabla_Simulada!AT244-Tabla_ValidaciónMétodo!AT244</f>
        <v>0</v>
      </c>
      <c r="AT244" s="81" t="n">
        <f aca="false">Tabla_Simulada!AU244-Tabla_ValidaciónMétodo!AU244</f>
        <v>0</v>
      </c>
      <c r="AU244" s="94" t="n">
        <f aca="false">Tabla_Simulada!AV244-Tabla_ValidaciónMétodo!AV244</f>
        <v>0</v>
      </c>
      <c r="AV244" s="81" t="n">
        <f aca="false">Tabla_Simulada!AW244-Tabla_ValidaciónMétodo!AW244</f>
        <v>0</v>
      </c>
      <c r="AW244" s="94" t="n">
        <f aca="false">Tabla_Simulada!AX244-Tabla_ValidaciónMétodo!AX244</f>
        <v>0</v>
      </c>
      <c r="AX244" s="81" t="n">
        <f aca="false">Tabla_Simulada!AY244-Tabla_ValidaciónMétodo!AY244</f>
        <v>0</v>
      </c>
    </row>
    <row r="245" customFormat="false" ht="13.8" hidden="false" customHeight="false" outlineLevel="0" collapsed="false">
      <c r="A245" s="89" t="s">
        <v>64</v>
      </c>
      <c r="B245" s="81" t="n">
        <f aca="false">Tabla_Simulada!B245-Tabla_ValidaciónMétodo!B245</f>
        <v>0</v>
      </c>
      <c r="C245" s="81" t="n">
        <f aca="false">Tabla_Simulada!C245-Tabla_ValidaciónMétodo!C245</f>
        <v>0</v>
      </c>
      <c r="D245" s="81" t="n">
        <f aca="false">Tabla_Simulada!D245-Tabla_ValidaciónMétodo!D245</f>
        <v>0</v>
      </c>
      <c r="E245" s="81" t="n">
        <f aca="false">Tabla_Simulada!E245-Tabla_ValidaciónMétodo!E245</f>
        <v>0</v>
      </c>
      <c r="F245" s="81" t="n">
        <f aca="false">Tabla_Simulada!F245-Tabla_ValidaciónMétodo!F245</f>
        <v>0</v>
      </c>
      <c r="G245" s="81" t="n">
        <f aca="false">Tabla_Simulada!G245-Tabla_ValidaciónMétodo!G245</f>
        <v>0</v>
      </c>
      <c r="H245" s="81" t="n">
        <f aca="false">Tabla_Simulada!H245-Tabla_ValidaciónMétodo!H245</f>
        <v>0</v>
      </c>
      <c r="I245" s="94" t="n">
        <f aca="false">Tabla_Simulada!I245-Tabla_ValidaciónMétodo!I245</f>
        <v>0</v>
      </c>
      <c r="J245" s="81" t="n">
        <f aca="false">Tabla_Simulada!J245-Tabla_ValidaciónMétodo!J245</f>
        <v>0</v>
      </c>
      <c r="K245" s="94" t="n">
        <f aca="false">Tabla_Simulada!K245-Tabla_ValidaciónMétodo!K245</f>
        <v>0</v>
      </c>
      <c r="L245" s="81" t="n">
        <f aca="false">Tabla_Simulada!L245-Tabla_ValidaciónMétodo!L245</f>
        <v>0</v>
      </c>
      <c r="M245" s="94" t="n">
        <f aca="false">Tabla_Simulada!M245-Tabla_ValidaciónMétodo!M245</f>
        <v>0</v>
      </c>
      <c r="N245" s="81" t="n">
        <f aca="false">Tabla_Simulada!N245-Tabla_ValidaciónMétodo!N245</f>
        <v>0</v>
      </c>
      <c r="O245" s="81" t="n">
        <f aca="false">Tabla_Simulada!P245-Tabla_ValidaciónMétodo!P245</f>
        <v>0</v>
      </c>
      <c r="P245" s="81" t="n">
        <f aca="false">Tabla_Simulada!Q245-Tabla_ValidaciónMétodo!Q245</f>
        <v>0</v>
      </c>
      <c r="Q245" s="81" t="n">
        <f aca="false">Tabla_Simulada!R245-Tabla_ValidaciónMétodo!R245</f>
        <v>0</v>
      </c>
      <c r="S245" s="81" t="n">
        <f aca="false">Tabla_Simulada!T245-Tabla_ValidaciónMétodo!T245</f>
        <v>0</v>
      </c>
      <c r="T245" s="81" t="n">
        <f aca="false">Tabla_Simulada!U245-Tabla_ValidaciónMétodo!U245</f>
        <v>0</v>
      </c>
      <c r="U245" s="81" t="n">
        <f aca="false">Tabla_Simulada!V245-Tabla_ValidaciónMétodo!V245</f>
        <v>0</v>
      </c>
      <c r="V245" s="81" t="n">
        <f aca="false">Tabla_Simulada!W245-Tabla_ValidaciónMétodo!W245</f>
        <v>0</v>
      </c>
      <c r="W245" s="81" t="n">
        <f aca="false">Tabla_Simulada!X245-Tabla_ValidaciónMétodo!X245</f>
        <v>0</v>
      </c>
      <c r="X245" s="81" t="n">
        <f aca="false">Tabla_Simulada!Y245-Tabla_ValidaciónMétodo!Y245</f>
        <v>0</v>
      </c>
      <c r="Y245" s="81" t="n">
        <f aca="false">Tabla_Simulada!Z245-Tabla_ValidaciónMétodo!Z245</f>
        <v>0</v>
      </c>
      <c r="Z245" s="81" t="n">
        <f aca="false">Tabla_Simulada!AA245-Tabla_ValidaciónMétodo!AA245</f>
        <v>0</v>
      </c>
      <c r="AC245" s="91" t="n">
        <f aca="false">Tabla_Simulada!AD245-Tabla_ValidaciónMétodo!AD245</f>
        <v>0</v>
      </c>
      <c r="AD245" s="92" t="n">
        <f aca="false">Tabla_Simulada!AE245-Tabla_ValidaciónMétodo!AE245</f>
        <v>0</v>
      </c>
      <c r="AE245" s="93" t="n">
        <f aca="false">Tabla_Simulada!AF245-Tabla_ValidaciónMétodo!AF245</f>
        <v>0</v>
      </c>
      <c r="AF245" s="92" t="n">
        <f aca="false">Tabla_Simulada!AG245-Tabla_ValidaciónMétodo!AG245</f>
        <v>0</v>
      </c>
      <c r="AG245" s="92" t="n">
        <f aca="false">Tabla_Simulada!AH245-Tabla_ValidaciónMétodo!AH245</f>
        <v>0</v>
      </c>
      <c r="AH245" s="92" t="n">
        <f aca="false">Tabla_Simulada!AI245-Tabla_ValidaciónMétodo!AI245</f>
        <v>0</v>
      </c>
      <c r="AI245" s="92" t="n">
        <f aca="false">Tabla_Simulada!AJ245-Tabla_ValidaciónMétodo!AJ245</f>
        <v>0</v>
      </c>
      <c r="AJ245" s="92" t="n">
        <f aca="false">Tabla_Simulada!AK245-Tabla_ValidaciónMétodo!AK245</f>
        <v>0</v>
      </c>
      <c r="AK245" s="92" t="n">
        <f aca="false">Tabla_Simulada!AL245-Tabla_ValidaciónMétodo!AL245</f>
        <v>0</v>
      </c>
      <c r="AL245" s="92" t="n">
        <f aca="false">Tabla_Simulada!AM245-Tabla_ValidaciónMétodo!AM245</f>
        <v>0</v>
      </c>
      <c r="AM245" s="92" t="n">
        <f aca="false">Tabla_Simulada!AN245-Tabla_ValidaciónMétodo!AN245</f>
        <v>0</v>
      </c>
      <c r="AO245" s="94" t="n">
        <f aca="false">Tabla_Simulada!AP245-Tabla_ValidaciónMétodo!AP245</f>
        <v>0</v>
      </c>
      <c r="AP245" s="81" t="n">
        <f aca="false">Tabla_Simulada!AQ245-Tabla_ValidaciónMétodo!AQ245</f>
        <v>0</v>
      </c>
      <c r="AQ245" s="94" t="n">
        <f aca="false">Tabla_Simulada!AR245-Tabla_ValidaciónMétodo!AR245</f>
        <v>0</v>
      </c>
      <c r="AR245" s="81" t="n">
        <f aca="false">Tabla_Simulada!AS245-Tabla_ValidaciónMétodo!AS245</f>
        <v>0</v>
      </c>
      <c r="AS245" s="94" t="n">
        <f aca="false">Tabla_Simulada!AT245-Tabla_ValidaciónMétodo!AT245</f>
        <v>0</v>
      </c>
      <c r="AT245" s="81" t="n">
        <f aca="false">Tabla_Simulada!AU245-Tabla_ValidaciónMétodo!AU245</f>
        <v>0</v>
      </c>
      <c r="AU245" s="94" t="n">
        <f aca="false">Tabla_Simulada!AV245-Tabla_ValidaciónMétodo!AV245</f>
        <v>0</v>
      </c>
      <c r="AV245" s="81" t="n">
        <f aca="false">Tabla_Simulada!AW245-Tabla_ValidaciónMétodo!AW245</f>
        <v>0</v>
      </c>
      <c r="AW245" s="94" t="n">
        <f aca="false">Tabla_Simulada!AX245-Tabla_ValidaciónMétodo!AX245</f>
        <v>0</v>
      </c>
      <c r="AX245" s="81" t="n">
        <f aca="false">Tabla_Simulada!AY245-Tabla_ValidaciónMétodo!AY245</f>
        <v>0</v>
      </c>
    </row>
    <row r="246" customFormat="false" ht="13.8" hidden="false" customHeight="false" outlineLevel="0" collapsed="false">
      <c r="A246" s="89" t="s">
        <v>65</v>
      </c>
      <c r="B246" s="81" t="n">
        <f aca="false">Tabla_Simulada!B246-Tabla_ValidaciónMétodo!B246</f>
        <v>0</v>
      </c>
      <c r="C246" s="81" t="n">
        <f aca="false">Tabla_Simulada!C246-Tabla_ValidaciónMétodo!C246</f>
        <v>0</v>
      </c>
      <c r="D246" s="81" t="n">
        <f aca="false">Tabla_Simulada!D246-Tabla_ValidaciónMétodo!D246</f>
        <v>0</v>
      </c>
      <c r="E246" s="81" t="n">
        <f aca="false">Tabla_Simulada!E246-Tabla_ValidaciónMétodo!E246</f>
        <v>0</v>
      </c>
      <c r="F246" s="81" t="n">
        <f aca="false">Tabla_Simulada!F246-Tabla_ValidaciónMétodo!F246</f>
        <v>0</v>
      </c>
      <c r="G246" s="81" t="n">
        <f aca="false">Tabla_Simulada!G246-Tabla_ValidaciónMétodo!G246</f>
        <v>0</v>
      </c>
      <c r="H246" s="81" t="n">
        <f aca="false">Tabla_Simulada!H246-Tabla_ValidaciónMétodo!H246</f>
        <v>0</v>
      </c>
      <c r="I246" s="94" t="n">
        <f aca="false">Tabla_Simulada!I246-Tabla_ValidaciónMétodo!I246</f>
        <v>0</v>
      </c>
      <c r="J246" s="81" t="n">
        <f aca="false">Tabla_Simulada!J246-Tabla_ValidaciónMétodo!J246</f>
        <v>0</v>
      </c>
      <c r="K246" s="94" t="n">
        <f aca="false">Tabla_Simulada!K246-Tabla_ValidaciónMétodo!K246</f>
        <v>0</v>
      </c>
      <c r="L246" s="81" t="n">
        <f aca="false">Tabla_Simulada!L246-Tabla_ValidaciónMétodo!L246</f>
        <v>0</v>
      </c>
      <c r="M246" s="94" t="n">
        <f aca="false">Tabla_Simulada!M246-Tabla_ValidaciónMétodo!M246</f>
        <v>0</v>
      </c>
      <c r="N246" s="81" t="n">
        <f aca="false">Tabla_Simulada!N246-Tabla_ValidaciónMétodo!N246</f>
        <v>0</v>
      </c>
      <c r="O246" s="81" t="n">
        <f aca="false">Tabla_Simulada!P246-Tabla_ValidaciónMétodo!P246</f>
        <v>0</v>
      </c>
      <c r="P246" s="81" t="n">
        <f aca="false">Tabla_Simulada!Q246-Tabla_ValidaciónMétodo!Q246</f>
        <v>0</v>
      </c>
      <c r="Q246" s="81" t="n">
        <f aca="false">Tabla_Simulada!R246-Tabla_ValidaciónMétodo!R246</f>
        <v>0</v>
      </c>
      <c r="S246" s="81" t="n">
        <f aca="false">Tabla_Simulada!T246-Tabla_ValidaciónMétodo!T246</f>
        <v>0</v>
      </c>
      <c r="T246" s="81" t="n">
        <f aca="false">Tabla_Simulada!U246-Tabla_ValidaciónMétodo!U246</f>
        <v>0</v>
      </c>
      <c r="U246" s="81" t="n">
        <f aca="false">Tabla_Simulada!V246-Tabla_ValidaciónMétodo!V246</f>
        <v>0</v>
      </c>
      <c r="V246" s="81" t="n">
        <f aca="false">Tabla_Simulada!W246-Tabla_ValidaciónMétodo!W246</f>
        <v>0</v>
      </c>
      <c r="W246" s="81" t="n">
        <f aca="false">Tabla_Simulada!X246-Tabla_ValidaciónMétodo!X246</f>
        <v>0</v>
      </c>
      <c r="X246" s="81" t="n">
        <f aca="false">Tabla_Simulada!Y246-Tabla_ValidaciónMétodo!Y246</f>
        <v>0</v>
      </c>
      <c r="Y246" s="81" t="n">
        <f aca="false">Tabla_Simulada!Z246-Tabla_ValidaciónMétodo!Z246</f>
        <v>0</v>
      </c>
      <c r="Z246" s="81" t="n">
        <f aca="false">Tabla_Simulada!AA246-Tabla_ValidaciónMétodo!AA246</f>
        <v>0</v>
      </c>
      <c r="AC246" s="91" t="n">
        <f aca="false">Tabla_Simulada!AD246-Tabla_ValidaciónMétodo!AD246</f>
        <v>0</v>
      </c>
      <c r="AD246" s="92" t="n">
        <f aca="false">Tabla_Simulada!AE246-Tabla_ValidaciónMétodo!AE246</f>
        <v>0</v>
      </c>
      <c r="AE246" s="93" t="n">
        <f aca="false">Tabla_Simulada!AF246-Tabla_ValidaciónMétodo!AF246</f>
        <v>0</v>
      </c>
      <c r="AF246" s="92" t="n">
        <f aca="false">Tabla_Simulada!AG246-Tabla_ValidaciónMétodo!AG246</f>
        <v>0</v>
      </c>
      <c r="AG246" s="92" t="n">
        <f aca="false">Tabla_Simulada!AH246-Tabla_ValidaciónMétodo!AH246</f>
        <v>0</v>
      </c>
      <c r="AH246" s="92" t="n">
        <f aca="false">Tabla_Simulada!AI246-Tabla_ValidaciónMétodo!AI246</f>
        <v>0</v>
      </c>
      <c r="AI246" s="92" t="n">
        <f aca="false">Tabla_Simulada!AJ246-Tabla_ValidaciónMétodo!AJ246</f>
        <v>0</v>
      </c>
      <c r="AJ246" s="92" t="n">
        <f aca="false">Tabla_Simulada!AK246-Tabla_ValidaciónMétodo!AK246</f>
        <v>0</v>
      </c>
      <c r="AK246" s="92" t="n">
        <f aca="false">Tabla_Simulada!AL246-Tabla_ValidaciónMétodo!AL246</f>
        <v>0</v>
      </c>
      <c r="AL246" s="92" t="n">
        <f aca="false">Tabla_Simulada!AM246-Tabla_ValidaciónMétodo!AM246</f>
        <v>0</v>
      </c>
      <c r="AM246" s="92" t="n">
        <f aca="false">Tabla_Simulada!AN246-Tabla_ValidaciónMétodo!AN246</f>
        <v>0</v>
      </c>
      <c r="AO246" s="94" t="n">
        <f aca="false">Tabla_Simulada!AP246-Tabla_ValidaciónMétodo!AP246</f>
        <v>0</v>
      </c>
      <c r="AP246" s="81" t="n">
        <f aca="false">Tabla_Simulada!AQ246-Tabla_ValidaciónMétodo!AQ246</f>
        <v>0</v>
      </c>
      <c r="AQ246" s="94" t="n">
        <f aca="false">Tabla_Simulada!AR246-Tabla_ValidaciónMétodo!AR246</f>
        <v>0</v>
      </c>
      <c r="AR246" s="81" t="n">
        <f aca="false">Tabla_Simulada!AS246-Tabla_ValidaciónMétodo!AS246</f>
        <v>0</v>
      </c>
      <c r="AS246" s="94" t="n">
        <f aca="false">Tabla_Simulada!AT246-Tabla_ValidaciónMétodo!AT246</f>
        <v>0</v>
      </c>
      <c r="AT246" s="81" t="n">
        <f aca="false">Tabla_Simulada!AU246-Tabla_ValidaciónMétodo!AU246</f>
        <v>0</v>
      </c>
      <c r="AU246" s="94" t="n">
        <f aca="false">Tabla_Simulada!AV246-Tabla_ValidaciónMétodo!AV246</f>
        <v>0</v>
      </c>
      <c r="AV246" s="81" t="n">
        <f aca="false">Tabla_Simulada!AW246-Tabla_ValidaciónMétodo!AW246</f>
        <v>0</v>
      </c>
      <c r="AW246" s="94" t="n">
        <f aca="false">Tabla_Simulada!AX246-Tabla_ValidaciónMétodo!AX246</f>
        <v>0</v>
      </c>
      <c r="AX246" s="81" t="n">
        <f aca="false">Tabla_Simulada!AY246-Tabla_ValidaciónMétodo!AY246</f>
        <v>0</v>
      </c>
    </row>
    <row r="247" customFormat="false" ht="13.8" hidden="false" customHeight="false" outlineLevel="0" collapsed="false">
      <c r="A247" s="89" t="s">
        <v>66</v>
      </c>
      <c r="B247" s="81" t="n">
        <f aca="false">Tabla_Simulada!B247-Tabla_ValidaciónMétodo!B247</f>
        <v>0</v>
      </c>
      <c r="C247" s="81" t="n">
        <f aca="false">Tabla_Simulada!C247-Tabla_ValidaciónMétodo!C247</f>
        <v>0</v>
      </c>
      <c r="D247" s="81" t="n">
        <f aca="false">Tabla_Simulada!D247-Tabla_ValidaciónMétodo!D247</f>
        <v>0</v>
      </c>
      <c r="E247" s="81" t="n">
        <f aca="false">Tabla_Simulada!E247-Tabla_ValidaciónMétodo!E247</f>
        <v>0</v>
      </c>
      <c r="F247" s="81" t="n">
        <f aca="false">Tabla_Simulada!F247-Tabla_ValidaciónMétodo!F247</f>
        <v>0</v>
      </c>
      <c r="G247" s="81" t="n">
        <f aca="false">Tabla_Simulada!G247-Tabla_ValidaciónMétodo!G247</f>
        <v>0</v>
      </c>
      <c r="H247" s="81" t="n">
        <f aca="false">Tabla_Simulada!H247-Tabla_ValidaciónMétodo!H247</f>
        <v>0</v>
      </c>
      <c r="I247" s="94" t="n">
        <f aca="false">Tabla_Simulada!I247-Tabla_ValidaciónMétodo!I247</f>
        <v>0</v>
      </c>
      <c r="J247" s="81" t="n">
        <f aca="false">Tabla_Simulada!J247-Tabla_ValidaciónMétodo!J247</f>
        <v>0</v>
      </c>
      <c r="K247" s="94" t="n">
        <f aca="false">Tabla_Simulada!K247-Tabla_ValidaciónMétodo!K247</f>
        <v>0</v>
      </c>
      <c r="L247" s="81" t="n">
        <f aca="false">Tabla_Simulada!L247-Tabla_ValidaciónMétodo!L247</f>
        <v>0</v>
      </c>
      <c r="M247" s="94" t="n">
        <f aca="false">Tabla_Simulada!M247-Tabla_ValidaciónMétodo!M247</f>
        <v>0</v>
      </c>
      <c r="N247" s="81" t="n">
        <f aca="false">Tabla_Simulada!N247-Tabla_ValidaciónMétodo!N247</f>
        <v>0</v>
      </c>
      <c r="O247" s="81" t="n">
        <f aca="false">Tabla_Simulada!P247-Tabla_ValidaciónMétodo!P247</f>
        <v>0</v>
      </c>
      <c r="P247" s="81" t="n">
        <f aca="false">Tabla_Simulada!Q247-Tabla_ValidaciónMétodo!Q247</f>
        <v>0</v>
      </c>
      <c r="Q247" s="81" t="n">
        <f aca="false">Tabla_Simulada!R247-Tabla_ValidaciónMétodo!R247</f>
        <v>0</v>
      </c>
      <c r="S247" s="81" t="n">
        <f aca="false">Tabla_Simulada!T247-Tabla_ValidaciónMétodo!T247</f>
        <v>0</v>
      </c>
      <c r="T247" s="81" t="n">
        <f aca="false">Tabla_Simulada!U247-Tabla_ValidaciónMétodo!U247</f>
        <v>0</v>
      </c>
      <c r="U247" s="81" t="n">
        <f aca="false">Tabla_Simulada!V247-Tabla_ValidaciónMétodo!V247</f>
        <v>0</v>
      </c>
      <c r="V247" s="81" t="n">
        <f aca="false">Tabla_Simulada!W247-Tabla_ValidaciónMétodo!W247</f>
        <v>0</v>
      </c>
      <c r="W247" s="81" t="n">
        <f aca="false">Tabla_Simulada!X247-Tabla_ValidaciónMétodo!X247</f>
        <v>0</v>
      </c>
      <c r="X247" s="81" t="n">
        <f aca="false">Tabla_Simulada!Y247-Tabla_ValidaciónMétodo!Y247</f>
        <v>0</v>
      </c>
      <c r="Y247" s="81" t="n">
        <f aca="false">Tabla_Simulada!Z247-Tabla_ValidaciónMétodo!Z247</f>
        <v>0</v>
      </c>
      <c r="Z247" s="81" t="n">
        <f aca="false">Tabla_Simulada!AA247-Tabla_ValidaciónMétodo!AA247</f>
        <v>0</v>
      </c>
      <c r="AC247" s="91" t="n">
        <f aca="false">Tabla_Simulada!AD247-Tabla_ValidaciónMétodo!AD247</f>
        <v>0</v>
      </c>
      <c r="AD247" s="92" t="n">
        <f aca="false">Tabla_Simulada!AE247-Tabla_ValidaciónMétodo!AE247</f>
        <v>0</v>
      </c>
      <c r="AE247" s="93" t="n">
        <f aca="false">Tabla_Simulada!AF247-Tabla_ValidaciónMétodo!AF247</f>
        <v>0</v>
      </c>
      <c r="AF247" s="92" t="n">
        <f aca="false">Tabla_Simulada!AG247-Tabla_ValidaciónMétodo!AG247</f>
        <v>0</v>
      </c>
      <c r="AG247" s="92" t="n">
        <f aca="false">Tabla_Simulada!AH247-Tabla_ValidaciónMétodo!AH247</f>
        <v>0</v>
      </c>
      <c r="AH247" s="92" t="n">
        <f aca="false">Tabla_Simulada!AI247-Tabla_ValidaciónMétodo!AI247</f>
        <v>0</v>
      </c>
      <c r="AI247" s="92" t="n">
        <f aca="false">Tabla_Simulada!AJ247-Tabla_ValidaciónMétodo!AJ247</f>
        <v>0</v>
      </c>
      <c r="AJ247" s="92" t="n">
        <f aca="false">Tabla_Simulada!AK247-Tabla_ValidaciónMétodo!AK247</f>
        <v>0</v>
      </c>
      <c r="AK247" s="92" t="n">
        <f aca="false">Tabla_Simulada!AL247-Tabla_ValidaciónMétodo!AL247</f>
        <v>0</v>
      </c>
      <c r="AL247" s="92" t="n">
        <f aca="false">Tabla_Simulada!AM247-Tabla_ValidaciónMétodo!AM247</f>
        <v>0</v>
      </c>
      <c r="AM247" s="92" t="n">
        <f aca="false">Tabla_Simulada!AN247-Tabla_ValidaciónMétodo!AN247</f>
        <v>0</v>
      </c>
      <c r="AO247" s="94" t="n">
        <f aca="false">Tabla_Simulada!AP247-Tabla_ValidaciónMétodo!AP247</f>
        <v>0</v>
      </c>
      <c r="AP247" s="81" t="n">
        <f aca="false">Tabla_Simulada!AQ247-Tabla_ValidaciónMétodo!AQ247</f>
        <v>0</v>
      </c>
      <c r="AQ247" s="94" t="n">
        <f aca="false">Tabla_Simulada!AR247-Tabla_ValidaciónMétodo!AR247</f>
        <v>0</v>
      </c>
      <c r="AR247" s="81" t="n">
        <f aca="false">Tabla_Simulada!AS247-Tabla_ValidaciónMétodo!AS247</f>
        <v>0</v>
      </c>
      <c r="AS247" s="94" t="n">
        <f aca="false">Tabla_Simulada!AT247-Tabla_ValidaciónMétodo!AT247</f>
        <v>0</v>
      </c>
      <c r="AT247" s="81" t="n">
        <f aca="false">Tabla_Simulada!AU247-Tabla_ValidaciónMétodo!AU247</f>
        <v>0</v>
      </c>
      <c r="AU247" s="94" t="n">
        <f aca="false">Tabla_Simulada!AV247-Tabla_ValidaciónMétodo!AV247</f>
        <v>0</v>
      </c>
      <c r="AV247" s="81" t="n">
        <f aca="false">Tabla_Simulada!AW247-Tabla_ValidaciónMétodo!AW247</f>
        <v>0</v>
      </c>
      <c r="AW247" s="94" t="n">
        <f aca="false">Tabla_Simulada!AX247-Tabla_ValidaciónMétodo!AX247</f>
        <v>0</v>
      </c>
      <c r="AX247" s="81" t="n">
        <f aca="false">Tabla_Simulada!AY247-Tabla_ValidaciónMétodo!AY247</f>
        <v>0</v>
      </c>
    </row>
    <row r="248" customFormat="false" ht="13.8" hidden="false" customHeight="false" outlineLevel="0" collapsed="false">
      <c r="A248" s="89" t="s">
        <v>67</v>
      </c>
      <c r="B248" s="81" t="n">
        <f aca="false">Tabla_Simulada!B248-Tabla_ValidaciónMétodo!B248</f>
        <v>0</v>
      </c>
      <c r="C248" s="81" t="n">
        <f aca="false">Tabla_Simulada!C248-Tabla_ValidaciónMétodo!C248</f>
        <v>0</v>
      </c>
      <c r="D248" s="81" t="n">
        <f aca="false">Tabla_Simulada!D248-Tabla_ValidaciónMétodo!D248</f>
        <v>0</v>
      </c>
      <c r="E248" s="81" t="n">
        <f aca="false">Tabla_Simulada!E248-Tabla_ValidaciónMétodo!E248</f>
        <v>0</v>
      </c>
      <c r="F248" s="81" t="n">
        <f aca="false">Tabla_Simulada!F248-Tabla_ValidaciónMétodo!F248</f>
        <v>0</v>
      </c>
      <c r="G248" s="81" t="n">
        <f aca="false">Tabla_Simulada!G248-Tabla_ValidaciónMétodo!G248</f>
        <v>0</v>
      </c>
      <c r="H248" s="81" t="n">
        <f aca="false">Tabla_Simulada!H248-Tabla_ValidaciónMétodo!H248</f>
        <v>0</v>
      </c>
      <c r="I248" s="94" t="n">
        <f aca="false">Tabla_Simulada!I248-Tabla_ValidaciónMétodo!I248</f>
        <v>0</v>
      </c>
      <c r="J248" s="81" t="n">
        <f aca="false">Tabla_Simulada!J248-Tabla_ValidaciónMétodo!J248</f>
        <v>0</v>
      </c>
      <c r="K248" s="94" t="n">
        <f aca="false">Tabla_Simulada!K248-Tabla_ValidaciónMétodo!K248</f>
        <v>0</v>
      </c>
      <c r="L248" s="81" t="n">
        <f aca="false">Tabla_Simulada!L248-Tabla_ValidaciónMétodo!L248</f>
        <v>0</v>
      </c>
      <c r="M248" s="94" t="n">
        <f aca="false">Tabla_Simulada!M248-Tabla_ValidaciónMétodo!M248</f>
        <v>0</v>
      </c>
      <c r="N248" s="81" t="n">
        <f aca="false">Tabla_Simulada!N248-Tabla_ValidaciónMétodo!N248</f>
        <v>0</v>
      </c>
      <c r="O248" s="81" t="n">
        <f aca="false">Tabla_Simulada!P248-Tabla_ValidaciónMétodo!P248</f>
        <v>0</v>
      </c>
      <c r="P248" s="81" t="n">
        <f aca="false">Tabla_Simulada!Q248-Tabla_ValidaciónMétodo!Q248</f>
        <v>0</v>
      </c>
      <c r="Q248" s="81" t="n">
        <f aca="false">Tabla_Simulada!R248-Tabla_ValidaciónMétodo!R248</f>
        <v>0</v>
      </c>
      <c r="S248" s="81" t="n">
        <f aca="false">Tabla_Simulada!T248-Tabla_ValidaciónMétodo!T248</f>
        <v>0</v>
      </c>
      <c r="T248" s="81" t="n">
        <f aca="false">Tabla_Simulada!U248-Tabla_ValidaciónMétodo!U248</f>
        <v>0</v>
      </c>
      <c r="U248" s="81" t="n">
        <f aca="false">Tabla_Simulada!V248-Tabla_ValidaciónMétodo!V248</f>
        <v>0</v>
      </c>
      <c r="V248" s="81" t="n">
        <f aca="false">Tabla_Simulada!W248-Tabla_ValidaciónMétodo!W248</f>
        <v>0</v>
      </c>
      <c r="W248" s="81" t="n">
        <f aca="false">Tabla_Simulada!X248-Tabla_ValidaciónMétodo!X248</f>
        <v>0</v>
      </c>
      <c r="X248" s="81" t="n">
        <f aca="false">Tabla_Simulada!Y248-Tabla_ValidaciónMétodo!Y248</f>
        <v>0</v>
      </c>
      <c r="Y248" s="81" t="n">
        <f aca="false">Tabla_Simulada!Z248-Tabla_ValidaciónMétodo!Z248</f>
        <v>0</v>
      </c>
      <c r="Z248" s="81" t="n">
        <f aca="false">Tabla_Simulada!AA248-Tabla_ValidaciónMétodo!AA248</f>
        <v>0</v>
      </c>
      <c r="AC248" s="91" t="n">
        <f aca="false">Tabla_Simulada!AD248-Tabla_ValidaciónMétodo!AD248</f>
        <v>0</v>
      </c>
      <c r="AD248" s="92" t="n">
        <f aca="false">Tabla_Simulada!AE248-Tabla_ValidaciónMétodo!AE248</f>
        <v>0</v>
      </c>
      <c r="AE248" s="93" t="n">
        <f aca="false">Tabla_Simulada!AF248-Tabla_ValidaciónMétodo!AF248</f>
        <v>0</v>
      </c>
      <c r="AF248" s="92" t="n">
        <f aca="false">Tabla_Simulada!AG248-Tabla_ValidaciónMétodo!AG248</f>
        <v>0</v>
      </c>
      <c r="AG248" s="92" t="n">
        <f aca="false">Tabla_Simulada!AH248-Tabla_ValidaciónMétodo!AH248</f>
        <v>0</v>
      </c>
      <c r="AH248" s="92" t="n">
        <f aca="false">Tabla_Simulada!AI248-Tabla_ValidaciónMétodo!AI248</f>
        <v>0</v>
      </c>
      <c r="AI248" s="92" t="n">
        <f aca="false">Tabla_Simulada!AJ248-Tabla_ValidaciónMétodo!AJ248</f>
        <v>0</v>
      </c>
      <c r="AJ248" s="92" t="n">
        <f aca="false">Tabla_Simulada!AK248-Tabla_ValidaciónMétodo!AK248</f>
        <v>0</v>
      </c>
      <c r="AK248" s="92" t="n">
        <f aca="false">Tabla_Simulada!AL248-Tabla_ValidaciónMétodo!AL248</f>
        <v>0</v>
      </c>
      <c r="AL248" s="92" t="n">
        <f aca="false">Tabla_Simulada!AM248-Tabla_ValidaciónMétodo!AM248</f>
        <v>0</v>
      </c>
      <c r="AM248" s="92" t="n">
        <f aca="false">Tabla_Simulada!AN248-Tabla_ValidaciónMétodo!AN248</f>
        <v>0</v>
      </c>
      <c r="AO248" s="94" t="n">
        <f aca="false">Tabla_Simulada!AP248-Tabla_ValidaciónMétodo!AP248</f>
        <v>0</v>
      </c>
      <c r="AP248" s="81" t="n">
        <f aca="false">Tabla_Simulada!AQ248-Tabla_ValidaciónMétodo!AQ248</f>
        <v>0</v>
      </c>
      <c r="AQ248" s="94" t="n">
        <f aca="false">Tabla_Simulada!AR248-Tabla_ValidaciónMétodo!AR248</f>
        <v>0</v>
      </c>
      <c r="AR248" s="81" t="n">
        <f aca="false">Tabla_Simulada!AS248-Tabla_ValidaciónMétodo!AS248</f>
        <v>0</v>
      </c>
      <c r="AS248" s="94" t="n">
        <f aca="false">Tabla_Simulada!AT248-Tabla_ValidaciónMétodo!AT248</f>
        <v>0</v>
      </c>
      <c r="AT248" s="81" t="n">
        <f aca="false">Tabla_Simulada!AU248-Tabla_ValidaciónMétodo!AU248</f>
        <v>0</v>
      </c>
      <c r="AU248" s="94" t="n">
        <f aca="false">Tabla_Simulada!AV248-Tabla_ValidaciónMétodo!AV248</f>
        <v>0</v>
      </c>
      <c r="AV248" s="81" t="n">
        <f aca="false">Tabla_Simulada!AW248-Tabla_ValidaciónMétodo!AW248</f>
        <v>0</v>
      </c>
      <c r="AW248" s="94" t="n">
        <f aca="false">Tabla_Simulada!AX248-Tabla_ValidaciónMétodo!AX248</f>
        <v>0</v>
      </c>
      <c r="AX248" s="81" t="n">
        <f aca="false">Tabla_Simulada!AY248-Tabla_ValidaciónMétodo!AY248</f>
        <v>0</v>
      </c>
    </row>
    <row r="249" customFormat="false" ht="13.8" hidden="false" customHeight="false" outlineLevel="0" collapsed="false">
      <c r="A249" s="89" t="s">
        <v>68</v>
      </c>
      <c r="B249" s="81" t="n">
        <f aca="false">Tabla_Simulada!B249-Tabla_ValidaciónMétodo!B249</f>
        <v>0</v>
      </c>
      <c r="C249" s="81" t="n">
        <f aca="false">Tabla_Simulada!C249-Tabla_ValidaciónMétodo!C249</f>
        <v>0</v>
      </c>
      <c r="D249" s="81" t="n">
        <f aca="false">Tabla_Simulada!D249-Tabla_ValidaciónMétodo!D249</f>
        <v>0</v>
      </c>
      <c r="E249" s="81" t="n">
        <f aca="false">Tabla_Simulada!E249-Tabla_ValidaciónMétodo!E249</f>
        <v>0</v>
      </c>
      <c r="F249" s="81" t="n">
        <f aca="false">Tabla_Simulada!F249-Tabla_ValidaciónMétodo!F249</f>
        <v>0</v>
      </c>
      <c r="G249" s="81" t="n">
        <f aca="false">Tabla_Simulada!G249-Tabla_ValidaciónMétodo!G249</f>
        <v>0</v>
      </c>
      <c r="H249" s="81" t="n">
        <f aca="false">Tabla_Simulada!H249-Tabla_ValidaciónMétodo!H249</f>
        <v>0</v>
      </c>
      <c r="I249" s="94" t="n">
        <f aca="false">Tabla_Simulada!I249-Tabla_ValidaciónMétodo!I249</f>
        <v>0</v>
      </c>
      <c r="J249" s="81" t="n">
        <f aca="false">Tabla_Simulada!J249-Tabla_ValidaciónMétodo!J249</f>
        <v>0</v>
      </c>
      <c r="K249" s="94" t="n">
        <f aca="false">Tabla_Simulada!K249-Tabla_ValidaciónMétodo!K249</f>
        <v>0</v>
      </c>
      <c r="L249" s="81" t="n">
        <f aca="false">Tabla_Simulada!L249-Tabla_ValidaciónMétodo!L249</f>
        <v>0</v>
      </c>
      <c r="M249" s="94" t="n">
        <f aca="false">Tabla_Simulada!M249-Tabla_ValidaciónMétodo!M249</f>
        <v>0</v>
      </c>
      <c r="N249" s="81" t="n">
        <f aca="false">Tabla_Simulada!N249-Tabla_ValidaciónMétodo!N249</f>
        <v>0</v>
      </c>
      <c r="O249" s="81" t="n">
        <f aca="false">Tabla_Simulada!P249-Tabla_ValidaciónMétodo!P249</f>
        <v>0</v>
      </c>
      <c r="P249" s="81" t="n">
        <f aca="false">Tabla_Simulada!Q249-Tabla_ValidaciónMétodo!Q249</f>
        <v>0</v>
      </c>
      <c r="Q249" s="81" t="n">
        <f aca="false">Tabla_Simulada!R249-Tabla_ValidaciónMétodo!R249</f>
        <v>0</v>
      </c>
      <c r="S249" s="81" t="n">
        <f aca="false">Tabla_Simulada!T249-Tabla_ValidaciónMétodo!T249</f>
        <v>0</v>
      </c>
      <c r="T249" s="81" t="n">
        <f aca="false">Tabla_Simulada!U249-Tabla_ValidaciónMétodo!U249</f>
        <v>0</v>
      </c>
      <c r="U249" s="81" t="n">
        <f aca="false">Tabla_Simulada!V249-Tabla_ValidaciónMétodo!V249</f>
        <v>0</v>
      </c>
      <c r="V249" s="81" t="n">
        <f aca="false">Tabla_Simulada!W249-Tabla_ValidaciónMétodo!W249</f>
        <v>0</v>
      </c>
      <c r="W249" s="81" t="n">
        <f aca="false">Tabla_Simulada!X249-Tabla_ValidaciónMétodo!X249</f>
        <v>0</v>
      </c>
      <c r="X249" s="81" t="n">
        <f aca="false">Tabla_Simulada!Y249-Tabla_ValidaciónMétodo!Y249</f>
        <v>0</v>
      </c>
      <c r="Y249" s="81" t="n">
        <f aca="false">Tabla_Simulada!Z249-Tabla_ValidaciónMétodo!Z249</f>
        <v>0</v>
      </c>
      <c r="Z249" s="81" t="n">
        <f aca="false">Tabla_Simulada!AA249-Tabla_ValidaciónMétodo!AA249</f>
        <v>0</v>
      </c>
      <c r="AC249" s="91" t="n">
        <f aca="false">Tabla_Simulada!AD249-Tabla_ValidaciónMétodo!AD249</f>
        <v>0</v>
      </c>
      <c r="AD249" s="92" t="n">
        <f aca="false">Tabla_Simulada!AE249-Tabla_ValidaciónMétodo!AE249</f>
        <v>0</v>
      </c>
      <c r="AE249" s="93" t="n">
        <f aca="false">Tabla_Simulada!AF249-Tabla_ValidaciónMétodo!AF249</f>
        <v>0</v>
      </c>
      <c r="AF249" s="92" t="n">
        <f aca="false">Tabla_Simulada!AG249-Tabla_ValidaciónMétodo!AG249</f>
        <v>0</v>
      </c>
      <c r="AG249" s="92" t="n">
        <f aca="false">Tabla_Simulada!AH249-Tabla_ValidaciónMétodo!AH249</f>
        <v>0</v>
      </c>
      <c r="AH249" s="92" t="n">
        <f aca="false">Tabla_Simulada!AI249-Tabla_ValidaciónMétodo!AI249</f>
        <v>0</v>
      </c>
      <c r="AI249" s="92" t="n">
        <f aca="false">Tabla_Simulada!AJ249-Tabla_ValidaciónMétodo!AJ249</f>
        <v>0</v>
      </c>
      <c r="AJ249" s="92" t="n">
        <f aca="false">Tabla_Simulada!AK249-Tabla_ValidaciónMétodo!AK249</f>
        <v>0</v>
      </c>
      <c r="AK249" s="92" t="n">
        <f aca="false">Tabla_Simulada!AL249-Tabla_ValidaciónMétodo!AL249</f>
        <v>0</v>
      </c>
      <c r="AL249" s="92" t="n">
        <f aca="false">Tabla_Simulada!AM249-Tabla_ValidaciónMétodo!AM249</f>
        <v>0</v>
      </c>
      <c r="AM249" s="92" t="n">
        <f aca="false">Tabla_Simulada!AN249-Tabla_ValidaciónMétodo!AN249</f>
        <v>0</v>
      </c>
      <c r="AO249" s="94" t="n">
        <f aca="false">Tabla_Simulada!AP249-Tabla_ValidaciónMétodo!AP249</f>
        <v>0</v>
      </c>
      <c r="AP249" s="81" t="n">
        <f aca="false">Tabla_Simulada!AQ249-Tabla_ValidaciónMétodo!AQ249</f>
        <v>0</v>
      </c>
      <c r="AQ249" s="94" t="n">
        <f aca="false">Tabla_Simulada!AR249-Tabla_ValidaciónMétodo!AR249</f>
        <v>0</v>
      </c>
      <c r="AR249" s="81" t="n">
        <f aca="false">Tabla_Simulada!AS249-Tabla_ValidaciónMétodo!AS249</f>
        <v>0</v>
      </c>
      <c r="AS249" s="94" t="n">
        <f aca="false">Tabla_Simulada!AT249-Tabla_ValidaciónMétodo!AT249</f>
        <v>0</v>
      </c>
      <c r="AT249" s="81" t="n">
        <f aca="false">Tabla_Simulada!AU249-Tabla_ValidaciónMétodo!AU249</f>
        <v>0</v>
      </c>
      <c r="AU249" s="94" t="n">
        <f aca="false">Tabla_Simulada!AV249-Tabla_ValidaciónMétodo!AV249</f>
        <v>0</v>
      </c>
      <c r="AV249" s="81" t="n">
        <f aca="false">Tabla_Simulada!AW249-Tabla_ValidaciónMétodo!AW249</f>
        <v>0</v>
      </c>
      <c r="AW249" s="94" t="n">
        <f aca="false">Tabla_Simulada!AX249-Tabla_ValidaciónMétodo!AX249</f>
        <v>0</v>
      </c>
      <c r="AX249" s="81" t="n">
        <f aca="false">Tabla_Simulada!AY249-Tabla_ValidaciónMétodo!AY249</f>
        <v>0</v>
      </c>
    </row>
    <row r="250" customFormat="false" ht="13.8" hidden="false" customHeight="false" outlineLevel="0" collapsed="false">
      <c r="A250" s="104" t="s">
        <v>71</v>
      </c>
      <c r="B250" s="108" t="n">
        <f aca="false">Tabla_Simulada!B250-Tabla_ValidaciónMétodo!B250</f>
        <v>0</v>
      </c>
      <c r="C250" s="108" t="n">
        <f aca="false">Tabla_Simulada!C250-Tabla_ValidaciónMétodo!C250</f>
        <v>0</v>
      </c>
      <c r="D250" s="108" t="n">
        <f aca="false">Tabla_Simulada!D250-Tabla_ValidaciónMétodo!D250</f>
        <v>0</v>
      </c>
      <c r="E250" s="108" t="n">
        <f aca="false">Tabla_Simulada!E250-Tabla_ValidaciónMétodo!E250</f>
        <v>0</v>
      </c>
      <c r="F250" s="108" t="n">
        <f aca="false">Tabla_Simulada!F250-Tabla_ValidaciónMétodo!F250</f>
        <v>0</v>
      </c>
      <c r="G250" s="108" t="n">
        <f aca="false">Tabla_Simulada!G250-Tabla_ValidaciónMétodo!G250</f>
        <v>0</v>
      </c>
      <c r="H250" s="108" t="n">
        <f aca="false">Tabla_Simulada!H250-Tabla_ValidaciónMétodo!H250</f>
        <v>0</v>
      </c>
      <c r="I250" s="116" t="n">
        <f aca="false">Tabla_Simulada!I250-Tabla_ValidaciónMétodo!I250</f>
        <v>0</v>
      </c>
      <c r="J250" s="108" t="n">
        <f aca="false">Tabla_Simulada!J250-Tabla_ValidaciónMétodo!J250</f>
        <v>0</v>
      </c>
      <c r="K250" s="116" t="n">
        <f aca="false">Tabla_Simulada!K250-Tabla_ValidaciónMétodo!K250</f>
        <v>0</v>
      </c>
      <c r="L250" s="108" t="n">
        <f aca="false">Tabla_Simulada!L250-Tabla_ValidaciónMétodo!L250</f>
        <v>0</v>
      </c>
      <c r="M250" s="116" t="n">
        <f aca="false">Tabla_Simulada!M250-Tabla_ValidaciónMétodo!M250</f>
        <v>0</v>
      </c>
      <c r="N250" s="108" t="n">
        <f aca="false">Tabla_Simulada!N250-Tabla_ValidaciónMétodo!N250</f>
        <v>0</v>
      </c>
      <c r="O250" s="108" t="n">
        <f aca="false">Tabla_Simulada!P250-Tabla_ValidaciónMétodo!P250</f>
        <v>0</v>
      </c>
      <c r="P250" s="108" t="n">
        <f aca="false">Tabla_Simulada!Q250-Tabla_ValidaciónMétodo!Q250</f>
        <v>0</v>
      </c>
      <c r="Q250" s="108" t="n">
        <f aca="false">Tabla_Simulada!R250-Tabla_ValidaciónMétodo!R250</f>
        <v>0</v>
      </c>
      <c r="S250" s="108" t="n">
        <f aca="false">Tabla_Simulada!T250-Tabla_ValidaciónMétodo!T250</f>
        <v>0</v>
      </c>
      <c r="T250" s="108" t="n">
        <f aca="false">Tabla_Simulada!U250-Tabla_ValidaciónMétodo!U250</f>
        <v>0</v>
      </c>
      <c r="U250" s="108" t="n">
        <f aca="false">Tabla_Simulada!V250-Tabla_ValidaciónMétodo!V250</f>
        <v>0</v>
      </c>
      <c r="V250" s="108" t="n">
        <f aca="false">Tabla_Simulada!W250-Tabla_ValidaciónMétodo!W250</f>
        <v>0</v>
      </c>
      <c r="W250" s="108" t="n">
        <f aca="false">Tabla_Simulada!X250-Tabla_ValidaciónMétodo!X250</f>
        <v>0</v>
      </c>
      <c r="X250" s="108" t="n">
        <f aca="false">Tabla_Simulada!Y250-Tabla_ValidaciónMétodo!Y250</f>
        <v>0</v>
      </c>
      <c r="Y250" s="108" t="n">
        <f aca="false">Tabla_Simulada!Z250-Tabla_ValidaciónMétodo!Z250</f>
        <v>0</v>
      </c>
      <c r="Z250" s="108" t="n">
        <f aca="false">Tabla_Simulada!AA250-Tabla_ValidaciónMétodo!AA250</f>
        <v>0</v>
      </c>
      <c r="AB250" s="112" t="s">
        <v>295</v>
      </c>
      <c r="AC250" s="112" t="n">
        <f aca="false">Tabla_Simulada!AD250-Tabla_ValidaciónMétodo!AD250</f>
        <v>0</v>
      </c>
      <c r="AD250" s="111"/>
      <c r="AE250" s="113" t="n">
        <f aca="false">Tabla_Simulada!AF250-Tabla_ValidaciónMétodo!AF250</f>
        <v>0</v>
      </c>
      <c r="AF250" s="111"/>
      <c r="AG250" s="114" t="n">
        <f aca="false">Tabla_Simulada!AH250-Tabla_ValidaciónMétodo!AH250</f>
        <v>0</v>
      </c>
      <c r="AH250" s="111"/>
      <c r="AI250" s="114" t="n">
        <f aca="false">Tabla_Simulada!AJ250-Tabla_ValidaciónMétodo!AJ250</f>
        <v>0</v>
      </c>
      <c r="AJ250" s="111"/>
      <c r="AK250" s="114" t="n">
        <f aca="false">Tabla_Simulada!AL250-Tabla_ValidaciónMétodo!AL250</f>
        <v>0</v>
      </c>
      <c r="AL250" s="115"/>
      <c r="AM250" s="114" t="n">
        <f aca="false">Tabla_Simulada!AN250-Tabla_ValidaciónMétodo!AN250</f>
        <v>0</v>
      </c>
      <c r="AO250" s="116" t="n">
        <f aca="false">Tabla_Simulada!AP250-Tabla_ValidaciónMétodo!AP250</f>
        <v>0</v>
      </c>
      <c r="AP250" s="108" t="n">
        <f aca="false">Tabla_Simulada!AQ250-Tabla_ValidaciónMétodo!AQ250</f>
        <v>0</v>
      </c>
      <c r="AQ250" s="116" t="n">
        <f aca="false">Tabla_Simulada!AR250-Tabla_ValidaciónMétodo!AR250</f>
        <v>0</v>
      </c>
      <c r="AR250" s="108" t="n">
        <f aca="false">Tabla_Simulada!AS250-Tabla_ValidaciónMétodo!AS250</f>
        <v>0</v>
      </c>
      <c r="AS250" s="116" t="n">
        <f aca="false">Tabla_Simulada!AT250-Tabla_ValidaciónMétodo!AT250</f>
        <v>0</v>
      </c>
      <c r="AT250" s="108" t="n">
        <f aca="false">Tabla_Simulada!AU250-Tabla_ValidaciónMétodo!AU250</f>
        <v>0</v>
      </c>
      <c r="AU250" s="116" t="n">
        <f aca="false">Tabla_Simulada!AV250-Tabla_ValidaciónMétodo!AV250</f>
        <v>0</v>
      </c>
      <c r="AV250" s="108" t="n">
        <f aca="false">Tabla_Simulada!AW250-Tabla_ValidaciónMétodo!AW250</f>
        <v>0</v>
      </c>
      <c r="AW250" s="116" t="n">
        <f aca="false">Tabla_Simulada!AX250-Tabla_ValidaciónMétodo!AX250</f>
        <v>0</v>
      </c>
      <c r="AX250" s="108" t="n">
        <f aca="false">Tabla_Simulada!AY250-Tabla_ValidaciónMétodo!AY250</f>
        <v>0</v>
      </c>
    </row>
    <row r="251" customFormat="false" ht="13.8" hidden="false" customHeight="false" outlineLevel="0" collapsed="false">
      <c r="A251" s="57" t="s">
        <v>72</v>
      </c>
      <c r="AB251" s="112" t="s">
        <v>296</v>
      </c>
      <c r="AC251" s="112" t="n">
        <f aca="false">Tabla_Simulada!AD251-Tabla_ValidaciónMétodo!AD251</f>
        <v>0</v>
      </c>
      <c r="AD251" s="111"/>
      <c r="AE251" s="113" t="n">
        <f aca="false">Tabla_Simulada!AF251-Tabla_ValidaciónMétodo!AF251</f>
        <v>0</v>
      </c>
      <c r="AF251" s="111"/>
      <c r="AG251" s="114" t="n">
        <f aca="false">Tabla_Simulada!AH251-Tabla_ValidaciónMétodo!AH251</f>
        <v>0</v>
      </c>
      <c r="AH251" s="111"/>
      <c r="AI251" s="114" t="n">
        <f aca="false">Tabla_Simulada!AJ251-Tabla_ValidaciónMétodo!AJ251</f>
        <v>0</v>
      </c>
      <c r="AJ251" s="111"/>
      <c r="AK251" s="114" t="n">
        <f aca="false">Tabla_Simulada!AL251-Tabla_ValidaciónMétodo!AL251</f>
        <v>0</v>
      </c>
      <c r="AL251" s="111"/>
      <c r="AM251" s="114"/>
    </row>
    <row r="252" s="54" customFormat="true" ht="13.8" hidden="false" customHeight="false" outlineLevel="0" collapsed="false">
      <c r="A252" s="57" t="s">
        <v>82</v>
      </c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S252" s="125"/>
      <c r="T252" s="125"/>
      <c r="U252" s="125"/>
      <c r="V252" s="125"/>
      <c r="W252" s="125"/>
      <c r="X252" s="125"/>
      <c r="Y252" s="125"/>
      <c r="Z252" s="125"/>
      <c r="AZ252" s="125"/>
      <c r="BA252" s="125"/>
      <c r="BB252" s="125"/>
      <c r="BC252" s="125"/>
      <c r="BD252" s="125"/>
      <c r="BE252" s="125"/>
      <c r="AME252" s="151"/>
      <c r="AMF252" s="151"/>
      <c r="AMG252" s="151"/>
      <c r="AMH252" s="151"/>
      <c r="AMI252" s="151"/>
      <c r="AMJ252" s="151"/>
    </row>
    <row r="253" customFormat="false" ht="13.8" hidden="false" customHeight="false" outlineLevel="0" collapsed="false">
      <c r="A253" s="126"/>
    </row>
    <row r="254" customFormat="false" ht="13.8" hidden="false" customHeight="false" outlineLevel="0" collapsed="false">
      <c r="A254" s="126"/>
    </row>
    <row r="255" customFormat="false" ht="13.8" hidden="false" customHeight="false" outlineLevel="0" collapsed="false">
      <c r="A255" s="126"/>
    </row>
    <row r="256" customFormat="false" ht="13.8" hidden="false" customHeight="false" outlineLevel="0" collapsed="false">
      <c r="A256" s="16" t="str">
        <f aca="false">"Tabla " &amp; TEXT((ROW()+24) / 35, "0")</f>
        <v>Tabla 8</v>
      </c>
      <c r="B256" s="16"/>
      <c r="C256" s="16"/>
      <c r="D256" s="16"/>
      <c r="E256" s="16"/>
      <c r="F256" s="16"/>
      <c r="G256" s="16"/>
      <c r="H256" s="16"/>
      <c r="I256" s="16"/>
      <c r="J256" s="16"/>
      <c r="S256" s="189"/>
      <c r="T256" s="189"/>
      <c r="U256" s="189"/>
      <c r="V256" s="189"/>
      <c r="W256" s="189"/>
      <c r="X256" s="189"/>
      <c r="Y256" s="189"/>
      <c r="Z256" s="189"/>
    </row>
    <row r="257" customFormat="false" ht="12.75" hidden="false" customHeight="true" outlineLevel="0" collapsed="false">
      <c r="A257" s="16" t="s">
        <v>148</v>
      </c>
      <c r="B257" s="16"/>
      <c r="C257" s="16"/>
      <c r="D257" s="16"/>
      <c r="E257" s="16"/>
      <c r="F257" s="16"/>
      <c r="G257" s="16"/>
      <c r="H257" s="16"/>
      <c r="I257" s="16"/>
      <c r="J257" s="16"/>
      <c r="S257" s="189"/>
      <c r="T257" s="189"/>
      <c r="U257" s="189"/>
      <c r="V257" s="189"/>
      <c r="W257" s="189"/>
      <c r="X257" s="189"/>
      <c r="Y257" s="189"/>
      <c r="Z257" s="189"/>
    </row>
    <row r="258" customFormat="false" ht="15.8" hidden="false" customHeight="true" outlineLevel="0" collapsed="false">
      <c r="A258" s="66" t="s">
        <v>30</v>
      </c>
      <c r="B258" s="136" t="s">
        <v>275</v>
      </c>
      <c r="C258" s="136"/>
      <c r="D258" s="136"/>
      <c r="E258" s="136"/>
      <c r="F258" s="136"/>
      <c r="G258" s="136"/>
      <c r="H258" s="136"/>
      <c r="I258" s="69" t="s">
        <v>32</v>
      </c>
      <c r="J258" s="69" t="s">
        <v>33</v>
      </c>
      <c r="K258" s="69" t="s">
        <v>276</v>
      </c>
      <c r="L258" s="69" t="s">
        <v>277</v>
      </c>
      <c r="M258" s="69" t="s">
        <v>278</v>
      </c>
      <c r="N258" s="69" t="s">
        <v>34</v>
      </c>
      <c r="O258" s="69" t="s">
        <v>280</v>
      </c>
      <c r="P258" s="69" t="s">
        <v>281</v>
      </c>
      <c r="Q258" s="69" t="s">
        <v>282</v>
      </c>
      <c r="S258" s="136" t="s">
        <v>275</v>
      </c>
      <c r="T258" s="136"/>
      <c r="U258" s="136"/>
      <c r="V258" s="136"/>
      <c r="W258" s="136"/>
      <c r="X258" s="136"/>
      <c r="Y258" s="136"/>
      <c r="Z258" s="136"/>
      <c r="AC258" s="73" t="s">
        <v>284</v>
      </c>
      <c r="AD258" s="73"/>
      <c r="AE258" s="73" t="s">
        <v>285</v>
      </c>
      <c r="AF258" s="73"/>
      <c r="AG258" s="73" t="s">
        <v>286</v>
      </c>
      <c r="AH258" s="73"/>
      <c r="AI258" s="73" t="s">
        <v>287</v>
      </c>
      <c r="AJ258" s="73"/>
      <c r="AK258" s="73" t="s">
        <v>288</v>
      </c>
      <c r="AL258" s="73"/>
      <c r="AM258" s="74" t="s">
        <v>289</v>
      </c>
      <c r="AO258" s="73" t="s">
        <v>284</v>
      </c>
      <c r="AP258" s="73"/>
      <c r="AQ258" s="73" t="s">
        <v>285</v>
      </c>
      <c r="AR258" s="73"/>
      <c r="AS258" s="73" t="s">
        <v>286</v>
      </c>
      <c r="AT258" s="73"/>
      <c r="AU258" s="73" t="s">
        <v>287</v>
      </c>
      <c r="AV258" s="73"/>
      <c r="AW258" s="74" t="s">
        <v>288</v>
      </c>
      <c r="AX258" s="74"/>
    </row>
    <row r="259" customFormat="false" ht="37.3" hidden="false" customHeight="false" outlineLevel="0" collapsed="false">
      <c r="A259" s="66"/>
      <c r="B259" s="137" t="s">
        <v>149</v>
      </c>
      <c r="C259" s="137" t="s">
        <v>150</v>
      </c>
      <c r="D259" s="137" t="s">
        <v>151</v>
      </c>
      <c r="E259" s="137" t="s">
        <v>152</v>
      </c>
      <c r="F259" s="137" t="s">
        <v>153</v>
      </c>
      <c r="G259" s="137" t="s">
        <v>154</v>
      </c>
      <c r="H259" s="137" t="s">
        <v>155</v>
      </c>
      <c r="I259" s="69"/>
      <c r="J259" s="69"/>
      <c r="K259" s="69"/>
      <c r="L259" s="69"/>
      <c r="M259" s="69"/>
      <c r="N259" s="69"/>
      <c r="O259" s="69"/>
      <c r="P259" s="69"/>
      <c r="Q259" s="69"/>
      <c r="S259" s="137" t="s">
        <v>149</v>
      </c>
      <c r="T259" s="137" t="s">
        <v>150</v>
      </c>
      <c r="U259" s="137" t="s">
        <v>151</v>
      </c>
      <c r="V259" s="137" t="s">
        <v>152</v>
      </c>
      <c r="W259" s="137" t="s">
        <v>153</v>
      </c>
      <c r="X259" s="137" t="s">
        <v>154</v>
      </c>
      <c r="Y259" s="137" t="s">
        <v>155</v>
      </c>
      <c r="Z259" s="69" t="s">
        <v>43</v>
      </c>
      <c r="AC259" s="73" t="s">
        <v>290</v>
      </c>
      <c r="AD259" s="73" t="s">
        <v>291</v>
      </c>
      <c r="AE259" s="73" t="s">
        <v>290</v>
      </c>
      <c r="AF259" s="73" t="s">
        <v>291</v>
      </c>
      <c r="AG259" s="73" t="s">
        <v>290</v>
      </c>
      <c r="AH259" s="73" t="s">
        <v>291</v>
      </c>
      <c r="AI259" s="73" t="s">
        <v>290</v>
      </c>
      <c r="AJ259" s="73" t="s">
        <v>291</v>
      </c>
      <c r="AK259" s="73" t="s">
        <v>290</v>
      </c>
      <c r="AL259" s="73" t="s">
        <v>291</v>
      </c>
      <c r="AM259" s="75" t="s">
        <v>292</v>
      </c>
      <c r="AO259" s="73" t="s">
        <v>293</v>
      </c>
      <c r="AP259" s="73" t="s">
        <v>294</v>
      </c>
      <c r="AQ259" s="73" t="s">
        <v>293</v>
      </c>
      <c r="AR259" s="73" t="s">
        <v>294</v>
      </c>
      <c r="AS259" s="73" t="s">
        <v>293</v>
      </c>
      <c r="AT259" s="73" t="s">
        <v>294</v>
      </c>
      <c r="AU259" s="73" t="s">
        <v>293</v>
      </c>
      <c r="AV259" s="73" t="s">
        <v>294</v>
      </c>
      <c r="AW259" s="73" t="s">
        <v>293</v>
      </c>
      <c r="AX259" s="75" t="s">
        <v>294</v>
      </c>
    </row>
    <row r="260" customFormat="false" ht="13.8" hidden="false" customHeight="false" outlineLevel="0" collapsed="false">
      <c r="A260" s="76" t="s">
        <v>44</v>
      </c>
      <c r="B260" s="79" t="n">
        <f aca="false">Tabla_Simulada!B260-Tabla_ValidaciónMétodo!B260</f>
        <v>0</v>
      </c>
      <c r="C260" s="79" t="n">
        <f aca="false">Tabla_Simulada!C260-Tabla_ValidaciónMétodo!C260</f>
        <v>0</v>
      </c>
      <c r="D260" s="79" t="n">
        <f aca="false">Tabla_Simulada!D260-Tabla_ValidaciónMétodo!D260</f>
        <v>0</v>
      </c>
      <c r="E260" s="79" t="n">
        <f aca="false">Tabla_Simulada!E260-Tabla_ValidaciónMétodo!E260</f>
        <v>0</v>
      </c>
      <c r="F260" s="79" t="n">
        <f aca="false">Tabla_Simulada!F260-Tabla_ValidaciónMétodo!F260</f>
        <v>0</v>
      </c>
      <c r="G260" s="79" t="n">
        <f aca="false">Tabla_Simulada!G260-Tabla_ValidaciónMétodo!G260</f>
        <v>0</v>
      </c>
      <c r="H260" s="79" t="n">
        <f aca="false">Tabla_Simulada!H260-Tabla_ValidaciónMétodo!H260</f>
        <v>0</v>
      </c>
      <c r="I260" s="88" t="n">
        <f aca="false">Tabla_Simulada!I260-Tabla_ValidaciónMétodo!I260</f>
        <v>0</v>
      </c>
      <c r="J260" s="79" t="n">
        <f aca="false">Tabla_Simulada!J260-Tabla_ValidaciónMétodo!J260</f>
        <v>0</v>
      </c>
      <c r="K260" s="88" t="n">
        <f aca="false">Tabla_Simulada!K260-Tabla_ValidaciónMétodo!K260</f>
        <v>0</v>
      </c>
      <c r="L260" s="81" t="n">
        <f aca="false">Tabla_Simulada!L260-Tabla_ValidaciónMétodo!L260</f>
        <v>0</v>
      </c>
      <c r="M260" s="94" t="n">
        <f aca="false">Tabla_Simulada!M260-Tabla_ValidaciónMétodo!M260</f>
        <v>0</v>
      </c>
      <c r="N260" s="81" t="n">
        <f aca="false">Tabla_Simulada!N260-Tabla_ValidaciónMétodo!N260</f>
        <v>0</v>
      </c>
      <c r="O260" s="81" t="n">
        <f aca="false">Tabla_Simulada!P260-Tabla_ValidaciónMétodo!P260</f>
        <v>0</v>
      </c>
      <c r="P260" s="81" t="n">
        <f aca="false">Tabla_Simulada!Q260-Tabla_ValidaciónMétodo!Q260</f>
        <v>0</v>
      </c>
      <c r="Q260" s="81" t="n">
        <f aca="false">Tabla_Simulada!R260-Tabla_ValidaciónMétodo!R260</f>
        <v>0</v>
      </c>
      <c r="S260" s="79" t="n">
        <f aca="false">Tabla_Simulada!T260-Tabla_ValidaciónMétodo!T260</f>
        <v>0</v>
      </c>
      <c r="T260" s="79" t="n">
        <f aca="false">Tabla_Simulada!U260-Tabla_ValidaciónMétodo!U260</f>
        <v>0</v>
      </c>
      <c r="U260" s="79" t="n">
        <f aca="false">Tabla_Simulada!V260-Tabla_ValidaciónMétodo!V260</f>
        <v>0</v>
      </c>
      <c r="V260" s="79" t="n">
        <f aca="false">Tabla_Simulada!W260-Tabla_ValidaciónMétodo!W260</f>
        <v>0</v>
      </c>
      <c r="W260" s="79" t="n">
        <f aca="false">Tabla_Simulada!X260-Tabla_ValidaciónMétodo!X260</f>
        <v>0</v>
      </c>
      <c r="X260" s="79" t="n">
        <f aca="false">Tabla_Simulada!Y260-Tabla_ValidaciónMétodo!Y260</f>
        <v>0</v>
      </c>
      <c r="Y260" s="79" t="n">
        <f aca="false">Tabla_Simulada!Z260-Tabla_ValidaciónMétodo!Z260</f>
        <v>0</v>
      </c>
      <c r="Z260" s="79" t="n">
        <f aca="false">Tabla_Simulada!AA260-Tabla_ValidaciónMétodo!AA260</f>
        <v>0</v>
      </c>
      <c r="AC260" s="85" t="n">
        <f aca="false">Tabla_Simulada!AD260-Tabla_ValidaciónMétodo!AD260</f>
        <v>0</v>
      </c>
      <c r="AD260" s="86" t="n">
        <f aca="false">Tabla_Simulada!AE260-Tabla_ValidaciónMétodo!AE260</f>
        <v>0</v>
      </c>
      <c r="AE260" s="87" t="n">
        <f aca="false">Tabla_Simulada!AF260-Tabla_ValidaciónMétodo!AF260</f>
        <v>0</v>
      </c>
      <c r="AF260" s="86" t="n">
        <f aca="false">Tabla_Simulada!AG260-Tabla_ValidaciónMétodo!AG260</f>
        <v>0</v>
      </c>
      <c r="AG260" s="86" t="n">
        <f aca="false">Tabla_Simulada!AH260-Tabla_ValidaciónMétodo!AH260</f>
        <v>0</v>
      </c>
      <c r="AH260" s="86" t="n">
        <f aca="false">Tabla_Simulada!AI260-Tabla_ValidaciónMétodo!AI260</f>
        <v>0</v>
      </c>
      <c r="AI260" s="86" t="n">
        <f aca="false">Tabla_Simulada!AJ260-Tabla_ValidaciónMétodo!AJ260</f>
        <v>0</v>
      </c>
      <c r="AJ260" s="86" t="n">
        <f aca="false">Tabla_Simulada!AK260-Tabla_ValidaciónMétodo!AK260</f>
        <v>0</v>
      </c>
      <c r="AK260" s="86" t="n">
        <f aca="false">Tabla_Simulada!AL260-Tabla_ValidaciónMétodo!AL260</f>
        <v>0</v>
      </c>
      <c r="AL260" s="86" t="n">
        <f aca="false">Tabla_Simulada!AM260-Tabla_ValidaciónMétodo!AM260</f>
        <v>0</v>
      </c>
      <c r="AM260" s="86" t="n">
        <f aca="false">Tabla_Simulada!AN260-Tabla_ValidaciónMétodo!AN260</f>
        <v>0</v>
      </c>
      <c r="AO260" s="88" t="n">
        <f aca="false">Tabla_Simulada!AP260-Tabla_ValidaciónMétodo!AP260</f>
        <v>0</v>
      </c>
      <c r="AP260" s="79" t="n">
        <f aca="false">Tabla_Simulada!AQ260-Tabla_ValidaciónMétodo!AQ260</f>
        <v>0</v>
      </c>
      <c r="AQ260" s="88" t="n">
        <f aca="false">Tabla_Simulada!AR260-Tabla_ValidaciónMétodo!AR260</f>
        <v>0</v>
      </c>
      <c r="AR260" s="79" t="n">
        <f aca="false">Tabla_Simulada!AS260-Tabla_ValidaciónMétodo!AS260</f>
        <v>0</v>
      </c>
      <c r="AS260" s="88" t="n">
        <f aca="false">Tabla_Simulada!AT260-Tabla_ValidaciónMétodo!AT260</f>
        <v>0</v>
      </c>
      <c r="AT260" s="79" t="n">
        <f aca="false">Tabla_Simulada!AU260-Tabla_ValidaciónMétodo!AU260</f>
        <v>0</v>
      </c>
      <c r="AU260" s="88" t="n">
        <f aca="false">Tabla_Simulada!AV260-Tabla_ValidaciónMétodo!AV260</f>
        <v>0</v>
      </c>
      <c r="AV260" s="79" t="n">
        <f aca="false">Tabla_Simulada!AW260-Tabla_ValidaciónMétodo!AW260</f>
        <v>0</v>
      </c>
      <c r="AW260" s="88" t="n">
        <f aca="false">Tabla_Simulada!AX260-Tabla_ValidaciónMétodo!AX260</f>
        <v>0</v>
      </c>
      <c r="AX260" s="79" t="n">
        <f aca="false">Tabla_Simulada!AY260-Tabla_ValidaciónMétodo!AY260</f>
        <v>0</v>
      </c>
    </row>
    <row r="261" customFormat="false" ht="13.8" hidden="false" customHeight="false" outlineLevel="0" collapsed="false">
      <c r="A261" s="89" t="s">
        <v>45</v>
      </c>
      <c r="B261" s="81" t="n">
        <f aca="false">Tabla_Simulada!B261-Tabla_ValidaciónMétodo!B261</f>
        <v>0</v>
      </c>
      <c r="C261" s="81" t="n">
        <f aca="false">Tabla_Simulada!C261-Tabla_ValidaciónMétodo!C261</f>
        <v>0</v>
      </c>
      <c r="D261" s="81" t="n">
        <f aca="false">Tabla_Simulada!D261-Tabla_ValidaciónMétodo!D261</f>
        <v>0</v>
      </c>
      <c r="E261" s="81" t="n">
        <f aca="false">Tabla_Simulada!E261-Tabla_ValidaciónMétodo!E261</f>
        <v>0</v>
      </c>
      <c r="F261" s="81" t="n">
        <f aca="false">Tabla_Simulada!F261-Tabla_ValidaciónMétodo!F261</f>
        <v>0</v>
      </c>
      <c r="G261" s="81" t="n">
        <f aca="false">Tabla_Simulada!G261-Tabla_ValidaciónMétodo!G261</f>
        <v>0</v>
      </c>
      <c r="H261" s="81" t="n">
        <f aca="false">Tabla_Simulada!H261-Tabla_ValidaciónMétodo!H261</f>
        <v>0</v>
      </c>
      <c r="I261" s="94" t="n">
        <f aca="false">Tabla_Simulada!I261-Tabla_ValidaciónMétodo!I261</f>
        <v>0</v>
      </c>
      <c r="J261" s="81" t="n">
        <f aca="false">Tabla_Simulada!J261-Tabla_ValidaciónMétodo!J261</f>
        <v>0</v>
      </c>
      <c r="K261" s="94" t="n">
        <f aca="false">Tabla_Simulada!K261-Tabla_ValidaciónMétodo!K261</f>
        <v>0</v>
      </c>
      <c r="L261" s="81" t="n">
        <f aca="false">Tabla_Simulada!L261-Tabla_ValidaciónMétodo!L261</f>
        <v>0</v>
      </c>
      <c r="M261" s="94" t="n">
        <f aca="false">Tabla_Simulada!M261-Tabla_ValidaciónMétodo!M261</f>
        <v>0</v>
      </c>
      <c r="N261" s="81" t="n">
        <f aca="false">Tabla_Simulada!N261-Tabla_ValidaciónMétodo!N261</f>
        <v>0</v>
      </c>
      <c r="O261" s="81" t="n">
        <f aca="false">Tabla_Simulada!P261-Tabla_ValidaciónMétodo!P261</f>
        <v>0</v>
      </c>
      <c r="P261" s="81" t="n">
        <f aca="false">Tabla_Simulada!Q261-Tabla_ValidaciónMétodo!Q261</f>
        <v>0</v>
      </c>
      <c r="Q261" s="81" t="n">
        <f aca="false">Tabla_Simulada!R261-Tabla_ValidaciónMétodo!R261</f>
        <v>0</v>
      </c>
      <c r="S261" s="81" t="n">
        <f aca="false">Tabla_Simulada!T261-Tabla_ValidaciónMétodo!T261</f>
        <v>0</v>
      </c>
      <c r="T261" s="81" t="n">
        <f aca="false">Tabla_Simulada!U261-Tabla_ValidaciónMétodo!U261</f>
        <v>0</v>
      </c>
      <c r="U261" s="81" t="n">
        <f aca="false">Tabla_Simulada!V261-Tabla_ValidaciónMétodo!V261</f>
        <v>0</v>
      </c>
      <c r="V261" s="81" t="n">
        <f aca="false">Tabla_Simulada!W261-Tabla_ValidaciónMétodo!W261</f>
        <v>0</v>
      </c>
      <c r="W261" s="81" t="n">
        <f aca="false">Tabla_Simulada!X261-Tabla_ValidaciónMétodo!X261</f>
        <v>0</v>
      </c>
      <c r="X261" s="81" t="n">
        <f aca="false">Tabla_Simulada!Y261-Tabla_ValidaciónMétodo!Y261</f>
        <v>0</v>
      </c>
      <c r="Y261" s="81" t="n">
        <f aca="false">Tabla_Simulada!Z261-Tabla_ValidaciónMétodo!Z261</f>
        <v>0</v>
      </c>
      <c r="Z261" s="81" t="n">
        <f aca="false">Tabla_Simulada!AA261-Tabla_ValidaciónMétodo!AA261</f>
        <v>0</v>
      </c>
      <c r="AC261" s="91" t="n">
        <f aca="false">Tabla_Simulada!AD261-Tabla_ValidaciónMétodo!AD261</f>
        <v>0</v>
      </c>
      <c r="AD261" s="92" t="n">
        <f aca="false">Tabla_Simulada!AE261-Tabla_ValidaciónMétodo!AE261</f>
        <v>0</v>
      </c>
      <c r="AE261" s="93" t="n">
        <f aca="false">Tabla_Simulada!AF261-Tabla_ValidaciónMétodo!AF261</f>
        <v>0</v>
      </c>
      <c r="AF261" s="92" t="n">
        <f aca="false">Tabla_Simulada!AG261-Tabla_ValidaciónMétodo!AG261</f>
        <v>0</v>
      </c>
      <c r="AG261" s="92" t="n">
        <f aca="false">Tabla_Simulada!AH261-Tabla_ValidaciónMétodo!AH261</f>
        <v>0</v>
      </c>
      <c r="AH261" s="92" t="n">
        <f aca="false">Tabla_Simulada!AI261-Tabla_ValidaciónMétodo!AI261</f>
        <v>0</v>
      </c>
      <c r="AI261" s="92" t="n">
        <f aca="false">Tabla_Simulada!AJ261-Tabla_ValidaciónMétodo!AJ261</f>
        <v>0</v>
      </c>
      <c r="AJ261" s="92" t="n">
        <f aca="false">Tabla_Simulada!AK261-Tabla_ValidaciónMétodo!AK261</f>
        <v>0</v>
      </c>
      <c r="AK261" s="92" t="n">
        <f aca="false">Tabla_Simulada!AL261-Tabla_ValidaciónMétodo!AL261</f>
        <v>0</v>
      </c>
      <c r="AL261" s="92" t="n">
        <f aca="false">Tabla_Simulada!AM261-Tabla_ValidaciónMétodo!AM261</f>
        <v>0</v>
      </c>
      <c r="AM261" s="92" t="n">
        <f aca="false">Tabla_Simulada!AN261-Tabla_ValidaciónMétodo!AN261</f>
        <v>0</v>
      </c>
      <c r="AO261" s="94" t="n">
        <f aca="false">Tabla_Simulada!AP261-Tabla_ValidaciónMétodo!AP261</f>
        <v>0</v>
      </c>
      <c r="AP261" s="81" t="n">
        <f aca="false">Tabla_Simulada!AQ261-Tabla_ValidaciónMétodo!AQ261</f>
        <v>0</v>
      </c>
      <c r="AQ261" s="94" t="n">
        <f aca="false">Tabla_Simulada!AR261-Tabla_ValidaciónMétodo!AR261</f>
        <v>0</v>
      </c>
      <c r="AR261" s="81" t="n">
        <f aca="false">Tabla_Simulada!AS261-Tabla_ValidaciónMétodo!AS261</f>
        <v>0</v>
      </c>
      <c r="AS261" s="94" t="n">
        <f aca="false">Tabla_Simulada!AT261-Tabla_ValidaciónMétodo!AT261</f>
        <v>0</v>
      </c>
      <c r="AT261" s="81" t="n">
        <f aca="false">Tabla_Simulada!AU261-Tabla_ValidaciónMétodo!AU261</f>
        <v>0</v>
      </c>
      <c r="AU261" s="94" t="n">
        <f aca="false">Tabla_Simulada!AV261-Tabla_ValidaciónMétodo!AV261</f>
        <v>0</v>
      </c>
      <c r="AV261" s="81" t="n">
        <f aca="false">Tabla_Simulada!AW261-Tabla_ValidaciónMétodo!AW261</f>
        <v>0</v>
      </c>
      <c r="AW261" s="94" t="n">
        <f aca="false">Tabla_Simulada!AX261-Tabla_ValidaciónMétodo!AX261</f>
        <v>0</v>
      </c>
      <c r="AX261" s="81" t="n">
        <f aca="false">Tabla_Simulada!AY261-Tabla_ValidaciónMétodo!AY261</f>
        <v>0</v>
      </c>
    </row>
    <row r="262" customFormat="false" ht="13.8" hidden="false" customHeight="false" outlineLevel="0" collapsed="false">
      <c r="A262" s="89" t="s">
        <v>46</v>
      </c>
      <c r="B262" s="81" t="n">
        <f aca="false">Tabla_Simulada!B262-Tabla_ValidaciónMétodo!B262</f>
        <v>0</v>
      </c>
      <c r="C262" s="81" t="n">
        <f aca="false">Tabla_Simulada!C262-Tabla_ValidaciónMétodo!C262</f>
        <v>0</v>
      </c>
      <c r="D262" s="81" t="n">
        <f aca="false">Tabla_Simulada!D262-Tabla_ValidaciónMétodo!D262</f>
        <v>0</v>
      </c>
      <c r="E262" s="81" t="n">
        <f aca="false">Tabla_Simulada!E262-Tabla_ValidaciónMétodo!E262</f>
        <v>0</v>
      </c>
      <c r="F262" s="81" t="n">
        <f aca="false">Tabla_Simulada!F262-Tabla_ValidaciónMétodo!F262</f>
        <v>0</v>
      </c>
      <c r="G262" s="81" t="n">
        <f aca="false">Tabla_Simulada!G262-Tabla_ValidaciónMétodo!G262</f>
        <v>0</v>
      </c>
      <c r="H262" s="81" t="n">
        <f aca="false">Tabla_Simulada!H262-Tabla_ValidaciónMétodo!H262</f>
        <v>0</v>
      </c>
      <c r="I262" s="94" t="n">
        <f aca="false">Tabla_Simulada!I262-Tabla_ValidaciónMétodo!I262</f>
        <v>0</v>
      </c>
      <c r="J262" s="81" t="n">
        <f aca="false">Tabla_Simulada!J262-Tabla_ValidaciónMétodo!J262</f>
        <v>0</v>
      </c>
      <c r="K262" s="94" t="n">
        <f aca="false">Tabla_Simulada!K262-Tabla_ValidaciónMétodo!K262</f>
        <v>0</v>
      </c>
      <c r="L262" s="81" t="n">
        <f aca="false">Tabla_Simulada!L262-Tabla_ValidaciónMétodo!L262</f>
        <v>0</v>
      </c>
      <c r="M262" s="94" t="n">
        <f aca="false">Tabla_Simulada!M262-Tabla_ValidaciónMétodo!M262</f>
        <v>0</v>
      </c>
      <c r="N262" s="81" t="n">
        <f aca="false">Tabla_Simulada!N262-Tabla_ValidaciónMétodo!N262</f>
        <v>0</v>
      </c>
      <c r="O262" s="81" t="n">
        <f aca="false">Tabla_Simulada!P262-Tabla_ValidaciónMétodo!P262</f>
        <v>0</v>
      </c>
      <c r="P262" s="81" t="n">
        <f aca="false">Tabla_Simulada!Q262-Tabla_ValidaciónMétodo!Q262</f>
        <v>0</v>
      </c>
      <c r="Q262" s="81" t="n">
        <f aca="false">Tabla_Simulada!R262-Tabla_ValidaciónMétodo!R262</f>
        <v>0</v>
      </c>
      <c r="S262" s="81" t="n">
        <f aca="false">Tabla_Simulada!T262-Tabla_ValidaciónMétodo!T262</f>
        <v>0</v>
      </c>
      <c r="T262" s="81" t="n">
        <f aca="false">Tabla_Simulada!U262-Tabla_ValidaciónMétodo!U262</f>
        <v>0</v>
      </c>
      <c r="U262" s="81" t="n">
        <f aca="false">Tabla_Simulada!V262-Tabla_ValidaciónMétodo!V262</f>
        <v>0</v>
      </c>
      <c r="V262" s="81" t="n">
        <f aca="false">Tabla_Simulada!W262-Tabla_ValidaciónMétodo!W262</f>
        <v>0</v>
      </c>
      <c r="W262" s="81" t="n">
        <f aca="false">Tabla_Simulada!X262-Tabla_ValidaciónMétodo!X262</f>
        <v>0</v>
      </c>
      <c r="X262" s="81" t="n">
        <f aca="false">Tabla_Simulada!Y262-Tabla_ValidaciónMétodo!Y262</f>
        <v>0</v>
      </c>
      <c r="Y262" s="81" t="n">
        <f aca="false">Tabla_Simulada!Z262-Tabla_ValidaciónMétodo!Z262</f>
        <v>0</v>
      </c>
      <c r="Z262" s="81" t="n">
        <f aca="false">Tabla_Simulada!AA262-Tabla_ValidaciónMétodo!AA262</f>
        <v>0</v>
      </c>
      <c r="AC262" s="91" t="n">
        <f aca="false">Tabla_Simulada!AD262-Tabla_ValidaciónMétodo!AD262</f>
        <v>0</v>
      </c>
      <c r="AD262" s="92" t="n">
        <f aca="false">Tabla_Simulada!AE262-Tabla_ValidaciónMétodo!AE262</f>
        <v>0</v>
      </c>
      <c r="AE262" s="93" t="n">
        <f aca="false">Tabla_Simulada!AF262-Tabla_ValidaciónMétodo!AF262</f>
        <v>0</v>
      </c>
      <c r="AF262" s="92" t="n">
        <f aca="false">Tabla_Simulada!AG262-Tabla_ValidaciónMétodo!AG262</f>
        <v>0</v>
      </c>
      <c r="AG262" s="92" t="n">
        <f aca="false">Tabla_Simulada!AH262-Tabla_ValidaciónMétodo!AH262</f>
        <v>0</v>
      </c>
      <c r="AH262" s="92" t="n">
        <f aca="false">Tabla_Simulada!AI262-Tabla_ValidaciónMétodo!AI262</f>
        <v>0</v>
      </c>
      <c r="AI262" s="92" t="n">
        <f aca="false">Tabla_Simulada!AJ262-Tabla_ValidaciónMétodo!AJ262</f>
        <v>0</v>
      </c>
      <c r="AJ262" s="92" t="n">
        <f aca="false">Tabla_Simulada!AK262-Tabla_ValidaciónMétodo!AK262</f>
        <v>0</v>
      </c>
      <c r="AK262" s="92" t="n">
        <f aca="false">Tabla_Simulada!AL262-Tabla_ValidaciónMétodo!AL262</f>
        <v>0</v>
      </c>
      <c r="AL262" s="92" t="n">
        <f aca="false">Tabla_Simulada!AM262-Tabla_ValidaciónMétodo!AM262</f>
        <v>0</v>
      </c>
      <c r="AM262" s="92" t="n">
        <f aca="false">Tabla_Simulada!AN262-Tabla_ValidaciónMétodo!AN262</f>
        <v>0</v>
      </c>
      <c r="AO262" s="94" t="n">
        <f aca="false">Tabla_Simulada!AP262-Tabla_ValidaciónMétodo!AP262</f>
        <v>0</v>
      </c>
      <c r="AP262" s="81" t="n">
        <f aca="false">Tabla_Simulada!AQ262-Tabla_ValidaciónMétodo!AQ262</f>
        <v>0</v>
      </c>
      <c r="AQ262" s="94" t="n">
        <f aca="false">Tabla_Simulada!AR262-Tabla_ValidaciónMétodo!AR262</f>
        <v>0</v>
      </c>
      <c r="AR262" s="81" t="n">
        <f aca="false">Tabla_Simulada!AS262-Tabla_ValidaciónMétodo!AS262</f>
        <v>0</v>
      </c>
      <c r="AS262" s="94" t="n">
        <f aca="false">Tabla_Simulada!AT262-Tabla_ValidaciónMétodo!AT262</f>
        <v>0</v>
      </c>
      <c r="AT262" s="81" t="n">
        <f aca="false">Tabla_Simulada!AU262-Tabla_ValidaciónMétodo!AU262</f>
        <v>0</v>
      </c>
      <c r="AU262" s="94" t="n">
        <f aca="false">Tabla_Simulada!AV262-Tabla_ValidaciónMétodo!AV262</f>
        <v>0</v>
      </c>
      <c r="AV262" s="81" t="n">
        <f aca="false">Tabla_Simulada!AW262-Tabla_ValidaciónMétodo!AW262</f>
        <v>0</v>
      </c>
      <c r="AW262" s="94" t="n">
        <f aca="false">Tabla_Simulada!AX262-Tabla_ValidaciónMétodo!AX262</f>
        <v>0</v>
      </c>
      <c r="AX262" s="81" t="n">
        <f aca="false">Tabla_Simulada!AY262-Tabla_ValidaciónMétodo!AY262</f>
        <v>0</v>
      </c>
    </row>
    <row r="263" customFormat="false" ht="13.8" hidden="false" customHeight="false" outlineLevel="0" collapsed="false">
      <c r="A263" s="89" t="s">
        <v>47</v>
      </c>
      <c r="B263" s="81" t="n">
        <f aca="false">Tabla_Simulada!B263-Tabla_ValidaciónMétodo!B263</f>
        <v>0</v>
      </c>
      <c r="C263" s="81" t="n">
        <f aca="false">Tabla_Simulada!C263-Tabla_ValidaciónMétodo!C263</f>
        <v>0</v>
      </c>
      <c r="D263" s="81" t="n">
        <f aca="false">Tabla_Simulada!D263-Tabla_ValidaciónMétodo!D263</f>
        <v>0</v>
      </c>
      <c r="E263" s="81" t="n">
        <f aca="false">Tabla_Simulada!E263-Tabla_ValidaciónMétodo!E263</f>
        <v>0</v>
      </c>
      <c r="F263" s="81" t="n">
        <f aca="false">Tabla_Simulada!F263-Tabla_ValidaciónMétodo!F263</f>
        <v>0</v>
      </c>
      <c r="G263" s="81" t="n">
        <f aca="false">Tabla_Simulada!G263-Tabla_ValidaciónMétodo!G263</f>
        <v>0</v>
      </c>
      <c r="H263" s="81" t="n">
        <f aca="false">Tabla_Simulada!H263-Tabla_ValidaciónMétodo!H263</f>
        <v>0</v>
      </c>
      <c r="I263" s="94" t="n">
        <f aca="false">Tabla_Simulada!I263-Tabla_ValidaciónMétodo!I263</f>
        <v>0</v>
      </c>
      <c r="J263" s="81" t="n">
        <f aca="false">Tabla_Simulada!J263-Tabla_ValidaciónMétodo!J263</f>
        <v>0</v>
      </c>
      <c r="K263" s="94" t="n">
        <f aca="false">Tabla_Simulada!K263-Tabla_ValidaciónMétodo!K263</f>
        <v>0</v>
      </c>
      <c r="L263" s="81" t="n">
        <f aca="false">Tabla_Simulada!L263-Tabla_ValidaciónMétodo!L263</f>
        <v>0</v>
      </c>
      <c r="M263" s="94" t="n">
        <f aca="false">Tabla_Simulada!M263-Tabla_ValidaciónMétodo!M263</f>
        <v>0</v>
      </c>
      <c r="N263" s="81" t="n">
        <f aca="false">Tabla_Simulada!N263-Tabla_ValidaciónMétodo!N263</f>
        <v>0</v>
      </c>
      <c r="O263" s="81" t="n">
        <f aca="false">Tabla_Simulada!P263-Tabla_ValidaciónMétodo!P263</f>
        <v>0</v>
      </c>
      <c r="P263" s="81" t="n">
        <f aca="false">Tabla_Simulada!Q263-Tabla_ValidaciónMétodo!Q263</f>
        <v>0</v>
      </c>
      <c r="Q263" s="81" t="n">
        <f aca="false">Tabla_Simulada!R263-Tabla_ValidaciónMétodo!R263</f>
        <v>0</v>
      </c>
      <c r="S263" s="81" t="n">
        <f aca="false">Tabla_Simulada!T263-Tabla_ValidaciónMétodo!T263</f>
        <v>0</v>
      </c>
      <c r="T263" s="81" t="n">
        <f aca="false">Tabla_Simulada!U263-Tabla_ValidaciónMétodo!U263</f>
        <v>0</v>
      </c>
      <c r="U263" s="81" t="n">
        <f aca="false">Tabla_Simulada!V263-Tabla_ValidaciónMétodo!V263</f>
        <v>0</v>
      </c>
      <c r="V263" s="81" t="n">
        <f aca="false">Tabla_Simulada!W263-Tabla_ValidaciónMétodo!W263</f>
        <v>0</v>
      </c>
      <c r="W263" s="81" t="n">
        <f aca="false">Tabla_Simulada!X263-Tabla_ValidaciónMétodo!X263</f>
        <v>0</v>
      </c>
      <c r="X263" s="81" t="n">
        <f aca="false">Tabla_Simulada!Y263-Tabla_ValidaciónMétodo!Y263</f>
        <v>0</v>
      </c>
      <c r="Y263" s="81" t="n">
        <f aca="false">Tabla_Simulada!Z263-Tabla_ValidaciónMétodo!Z263</f>
        <v>0</v>
      </c>
      <c r="Z263" s="81" t="n">
        <f aca="false">Tabla_Simulada!AA263-Tabla_ValidaciónMétodo!AA263</f>
        <v>0</v>
      </c>
      <c r="AC263" s="91" t="n">
        <f aca="false">Tabla_Simulada!AD263-Tabla_ValidaciónMétodo!AD263</f>
        <v>0</v>
      </c>
      <c r="AD263" s="92" t="n">
        <f aca="false">Tabla_Simulada!AE263-Tabla_ValidaciónMétodo!AE263</f>
        <v>0</v>
      </c>
      <c r="AE263" s="93" t="n">
        <f aca="false">Tabla_Simulada!AF263-Tabla_ValidaciónMétodo!AF263</f>
        <v>0</v>
      </c>
      <c r="AF263" s="92" t="n">
        <f aca="false">Tabla_Simulada!AG263-Tabla_ValidaciónMétodo!AG263</f>
        <v>0</v>
      </c>
      <c r="AG263" s="92" t="n">
        <f aca="false">Tabla_Simulada!AH263-Tabla_ValidaciónMétodo!AH263</f>
        <v>0</v>
      </c>
      <c r="AH263" s="92" t="n">
        <f aca="false">Tabla_Simulada!AI263-Tabla_ValidaciónMétodo!AI263</f>
        <v>0</v>
      </c>
      <c r="AI263" s="92" t="n">
        <f aca="false">Tabla_Simulada!AJ263-Tabla_ValidaciónMétodo!AJ263</f>
        <v>0</v>
      </c>
      <c r="AJ263" s="92" t="n">
        <f aca="false">Tabla_Simulada!AK263-Tabla_ValidaciónMétodo!AK263</f>
        <v>0</v>
      </c>
      <c r="AK263" s="92" t="n">
        <f aca="false">Tabla_Simulada!AL263-Tabla_ValidaciónMétodo!AL263</f>
        <v>0</v>
      </c>
      <c r="AL263" s="92" t="n">
        <f aca="false">Tabla_Simulada!AM263-Tabla_ValidaciónMétodo!AM263</f>
        <v>0</v>
      </c>
      <c r="AM263" s="92" t="n">
        <f aca="false">Tabla_Simulada!AN263-Tabla_ValidaciónMétodo!AN263</f>
        <v>0</v>
      </c>
      <c r="AO263" s="94" t="n">
        <f aca="false">Tabla_Simulada!AP263-Tabla_ValidaciónMétodo!AP263</f>
        <v>0</v>
      </c>
      <c r="AP263" s="81" t="n">
        <f aca="false">Tabla_Simulada!AQ263-Tabla_ValidaciónMétodo!AQ263</f>
        <v>0</v>
      </c>
      <c r="AQ263" s="94" t="n">
        <f aca="false">Tabla_Simulada!AR263-Tabla_ValidaciónMétodo!AR263</f>
        <v>0</v>
      </c>
      <c r="AR263" s="81" t="n">
        <f aca="false">Tabla_Simulada!AS263-Tabla_ValidaciónMétodo!AS263</f>
        <v>0</v>
      </c>
      <c r="AS263" s="94" t="n">
        <f aca="false">Tabla_Simulada!AT263-Tabla_ValidaciónMétodo!AT263</f>
        <v>0</v>
      </c>
      <c r="AT263" s="81" t="n">
        <f aca="false">Tabla_Simulada!AU263-Tabla_ValidaciónMétodo!AU263</f>
        <v>0</v>
      </c>
      <c r="AU263" s="94" t="n">
        <f aca="false">Tabla_Simulada!AV263-Tabla_ValidaciónMétodo!AV263</f>
        <v>0</v>
      </c>
      <c r="AV263" s="81" t="n">
        <f aca="false">Tabla_Simulada!AW263-Tabla_ValidaciónMétodo!AW263</f>
        <v>0</v>
      </c>
      <c r="AW263" s="94" t="n">
        <f aca="false">Tabla_Simulada!AX263-Tabla_ValidaciónMétodo!AX263</f>
        <v>0</v>
      </c>
      <c r="AX263" s="81" t="n">
        <f aca="false">Tabla_Simulada!AY263-Tabla_ValidaciónMétodo!AY263</f>
        <v>0</v>
      </c>
    </row>
    <row r="264" customFormat="false" ht="13.8" hidden="false" customHeight="false" outlineLevel="0" collapsed="false">
      <c r="A264" s="89" t="s">
        <v>48</v>
      </c>
      <c r="B264" s="81" t="n">
        <f aca="false">Tabla_Simulada!B264-Tabla_ValidaciónMétodo!B264</f>
        <v>0</v>
      </c>
      <c r="C264" s="81" t="n">
        <f aca="false">Tabla_Simulada!C264-Tabla_ValidaciónMétodo!C264</f>
        <v>0</v>
      </c>
      <c r="D264" s="81" t="n">
        <f aca="false">Tabla_Simulada!D264-Tabla_ValidaciónMétodo!D264</f>
        <v>0</v>
      </c>
      <c r="E264" s="81" t="n">
        <f aca="false">Tabla_Simulada!E264-Tabla_ValidaciónMétodo!E264</f>
        <v>0</v>
      </c>
      <c r="F264" s="81" t="n">
        <f aca="false">Tabla_Simulada!F264-Tabla_ValidaciónMétodo!F264</f>
        <v>0</v>
      </c>
      <c r="G264" s="81" t="n">
        <f aca="false">Tabla_Simulada!G264-Tabla_ValidaciónMétodo!G264</f>
        <v>0</v>
      </c>
      <c r="H264" s="81" t="n">
        <f aca="false">Tabla_Simulada!H264-Tabla_ValidaciónMétodo!H264</f>
        <v>0</v>
      </c>
      <c r="I264" s="94" t="n">
        <f aca="false">Tabla_Simulada!I264-Tabla_ValidaciónMétodo!I264</f>
        <v>0</v>
      </c>
      <c r="J264" s="81" t="n">
        <f aca="false">Tabla_Simulada!J264-Tabla_ValidaciónMétodo!J264</f>
        <v>0</v>
      </c>
      <c r="K264" s="94" t="n">
        <f aca="false">Tabla_Simulada!K264-Tabla_ValidaciónMétodo!K264</f>
        <v>0</v>
      </c>
      <c r="L264" s="81" t="n">
        <f aca="false">Tabla_Simulada!L264-Tabla_ValidaciónMétodo!L264</f>
        <v>0</v>
      </c>
      <c r="M264" s="94" t="n">
        <f aca="false">Tabla_Simulada!M264-Tabla_ValidaciónMétodo!M264</f>
        <v>0</v>
      </c>
      <c r="N264" s="81" t="n">
        <f aca="false">Tabla_Simulada!N264-Tabla_ValidaciónMétodo!N264</f>
        <v>0</v>
      </c>
      <c r="O264" s="81" t="n">
        <f aca="false">Tabla_Simulada!P264-Tabla_ValidaciónMétodo!P264</f>
        <v>0</v>
      </c>
      <c r="P264" s="81" t="n">
        <f aca="false">Tabla_Simulada!Q264-Tabla_ValidaciónMétodo!Q264</f>
        <v>0</v>
      </c>
      <c r="Q264" s="81" t="n">
        <f aca="false">Tabla_Simulada!R264-Tabla_ValidaciónMétodo!R264</f>
        <v>0</v>
      </c>
      <c r="S264" s="81" t="n">
        <f aca="false">Tabla_Simulada!T264-Tabla_ValidaciónMétodo!T264</f>
        <v>0</v>
      </c>
      <c r="T264" s="81" t="n">
        <f aca="false">Tabla_Simulada!U264-Tabla_ValidaciónMétodo!U264</f>
        <v>0</v>
      </c>
      <c r="U264" s="81" t="n">
        <f aca="false">Tabla_Simulada!V264-Tabla_ValidaciónMétodo!V264</f>
        <v>0</v>
      </c>
      <c r="V264" s="81" t="n">
        <f aca="false">Tabla_Simulada!W264-Tabla_ValidaciónMétodo!W264</f>
        <v>0</v>
      </c>
      <c r="W264" s="81" t="n">
        <f aca="false">Tabla_Simulada!X264-Tabla_ValidaciónMétodo!X264</f>
        <v>0</v>
      </c>
      <c r="X264" s="81" t="n">
        <f aca="false">Tabla_Simulada!Y264-Tabla_ValidaciónMétodo!Y264</f>
        <v>0</v>
      </c>
      <c r="Y264" s="81" t="n">
        <f aca="false">Tabla_Simulada!Z264-Tabla_ValidaciónMétodo!Z264</f>
        <v>0</v>
      </c>
      <c r="Z264" s="81" t="n">
        <f aca="false">Tabla_Simulada!AA264-Tabla_ValidaciónMétodo!AA264</f>
        <v>0</v>
      </c>
      <c r="AC264" s="91" t="n">
        <f aca="false">Tabla_Simulada!AD264-Tabla_ValidaciónMétodo!AD264</f>
        <v>0</v>
      </c>
      <c r="AD264" s="92" t="n">
        <f aca="false">Tabla_Simulada!AE264-Tabla_ValidaciónMétodo!AE264</f>
        <v>0</v>
      </c>
      <c r="AE264" s="93" t="n">
        <f aca="false">Tabla_Simulada!AF264-Tabla_ValidaciónMétodo!AF264</f>
        <v>0</v>
      </c>
      <c r="AF264" s="92" t="n">
        <f aca="false">Tabla_Simulada!AG264-Tabla_ValidaciónMétodo!AG264</f>
        <v>0</v>
      </c>
      <c r="AG264" s="92" t="n">
        <f aca="false">Tabla_Simulada!AH264-Tabla_ValidaciónMétodo!AH264</f>
        <v>0</v>
      </c>
      <c r="AH264" s="92" t="n">
        <f aca="false">Tabla_Simulada!AI264-Tabla_ValidaciónMétodo!AI264</f>
        <v>0</v>
      </c>
      <c r="AI264" s="92" t="n">
        <f aca="false">Tabla_Simulada!AJ264-Tabla_ValidaciónMétodo!AJ264</f>
        <v>0</v>
      </c>
      <c r="AJ264" s="92" t="n">
        <f aca="false">Tabla_Simulada!AK264-Tabla_ValidaciónMétodo!AK264</f>
        <v>0</v>
      </c>
      <c r="AK264" s="92" t="n">
        <f aca="false">Tabla_Simulada!AL264-Tabla_ValidaciónMétodo!AL264</f>
        <v>0</v>
      </c>
      <c r="AL264" s="92" t="n">
        <f aca="false">Tabla_Simulada!AM264-Tabla_ValidaciónMétodo!AM264</f>
        <v>0</v>
      </c>
      <c r="AM264" s="92" t="n">
        <f aca="false">Tabla_Simulada!AN264-Tabla_ValidaciónMétodo!AN264</f>
        <v>0</v>
      </c>
      <c r="AO264" s="94" t="n">
        <f aca="false">Tabla_Simulada!AP264-Tabla_ValidaciónMétodo!AP264</f>
        <v>0</v>
      </c>
      <c r="AP264" s="81" t="n">
        <f aca="false">Tabla_Simulada!AQ264-Tabla_ValidaciónMétodo!AQ264</f>
        <v>0</v>
      </c>
      <c r="AQ264" s="94" t="n">
        <f aca="false">Tabla_Simulada!AR264-Tabla_ValidaciónMétodo!AR264</f>
        <v>0</v>
      </c>
      <c r="AR264" s="81" t="n">
        <f aca="false">Tabla_Simulada!AS264-Tabla_ValidaciónMétodo!AS264</f>
        <v>0</v>
      </c>
      <c r="AS264" s="94" t="n">
        <f aca="false">Tabla_Simulada!AT264-Tabla_ValidaciónMétodo!AT264</f>
        <v>0</v>
      </c>
      <c r="AT264" s="81" t="n">
        <f aca="false">Tabla_Simulada!AU264-Tabla_ValidaciónMétodo!AU264</f>
        <v>0</v>
      </c>
      <c r="AU264" s="94" t="n">
        <f aca="false">Tabla_Simulada!AV264-Tabla_ValidaciónMétodo!AV264</f>
        <v>0</v>
      </c>
      <c r="AV264" s="81" t="n">
        <f aca="false">Tabla_Simulada!AW264-Tabla_ValidaciónMétodo!AW264</f>
        <v>0</v>
      </c>
      <c r="AW264" s="94" t="n">
        <f aca="false">Tabla_Simulada!AX264-Tabla_ValidaciónMétodo!AX264</f>
        <v>0</v>
      </c>
      <c r="AX264" s="81" t="n">
        <f aca="false">Tabla_Simulada!AY264-Tabla_ValidaciónMétodo!AY264</f>
        <v>0</v>
      </c>
    </row>
    <row r="265" customFormat="false" ht="13.8" hidden="false" customHeight="false" outlineLevel="0" collapsed="false">
      <c r="A265" s="89" t="s">
        <v>49</v>
      </c>
      <c r="B265" s="81" t="n">
        <f aca="false">Tabla_Simulada!B265-Tabla_ValidaciónMétodo!B265</f>
        <v>0</v>
      </c>
      <c r="C265" s="81" t="n">
        <f aca="false">Tabla_Simulada!C265-Tabla_ValidaciónMétodo!C265</f>
        <v>0</v>
      </c>
      <c r="D265" s="81" t="n">
        <f aca="false">Tabla_Simulada!D265-Tabla_ValidaciónMétodo!D265</f>
        <v>0</v>
      </c>
      <c r="E265" s="81" t="n">
        <f aca="false">Tabla_Simulada!E265-Tabla_ValidaciónMétodo!E265</f>
        <v>0</v>
      </c>
      <c r="F265" s="81" t="n">
        <f aca="false">Tabla_Simulada!F265-Tabla_ValidaciónMétodo!F265</f>
        <v>0</v>
      </c>
      <c r="G265" s="81" t="n">
        <f aca="false">Tabla_Simulada!G265-Tabla_ValidaciónMétodo!G265</f>
        <v>0</v>
      </c>
      <c r="H265" s="81" t="n">
        <f aca="false">Tabla_Simulada!H265-Tabla_ValidaciónMétodo!H265</f>
        <v>0</v>
      </c>
      <c r="I265" s="94" t="n">
        <f aca="false">Tabla_Simulada!I265-Tabla_ValidaciónMétodo!I265</f>
        <v>0</v>
      </c>
      <c r="J265" s="81" t="n">
        <f aca="false">Tabla_Simulada!J265-Tabla_ValidaciónMétodo!J265</f>
        <v>0</v>
      </c>
      <c r="K265" s="94" t="n">
        <f aca="false">Tabla_Simulada!K265-Tabla_ValidaciónMétodo!K265</f>
        <v>0</v>
      </c>
      <c r="L265" s="81" t="n">
        <f aca="false">Tabla_Simulada!L265-Tabla_ValidaciónMétodo!L265</f>
        <v>0</v>
      </c>
      <c r="M265" s="94" t="n">
        <f aca="false">Tabla_Simulada!M265-Tabla_ValidaciónMétodo!M265</f>
        <v>0</v>
      </c>
      <c r="N265" s="81" t="n">
        <f aca="false">Tabla_Simulada!N265-Tabla_ValidaciónMétodo!N265</f>
        <v>0</v>
      </c>
      <c r="O265" s="81" t="n">
        <f aca="false">Tabla_Simulada!P265-Tabla_ValidaciónMétodo!P265</f>
        <v>0</v>
      </c>
      <c r="P265" s="81" t="n">
        <f aca="false">Tabla_Simulada!Q265-Tabla_ValidaciónMétodo!Q265</f>
        <v>0</v>
      </c>
      <c r="Q265" s="81" t="n">
        <f aca="false">Tabla_Simulada!R265-Tabla_ValidaciónMétodo!R265</f>
        <v>0</v>
      </c>
      <c r="S265" s="81" t="n">
        <f aca="false">Tabla_Simulada!T265-Tabla_ValidaciónMétodo!T265</f>
        <v>0</v>
      </c>
      <c r="T265" s="81" t="n">
        <f aca="false">Tabla_Simulada!U265-Tabla_ValidaciónMétodo!U265</f>
        <v>0</v>
      </c>
      <c r="U265" s="81" t="n">
        <f aca="false">Tabla_Simulada!V265-Tabla_ValidaciónMétodo!V265</f>
        <v>0</v>
      </c>
      <c r="V265" s="81" t="n">
        <f aca="false">Tabla_Simulada!W265-Tabla_ValidaciónMétodo!W265</f>
        <v>0</v>
      </c>
      <c r="W265" s="81" t="n">
        <f aca="false">Tabla_Simulada!X265-Tabla_ValidaciónMétodo!X265</f>
        <v>0</v>
      </c>
      <c r="X265" s="81" t="n">
        <f aca="false">Tabla_Simulada!Y265-Tabla_ValidaciónMétodo!Y265</f>
        <v>0</v>
      </c>
      <c r="Y265" s="81" t="n">
        <f aca="false">Tabla_Simulada!Z265-Tabla_ValidaciónMétodo!Z265</f>
        <v>0</v>
      </c>
      <c r="Z265" s="81" t="n">
        <f aca="false">Tabla_Simulada!AA265-Tabla_ValidaciónMétodo!AA265</f>
        <v>0</v>
      </c>
      <c r="AC265" s="91" t="n">
        <f aca="false">Tabla_Simulada!AD265-Tabla_ValidaciónMétodo!AD265</f>
        <v>0</v>
      </c>
      <c r="AD265" s="92" t="n">
        <f aca="false">Tabla_Simulada!AE265-Tabla_ValidaciónMétodo!AE265</f>
        <v>0</v>
      </c>
      <c r="AE265" s="93" t="n">
        <f aca="false">Tabla_Simulada!AF265-Tabla_ValidaciónMétodo!AF265</f>
        <v>0</v>
      </c>
      <c r="AF265" s="92" t="n">
        <f aca="false">Tabla_Simulada!AG265-Tabla_ValidaciónMétodo!AG265</f>
        <v>0</v>
      </c>
      <c r="AG265" s="92" t="n">
        <f aca="false">Tabla_Simulada!AH265-Tabla_ValidaciónMétodo!AH265</f>
        <v>0</v>
      </c>
      <c r="AH265" s="92" t="n">
        <f aca="false">Tabla_Simulada!AI265-Tabla_ValidaciónMétodo!AI265</f>
        <v>0</v>
      </c>
      <c r="AI265" s="92" t="n">
        <f aca="false">Tabla_Simulada!AJ265-Tabla_ValidaciónMétodo!AJ265</f>
        <v>0</v>
      </c>
      <c r="AJ265" s="92" t="n">
        <f aca="false">Tabla_Simulada!AK265-Tabla_ValidaciónMétodo!AK265</f>
        <v>0</v>
      </c>
      <c r="AK265" s="92" t="n">
        <f aca="false">Tabla_Simulada!AL265-Tabla_ValidaciónMétodo!AL265</f>
        <v>0</v>
      </c>
      <c r="AL265" s="92" t="n">
        <f aca="false">Tabla_Simulada!AM265-Tabla_ValidaciónMétodo!AM265</f>
        <v>0</v>
      </c>
      <c r="AM265" s="92" t="n">
        <f aca="false">Tabla_Simulada!AN265-Tabla_ValidaciónMétodo!AN265</f>
        <v>0</v>
      </c>
      <c r="AO265" s="94" t="n">
        <f aca="false">Tabla_Simulada!AP265-Tabla_ValidaciónMétodo!AP265</f>
        <v>0</v>
      </c>
      <c r="AP265" s="81" t="n">
        <f aca="false">Tabla_Simulada!AQ265-Tabla_ValidaciónMétodo!AQ265</f>
        <v>0</v>
      </c>
      <c r="AQ265" s="94" t="n">
        <f aca="false">Tabla_Simulada!AR265-Tabla_ValidaciónMétodo!AR265</f>
        <v>0</v>
      </c>
      <c r="AR265" s="81" t="n">
        <f aca="false">Tabla_Simulada!AS265-Tabla_ValidaciónMétodo!AS265</f>
        <v>0</v>
      </c>
      <c r="AS265" s="94" t="n">
        <f aca="false">Tabla_Simulada!AT265-Tabla_ValidaciónMétodo!AT265</f>
        <v>0</v>
      </c>
      <c r="AT265" s="81" t="n">
        <f aca="false">Tabla_Simulada!AU265-Tabla_ValidaciónMétodo!AU265</f>
        <v>0</v>
      </c>
      <c r="AU265" s="94" t="n">
        <f aca="false">Tabla_Simulada!AV265-Tabla_ValidaciónMétodo!AV265</f>
        <v>0</v>
      </c>
      <c r="AV265" s="81" t="n">
        <f aca="false">Tabla_Simulada!AW265-Tabla_ValidaciónMétodo!AW265</f>
        <v>0</v>
      </c>
      <c r="AW265" s="94" t="n">
        <f aca="false">Tabla_Simulada!AX265-Tabla_ValidaciónMétodo!AX265</f>
        <v>0</v>
      </c>
      <c r="AX265" s="81" t="n">
        <f aca="false">Tabla_Simulada!AY265-Tabla_ValidaciónMétodo!AY265</f>
        <v>0</v>
      </c>
    </row>
    <row r="266" customFormat="false" ht="13.8" hidden="false" customHeight="false" outlineLevel="0" collapsed="false">
      <c r="A266" s="89" t="s">
        <v>50</v>
      </c>
      <c r="B266" s="81" t="n">
        <f aca="false">Tabla_Simulada!B266-Tabla_ValidaciónMétodo!B266</f>
        <v>0</v>
      </c>
      <c r="C266" s="81" t="n">
        <f aca="false">Tabla_Simulada!C266-Tabla_ValidaciónMétodo!C266</f>
        <v>0</v>
      </c>
      <c r="D266" s="81" t="n">
        <f aca="false">Tabla_Simulada!D266-Tabla_ValidaciónMétodo!D266</f>
        <v>0</v>
      </c>
      <c r="E266" s="81" t="n">
        <f aca="false">Tabla_Simulada!E266-Tabla_ValidaciónMétodo!E266</f>
        <v>0</v>
      </c>
      <c r="F266" s="81" t="n">
        <f aca="false">Tabla_Simulada!F266-Tabla_ValidaciónMétodo!F266</f>
        <v>0</v>
      </c>
      <c r="G266" s="81" t="n">
        <f aca="false">Tabla_Simulada!G266-Tabla_ValidaciónMétodo!G266</f>
        <v>0</v>
      </c>
      <c r="H266" s="81" t="n">
        <f aca="false">Tabla_Simulada!H266-Tabla_ValidaciónMétodo!H266</f>
        <v>0</v>
      </c>
      <c r="I266" s="94" t="n">
        <f aca="false">Tabla_Simulada!I266-Tabla_ValidaciónMétodo!I266</f>
        <v>0</v>
      </c>
      <c r="J266" s="81" t="n">
        <f aca="false">Tabla_Simulada!J266-Tabla_ValidaciónMétodo!J266</f>
        <v>0</v>
      </c>
      <c r="K266" s="94" t="n">
        <f aca="false">Tabla_Simulada!K266-Tabla_ValidaciónMétodo!K266</f>
        <v>0</v>
      </c>
      <c r="L266" s="81" t="n">
        <f aca="false">Tabla_Simulada!L266-Tabla_ValidaciónMétodo!L266</f>
        <v>0</v>
      </c>
      <c r="M266" s="94" t="n">
        <f aca="false">Tabla_Simulada!M266-Tabla_ValidaciónMétodo!M266</f>
        <v>0</v>
      </c>
      <c r="N266" s="81" t="n">
        <f aca="false">Tabla_Simulada!N266-Tabla_ValidaciónMétodo!N266</f>
        <v>0</v>
      </c>
      <c r="O266" s="81" t="n">
        <f aca="false">Tabla_Simulada!P266-Tabla_ValidaciónMétodo!P266</f>
        <v>0</v>
      </c>
      <c r="P266" s="81" t="n">
        <f aca="false">Tabla_Simulada!Q266-Tabla_ValidaciónMétodo!Q266</f>
        <v>0</v>
      </c>
      <c r="Q266" s="81" t="n">
        <f aca="false">Tabla_Simulada!R266-Tabla_ValidaciónMétodo!R266</f>
        <v>0</v>
      </c>
      <c r="S266" s="81" t="n">
        <f aca="false">Tabla_Simulada!T266-Tabla_ValidaciónMétodo!T266</f>
        <v>0</v>
      </c>
      <c r="T266" s="81" t="n">
        <f aca="false">Tabla_Simulada!U266-Tabla_ValidaciónMétodo!U266</f>
        <v>0</v>
      </c>
      <c r="U266" s="81" t="n">
        <f aca="false">Tabla_Simulada!V266-Tabla_ValidaciónMétodo!V266</f>
        <v>0</v>
      </c>
      <c r="V266" s="81" t="n">
        <f aca="false">Tabla_Simulada!W266-Tabla_ValidaciónMétodo!W266</f>
        <v>0</v>
      </c>
      <c r="W266" s="81" t="n">
        <f aca="false">Tabla_Simulada!X266-Tabla_ValidaciónMétodo!X266</f>
        <v>0</v>
      </c>
      <c r="X266" s="81" t="n">
        <f aca="false">Tabla_Simulada!Y266-Tabla_ValidaciónMétodo!Y266</f>
        <v>0</v>
      </c>
      <c r="Y266" s="81" t="n">
        <f aca="false">Tabla_Simulada!Z266-Tabla_ValidaciónMétodo!Z266</f>
        <v>0</v>
      </c>
      <c r="Z266" s="81" t="n">
        <f aca="false">Tabla_Simulada!AA266-Tabla_ValidaciónMétodo!AA266</f>
        <v>0</v>
      </c>
      <c r="AC266" s="91" t="n">
        <f aca="false">Tabla_Simulada!AD266-Tabla_ValidaciónMétodo!AD266</f>
        <v>0</v>
      </c>
      <c r="AD266" s="92" t="n">
        <f aca="false">Tabla_Simulada!AE266-Tabla_ValidaciónMétodo!AE266</f>
        <v>0</v>
      </c>
      <c r="AE266" s="93" t="n">
        <f aca="false">Tabla_Simulada!AF266-Tabla_ValidaciónMétodo!AF266</f>
        <v>0</v>
      </c>
      <c r="AF266" s="92" t="n">
        <f aca="false">Tabla_Simulada!AG266-Tabla_ValidaciónMétodo!AG266</f>
        <v>0</v>
      </c>
      <c r="AG266" s="92" t="n">
        <f aca="false">Tabla_Simulada!AH266-Tabla_ValidaciónMétodo!AH266</f>
        <v>0</v>
      </c>
      <c r="AH266" s="92" t="n">
        <f aca="false">Tabla_Simulada!AI266-Tabla_ValidaciónMétodo!AI266</f>
        <v>0</v>
      </c>
      <c r="AI266" s="92" t="n">
        <f aca="false">Tabla_Simulada!AJ266-Tabla_ValidaciónMétodo!AJ266</f>
        <v>0</v>
      </c>
      <c r="AJ266" s="92" t="n">
        <f aca="false">Tabla_Simulada!AK266-Tabla_ValidaciónMétodo!AK266</f>
        <v>0</v>
      </c>
      <c r="AK266" s="92" t="n">
        <f aca="false">Tabla_Simulada!AL266-Tabla_ValidaciónMétodo!AL266</f>
        <v>0</v>
      </c>
      <c r="AL266" s="92" t="n">
        <f aca="false">Tabla_Simulada!AM266-Tabla_ValidaciónMétodo!AM266</f>
        <v>0</v>
      </c>
      <c r="AM266" s="92" t="n">
        <f aca="false">Tabla_Simulada!AN266-Tabla_ValidaciónMétodo!AN266</f>
        <v>0</v>
      </c>
      <c r="AO266" s="94" t="n">
        <f aca="false">Tabla_Simulada!AP266-Tabla_ValidaciónMétodo!AP266</f>
        <v>0</v>
      </c>
      <c r="AP266" s="81" t="n">
        <f aca="false">Tabla_Simulada!AQ266-Tabla_ValidaciónMétodo!AQ266</f>
        <v>0</v>
      </c>
      <c r="AQ266" s="94" t="n">
        <f aca="false">Tabla_Simulada!AR266-Tabla_ValidaciónMétodo!AR266</f>
        <v>0</v>
      </c>
      <c r="AR266" s="81" t="n">
        <f aca="false">Tabla_Simulada!AS266-Tabla_ValidaciónMétodo!AS266</f>
        <v>0</v>
      </c>
      <c r="AS266" s="94" t="n">
        <f aca="false">Tabla_Simulada!AT266-Tabla_ValidaciónMétodo!AT266</f>
        <v>0</v>
      </c>
      <c r="AT266" s="81" t="n">
        <f aca="false">Tabla_Simulada!AU266-Tabla_ValidaciónMétodo!AU266</f>
        <v>0</v>
      </c>
      <c r="AU266" s="94" t="n">
        <f aca="false">Tabla_Simulada!AV266-Tabla_ValidaciónMétodo!AV266</f>
        <v>0</v>
      </c>
      <c r="AV266" s="81" t="n">
        <f aca="false">Tabla_Simulada!AW266-Tabla_ValidaciónMétodo!AW266</f>
        <v>0</v>
      </c>
      <c r="AW266" s="94" t="n">
        <f aca="false">Tabla_Simulada!AX266-Tabla_ValidaciónMétodo!AX266</f>
        <v>0</v>
      </c>
      <c r="AX266" s="81" t="n">
        <f aca="false">Tabla_Simulada!AY266-Tabla_ValidaciónMétodo!AY266</f>
        <v>0</v>
      </c>
    </row>
    <row r="267" customFormat="false" ht="13.8" hidden="false" customHeight="false" outlineLevel="0" collapsed="false">
      <c r="A267" s="89" t="s">
        <v>51</v>
      </c>
      <c r="B267" s="81" t="n">
        <f aca="false">Tabla_Simulada!B267-Tabla_ValidaciónMétodo!B267</f>
        <v>0</v>
      </c>
      <c r="C267" s="81" t="n">
        <f aca="false">Tabla_Simulada!C267-Tabla_ValidaciónMétodo!C267</f>
        <v>0</v>
      </c>
      <c r="D267" s="81" t="n">
        <f aca="false">Tabla_Simulada!D267-Tabla_ValidaciónMétodo!D267</f>
        <v>0</v>
      </c>
      <c r="E267" s="81" t="n">
        <f aca="false">Tabla_Simulada!E267-Tabla_ValidaciónMétodo!E267</f>
        <v>0</v>
      </c>
      <c r="F267" s="81" t="n">
        <f aca="false">Tabla_Simulada!F267-Tabla_ValidaciónMétodo!F267</f>
        <v>0</v>
      </c>
      <c r="G267" s="81" t="n">
        <f aca="false">Tabla_Simulada!G267-Tabla_ValidaciónMétodo!G267</f>
        <v>0</v>
      </c>
      <c r="H267" s="81" t="n">
        <f aca="false">Tabla_Simulada!H267-Tabla_ValidaciónMétodo!H267</f>
        <v>0</v>
      </c>
      <c r="I267" s="94" t="n">
        <f aca="false">Tabla_Simulada!I267-Tabla_ValidaciónMétodo!I267</f>
        <v>0</v>
      </c>
      <c r="J267" s="81" t="n">
        <f aca="false">Tabla_Simulada!J267-Tabla_ValidaciónMétodo!J267</f>
        <v>0</v>
      </c>
      <c r="K267" s="94" t="n">
        <f aca="false">Tabla_Simulada!K267-Tabla_ValidaciónMétodo!K267</f>
        <v>0</v>
      </c>
      <c r="L267" s="81" t="n">
        <f aca="false">Tabla_Simulada!L267-Tabla_ValidaciónMétodo!L267</f>
        <v>0</v>
      </c>
      <c r="M267" s="94" t="n">
        <f aca="false">Tabla_Simulada!M267-Tabla_ValidaciónMétodo!M267</f>
        <v>0</v>
      </c>
      <c r="N267" s="81" t="n">
        <f aca="false">Tabla_Simulada!N267-Tabla_ValidaciónMétodo!N267</f>
        <v>0</v>
      </c>
      <c r="O267" s="81" t="n">
        <f aca="false">Tabla_Simulada!P267-Tabla_ValidaciónMétodo!P267</f>
        <v>0</v>
      </c>
      <c r="P267" s="81" t="n">
        <f aca="false">Tabla_Simulada!Q267-Tabla_ValidaciónMétodo!Q267</f>
        <v>0</v>
      </c>
      <c r="Q267" s="81" t="n">
        <f aca="false">Tabla_Simulada!R267-Tabla_ValidaciónMétodo!R267</f>
        <v>0</v>
      </c>
      <c r="S267" s="81" t="n">
        <f aca="false">Tabla_Simulada!T267-Tabla_ValidaciónMétodo!T267</f>
        <v>0</v>
      </c>
      <c r="T267" s="81" t="n">
        <f aca="false">Tabla_Simulada!U267-Tabla_ValidaciónMétodo!U267</f>
        <v>0</v>
      </c>
      <c r="U267" s="81" t="n">
        <f aca="false">Tabla_Simulada!V267-Tabla_ValidaciónMétodo!V267</f>
        <v>0</v>
      </c>
      <c r="V267" s="81" t="n">
        <f aca="false">Tabla_Simulada!W267-Tabla_ValidaciónMétodo!W267</f>
        <v>0</v>
      </c>
      <c r="W267" s="81" t="n">
        <f aca="false">Tabla_Simulada!X267-Tabla_ValidaciónMétodo!X267</f>
        <v>0</v>
      </c>
      <c r="X267" s="81" t="n">
        <f aca="false">Tabla_Simulada!Y267-Tabla_ValidaciónMétodo!Y267</f>
        <v>0</v>
      </c>
      <c r="Y267" s="81" t="n">
        <f aca="false">Tabla_Simulada!Z267-Tabla_ValidaciónMétodo!Z267</f>
        <v>0</v>
      </c>
      <c r="Z267" s="81" t="n">
        <f aca="false">Tabla_Simulada!AA267-Tabla_ValidaciónMétodo!AA267</f>
        <v>0</v>
      </c>
      <c r="AC267" s="91" t="n">
        <f aca="false">Tabla_Simulada!AD267-Tabla_ValidaciónMétodo!AD267</f>
        <v>0</v>
      </c>
      <c r="AD267" s="92" t="n">
        <f aca="false">Tabla_Simulada!AE267-Tabla_ValidaciónMétodo!AE267</f>
        <v>0</v>
      </c>
      <c r="AE267" s="93" t="n">
        <f aca="false">Tabla_Simulada!AF267-Tabla_ValidaciónMétodo!AF267</f>
        <v>0</v>
      </c>
      <c r="AF267" s="92" t="n">
        <f aca="false">Tabla_Simulada!AG267-Tabla_ValidaciónMétodo!AG267</f>
        <v>0</v>
      </c>
      <c r="AG267" s="92" t="n">
        <f aca="false">Tabla_Simulada!AH267-Tabla_ValidaciónMétodo!AH267</f>
        <v>0</v>
      </c>
      <c r="AH267" s="92" t="n">
        <f aca="false">Tabla_Simulada!AI267-Tabla_ValidaciónMétodo!AI267</f>
        <v>0</v>
      </c>
      <c r="AI267" s="92" t="n">
        <f aca="false">Tabla_Simulada!AJ267-Tabla_ValidaciónMétodo!AJ267</f>
        <v>0</v>
      </c>
      <c r="AJ267" s="92" t="n">
        <f aca="false">Tabla_Simulada!AK267-Tabla_ValidaciónMétodo!AK267</f>
        <v>0</v>
      </c>
      <c r="AK267" s="92" t="n">
        <f aca="false">Tabla_Simulada!AL267-Tabla_ValidaciónMétodo!AL267</f>
        <v>0</v>
      </c>
      <c r="AL267" s="92" t="n">
        <f aca="false">Tabla_Simulada!AM267-Tabla_ValidaciónMétodo!AM267</f>
        <v>0</v>
      </c>
      <c r="AM267" s="92" t="n">
        <f aca="false">Tabla_Simulada!AN267-Tabla_ValidaciónMétodo!AN267</f>
        <v>0</v>
      </c>
      <c r="AO267" s="94" t="n">
        <f aca="false">Tabla_Simulada!AP267-Tabla_ValidaciónMétodo!AP267</f>
        <v>0</v>
      </c>
      <c r="AP267" s="81" t="n">
        <f aca="false">Tabla_Simulada!AQ267-Tabla_ValidaciónMétodo!AQ267</f>
        <v>0</v>
      </c>
      <c r="AQ267" s="94" t="n">
        <f aca="false">Tabla_Simulada!AR267-Tabla_ValidaciónMétodo!AR267</f>
        <v>0</v>
      </c>
      <c r="AR267" s="81" t="n">
        <f aca="false">Tabla_Simulada!AS267-Tabla_ValidaciónMétodo!AS267</f>
        <v>0</v>
      </c>
      <c r="AS267" s="94" t="n">
        <f aca="false">Tabla_Simulada!AT267-Tabla_ValidaciónMétodo!AT267</f>
        <v>0</v>
      </c>
      <c r="AT267" s="81" t="n">
        <f aca="false">Tabla_Simulada!AU267-Tabla_ValidaciónMétodo!AU267</f>
        <v>0</v>
      </c>
      <c r="AU267" s="94" t="n">
        <f aca="false">Tabla_Simulada!AV267-Tabla_ValidaciónMétodo!AV267</f>
        <v>0</v>
      </c>
      <c r="AV267" s="81" t="n">
        <f aca="false">Tabla_Simulada!AW267-Tabla_ValidaciónMétodo!AW267</f>
        <v>0</v>
      </c>
      <c r="AW267" s="94" t="n">
        <f aca="false">Tabla_Simulada!AX267-Tabla_ValidaciónMétodo!AX267</f>
        <v>0</v>
      </c>
      <c r="AX267" s="81" t="n">
        <f aca="false">Tabla_Simulada!AY267-Tabla_ValidaciónMétodo!AY267</f>
        <v>0</v>
      </c>
    </row>
    <row r="268" customFormat="false" ht="13.8" hidden="false" customHeight="false" outlineLevel="0" collapsed="false">
      <c r="A268" s="89" t="s">
        <v>52</v>
      </c>
      <c r="B268" s="81" t="n">
        <f aca="false">Tabla_Simulada!B268-Tabla_ValidaciónMétodo!B268</f>
        <v>0</v>
      </c>
      <c r="C268" s="81" t="n">
        <f aca="false">Tabla_Simulada!C268-Tabla_ValidaciónMétodo!C268</f>
        <v>0</v>
      </c>
      <c r="D268" s="81" t="n">
        <f aca="false">Tabla_Simulada!D268-Tabla_ValidaciónMétodo!D268</f>
        <v>0</v>
      </c>
      <c r="E268" s="81" t="n">
        <f aca="false">Tabla_Simulada!E268-Tabla_ValidaciónMétodo!E268</f>
        <v>0</v>
      </c>
      <c r="F268" s="81" t="n">
        <f aca="false">Tabla_Simulada!F268-Tabla_ValidaciónMétodo!F268</f>
        <v>0</v>
      </c>
      <c r="G268" s="81" t="n">
        <f aca="false">Tabla_Simulada!G268-Tabla_ValidaciónMétodo!G268</f>
        <v>0</v>
      </c>
      <c r="H268" s="81" t="n">
        <f aca="false">Tabla_Simulada!H268-Tabla_ValidaciónMétodo!H268</f>
        <v>0</v>
      </c>
      <c r="I268" s="94" t="n">
        <f aca="false">Tabla_Simulada!I268-Tabla_ValidaciónMétodo!I268</f>
        <v>0</v>
      </c>
      <c r="J268" s="81" t="n">
        <f aca="false">Tabla_Simulada!J268-Tabla_ValidaciónMétodo!J268</f>
        <v>0</v>
      </c>
      <c r="K268" s="94" t="n">
        <f aca="false">Tabla_Simulada!K268-Tabla_ValidaciónMétodo!K268</f>
        <v>0</v>
      </c>
      <c r="L268" s="81" t="n">
        <f aca="false">Tabla_Simulada!L268-Tabla_ValidaciónMétodo!L268</f>
        <v>0</v>
      </c>
      <c r="M268" s="94" t="n">
        <f aca="false">Tabla_Simulada!M268-Tabla_ValidaciónMétodo!M268</f>
        <v>0</v>
      </c>
      <c r="N268" s="81" t="n">
        <f aca="false">Tabla_Simulada!N268-Tabla_ValidaciónMétodo!N268</f>
        <v>0</v>
      </c>
      <c r="O268" s="81" t="n">
        <f aca="false">Tabla_Simulada!P268-Tabla_ValidaciónMétodo!P268</f>
        <v>0</v>
      </c>
      <c r="P268" s="81" t="n">
        <f aca="false">Tabla_Simulada!Q268-Tabla_ValidaciónMétodo!Q268</f>
        <v>0</v>
      </c>
      <c r="Q268" s="81" t="n">
        <f aca="false">Tabla_Simulada!R268-Tabla_ValidaciónMétodo!R268</f>
        <v>0</v>
      </c>
      <c r="S268" s="81" t="n">
        <f aca="false">Tabla_Simulada!T268-Tabla_ValidaciónMétodo!T268</f>
        <v>0</v>
      </c>
      <c r="T268" s="81" t="n">
        <f aca="false">Tabla_Simulada!U268-Tabla_ValidaciónMétodo!U268</f>
        <v>0</v>
      </c>
      <c r="U268" s="81" t="n">
        <f aca="false">Tabla_Simulada!V268-Tabla_ValidaciónMétodo!V268</f>
        <v>0</v>
      </c>
      <c r="V268" s="81" t="n">
        <f aca="false">Tabla_Simulada!W268-Tabla_ValidaciónMétodo!W268</f>
        <v>0</v>
      </c>
      <c r="W268" s="81" t="n">
        <f aca="false">Tabla_Simulada!X268-Tabla_ValidaciónMétodo!X268</f>
        <v>0</v>
      </c>
      <c r="X268" s="81" t="n">
        <f aca="false">Tabla_Simulada!Y268-Tabla_ValidaciónMétodo!Y268</f>
        <v>0</v>
      </c>
      <c r="Y268" s="81" t="n">
        <f aca="false">Tabla_Simulada!Z268-Tabla_ValidaciónMétodo!Z268</f>
        <v>0</v>
      </c>
      <c r="Z268" s="81" t="n">
        <f aca="false">Tabla_Simulada!AA268-Tabla_ValidaciónMétodo!AA268</f>
        <v>0</v>
      </c>
      <c r="AC268" s="91" t="n">
        <f aca="false">Tabla_Simulada!AD268-Tabla_ValidaciónMétodo!AD268</f>
        <v>0</v>
      </c>
      <c r="AD268" s="92" t="n">
        <f aca="false">Tabla_Simulada!AE268-Tabla_ValidaciónMétodo!AE268</f>
        <v>0</v>
      </c>
      <c r="AE268" s="93" t="n">
        <f aca="false">Tabla_Simulada!AF268-Tabla_ValidaciónMétodo!AF268</f>
        <v>0</v>
      </c>
      <c r="AF268" s="92" t="n">
        <f aca="false">Tabla_Simulada!AG268-Tabla_ValidaciónMétodo!AG268</f>
        <v>0</v>
      </c>
      <c r="AG268" s="92" t="n">
        <f aca="false">Tabla_Simulada!AH268-Tabla_ValidaciónMétodo!AH268</f>
        <v>0</v>
      </c>
      <c r="AH268" s="92" t="n">
        <f aca="false">Tabla_Simulada!AI268-Tabla_ValidaciónMétodo!AI268</f>
        <v>0</v>
      </c>
      <c r="AI268" s="92" t="n">
        <f aca="false">Tabla_Simulada!AJ268-Tabla_ValidaciónMétodo!AJ268</f>
        <v>0</v>
      </c>
      <c r="AJ268" s="92" t="n">
        <f aca="false">Tabla_Simulada!AK268-Tabla_ValidaciónMétodo!AK268</f>
        <v>0</v>
      </c>
      <c r="AK268" s="92" t="n">
        <f aca="false">Tabla_Simulada!AL268-Tabla_ValidaciónMétodo!AL268</f>
        <v>0</v>
      </c>
      <c r="AL268" s="92" t="n">
        <f aca="false">Tabla_Simulada!AM268-Tabla_ValidaciónMétodo!AM268</f>
        <v>0</v>
      </c>
      <c r="AM268" s="92" t="n">
        <f aca="false">Tabla_Simulada!AN268-Tabla_ValidaciónMétodo!AN268</f>
        <v>0</v>
      </c>
      <c r="AO268" s="94" t="n">
        <f aca="false">Tabla_Simulada!AP268-Tabla_ValidaciónMétodo!AP268</f>
        <v>0</v>
      </c>
      <c r="AP268" s="81" t="n">
        <f aca="false">Tabla_Simulada!AQ268-Tabla_ValidaciónMétodo!AQ268</f>
        <v>0</v>
      </c>
      <c r="AQ268" s="94" t="n">
        <f aca="false">Tabla_Simulada!AR268-Tabla_ValidaciónMétodo!AR268</f>
        <v>0</v>
      </c>
      <c r="AR268" s="81" t="n">
        <f aca="false">Tabla_Simulada!AS268-Tabla_ValidaciónMétodo!AS268</f>
        <v>0</v>
      </c>
      <c r="AS268" s="94" t="n">
        <f aca="false">Tabla_Simulada!AT268-Tabla_ValidaciónMétodo!AT268</f>
        <v>0</v>
      </c>
      <c r="AT268" s="81" t="n">
        <f aca="false">Tabla_Simulada!AU268-Tabla_ValidaciónMétodo!AU268</f>
        <v>0</v>
      </c>
      <c r="AU268" s="94" t="n">
        <f aca="false">Tabla_Simulada!AV268-Tabla_ValidaciónMétodo!AV268</f>
        <v>0</v>
      </c>
      <c r="AV268" s="81" t="n">
        <f aca="false">Tabla_Simulada!AW268-Tabla_ValidaciónMétodo!AW268</f>
        <v>0</v>
      </c>
      <c r="AW268" s="94" t="n">
        <f aca="false">Tabla_Simulada!AX268-Tabla_ValidaciónMétodo!AX268</f>
        <v>0</v>
      </c>
      <c r="AX268" s="81" t="n">
        <f aca="false">Tabla_Simulada!AY268-Tabla_ValidaciónMétodo!AY268</f>
        <v>0</v>
      </c>
    </row>
    <row r="269" customFormat="false" ht="13.8" hidden="false" customHeight="false" outlineLevel="0" collapsed="false">
      <c r="A269" s="89" t="s">
        <v>53</v>
      </c>
      <c r="B269" s="81" t="n">
        <f aca="false">Tabla_Simulada!B269-Tabla_ValidaciónMétodo!B269</f>
        <v>0</v>
      </c>
      <c r="C269" s="81" t="n">
        <f aca="false">Tabla_Simulada!C269-Tabla_ValidaciónMétodo!C269</f>
        <v>0</v>
      </c>
      <c r="D269" s="81" t="n">
        <f aca="false">Tabla_Simulada!D269-Tabla_ValidaciónMétodo!D269</f>
        <v>0</v>
      </c>
      <c r="E269" s="81" t="n">
        <f aca="false">Tabla_Simulada!E269-Tabla_ValidaciónMétodo!E269</f>
        <v>0</v>
      </c>
      <c r="F269" s="81" t="n">
        <f aca="false">Tabla_Simulada!F269-Tabla_ValidaciónMétodo!F269</f>
        <v>0</v>
      </c>
      <c r="G269" s="81" t="n">
        <f aca="false">Tabla_Simulada!G269-Tabla_ValidaciónMétodo!G269</f>
        <v>0</v>
      </c>
      <c r="H269" s="81" t="n">
        <f aca="false">Tabla_Simulada!H269-Tabla_ValidaciónMétodo!H269</f>
        <v>0</v>
      </c>
      <c r="I269" s="94" t="n">
        <f aca="false">Tabla_Simulada!I269-Tabla_ValidaciónMétodo!I269</f>
        <v>0</v>
      </c>
      <c r="J269" s="81" t="n">
        <f aca="false">Tabla_Simulada!J269-Tabla_ValidaciónMétodo!J269</f>
        <v>0</v>
      </c>
      <c r="K269" s="94" t="n">
        <f aca="false">Tabla_Simulada!K269-Tabla_ValidaciónMétodo!K269</f>
        <v>0</v>
      </c>
      <c r="L269" s="81" t="n">
        <f aca="false">Tabla_Simulada!L269-Tabla_ValidaciónMétodo!L269</f>
        <v>0</v>
      </c>
      <c r="M269" s="94" t="n">
        <f aca="false">Tabla_Simulada!M269-Tabla_ValidaciónMétodo!M269</f>
        <v>0</v>
      </c>
      <c r="N269" s="81" t="n">
        <f aca="false">Tabla_Simulada!N269-Tabla_ValidaciónMétodo!N269</f>
        <v>0</v>
      </c>
      <c r="O269" s="81" t="n">
        <f aca="false">Tabla_Simulada!P269-Tabla_ValidaciónMétodo!P269</f>
        <v>0</v>
      </c>
      <c r="P269" s="81" t="n">
        <f aca="false">Tabla_Simulada!Q269-Tabla_ValidaciónMétodo!Q269</f>
        <v>0</v>
      </c>
      <c r="Q269" s="81" t="n">
        <f aca="false">Tabla_Simulada!R269-Tabla_ValidaciónMétodo!R269</f>
        <v>0</v>
      </c>
      <c r="S269" s="81" t="n">
        <f aca="false">Tabla_Simulada!T269-Tabla_ValidaciónMétodo!T269</f>
        <v>0</v>
      </c>
      <c r="T269" s="81" t="n">
        <f aca="false">Tabla_Simulada!U269-Tabla_ValidaciónMétodo!U269</f>
        <v>0</v>
      </c>
      <c r="U269" s="81" t="n">
        <f aca="false">Tabla_Simulada!V269-Tabla_ValidaciónMétodo!V269</f>
        <v>0</v>
      </c>
      <c r="V269" s="81" t="n">
        <f aca="false">Tabla_Simulada!W269-Tabla_ValidaciónMétodo!W269</f>
        <v>0</v>
      </c>
      <c r="W269" s="81" t="n">
        <f aca="false">Tabla_Simulada!X269-Tabla_ValidaciónMétodo!X269</f>
        <v>0</v>
      </c>
      <c r="X269" s="81" t="n">
        <f aca="false">Tabla_Simulada!Y269-Tabla_ValidaciónMétodo!Y269</f>
        <v>0</v>
      </c>
      <c r="Y269" s="81" t="n">
        <f aca="false">Tabla_Simulada!Z269-Tabla_ValidaciónMétodo!Z269</f>
        <v>0</v>
      </c>
      <c r="Z269" s="81" t="n">
        <f aca="false">Tabla_Simulada!AA269-Tabla_ValidaciónMétodo!AA269</f>
        <v>0</v>
      </c>
      <c r="AC269" s="91" t="n">
        <f aca="false">Tabla_Simulada!AD269-Tabla_ValidaciónMétodo!AD269</f>
        <v>0</v>
      </c>
      <c r="AD269" s="92" t="n">
        <f aca="false">Tabla_Simulada!AE269-Tabla_ValidaciónMétodo!AE269</f>
        <v>0</v>
      </c>
      <c r="AE269" s="93" t="n">
        <f aca="false">Tabla_Simulada!AF269-Tabla_ValidaciónMétodo!AF269</f>
        <v>0</v>
      </c>
      <c r="AF269" s="92" t="n">
        <f aca="false">Tabla_Simulada!AG269-Tabla_ValidaciónMétodo!AG269</f>
        <v>0</v>
      </c>
      <c r="AG269" s="92" t="n">
        <f aca="false">Tabla_Simulada!AH269-Tabla_ValidaciónMétodo!AH269</f>
        <v>0</v>
      </c>
      <c r="AH269" s="92" t="n">
        <f aca="false">Tabla_Simulada!AI269-Tabla_ValidaciónMétodo!AI269</f>
        <v>0</v>
      </c>
      <c r="AI269" s="92" t="n">
        <f aca="false">Tabla_Simulada!AJ269-Tabla_ValidaciónMétodo!AJ269</f>
        <v>0</v>
      </c>
      <c r="AJ269" s="92" t="n">
        <f aca="false">Tabla_Simulada!AK269-Tabla_ValidaciónMétodo!AK269</f>
        <v>0</v>
      </c>
      <c r="AK269" s="92" t="n">
        <f aca="false">Tabla_Simulada!AL269-Tabla_ValidaciónMétodo!AL269</f>
        <v>0</v>
      </c>
      <c r="AL269" s="92" t="n">
        <f aca="false">Tabla_Simulada!AM269-Tabla_ValidaciónMétodo!AM269</f>
        <v>0</v>
      </c>
      <c r="AM269" s="92" t="n">
        <f aca="false">Tabla_Simulada!AN269-Tabla_ValidaciónMétodo!AN269</f>
        <v>0</v>
      </c>
      <c r="AO269" s="94" t="n">
        <f aca="false">Tabla_Simulada!AP269-Tabla_ValidaciónMétodo!AP269</f>
        <v>0</v>
      </c>
      <c r="AP269" s="81" t="n">
        <f aca="false">Tabla_Simulada!AQ269-Tabla_ValidaciónMétodo!AQ269</f>
        <v>0</v>
      </c>
      <c r="AQ269" s="94" t="n">
        <f aca="false">Tabla_Simulada!AR269-Tabla_ValidaciónMétodo!AR269</f>
        <v>0</v>
      </c>
      <c r="AR269" s="81" t="n">
        <f aca="false">Tabla_Simulada!AS269-Tabla_ValidaciónMétodo!AS269</f>
        <v>0</v>
      </c>
      <c r="AS269" s="94" t="n">
        <f aca="false">Tabla_Simulada!AT269-Tabla_ValidaciónMétodo!AT269</f>
        <v>0</v>
      </c>
      <c r="AT269" s="81" t="n">
        <f aca="false">Tabla_Simulada!AU269-Tabla_ValidaciónMétodo!AU269</f>
        <v>0</v>
      </c>
      <c r="AU269" s="94" t="n">
        <f aca="false">Tabla_Simulada!AV269-Tabla_ValidaciónMétodo!AV269</f>
        <v>0</v>
      </c>
      <c r="AV269" s="81" t="n">
        <f aca="false">Tabla_Simulada!AW269-Tabla_ValidaciónMétodo!AW269</f>
        <v>0</v>
      </c>
      <c r="AW269" s="94" t="n">
        <f aca="false">Tabla_Simulada!AX269-Tabla_ValidaciónMétodo!AX269</f>
        <v>0</v>
      </c>
      <c r="AX269" s="81" t="n">
        <f aca="false">Tabla_Simulada!AY269-Tabla_ValidaciónMétodo!AY269</f>
        <v>0</v>
      </c>
    </row>
    <row r="270" customFormat="false" ht="13.8" hidden="false" customHeight="false" outlineLevel="0" collapsed="false">
      <c r="A270" s="89" t="s">
        <v>54</v>
      </c>
      <c r="B270" s="81" t="n">
        <f aca="false">Tabla_Simulada!B270-Tabla_ValidaciónMétodo!B270</f>
        <v>0</v>
      </c>
      <c r="C270" s="81" t="n">
        <f aca="false">Tabla_Simulada!C270-Tabla_ValidaciónMétodo!C270</f>
        <v>0</v>
      </c>
      <c r="D270" s="81" t="n">
        <f aca="false">Tabla_Simulada!D270-Tabla_ValidaciónMétodo!D270</f>
        <v>0</v>
      </c>
      <c r="E270" s="81" t="n">
        <f aca="false">Tabla_Simulada!E270-Tabla_ValidaciónMétodo!E270</f>
        <v>0</v>
      </c>
      <c r="F270" s="81" t="n">
        <f aca="false">Tabla_Simulada!F270-Tabla_ValidaciónMétodo!F270</f>
        <v>0</v>
      </c>
      <c r="G270" s="81" t="n">
        <f aca="false">Tabla_Simulada!G270-Tabla_ValidaciónMétodo!G270</f>
        <v>0</v>
      </c>
      <c r="H270" s="81" t="n">
        <f aca="false">Tabla_Simulada!H270-Tabla_ValidaciónMétodo!H270</f>
        <v>0</v>
      </c>
      <c r="I270" s="94" t="n">
        <f aca="false">Tabla_Simulada!I270-Tabla_ValidaciónMétodo!I270</f>
        <v>0</v>
      </c>
      <c r="J270" s="81" t="n">
        <f aca="false">Tabla_Simulada!J270-Tabla_ValidaciónMétodo!J270</f>
        <v>0</v>
      </c>
      <c r="K270" s="94" t="n">
        <f aca="false">Tabla_Simulada!K270-Tabla_ValidaciónMétodo!K270</f>
        <v>0</v>
      </c>
      <c r="L270" s="81" t="n">
        <f aca="false">Tabla_Simulada!L270-Tabla_ValidaciónMétodo!L270</f>
        <v>0</v>
      </c>
      <c r="M270" s="94" t="n">
        <f aca="false">Tabla_Simulada!M270-Tabla_ValidaciónMétodo!M270</f>
        <v>0</v>
      </c>
      <c r="N270" s="81" t="n">
        <f aca="false">Tabla_Simulada!N270-Tabla_ValidaciónMétodo!N270</f>
        <v>0</v>
      </c>
      <c r="O270" s="81" t="n">
        <f aca="false">Tabla_Simulada!P270-Tabla_ValidaciónMétodo!P270</f>
        <v>0</v>
      </c>
      <c r="P270" s="81" t="n">
        <f aca="false">Tabla_Simulada!Q270-Tabla_ValidaciónMétodo!Q270</f>
        <v>0</v>
      </c>
      <c r="Q270" s="81" t="n">
        <f aca="false">Tabla_Simulada!R270-Tabla_ValidaciónMétodo!R270</f>
        <v>0</v>
      </c>
      <c r="S270" s="81" t="n">
        <f aca="false">Tabla_Simulada!T270-Tabla_ValidaciónMétodo!T270</f>
        <v>0</v>
      </c>
      <c r="T270" s="81" t="n">
        <f aca="false">Tabla_Simulada!U270-Tabla_ValidaciónMétodo!U270</f>
        <v>0</v>
      </c>
      <c r="U270" s="81" t="n">
        <f aca="false">Tabla_Simulada!V270-Tabla_ValidaciónMétodo!V270</f>
        <v>0</v>
      </c>
      <c r="V270" s="81" t="n">
        <f aca="false">Tabla_Simulada!W270-Tabla_ValidaciónMétodo!W270</f>
        <v>0</v>
      </c>
      <c r="W270" s="81" t="n">
        <f aca="false">Tabla_Simulada!X270-Tabla_ValidaciónMétodo!X270</f>
        <v>0</v>
      </c>
      <c r="X270" s="81" t="n">
        <f aca="false">Tabla_Simulada!Y270-Tabla_ValidaciónMétodo!Y270</f>
        <v>0</v>
      </c>
      <c r="Y270" s="81" t="n">
        <f aca="false">Tabla_Simulada!Z270-Tabla_ValidaciónMétodo!Z270</f>
        <v>0</v>
      </c>
      <c r="Z270" s="81" t="n">
        <f aca="false">Tabla_Simulada!AA270-Tabla_ValidaciónMétodo!AA270</f>
        <v>0</v>
      </c>
      <c r="AC270" s="91" t="n">
        <f aca="false">Tabla_Simulada!AD270-Tabla_ValidaciónMétodo!AD270</f>
        <v>0</v>
      </c>
      <c r="AD270" s="92" t="n">
        <f aca="false">Tabla_Simulada!AE270-Tabla_ValidaciónMétodo!AE270</f>
        <v>0</v>
      </c>
      <c r="AE270" s="93" t="n">
        <f aca="false">Tabla_Simulada!AF270-Tabla_ValidaciónMétodo!AF270</f>
        <v>0</v>
      </c>
      <c r="AF270" s="92" t="n">
        <f aca="false">Tabla_Simulada!AG270-Tabla_ValidaciónMétodo!AG270</f>
        <v>0</v>
      </c>
      <c r="AG270" s="92" t="n">
        <f aca="false">Tabla_Simulada!AH270-Tabla_ValidaciónMétodo!AH270</f>
        <v>0</v>
      </c>
      <c r="AH270" s="92" t="n">
        <f aca="false">Tabla_Simulada!AI270-Tabla_ValidaciónMétodo!AI270</f>
        <v>0</v>
      </c>
      <c r="AI270" s="92" t="n">
        <f aca="false">Tabla_Simulada!AJ270-Tabla_ValidaciónMétodo!AJ270</f>
        <v>0</v>
      </c>
      <c r="AJ270" s="92" t="n">
        <f aca="false">Tabla_Simulada!AK270-Tabla_ValidaciónMétodo!AK270</f>
        <v>0</v>
      </c>
      <c r="AK270" s="92" t="n">
        <f aca="false">Tabla_Simulada!AL270-Tabla_ValidaciónMétodo!AL270</f>
        <v>0</v>
      </c>
      <c r="AL270" s="92" t="n">
        <f aca="false">Tabla_Simulada!AM270-Tabla_ValidaciónMétodo!AM270</f>
        <v>0</v>
      </c>
      <c r="AM270" s="92" t="n">
        <f aca="false">Tabla_Simulada!AN270-Tabla_ValidaciónMétodo!AN270</f>
        <v>0</v>
      </c>
      <c r="AO270" s="94" t="n">
        <f aca="false">Tabla_Simulada!AP270-Tabla_ValidaciónMétodo!AP270</f>
        <v>0</v>
      </c>
      <c r="AP270" s="81" t="n">
        <f aca="false">Tabla_Simulada!AQ270-Tabla_ValidaciónMétodo!AQ270</f>
        <v>0</v>
      </c>
      <c r="AQ270" s="94" t="n">
        <f aca="false">Tabla_Simulada!AR270-Tabla_ValidaciónMétodo!AR270</f>
        <v>0</v>
      </c>
      <c r="AR270" s="81" t="n">
        <f aca="false">Tabla_Simulada!AS270-Tabla_ValidaciónMétodo!AS270</f>
        <v>0</v>
      </c>
      <c r="AS270" s="94" t="n">
        <f aca="false">Tabla_Simulada!AT270-Tabla_ValidaciónMétodo!AT270</f>
        <v>0</v>
      </c>
      <c r="AT270" s="81" t="n">
        <f aca="false">Tabla_Simulada!AU270-Tabla_ValidaciónMétodo!AU270</f>
        <v>0</v>
      </c>
      <c r="AU270" s="94" t="n">
        <f aca="false">Tabla_Simulada!AV270-Tabla_ValidaciónMétodo!AV270</f>
        <v>0</v>
      </c>
      <c r="AV270" s="81" t="n">
        <f aca="false">Tabla_Simulada!AW270-Tabla_ValidaciónMétodo!AW270</f>
        <v>0</v>
      </c>
      <c r="AW270" s="94" t="n">
        <f aca="false">Tabla_Simulada!AX270-Tabla_ValidaciónMétodo!AX270</f>
        <v>0</v>
      </c>
      <c r="AX270" s="81" t="n">
        <f aca="false">Tabla_Simulada!AY270-Tabla_ValidaciónMétodo!AY270</f>
        <v>0</v>
      </c>
    </row>
    <row r="271" customFormat="false" ht="13.8" hidden="false" customHeight="false" outlineLevel="0" collapsed="false">
      <c r="A271" s="89" t="s">
        <v>55</v>
      </c>
      <c r="B271" s="81" t="n">
        <f aca="false">Tabla_Simulada!B271-Tabla_ValidaciónMétodo!B271</f>
        <v>0</v>
      </c>
      <c r="C271" s="81" t="n">
        <f aca="false">Tabla_Simulada!C271-Tabla_ValidaciónMétodo!C271</f>
        <v>0</v>
      </c>
      <c r="D271" s="81" t="n">
        <f aca="false">Tabla_Simulada!D271-Tabla_ValidaciónMétodo!D271</f>
        <v>0</v>
      </c>
      <c r="E271" s="81" t="n">
        <f aca="false">Tabla_Simulada!E271-Tabla_ValidaciónMétodo!E271</f>
        <v>0</v>
      </c>
      <c r="F271" s="81" t="n">
        <f aca="false">Tabla_Simulada!F271-Tabla_ValidaciónMétodo!F271</f>
        <v>0</v>
      </c>
      <c r="G271" s="81" t="n">
        <f aca="false">Tabla_Simulada!G271-Tabla_ValidaciónMétodo!G271</f>
        <v>0</v>
      </c>
      <c r="H271" s="81" t="n">
        <f aca="false">Tabla_Simulada!H271-Tabla_ValidaciónMétodo!H271</f>
        <v>0</v>
      </c>
      <c r="I271" s="94" t="n">
        <f aca="false">Tabla_Simulada!I271-Tabla_ValidaciónMétodo!I271</f>
        <v>0</v>
      </c>
      <c r="J271" s="81" t="n">
        <f aca="false">Tabla_Simulada!J271-Tabla_ValidaciónMétodo!J271</f>
        <v>0</v>
      </c>
      <c r="K271" s="94" t="n">
        <f aca="false">Tabla_Simulada!K271-Tabla_ValidaciónMétodo!K271</f>
        <v>0</v>
      </c>
      <c r="L271" s="81" t="n">
        <f aca="false">Tabla_Simulada!L271-Tabla_ValidaciónMétodo!L271</f>
        <v>0</v>
      </c>
      <c r="M271" s="94" t="n">
        <f aca="false">Tabla_Simulada!M271-Tabla_ValidaciónMétodo!M271</f>
        <v>0</v>
      </c>
      <c r="N271" s="81" t="n">
        <f aca="false">Tabla_Simulada!N271-Tabla_ValidaciónMétodo!N271</f>
        <v>0</v>
      </c>
      <c r="O271" s="81" t="n">
        <f aca="false">Tabla_Simulada!P271-Tabla_ValidaciónMétodo!P271</f>
        <v>0</v>
      </c>
      <c r="P271" s="81" t="n">
        <f aca="false">Tabla_Simulada!Q271-Tabla_ValidaciónMétodo!Q271</f>
        <v>0</v>
      </c>
      <c r="Q271" s="81" t="n">
        <f aca="false">Tabla_Simulada!R271-Tabla_ValidaciónMétodo!R271</f>
        <v>0</v>
      </c>
      <c r="S271" s="81" t="n">
        <f aca="false">Tabla_Simulada!T271-Tabla_ValidaciónMétodo!T271</f>
        <v>0</v>
      </c>
      <c r="T271" s="81" t="n">
        <f aca="false">Tabla_Simulada!U271-Tabla_ValidaciónMétodo!U271</f>
        <v>0</v>
      </c>
      <c r="U271" s="81" t="n">
        <f aca="false">Tabla_Simulada!V271-Tabla_ValidaciónMétodo!V271</f>
        <v>0</v>
      </c>
      <c r="V271" s="81" t="n">
        <f aca="false">Tabla_Simulada!W271-Tabla_ValidaciónMétodo!W271</f>
        <v>0</v>
      </c>
      <c r="W271" s="81" t="n">
        <f aca="false">Tabla_Simulada!X271-Tabla_ValidaciónMétodo!X271</f>
        <v>0</v>
      </c>
      <c r="X271" s="81" t="n">
        <f aca="false">Tabla_Simulada!Y271-Tabla_ValidaciónMétodo!Y271</f>
        <v>0</v>
      </c>
      <c r="Y271" s="81" t="n">
        <f aca="false">Tabla_Simulada!Z271-Tabla_ValidaciónMétodo!Z271</f>
        <v>0</v>
      </c>
      <c r="Z271" s="81" t="n">
        <f aca="false">Tabla_Simulada!AA271-Tabla_ValidaciónMétodo!AA271</f>
        <v>0</v>
      </c>
      <c r="AC271" s="91" t="n">
        <f aca="false">Tabla_Simulada!AD271-Tabla_ValidaciónMétodo!AD271</f>
        <v>0</v>
      </c>
      <c r="AD271" s="92" t="n">
        <f aca="false">Tabla_Simulada!AE271-Tabla_ValidaciónMétodo!AE271</f>
        <v>0</v>
      </c>
      <c r="AE271" s="93" t="n">
        <f aca="false">Tabla_Simulada!AF271-Tabla_ValidaciónMétodo!AF271</f>
        <v>0</v>
      </c>
      <c r="AF271" s="92" t="n">
        <f aca="false">Tabla_Simulada!AG271-Tabla_ValidaciónMétodo!AG271</f>
        <v>0</v>
      </c>
      <c r="AG271" s="92" t="n">
        <f aca="false">Tabla_Simulada!AH271-Tabla_ValidaciónMétodo!AH271</f>
        <v>0</v>
      </c>
      <c r="AH271" s="92" t="n">
        <f aca="false">Tabla_Simulada!AI271-Tabla_ValidaciónMétodo!AI271</f>
        <v>0</v>
      </c>
      <c r="AI271" s="92" t="n">
        <f aca="false">Tabla_Simulada!AJ271-Tabla_ValidaciónMétodo!AJ271</f>
        <v>0</v>
      </c>
      <c r="AJ271" s="92" t="n">
        <f aca="false">Tabla_Simulada!AK271-Tabla_ValidaciónMétodo!AK271</f>
        <v>0</v>
      </c>
      <c r="AK271" s="92" t="n">
        <f aca="false">Tabla_Simulada!AL271-Tabla_ValidaciónMétodo!AL271</f>
        <v>0</v>
      </c>
      <c r="AL271" s="92" t="n">
        <f aca="false">Tabla_Simulada!AM271-Tabla_ValidaciónMétodo!AM271</f>
        <v>0</v>
      </c>
      <c r="AM271" s="92" t="n">
        <f aca="false">Tabla_Simulada!AN271-Tabla_ValidaciónMétodo!AN271</f>
        <v>0</v>
      </c>
      <c r="AO271" s="94" t="n">
        <f aca="false">Tabla_Simulada!AP271-Tabla_ValidaciónMétodo!AP271</f>
        <v>0</v>
      </c>
      <c r="AP271" s="81" t="n">
        <f aca="false">Tabla_Simulada!AQ271-Tabla_ValidaciónMétodo!AQ271</f>
        <v>0</v>
      </c>
      <c r="AQ271" s="94" t="n">
        <f aca="false">Tabla_Simulada!AR271-Tabla_ValidaciónMétodo!AR271</f>
        <v>0</v>
      </c>
      <c r="AR271" s="81" t="n">
        <f aca="false">Tabla_Simulada!AS271-Tabla_ValidaciónMétodo!AS271</f>
        <v>0</v>
      </c>
      <c r="AS271" s="94" t="n">
        <f aca="false">Tabla_Simulada!AT271-Tabla_ValidaciónMétodo!AT271</f>
        <v>0</v>
      </c>
      <c r="AT271" s="81" t="n">
        <f aca="false">Tabla_Simulada!AU271-Tabla_ValidaciónMétodo!AU271</f>
        <v>0</v>
      </c>
      <c r="AU271" s="94" t="n">
        <f aca="false">Tabla_Simulada!AV271-Tabla_ValidaciónMétodo!AV271</f>
        <v>0</v>
      </c>
      <c r="AV271" s="81" t="n">
        <f aca="false">Tabla_Simulada!AW271-Tabla_ValidaciónMétodo!AW271</f>
        <v>0</v>
      </c>
      <c r="AW271" s="94" t="n">
        <f aca="false">Tabla_Simulada!AX271-Tabla_ValidaciónMétodo!AX271</f>
        <v>0</v>
      </c>
      <c r="AX271" s="81" t="n">
        <f aca="false">Tabla_Simulada!AY271-Tabla_ValidaciónMétodo!AY271</f>
        <v>0</v>
      </c>
    </row>
    <row r="272" customFormat="false" ht="13.8" hidden="false" customHeight="false" outlineLevel="0" collapsed="false">
      <c r="A272" s="89" t="s">
        <v>56</v>
      </c>
      <c r="B272" s="81" t="n">
        <f aca="false">Tabla_Simulada!B272-Tabla_ValidaciónMétodo!B272</f>
        <v>0</v>
      </c>
      <c r="C272" s="81" t="n">
        <f aca="false">Tabla_Simulada!C272-Tabla_ValidaciónMétodo!C272</f>
        <v>0</v>
      </c>
      <c r="D272" s="81" t="n">
        <f aca="false">Tabla_Simulada!D272-Tabla_ValidaciónMétodo!D272</f>
        <v>0</v>
      </c>
      <c r="E272" s="81" t="n">
        <f aca="false">Tabla_Simulada!E272-Tabla_ValidaciónMétodo!E272</f>
        <v>0</v>
      </c>
      <c r="F272" s="81" t="n">
        <f aca="false">Tabla_Simulada!F272-Tabla_ValidaciónMétodo!F272</f>
        <v>0</v>
      </c>
      <c r="G272" s="81" t="n">
        <f aca="false">Tabla_Simulada!G272-Tabla_ValidaciónMétodo!G272</f>
        <v>0</v>
      </c>
      <c r="H272" s="81" t="n">
        <f aca="false">Tabla_Simulada!H272-Tabla_ValidaciónMétodo!H272</f>
        <v>0</v>
      </c>
      <c r="I272" s="94" t="n">
        <f aca="false">Tabla_Simulada!I272-Tabla_ValidaciónMétodo!I272</f>
        <v>0</v>
      </c>
      <c r="J272" s="81" t="n">
        <f aca="false">Tabla_Simulada!J272-Tabla_ValidaciónMétodo!J272</f>
        <v>0</v>
      </c>
      <c r="K272" s="94" t="n">
        <f aca="false">Tabla_Simulada!K272-Tabla_ValidaciónMétodo!K272</f>
        <v>0</v>
      </c>
      <c r="L272" s="81" t="n">
        <f aca="false">Tabla_Simulada!L272-Tabla_ValidaciónMétodo!L272</f>
        <v>0</v>
      </c>
      <c r="M272" s="94" t="n">
        <f aca="false">Tabla_Simulada!M272-Tabla_ValidaciónMétodo!M272</f>
        <v>0</v>
      </c>
      <c r="N272" s="81" t="n">
        <f aca="false">Tabla_Simulada!N272-Tabla_ValidaciónMétodo!N272</f>
        <v>0</v>
      </c>
      <c r="O272" s="81" t="n">
        <f aca="false">Tabla_Simulada!P272-Tabla_ValidaciónMétodo!P272</f>
        <v>0</v>
      </c>
      <c r="P272" s="81" t="n">
        <f aca="false">Tabla_Simulada!Q272-Tabla_ValidaciónMétodo!Q272</f>
        <v>0</v>
      </c>
      <c r="Q272" s="81" t="n">
        <f aca="false">Tabla_Simulada!R272-Tabla_ValidaciónMétodo!R272</f>
        <v>0</v>
      </c>
      <c r="S272" s="81" t="n">
        <f aca="false">Tabla_Simulada!T272-Tabla_ValidaciónMétodo!T272</f>
        <v>0</v>
      </c>
      <c r="T272" s="81" t="n">
        <f aca="false">Tabla_Simulada!U272-Tabla_ValidaciónMétodo!U272</f>
        <v>0</v>
      </c>
      <c r="U272" s="81" t="n">
        <f aca="false">Tabla_Simulada!V272-Tabla_ValidaciónMétodo!V272</f>
        <v>0</v>
      </c>
      <c r="V272" s="81" t="n">
        <f aca="false">Tabla_Simulada!W272-Tabla_ValidaciónMétodo!W272</f>
        <v>0</v>
      </c>
      <c r="W272" s="81" t="n">
        <f aca="false">Tabla_Simulada!X272-Tabla_ValidaciónMétodo!X272</f>
        <v>0</v>
      </c>
      <c r="X272" s="81" t="n">
        <f aca="false">Tabla_Simulada!Y272-Tabla_ValidaciónMétodo!Y272</f>
        <v>0</v>
      </c>
      <c r="Y272" s="81" t="n">
        <f aca="false">Tabla_Simulada!Z272-Tabla_ValidaciónMétodo!Z272</f>
        <v>0</v>
      </c>
      <c r="Z272" s="81" t="n">
        <f aca="false">Tabla_Simulada!AA272-Tabla_ValidaciónMétodo!AA272</f>
        <v>0</v>
      </c>
      <c r="AC272" s="91" t="n">
        <f aca="false">Tabla_Simulada!AD272-Tabla_ValidaciónMétodo!AD272</f>
        <v>0</v>
      </c>
      <c r="AD272" s="92" t="n">
        <f aca="false">Tabla_Simulada!AE272-Tabla_ValidaciónMétodo!AE272</f>
        <v>0</v>
      </c>
      <c r="AE272" s="93" t="n">
        <f aca="false">Tabla_Simulada!AF272-Tabla_ValidaciónMétodo!AF272</f>
        <v>0</v>
      </c>
      <c r="AF272" s="92" t="n">
        <f aca="false">Tabla_Simulada!AG272-Tabla_ValidaciónMétodo!AG272</f>
        <v>0</v>
      </c>
      <c r="AG272" s="92" t="n">
        <f aca="false">Tabla_Simulada!AH272-Tabla_ValidaciónMétodo!AH272</f>
        <v>0</v>
      </c>
      <c r="AH272" s="92" t="n">
        <f aca="false">Tabla_Simulada!AI272-Tabla_ValidaciónMétodo!AI272</f>
        <v>0</v>
      </c>
      <c r="AI272" s="92" t="n">
        <f aca="false">Tabla_Simulada!AJ272-Tabla_ValidaciónMétodo!AJ272</f>
        <v>0</v>
      </c>
      <c r="AJ272" s="92" t="n">
        <f aca="false">Tabla_Simulada!AK272-Tabla_ValidaciónMétodo!AK272</f>
        <v>0</v>
      </c>
      <c r="AK272" s="92" t="n">
        <f aca="false">Tabla_Simulada!AL272-Tabla_ValidaciónMétodo!AL272</f>
        <v>0</v>
      </c>
      <c r="AL272" s="92" t="n">
        <f aca="false">Tabla_Simulada!AM272-Tabla_ValidaciónMétodo!AM272</f>
        <v>0</v>
      </c>
      <c r="AM272" s="92" t="n">
        <f aca="false">Tabla_Simulada!AN272-Tabla_ValidaciónMétodo!AN272</f>
        <v>0</v>
      </c>
      <c r="AO272" s="94" t="n">
        <f aca="false">Tabla_Simulada!AP272-Tabla_ValidaciónMétodo!AP272</f>
        <v>0</v>
      </c>
      <c r="AP272" s="81" t="n">
        <f aca="false">Tabla_Simulada!AQ272-Tabla_ValidaciónMétodo!AQ272</f>
        <v>0</v>
      </c>
      <c r="AQ272" s="94" t="n">
        <f aca="false">Tabla_Simulada!AR272-Tabla_ValidaciónMétodo!AR272</f>
        <v>0</v>
      </c>
      <c r="AR272" s="81" t="n">
        <f aca="false">Tabla_Simulada!AS272-Tabla_ValidaciónMétodo!AS272</f>
        <v>0</v>
      </c>
      <c r="AS272" s="94" t="n">
        <f aca="false">Tabla_Simulada!AT272-Tabla_ValidaciónMétodo!AT272</f>
        <v>0</v>
      </c>
      <c r="AT272" s="81" t="n">
        <f aca="false">Tabla_Simulada!AU272-Tabla_ValidaciónMétodo!AU272</f>
        <v>0</v>
      </c>
      <c r="AU272" s="94" t="n">
        <f aca="false">Tabla_Simulada!AV272-Tabla_ValidaciónMétodo!AV272</f>
        <v>0</v>
      </c>
      <c r="AV272" s="81" t="n">
        <f aca="false">Tabla_Simulada!AW272-Tabla_ValidaciónMétodo!AW272</f>
        <v>0</v>
      </c>
      <c r="AW272" s="94" t="n">
        <f aca="false">Tabla_Simulada!AX272-Tabla_ValidaciónMétodo!AX272</f>
        <v>0</v>
      </c>
      <c r="AX272" s="81" t="n">
        <f aca="false">Tabla_Simulada!AY272-Tabla_ValidaciónMétodo!AY272</f>
        <v>0</v>
      </c>
    </row>
    <row r="273" customFormat="false" ht="13.8" hidden="false" customHeight="false" outlineLevel="0" collapsed="false">
      <c r="A273" s="89" t="s">
        <v>57</v>
      </c>
      <c r="B273" s="81" t="n">
        <f aca="false">Tabla_Simulada!B273-Tabla_ValidaciónMétodo!B273</f>
        <v>0</v>
      </c>
      <c r="C273" s="81" t="n">
        <f aca="false">Tabla_Simulada!C273-Tabla_ValidaciónMétodo!C273</f>
        <v>0</v>
      </c>
      <c r="D273" s="81" t="n">
        <f aca="false">Tabla_Simulada!D273-Tabla_ValidaciónMétodo!D273</f>
        <v>0</v>
      </c>
      <c r="E273" s="81" t="n">
        <f aca="false">Tabla_Simulada!E273-Tabla_ValidaciónMétodo!E273</f>
        <v>0</v>
      </c>
      <c r="F273" s="81" t="n">
        <f aca="false">Tabla_Simulada!F273-Tabla_ValidaciónMétodo!F273</f>
        <v>0</v>
      </c>
      <c r="G273" s="81" t="n">
        <f aca="false">Tabla_Simulada!G273-Tabla_ValidaciónMétodo!G273</f>
        <v>0</v>
      </c>
      <c r="H273" s="81" t="n">
        <f aca="false">Tabla_Simulada!H273-Tabla_ValidaciónMétodo!H273</f>
        <v>0</v>
      </c>
      <c r="I273" s="94" t="n">
        <f aca="false">Tabla_Simulada!I273-Tabla_ValidaciónMétodo!I273</f>
        <v>0</v>
      </c>
      <c r="J273" s="81" t="n">
        <f aca="false">Tabla_Simulada!J273-Tabla_ValidaciónMétodo!J273</f>
        <v>0</v>
      </c>
      <c r="K273" s="94" t="n">
        <f aca="false">Tabla_Simulada!K273-Tabla_ValidaciónMétodo!K273</f>
        <v>0</v>
      </c>
      <c r="L273" s="81" t="n">
        <f aca="false">Tabla_Simulada!L273-Tabla_ValidaciónMétodo!L273</f>
        <v>0</v>
      </c>
      <c r="M273" s="94" t="n">
        <f aca="false">Tabla_Simulada!M273-Tabla_ValidaciónMétodo!M273</f>
        <v>0</v>
      </c>
      <c r="N273" s="81" t="n">
        <f aca="false">Tabla_Simulada!N273-Tabla_ValidaciónMétodo!N273</f>
        <v>0</v>
      </c>
      <c r="O273" s="81" t="n">
        <f aca="false">Tabla_Simulada!P273-Tabla_ValidaciónMétodo!P273</f>
        <v>0</v>
      </c>
      <c r="P273" s="81" t="n">
        <f aca="false">Tabla_Simulada!Q273-Tabla_ValidaciónMétodo!Q273</f>
        <v>0</v>
      </c>
      <c r="Q273" s="81" t="n">
        <f aca="false">Tabla_Simulada!R273-Tabla_ValidaciónMétodo!R273</f>
        <v>0</v>
      </c>
      <c r="S273" s="81" t="n">
        <f aca="false">Tabla_Simulada!T273-Tabla_ValidaciónMétodo!T273</f>
        <v>0</v>
      </c>
      <c r="T273" s="81" t="n">
        <f aca="false">Tabla_Simulada!U273-Tabla_ValidaciónMétodo!U273</f>
        <v>0</v>
      </c>
      <c r="U273" s="81" t="n">
        <f aca="false">Tabla_Simulada!V273-Tabla_ValidaciónMétodo!V273</f>
        <v>0</v>
      </c>
      <c r="V273" s="81" t="n">
        <f aca="false">Tabla_Simulada!W273-Tabla_ValidaciónMétodo!W273</f>
        <v>0</v>
      </c>
      <c r="W273" s="81" t="n">
        <f aca="false">Tabla_Simulada!X273-Tabla_ValidaciónMétodo!X273</f>
        <v>0</v>
      </c>
      <c r="X273" s="81" t="n">
        <f aca="false">Tabla_Simulada!Y273-Tabla_ValidaciónMétodo!Y273</f>
        <v>0</v>
      </c>
      <c r="Y273" s="81" t="n">
        <f aca="false">Tabla_Simulada!Z273-Tabla_ValidaciónMétodo!Z273</f>
        <v>0</v>
      </c>
      <c r="Z273" s="81" t="n">
        <f aca="false">Tabla_Simulada!AA273-Tabla_ValidaciónMétodo!AA273</f>
        <v>0</v>
      </c>
      <c r="AC273" s="91" t="n">
        <f aca="false">Tabla_Simulada!AD273-Tabla_ValidaciónMétodo!AD273</f>
        <v>0</v>
      </c>
      <c r="AD273" s="92" t="n">
        <f aca="false">Tabla_Simulada!AE273-Tabla_ValidaciónMétodo!AE273</f>
        <v>0</v>
      </c>
      <c r="AE273" s="93" t="n">
        <f aca="false">Tabla_Simulada!AF273-Tabla_ValidaciónMétodo!AF273</f>
        <v>0</v>
      </c>
      <c r="AF273" s="92" t="n">
        <f aca="false">Tabla_Simulada!AG273-Tabla_ValidaciónMétodo!AG273</f>
        <v>0</v>
      </c>
      <c r="AG273" s="92" t="n">
        <f aca="false">Tabla_Simulada!AH273-Tabla_ValidaciónMétodo!AH273</f>
        <v>0</v>
      </c>
      <c r="AH273" s="92" t="n">
        <f aca="false">Tabla_Simulada!AI273-Tabla_ValidaciónMétodo!AI273</f>
        <v>0</v>
      </c>
      <c r="AI273" s="92" t="n">
        <f aca="false">Tabla_Simulada!AJ273-Tabla_ValidaciónMétodo!AJ273</f>
        <v>0</v>
      </c>
      <c r="AJ273" s="92" t="n">
        <f aca="false">Tabla_Simulada!AK273-Tabla_ValidaciónMétodo!AK273</f>
        <v>0</v>
      </c>
      <c r="AK273" s="92" t="n">
        <f aca="false">Tabla_Simulada!AL273-Tabla_ValidaciónMétodo!AL273</f>
        <v>0</v>
      </c>
      <c r="AL273" s="92" t="n">
        <f aca="false">Tabla_Simulada!AM273-Tabla_ValidaciónMétodo!AM273</f>
        <v>0</v>
      </c>
      <c r="AM273" s="92" t="n">
        <f aca="false">Tabla_Simulada!AN273-Tabla_ValidaciónMétodo!AN273</f>
        <v>0</v>
      </c>
      <c r="AO273" s="94" t="n">
        <f aca="false">Tabla_Simulada!AP273-Tabla_ValidaciónMétodo!AP273</f>
        <v>0</v>
      </c>
      <c r="AP273" s="81" t="n">
        <f aca="false">Tabla_Simulada!AQ273-Tabla_ValidaciónMétodo!AQ273</f>
        <v>0</v>
      </c>
      <c r="AQ273" s="94" t="n">
        <f aca="false">Tabla_Simulada!AR273-Tabla_ValidaciónMétodo!AR273</f>
        <v>0</v>
      </c>
      <c r="AR273" s="81" t="n">
        <f aca="false">Tabla_Simulada!AS273-Tabla_ValidaciónMétodo!AS273</f>
        <v>0</v>
      </c>
      <c r="AS273" s="94" t="n">
        <f aca="false">Tabla_Simulada!AT273-Tabla_ValidaciónMétodo!AT273</f>
        <v>0</v>
      </c>
      <c r="AT273" s="81" t="n">
        <f aca="false">Tabla_Simulada!AU273-Tabla_ValidaciónMétodo!AU273</f>
        <v>0</v>
      </c>
      <c r="AU273" s="94" t="n">
        <f aca="false">Tabla_Simulada!AV273-Tabla_ValidaciónMétodo!AV273</f>
        <v>0</v>
      </c>
      <c r="AV273" s="81" t="n">
        <f aca="false">Tabla_Simulada!AW273-Tabla_ValidaciónMétodo!AW273</f>
        <v>0</v>
      </c>
      <c r="AW273" s="94" t="n">
        <f aca="false">Tabla_Simulada!AX273-Tabla_ValidaciónMétodo!AX273</f>
        <v>0</v>
      </c>
      <c r="AX273" s="81" t="n">
        <f aca="false">Tabla_Simulada!AY273-Tabla_ValidaciónMétodo!AY273</f>
        <v>0</v>
      </c>
    </row>
    <row r="274" customFormat="false" ht="13.8" hidden="false" customHeight="false" outlineLevel="0" collapsed="false">
      <c r="A274" s="89" t="s">
        <v>58</v>
      </c>
      <c r="B274" s="81" t="n">
        <f aca="false">Tabla_Simulada!B274-Tabla_ValidaciónMétodo!B274</f>
        <v>0</v>
      </c>
      <c r="C274" s="81" t="n">
        <f aca="false">Tabla_Simulada!C274-Tabla_ValidaciónMétodo!C274</f>
        <v>0</v>
      </c>
      <c r="D274" s="81" t="n">
        <f aca="false">Tabla_Simulada!D274-Tabla_ValidaciónMétodo!D274</f>
        <v>0</v>
      </c>
      <c r="E274" s="81" t="n">
        <f aca="false">Tabla_Simulada!E274-Tabla_ValidaciónMétodo!E274</f>
        <v>0</v>
      </c>
      <c r="F274" s="81" t="n">
        <f aca="false">Tabla_Simulada!F274-Tabla_ValidaciónMétodo!F274</f>
        <v>0</v>
      </c>
      <c r="G274" s="81" t="n">
        <f aca="false">Tabla_Simulada!G274-Tabla_ValidaciónMétodo!G274</f>
        <v>0</v>
      </c>
      <c r="H274" s="81" t="n">
        <f aca="false">Tabla_Simulada!H274-Tabla_ValidaciónMétodo!H274</f>
        <v>0</v>
      </c>
      <c r="I274" s="94" t="n">
        <f aca="false">Tabla_Simulada!I274-Tabla_ValidaciónMétodo!I274</f>
        <v>0</v>
      </c>
      <c r="J274" s="81" t="n">
        <f aca="false">Tabla_Simulada!J274-Tabla_ValidaciónMétodo!J274</f>
        <v>0</v>
      </c>
      <c r="K274" s="94" t="n">
        <f aca="false">Tabla_Simulada!K274-Tabla_ValidaciónMétodo!K274</f>
        <v>0</v>
      </c>
      <c r="L274" s="81" t="n">
        <f aca="false">Tabla_Simulada!L274-Tabla_ValidaciónMétodo!L274</f>
        <v>0</v>
      </c>
      <c r="M274" s="94" t="n">
        <f aca="false">Tabla_Simulada!M274-Tabla_ValidaciónMétodo!M274</f>
        <v>0</v>
      </c>
      <c r="N274" s="81" t="n">
        <f aca="false">Tabla_Simulada!N274-Tabla_ValidaciónMétodo!N274</f>
        <v>0</v>
      </c>
      <c r="O274" s="81" t="n">
        <f aca="false">Tabla_Simulada!P274-Tabla_ValidaciónMétodo!P274</f>
        <v>0</v>
      </c>
      <c r="P274" s="81" t="n">
        <f aca="false">Tabla_Simulada!Q274-Tabla_ValidaciónMétodo!Q274</f>
        <v>0</v>
      </c>
      <c r="Q274" s="81" t="n">
        <f aca="false">Tabla_Simulada!R274-Tabla_ValidaciónMétodo!R274</f>
        <v>0</v>
      </c>
      <c r="S274" s="81" t="n">
        <f aca="false">Tabla_Simulada!T274-Tabla_ValidaciónMétodo!T274</f>
        <v>0</v>
      </c>
      <c r="T274" s="81" t="n">
        <f aca="false">Tabla_Simulada!U274-Tabla_ValidaciónMétodo!U274</f>
        <v>0</v>
      </c>
      <c r="U274" s="81" t="n">
        <f aca="false">Tabla_Simulada!V274-Tabla_ValidaciónMétodo!V274</f>
        <v>0</v>
      </c>
      <c r="V274" s="81" t="n">
        <f aca="false">Tabla_Simulada!W274-Tabla_ValidaciónMétodo!W274</f>
        <v>0</v>
      </c>
      <c r="W274" s="81" t="n">
        <f aca="false">Tabla_Simulada!X274-Tabla_ValidaciónMétodo!X274</f>
        <v>0</v>
      </c>
      <c r="X274" s="81" t="n">
        <f aca="false">Tabla_Simulada!Y274-Tabla_ValidaciónMétodo!Y274</f>
        <v>0</v>
      </c>
      <c r="Y274" s="81" t="n">
        <f aca="false">Tabla_Simulada!Z274-Tabla_ValidaciónMétodo!Z274</f>
        <v>0</v>
      </c>
      <c r="Z274" s="81" t="n">
        <f aca="false">Tabla_Simulada!AA274-Tabla_ValidaciónMétodo!AA274</f>
        <v>0</v>
      </c>
      <c r="AC274" s="91" t="n">
        <f aca="false">Tabla_Simulada!AD274-Tabla_ValidaciónMétodo!AD274</f>
        <v>0</v>
      </c>
      <c r="AD274" s="92" t="n">
        <f aca="false">Tabla_Simulada!AE274-Tabla_ValidaciónMétodo!AE274</f>
        <v>0</v>
      </c>
      <c r="AE274" s="93" t="n">
        <f aca="false">Tabla_Simulada!AF274-Tabla_ValidaciónMétodo!AF274</f>
        <v>0</v>
      </c>
      <c r="AF274" s="92" t="n">
        <f aca="false">Tabla_Simulada!AG274-Tabla_ValidaciónMétodo!AG274</f>
        <v>0</v>
      </c>
      <c r="AG274" s="92" t="n">
        <f aca="false">Tabla_Simulada!AH274-Tabla_ValidaciónMétodo!AH274</f>
        <v>0</v>
      </c>
      <c r="AH274" s="92" t="n">
        <f aca="false">Tabla_Simulada!AI274-Tabla_ValidaciónMétodo!AI274</f>
        <v>0</v>
      </c>
      <c r="AI274" s="92" t="n">
        <f aca="false">Tabla_Simulada!AJ274-Tabla_ValidaciónMétodo!AJ274</f>
        <v>0</v>
      </c>
      <c r="AJ274" s="92" t="n">
        <f aca="false">Tabla_Simulada!AK274-Tabla_ValidaciónMétodo!AK274</f>
        <v>0</v>
      </c>
      <c r="AK274" s="92" t="n">
        <f aca="false">Tabla_Simulada!AL274-Tabla_ValidaciónMétodo!AL274</f>
        <v>0</v>
      </c>
      <c r="AL274" s="92" t="n">
        <f aca="false">Tabla_Simulada!AM274-Tabla_ValidaciónMétodo!AM274</f>
        <v>0</v>
      </c>
      <c r="AM274" s="92" t="n">
        <f aca="false">Tabla_Simulada!AN274-Tabla_ValidaciónMétodo!AN274</f>
        <v>0</v>
      </c>
      <c r="AO274" s="94" t="n">
        <f aca="false">Tabla_Simulada!AP274-Tabla_ValidaciónMétodo!AP274</f>
        <v>0</v>
      </c>
      <c r="AP274" s="81" t="n">
        <f aca="false">Tabla_Simulada!AQ274-Tabla_ValidaciónMétodo!AQ274</f>
        <v>0</v>
      </c>
      <c r="AQ274" s="94" t="n">
        <f aca="false">Tabla_Simulada!AR274-Tabla_ValidaciónMétodo!AR274</f>
        <v>0</v>
      </c>
      <c r="AR274" s="81" t="n">
        <f aca="false">Tabla_Simulada!AS274-Tabla_ValidaciónMétodo!AS274</f>
        <v>0</v>
      </c>
      <c r="AS274" s="94" t="n">
        <f aca="false">Tabla_Simulada!AT274-Tabla_ValidaciónMétodo!AT274</f>
        <v>0</v>
      </c>
      <c r="AT274" s="81" t="n">
        <f aca="false">Tabla_Simulada!AU274-Tabla_ValidaciónMétodo!AU274</f>
        <v>0</v>
      </c>
      <c r="AU274" s="94" t="n">
        <f aca="false">Tabla_Simulada!AV274-Tabla_ValidaciónMétodo!AV274</f>
        <v>0</v>
      </c>
      <c r="AV274" s="81" t="n">
        <f aca="false">Tabla_Simulada!AW274-Tabla_ValidaciónMétodo!AW274</f>
        <v>0</v>
      </c>
      <c r="AW274" s="94" t="n">
        <f aca="false">Tabla_Simulada!AX274-Tabla_ValidaciónMétodo!AX274</f>
        <v>0</v>
      </c>
      <c r="AX274" s="81" t="n">
        <f aca="false">Tabla_Simulada!AY274-Tabla_ValidaciónMétodo!AY274</f>
        <v>0</v>
      </c>
    </row>
    <row r="275" customFormat="false" ht="13.8" hidden="false" customHeight="false" outlineLevel="0" collapsed="false">
      <c r="A275" s="89" t="s">
        <v>59</v>
      </c>
      <c r="B275" s="81" t="n">
        <f aca="false">Tabla_Simulada!B275-Tabla_ValidaciónMétodo!B275</f>
        <v>0</v>
      </c>
      <c r="C275" s="81" t="n">
        <f aca="false">Tabla_Simulada!C275-Tabla_ValidaciónMétodo!C275</f>
        <v>0</v>
      </c>
      <c r="D275" s="81" t="n">
        <f aca="false">Tabla_Simulada!D275-Tabla_ValidaciónMétodo!D275</f>
        <v>0</v>
      </c>
      <c r="E275" s="81" t="n">
        <f aca="false">Tabla_Simulada!E275-Tabla_ValidaciónMétodo!E275</f>
        <v>0</v>
      </c>
      <c r="F275" s="81" t="n">
        <f aca="false">Tabla_Simulada!F275-Tabla_ValidaciónMétodo!F275</f>
        <v>0</v>
      </c>
      <c r="G275" s="81" t="n">
        <f aca="false">Tabla_Simulada!G275-Tabla_ValidaciónMétodo!G275</f>
        <v>0</v>
      </c>
      <c r="H275" s="81" t="n">
        <f aca="false">Tabla_Simulada!H275-Tabla_ValidaciónMétodo!H275</f>
        <v>0</v>
      </c>
      <c r="I275" s="94" t="n">
        <f aca="false">Tabla_Simulada!I275-Tabla_ValidaciónMétodo!I275</f>
        <v>0</v>
      </c>
      <c r="J275" s="81" t="n">
        <f aca="false">Tabla_Simulada!J275-Tabla_ValidaciónMétodo!J275</f>
        <v>0</v>
      </c>
      <c r="K275" s="94" t="n">
        <f aca="false">Tabla_Simulada!K275-Tabla_ValidaciónMétodo!K275</f>
        <v>0</v>
      </c>
      <c r="L275" s="81" t="n">
        <f aca="false">Tabla_Simulada!L275-Tabla_ValidaciónMétodo!L275</f>
        <v>0</v>
      </c>
      <c r="M275" s="94" t="n">
        <f aca="false">Tabla_Simulada!M275-Tabla_ValidaciónMétodo!M275</f>
        <v>0</v>
      </c>
      <c r="N275" s="81" t="n">
        <f aca="false">Tabla_Simulada!N275-Tabla_ValidaciónMétodo!N275</f>
        <v>0</v>
      </c>
      <c r="O275" s="81" t="n">
        <f aca="false">Tabla_Simulada!P275-Tabla_ValidaciónMétodo!P275</f>
        <v>0</v>
      </c>
      <c r="P275" s="81" t="n">
        <f aca="false">Tabla_Simulada!Q275-Tabla_ValidaciónMétodo!Q275</f>
        <v>0</v>
      </c>
      <c r="Q275" s="81" t="n">
        <f aca="false">Tabla_Simulada!R275-Tabla_ValidaciónMétodo!R275</f>
        <v>0</v>
      </c>
      <c r="S275" s="81" t="n">
        <f aca="false">Tabla_Simulada!T275-Tabla_ValidaciónMétodo!T275</f>
        <v>0</v>
      </c>
      <c r="T275" s="81" t="n">
        <f aca="false">Tabla_Simulada!U275-Tabla_ValidaciónMétodo!U275</f>
        <v>0</v>
      </c>
      <c r="U275" s="81" t="n">
        <f aca="false">Tabla_Simulada!V275-Tabla_ValidaciónMétodo!V275</f>
        <v>0</v>
      </c>
      <c r="V275" s="81" t="n">
        <f aca="false">Tabla_Simulada!W275-Tabla_ValidaciónMétodo!W275</f>
        <v>0</v>
      </c>
      <c r="W275" s="81" t="n">
        <f aca="false">Tabla_Simulada!X275-Tabla_ValidaciónMétodo!X275</f>
        <v>0</v>
      </c>
      <c r="X275" s="81" t="n">
        <f aca="false">Tabla_Simulada!Y275-Tabla_ValidaciónMétodo!Y275</f>
        <v>0</v>
      </c>
      <c r="Y275" s="81" t="n">
        <f aca="false">Tabla_Simulada!Z275-Tabla_ValidaciónMétodo!Z275</f>
        <v>0</v>
      </c>
      <c r="Z275" s="81" t="n">
        <f aca="false">Tabla_Simulada!AA275-Tabla_ValidaciónMétodo!AA275</f>
        <v>0</v>
      </c>
      <c r="AC275" s="91" t="n">
        <f aca="false">Tabla_Simulada!AD275-Tabla_ValidaciónMétodo!AD275</f>
        <v>0</v>
      </c>
      <c r="AD275" s="92" t="n">
        <f aca="false">Tabla_Simulada!AE275-Tabla_ValidaciónMétodo!AE275</f>
        <v>0</v>
      </c>
      <c r="AE275" s="93" t="n">
        <f aca="false">Tabla_Simulada!AF275-Tabla_ValidaciónMétodo!AF275</f>
        <v>0</v>
      </c>
      <c r="AF275" s="92" t="n">
        <f aca="false">Tabla_Simulada!AG275-Tabla_ValidaciónMétodo!AG275</f>
        <v>0</v>
      </c>
      <c r="AG275" s="92" t="n">
        <f aca="false">Tabla_Simulada!AH275-Tabla_ValidaciónMétodo!AH275</f>
        <v>0</v>
      </c>
      <c r="AH275" s="92" t="n">
        <f aca="false">Tabla_Simulada!AI275-Tabla_ValidaciónMétodo!AI275</f>
        <v>0</v>
      </c>
      <c r="AI275" s="92" t="n">
        <f aca="false">Tabla_Simulada!AJ275-Tabla_ValidaciónMétodo!AJ275</f>
        <v>0</v>
      </c>
      <c r="AJ275" s="92" t="n">
        <f aca="false">Tabla_Simulada!AK275-Tabla_ValidaciónMétodo!AK275</f>
        <v>0</v>
      </c>
      <c r="AK275" s="92" t="n">
        <f aca="false">Tabla_Simulada!AL275-Tabla_ValidaciónMétodo!AL275</f>
        <v>0</v>
      </c>
      <c r="AL275" s="92" t="n">
        <f aca="false">Tabla_Simulada!AM275-Tabla_ValidaciónMétodo!AM275</f>
        <v>0</v>
      </c>
      <c r="AM275" s="92" t="n">
        <f aca="false">Tabla_Simulada!AN275-Tabla_ValidaciónMétodo!AN275</f>
        <v>0</v>
      </c>
      <c r="AO275" s="94" t="n">
        <f aca="false">Tabla_Simulada!AP275-Tabla_ValidaciónMétodo!AP275</f>
        <v>0</v>
      </c>
      <c r="AP275" s="81" t="n">
        <f aca="false">Tabla_Simulada!AQ275-Tabla_ValidaciónMétodo!AQ275</f>
        <v>0</v>
      </c>
      <c r="AQ275" s="94" t="n">
        <f aca="false">Tabla_Simulada!AR275-Tabla_ValidaciónMétodo!AR275</f>
        <v>0</v>
      </c>
      <c r="AR275" s="81" t="n">
        <f aca="false">Tabla_Simulada!AS275-Tabla_ValidaciónMétodo!AS275</f>
        <v>0</v>
      </c>
      <c r="AS275" s="94" t="n">
        <f aca="false">Tabla_Simulada!AT275-Tabla_ValidaciónMétodo!AT275</f>
        <v>0</v>
      </c>
      <c r="AT275" s="81" t="n">
        <f aca="false">Tabla_Simulada!AU275-Tabla_ValidaciónMétodo!AU275</f>
        <v>0</v>
      </c>
      <c r="AU275" s="94" t="n">
        <f aca="false">Tabla_Simulada!AV275-Tabla_ValidaciónMétodo!AV275</f>
        <v>0</v>
      </c>
      <c r="AV275" s="81" t="n">
        <f aca="false">Tabla_Simulada!AW275-Tabla_ValidaciónMétodo!AW275</f>
        <v>0</v>
      </c>
      <c r="AW275" s="94" t="n">
        <f aca="false">Tabla_Simulada!AX275-Tabla_ValidaciónMétodo!AX275</f>
        <v>0</v>
      </c>
      <c r="AX275" s="81" t="n">
        <f aca="false">Tabla_Simulada!AY275-Tabla_ValidaciónMétodo!AY275</f>
        <v>0</v>
      </c>
    </row>
    <row r="276" customFormat="false" ht="13.8" hidden="false" customHeight="false" outlineLevel="0" collapsed="false">
      <c r="A276" s="89" t="s">
        <v>60</v>
      </c>
      <c r="B276" s="81" t="n">
        <f aca="false">Tabla_Simulada!B276-Tabla_ValidaciónMétodo!B276</f>
        <v>0</v>
      </c>
      <c r="C276" s="81" t="n">
        <f aca="false">Tabla_Simulada!C276-Tabla_ValidaciónMétodo!C276</f>
        <v>0</v>
      </c>
      <c r="D276" s="81" t="n">
        <f aca="false">Tabla_Simulada!D276-Tabla_ValidaciónMétodo!D276</f>
        <v>0</v>
      </c>
      <c r="E276" s="81" t="n">
        <f aca="false">Tabla_Simulada!E276-Tabla_ValidaciónMétodo!E276</f>
        <v>0</v>
      </c>
      <c r="F276" s="81" t="n">
        <f aca="false">Tabla_Simulada!F276-Tabla_ValidaciónMétodo!F276</f>
        <v>0</v>
      </c>
      <c r="G276" s="81" t="n">
        <f aca="false">Tabla_Simulada!G276-Tabla_ValidaciónMétodo!G276</f>
        <v>0</v>
      </c>
      <c r="H276" s="81" t="n">
        <f aca="false">Tabla_Simulada!H276-Tabla_ValidaciónMétodo!H276</f>
        <v>0</v>
      </c>
      <c r="I276" s="94" t="n">
        <f aca="false">Tabla_Simulada!I276-Tabla_ValidaciónMétodo!I276</f>
        <v>0</v>
      </c>
      <c r="J276" s="81" t="n">
        <f aca="false">Tabla_Simulada!J276-Tabla_ValidaciónMétodo!J276</f>
        <v>0</v>
      </c>
      <c r="K276" s="94" t="n">
        <f aca="false">Tabla_Simulada!K276-Tabla_ValidaciónMétodo!K276</f>
        <v>0</v>
      </c>
      <c r="L276" s="81" t="n">
        <f aca="false">Tabla_Simulada!L276-Tabla_ValidaciónMétodo!L276</f>
        <v>0</v>
      </c>
      <c r="M276" s="94" t="n">
        <f aca="false">Tabla_Simulada!M276-Tabla_ValidaciónMétodo!M276</f>
        <v>0</v>
      </c>
      <c r="N276" s="81" t="n">
        <f aca="false">Tabla_Simulada!N276-Tabla_ValidaciónMétodo!N276</f>
        <v>0</v>
      </c>
      <c r="O276" s="81" t="n">
        <f aca="false">Tabla_Simulada!P276-Tabla_ValidaciónMétodo!P276</f>
        <v>0</v>
      </c>
      <c r="P276" s="81" t="n">
        <f aca="false">Tabla_Simulada!Q276-Tabla_ValidaciónMétodo!Q276</f>
        <v>0</v>
      </c>
      <c r="Q276" s="81" t="n">
        <f aca="false">Tabla_Simulada!R276-Tabla_ValidaciónMétodo!R276</f>
        <v>0</v>
      </c>
      <c r="S276" s="81" t="n">
        <f aca="false">Tabla_Simulada!T276-Tabla_ValidaciónMétodo!T276</f>
        <v>0</v>
      </c>
      <c r="T276" s="81" t="n">
        <f aca="false">Tabla_Simulada!U276-Tabla_ValidaciónMétodo!U276</f>
        <v>0</v>
      </c>
      <c r="U276" s="81" t="n">
        <f aca="false">Tabla_Simulada!V276-Tabla_ValidaciónMétodo!V276</f>
        <v>0</v>
      </c>
      <c r="V276" s="81" t="n">
        <f aca="false">Tabla_Simulada!W276-Tabla_ValidaciónMétodo!W276</f>
        <v>0</v>
      </c>
      <c r="W276" s="81" t="n">
        <f aca="false">Tabla_Simulada!X276-Tabla_ValidaciónMétodo!X276</f>
        <v>0</v>
      </c>
      <c r="X276" s="81" t="n">
        <f aca="false">Tabla_Simulada!Y276-Tabla_ValidaciónMétodo!Y276</f>
        <v>0</v>
      </c>
      <c r="Y276" s="81" t="n">
        <f aca="false">Tabla_Simulada!Z276-Tabla_ValidaciónMétodo!Z276</f>
        <v>0</v>
      </c>
      <c r="Z276" s="81" t="n">
        <f aca="false">Tabla_Simulada!AA276-Tabla_ValidaciónMétodo!AA276</f>
        <v>0</v>
      </c>
      <c r="AC276" s="91" t="n">
        <f aca="false">Tabla_Simulada!AD276-Tabla_ValidaciónMétodo!AD276</f>
        <v>0</v>
      </c>
      <c r="AD276" s="92" t="n">
        <f aca="false">Tabla_Simulada!AE276-Tabla_ValidaciónMétodo!AE276</f>
        <v>0</v>
      </c>
      <c r="AE276" s="93" t="n">
        <f aca="false">Tabla_Simulada!AF276-Tabla_ValidaciónMétodo!AF276</f>
        <v>0</v>
      </c>
      <c r="AF276" s="92" t="n">
        <f aca="false">Tabla_Simulada!AG276-Tabla_ValidaciónMétodo!AG276</f>
        <v>0</v>
      </c>
      <c r="AG276" s="92" t="n">
        <f aca="false">Tabla_Simulada!AH276-Tabla_ValidaciónMétodo!AH276</f>
        <v>0</v>
      </c>
      <c r="AH276" s="92" t="n">
        <f aca="false">Tabla_Simulada!AI276-Tabla_ValidaciónMétodo!AI276</f>
        <v>0</v>
      </c>
      <c r="AI276" s="92" t="n">
        <f aca="false">Tabla_Simulada!AJ276-Tabla_ValidaciónMétodo!AJ276</f>
        <v>0</v>
      </c>
      <c r="AJ276" s="92" t="n">
        <f aca="false">Tabla_Simulada!AK276-Tabla_ValidaciónMétodo!AK276</f>
        <v>0</v>
      </c>
      <c r="AK276" s="92" t="n">
        <f aca="false">Tabla_Simulada!AL276-Tabla_ValidaciónMétodo!AL276</f>
        <v>0</v>
      </c>
      <c r="AL276" s="92" t="n">
        <f aca="false">Tabla_Simulada!AM276-Tabla_ValidaciónMétodo!AM276</f>
        <v>0</v>
      </c>
      <c r="AM276" s="92" t="n">
        <f aca="false">Tabla_Simulada!AN276-Tabla_ValidaciónMétodo!AN276</f>
        <v>0</v>
      </c>
      <c r="AO276" s="94" t="n">
        <f aca="false">Tabla_Simulada!AP276-Tabla_ValidaciónMétodo!AP276</f>
        <v>0</v>
      </c>
      <c r="AP276" s="81" t="n">
        <f aca="false">Tabla_Simulada!AQ276-Tabla_ValidaciónMétodo!AQ276</f>
        <v>0</v>
      </c>
      <c r="AQ276" s="94" t="n">
        <f aca="false">Tabla_Simulada!AR276-Tabla_ValidaciónMétodo!AR276</f>
        <v>0</v>
      </c>
      <c r="AR276" s="81" t="n">
        <f aca="false">Tabla_Simulada!AS276-Tabla_ValidaciónMétodo!AS276</f>
        <v>0</v>
      </c>
      <c r="AS276" s="94" t="n">
        <f aca="false">Tabla_Simulada!AT276-Tabla_ValidaciónMétodo!AT276</f>
        <v>0</v>
      </c>
      <c r="AT276" s="81" t="n">
        <f aca="false">Tabla_Simulada!AU276-Tabla_ValidaciónMétodo!AU276</f>
        <v>0</v>
      </c>
      <c r="AU276" s="94" t="n">
        <f aca="false">Tabla_Simulada!AV276-Tabla_ValidaciónMétodo!AV276</f>
        <v>0</v>
      </c>
      <c r="AV276" s="81" t="n">
        <f aca="false">Tabla_Simulada!AW276-Tabla_ValidaciónMétodo!AW276</f>
        <v>0</v>
      </c>
      <c r="AW276" s="94" t="n">
        <f aca="false">Tabla_Simulada!AX276-Tabla_ValidaciónMétodo!AX276</f>
        <v>0</v>
      </c>
      <c r="AX276" s="81" t="n">
        <f aca="false">Tabla_Simulada!AY276-Tabla_ValidaciónMétodo!AY276</f>
        <v>0</v>
      </c>
    </row>
    <row r="277" customFormat="false" ht="13.8" hidden="false" customHeight="false" outlineLevel="0" collapsed="false">
      <c r="A277" s="89" t="s">
        <v>61</v>
      </c>
      <c r="B277" s="81" t="n">
        <f aca="false">Tabla_Simulada!B277-Tabla_ValidaciónMétodo!B277</f>
        <v>0</v>
      </c>
      <c r="C277" s="81" t="n">
        <f aca="false">Tabla_Simulada!C277-Tabla_ValidaciónMétodo!C277</f>
        <v>0</v>
      </c>
      <c r="D277" s="81" t="n">
        <f aca="false">Tabla_Simulada!D277-Tabla_ValidaciónMétodo!D277</f>
        <v>0</v>
      </c>
      <c r="E277" s="81" t="n">
        <f aca="false">Tabla_Simulada!E277-Tabla_ValidaciónMétodo!E277</f>
        <v>0</v>
      </c>
      <c r="F277" s="81" t="n">
        <f aca="false">Tabla_Simulada!F277-Tabla_ValidaciónMétodo!F277</f>
        <v>0</v>
      </c>
      <c r="G277" s="81" t="n">
        <f aca="false">Tabla_Simulada!G277-Tabla_ValidaciónMétodo!G277</f>
        <v>0</v>
      </c>
      <c r="H277" s="81" t="n">
        <f aca="false">Tabla_Simulada!H277-Tabla_ValidaciónMétodo!H277</f>
        <v>0</v>
      </c>
      <c r="I277" s="94" t="n">
        <f aca="false">Tabla_Simulada!I277-Tabla_ValidaciónMétodo!I277</f>
        <v>0</v>
      </c>
      <c r="J277" s="81" t="n">
        <f aca="false">Tabla_Simulada!J277-Tabla_ValidaciónMétodo!J277</f>
        <v>0</v>
      </c>
      <c r="K277" s="94" t="n">
        <f aca="false">Tabla_Simulada!K277-Tabla_ValidaciónMétodo!K277</f>
        <v>0</v>
      </c>
      <c r="L277" s="81" t="n">
        <f aca="false">Tabla_Simulada!L277-Tabla_ValidaciónMétodo!L277</f>
        <v>0</v>
      </c>
      <c r="M277" s="94" t="n">
        <f aca="false">Tabla_Simulada!M277-Tabla_ValidaciónMétodo!M277</f>
        <v>0</v>
      </c>
      <c r="N277" s="81" t="n">
        <f aca="false">Tabla_Simulada!N277-Tabla_ValidaciónMétodo!N277</f>
        <v>0</v>
      </c>
      <c r="O277" s="81" t="n">
        <f aca="false">Tabla_Simulada!P277-Tabla_ValidaciónMétodo!P277</f>
        <v>0</v>
      </c>
      <c r="P277" s="81" t="n">
        <f aca="false">Tabla_Simulada!Q277-Tabla_ValidaciónMétodo!Q277</f>
        <v>0</v>
      </c>
      <c r="Q277" s="81" t="n">
        <f aca="false">Tabla_Simulada!R277-Tabla_ValidaciónMétodo!R277</f>
        <v>0</v>
      </c>
      <c r="S277" s="81" t="n">
        <f aca="false">Tabla_Simulada!T277-Tabla_ValidaciónMétodo!T277</f>
        <v>0</v>
      </c>
      <c r="T277" s="81" t="n">
        <f aca="false">Tabla_Simulada!U277-Tabla_ValidaciónMétodo!U277</f>
        <v>0</v>
      </c>
      <c r="U277" s="81" t="n">
        <f aca="false">Tabla_Simulada!V277-Tabla_ValidaciónMétodo!V277</f>
        <v>0</v>
      </c>
      <c r="V277" s="81" t="n">
        <f aca="false">Tabla_Simulada!W277-Tabla_ValidaciónMétodo!W277</f>
        <v>0</v>
      </c>
      <c r="W277" s="81" t="n">
        <f aca="false">Tabla_Simulada!X277-Tabla_ValidaciónMétodo!X277</f>
        <v>0</v>
      </c>
      <c r="X277" s="81" t="n">
        <f aca="false">Tabla_Simulada!Y277-Tabla_ValidaciónMétodo!Y277</f>
        <v>0</v>
      </c>
      <c r="Y277" s="81" t="n">
        <f aca="false">Tabla_Simulada!Z277-Tabla_ValidaciónMétodo!Z277</f>
        <v>0</v>
      </c>
      <c r="Z277" s="81" t="n">
        <f aca="false">Tabla_Simulada!AA277-Tabla_ValidaciónMétodo!AA277</f>
        <v>0</v>
      </c>
      <c r="AC277" s="91" t="n">
        <f aca="false">Tabla_Simulada!AD277-Tabla_ValidaciónMétodo!AD277</f>
        <v>0</v>
      </c>
      <c r="AD277" s="92" t="n">
        <f aca="false">Tabla_Simulada!AE277-Tabla_ValidaciónMétodo!AE277</f>
        <v>0</v>
      </c>
      <c r="AE277" s="93" t="n">
        <f aca="false">Tabla_Simulada!AF277-Tabla_ValidaciónMétodo!AF277</f>
        <v>0</v>
      </c>
      <c r="AF277" s="92" t="n">
        <f aca="false">Tabla_Simulada!AG277-Tabla_ValidaciónMétodo!AG277</f>
        <v>0</v>
      </c>
      <c r="AG277" s="92" t="n">
        <f aca="false">Tabla_Simulada!AH277-Tabla_ValidaciónMétodo!AH277</f>
        <v>0</v>
      </c>
      <c r="AH277" s="92" t="n">
        <f aca="false">Tabla_Simulada!AI277-Tabla_ValidaciónMétodo!AI277</f>
        <v>0</v>
      </c>
      <c r="AI277" s="92" t="n">
        <f aca="false">Tabla_Simulada!AJ277-Tabla_ValidaciónMétodo!AJ277</f>
        <v>0</v>
      </c>
      <c r="AJ277" s="92" t="n">
        <f aca="false">Tabla_Simulada!AK277-Tabla_ValidaciónMétodo!AK277</f>
        <v>0</v>
      </c>
      <c r="AK277" s="92" t="n">
        <f aca="false">Tabla_Simulada!AL277-Tabla_ValidaciónMétodo!AL277</f>
        <v>0</v>
      </c>
      <c r="AL277" s="92" t="n">
        <f aca="false">Tabla_Simulada!AM277-Tabla_ValidaciónMétodo!AM277</f>
        <v>0</v>
      </c>
      <c r="AM277" s="92" t="n">
        <f aca="false">Tabla_Simulada!AN277-Tabla_ValidaciónMétodo!AN277</f>
        <v>0</v>
      </c>
      <c r="AO277" s="94" t="n">
        <f aca="false">Tabla_Simulada!AP277-Tabla_ValidaciónMétodo!AP277</f>
        <v>0</v>
      </c>
      <c r="AP277" s="81" t="n">
        <f aca="false">Tabla_Simulada!AQ277-Tabla_ValidaciónMétodo!AQ277</f>
        <v>0</v>
      </c>
      <c r="AQ277" s="94" t="n">
        <f aca="false">Tabla_Simulada!AR277-Tabla_ValidaciónMétodo!AR277</f>
        <v>0</v>
      </c>
      <c r="AR277" s="81" t="n">
        <f aca="false">Tabla_Simulada!AS277-Tabla_ValidaciónMétodo!AS277</f>
        <v>0</v>
      </c>
      <c r="AS277" s="94" t="n">
        <f aca="false">Tabla_Simulada!AT277-Tabla_ValidaciónMétodo!AT277</f>
        <v>0</v>
      </c>
      <c r="AT277" s="81" t="n">
        <f aca="false">Tabla_Simulada!AU277-Tabla_ValidaciónMétodo!AU277</f>
        <v>0</v>
      </c>
      <c r="AU277" s="94" t="n">
        <f aca="false">Tabla_Simulada!AV277-Tabla_ValidaciónMétodo!AV277</f>
        <v>0</v>
      </c>
      <c r="AV277" s="81" t="n">
        <f aca="false">Tabla_Simulada!AW277-Tabla_ValidaciónMétodo!AW277</f>
        <v>0</v>
      </c>
      <c r="AW277" s="94" t="n">
        <f aca="false">Tabla_Simulada!AX277-Tabla_ValidaciónMétodo!AX277</f>
        <v>0</v>
      </c>
      <c r="AX277" s="81" t="n">
        <f aca="false">Tabla_Simulada!AY277-Tabla_ValidaciónMétodo!AY277</f>
        <v>0</v>
      </c>
    </row>
    <row r="278" customFormat="false" ht="13.8" hidden="false" customHeight="false" outlineLevel="0" collapsed="false">
      <c r="A278" s="89" t="s">
        <v>62</v>
      </c>
      <c r="B278" s="81" t="n">
        <f aca="false">Tabla_Simulada!B278-Tabla_ValidaciónMétodo!B278</f>
        <v>0</v>
      </c>
      <c r="C278" s="81" t="n">
        <f aca="false">Tabla_Simulada!C278-Tabla_ValidaciónMétodo!C278</f>
        <v>0</v>
      </c>
      <c r="D278" s="81" t="n">
        <f aca="false">Tabla_Simulada!D278-Tabla_ValidaciónMétodo!D278</f>
        <v>0</v>
      </c>
      <c r="E278" s="81" t="n">
        <f aca="false">Tabla_Simulada!E278-Tabla_ValidaciónMétodo!E278</f>
        <v>0</v>
      </c>
      <c r="F278" s="81" t="n">
        <f aca="false">Tabla_Simulada!F278-Tabla_ValidaciónMétodo!F278</f>
        <v>0</v>
      </c>
      <c r="G278" s="81" t="n">
        <f aca="false">Tabla_Simulada!G278-Tabla_ValidaciónMétodo!G278</f>
        <v>0</v>
      </c>
      <c r="H278" s="81" t="n">
        <f aca="false">Tabla_Simulada!H278-Tabla_ValidaciónMétodo!H278</f>
        <v>0</v>
      </c>
      <c r="I278" s="94" t="n">
        <f aca="false">Tabla_Simulada!I278-Tabla_ValidaciónMétodo!I278</f>
        <v>0</v>
      </c>
      <c r="J278" s="81" t="n">
        <f aca="false">Tabla_Simulada!J278-Tabla_ValidaciónMétodo!J278</f>
        <v>0</v>
      </c>
      <c r="K278" s="94" t="n">
        <f aca="false">Tabla_Simulada!K278-Tabla_ValidaciónMétodo!K278</f>
        <v>0</v>
      </c>
      <c r="L278" s="81" t="n">
        <f aca="false">Tabla_Simulada!L278-Tabla_ValidaciónMétodo!L278</f>
        <v>0</v>
      </c>
      <c r="M278" s="94" t="n">
        <f aca="false">Tabla_Simulada!M278-Tabla_ValidaciónMétodo!M278</f>
        <v>0</v>
      </c>
      <c r="N278" s="81" t="n">
        <f aca="false">Tabla_Simulada!N278-Tabla_ValidaciónMétodo!N278</f>
        <v>0</v>
      </c>
      <c r="O278" s="81" t="n">
        <f aca="false">Tabla_Simulada!P278-Tabla_ValidaciónMétodo!P278</f>
        <v>0</v>
      </c>
      <c r="P278" s="81" t="n">
        <f aca="false">Tabla_Simulada!Q278-Tabla_ValidaciónMétodo!Q278</f>
        <v>0</v>
      </c>
      <c r="Q278" s="81" t="n">
        <f aca="false">Tabla_Simulada!R278-Tabla_ValidaciónMétodo!R278</f>
        <v>0</v>
      </c>
      <c r="S278" s="81" t="n">
        <f aca="false">Tabla_Simulada!T278-Tabla_ValidaciónMétodo!T278</f>
        <v>0</v>
      </c>
      <c r="T278" s="81" t="n">
        <f aca="false">Tabla_Simulada!U278-Tabla_ValidaciónMétodo!U278</f>
        <v>0</v>
      </c>
      <c r="U278" s="81" t="n">
        <f aca="false">Tabla_Simulada!V278-Tabla_ValidaciónMétodo!V278</f>
        <v>0</v>
      </c>
      <c r="V278" s="81" t="n">
        <f aca="false">Tabla_Simulada!W278-Tabla_ValidaciónMétodo!W278</f>
        <v>0</v>
      </c>
      <c r="W278" s="81" t="n">
        <f aca="false">Tabla_Simulada!X278-Tabla_ValidaciónMétodo!X278</f>
        <v>0</v>
      </c>
      <c r="X278" s="81" t="n">
        <f aca="false">Tabla_Simulada!Y278-Tabla_ValidaciónMétodo!Y278</f>
        <v>0</v>
      </c>
      <c r="Y278" s="81" t="n">
        <f aca="false">Tabla_Simulada!Z278-Tabla_ValidaciónMétodo!Z278</f>
        <v>0</v>
      </c>
      <c r="Z278" s="81" t="n">
        <f aca="false">Tabla_Simulada!AA278-Tabla_ValidaciónMétodo!AA278</f>
        <v>0</v>
      </c>
      <c r="AC278" s="91" t="n">
        <f aca="false">Tabla_Simulada!AD278-Tabla_ValidaciónMétodo!AD278</f>
        <v>0</v>
      </c>
      <c r="AD278" s="92" t="n">
        <f aca="false">Tabla_Simulada!AE278-Tabla_ValidaciónMétodo!AE278</f>
        <v>0</v>
      </c>
      <c r="AE278" s="93" t="n">
        <f aca="false">Tabla_Simulada!AF278-Tabla_ValidaciónMétodo!AF278</f>
        <v>0</v>
      </c>
      <c r="AF278" s="92" t="n">
        <f aca="false">Tabla_Simulada!AG278-Tabla_ValidaciónMétodo!AG278</f>
        <v>0</v>
      </c>
      <c r="AG278" s="92" t="n">
        <f aca="false">Tabla_Simulada!AH278-Tabla_ValidaciónMétodo!AH278</f>
        <v>0</v>
      </c>
      <c r="AH278" s="92" t="n">
        <f aca="false">Tabla_Simulada!AI278-Tabla_ValidaciónMétodo!AI278</f>
        <v>0</v>
      </c>
      <c r="AI278" s="92" t="n">
        <f aca="false">Tabla_Simulada!AJ278-Tabla_ValidaciónMétodo!AJ278</f>
        <v>0</v>
      </c>
      <c r="AJ278" s="92" t="n">
        <f aca="false">Tabla_Simulada!AK278-Tabla_ValidaciónMétodo!AK278</f>
        <v>0</v>
      </c>
      <c r="AK278" s="92" t="n">
        <f aca="false">Tabla_Simulada!AL278-Tabla_ValidaciónMétodo!AL278</f>
        <v>0</v>
      </c>
      <c r="AL278" s="92" t="n">
        <f aca="false">Tabla_Simulada!AM278-Tabla_ValidaciónMétodo!AM278</f>
        <v>0</v>
      </c>
      <c r="AM278" s="92" t="n">
        <f aca="false">Tabla_Simulada!AN278-Tabla_ValidaciónMétodo!AN278</f>
        <v>0</v>
      </c>
      <c r="AO278" s="94" t="n">
        <f aca="false">Tabla_Simulada!AP278-Tabla_ValidaciónMétodo!AP278</f>
        <v>0</v>
      </c>
      <c r="AP278" s="81" t="n">
        <f aca="false">Tabla_Simulada!AQ278-Tabla_ValidaciónMétodo!AQ278</f>
        <v>0</v>
      </c>
      <c r="AQ278" s="94" t="n">
        <f aca="false">Tabla_Simulada!AR278-Tabla_ValidaciónMétodo!AR278</f>
        <v>0</v>
      </c>
      <c r="AR278" s="81" t="n">
        <f aca="false">Tabla_Simulada!AS278-Tabla_ValidaciónMétodo!AS278</f>
        <v>0</v>
      </c>
      <c r="AS278" s="94" t="n">
        <f aca="false">Tabla_Simulada!AT278-Tabla_ValidaciónMétodo!AT278</f>
        <v>0</v>
      </c>
      <c r="AT278" s="81" t="n">
        <f aca="false">Tabla_Simulada!AU278-Tabla_ValidaciónMétodo!AU278</f>
        <v>0</v>
      </c>
      <c r="AU278" s="94" t="n">
        <f aca="false">Tabla_Simulada!AV278-Tabla_ValidaciónMétodo!AV278</f>
        <v>0</v>
      </c>
      <c r="AV278" s="81" t="n">
        <f aca="false">Tabla_Simulada!AW278-Tabla_ValidaciónMétodo!AW278</f>
        <v>0</v>
      </c>
      <c r="AW278" s="94" t="n">
        <f aca="false">Tabla_Simulada!AX278-Tabla_ValidaciónMétodo!AX278</f>
        <v>0</v>
      </c>
      <c r="AX278" s="81" t="n">
        <f aca="false">Tabla_Simulada!AY278-Tabla_ValidaciónMétodo!AY278</f>
        <v>0</v>
      </c>
    </row>
    <row r="279" customFormat="false" ht="13.8" hidden="false" customHeight="false" outlineLevel="0" collapsed="false">
      <c r="A279" s="89" t="s">
        <v>63</v>
      </c>
      <c r="B279" s="81" t="n">
        <f aca="false">Tabla_Simulada!B279-Tabla_ValidaciónMétodo!B279</f>
        <v>0</v>
      </c>
      <c r="C279" s="81" t="n">
        <f aca="false">Tabla_Simulada!C279-Tabla_ValidaciónMétodo!C279</f>
        <v>0</v>
      </c>
      <c r="D279" s="81" t="n">
        <f aca="false">Tabla_Simulada!D279-Tabla_ValidaciónMétodo!D279</f>
        <v>0</v>
      </c>
      <c r="E279" s="81" t="n">
        <f aca="false">Tabla_Simulada!E279-Tabla_ValidaciónMétodo!E279</f>
        <v>0</v>
      </c>
      <c r="F279" s="81" t="n">
        <f aca="false">Tabla_Simulada!F279-Tabla_ValidaciónMétodo!F279</f>
        <v>0</v>
      </c>
      <c r="G279" s="81" t="n">
        <f aca="false">Tabla_Simulada!G279-Tabla_ValidaciónMétodo!G279</f>
        <v>0</v>
      </c>
      <c r="H279" s="81" t="n">
        <f aca="false">Tabla_Simulada!H279-Tabla_ValidaciónMétodo!H279</f>
        <v>0</v>
      </c>
      <c r="I279" s="94" t="n">
        <f aca="false">Tabla_Simulada!I279-Tabla_ValidaciónMétodo!I279</f>
        <v>0</v>
      </c>
      <c r="J279" s="81" t="n">
        <f aca="false">Tabla_Simulada!J279-Tabla_ValidaciónMétodo!J279</f>
        <v>0</v>
      </c>
      <c r="K279" s="94" t="n">
        <f aca="false">Tabla_Simulada!K279-Tabla_ValidaciónMétodo!K279</f>
        <v>0</v>
      </c>
      <c r="L279" s="81" t="n">
        <f aca="false">Tabla_Simulada!L279-Tabla_ValidaciónMétodo!L279</f>
        <v>0</v>
      </c>
      <c r="M279" s="94" t="n">
        <f aca="false">Tabla_Simulada!M279-Tabla_ValidaciónMétodo!M279</f>
        <v>0</v>
      </c>
      <c r="N279" s="81" t="n">
        <f aca="false">Tabla_Simulada!N279-Tabla_ValidaciónMétodo!N279</f>
        <v>0</v>
      </c>
      <c r="O279" s="81" t="n">
        <f aca="false">Tabla_Simulada!P279-Tabla_ValidaciónMétodo!P279</f>
        <v>0</v>
      </c>
      <c r="P279" s="81" t="n">
        <f aca="false">Tabla_Simulada!Q279-Tabla_ValidaciónMétodo!Q279</f>
        <v>0</v>
      </c>
      <c r="Q279" s="81" t="n">
        <f aca="false">Tabla_Simulada!R279-Tabla_ValidaciónMétodo!R279</f>
        <v>0</v>
      </c>
      <c r="S279" s="81" t="n">
        <f aca="false">Tabla_Simulada!T279-Tabla_ValidaciónMétodo!T279</f>
        <v>0</v>
      </c>
      <c r="T279" s="81" t="n">
        <f aca="false">Tabla_Simulada!U279-Tabla_ValidaciónMétodo!U279</f>
        <v>0</v>
      </c>
      <c r="U279" s="81" t="n">
        <f aca="false">Tabla_Simulada!V279-Tabla_ValidaciónMétodo!V279</f>
        <v>0</v>
      </c>
      <c r="V279" s="81" t="n">
        <f aca="false">Tabla_Simulada!W279-Tabla_ValidaciónMétodo!W279</f>
        <v>0</v>
      </c>
      <c r="W279" s="81" t="n">
        <f aca="false">Tabla_Simulada!X279-Tabla_ValidaciónMétodo!X279</f>
        <v>0</v>
      </c>
      <c r="X279" s="81" t="n">
        <f aca="false">Tabla_Simulada!Y279-Tabla_ValidaciónMétodo!Y279</f>
        <v>0</v>
      </c>
      <c r="Y279" s="81" t="n">
        <f aca="false">Tabla_Simulada!Z279-Tabla_ValidaciónMétodo!Z279</f>
        <v>0</v>
      </c>
      <c r="Z279" s="81" t="n">
        <f aca="false">Tabla_Simulada!AA279-Tabla_ValidaciónMétodo!AA279</f>
        <v>0</v>
      </c>
      <c r="AC279" s="91" t="n">
        <f aca="false">Tabla_Simulada!AD279-Tabla_ValidaciónMétodo!AD279</f>
        <v>0</v>
      </c>
      <c r="AD279" s="92" t="n">
        <f aca="false">Tabla_Simulada!AE279-Tabla_ValidaciónMétodo!AE279</f>
        <v>0</v>
      </c>
      <c r="AE279" s="93" t="n">
        <f aca="false">Tabla_Simulada!AF279-Tabla_ValidaciónMétodo!AF279</f>
        <v>0</v>
      </c>
      <c r="AF279" s="92" t="n">
        <f aca="false">Tabla_Simulada!AG279-Tabla_ValidaciónMétodo!AG279</f>
        <v>0</v>
      </c>
      <c r="AG279" s="92" t="n">
        <f aca="false">Tabla_Simulada!AH279-Tabla_ValidaciónMétodo!AH279</f>
        <v>0</v>
      </c>
      <c r="AH279" s="92" t="n">
        <f aca="false">Tabla_Simulada!AI279-Tabla_ValidaciónMétodo!AI279</f>
        <v>0</v>
      </c>
      <c r="AI279" s="92" t="n">
        <f aca="false">Tabla_Simulada!AJ279-Tabla_ValidaciónMétodo!AJ279</f>
        <v>0</v>
      </c>
      <c r="AJ279" s="92" t="n">
        <f aca="false">Tabla_Simulada!AK279-Tabla_ValidaciónMétodo!AK279</f>
        <v>0</v>
      </c>
      <c r="AK279" s="92" t="n">
        <f aca="false">Tabla_Simulada!AL279-Tabla_ValidaciónMétodo!AL279</f>
        <v>0</v>
      </c>
      <c r="AL279" s="92" t="n">
        <f aca="false">Tabla_Simulada!AM279-Tabla_ValidaciónMétodo!AM279</f>
        <v>0</v>
      </c>
      <c r="AM279" s="92" t="n">
        <f aca="false">Tabla_Simulada!AN279-Tabla_ValidaciónMétodo!AN279</f>
        <v>0</v>
      </c>
      <c r="AO279" s="94" t="n">
        <f aca="false">Tabla_Simulada!AP279-Tabla_ValidaciónMétodo!AP279</f>
        <v>0</v>
      </c>
      <c r="AP279" s="81" t="n">
        <f aca="false">Tabla_Simulada!AQ279-Tabla_ValidaciónMétodo!AQ279</f>
        <v>0</v>
      </c>
      <c r="AQ279" s="94" t="n">
        <f aca="false">Tabla_Simulada!AR279-Tabla_ValidaciónMétodo!AR279</f>
        <v>0</v>
      </c>
      <c r="AR279" s="81" t="n">
        <f aca="false">Tabla_Simulada!AS279-Tabla_ValidaciónMétodo!AS279</f>
        <v>0</v>
      </c>
      <c r="AS279" s="94" t="n">
        <f aca="false">Tabla_Simulada!AT279-Tabla_ValidaciónMétodo!AT279</f>
        <v>0</v>
      </c>
      <c r="AT279" s="81" t="n">
        <f aca="false">Tabla_Simulada!AU279-Tabla_ValidaciónMétodo!AU279</f>
        <v>0</v>
      </c>
      <c r="AU279" s="94" t="n">
        <f aca="false">Tabla_Simulada!AV279-Tabla_ValidaciónMétodo!AV279</f>
        <v>0</v>
      </c>
      <c r="AV279" s="81" t="n">
        <f aca="false">Tabla_Simulada!AW279-Tabla_ValidaciónMétodo!AW279</f>
        <v>0</v>
      </c>
      <c r="AW279" s="94" t="n">
        <f aca="false">Tabla_Simulada!AX279-Tabla_ValidaciónMétodo!AX279</f>
        <v>0</v>
      </c>
      <c r="AX279" s="81" t="n">
        <f aca="false">Tabla_Simulada!AY279-Tabla_ValidaciónMétodo!AY279</f>
        <v>0</v>
      </c>
    </row>
    <row r="280" customFormat="false" ht="13.8" hidden="false" customHeight="false" outlineLevel="0" collapsed="false">
      <c r="A280" s="89" t="s">
        <v>64</v>
      </c>
      <c r="B280" s="81" t="n">
        <f aca="false">Tabla_Simulada!B280-Tabla_ValidaciónMétodo!B280</f>
        <v>0</v>
      </c>
      <c r="C280" s="81" t="n">
        <f aca="false">Tabla_Simulada!C280-Tabla_ValidaciónMétodo!C280</f>
        <v>0</v>
      </c>
      <c r="D280" s="81" t="n">
        <f aca="false">Tabla_Simulada!D280-Tabla_ValidaciónMétodo!D280</f>
        <v>0</v>
      </c>
      <c r="E280" s="81" t="n">
        <f aca="false">Tabla_Simulada!E280-Tabla_ValidaciónMétodo!E280</f>
        <v>0</v>
      </c>
      <c r="F280" s="81" t="n">
        <f aca="false">Tabla_Simulada!F280-Tabla_ValidaciónMétodo!F280</f>
        <v>0</v>
      </c>
      <c r="G280" s="81" t="n">
        <f aca="false">Tabla_Simulada!G280-Tabla_ValidaciónMétodo!G280</f>
        <v>0</v>
      </c>
      <c r="H280" s="81" t="n">
        <f aca="false">Tabla_Simulada!H280-Tabla_ValidaciónMétodo!H280</f>
        <v>0</v>
      </c>
      <c r="I280" s="94" t="n">
        <f aca="false">Tabla_Simulada!I280-Tabla_ValidaciónMétodo!I280</f>
        <v>0</v>
      </c>
      <c r="J280" s="81" t="n">
        <f aca="false">Tabla_Simulada!J280-Tabla_ValidaciónMétodo!J280</f>
        <v>0</v>
      </c>
      <c r="K280" s="94" t="n">
        <f aca="false">Tabla_Simulada!K280-Tabla_ValidaciónMétodo!K280</f>
        <v>0</v>
      </c>
      <c r="L280" s="81" t="n">
        <f aca="false">Tabla_Simulada!L280-Tabla_ValidaciónMétodo!L280</f>
        <v>0</v>
      </c>
      <c r="M280" s="94" t="n">
        <f aca="false">Tabla_Simulada!M280-Tabla_ValidaciónMétodo!M280</f>
        <v>0</v>
      </c>
      <c r="N280" s="81" t="n">
        <f aca="false">Tabla_Simulada!N280-Tabla_ValidaciónMétodo!N280</f>
        <v>0</v>
      </c>
      <c r="O280" s="81" t="n">
        <f aca="false">Tabla_Simulada!P280-Tabla_ValidaciónMétodo!P280</f>
        <v>0</v>
      </c>
      <c r="P280" s="81" t="n">
        <f aca="false">Tabla_Simulada!Q280-Tabla_ValidaciónMétodo!Q280</f>
        <v>0</v>
      </c>
      <c r="Q280" s="81" t="n">
        <f aca="false">Tabla_Simulada!R280-Tabla_ValidaciónMétodo!R280</f>
        <v>0</v>
      </c>
      <c r="S280" s="81" t="n">
        <f aca="false">Tabla_Simulada!T280-Tabla_ValidaciónMétodo!T280</f>
        <v>0</v>
      </c>
      <c r="T280" s="81" t="n">
        <f aca="false">Tabla_Simulada!U280-Tabla_ValidaciónMétodo!U280</f>
        <v>0</v>
      </c>
      <c r="U280" s="81" t="n">
        <f aca="false">Tabla_Simulada!V280-Tabla_ValidaciónMétodo!V280</f>
        <v>0</v>
      </c>
      <c r="V280" s="81" t="n">
        <f aca="false">Tabla_Simulada!W280-Tabla_ValidaciónMétodo!W280</f>
        <v>0</v>
      </c>
      <c r="W280" s="81" t="n">
        <f aca="false">Tabla_Simulada!X280-Tabla_ValidaciónMétodo!X280</f>
        <v>0</v>
      </c>
      <c r="X280" s="81" t="n">
        <f aca="false">Tabla_Simulada!Y280-Tabla_ValidaciónMétodo!Y280</f>
        <v>0</v>
      </c>
      <c r="Y280" s="81" t="n">
        <f aca="false">Tabla_Simulada!Z280-Tabla_ValidaciónMétodo!Z280</f>
        <v>0</v>
      </c>
      <c r="Z280" s="81" t="n">
        <f aca="false">Tabla_Simulada!AA280-Tabla_ValidaciónMétodo!AA280</f>
        <v>0</v>
      </c>
      <c r="AC280" s="91" t="n">
        <f aca="false">Tabla_Simulada!AD280-Tabla_ValidaciónMétodo!AD280</f>
        <v>0</v>
      </c>
      <c r="AD280" s="92" t="n">
        <f aca="false">Tabla_Simulada!AE280-Tabla_ValidaciónMétodo!AE280</f>
        <v>0</v>
      </c>
      <c r="AE280" s="93" t="n">
        <f aca="false">Tabla_Simulada!AF280-Tabla_ValidaciónMétodo!AF280</f>
        <v>0</v>
      </c>
      <c r="AF280" s="92" t="n">
        <f aca="false">Tabla_Simulada!AG280-Tabla_ValidaciónMétodo!AG280</f>
        <v>0</v>
      </c>
      <c r="AG280" s="92" t="n">
        <f aca="false">Tabla_Simulada!AH280-Tabla_ValidaciónMétodo!AH280</f>
        <v>0</v>
      </c>
      <c r="AH280" s="92" t="n">
        <f aca="false">Tabla_Simulada!AI280-Tabla_ValidaciónMétodo!AI280</f>
        <v>0</v>
      </c>
      <c r="AI280" s="92" t="n">
        <f aca="false">Tabla_Simulada!AJ280-Tabla_ValidaciónMétodo!AJ280</f>
        <v>0</v>
      </c>
      <c r="AJ280" s="92" t="n">
        <f aca="false">Tabla_Simulada!AK280-Tabla_ValidaciónMétodo!AK280</f>
        <v>0</v>
      </c>
      <c r="AK280" s="92" t="n">
        <f aca="false">Tabla_Simulada!AL280-Tabla_ValidaciónMétodo!AL280</f>
        <v>0</v>
      </c>
      <c r="AL280" s="92" t="n">
        <f aca="false">Tabla_Simulada!AM280-Tabla_ValidaciónMétodo!AM280</f>
        <v>0</v>
      </c>
      <c r="AM280" s="92" t="n">
        <f aca="false">Tabla_Simulada!AN280-Tabla_ValidaciónMétodo!AN280</f>
        <v>0</v>
      </c>
      <c r="AO280" s="94" t="n">
        <f aca="false">Tabla_Simulada!AP280-Tabla_ValidaciónMétodo!AP280</f>
        <v>0</v>
      </c>
      <c r="AP280" s="81" t="n">
        <f aca="false">Tabla_Simulada!AQ280-Tabla_ValidaciónMétodo!AQ280</f>
        <v>0</v>
      </c>
      <c r="AQ280" s="94" t="n">
        <f aca="false">Tabla_Simulada!AR280-Tabla_ValidaciónMétodo!AR280</f>
        <v>0</v>
      </c>
      <c r="AR280" s="81" t="n">
        <f aca="false">Tabla_Simulada!AS280-Tabla_ValidaciónMétodo!AS280</f>
        <v>0</v>
      </c>
      <c r="AS280" s="94" t="n">
        <f aca="false">Tabla_Simulada!AT280-Tabla_ValidaciónMétodo!AT280</f>
        <v>0</v>
      </c>
      <c r="AT280" s="81" t="n">
        <f aca="false">Tabla_Simulada!AU280-Tabla_ValidaciónMétodo!AU280</f>
        <v>0</v>
      </c>
      <c r="AU280" s="94" t="n">
        <f aca="false">Tabla_Simulada!AV280-Tabla_ValidaciónMétodo!AV280</f>
        <v>0</v>
      </c>
      <c r="AV280" s="81" t="n">
        <f aca="false">Tabla_Simulada!AW280-Tabla_ValidaciónMétodo!AW280</f>
        <v>0</v>
      </c>
      <c r="AW280" s="94" t="n">
        <f aca="false">Tabla_Simulada!AX280-Tabla_ValidaciónMétodo!AX280</f>
        <v>0</v>
      </c>
      <c r="AX280" s="81" t="n">
        <f aca="false">Tabla_Simulada!AY280-Tabla_ValidaciónMétodo!AY280</f>
        <v>0</v>
      </c>
    </row>
    <row r="281" customFormat="false" ht="13.8" hidden="false" customHeight="false" outlineLevel="0" collapsed="false">
      <c r="A281" s="89" t="s">
        <v>65</v>
      </c>
      <c r="B281" s="81" t="n">
        <f aca="false">Tabla_Simulada!B281-Tabla_ValidaciónMétodo!B281</f>
        <v>0</v>
      </c>
      <c r="C281" s="81" t="n">
        <f aca="false">Tabla_Simulada!C281-Tabla_ValidaciónMétodo!C281</f>
        <v>0</v>
      </c>
      <c r="D281" s="81" t="n">
        <f aca="false">Tabla_Simulada!D281-Tabla_ValidaciónMétodo!D281</f>
        <v>0</v>
      </c>
      <c r="E281" s="81" t="n">
        <f aca="false">Tabla_Simulada!E281-Tabla_ValidaciónMétodo!E281</f>
        <v>0</v>
      </c>
      <c r="F281" s="81" t="n">
        <f aca="false">Tabla_Simulada!F281-Tabla_ValidaciónMétodo!F281</f>
        <v>0</v>
      </c>
      <c r="G281" s="81" t="n">
        <f aca="false">Tabla_Simulada!G281-Tabla_ValidaciónMétodo!G281</f>
        <v>0</v>
      </c>
      <c r="H281" s="81" t="n">
        <f aca="false">Tabla_Simulada!H281-Tabla_ValidaciónMétodo!H281</f>
        <v>0</v>
      </c>
      <c r="I281" s="94" t="n">
        <f aca="false">Tabla_Simulada!I281-Tabla_ValidaciónMétodo!I281</f>
        <v>0</v>
      </c>
      <c r="J281" s="81" t="n">
        <f aca="false">Tabla_Simulada!J281-Tabla_ValidaciónMétodo!J281</f>
        <v>0</v>
      </c>
      <c r="K281" s="94" t="n">
        <f aca="false">Tabla_Simulada!K281-Tabla_ValidaciónMétodo!K281</f>
        <v>0</v>
      </c>
      <c r="L281" s="81" t="n">
        <f aca="false">Tabla_Simulada!L281-Tabla_ValidaciónMétodo!L281</f>
        <v>0</v>
      </c>
      <c r="M281" s="94" t="n">
        <f aca="false">Tabla_Simulada!M281-Tabla_ValidaciónMétodo!M281</f>
        <v>0</v>
      </c>
      <c r="N281" s="81" t="n">
        <f aca="false">Tabla_Simulada!N281-Tabla_ValidaciónMétodo!N281</f>
        <v>0</v>
      </c>
      <c r="O281" s="81" t="n">
        <f aca="false">Tabla_Simulada!P281-Tabla_ValidaciónMétodo!P281</f>
        <v>0</v>
      </c>
      <c r="P281" s="81" t="n">
        <f aca="false">Tabla_Simulada!Q281-Tabla_ValidaciónMétodo!Q281</f>
        <v>0</v>
      </c>
      <c r="Q281" s="81" t="n">
        <f aca="false">Tabla_Simulada!R281-Tabla_ValidaciónMétodo!R281</f>
        <v>0</v>
      </c>
      <c r="S281" s="81" t="n">
        <f aca="false">Tabla_Simulada!T281-Tabla_ValidaciónMétodo!T281</f>
        <v>0</v>
      </c>
      <c r="T281" s="81" t="n">
        <f aca="false">Tabla_Simulada!U281-Tabla_ValidaciónMétodo!U281</f>
        <v>0</v>
      </c>
      <c r="U281" s="81" t="n">
        <f aca="false">Tabla_Simulada!V281-Tabla_ValidaciónMétodo!V281</f>
        <v>0</v>
      </c>
      <c r="V281" s="81" t="n">
        <f aca="false">Tabla_Simulada!W281-Tabla_ValidaciónMétodo!W281</f>
        <v>0</v>
      </c>
      <c r="W281" s="81" t="n">
        <f aca="false">Tabla_Simulada!X281-Tabla_ValidaciónMétodo!X281</f>
        <v>0</v>
      </c>
      <c r="X281" s="81" t="n">
        <f aca="false">Tabla_Simulada!Y281-Tabla_ValidaciónMétodo!Y281</f>
        <v>0</v>
      </c>
      <c r="Y281" s="81" t="n">
        <f aca="false">Tabla_Simulada!Z281-Tabla_ValidaciónMétodo!Z281</f>
        <v>0</v>
      </c>
      <c r="Z281" s="81" t="n">
        <f aca="false">Tabla_Simulada!AA281-Tabla_ValidaciónMétodo!AA281</f>
        <v>0</v>
      </c>
      <c r="AC281" s="91" t="n">
        <f aca="false">Tabla_Simulada!AD281-Tabla_ValidaciónMétodo!AD281</f>
        <v>0</v>
      </c>
      <c r="AD281" s="92" t="n">
        <f aca="false">Tabla_Simulada!AE281-Tabla_ValidaciónMétodo!AE281</f>
        <v>0</v>
      </c>
      <c r="AE281" s="93" t="n">
        <f aca="false">Tabla_Simulada!AF281-Tabla_ValidaciónMétodo!AF281</f>
        <v>0</v>
      </c>
      <c r="AF281" s="92" t="n">
        <f aca="false">Tabla_Simulada!AG281-Tabla_ValidaciónMétodo!AG281</f>
        <v>0</v>
      </c>
      <c r="AG281" s="92" t="n">
        <f aca="false">Tabla_Simulada!AH281-Tabla_ValidaciónMétodo!AH281</f>
        <v>0</v>
      </c>
      <c r="AH281" s="92" t="n">
        <f aca="false">Tabla_Simulada!AI281-Tabla_ValidaciónMétodo!AI281</f>
        <v>0</v>
      </c>
      <c r="AI281" s="92" t="n">
        <f aca="false">Tabla_Simulada!AJ281-Tabla_ValidaciónMétodo!AJ281</f>
        <v>0</v>
      </c>
      <c r="AJ281" s="92" t="n">
        <f aca="false">Tabla_Simulada!AK281-Tabla_ValidaciónMétodo!AK281</f>
        <v>0</v>
      </c>
      <c r="AK281" s="92" t="n">
        <f aca="false">Tabla_Simulada!AL281-Tabla_ValidaciónMétodo!AL281</f>
        <v>0</v>
      </c>
      <c r="AL281" s="92" t="n">
        <f aca="false">Tabla_Simulada!AM281-Tabla_ValidaciónMétodo!AM281</f>
        <v>0</v>
      </c>
      <c r="AM281" s="92" t="n">
        <f aca="false">Tabla_Simulada!AN281-Tabla_ValidaciónMétodo!AN281</f>
        <v>0</v>
      </c>
      <c r="AO281" s="94" t="n">
        <f aca="false">Tabla_Simulada!AP281-Tabla_ValidaciónMétodo!AP281</f>
        <v>0</v>
      </c>
      <c r="AP281" s="81" t="n">
        <f aca="false">Tabla_Simulada!AQ281-Tabla_ValidaciónMétodo!AQ281</f>
        <v>0</v>
      </c>
      <c r="AQ281" s="94" t="n">
        <f aca="false">Tabla_Simulada!AR281-Tabla_ValidaciónMétodo!AR281</f>
        <v>0</v>
      </c>
      <c r="AR281" s="81" t="n">
        <f aca="false">Tabla_Simulada!AS281-Tabla_ValidaciónMétodo!AS281</f>
        <v>0</v>
      </c>
      <c r="AS281" s="94" t="n">
        <f aca="false">Tabla_Simulada!AT281-Tabla_ValidaciónMétodo!AT281</f>
        <v>0</v>
      </c>
      <c r="AT281" s="81" t="n">
        <f aca="false">Tabla_Simulada!AU281-Tabla_ValidaciónMétodo!AU281</f>
        <v>0</v>
      </c>
      <c r="AU281" s="94" t="n">
        <f aca="false">Tabla_Simulada!AV281-Tabla_ValidaciónMétodo!AV281</f>
        <v>0</v>
      </c>
      <c r="AV281" s="81" t="n">
        <f aca="false">Tabla_Simulada!AW281-Tabla_ValidaciónMétodo!AW281</f>
        <v>0</v>
      </c>
      <c r="AW281" s="94" t="n">
        <f aca="false">Tabla_Simulada!AX281-Tabla_ValidaciónMétodo!AX281</f>
        <v>0</v>
      </c>
      <c r="AX281" s="81" t="n">
        <f aca="false">Tabla_Simulada!AY281-Tabla_ValidaciónMétodo!AY281</f>
        <v>0</v>
      </c>
    </row>
    <row r="282" customFormat="false" ht="13.8" hidden="false" customHeight="false" outlineLevel="0" collapsed="false">
      <c r="A282" s="89" t="s">
        <v>66</v>
      </c>
      <c r="B282" s="81" t="n">
        <f aca="false">Tabla_Simulada!B282-Tabla_ValidaciónMétodo!B282</f>
        <v>0</v>
      </c>
      <c r="C282" s="81" t="n">
        <f aca="false">Tabla_Simulada!C282-Tabla_ValidaciónMétodo!C282</f>
        <v>0</v>
      </c>
      <c r="D282" s="81" t="n">
        <f aca="false">Tabla_Simulada!D282-Tabla_ValidaciónMétodo!D282</f>
        <v>0</v>
      </c>
      <c r="E282" s="81" t="n">
        <f aca="false">Tabla_Simulada!E282-Tabla_ValidaciónMétodo!E282</f>
        <v>0</v>
      </c>
      <c r="F282" s="81" t="n">
        <f aca="false">Tabla_Simulada!F282-Tabla_ValidaciónMétodo!F282</f>
        <v>0</v>
      </c>
      <c r="G282" s="81" t="n">
        <f aca="false">Tabla_Simulada!G282-Tabla_ValidaciónMétodo!G282</f>
        <v>0</v>
      </c>
      <c r="H282" s="81" t="n">
        <f aca="false">Tabla_Simulada!H282-Tabla_ValidaciónMétodo!H282</f>
        <v>0</v>
      </c>
      <c r="I282" s="94" t="n">
        <f aca="false">Tabla_Simulada!I282-Tabla_ValidaciónMétodo!I282</f>
        <v>0</v>
      </c>
      <c r="J282" s="81" t="n">
        <f aca="false">Tabla_Simulada!J282-Tabla_ValidaciónMétodo!J282</f>
        <v>0</v>
      </c>
      <c r="K282" s="94" t="n">
        <f aca="false">Tabla_Simulada!K282-Tabla_ValidaciónMétodo!K282</f>
        <v>0</v>
      </c>
      <c r="L282" s="81" t="n">
        <f aca="false">Tabla_Simulada!L282-Tabla_ValidaciónMétodo!L282</f>
        <v>0</v>
      </c>
      <c r="M282" s="94" t="n">
        <f aca="false">Tabla_Simulada!M282-Tabla_ValidaciónMétodo!M282</f>
        <v>0</v>
      </c>
      <c r="N282" s="81" t="n">
        <f aca="false">Tabla_Simulada!N282-Tabla_ValidaciónMétodo!N282</f>
        <v>0</v>
      </c>
      <c r="O282" s="81" t="n">
        <f aca="false">Tabla_Simulada!P282-Tabla_ValidaciónMétodo!P282</f>
        <v>0</v>
      </c>
      <c r="P282" s="81" t="n">
        <f aca="false">Tabla_Simulada!Q282-Tabla_ValidaciónMétodo!Q282</f>
        <v>0</v>
      </c>
      <c r="Q282" s="81" t="n">
        <f aca="false">Tabla_Simulada!R282-Tabla_ValidaciónMétodo!R282</f>
        <v>0</v>
      </c>
      <c r="S282" s="81" t="n">
        <f aca="false">Tabla_Simulada!T282-Tabla_ValidaciónMétodo!T282</f>
        <v>0</v>
      </c>
      <c r="T282" s="81" t="n">
        <f aca="false">Tabla_Simulada!U282-Tabla_ValidaciónMétodo!U282</f>
        <v>0</v>
      </c>
      <c r="U282" s="81" t="n">
        <f aca="false">Tabla_Simulada!V282-Tabla_ValidaciónMétodo!V282</f>
        <v>0</v>
      </c>
      <c r="V282" s="81" t="n">
        <f aca="false">Tabla_Simulada!W282-Tabla_ValidaciónMétodo!W282</f>
        <v>0</v>
      </c>
      <c r="W282" s="81" t="n">
        <f aca="false">Tabla_Simulada!X282-Tabla_ValidaciónMétodo!X282</f>
        <v>0</v>
      </c>
      <c r="X282" s="81" t="n">
        <f aca="false">Tabla_Simulada!Y282-Tabla_ValidaciónMétodo!Y282</f>
        <v>0</v>
      </c>
      <c r="Y282" s="81" t="n">
        <f aca="false">Tabla_Simulada!Z282-Tabla_ValidaciónMétodo!Z282</f>
        <v>0</v>
      </c>
      <c r="Z282" s="81" t="n">
        <f aca="false">Tabla_Simulada!AA282-Tabla_ValidaciónMétodo!AA282</f>
        <v>0</v>
      </c>
      <c r="AC282" s="91" t="n">
        <f aca="false">Tabla_Simulada!AD282-Tabla_ValidaciónMétodo!AD282</f>
        <v>0</v>
      </c>
      <c r="AD282" s="92" t="n">
        <f aca="false">Tabla_Simulada!AE282-Tabla_ValidaciónMétodo!AE282</f>
        <v>0</v>
      </c>
      <c r="AE282" s="93" t="n">
        <f aca="false">Tabla_Simulada!AF282-Tabla_ValidaciónMétodo!AF282</f>
        <v>0</v>
      </c>
      <c r="AF282" s="92" t="n">
        <f aca="false">Tabla_Simulada!AG282-Tabla_ValidaciónMétodo!AG282</f>
        <v>0</v>
      </c>
      <c r="AG282" s="92" t="n">
        <f aca="false">Tabla_Simulada!AH282-Tabla_ValidaciónMétodo!AH282</f>
        <v>0</v>
      </c>
      <c r="AH282" s="92" t="n">
        <f aca="false">Tabla_Simulada!AI282-Tabla_ValidaciónMétodo!AI282</f>
        <v>0</v>
      </c>
      <c r="AI282" s="92" t="n">
        <f aca="false">Tabla_Simulada!AJ282-Tabla_ValidaciónMétodo!AJ282</f>
        <v>0</v>
      </c>
      <c r="AJ282" s="92" t="n">
        <f aca="false">Tabla_Simulada!AK282-Tabla_ValidaciónMétodo!AK282</f>
        <v>0</v>
      </c>
      <c r="AK282" s="92" t="n">
        <f aca="false">Tabla_Simulada!AL282-Tabla_ValidaciónMétodo!AL282</f>
        <v>0</v>
      </c>
      <c r="AL282" s="92" t="n">
        <f aca="false">Tabla_Simulada!AM282-Tabla_ValidaciónMétodo!AM282</f>
        <v>0</v>
      </c>
      <c r="AM282" s="92" t="n">
        <f aca="false">Tabla_Simulada!AN282-Tabla_ValidaciónMétodo!AN282</f>
        <v>0</v>
      </c>
      <c r="AO282" s="94" t="n">
        <f aca="false">Tabla_Simulada!AP282-Tabla_ValidaciónMétodo!AP282</f>
        <v>0</v>
      </c>
      <c r="AP282" s="81" t="n">
        <f aca="false">Tabla_Simulada!AQ282-Tabla_ValidaciónMétodo!AQ282</f>
        <v>0</v>
      </c>
      <c r="AQ282" s="94" t="n">
        <f aca="false">Tabla_Simulada!AR282-Tabla_ValidaciónMétodo!AR282</f>
        <v>0</v>
      </c>
      <c r="AR282" s="81" t="n">
        <f aca="false">Tabla_Simulada!AS282-Tabla_ValidaciónMétodo!AS282</f>
        <v>0</v>
      </c>
      <c r="AS282" s="94" t="n">
        <f aca="false">Tabla_Simulada!AT282-Tabla_ValidaciónMétodo!AT282</f>
        <v>0</v>
      </c>
      <c r="AT282" s="81" t="n">
        <f aca="false">Tabla_Simulada!AU282-Tabla_ValidaciónMétodo!AU282</f>
        <v>0</v>
      </c>
      <c r="AU282" s="94" t="n">
        <f aca="false">Tabla_Simulada!AV282-Tabla_ValidaciónMétodo!AV282</f>
        <v>0</v>
      </c>
      <c r="AV282" s="81" t="n">
        <f aca="false">Tabla_Simulada!AW282-Tabla_ValidaciónMétodo!AW282</f>
        <v>0</v>
      </c>
      <c r="AW282" s="94" t="n">
        <f aca="false">Tabla_Simulada!AX282-Tabla_ValidaciónMétodo!AX282</f>
        <v>0</v>
      </c>
      <c r="AX282" s="81" t="n">
        <f aca="false">Tabla_Simulada!AY282-Tabla_ValidaciónMétodo!AY282</f>
        <v>0</v>
      </c>
    </row>
    <row r="283" customFormat="false" ht="13.8" hidden="false" customHeight="false" outlineLevel="0" collapsed="false">
      <c r="A283" s="89" t="s">
        <v>67</v>
      </c>
      <c r="B283" s="81" t="n">
        <f aca="false">Tabla_Simulada!B283-Tabla_ValidaciónMétodo!B283</f>
        <v>0</v>
      </c>
      <c r="C283" s="81" t="n">
        <f aca="false">Tabla_Simulada!C283-Tabla_ValidaciónMétodo!C283</f>
        <v>0</v>
      </c>
      <c r="D283" s="81" t="n">
        <f aca="false">Tabla_Simulada!D283-Tabla_ValidaciónMétodo!D283</f>
        <v>0</v>
      </c>
      <c r="E283" s="81" t="n">
        <f aca="false">Tabla_Simulada!E283-Tabla_ValidaciónMétodo!E283</f>
        <v>0</v>
      </c>
      <c r="F283" s="81" t="n">
        <f aca="false">Tabla_Simulada!F283-Tabla_ValidaciónMétodo!F283</f>
        <v>0</v>
      </c>
      <c r="G283" s="81" t="n">
        <f aca="false">Tabla_Simulada!G283-Tabla_ValidaciónMétodo!G283</f>
        <v>0</v>
      </c>
      <c r="H283" s="81" t="n">
        <f aca="false">Tabla_Simulada!H283-Tabla_ValidaciónMétodo!H283</f>
        <v>0</v>
      </c>
      <c r="I283" s="94" t="n">
        <f aca="false">Tabla_Simulada!I283-Tabla_ValidaciónMétodo!I283</f>
        <v>0</v>
      </c>
      <c r="J283" s="81" t="n">
        <f aca="false">Tabla_Simulada!J283-Tabla_ValidaciónMétodo!J283</f>
        <v>0</v>
      </c>
      <c r="K283" s="94" t="n">
        <f aca="false">Tabla_Simulada!K283-Tabla_ValidaciónMétodo!K283</f>
        <v>0</v>
      </c>
      <c r="L283" s="81" t="n">
        <f aca="false">Tabla_Simulada!L283-Tabla_ValidaciónMétodo!L283</f>
        <v>0</v>
      </c>
      <c r="M283" s="94" t="n">
        <f aca="false">Tabla_Simulada!M283-Tabla_ValidaciónMétodo!M283</f>
        <v>0</v>
      </c>
      <c r="N283" s="81" t="n">
        <f aca="false">Tabla_Simulada!N283-Tabla_ValidaciónMétodo!N283</f>
        <v>0</v>
      </c>
      <c r="O283" s="81" t="n">
        <f aca="false">Tabla_Simulada!P283-Tabla_ValidaciónMétodo!P283</f>
        <v>0</v>
      </c>
      <c r="P283" s="81" t="n">
        <f aca="false">Tabla_Simulada!Q283-Tabla_ValidaciónMétodo!Q283</f>
        <v>0</v>
      </c>
      <c r="Q283" s="81" t="n">
        <f aca="false">Tabla_Simulada!R283-Tabla_ValidaciónMétodo!R283</f>
        <v>0</v>
      </c>
      <c r="S283" s="81" t="n">
        <f aca="false">Tabla_Simulada!T283-Tabla_ValidaciónMétodo!T283</f>
        <v>0</v>
      </c>
      <c r="T283" s="81" t="n">
        <f aca="false">Tabla_Simulada!U283-Tabla_ValidaciónMétodo!U283</f>
        <v>0</v>
      </c>
      <c r="U283" s="81" t="n">
        <f aca="false">Tabla_Simulada!V283-Tabla_ValidaciónMétodo!V283</f>
        <v>0</v>
      </c>
      <c r="V283" s="81" t="n">
        <f aca="false">Tabla_Simulada!W283-Tabla_ValidaciónMétodo!W283</f>
        <v>0</v>
      </c>
      <c r="W283" s="81" t="n">
        <f aca="false">Tabla_Simulada!X283-Tabla_ValidaciónMétodo!X283</f>
        <v>0</v>
      </c>
      <c r="X283" s="81" t="n">
        <f aca="false">Tabla_Simulada!Y283-Tabla_ValidaciónMétodo!Y283</f>
        <v>0</v>
      </c>
      <c r="Y283" s="81" t="n">
        <f aca="false">Tabla_Simulada!Z283-Tabla_ValidaciónMétodo!Z283</f>
        <v>0</v>
      </c>
      <c r="Z283" s="81" t="n">
        <f aca="false">Tabla_Simulada!AA283-Tabla_ValidaciónMétodo!AA283</f>
        <v>0</v>
      </c>
      <c r="AC283" s="91" t="n">
        <f aca="false">Tabla_Simulada!AD283-Tabla_ValidaciónMétodo!AD283</f>
        <v>0</v>
      </c>
      <c r="AD283" s="92" t="n">
        <f aca="false">Tabla_Simulada!AE283-Tabla_ValidaciónMétodo!AE283</f>
        <v>0</v>
      </c>
      <c r="AE283" s="93" t="n">
        <f aca="false">Tabla_Simulada!AF283-Tabla_ValidaciónMétodo!AF283</f>
        <v>0</v>
      </c>
      <c r="AF283" s="92" t="n">
        <f aca="false">Tabla_Simulada!AG283-Tabla_ValidaciónMétodo!AG283</f>
        <v>0</v>
      </c>
      <c r="AG283" s="92" t="n">
        <f aca="false">Tabla_Simulada!AH283-Tabla_ValidaciónMétodo!AH283</f>
        <v>0</v>
      </c>
      <c r="AH283" s="92" t="n">
        <f aca="false">Tabla_Simulada!AI283-Tabla_ValidaciónMétodo!AI283</f>
        <v>0</v>
      </c>
      <c r="AI283" s="92" t="n">
        <f aca="false">Tabla_Simulada!AJ283-Tabla_ValidaciónMétodo!AJ283</f>
        <v>0</v>
      </c>
      <c r="AJ283" s="92" t="n">
        <f aca="false">Tabla_Simulada!AK283-Tabla_ValidaciónMétodo!AK283</f>
        <v>0</v>
      </c>
      <c r="AK283" s="92" t="n">
        <f aca="false">Tabla_Simulada!AL283-Tabla_ValidaciónMétodo!AL283</f>
        <v>0</v>
      </c>
      <c r="AL283" s="92" t="n">
        <f aca="false">Tabla_Simulada!AM283-Tabla_ValidaciónMétodo!AM283</f>
        <v>0</v>
      </c>
      <c r="AM283" s="92" t="n">
        <f aca="false">Tabla_Simulada!AN283-Tabla_ValidaciónMétodo!AN283</f>
        <v>0</v>
      </c>
      <c r="AO283" s="94" t="n">
        <f aca="false">Tabla_Simulada!AP283-Tabla_ValidaciónMétodo!AP283</f>
        <v>0</v>
      </c>
      <c r="AP283" s="81" t="n">
        <f aca="false">Tabla_Simulada!AQ283-Tabla_ValidaciónMétodo!AQ283</f>
        <v>0</v>
      </c>
      <c r="AQ283" s="94" t="n">
        <f aca="false">Tabla_Simulada!AR283-Tabla_ValidaciónMétodo!AR283</f>
        <v>0</v>
      </c>
      <c r="AR283" s="81" t="n">
        <f aca="false">Tabla_Simulada!AS283-Tabla_ValidaciónMétodo!AS283</f>
        <v>0</v>
      </c>
      <c r="AS283" s="94" t="n">
        <f aca="false">Tabla_Simulada!AT283-Tabla_ValidaciónMétodo!AT283</f>
        <v>0</v>
      </c>
      <c r="AT283" s="81" t="n">
        <f aca="false">Tabla_Simulada!AU283-Tabla_ValidaciónMétodo!AU283</f>
        <v>0</v>
      </c>
      <c r="AU283" s="94" t="n">
        <f aca="false">Tabla_Simulada!AV283-Tabla_ValidaciónMétodo!AV283</f>
        <v>0</v>
      </c>
      <c r="AV283" s="81" t="n">
        <f aca="false">Tabla_Simulada!AW283-Tabla_ValidaciónMétodo!AW283</f>
        <v>0</v>
      </c>
      <c r="AW283" s="94" t="n">
        <f aca="false">Tabla_Simulada!AX283-Tabla_ValidaciónMétodo!AX283</f>
        <v>0</v>
      </c>
      <c r="AX283" s="81" t="n">
        <f aca="false">Tabla_Simulada!AY283-Tabla_ValidaciónMétodo!AY283</f>
        <v>0</v>
      </c>
    </row>
    <row r="284" customFormat="false" ht="13.8" hidden="false" customHeight="false" outlineLevel="0" collapsed="false">
      <c r="A284" s="89" t="s">
        <v>68</v>
      </c>
      <c r="B284" s="81" t="n">
        <f aca="false">Tabla_Simulada!B284-Tabla_ValidaciónMétodo!B284</f>
        <v>0</v>
      </c>
      <c r="C284" s="81" t="n">
        <f aca="false">Tabla_Simulada!C284-Tabla_ValidaciónMétodo!C284</f>
        <v>0</v>
      </c>
      <c r="D284" s="81" t="n">
        <f aca="false">Tabla_Simulada!D284-Tabla_ValidaciónMétodo!D284</f>
        <v>0</v>
      </c>
      <c r="E284" s="81" t="n">
        <f aca="false">Tabla_Simulada!E284-Tabla_ValidaciónMétodo!E284</f>
        <v>0</v>
      </c>
      <c r="F284" s="81" t="n">
        <f aca="false">Tabla_Simulada!F284-Tabla_ValidaciónMétodo!F284</f>
        <v>0</v>
      </c>
      <c r="G284" s="81" t="n">
        <f aca="false">Tabla_Simulada!G284-Tabla_ValidaciónMétodo!G284</f>
        <v>0</v>
      </c>
      <c r="H284" s="81" t="n">
        <f aca="false">Tabla_Simulada!H284-Tabla_ValidaciónMétodo!H284</f>
        <v>0</v>
      </c>
      <c r="I284" s="94" t="n">
        <f aca="false">Tabla_Simulada!I284-Tabla_ValidaciónMétodo!I284</f>
        <v>0</v>
      </c>
      <c r="J284" s="81" t="n">
        <f aca="false">Tabla_Simulada!J284-Tabla_ValidaciónMétodo!J284</f>
        <v>0</v>
      </c>
      <c r="K284" s="94" t="n">
        <f aca="false">Tabla_Simulada!K284-Tabla_ValidaciónMétodo!K284</f>
        <v>0</v>
      </c>
      <c r="L284" s="81" t="n">
        <f aca="false">Tabla_Simulada!L284-Tabla_ValidaciónMétodo!L284</f>
        <v>0</v>
      </c>
      <c r="M284" s="94" t="n">
        <f aca="false">Tabla_Simulada!M284-Tabla_ValidaciónMétodo!M284</f>
        <v>0</v>
      </c>
      <c r="N284" s="81" t="n">
        <f aca="false">Tabla_Simulada!N284-Tabla_ValidaciónMétodo!N284</f>
        <v>0</v>
      </c>
      <c r="O284" s="81" t="n">
        <f aca="false">Tabla_Simulada!P284-Tabla_ValidaciónMétodo!P284</f>
        <v>0</v>
      </c>
      <c r="P284" s="81" t="n">
        <f aca="false">Tabla_Simulada!Q284-Tabla_ValidaciónMétodo!Q284</f>
        <v>0</v>
      </c>
      <c r="Q284" s="81" t="n">
        <f aca="false">Tabla_Simulada!R284-Tabla_ValidaciónMétodo!R284</f>
        <v>0</v>
      </c>
      <c r="S284" s="81" t="n">
        <f aca="false">Tabla_Simulada!T284-Tabla_ValidaciónMétodo!T284</f>
        <v>0</v>
      </c>
      <c r="T284" s="81" t="n">
        <f aca="false">Tabla_Simulada!U284-Tabla_ValidaciónMétodo!U284</f>
        <v>0</v>
      </c>
      <c r="U284" s="81" t="n">
        <f aca="false">Tabla_Simulada!V284-Tabla_ValidaciónMétodo!V284</f>
        <v>0</v>
      </c>
      <c r="V284" s="81" t="n">
        <f aca="false">Tabla_Simulada!W284-Tabla_ValidaciónMétodo!W284</f>
        <v>0</v>
      </c>
      <c r="W284" s="81" t="n">
        <f aca="false">Tabla_Simulada!X284-Tabla_ValidaciónMétodo!X284</f>
        <v>0</v>
      </c>
      <c r="X284" s="81" t="n">
        <f aca="false">Tabla_Simulada!Y284-Tabla_ValidaciónMétodo!Y284</f>
        <v>0</v>
      </c>
      <c r="Y284" s="81" t="n">
        <f aca="false">Tabla_Simulada!Z284-Tabla_ValidaciónMétodo!Z284</f>
        <v>0</v>
      </c>
      <c r="Z284" s="81" t="n">
        <f aca="false">Tabla_Simulada!AA284-Tabla_ValidaciónMétodo!AA284</f>
        <v>0</v>
      </c>
      <c r="AC284" s="91" t="n">
        <f aca="false">Tabla_Simulada!AD284-Tabla_ValidaciónMétodo!AD284</f>
        <v>0</v>
      </c>
      <c r="AD284" s="92" t="n">
        <f aca="false">Tabla_Simulada!AE284-Tabla_ValidaciónMétodo!AE284</f>
        <v>0</v>
      </c>
      <c r="AE284" s="93" t="n">
        <f aca="false">Tabla_Simulada!AF284-Tabla_ValidaciónMétodo!AF284</f>
        <v>0</v>
      </c>
      <c r="AF284" s="92" t="n">
        <f aca="false">Tabla_Simulada!AG284-Tabla_ValidaciónMétodo!AG284</f>
        <v>0</v>
      </c>
      <c r="AG284" s="92" t="n">
        <f aca="false">Tabla_Simulada!AH284-Tabla_ValidaciónMétodo!AH284</f>
        <v>0</v>
      </c>
      <c r="AH284" s="92" t="n">
        <f aca="false">Tabla_Simulada!AI284-Tabla_ValidaciónMétodo!AI284</f>
        <v>0</v>
      </c>
      <c r="AI284" s="92" t="n">
        <f aca="false">Tabla_Simulada!AJ284-Tabla_ValidaciónMétodo!AJ284</f>
        <v>0</v>
      </c>
      <c r="AJ284" s="92" t="n">
        <f aca="false">Tabla_Simulada!AK284-Tabla_ValidaciónMétodo!AK284</f>
        <v>0</v>
      </c>
      <c r="AK284" s="92" t="n">
        <f aca="false">Tabla_Simulada!AL284-Tabla_ValidaciónMétodo!AL284</f>
        <v>0</v>
      </c>
      <c r="AL284" s="92" t="n">
        <f aca="false">Tabla_Simulada!AM284-Tabla_ValidaciónMétodo!AM284</f>
        <v>0</v>
      </c>
      <c r="AM284" s="92" t="n">
        <f aca="false">Tabla_Simulada!AN284-Tabla_ValidaciónMétodo!AN284</f>
        <v>0</v>
      </c>
      <c r="AO284" s="94" t="n">
        <f aca="false">Tabla_Simulada!AP284-Tabla_ValidaciónMétodo!AP284</f>
        <v>0</v>
      </c>
      <c r="AP284" s="81" t="n">
        <f aca="false">Tabla_Simulada!AQ284-Tabla_ValidaciónMétodo!AQ284</f>
        <v>0</v>
      </c>
      <c r="AQ284" s="94" t="n">
        <f aca="false">Tabla_Simulada!AR284-Tabla_ValidaciónMétodo!AR284</f>
        <v>0</v>
      </c>
      <c r="AR284" s="81" t="n">
        <f aca="false">Tabla_Simulada!AS284-Tabla_ValidaciónMétodo!AS284</f>
        <v>0</v>
      </c>
      <c r="AS284" s="94" t="n">
        <f aca="false">Tabla_Simulada!AT284-Tabla_ValidaciónMétodo!AT284</f>
        <v>0</v>
      </c>
      <c r="AT284" s="81" t="n">
        <f aca="false">Tabla_Simulada!AU284-Tabla_ValidaciónMétodo!AU284</f>
        <v>0</v>
      </c>
      <c r="AU284" s="94" t="n">
        <f aca="false">Tabla_Simulada!AV284-Tabla_ValidaciónMétodo!AV284</f>
        <v>0</v>
      </c>
      <c r="AV284" s="81" t="n">
        <f aca="false">Tabla_Simulada!AW284-Tabla_ValidaciónMétodo!AW284</f>
        <v>0</v>
      </c>
      <c r="AW284" s="94" t="n">
        <f aca="false">Tabla_Simulada!AX284-Tabla_ValidaciónMétodo!AX284</f>
        <v>0</v>
      </c>
      <c r="AX284" s="81" t="n">
        <f aca="false">Tabla_Simulada!AY284-Tabla_ValidaciónMétodo!AY284</f>
        <v>0</v>
      </c>
    </row>
    <row r="285" customFormat="false" ht="13.8" hidden="false" customHeight="false" outlineLevel="0" collapsed="false">
      <c r="A285" s="104" t="s">
        <v>71</v>
      </c>
      <c r="B285" s="108" t="n">
        <f aca="false">Tabla_Simulada!B285-Tabla_ValidaciónMétodo!B285</f>
        <v>0</v>
      </c>
      <c r="C285" s="108" t="n">
        <f aca="false">Tabla_Simulada!C285-Tabla_ValidaciónMétodo!C285</f>
        <v>0</v>
      </c>
      <c r="D285" s="108" t="n">
        <f aca="false">Tabla_Simulada!D285-Tabla_ValidaciónMétodo!D285</f>
        <v>0</v>
      </c>
      <c r="E285" s="108" t="n">
        <f aca="false">Tabla_Simulada!E285-Tabla_ValidaciónMétodo!E285</f>
        <v>0</v>
      </c>
      <c r="F285" s="108" t="n">
        <f aca="false">Tabla_Simulada!F285-Tabla_ValidaciónMétodo!F285</f>
        <v>0</v>
      </c>
      <c r="G285" s="108" t="n">
        <f aca="false">Tabla_Simulada!G285-Tabla_ValidaciónMétodo!G285</f>
        <v>0</v>
      </c>
      <c r="H285" s="108" t="n">
        <f aca="false">Tabla_Simulada!H285-Tabla_ValidaciónMétodo!H285</f>
        <v>0</v>
      </c>
      <c r="I285" s="116" t="n">
        <f aca="false">Tabla_Simulada!I285-Tabla_ValidaciónMétodo!I285</f>
        <v>0</v>
      </c>
      <c r="J285" s="108" t="n">
        <f aca="false">Tabla_Simulada!J285-Tabla_ValidaciónMétodo!J285</f>
        <v>0</v>
      </c>
      <c r="K285" s="116" t="n">
        <f aca="false">Tabla_Simulada!K285-Tabla_ValidaciónMétodo!K285</f>
        <v>0</v>
      </c>
      <c r="L285" s="108" t="n">
        <f aca="false">Tabla_Simulada!L285-Tabla_ValidaciónMétodo!L285</f>
        <v>0</v>
      </c>
      <c r="M285" s="116" t="n">
        <f aca="false">Tabla_Simulada!M285-Tabla_ValidaciónMétodo!M285</f>
        <v>0</v>
      </c>
      <c r="N285" s="108" t="n">
        <f aca="false">Tabla_Simulada!N285-Tabla_ValidaciónMétodo!N285</f>
        <v>0</v>
      </c>
      <c r="O285" s="108" t="n">
        <f aca="false">Tabla_Simulada!P285-Tabla_ValidaciónMétodo!P285</f>
        <v>0</v>
      </c>
      <c r="P285" s="108" t="n">
        <f aca="false">Tabla_Simulada!Q285-Tabla_ValidaciónMétodo!Q285</f>
        <v>0</v>
      </c>
      <c r="Q285" s="108" t="n">
        <f aca="false">Tabla_Simulada!R285-Tabla_ValidaciónMétodo!R285</f>
        <v>0</v>
      </c>
      <c r="S285" s="108" t="n">
        <f aca="false">Tabla_Simulada!T285-Tabla_ValidaciónMétodo!T285</f>
        <v>0</v>
      </c>
      <c r="T285" s="108" t="n">
        <f aca="false">Tabla_Simulada!U285-Tabla_ValidaciónMétodo!U285</f>
        <v>0</v>
      </c>
      <c r="U285" s="108" t="n">
        <f aca="false">Tabla_Simulada!V285-Tabla_ValidaciónMétodo!V285</f>
        <v>0</v>
      </c>
      <c r="V285" s="108" t="n">
        <f aca="false">Tabla_Simulada!W285-Tabla_ValidaciónMétodo!W285</f>
        <v>0</v>
      </c>
      <c r="W285" s="108" t="n">
        <f aca="false">Tabla_Simulada!X285-Tabla_ValidaciónMétodo!X285</f>
        <v>0</v>
      </c>
      <c r="X285" s="108" t="n">
        <f aca="false">Tabla_Simulada!Y285-Tabla_ValidaciónMétodo!Y285</f>
        <v>0</v>
      </c>
      <c r="Y285" s="108" t="n">
        <f aca="false">Tabla_Simulada!Z285-Tabla_ValidaciónMétodo!Z285</f>
        <v>0</v>
      </c>
      <c r="Z285" s="108" t="n">
        <f aca="false">Tabla_Simulada!AA285-Tabla_ValidaciónMétodo!AA285</f>
        <v>0</v>
      </c>
      <c r="AB285" s="112" t="s">
        <v>295</v>
      </c>
      <c r="AC285" s="112" t="n">
        <f aca="false">Tabla_Simulada!AD285-Tabla_ValidaciónMétodo!AD285</f>
        <v>0</v>
      </c>
      <c r="AD285" s="111"/>
      <c r="AE285" s="113" t="n">
        <f aca="false">Tabla_Simulada!AF285-Tabla_ValidaciónMétodo!AF285</f>
        <v>0</v>
      </c>
      <c r="AF285" s="111"/>
      <c r="AG285" s="114" t="n">
        <f aca="false">Tabla_Simulada!AH285-Tabla_ValidaciónMétodo!AH285</f>
        <v>0</v>
      </c>
      <c r="AH285" s="111"/>
      <c r="AI285" s="114" t="n">
        <f aca="false">Tabla_Simulada!AJ285-Tabla_ValidaciónMétodo!AJ285</f>
        <v>0</v>
      </c>
      <c r="AJ285" s="111"/>
      <c r="AK285" s="114" t="n">
        <f aca="false">Tabla_Simulada!AL285-Tabla_ValidaciónMétodo!AL285</f>
        <v>0</v>
      </c>
      <c r="AL285" s="115"/>
      <c r="AM285" s="114" t="n">
        <f aca="false">Tabla_Simulada!AN285-Tabla_ValidaciónMétodo!AN285</f>
        <v>0</v>
      </c>
      <c r="AO285" s="116" t="n">
        <f aca="false">Tabla_Simulada!AP285-Tabla_ValidaciónMétodo!AP285</f>
        <v>0</v>
      </c>
      <c r="AP285" s="108" t="n">
        <f aca="false">Tabla_Simulada!AQ285-Tabla_ValidaciónMétodo!AQ285</f>
        <v>0</v>
      </c>
      <c r="AQ285" s="116" t="n">
        <f aca="false">Tabla_Simulada!AR285-Tabla_ValidaciónMétodo!AR285</f>
        <v>0</v>
      </c>
      <c r="AR285" s="108" t="n">
        <f aca="false">Tabla_Simulada!AS285-Tabla_ValidaciónMétodo!AS285</f>
        <v>0</v>
      </c>
      <c r="AS285" s="116" t="n">
        <f aca="false">Tabla_Simulada!AT285-Tabla_ValidaciónMétodo!AT285</f>
        <v>0</v>
      </c>
      <c r="AT285" s="108" t="n">
        <f aca="false">Tabla_Simulada!AU285-Tabla_ValidaciónMétodo!AU285</f>
        <v>0</v>
      </c>
      <c r="AU285" s="116" t="n">
        <f aca="false">Tabla_Simulada!AV285-Tabla_ValidaciónMétodo!AV285</f>
        <v>0</v>
      </c>
      <c r="AV285" s="108" t="n">
        <f aca="false">Tabla_Simulada!AW285-Tabla_ValidaciónMétodo!AW285</f>
        <v>0</v>
      </c>
      <c r="AW285" s="116" t="n">
        <f aca="false">Tabla_Simulada!AX285-Tabla_ValidaciónMétodo!AX285</f>
        <v>0</v>
      </c>
      <c r="AX285" s="108" t="n">
        <f aca="false">Tabla_Simulada!AY285-Tabla_ValidaciónMétodo!AY285</f>
        <v>0</v>
      </c>
    </row>
    <row r="286" customFormat="false" ht="13.8" hidden="false" customHeight="false" outlineLevel="0" collapsed="false">
      <c r="A286" s="57" t="s">
        <v>72</v>
      </c>
      <c r="AB286" s="112" t="s">
        <v>296</v>
      </c>
      <c r="AC286" s="112" t="n">
        <f aca="false">Tabla_Simulada!AD286-Tabla_ValidaciónMétodo!AD286</f>
        <v>0</v>
      </c>
      <c r="AD286" s="111"/>
      <c r="AE286" s="113" t="n">
        <f aca="false">Tabla_Simulada!AF286-Tabla_ValidaciónMétodo!AF286</f>
        <v>0</v>
      </c>
      <c r="AF286" s="111"/>
      <c r="AG286" s="114" t="n">
        <f aca="false">Tabla_Simulada!AH286-Tabla_ValidaciónMétodo!AH286</f>
        <v>0</v>
      </c>
      <c r="AH286" s="111"/>
      <c r="AI286" s="114" t="n">
        <f aca="false">Tabla_Simulada!AJ286-Tabla_ValidaciónMétodo!AJ286</f>
        <v>0</v>
      </c>
      <c r="AJ286" s="111"/>
      <c r="AK286" s="114" t="n">
        <f aca="false">Tabla_Simulada!AL286-Tabla_ValidaciónMétodo!AL286</f>
        <v>0</v>
      </c>
      <c r="AL286" s="111"/>
      <c r="AM286" s="114"/>
    </row>
    <row r="287" customFormat="false" ht="13.8" hidden="false" customHeight="false" outlineLevel="0" collapsed="false">
      <c r="A287" s="57" t="s">
        <v>82</v>
      </c>
    </row>
    <row r="291" customFormat="false" ht="13.8" hidden="false" customHeight="false" outlineLevel="0" collapsed="false">
      <c r="A291" s="16" t="str">
        <f aca="false">"Tabla " &amp; TEXT((ROW()+24) / 35, "0")</f>
        <v>Tabla 9</v>
      </c>
      <c r="B291" s="16"/>
      <c r="C291" s="16"/>
      <c r="D291" s="16"/>
      <c r="E291" s="16"/>
      <c r="F291" s="16"/>
      <c r="G291" s="16"/>
      <c r="H291" s="16"/>
      <c r="I291" s="16"/>
      <c r="J291" s="16"/>
      <c r="S291" s="189"/>
      <c r="T291" s="189"/>
      <c r="U291" s="189"/>
      <c r="V291" s="189"/>
      <c r="W291" s="189"/>
      <c r="X291" s="189"/>
      <c r="Y291" s="189"/>
      <c r="Z291" s="189"/>
    </row>
    <row r="292" customFormat="false" ht="12.75" hidden="false" customHeight="true" outlineLevel="0" collapsed="false">
      <c r="A292" s="16" t="s">
        <v>156</v>
      </c>
      <c r="B292" s="16"/>
      <c r="C292" s="16"/>
      <c r="D292" s="16"/>
      <c r="E292" s="16"/>
      <c r="F292" s="16"/>
      <c r="G292" s="16"/>
      <c r="H292" s="16"/>
      <c r="I292" s="16"/>
      <c r="J292" s="16"/>
      <c r="S292" s="189"/>
      <c r="T292" s="189"/>
      <c r="U292" s="189"/>
      <c r="V292" s="189"/>
      <c r="W292" s="189"/>
      <c r="X292" s="189"/>
      <c r="Y292" s="189"/>
      <c r="Z292" s="189"/>
    </row>
    <row r="293" customFormat="false" ht="15.8" hidden="false" customHeight="true" outlineLevel="0" collapsed="false">
      <c r="A293" s="66" t="s">
        <v>30</v>
      </c>
      <c r="B293" s="136" t="s">
        <v>275</v>
      </c>
      <c r="C293" s="136"/>
      <c r="D293" s="136"/>
      <c r="E293" s="136"/>
      <c r="F293" s="136"/>
      <c r="G293" s="136"/>
      <c r="H293" s="136"/>
      <c r="I293" s="69" t="s">
        <v>32</v>
      </c>
      <c r="J293" s="69" t="s">
        <v>33</v>
      </c>
      <c r="K293" s="69" t="s">
        <v>276</v>
      </c>
      <c r="L293" s="69" t="s">
        <v>277</v>
      </c>
      <c r="M293" s="69" t="s">
        <v>278</v>
      </c>
      <c r="N293" s="69" t="s">
        <v>34</v>
      </c>
      <c r="O293" s="69" t="s">
        <v>280</v>
      </c>
      <c r="P293" s="69" t="s">
        <v>281</v>
      </c>
      <c r="Q293" s="69" t="s">
        <v>282</v>
      </c>
      <c r="S293" s="136" t="s">
        <v>275</v>
      </c>
      <c r="T293" s="136"/>
      <c r="U293" s="136"/>
      <c r="V293" s="136"/>
      <c r="W293" s="136"/>
      <c r="X293" s="136"/>
      <c r="Y293" s="136"/>
      <c r="Z293" s="136"/>
      <c r="AC293" s="73" t="s">
        <v>284</v>
      </c>
      <c r="AD293" s="73"/>
      <c r="AE293" s="73" t="s">
        <v>285</v>
      </c>
      <c r="AF293" s="73"/>
      <c r="AG293" s="73" t="s">
        <v>286</v>
      </c>
      <c r="AH293" s="73"/>
      <c r="AI293" s="73" t="s">
        <v>287</v>
      </c>
      <c r="AJ293" s="73"/>
      <c r="AK293" s="73" t="s">
        <v>288</v>
      </c>
      <c r="AL293" s="73"/>
      <c r="AM293" s="74" t="s">
        <v>289</v>
      </c>
      <c r="AO293" s="73" t="s">
        <v>284</v>
      </c>
      <c r="AP293" s="73"/>
      <c r="AQ293" s="73" t="s">
        <v>285</v>
      </c>
      <c r="AR293" s="73"/>
      <c r="AS293" s="73" t="s">
        <v>286</v>
      </c>
      <c r="AT293" s="73"/>
      <c r="AU293" s="73" t="s">
        <v>287</v>
      </c>
      <c r="AV293" s="73"/>
      <c r="AW293" s="74" t="s">
        <v>288</v>
      </c>
      <c r="AX293" s="74"/>
    </row>
    <row r="294" customFormat="false" ht="37.3" hidden="false" customHeight="false" outlineLevel="0" collapsed="false">
      <c r="A294" s="66"/>
      <c r="B294" s="137" t="s">
        <v>157</v>
      </c>
      <c r="C294" s="137" t="s">
        <v>158</v>
      </c>
      <c r="D294" s="137" t="s">
        <v>159</v>
      </c>
      <c r="E294" s="137" t="s">
        <v>160</v>
      </c>
      <c r="F294" s="137" t="s">
        <v>161</v>
      </c>
      <c r="G294" s="137" t="s">
        <v>162</v>
      </c>
      <c r="H294" s="137" t="s">
        <v>163</v>
      </c>
      <c r="I294" s="69"/>
      <c r="J294" s="69"/>
      <c r="K294" s="69"/>
      <c r="L294" s="69"/>
      <c r="M294" s="69"/>
      <c r="N294" s="69"/>
      <c r="O294" s="69"/>
      <c r="P294" s="69"/>
      <c r="Q294" s="69"/>
      <c r="S294" s="137" t="s">
        <v>157</v>
      </c>
      <c r="T294" s="137" t="s">
        <v>158</v>
      </c>
      <c r="U294" s="137" t="s">
        <v>159</v>
      </c>
      <c r="V294" s="137" t="s">
        <v>160</v>
      </c>
      <c r="W294" s="137" t="s">
        <v>161</v>
      </c>
      <c r="X294" s="137" t="s">
        <v>162</v>
      </c>
      <c r="Y294" s="137" t="s">
        <v>163</v>
      </c>
      <c r="Z294" s="69" t="s">
        <v>43</v>
      </c>
      <c r="AC294" s="73" t="s">
        <v>290</v>
      </c>
      <c r="AD294" s="73" t="s">
        <v>291</v>
      </c>
      <c r="AE294" s="73" t="s">
        <v>290</v>
      </c>
      <c r="AF294" s="73" t="s">
        <v>291</v>
      </c>
      <c r="AG294" s="73" t="s">
        <v>290</v>
      </c>
      <c r="AH294" s="73" t="s">
        <v>291</v>
      </c>
      <c r="AI294" s="73" t="s">
        <v>290</v>
      </c>
      <c r="AJ294" s="73" t="s">
        <v>291</v>
      </c>
      <c r="AK294" s="73" t="s">
        <v>290</v>
      </c>
      <c r="AL294" s="73" t="s">
        <v>291</v>
      </c>
      <c r="AM294" s="75" t="s">
        <v>292</v>
      </c>
      <c r="AO294" s="73" t="s">
        <v>293</v>
      </c>
      <c r="AP294" s="73" t="s">
        <v>294</v>
      </c>
      <c r="AQ294" s="73" t="s">
        <v>293</v>
      </c>
      <c r="AR294" s="73" t="s">
        <v>294</v>
      </c>
      <c r="AS294" s="73" t="s">
        <v>293</v>
      </c>
      <c r="AT294" s="73" t="s">
        <v>294</v>
      </c>
      <c r="AU294" s="73" t="s">
        <v>293</v>
      </c>
      <c r="AV294" s="73" t="s">
        <v>294</v>
      </c>
      <c r="AW294" s="73" t="s">
        <v>293</v>
      </c>
      <c r="AX294" s="75" t="s">
        <v>294</v>
      </c>
    </row>
    <row r="295" customFormat="false" ht="13.8" hidden="false" customHeight="false" outlineLevel="0" collapsed="false">
      <c r="A295" s="76" t="s">
        <v>44</v>
      </c>
      <c r="B295" s="79" t="n">
        <f aca="false">Tabla_Simulada!B295-Tabla_ValidaciónMétodo!B295</f>
        <v>0</v>
      </c>
      <c r="C295" s="79" t="n">
        <f aca="false">Tabla_Simulada!C295-Tabla_ValidaciónMétodo!C295</f>
        <v>0</v>
      </c>
      <c r="D295" s="79" t="n">
        <f aca="false">Tabla_Simulada!D295-Tabla_ValidaciónMétodo!D295</f>
        <v>0</v>
      </c>
      <c r="E295" s="79" t="n">
        <f aca="false">Tabla_Simulada!E295-Tabla_ValidaciónMétodo!E295</f>
        <v>0</v>
      </c>
      <c r="F295" s="79" t="n">
        <f aca="false">Tabla_Simulada!F295-Tabla_ValidaciónMétodo!F295</f>
        <v>0</v>
      </c>
      <c r="G295" s="79" t="n">
        <f aca="false">Tabla_Simulada!G295-Tabla_ValidaciónMétodo!G295</f>
        <v>0</v>
      </c>
      <c r="H295" s="79" t="n">
        <f aca="false">Tabla_Simulada!H295-Tabla_ValidaciónMétodo!H295</f>
        <v>0</v>
      </c>
      <c r="I295" s="88" t="n">
        <f aca="false">Tabla_Simulada!I295-Tabla_ValidaciónMétodo!I295</f>
        <v>0</v>
      </c>
      <c r="J295" s="79" t="n">
        <f aca="false">Tabla_Simulada!J295-Tabla_ValidaciónMétodo!J295</f>
        <v>0</v>
      </c>
      <c r="K295" s="88" t="n">
        <f aca="false">Tabla_Simulada!K295-Tabla_ValidaciónMétodo!K295</f>
        <v>0</v>
      </c>
      <c r="L295" s="81" t="n">
        <f aca="false">Tabla_Simulada!L295-Tabla_ValidaciónMétodo!L295</f>
        <v>0</v>
      </c>
      <c r="M295" s="94" t="n">
        <f aca="false">Tabla_Simulada!M295-Tabla_ValidaciónMétodo!M295</f>
        <v>0</v>
      </c>
      <c r="N295" s="81" t="n">
        <f aca="false">Tabla_Simulada!N295-Tabla_ValidaciónMétodo!N295</f>
        <v>0</v>
      </c>
      <c r="O295" s="81" t="n">
        <f aca="false">Tabla_Simulada!P295-Tabla_ValidaciónMétodo!P295</f>
        <v>0</v>
      </c>
      <c r="P295" s="81" t="n">
        <f aca="false">Tabla_Simulada!Q295-Tabla_ValidaciónMétodo!Q295</f>
        <v>0</v>
      </c>
      <c r="Q295" s="81" t="n">
        <f aca="false">Tabla_Simulada!R295-Tabla_ValidaciónMétodo!R295</f>
        <v>0</v>
      </c>
      <c r="S295" s="79" t="n">
        <f aca="false">Tabla_Simulada!T295-Tabla_ValidaciónMétodo!T295</f>
        <v>0</v>
      </c>
      <c r="T295" s="79" t="n">
        <f aca="false">Tabla_Simulada!U295-Tabla_ValidaciónMétodo!U295</f>
        <v>0</v>
      </c>
      <c r="U295" s="79" t="n">
        <f aca="false">Tabla_Simulada!V295-Tabla_ValidaciónMétodo!V295</f>
        <v>0</v>
      </c>
      <c r="V295" s="79" t="n">
        <f aca="false">Tabla_Simulada!W295-Tabla_ValidaciónMétodo!W295</f>
        <v>0</v>
      </c>
      <c r="W295" s="79" t="n">
        <f aca="false">Tabla_Simulada!X295-Tabla_ValidaciónMétodo!X295</f>
        <v>0</v>
      </c>
      <c r="X295" s="79" t="n">
        <f aca="false">Tabla_Simulada!Y295-Tabla_ValidaciónMétodo!Y295</f>
        <v>0</v>
      </c>
      <c r="Y295" s="79" t="n">
        <f aca="false">Tabla_Simulada!Z295-Tabla_ValidaciónMétodo!Z295</f>
        <v>0</v>
      </c>
      <c r="Z295" s="79" t="n">
        <f aca="false">Tabla_Simulada!AA295-Tabla_ValidaciónMétodo!AA295</f>
        <v>0</v>
      </c>
      <c r="AC295" s="85" t="n">
        <f aca="false">Tabla_Simulada!AD295-Tabla_ValidaciónMétodo!AD295</f>
        <v>0</v>
      </c>
      <c r="AD295" s="86" t="n">
        <f aca="false">Tabla_Simulada!AE295-Tabla_ValidaciónMétodo!AE295</f>
        <v>0</v>
      </c>
      <c r="AE295" s="87" t="n">
        <f aca="false">Tabla_Simulada!AF295-Tabla_ValidaciónMétodo!AF295</f>
        <v>0</v>
      </c>
      <c r="AF295" s="86" t="n">
        <f aca="false">Tabla_Simulada!AG295-Tabla_ValidaciónMétodo!AG295</f>
        <v>0</v>
      </c>
      <c r="AG295" s="86" t="n">
        <f aca="false">Tabla_Simulada!AH295-Tabla_ValidaciónMétodo!AH295</f>
        <v>0</v>
      </c>
      <c r="AH295" s="86" t="n">
        <f aca="false">Tabla_Simulada!AI295-Tabla_ValidaciónMétodo!AI295</f>
        <v>0</v>
      </c>
      <c r="AI295" s="86" t="n">
        <f aca="false">Tabla_Simulada!AJ295-Tabla_ValidaciónMétodo!AJ295</f>
        <v>0</v>
      </c>
      <c r="AJ295" s="86" t="n">
        <f aca="false">Tabla_Simulada!AK295-Tabla_ValidaciónMétodo!AK295</f>
        <v>0</v>
      </c>
      <c r="AK295" s="86" t="n">
        <f aca="false">Tabla_Simulada!AL295-Tabla_ValidaciónMétodo!AL295</f>
        <v>0</v>
      </c>
      <c r="AL295" s="86" t="n">
        <f aca="false">Tabla_Simulada!AM295-Tabla_ValidaciónMétodo!AM295</f>
        <v>0</v>
      </c>
      <c r="AM295" s="86" t="n">
        <f aca="false">Tabla_Simulada!AN295-Tabla_ValidaciónMétodo!AN295</f>
        <v>0</v>
      </c>
      <c r="AO295" s="88" t="n">
        <f aca="false">Tabla_Simulada!AP295-Tabla_ValidaciónMétodo!AP295</f>
        <v>0</v>
      </c>
      <c r="AP295" s="79" t="n">
        <f aca="false">Tabla_Simulada!AQ295-Tabla_ValidaciónMétodo!AQ295</f>
        <v>0</v>
      </c>
      <c r="AQ295" s="88" t="n">
        <f aca="false">Tabla_Simulada!AR295-Tabla_ValidaciónMétodo!AR295</f>
        <v>0</v>
      </c>
      <c r="AR295" s="79" t="n">
        <f aca="false">Tabla_Simulada!AS295-Tabla_ValidaciónMétodo!AS295</f>
        <v>0</v>
      </c>
      <c r="AS295" s="88" t="n">
        <f aca="false">Tabla_Simulada!AT295-Tabla_ValidaciónMétodo!AT295</f>
        <v>0</v>
      </c>
      <c r="AT295" s="79" t="n">
        <f aca="false">Tabla_Simulada!AU295-Tabla_ValidaciónMétodo!AU295</f>
        <v>0</v>
      </c>
      <c r="AU295" s="88" t="n">
        <f aca="false">Tabla_Simulada!AV295-Tabla_ValidaciónMétodo!AV295</f>
        <v>0</v>
      </c>
      <c r="AV295" s="79" t="n">
        <f aca="false">Tabla_Simulada!AW295-Tabla_ValidaciónMétodo!AW295</f>
        <v>0</v>
      </c>
      <c r="AW295" s="88" t="n">
        <f aca="false">Tabla_Simulada!AX295-Tabla_ValidaciónMétodo!AX295</f>
        <v>0</v>
      </c>
      <c r="AX295" s="79" t="n">
        <f aca="false">Tabla_Simulada!AY295-Tabla_ValidaciónMétodo!AY295</f>
        <v>0</v>
      </c>
    </row>
    <row r="296" customFormat="false" ht="13.8" hidden="false" customHeight="false" outlineLevel="0" collapsed="false">
      <c r="A296" s="89" t="s">
        <v>45</v>
      </c>
      <c r="B296" s="81" t="n">
        <f aca="false">Tabla_Simulada!B296-Tabla_ValidaciónMétodo!B296</f>
        <v>0</v>
      </c>
      <c r="C296" s="81" t="n">
        <f aca="false">Tabla_Simulada!C296-Tabla_ValidaciónMétodo!C296</f>
        <v>0</v>
      </c>
      <c r="D296" s="81" t="n">
        <f aca="false">Tabla_Simulada!D296-Tabla_ValidaciónMétodo!D296</f>
        <v>0</v>
      </c>
      <c r="E296" s="81" t="n">
        <f aca="false">Tabla_Simulada!E296-Tabla_ValidaciónMétodo!E296</f>
        <v>0</v>
      </c>
      <c r="F296" s="81" t="n">
        <f aca="false">Tabla_Simulada!F296-Tabla_ValidaciónMétodo!F296</f>
        <v>0</v>
      </c>
      <c r="G296" s="81" t="n">
        <f aca="false">Tabla_Simulada!G296-Tabla_ValidaciónMétodo!G296</f>
        <v>0</v>
      </c>
      <c r="H296" s="81" t="n">
        <f aca="false">Tabla_Simulada!H296-Tabla_ValidaciónMétodo!H296</f>
        <v>0</v>
      </c>
      <c r="I296" s="94" t="n">
        <f aca="false">Tabla_Simulada!I296-Tabla_ValidaciónMétodo!I296</f>
        <v>0</v>
      </c>
      <c r="J296" s="81" t="n">
        <f aca="false">Tabla_Simulada!J296-Tabla_ValidaciónMétodo!J296</f>
        <v>0</v>
      </c>
      <c r="K296" s="94" t="n">
        <f aca="false">Tabla_Simulada!K296-Tabla_ValidaciónMétodo!K296</f>
        <v>0</v>
      </c>
      <c r="L296" s="81" t="n">
        <f aca="false">Tabla_Simulada!L296-Tabla_ValidaciónMétodo!L296</f>
        <v>0</v>
      </c>
      <c r="M296" s="94" t="n">
        <f aca="false">Tabla_Simulada!M296-Tabla_ValidaciónMétodo!M296</f>
        <v>0</v>
      </c>
      <c r="N296" s="81" t="n">
        <f aca="false">Tabla_Simulada!N296-Tabla_ValidaciónMétodo!N296</f>
        <v>0</v>
      </c>
      <c r="O296" s="81" t="n">
        <f aca="false">Tabla_Simulada!P296-Tabla_ValidaciónMétodo!P296</f>
        <v>0</v>
      </c>
      <c r="P296" s="81" t="n">
        <f aca="false">Tabla_Simulada!Q296-Tabla_ValidaciónMétodo!Q296</f>
        <v>0</v>
      </c>
      <c r="Q296" s="81" t="n">
        <f aca="false">Tabla_Simulada!R296-Tabla_ValidaciónMétodo!R296</f>
        <v>0</v>
      </c>
      <c r="S296" s="81" t="n">
        <f aca="false">Tabla_Simulada!T296-Tabla_ValidaciónMétodo!T296</f>
        <v>0</v>
      </c>
      <c r="T296" s="81" t="n">
        <f aca="false">Tabla_Simulada!U296-Tabla_ValidaciónMétodo!U296</f>
        <v>0</v>
      </c>
      <c r="U296" s="81" t="n">
        <f aca="false">Tabla_Simulada!V296-Tabla_ValidaciónMétodo!V296</f>
        <v>0</v>
      </c>
      <c r="V296" s="81" t="n">
        <f aca="false">Tabla_Simulada!W296-Tabla_ValidaciónMétodo!W296</f>
        <v>0</v>
      </c>
      <c r="W296" s="81" t="n">
        <f aca="false">Tabla_Simulada!X296-Tabla_ValidaciónMétodo!X296</f>
        <v>0</v>
      </c>
      <c r="X296" s="81" t="n">
        <f aca="false">Tabla_Simulada!Y296-Tabla_ValidaciónMétodo!Y296</f>
        <v>0</v>
      </c>
      <c r="Y296" s="81" t="n">
        <f aca="false">Tabla_Simulada!Z296-Tabla_ValidaciónMétodo!Z296</f>
        <v>0</v>
      </c>
      <c r="Z296" s="81" t="n">
        <f aca="false">Tabla_Simulada!AA296-Tabla_ValidaciónMétodo!AA296</f>
        <v>0</v>
      </c>
      <c r="AC296" s="91" t="n">
        <f aca="false">Tabla_Simulada!AD296-Tabla_ValidaciónMétodo!AD296</f>
        <v>0</v>
      </c>
      <c r="AD296" s="92" t="n">
        <f aca="false">Tabla_Simulada!AE296-Tabla_ValidaciónMétodo!AE296</f>
        <v>0</v>
      </c>
      <c r="AE296" s="93" t="n">
        <f aca="false">Tabla_Simulada!AF296-Tabla_ValidaciónMétodo!AF296</f>
        <v>0</v>
      </c>
      <c r="AF296" s="92" t="n">
        <f aca="false">Tabla_Simulada!AG296-Tabla_ValidaciónMétodo!AG296</f>
        <v>0</v>
      </c>
      <c r="AG296" s="92" t="n">
        <f aca="false">Tabla_Simulada!AH296-Tabla_ValidaciónMétodo!AH296</f>
        <v>0</v>
      </c>
      <c r="AH296" s="92" t="n">
        <f aca="false">Tabla_Simulada!AI296-Tabla_ValidaciónMétodo!AI296</f>
        <v>0</v>
      </c>
      <c r="AI296" s="92" t="n">
        <f aca="false">Tabla_Simulada!AJ296-Tabla_ValidaciónMétodo!AJ296</f>
        <v>0</v>
      </c>
      <c r="AJ296" s="92" t="n">
        <f aca="false">Tabla_Simulada!AK296-Tabla_ValidaciónMétodo!AK296</f>
        <v>0</v>
      </c>
      <c r="AK296" s="92" t="n">
        <f aca="false">Tabla_Simulada!AL296-Tabla_ValidaciónMétodo!AL296</f>
        <v>0</v>
      </c>
      <c r="AL296" s="92" t="n">
        <f aca="false">Tabla_Simulada!AM296-Tabla_ValidaciónMétodo!AM296</f>
        <v>0</v>
      </c>
      <c r="AM296" s="92" t="n">
        <f aca="false">Tabla_Simulada!AN296-Tabla_ValidaciónMétodo!AN296</f>
        <v>0</v>
      </c>
      <c r="AO296" s="94" t="n">
        <f aca="false">Tabla_Simulada!AP296-Tabla_ValidaciónMétodo!AP296</f>
        <v>0</v>
      </c>
      <c r="AP296" s="81" t="n">
        <f aca="false">Tabla_Simulada!AQ296-Tabla_ValidaciónMétodo!AQ296</f>
        <v>0</v>
      </c>
      <c r="AQ296" s="94" t="n">
        <f aca="false">Tabla_Simulada!AR296-Tabla_ValidaciónMétodo!AR296</f>
        <v>0</v>
      </c>
      <c r="AR296" s="81" t="n">
        <f aca="false">Tabla_Simulada!AS296-Tabla_ValidaciónMétodo!AS296</f>
        <v>0</v>
      </c>
      <c r="AS296" s="94" t="n">
        <f aca="false">Tabla_Simulada!AT296-Tabla_ValidaciónMétodo!AT296</f>
        <v>0</v>
      </c>
      <c r="AT296" s="81" t="n">
        <f aca="false">Tabla_Simulada!AU296-Tabla_ValidaciónMétodo!AU296</f>
        <v>0</v>
      </c>
      <c r="AU296" s="94" t="n">
        <f aca="false">Tabla_Simulada!AV296-Tabla_ValidaciónMétodo!AV296</f>
        <v>0</v>
      </c>
      <c r="AV296" s="81" t="n">
        <f aca="false">Tabla_Simulada!AW296-Tabla_ValidaciónMétodo!AW296</f>
        <v>0</v>
      </c>
      <c r="AW296" s="94" t="n">
        <f aca="false">Tabla_Simulada!AX296-Tabla_ValidaciónMétodo!AX296</f>
        <v>0</v>
      </c>
      <c r="AX296" s="81" t="n">
        <f aca="false">Tabla_Simulada!AY296-Tabla_ValidaciónMétodo!AY296</f>
        <v>0</v>
      </c>
    </row>
    <row r="297" customFormat="false" ht="13.8" hidden="false" customHeight="false" outlineLevel="0" collapsed="false">
      <c r="A297" s="89" t="s">
        <v>46</v>
      </c>
      <c r="B297" s="81" t="n">
        <f aca="false">Tabla_Simulada!B297-Tabla_ValidaciónMétodo!B297</f>
        <v>0</v>
      </c>
      <c r="C297" s="81" t="n">
        <f aca="false">Tabla_Simulada!C297-Tabla_ValidaciónMétodo!C297</f>
        <v>0</v>
      </c>
      <c r="D297" s="81" t="n">
        <f aca="false">Tabla_Simulada!D297-Tabla_ValidaciónMétodo!D297</f>
        <v>0</v>
      </c>
      <c r="E297" s="81" t="n">
        <f aca="false">Tabla_Simulada!E297-Tabla_ValidaciónMétodo!E297</f>
        <v>0</v>
      </c>
      <c r="F297" s="81" t="n">
        <f aca="false">Tabla_Simulada!F297-Tabla_ValidaciónMétodo!F297</f>
        <v>0</v>
      </c>
      <c r="G297" s="81" t="n">
        <f aca="false">Tabla_Simulada!G297-Tabla_ValidaciónMétodo!G297</f>
        <v>0</v>
      </c>
      <c r="H297" s="81" t="n">
        <f aca="false">Tabla_Simulada!H297-Tabla_ValidaciónMétodo!H297</f>
        <v>0</v>
      </c>
      <c r="I297" s="94" t="n">
        <f aca="false">Tabla_Simulada!I297-Tabla_ValidaciónMétodo!I297</f>
        <v>0</v>
      </c>
      <c r="J297" s="81" t="n">
        <f aca="false">Tabla_Simulada!J297-Tabla_ValidaciónMétodo!J297</f>
        <v>0</v>
      </c>
      <c r="K297" s="94" t="n">
        <f aca="false">Tabla_Simulada!K297-Tabla_ValidaciónMétodo!K297</f>
        <v>0</v>
      </c>
      <c r="L297" s="81" t="n">
        <f aca="false">Tabla_Simulada!L297-Tabla_ValidaciónMétodo!L297</f>
        <v>0</v>
      </c>
      <c r="M297" s="94" t="n">
        <f aca="false">Tabla_Simulada!M297-Tabla_ValidaciónMétodo!M297</f>
        <v>0</v>
      </c>
      <c r="N297" s="81" t="n">
        <f aca="false">Tabla_Simulada!N297-Tabla_ValidaciónMétodo!N297</f>
        <v>0</v>
      </c>
      <c r="O297" s="81" t="n">
        <f aca="false">Tabla_Simulada!P297-Tabla_ValidaciónMétodo!P297</f>
        <v>0</v>
      </c>
      <c r="P297" s="81" t="n">
        <f aca="false">Tabla_Simulada!Q297-Tabla_ValidaciónMétodo!Q297</f>
        <v>0</v>
      </c>
      <c r="Q297" s="81" t="n">
        <f aca="false">Tabla_Simulada!R297-Tabla_ValidaciónMétodo!R297</f>
        <v>0</v>
      </c>
      <c r="S297" s="81" t="n">
        <f aca="false">Tabla_Simulada!T297-Tabla_ValidaciónMétodo!T297</f>
        <v>0</v>
      </c>
      <c r="T297" s="81" t="n">
        <f aca="false">Tabla_Simulada!U297-Tabla_ValidaciónMétodo!U297</f>
        <v>0</v>
      </c>
      <c r="U297" s="81" t="n">
        <f aca="false">Tabla_Simulada!V297-Tabla_ValidaciónMétodo!V297</f>
        <v>0</v>
      </c>
      <c r="V297" s="81" t="n">
        <f aca="false">Tabla_Simulada!W297-Tabla_ValidaciónMétodo!W297</f>
        <v>0</v>
      </c>
      <c r="W297" s="81" t="n">
        <f aca="false">Tabla_Simulada!X297-Tabla_ValidaciónMétodo!X297</f>
        <v>0</v>
      </c>
      <c r="X297" s="81" t="n">
        <f aca="false">Tabla_Simulada!Y297-Tabla_ValidaciónMétodo!Y297</f>
        <v>0</v>
      </c>
      <c r="Y297" s="81" t="n">
        <f aca="false">Tabla_Simulada!Z297-Tabla_ValidaciónMétodo!Z297</f>
        <v>0</v>
      </c>
      <c r="Z297" s="81" t="n">
        <f aca="false">Tabla_Simulada!AA297-Tabla_ValidaciónMétodo!AA297</f>
        <v>0</v>
      </c>
      <c r="AC297" s="91" t="n">
        <f aca="false">Tabla_Simulada!AD297-Tabla_ValidaciónMétodo!AD297</f>
        <v>0</v>
      </c>
      <c r="AD297" s="92" t="n">
        <f aca="false">Tabla_Simulada!AE297-Tabla_ValidaciónMétodo!AE297</f>
        <v>0</v>
      </c>
      <c r="AE297" s="93" t="n">
        <f aca="false">Tabla_Simulada!AF297-Tabla_ValidaciónMétodo!AF297</f>
        <v>0</v>
      </c>
      <c r="AF297" s="92" t="n">
        <f aca="false">Tabla_Simulada!AG297-Tabla_ValidaciónMétodo!AG297</f>
        <v>0</v>
      </c>
      <c r="AG297" s="92" t="n">
        <f aca="false">Tabla_Simulada!AH297-Tabla_ValidaciónMétodo!AH297</f>
        <v>0</v>
      </c>
      <c r="AH297" s="92" t="n">
        <f aca="false">Tabla_Simulada!AI297-Tabla_ValidaciónMétodo!AI297</f>
        <v>0</v>
      </c>
      <c r="AI297" s="92" t="n">
        <f aca="false">Tabla_Simulada!AJ297-Tabla_ValidaciónMétodo!AJ297</f>
        <v>0</v>
      </c>
      <c r="AJ297" s="92" t="n">
        <f aca="false">Tabla_Simulada!AK297-Tabla_ValidaciónMétodo!AK297</f>
        <v>0</v>
      </c>
      <c r="AK297" s="92" t="n">
        <f aca="false">Tabla_Simulada!AL297-Tabla_ValidaciónMétodo!AL297</f>
        <v>0</v>
      </c>
      <c r="AL297" s="92" t="n">
        <f aca="false">Tabla_Simulada!AM297-Tabla_ValidaciónMétodo!AM297</f>
        <v>0</v>
      </c>
      <c r="AM297" s="92" t="n">
        <f aca="false">Tabla_Simulada!AN297-Tabla_ValidaciónMétodo!AN297</f>
        <v>0</v>
      </c>
      <c r="AO297" s="94" t="n">
        <f aca="false">Tabla_Simulada!AP297-Tabla_ValidaciónMétodo!AP297</f>
        <v>0</v>
      </c>
      <c r="AP297" s="81" t="n">
        <f aca="false">Tabla_Simulada!AQ297-Tabla_ValidaciónMétodo!AQ297</f>
        <v>0</v>
      </c>
      <c r="AQ297" s="94" t="n">
        <f aca="false">Tabla_Simulada!AR297-Tabla_ValidaciónMétodo!AR297</f>
        <v>0</v>
      </c>
      <c r="AR297" s="81" t="n">
        <f aca="false">Tabla_Simulada!AS297-Tabla_ValidaciónMétodo!AS297</f>
        <v>0</v>
      </c>
      <c r="AS297" s="94" t="n">
        <f aca="false">Tabla_Simulada!AT297-Tabla_ValidaciónMétodo!AT297</f>
        <v>0</v>
      </c>
      <c r="AT297" s="81" t="n">
        <f aca="false">Tabla_Simulada!AU297-Tabla_ValidaciónMétodo!AU297</f>
        <v>0</v>
      </c>
      <c r="AU297" s="94" t="n">
        <f aca="false">Tabla_Simulada!AV297-Tabla_ValidaciónMétodo!AV297</f>
        <v>0</v>
      </c>
      <c r="AV297" s="81" t="n">
        <f aca="false">Tabla_Simulada!AW297-Tabla_ValidaciónMétodo!AW297</f>
        <v>0</v>
      </c>
      <c r="AW297" s="94" t="n">
        <f aca="false">Tabla_Simulada!AX297-Tabla_ValidaciónMétodo!AX297</f>
        <v>0</v>
      </c>
      <c r="AX297" s="81" t="n">
        <f aca="false">Tabla_Simulada!AY297-Tabla_ValidaciónMétodo!AY297</f>
        <v>0</v>
      </c>
    </row>
    <row r="298" customFormat="false" ht="13.8" hidden="false" customHeight="false" outlineLevel="0" collapsed="false">
      <c r="A298" s="89" t="s">
        <v>47</v>
      </c>
      <c r="B298" s="81" t="n">
        <f aca="false">Tabla_Simulada!B298-Tabla_ValidaciónMétodo!B298</f>
        <v>0</v>
      </c>
      <c r="C298" s="81" t="n">
        <f aca="false">Tabla_Simulada!C298-Tabla_ValidaciónMétodo!C298</f>
        <v>0</v>
      </c>
      <c r="D298" s="81" t="n">
        <f aca="false">Tabla_Simulada!D298-Tabla_ValidaciónMétodo!D298</f>
        <v>0</v>
      </c>
      <c r="E298" s="81" t="n">
        <f aca="false">Tabla_Simulada!E298-Tabla_ValidaciónMétodo!E298</f>
        <v>0</v>
      </c>
      <c r="F298" s="81" t="n">
        <f aca="false">Tabla_Simulada!F298-Tabla_ValidaciónMétodo!F298</f>
        <v>0</v>
      </c>
      <c r="G298" s="81" t="n">
        <f aca="false">Tabla_Simulada!G298-Tabla_ValidaciónMétodo!G298</f>
        <v>0</v>
      </c>
      <c r="H298" s="81" t="n">
        <f aca="false">Tabla_Simulada!H298-Tabla_ValidaciónMétodo!H298</f>
        <v>0</v>
      </c>
      <c r="I298" s="94" t="n">
        <f aca="false">Tabla_Simulada!I298-Tabla_ValidaciónMétodo!I298</f>
        <v>0</v>
      </c>
      <c r="J298" s="81" t="n">
        <f aca="false">Tabla_Simulada!J298-Tabla_ValidaciónMétodo!J298</f>
        <v>0</v>
      </c>
      <c r="K298" s="94" t="n">
        <f aca="false">Tabla_Simulada!K298-Tabla_ValidaciónMétodo!K298</f>
        <v>0</v>
      </c>
      <c r="L298" s="81" t="n">
        <f aca="false">Tabla_Simulada!L298-Tabla_ValidaciónMétodo!L298</f>
        <v>0</v>
      </c>
      <c r="M298" s="94" t="n">
        <f aca="false">Tabla_Simulada!M298-Tabla_ValidaciónMétodo!M298</f>
        <v>0</v>
      </c>
      <c r="N298" s="81" t="n">
        <f aca="false">Tabla_Simulada!N298-Tabla_ValidaciónMétodo!N298</f>
        <v>0</v>
      </c>
      <c r="O298" s="81" t="n">
        <f aca="false">Tabla_Simulada!P298-Tabla_ValidaciónMétodo!P298</f>
        <v>0</v>
      </c>
      <c r="P298" s="81" t="n">
        <f aca="false">Tabla_Simulada!Q298-Tabla_ValidaciónMétodo!Q298</f>
        <v>0</v>
      </c>
      <c r="Q298" s="81" t="n">
        <f aca="false">Tabla_Simulada!R298-Tabla_ValidaciónMétodo!R298</f>
        <v>0</v>
      </c>
      <c r="S298" s="81" t="n">
        <f aca="false">Tabla_Simulada!T298-Tabla_ValidaciónMétodo!T298</f>
        <v>0</v>
      </c>
      <c r="T298" s="81" t="n">
        <f aca="false">Tabla_Simulada!U298-Tabla_ValidaciónMétodo!U298</f>
        <v>0</v>
      </c>
      <c r="U298" s="81" t="n">
        <f aca="false">Tabla_Simulada!V298-Tabla_ValidaciónMétodo!V298</f>
        <v>0</v>
      </c>
      <c r="V298" s="81" t="n">
        <f aca="false">Tabla_Simulada!W298-Tabla_ValidaciónMétodo!W298</f>
        <v>0</v>
      </c>
      <c r="W298" s="81" t="n">
        <f aca="false">Tabla_Simulada!X298-Tabla_ValidaciónMétodo!X298</f>
        <v>0</v>
      </c>
      <c r="X298" s="81" t="n">
        <f aca="false">Tabla_Simulada!Y298-Tabla_ValidaciónMétodo!Y298</f>
        <v>0</v>
      </c>
      <c r="Y298" s="81" t="n">
        <f aca="false">Tabla_Simulada!Z298-Tabla_ValidaciónMétodo!Z298</f>
        <v>0</v>
      </c>
      <c r="Z298" s="81" t="n">
        <f aca="false">Tabla_Simulada!AA298-Tabla_ValidaciónMétodo!AA298</f>
        <v>0</v>
      </c>
      <c r="AC298" s="91" t="n">
        <f aca="false">Tabla_Simulada!AD298-Tabla_ValidaciónMétodo!AD298</f>
        <v>0</v>
      </c>
      <c r="AD298" s="92" t="n">
        <f aca="false">Tabla_Simulada!AE298-Tabla_ValidaciónMétodo!AE298</f>
        <v>0</v>
      </c>
      <c r="AE298" s="93" t="n">
        <f aca="false">Tabla_Simulada!AF298-Tabla_ValidaciónMétodo!AF298</f>
        <v>0</v>
      </c>
      <c r="AF298" s="92" t="n">
        <f aca="false">Tabla_Simulada!AG298-Tabla_ValidaciónMétodo!AG298</f>
        <v>0</v>
      </c>
      <c r="AG298" s="92" t="n">
        <f aca="false">Tabla_Simulada!AH298-Tabla_ValidaciónMétodo!AH298</f>
        <v>0</v>
      </c>
      <c r="AH298" s="92" t="n">
        <f aca="false">Tabla_Simulada!AI298-Tabla_ValidaciónMétodo!AI298</f>
        <v>0</v>
      </c>
      <c r="AI298" s="92" t="n">
        <f aca="false">Tabla_Simulada!AJ298-Tabla_ValidaciónMétodo!AJ298</f>
        <v>0</v>
      </c>
      <c r="AJ298" s="92" t="n">
        <f aca="false">Tabla_Simulada!AK298-Tabla_ValidaciónMétodo!AK298</f>
        <v>0</v>
      </c>
      <c r="AK298" s="92" t="n">
        <f aca="false">Tabla_Simulada!AL298-Tabla_ValidaciónMétodo!AL298</f>
        <v>0</v>
      </c>
      <c r="AL298" s="92" t="n">
        <f aca="false">Tabla_Simulada!AM298-Tabla_ValidaciónMétodo!AM298</f>
        <v>0</v>
      </c>
      <c r="AM298" s="92" t="n">
        <f aca="false">Tabla_Simulada!AN298-Tabla_ValidaciónMétodo!AN298</f>
        <v>0</v>
      </c>
      <c r="AO298" s="94" t="n">
        <f aca="false">Tabla_Simulada!AP298-Tabla_ValidaciónMétodo!AP298</f>
        <v>0</v>
      </c>
      <c r="AP298" s="81" t="n">
        <f aca="false">Tabla_Simulada!AQ298-Tabla_ValidaciónMétodo!AQ298</f>
        <v>0</v>
      </c>
      <c r="AQ298" s="94" t="n">
        <f aca="false">Tabla_Simulada!AR298-Tabla_ValidaciónMétodo!AR298</f>
        <v>0</v>
      </c>
      <c r="AR298" s="81" t="n">
        <f aca="false">Tabla_Simulada!AS298-Tabla_ValidaciónMétodo!AS298</f>
        <v>0</v>
      </c>
      <c r="AS298" s="94" t="n">
        <f aca="false">Tabla_Simulada!AT298-Tabla_ValidaciónMétodo!AT298</f>
        <v>0</v>
      </c>
      <c r="AT298" s="81" t="n">
        <f aca="false">Tabla_Simulada!AU298-Tabla_ValidaciónMétodo!AU298</f>
        <v>0</v>
      </c>
      <c r="AU298" s="94" t="n">
        <f aca="false">Tabla_Simulada!AV298-Tabla_ValidaciónMétodo!AV298</f>
        <v>0</v>
      </c>
      <c r="AV298" s="81" t="n">
        <f aca="false">Tabla_Simulada!AW298-Tabla_ValidaciónMétodo!AW298</f>
        <v>0</v>
      </c>
      <c r="AW298" s="94" t="n">
        <f aca="false">Tabla_Simulada!AX298-Tabla_ValidaciónMétodo!AX298</f>
        <v>0</v>
      </c>
      <c r="AX298" s="81" t="n">
        <f aca="false">Tabla_Simulada!AY298-Tabla_ValidaciónMétodo!AY298</f>
        <v>0</v>
      </c>
    </row>
    <row r="299" customFormat="false" ht="13.8" hidden="false" customHeight="false" outlineLevel="0" collapsed="false">
      <c r="A299" s="89" t="s">
        <v>48</v>
      </c>
      <c r="B299" s="81" t="n">
        <f aca="false">Tabla_Simulada!B299-Tabla_ValidaciónMétodo!B299</f>
        <v>0</v>
      </c>
      <c r="C299" s="81" t="n">
        <f aca="false">Tabla_Simulada!C299-Tabla_ValidaciónMétodo!C299</f>
        <v>0</v>
      </c>
      <c r="D299" s="81" t="n">
        <f aca="false">Tabla_Simulada!D299-Tabla_ValidaciónMétodo!D299</f>
        <v>0</v>
      </c>
      <c r="E299" s="81" t="n">
        <f aca="false">Tabla_Simulada!E299-Tabla_ValidaciónMétodo!E299</f>
        <v>0</v>
      </c>
      <c r="F299" s="81" t="n">
        <f aca="false">Tabla_Simulada!F299-Tabla_ValidaciónMétodo!F299</f>
        <v>0</v>
      </c>
      <c r="G299" s="81" t="n">
        <f aca="false">Tabla_Simulada!G299-Tabla_ValidaciónMétodo!G299</f>
        <v>0</v>
      </c>
      <c r="H299" s="81" t="n">
        <f aca="false">Tabla_Simulada!H299-Tabla_ValidaciónMétodo!H299</f>
        <v>0</v>
      </c>
      <c r="I299" s="94" t="n">
        <f aca="false">Tabla_Simulada!I299-Tabla_ValidaciónMétodo!I299</f>
        <v>0</v>
      </c>
      <c r="J299" s="81" t="n">
        <f aca="false">Tabla_Simulada!J299-Tabla_ValidaciónMétodo!J299</f>
        <v>0</v>
      </c>
      <c r="K299" s="94" t="n">
        <f aca="false">Tabla_Simulada!K299-Tabla_ValidaciónMétodo!K299</f>
        <v>0</v>
      </c>
      <c r="L299" s="81" t="n">
        <f aca="false">Tabla_Simulada!L299-Tabla_ValidaciónMétodo!L299</f>
        <v>0</v>
      </c>
      <c r="M299" s="94" t="n">
        <f aca="false">Tabla_Simulada!M299-Tabla_ValidaciónMétodo!M299</f>
        <v>0</v>
      </c>
      <c r="N299" s="81" t="n">
        <f aca="false">Tabla_Simulada!N299-Tabla_ValidaciónMétodo!N299</f>
        <v>0</v>
      </c>
      <c r="O299" s="81" t="n">
        <f aca="false">Tabla_Simulada!P299-Tabla_ValidaciónMétodo!P299</f>
        <v>0</v>
      </c>
      <c r="P299" s="81" t="n">
        <f aca="false">Tabla_Simulada!Q299-Tabla_ValidaciónMétodo!Q299</f>
        <v>0</v>
      </c>
      <c r="Q299" s="81" t="n">
        <f aca="false">Tabla_Simulada!R299-Tabla_ValidaciónMétodo!R299</f>
        <v>0</v>
      </c>
      <c r="S299" s="81" t="n">
        <f aca="false">Tabla_Simulada!T299-Tabla_ValidaciónMétodo!T299</f>
        <v>0</v>
      </c>
      <c r="T299" s="81" t="n">
        <f aca="false">Tabla_Simulada!U299-Tabla_ValidaciónMétodo!U299</f>
        <v>0</v>
      </c>
      <c r="U299" s="81" t="n">
        <f aca="false">Tabla_Simulada!V299-Tabla_ValidaciónMétodo!V299</f>
        <v>0</v>
      </c>
      <c r="V299" s="81" t="n">
        <f aca="false">Tabla_Simulada!W299-Tabla_ValidaciónMétodo!W299</f>
        <v>0</v>
      </c>
      <c r="W299" s="81" t="n">
        <f aca="false">Tabla_Simulada!X299-Tabla_ValidaciónMétodo!X299</f>
        <v>0</v>
      </c>
      <c r="X299" s="81" t="n">
        <f aca="false">Tabla_Simulada!Y299-Tabla_ValidaciónMétodo!Y299</f>
        <v>0</v>
      </c>
      <c r="Y299" s="81" t="n">
        <f aca="false">Tabla_Simulada!Z299-Tabla_ValidaciónMétodo!Z299</f>
        <v>0</v>
      </c>
      <c r="Z299" s="81" t="n">
        <f aca="false">Tabla_Simulada!AA299-Tabla_ValidaciónMétodo!AA299</f>
        <v>0</v>
      </c>
      <c r="AC299" s="91" t="n">
        <f aca="false">Tabla_Simulada!AD299-Tabla_ValidaciónMétodo!AD299</f>
        <v>0</v>
      </c>
      <c r="AD299" s="92" t="n">
        <f aca="false">Tabla_Simulada!AE299-Tabla_ValidaciónMétodo!AE299</f>
        <v>0</v>
      </c>
      <c r="AE299" s="93" t="n">
        <f aca="false">Tabla_Simulada!AF299-Tabla_ValidaciónMétodo!AF299</f>
        <v>0</v>
      </c>
      <c r="AF299" s="92" t="n">
        <f aca="false">Tabla_Simulada!AG299-Tabla_ValidaciónMétodo!AG299</f>
        <v>0</v>
      </c>
      <c r="AG299" s="92" t="n">
        <f aca="false">Tabla_Simulada!AH299-Tabla_ValidaciónMétodo!AH299</f>
        <v>0</v>
      </c>
      <c r="AH299" s="92" t="n">
        <f aca="false">Tabla_Simulada!AI299-Tabla_ValidaciónMétodo!AI299</f>
        <v>0</v>
      </c>
      <c r="AI299" s="92" t="n">
        <f aca="false">Tabla_Simulada!AJ299-Tabla_ValidaciónMétodo!AJ299</f>
        <v>0</v>
      </c>
      <c r="AJ299" s="92" t="n">
        <f aca="false">Tabla_Simulada!AK299-Tabla_ValidaciónMétodo!AK299</f>
        <v>0</v>
      </c>
      <c r="AK299" s="92" t="n">
        <f aca="false">Tabla_Simulada!AL299-Tabla_ValidaciónMétodo!AL299</f>
        <v>0</v>
      </c>
      <c r="AL299" s="92" t="n">
        <f aca="false">Tabla_Simulada!AM299-Tabla_ValidaciónMétodo!AM299</f>
        <v>0</v>
      </c>
      <c r="AM299" s="92" t="n">
        <f aca="false">Tabla_Simulada!AN299-Tabla_ValidaciónMétodo!AN299</f>
        <v>0</v>
      </c>
      <c r="AO299" s="94" t="n">
        <f aca="false">Tabla_Simulada!AP299-Tabla_ValidaciónMétodo!AP299</f>
        <v>0</v>
      </c>
      <c r="AP299" s="81" t="n">
        <f aca="false">Tabla_Simulada!AQ299-Tabla_ValidaciónMétodo!AQ299</f>
        <v>0</v>
      </c>
      <c r="AQ299" s="94" t="n">
        <f aca="false">Tabla_Simulada!AR299-Tabla_ValidaciónMétodo!AR299</f>
        <v>0</v>
      </c>
      <c r="AR299" s="81" t="n">
        <f aca="false">Tabla_Simulada!AS299-Tabla_ValidaciónMétodo!AS299</f>
        <v>0</v>
      </c>
      <c r="AS299" s="94" t="n">
        <f aca="false">Tabla_Simulada!AT299-Tabla_ValidaciónMétodo!AT299</f>
        <v>0</v>
      </c>
      <c r="AT299" s="81" t="n">
        <f aca="false">Tabla_Simulada!AU299-Tabla_ValidaciónMétodo!AU299</f>
        <v>0</v>
      </c>
      <c r="AU299" s="94" t="n">
        <f aca="false">Tabla_Simulada!AV299-Tabla_ValidaciónMétodo!AV299</f>
        <v>0</v>
      </c>
      <c r="AV299" s="81" t="n">
        <f aca="false">Tabla_Simulada!AW299-Tabla_ValidaciónMétodo!AW299</f>
        <v>0</v>
      </c>
      <c r="AW299" s="94" t="n">
        <f aca="false">Tabla_Simulada!AX299-Tabla_ValidaciónMétodo!AX299</f>
        <v>0</v>
      </c>
      <c r="AX299" s="81" t="n">
        <f aca="false">Tabla_Simulada!AY299-Tabla_ValidaciónMétodo!AY299</f>
        <v>0</v>
      </c>
    </row>
    <row r="300" customFormat="false" ht="13.8" hidden="false" customHeight="false" outlineLevel="0" collapsed="false">
      <c r="A300" s="89" t="s">
        <v>49</v>
      </c>
      <c r="B300" s="81" t="n">
        <f aca="false">Tabla_Simulada!B300-Tabla_ValidaciónMétodo!B300</f>
        <v>0</v>
      </c>
      <c r="C300" s="81" t="n">
        <f aca="false">Tabla_Simulada!C300-Tabla_ValidaciónMétodo!C300</f>
        <v>0</v>
      </c>
      <c r="D300" s="81" t="n">
        <f aca="false">Tabla_Simulada!D300-Tabla_ValidaciónMétodo!D300</f>
        <v>0</v>
      </c>
      <c r="E300" s="81" t="n">
        <f aca="false">Tabla_Simulada!E300-Tabla_ValidaciónMétodo!E300</f>
        <v>0</v>
      </c>
      <c r="F300" s="81" t="n">
        <f aca="false">Tabla_Simulada!F300-Tabla_ValidaciónMétodo!F300</f>
        <v>0</v>
      </c>
      <c r="G300" s="81" t="n">
        <f aca="false">Tabla_Simulada!G300-Tabla_ValidaciónMétodo!G300</f>
        <v>0</v>
      </c>
      <c r="H300" s="81" t="n">
        <f aca="false">Tabla_Simulada!H300-Tabla_ValidaciónMétodo!H300</f>
        <v>0</v>
      </c>
      <c r="I300" s="94" t="n">
        <f aca="false">Tabla_Simulada!I300-Tabla_ValidaciónMétodo!I300</f>
        <v>0</v>
      </c>
      <c r="J300" s="81" t="n">
        <f aca="false">Tabla_Simulada!J300-Tabla_ValidaciónMétodo!J300</f>
        <v>0</v>
      </c>
      <c r="K300" s="94" t="n">
        <f aca="false">Tabla_Simulada!K300-Tabla_ValidaciónMétodo!K300</f>
        <v>0</v>
      </c>
      <c r="L300" s="81" t="n">
        <f aca="false">Tabla_Simulada!L300-Tabla_ValidaciónMétodo!L300</f>
        <v>0</v>
      </c>
      <c r="M300" s="94" t="n">
        <f aca="false">Tabla_Simulada!M300-Tabla_ValidaciónMétodo!M300</f>
        <v>0</v>
      </c>
      <c r="N300" s="81" t="n">
        <f aca="false">Tabla_Simulada!N300-Tabla_ValidaciónMétodo!N300</f>
        <v>0</v>
      </c>
      <c r="O300" s="81" t="n">
        <f aca="false">Tabla_Simulada!P300-Tabla_ValidaciónMétodo!P300</f>
        <v>0</v>
      </c>
      <c r="P300" s="81" t="n">
        <f aca="false">Tabla_Simulada!Q300-Tabla_ValidaciónMétodo!Q300</f>
        <v>0</v>
      </c>
      <c r="Q300" s="81" t="n">
        <f aca="false">Tabla_Simulada!R300-Tabla_ValidaciónMétodo!R300</f>
        <v>0</v>
      </c>
      <c r="S300" s="81" t="n">
        <f aca="false">Tabla_Simulada!T300-Tabla_ValidaciónMétodo!T300</f>
        <v>0</v>
      </c>
      <c r="T300" s="81" t="n">
        <f aca="false">Tabla_Simulada!U300-Tabla_ValidaciónMétodo!U300</f>
        <v>0</v>
      </c>
      <c r="U300" s="81" t="n">
        <f aca="false">Tabla_Simulada!V300-Tabla_ValidaciónMétodo!V300</f>
        <v>0</v>
      </c>
      <c r="V300" s="81" t="n">
        <f aca="false">Tabla_Simulada!W300-Tabla_ValidaciónMétodo!W300</f>
        <v>0</v>
      </c>
      <c r="W300" s="81" t="n">
        <f aca="false">Tabla_Simulada!X300-Tabla_ValidaciónMétodo!X300</f>
        <v>0</v>
      </c>
      <c r="X300" s="81" t="n">
        <f aca="false">Tabla_Simulada!Y300-Tabla_ValidaciónMétodo!Y300</f>
        <v>0</v>
      </c>
      <c r="Y300" s="81" t="n">
        <f aca="false">Tabla_Simulada!Z300-Tabla_ValidaciónMétodo!Z300</f>
        <v>0</v>
      </c>
      <c r="Z300" s="81" t="n">
        <f aca="false">Tabla_Simulada!AA300-Tabla_ValidaciónMétodo!AA300</f>
        <v>0</v>
      </c>
      <c r="AC300" s="91" t="n">
        <f aca="false">Tabla_Simulada!AD300-Tabla_ValidaciónMétodo!AD300</f>
        <v>0</v>
      </c>
      <c r="AD300" s="92" t="n">
        <f aca="false">Tabla_Simulada!AE300-Tabla_ValidaciónMétodo!AE300</f>
        <v>0</v>
      </c>
      <c r="AE300" s="93" t="n">
        <f aca="false">Tabla_Simulada!AF300-Tabla_ValidaciónMétodo!AF300</f>
        <v>0</v>
      </c>
      <c r="AF300" s="92" t="n">
        <f aca="false">Tabla_Simulada!AG300-Tabla_ValidaciónMétodo!AG300</f>
        <v>0</v>
      </c>
      <c r="AG300" s="92" t="n">
        <f aca="false">Tabla_Simulada!AH300-Tabla_ValidaciónMétodo!AH300</f>
        <v>0</v>
      </c>
      <c r="AH300" s="92" t="n">
        <f aca="false">Tabla_Simulada!AI300-Tabla_ValidaciónMétodo!AI300</f>
        <v>0</v>
      </c>
      <c r="AI300" s="92" t="n">
        <f aca="false">Tabla_Simulada!AJ300-Tabla_ValidaciónMétodo!AJ300</f>
        <v>0</v>
      </c>
      <c r="AJ300" s="92" t="n">
        <f aca="false">Tabla_Simulada!AK300-Tabla_ValidaciónMétodo!AK300</f>
        <v>0</v>
      </c>
      <c r="AK300" s="92" t="n">
        <f aca="false">Tabla_Simulada!AL300-Tabla_ValidaciónMétodo!AL300</f>
        <v>0</v>
      </c>
      <c r="AL300" s="92" t="n">
        <f aca="false">Tabla_Simulada!AM300-Tabla_ValidaciónMétodo!AM300</f>
        <v>0</v>
      </c>
      <c r="AM300" s="92" t="n">
        <f aca="false">Tabla_Simulada!AN300-Tabla_ValidaciónMétodo!AN300</f>
        <v>0</v>
      </c>
      <c r="AO300" s="94" t="n">
        <f aca="false">Tabla_Simulada!AP300-Tabla_ValidaciónMétodo!AP300</f>
        <v>0</v>
      </c>
      <c r="AP300" s="81" t="n">
        <f aca="false">Tabla_Simulada!AQ300-Tabla_ValidaciónMétodo!AQ300</f>
        <v>0</v>
      </c>
      <c r="AQ300" s="94" t="n">
        <f aca="false">Tabla_Simulada!AR300-Tabla_ValidaciónMétodo!AR300</f>
        <v>0</v>
      </c>
      <c r="AR300" s="81" t="n">
        <f aca="false">Tabla_Simulada!AS300-Tabla_ValidaciónMétodo!AS300</f>
        <v>0</v>
      </c>
      <c r="AS300" s="94" t="n">
        <f aca="false">Tabla_Simulada!AT300-Tabla_ValidaciónMétodo!AT300</f>
        <v>0</v>
      </c>
      <c r="AT300" s="81" t="n">
        <f aca="false">Tabla_Simulada!AU300-Tabla_ValidaciónMétodo!AU300</f>
        <v>0</v>
      </c>
      <c r="AU300" s="94" t="n">
        <f aca="false">Tabla_Simulada!AV300-Tabla_ValidaciónMétodo!AV300</f>
        <v>0</v>
      </c>
      <c r="AV300" s="81" t="n">
        <f aca="false">Tabla_Simulada!AW300-Tabla_ValidaciónMétodo!AW300</f>
        <v>0</v>
      </c>
      <c r="AW300" s="94" t="n">
        <f aca="false">Tabla_Simulada!AX300-Tabla_ValidaciónMétodo!AX300</f>
        <v>0</v>
      </c>
      <c r="AX300" s="81" t="n">
        <f aca="false">Tabla_Simulada!AY300-Tabla_ValidaciónMétodo!AY300</f>
        <v>0</v>
      </c>
    </row>
    <row r="301" customFormat="false" ht="13.8" hidden="false" customHeight="false" outlineLevel="0" collapsed="false">
      <c r="A301" s="89" t="s">
        <v>50</v>
      </c>
      <c r="B301" s="81" t="n">
        <f aca="false">Tabla_Simulada!B301-Tabla_ValidaciónMétodo!B301</f>
        <v>0</v>
      </c>
      <c r="C301" s="81" t="n">
        <f aca="false">Tabla_Simulada!C301-Tabla_ValidaciónMétodo!C301</f>
        <v>0</v>
      </c>
      <c r="D301" s="81" t="n">
        <f aca="false">Tabla_Simulada!D301-Tabla_ValidaciónMétodo!D301</f>
        <v>0</v>
      </c>
      <c r="E301" s="81" t="n">
        <f aca="false">Tabla_Simulada!E301-Tabla_ValidaciónMétodo!E301</f>
        <v>0</v>
      </c>
      <c r="F301" s="81" t="n">
        <f aca="false">Tabla_Simulada!F301-Tabla_ValidaciónMétodo!F301</f>
        <v>0</v>
      </c>
      <c r="G301" s="81" t="n">
        <f aca="false">Tabla_Simulada!G301-Tabla_ValidaciónMétodo!G301</f>
        <v>0</v>
      </c>
      <c r="H301" s="81" t="n">
        <f aca="false">Tabla_Simulada!H301-Tabla_ValidaciónMétodo!H301</f>
        <v>0</v>
      </c>
      <c r="I301" s="94" t="n">
        <f aca="false">Tabla_Simulada!I301-Tabla_ValidaciónMétodo!I301</f>
        <v>0</v>
      </c>
      <c r="J301" s="81" t="n">
        <f aca="false">Tabla_Simulada!J301-Tabla_ValidaciónMétodo!J301</f>
        <v>0</v>
      </c>
      <c r="K301" s="94" t="n">
        <f aca="false">Tabla_Simulada!K301-Tabla_ValidaciónMétodo!K301</f>
        <v>0</v>
      </c>
      <c r="L301" s="81" t="n">
        <f aca="false">Tabla_Simulada!L301-Tabla_ValidaciónMétodo!L301</f>
        <v>0</v>
      </c>
      <c r="M301" s="94" t="n">
        <f aca="false">Tabla_Simulada!M301-Tabla_ValidaciónMétodo!M301</f>
        <v>0</v>
      </c>
      <c r="N301" s="81" t="n">
        <f aca="false">Tabla_Simulada!N301-Tabla_ValidaciónMétodo!N301</f>
        <v>0</v>
      </c>
      <c r="O301" s="81" t="n">
        <f aca="false">Tabla_Simulada!P301-Tabla_ValidaciónMétodo!P301</f>
        <v>0</v>
      </c>
      <c r="P301" s="81" t="n">
        <f aca="false">Tabla_Simulada!Q301-Tabla_ValidaciónMétodo!Q301</f>
        <v>0</v>
      </c>
      <c r="Q301" s="81" t="n">
        <f aca="false">Tabla_Simulada!R301-Tabla_ValidaciónMétodo!R301</f>
        <v>0</v>
      </c>
      <c r="S301" s="81" t="n">
        <f aca="false">Tabla_Simulada!T301-Tabla_ValidaciónMétodo!T301</f>
        <v>0</v>
      </c>
      <c r="T301" s="81" t="n">
        <f aca="false">Tabla_Simulada!U301-Tabla_ValidaciónMétodo!U301</f>
        <v>0</v>
      </c>
      <c r="U301" s="81" t="n">
        <f aca="false">Tabla_Simulada!V301-Tabla_ValidaciónMétodo!V301</f>
        <v>0</v>
      </c>
      <c r="V301" s="81" t="n">
        <f aca="false">Tabla_Simulada!W301-Tabla_ValidaciónMétodo!W301</f>
        <v>0</v>
      </c>
      <c r="W301" s="81" t="n">
        <f aca="false">Tabla_Simulada!X301-Tabla_ValidaciónMétodo!X301</f>
        <v>0</v>
      </c>
      <c r="X301" s="81" t="n">
        <f aca="false">Tabla_Simulada!Y301-Tabla_ValidaciónMétodo!Y301</f>
        <v>0</v>
      </c>
      <c r="Y301" s="81" t="n">
        <f aca="false">Tabla_Simulada!Z301-Tabla_ValidaciónMétodo!Z301</f>
        <v>0</v>
      </c>
      <c r="Z301" s="81" t="n">
        <f aca="false">Tabla_Simulada!AA301-Tabla_ValidaciónMétodo!AA301</f>
        <v>0</v>
      </c>
      <c r="AC301" s="91" t="n">
        <f aca="false">Tabla_Simulada!AD301-Tabla_ValidaciónMétodo!AD301</f>
        <v>0</v>
      </c>
      <c r="AD301" s="92" t="n">
        <f aca="false">Tabla_Simulada!AE301-Tabla_ValidaciónMétodo!AE301</f>
        <v>0</v>
      </c>
      <c r="AE301" s="93" t="n">
        <f aca="false">Tabla_Simulada!AF301-Tabla_ValidaciónMétodo!AF301</f>
        <v>0</v>
      </c>
      <c r="AF301" s="92" t="n">
        <f aca="false">Tabla_Simulada!AG301-Tabla_ValidaciónMétodo!AG301</f>
        <v>0</v>
      </c>
      <c r="AG301" s="92" t="n">
        <f aca="false">Tabla_Simulada!AH301-Tabla_ValidaciónMétodo!AH301</f>
        <v>0</v>
      </c>
      <c r="AH301" s="92" t="n">
        <f aca="false">Tabla_Simulada!AI301-Tabla_ValidaciónMétodo!AI301</f>
        <v>0</v>
      </c>
      <c r="AI301" s="92" t="n">
        <f aca="false">Tabla_Simulada!AJ301-Tabla_ValidaciónMétodo!AJ301</f>
        <v>0</v>
      </c>
      <c r="AJ301" s="92" t="n">
        <f aca="false">Tabla_Simulada!AK301-Tabla_ValidaciónMétodo!AK301</f>
        <v>0</v>
      </c>
      <c r="AK301" s="92" t="n">
        <f aca="false">Tabla_Simulada!AL301-Tabla_ValidaciónMétodo!AL301</f>
        <v>0</v>
      </c>
      <c r="AL301" s="92" t="n">
        <f aca="false">Tabla_Simulada!AM301-Tabla_ValidaciónMétodo!AM301</f>
        <v>0</v>
      </c>
      <c r="AM301" s="92" t="n">
        <f aca="false">Tabla_Simulada!AN301-Tabla_ValidaciónMétodo!AN301</f>
        <v>0</v>
      </c>
      <c r="AO301" s="94" t="n">
        <f aca="false">Tabla_Simulada!AP301-Tabla_ValidaciónMétodo!AP301</f>
        <v>0</v>
      </c>
      <c r="AP301" s="81" t="n">
        <f aca="false">Tabla_Simulada!AQ301-Tabla_ValidaciónMétodo!AQ301</f>
        <v>0</v>
      </c>
      <c r="AQ301" s="94" t="n">
        <f aca="false">Tabla_Simulada!AR301-Tabla_ValidaciónMétodo!AR301</f>
        <v>0</v>
      </c>
      <c r="AR301" s="81" t="n">
        <f aca="false">Tabla_Simulada!AS301-Tabla_ValidaciónMétodo!AS301</f>
        <v>0</v>
      </c>
      <c r="AS301" s="94" t="n">
        <f aca="false">Tabla_Simulada!AT301-Tabla_ValidaciónMétodo!AT301</f>
        <v>0</v>
      </c>
      <c r="AT301" s="81" t="n">
        <f aca="false">Tabla_Simulada!AU301-Tabla_ValidaciónMétodo!AU301</f>
        <v>0</v>
      </c>
      <c r="AU301" s="94" t="n">
        <f aca="false">Tabla_Simulada!AV301-Tabla_ValidaciónMétodo!AV301</f>
        <v>0</v>
      </c>
      <c r="AV301" s="81" t="n">
        <f aca="false">Tabla_Simulada!AW301-Tabla_ValidaciónMétodo!AW301</f>
        <v>0</v>
      </c>
      <c r="AW301" s="94" t="n">
        <f aca="false">Tabla_Simulada!AX301-Tabla_ValidaciónMétodo!AX301</f>
        <v>0</v>
      </c>
      <c r="AX301" s="81" t="n">
        <f aca="false">Tabla_Simulada!AY301-Tabla_ValidaciónMétodo!AY301</f>
        <v>0</v>
      </c>
    </row>
    <row r="302" customFormat="false" ht="13.8" hidden="false" customHeight="false" outlineLevel="0" collapsed="false">
      <c r="A302" s="89" t="s">
        <v>51</v>
      </c>
      <c r="B302" s="81" t="n">
        <f aca="false">Tabla_Simulada!B302-Tabla_ValidaciónMétodo!B302</f>
        <v>0</v>
      </c>
      <c r="C302" s="81" t="n">
        <f aca="false">Tabla_Simulada!C302-Tabla_ValidaciónMétodo!C302</f>
        <v>0</v>
      </c>
      <c r="D302" s="81" t="n">
        <f aca="false">Tabla_Simulada!D302-Tabla_ValidaciónMétodo!D302</f>
        <v>0</v>
      </c>
      <c r="E302" s="81" t="n">
        <f aca="false">Tabla_Simulada!E302-Tabla_ValidaciónMétodo!E302</f>
        <v>0</v>
      </c>
      <c r="F302" s="81" t="n">
        <f aca="false">Tabla_Simulada!F302-Tabla_ValidaciónMétodo!F302</f>
        <v>0</v>
      </c>
      <c r="G302" s="81" t="n">
        <f aca="false">Tabla_Simulada!G302-Tabla_ValidaciónMétodo!G302</f>
        <v>0</v>
      </c>
      <c r="H302" s="81" t="n">
        <f aca="false">Tabla_Simulada!H302-Tabla_ValidaciónMétodo!H302</f>
        <v>0</v>
      </c>
      <c r="I302" s="94" t="n">
        <f aca="false">Tabla_Simulada!I302-Tabla_ValidaciónMétodo!I302</f>
        <v>0</v>
      </c>
      <c r="J302" s="81" t="n">
        <f aca="false">Tabla_Simulada!J302-Tabla_ValidaciónMétodo!J302</f>
        <v>0</v>
      </c>
      <c r="K302" s="94" t="n">
        <f aca="false">Tabla_Simulada!K302-Tabla_ValidaciónMétodo!K302</f>
        <v>0</v>
      </c>
      <c r="L302" s="81" t="n">
        <f aca="false">Tabla_Simulada!L302-Tabla_ValidaciónMétodo!L302</f>
        <v>0</v>
      </c>
      <c r="M302" s="94" t="n">
        <f aca="false">Tabla_Simulada!M302-Tabla_ValidaciónMétodo!M302</f>
        <v>0</v>
      </c>
      <c r="N302" s="81" t="n">
        <f aca="false">Tabla_Simulada!N302-Tabla_ValidaciónMétodo!N302</f>
        <v>0</v>
      </c>
      <c r="O302" s="81" t="n">
        <f aca="false">Tabla_Simulada!P302-Tabla_ValidaciónMétodo!P302</f>
        <v>0</v>
      </c>
      <c r="P302" s="81" t="n">
        <f aca="false">Tabla_Simulada!Q302-Tabla_ValidaciónMétodo!Q302</f>
        <v>0</v>
      </c>
      <c r="Q302" s="81" t="n">
        <f aca="false">Tabla_Simulada!R302-Tabla_ValidaciónMétodo!R302</f>
        <v>0</v>
      </c>
      <c r="S302" s="81" t="n">
        <f aca="false">Tabla_Simulada!T302-Tabla_ValidaciónMétodo!T302</f>
        <v>0</v>
      </c>
      <c r="T302" s="81" t="n">
        <f aca="false">Tabla_Simulada!U302-Tabla_ValidaciónMétodo!U302</f>
        <v>0</v>
      </c>
      <c r="U302" s="81" t="n">
        <f aca="false">Tabla_Simulada!V302-Tabla_ValidaciónMétodo!V302</f>
        <v>0</v>
      </c>
      <c r="V302" s="81" t="n">
        <f aca="false">Tabla_Simulada!W302-Tabla_ValidaciónMétodo!W302</f>
        <v>0</v>
      </c>
      <c r="W302" s="81" t="n">
        <f aca="false">Tabla_Simulada!X302-Tabla_ValidaciónMétodo!X302</f>
        <v>0</v>
      </c>
      <c r="X302" s="81" t="n">
        <f aca="false">Tabla_Simulada!Y302-Tabla_ValidaciónMétodo!Y302</f>
        <v>0</v>
      </c>
      <c r="Y302" s="81" t="n">
        <f aca="false">Tabla_Simulada!Z302-Tabla_ValidaciónMétodo!Z302</f>
        <v>0</v>
      </c>
      <c r="Z302" s="81" t="n">
        <f aca="false">Tabla_Simulada!AA302-Tabla_ValidaciónMétodo!AA302</f>
        <v>0</v>
      </c>
      <c r="AC302" s="91" t="n">
        <f aca="false">Tabla_Simulada!AD302-Tabla_ValidaciónMétodo!AD302</f>
        <v>0</v>
      </c>
      <c r="AD302" s="92" t="n">
        <f aca="false">Tabla_Simulada!AE302-Tabla_ValidaciónMétodo!AE302</f>
        <v>0</v>
      </c>
      <c r="AE302" s="93" t="n">
        <f aca="false">Tabla_Simulada!AF302-Tabla_ValidaciónMétodo!AF302</f>
        <v>0</v>
      </c>
      <c r="AF302" s="92" t="n">
        <f aca="false">Tabla_Simulada!AG302-Tabla_ValidaciónMétodo!AG302</f>
        <v>0</v>
      </c>
      <c r="AG302" s="92" t="n">
        <f aca="false">Tabla_Simulada!AH302-Tabla_ValidaciónMétodo!AH302</f>
        <v>0</v>
      </c>
      <c r="AH302" s="92" t="n">
        <f aca="false">Tabla_Simulada!AI302-Tabla_ValidaciónMétodo!AI302</f>
        <v>0</v>
      </c>
      <c r="AI302" s="92" t="n">
        <f aca="false">Tabla_Simulada!AJ302-Tabla_ValidaciónMétodo!AJ302</f>
        <v>0</v>
      </c>
      <c r="AJ302" s="92" t="n">
        <f aca="false">Tabla_Simulada!AK302-Tabla_ValidaciónMétodo!AK302</f>
        <v>0</v>
      </c>
      <c r="AK302" s="92" t="n">
        <f aca="false">Tabla_Simulada!AL302-Tabla_ValidaciónMétodo!AL302</f>
        <v>0</v>
      </c>
      <c r="AL302" s="92" t="n">
        <f aca="false">Tabla_Simulada!AM302-Tabla_ValidaciónMétodo!AM302</f>
        <v>0</v>
      </c>
      <c r="AM302" s="92" t="n">
        <f aca="false">Tabla_Simulada!AN302-Tabla_ValidaciónMétodo!AN302</f>
        <v>0</v>
      </c>
      <c r="AO302" s="94" t="n">
        <f aca="false">Tabla_Simulada!AP302-Tabla_ValidaciónMétodo!AP302</f>
        <v>0</v>
      </c>
      <c r="AP302" s="81" t="n">
        <f aca="false">Tabla_Simulada!AQ302-Tabla_ValidaciónMétodo!AQ302</f>
        <v>0</v>
      </c>
      <c r="AQ302" s="94" t="n">
        <f aca="false">Tabla_Simulada!AR302-Tabla_ValidaciónMétodo!AR302</f>
        <v>0</v>
      </c>
      <c r="AR302" s="81" t="n">
        <f aca="false">Tabla_Simulada!AS302-Tabla_ValidaciónMétodo!AS302</f>
        <v>0</v>
      </c>
      <c r="AS302" s="94" t="n">
        <f aca="false">Tabla_Simulada!AT302-Tabla_ValidaciónMétodo!AT302</f>
        <v>0</v>
      </c>
      <c r="AT302" s="81" t="n">
        <f aca="false">Tabla_Simulada!AU302-Tabla_ValidaciónMétodo!AU302</f>
        <v>0</v>
      </c>
      <c r="AU302" s="94" t="n">
        <f aca="false">Tabla_Simulada!AV302-Tabla_ValidaciónMétodo!AV302</f>
        <v>0</v>
      </c>
      <c r="AV302" s="81" t="n">
        <f aca="false">Tabla_Simulada!AW302-Tabla_ValidaciónMétodo!AW302</f>
        <v>0</v>
      </c>
      <c r="AW302" s="94" t="n">
        <f aca="false">Tabla_Simulada!AX302-Tabla_ValidaciónMétodo!AX302</f>
        <v>0</v>
      </c>
      <c r="AX302" s="81" t="n">
        <f aca="false">Tabla_Simulada!AY302-Tabla_ValidaciónMétodo!AY302</f>
        <v>0</v>
      </c>
    </row>
    <row r="303" customFormat="false" ht="13.8" hidden="false" customHeight="false" outlineLevel="0" collapsed="false">
      <c r="A303" s="89" t="s">
        <v>52</v>
      </c>
      <c r="B303" s="81" t="n">
        <f aca="false">Tabla_Simulada!B303-Tabla_ValidaciónMétodo!B303</f>
        <v>0</v>
      </c>
      <c r="C303" s="81" t="n">
        <f aca="false">Tabla_Simulada!C303-Tabla_ValidaciónMétodo!C303</f>
        <v>0</v>
      </c>
      <c r="D303" s="81" t="n">
        <f aca="false">Tabla_Simulada!D303-Tabla_ValidaciónMétodo!D303</f>
        <v>0</v>
      </c>
      <c r="E303" s="81" t="n">
        <f aca="false">Tabla_Simulada!E303-Tabla_ValidaciónMétodo!E303</f>
        <v>0</v>
      </c>
      <c r="F303" s="81" t="n">
        <f aca="false">Tabla_Simulada!F303-Tabla_ValidaciónMétodo!F303</f>
        <v>0</v>
      </c>
      <c r="G303" s="81" t="n">
        <f aca="false">Tabla_Simulada!G303-Tabla_ValidaciónMétodo!G303</f>
        <v>0</v>
      </c>
      <c r="H303" s="81" t="n">
        <f aca="false">Tabla_Simulada!H303-Tabla_ValidaciónMétodo!H303</f>
        <v>0</v>
      </c>
      <c r="I303" s="94" t="n">
        <f aca="false">Tabla_Simulada!I303-Tabla_ValidaciónMétodo!I303</f>
        <v>0</v>
      </c>
      <c r="J303" s="81" t="n">
        <f aca="false">Tabla_Simulada!J303-Tabla_ValidaciónMétodo!J303</f>
        <v>0</v>
      </c>
      <c r="K303" s="94" t="n">
        <f aca="false">Tabla_Simulada!K303-Tabla_ValidaciónMétodo!K303</f>
        <v>0</v>
      </c>
      <c r="L303" s="81" t="n">
        <f aca="false">Tabla_Simulada!L303-Tabla_ValidaciónMétodo!L303</f>
        <v>0</v>
      </c>
      <c r="M303" s="94" t="n">
        <f aca="false">Tabla_Simulada!M303-Tabla_ValidaciónMétodo!M303</f>
        <v>0</v>
      </c>
      <c r="N303" s="81" t="n">
        <f aca="false">Tabla_Simulada!N303-Tabla_ValidaciónMétodo!N303</f>
        <v>0</v>
      </c>
      <c r="O303" s="81" t="n">
        <f aca="false">Tabla_Simulada!P303-Tabla_ValidaciónMétodo!P303</f>
        <v>0</v>
      </c>
      <c r="P303" s="81" t="n">
        <f aca="false">Tabla_Simulada!Q303-Tabla_ValidaciónMétodo!Q303</f>
        <v>0</v>
      </c>
      <c r="Q303" s="81" t="n">
        <f aca="false">Tabla_Simulada!R303-Tabla_ValidaciónMétodo!R303</f>
        <v>0</v>
      </c>
      <c r="S303" s="81" t="n">
        <f aca="false">Tabla_Simulada!T303-Tabla_ValidaciónMétodo!T303</f>
        <v>0</v>
      </c>
      <c r="T303" s="81" t="n">
        <f aca="false">Tabla_Simulada!U303-Tabla_ValidaciónMétodo!U303</f>
        <v>0</v>
      </c>
      <c r="U303" s="81" t="n">
        <f aca="false">Tabla_Simulada!V303-Tabla_ValidaciónMétodo!V303</f>
        <v>0</v>
      </c>
      <c r="V303" s="81" t="n">
        <f aca="false">Tabla_Simulada!W303-Tabla_ValidaciónMétodo!W303</f>
        <v>0</v>
      </c>
      <c r="W303" s="81" t="n">
        <f aca="false">Tabla_Simulada!X303-Tabla_ValidaciónMétodo!X303</f>
        <v>0</v>
      </c>
      <c r="X303" s="81" t="n">
        <f aca="false">Tabla_Simulada!Y303-Tabla_ValidaciónMétodo!Y303</f>
        <v>0</v>
      </c>
      <c r="Y303" s="81" t="n">
        <f aca="false">Tabla_Simulada!Z303-Tabla_ValidaciónMétodo!Z303</f>
        <v>0</v>
      </c>
      <c r="Z303" s="81" t="n">
        <f aca="false">Tabla_Simulada!AA303-Tabla_ValidaciónMétodo!AA303</f>
        <v>0</v>
      </c>
      <c r="AC303" s="91" t="n">
        <f aca="false">Tabla_Simulada!AD303-Tabla_ValidaciónMétodo!AD303</f>
        <v>0</v>
      </c>
      <c r="AD303" s="92" t="n">
        <f aca="false">Tabla_Simulada!AE303-Tabla_ValidaciónMétodo!AE303</f>
        <v>0</v>
      </c>
      <c r="AE303" s="93" t="n">
        <f aca="false">Tabla_Simulada!AF303-Tabla_ValidaciónMétodo!AF303</f>
        <v>0</v>
      </c>
      <c r="AF303" s="92" t="n">
        <f aca="false">Tabla_Simulada!AG303-Tabla_ValidaciónMétodo!AG303</f>
        <v>0</v>
      </c>
      <c r="AG303" s="92" t="n">
        <f aca="false">Tabla_Simulada!AH303-Tabla_ValidaciónMétodo!AH303</f>
        <v>0</v>
      </c>
      <c r="AH303" s="92" t="n">
        <f aca="false">Tabla_Simulada!AI303-Tabla_ValidaciónMétodo!AI303</f>
        <v>0</v>
      </c>
      <c r="AI303" s="92" t="n">
        <f aca="false">Tabla_Simulada!AJ303-Tabla_ValidaciónMétodo!AJ303</f>
        <v>0</v>
      </c>
      <c r="AJ303" s="92" t="n">
        <f aca="false">Tabla_Simulada!AK303-Tabla_ValidaciónMétodo!AK303</f>
        <v>0</v>
      </c>
      <c r="AK303" s="92" t="n">
        <f aca="false">Tabla_Simulada!AL303-Tabla_ValidaciónMétodo!AL303</f>
        <v>0</v>
      </c>
      <c r="AL303" s="92" t="n">
        <f aca="false">Tabla_Simulada!AM303-Tabla_ValidaciónMétodo!AM303</f>
        <v>0</v>
      </c>
      <c r="AM303" s="92" t="n">
        <f aca="false">Tabla_Simulada!AN303-Tabla_ValidaciónMétodo!AN303</f>
        <v>0</v>
      </c>
      <c r="AO303" s="94" t="n">
        <f aca="false">Tabla_Simulada!AP303-Tabla_ValidaciónMétodo!AP303</f>
        <v>0</v>
      </c>
      <c r="AP303" s="81" t="n">
        <f aca="false">Tabla_Simulada!AQ303-Tabla_ValidaciónMétodo!AQ303</f>
        <v>0</v>
      </c>
      <c r="AQ303" s="94" t="n">
        <f aca="false">Tabla_Simulada!AR303-Tabla_ValidaciónMétodo!AR303</f>
        <v>0</v>
      </c>
      <c r="AR303" s="81" t="n">
        <f aca="false">Tabla_Simulada!AS303-Tabla_ValidaciónMétodo!AS303</f>
        <v>0</v>
      </c>
      <c r="AS303" s="94" t="n">
        <f aca="false">Tabla_Simulada!AT303-Tabla_ValidaciónMétodo!AT303</f>
        <v>0</v>
      </c>
      <c r="AT303" s="81" t="n">
        <f aca="false">Tabla_Simulada!AU303-Tabla_ValidaciónMétodo!AU303</f>
        <v>0</v>
      </c>
      <c r="AU303" s="94" t="n">
        <f aca="false">Tabla_Simulada!AV303-Tabla_ValidaciónMétodo!AV303</f>
        <v>0</v>
      </c>
      <c r="AV303" s="81" t="n">
        <f aca="false">Tabla_Simulada!AW303-Tabla_ValidaciónMétodo!AW303</f>
        <v>0</v>
      </c>
      <c r="AW303" s="94" t="n">
        <f aca="false">Tabla_Simulada!AX303-Tabla_ValidaciónMétodo!AX303</f>
        <v>0</v>
      </c>
      <c r="AX303" s="81" t="n">
        <f aca="false">Tabla_Simulada!AY303-Tabla_ValidaciónMétodo!AY303</f>
        <v>0</v>
      </c>
    </row>
    <row r="304" customFormat="false" ht="13.8" hidden="false" customHeight="false" outlineLevel="0" collapsed="false">
      <c r="A304" s="89" t="s">
        <v>53</v>
      </c>
      <c r="B304" s="81" t="n">
        <f aca="false">Tabla_Simulada!B304-Tabla_ValidaciónMétodo!B304</f>
        <v>0</v>
      </c>
      <c r="C304" s="81" t="n">
        <f aca="false">Tabla_Simulada!C304-Tabla_ValidaciónMétodo!C304</f>
        <v>0</v>
      </c>
      <c r="D304" s="81" t="n">
        <f aca="false">Tabla_Simulada!D304-Tabla_ValidaciónMétodo!D304</f>
        <v>0</v>
      </c>
      <c r="E304" s="81" t="n">
        <f aca="false">Tabla_Simulada!E304-Tabla_ValidaciónMétodo!E304</f>
        <v>0</v>
      </c>
      <c r="F304" s="81" t="n">
        <f aca="false">Tabla_Simulada!F304-Tabla_ValidaciónMétodo!F304</f>
        <v>0</v>
      </c>
      <c r="G304" s="81" t="n">
        <f aca="false">Tabla_Simulada!G304-Tabla_ValidaciónMétodo!G304</f>
        <v>0</v>
      </c>
      <c r="H304" s="81" t="n">
        <f aca="false">Tabla_Simulada!H304-Tabla_ValidaciónMétodo!H304</f>
        <v>0</v>
      </c>
      <c r="I304" s="94" t="n">
        <f aca="false">Tabla_Simulada!I304-Tabla_ValidaciónMétodo!I304</f>
        <v>0</v>
      </c>
      <c r="J304" s="81" t="n">
        <f aca="false">Tabla_Simulada!J304-Tabla_ValidaciónMétodo!J304</f>
        <v>0</v>
      </c>
      <c r="K304" s="94" t="n">
        <f aca="false">Tabla_Simulada!K304-Tabla_ValidaciónMétodo!K304</f>
        <v>0</v>
      </c>
      <c r="L304" s="81" t="n">
        <f aca="false">Tabla_Simulada!L304-Tabla_ValidaciónMétodo!L304</f>
        <v>0</v>
      </c>
      <c r="M304" s="94" t="n">
        <f aca="false">Tabla_Simulada!M304-Tabla_ValidaciónMétodo!M304</f>
        <v>0</v>
      </c>
      <c r="N304" s="81" t="n">
        <f aca="false">Tabla_Simulada!N304-Tabla_ValidaciónMétodo!N304</f>
        <v>0</v>
      </c>
      <c r="O304" s="81" t="n">
        <f aca="false">Tabla_Simulada!P304-Tabla_ValidaciónMétodo!P304</f>
        <v>0</v>
      </c>
      <c r="P304" s="81" t="n">
        <f aca="false">Tabla_Simulada!Q304-Tabla_ValidaciónMétodo!Q304</f>
        <v>0</v>
      </c>
      <c r="Q304" s="81" t="n">
        <f aca="false">Tabla_Simulada!R304-Tabla_ValidaciónMétodo!R304</f>
        <v>0</v>
      </c>
      <c r="S304" s="81" t="n">
        <f aca="false">Tabla_Simulada!T304-Tabla_ValidaciónMétodo!T304</f>
        <v>0</v>
      </c>
      <c r="T304" s="81" t="n">
        <f aca="false">Tabla_Simulada!U304-Tabla_ValidaciónMétodo!U304</f>
        <v>0</v>
      </c>
      <c r="U304" s="81" t="n">
        <f aca="false">Tabla_Simulada!V304-Tabla_ValidaciónMétodo!V304</f>
        <v>0</v>
      </c>
      <c r="V304" s="81" t="n">
        <f aca="false">Tabla_Simulada!W304-Tabla_ValidaciónMétodo!W304</f>
        <v>0</v>
      </c>
      <c r="W304" s="81" t="n">
        <f aca="false">Tabla_Simulada!X304-Tabla_ValidaciónMétodo!X304</f>
        <v>0</v>
      </c>
      <c r="X304" s="81" t="n">
        <f aca="false">Tabla_Simulada!Y304-Tabla_ValidaciónMétodo!Y304</f>
        <v>0</v>
      </c>
      <c r="Y304" s="81" t="n">
        <f aca="false">Tabla_Simulada!Z304-Tabla_ValidaciónMétodo!Z304</f>
        <v>0</v>
      </c>
      <c r="Z304" s="81" t="n">
        <f aca="false">Tabla_Simulada!AA304-Tabla_ValidaciónMétodo!AA304</f>
        <v>0</v>
      </c>
      <c r="AC304" s="91" t="n">
        <f aca="false">Tabla_Simulada!AD304-Tabla_ValidaciónMétodo!AD304</f>
        <v>0</v>
      </c>
      <c r="AD304" s="92" t="n">
        <f aca="false">Tabla_Simulada!AE304-Tabla_ValidaciónMétodo!AE304</f>
        <v>0</v>
      </c>
      <c r="AE304" s="93" t="n">
        <f aca="false">Tabla_Simulada!AF304-Tabla_ValidaciónMétodo!AF304</f>
        <v>0</v>
      </c>
      <c r="AF304" s="92" t="n">
        <f aca="false">Tabla_Simulada!AG304-Tabla_ValidaciónMétodo!AG304</f>
        <v>0</v>
      </c>
      <c r="AG304" s="92" t="n">
        <f aca="false">Tabla_Simulada!AH304-Tabla_ValidaciónMétodo!AH304</f>
        <v>0</v>
      </c>
      <c r="AH304" s="92" t="n">
        <f aca="false">Tabla_Simulada!AI304-Tabla_ValidaciónMétodo!AI304</f>
        <v>0</v>
      </c>
      <c r="AI304" s="92" t="n">
        <f aca="false">Tabla_Simulada!AJ304-Tabla_ValidaciónMétodo!AJ304</f>
        <v>0</v>
      </c>
      <c r="AJ304" s="92" t="n">
        <f aca="false">Tabla_Simulada!AK304-Tabla_ValidaciónMétodo!AK304</f>
        <v>0</v>
      </c>
      <c r="AK304" s="92" t="n">
        <f aca="false">Tabla_Simulada!AL304-Tabla_ValidaciónMétodo!AL304</f>
        <v>0</v>
      </c>
      <c r="AL304" s="92" t="n">
        <f aca="false">Tabla_Simulada!AM304-Tabla_ValidaciónMétodo!AM304</f>
        <v>0</v>
      </c>
      <c r="AM304" s="92" t="n">
        <f aca="false">Tabla_Simulada!AN304-Tabla_ValidaciónMétodo!AN304</f>
        <v>0</v>
      </c>
      <c r="AO304" s="94" t="n">
        <f aca="false">Tabla_Simulada!AP304-Tabla_ValidaciónMétodo!AP304</f>
        <v>0</v>
      </c>
      <c r="AP304" s="81" t="n">
        <f aca="false">Tabla_Simulada!AQ304-Tabla_ValidaciónMétodo!AQ304</f>
        <v>0</v>
      </c>
      <c r="AQ304" s="94" t="n">
        <f aca="false">Tabla_Simulada!AR304-Tabla_ValidaciónMétodo!AR304</f>
        <v>0</v>
      </c>
      <c r="AR304" s="81" t="n">
        <f aca="false">Tabla_Simulada!AS304-Tabla_ValidaciónMétodo!AS304</f>
        <v>0</v>
      </c>
      <c r="AS304" s="94" t="n">
        <f aca="false">Tabla_Simulada!AT304-Tabla_ValidaciónMétodo!AT304</f>
        <v>0</v>
      </c>
      <c r="AT304" s="81" t="n">
        <f aca="false">Tabla_Simulada!AU304-Tabla_ValidaciónMétodo!AU304</f>
        <v>0</v>
      </c>
      <c r="AU304" s="94" t="n">
        <f aca="false">Tabla_Simulada!AV304-Tabla_ValidaciónMétodo!AV304</f>
        <v>0</v>
      </c>
      <c r="AV304" s="81" t="n">
        <f aca="false">Tabla_Simulada!AW304-Tabla_ValidaciónMétodo!AW304</f>
        <v>0</v>
      </c>
      <c r="AW304" s="94" t="n">
        <f aca="false">Tabla_Simulada!AX304-Tabla_ValidaciónMétodo!AX304</f>
        <v>0</v>
      </c>
      <c r="AX304" s="81" t="n">
        <f aca="false">Tabla_Simulada!AY304-Tabla_ValidaciónMétodo!AY304</f>
        <v>0</v>
      </c>
    </row>
    <row r="305" customFormat="false" ht="13.8" hidden="false" customHeight="false" outlineLevel="0" collapsed="false">
      <c r="A305" s="89" t="s">
        <v>54</v>
      </c>
      <c r="B305" s="81" t="n">
        <f aca="false">Tabla_Simulada!B305-Tabla_ValidaciónMétodo!B305</f>
        <v>0</v>
      </c>
      <c r="C305" s="81" t="n">
        <f aca="false">Tabla_Simulada!C305-Tabla_ValidaciónMétodo!C305</f>
        <v>0</v>
      </c>
      <c r="D305" s="81" t="n">
        <f aca="false">Tabla_Simulada!D305-Tabla_ValidaciónMétodo!D305</f>
        <v>0</v>
      </c>
      <c r="E305" s="81" t="n">
        <f aca="false">Tabla_Simulada!E305-Tabla_ValidaciónMétodo!E305</f>
        <v>0</v>
      </c>
      <c r="F305" s="81" t="n">
        <f aca="false">Tabla_Simulada!F305-Tabla_ValidaciónMétodo!F305</f>
        <v>0</v>
      </c>
      <c r="G305" s="81" t="n">
        <f aca="false">Tabla_Simulada!G305-Tabla_ValidaciónMétodo!G305</f>
        <v>0</v>
      </c>
      <c r="H305" s="81" t="n">
        <f aca="false">Tabla_Simulada!H305-Tabla_ValidaciónMétodo!H305</f>
        <v>0</v>
      </c>
      <c r="I305" s="94" t="n">
        <f aca="false">Tabla_Simulada!I305-Tabla_ValidaciónMétodo!I305</f>
        <v>0</v>
      </c>
      <c r="J305" s="81" t="n">
        <f aca="false">Tabla_Simulada!J305-Tabla_ValidaciónMétodo!J305</f>
        <v>0</v>
      </c>
      <c r="K305" s="94" t="n">
        <f aca="false">Tabla_Simulada!K305-Tabla_ValidaciónMétodo!K305</f>
        <v>0</v>
      </c>
      <c r="L305" s="81" t="n">
        <f aca="false">Tabla_Simulada!L305-Tabla_ValidaciónMétodo!L305</f>
        <v>0</v>
      </c>
      <c r="M305" s="94" t="n">
        <f aca="false">Tabla_Simulada!M305-Tabla_ValidaciónMétodo!M305</f>
        <v>0</v>
      </c>
      <c r="N305" s="81" t="n">
        <f aca="false">Tabla_Simulada!N305-Tabla_ValidaciónMétodo!N305</f>
        <v>0</v>
      </c>
      <c r="O305" s="81" t="n">
        <f aca="false">Tabla_Simulada!P305-Tabla_ValidaciónMétodo!P305</f>
        <v>0</v>
      </c>
      <c r="P305" s="81" t="n">
        <f aca="false">Tabla_Simulada!Q305-Tabla_ValidaciónMétodo!Q305</f>
        <v>0</v>
      </c>
      <c r="Q305" s="81" t="n">
        <f aca="false">Tabla_Simulada!R305-Tabla_ValidaciónMétodo!R305</f>
        <v>0</v>
      </c>
      <c r="S305" s="81" t="n">
        <f aca="false">Tabla_Simulada!T305-Tabla_ValidaciónMétodo!T305</f>
        <v>0</v>
      </c>
      <c r="T305" s="81" t="n">
        <f aca="false">Tabla_Simulada!U305-Tabla_ValidaciónMétodo!U305</f>
        <v>0</v>
      </c>
      <c r="U305" s="81" t="n">
        <f aca="false">Tabla_Simulada!V305-Tabla_ValidaciónMétodo!V305</f>
        <v>0</v>
      </c>
      <c r="V305" s="81" t="n">
        <f aca="false">Tabla_Simulada!W305-Tabla_ValidaciónMétodo!W305</f>
        <v>0</v>
      </c>
      <c r="W305" s="81" t="n">
        <f aca="false">Tabla_Simulada!X305-Tabla_ValidaciónMétodo!X305</f>
        <v>0</v>
      </c>
      <c r="X305" s="81" t="n">
        <f aca="false">Tabla_Simulada!Y305-Tabla_ValidaciónMétodo!Y305</f>
        <v>0</v>
      </c>
      <c r="Y305" s="81" t="n">
        <f aca="false">Tabla_Simulada!Z305-Tabla_ValidaciónMétodo!Z305</f>
        <v>0</v>
      </c>
      <c r="Z305" s="81" t="n">
        <f aca="false">Tabla_Simulada!AA305-Tabla_ValidaciónMétodo!AA305</f>
        <v>0</v>
      </c>
      <c r="AC305" s="91" t="n">
        <f aca="false">Tabla_Simulada!AD305-Tabla_ValidaciónMétodo!AD305</f>
        <v>0</v>
      </c>
      <c r="AD305" s="92" t="n">
        <f aca="false">Tabla_Simulada!AE305-Tabla_ValidaciónMétodo!AE305</f>
        <v>0</v>
      </c>
      <c r="AE305" s="93" t="n">
        <f aca="false">Tabla_Simulada!AF305-Tabla_ValidaciónMétodo!AF305</f>
        <v>0</v>
      </c>
      <c r="AF305" s="92" t="n">
        <f aca="false">Tabla_Simulada!AG305-Tabla_ValidaciónMétodo!AG305</f>
        <v>0</v>
      </c>
      <c r="AG305" s="92" t="n">
        <f aca="false">Tabla_Simulada!AH305-Tabla_ValidaciónMétodo!AH305</f>
        <v>0</v>
      </c>
      <c r="AH305" s="92" t="n">
        <f aca="false">Tabla_Simulada!AI305-Tabla_ValidaciónMétodo!AI305</f>
        <v>0</v>
      </c>
      <c r="AI305" s="92" t="n">
        <f aca="false">Tabla_Simulada!AJ305-Tabla_ValidaciónMétodo!AJ305</f>
        <v>0</v>
      </c>
      <c r="AJ305" s="92" t="n">
        <f aca="false">Tabla_Simulada!AK305-Tabla_ValidaciónMétodo!AK305</f>
        <v>0</v>
      </c>
      <c r="AK305" s="92" t="n">
        <f aca="false">Tabla_Simulada!AL305-Tabla_ValidaciónMétodo!AL305</f>
        <v>0</v>
      </c>
      <c r="AL305" s="92" t="n">
        <f aca="false">Tabla_Simulada!AM305-Tabla_ValidaciónMétodo!AM305</f>
        <v>0</v>
      </c>
      <c r="AM305" s="92" t="n">
        <f aca="false">Tabla_Simulada!AN305-Tabla_ValidaciónMétodo!AN305</f>
        <v>0</v>
      </c>
      <c r="AO305" s="94" t="n">
        <f aca="false">Tabla_Simulada!AP305-Tabla_ValidaciónMétodo!AP305</f>
        <v>0</v>
      </c>
      <c r="AP305" s="81" t="n">
        <f aca="false">Tabla_Simulada!AQ305-Tabla_ValidaciónMétodo!AQ305</f>
        <v>0</v>
      </c>
      <c r="AQ305" s="94" t="n">
        <f aca="false">Tabla_Simulada!AR305-Tabla_ValidaciónMétodo!AR305</f>
        <v>0</v>
      </c>
      <c r="AR305" s="81" t="n">
        <f aca="false">Tabla_Simulada!AS305-Tabla_ValidaciónMétodo!AS305</f>
        <v>0</v>
      </c>
      <c r="AS305" s="94" t="n">
        <f aca="false">Tabla_Simulada!AT305-Tabla_ValidaciónMétodo!AT305</f>
        <v>0</v>
      </c>
      <c r="AT305" s="81" t="n">
        <f aca="false">Tabla_Simulada!AU305-Tabla_ValidaciónMétodo!AU305</f>
        <v>0</v>
      </c>
      <c r="AU305" s="94" t="n">
        <f aca="false">Tabla_Simulada!AV305-Tabla_ValidaciónMétodo!AV305</f>
        <v>0</v>
      </c>
      <c r="AV305" s="81" t="n">
        <f aca="false">Tabla_Simulada!AW305-Tabla_ValidaciónMétodo!AW305</f>
        <v>0</v>
      </c>
      <c r="AW305" s="94" t="n">
        <f aca="false">Tabla_Simulada!AX305-Tabla_ValidaciónMétodo!AX305</f>
        <v>0</v>
      </c>
      <c r="AX305" s="81" t="n">
        <f aca="false">Tabla_Simulada!AY305-Tabla_ValidaciónMétodo!AY305</f>
        <v>0</v>
      </c>
    </row>
    <row r="306" customFormat="false" ht="13.8" hidden="false" customHeight="false" outlineLevel="0" collapsed="false">
      <c r="A306" s="89" t="s">
        <v>55</v>
      </c>
      <c r="B306" s="81" t="n">
        <f aca="false">Tabla_Simulada!B306-Tabla_ValidaciónMétodo!B306</f>
        <v>0</v>
      </c>
      <c r="C306" s="81" t="n">
        <f aca="false">Tabla_Simulada!C306-Tabla_ValidaciónMétodo!C306</f>
        <v>0</v>
      </c>
      <c r="D306" s="81" t="n">
        <f aca="false">Tabla_Simulada!D306-Tabla_ValidaciónMétodo!D306</f>
        <v>0</v>
      </c>
      <c r="E306" s="81" t="n">
        <f aca="false">Tabla_Simulada!E306-Tabla_ValidaciónMétodo!E306</f>
        <v>0</v>
      </c>
      <c r="F306" s="81" t="n">
        <f aca="false">Tabla_Simulada!F306-Tabla_ValidaciónMétodo!F306</f>
        <v>0</v>
      </c>
      <c r="G306" s="81" t="n">
        <f aca="false">Tabla_Simulada!G306-Tabla_ValidaciónMétodo!G306</f>
        <v>0</v>
      </c>
      <c r="H306" s="81" t="n">
        <f aca="false">Tabla_Simulada!H306-Tabla_ValidaciónMétodo!H306</f>
        <v>0</v>
      </c>
      <c r="I306" s="94" t="n">
        <f aca="false">Tabla_Simulada!I306-Tabla_ValidaciónMétodo!I306</f>
        <v>0</v>
      </c>
      <c r="J306" s="81" t="n">
        <f aca="false">Tabla_Simulada!J306-Tabla_ValidaciónMétodo!J306</f>
        <v>0</v>
      </c>
      <c r="K306" s="94" t="n">
        <f aca="false">Tabla_Simulada!K306-Tabla_ValidaciónMétodo!K306</f>
        <v>0</v>
      </c>
      <c r="L306" s="81" t="n">
        <f aca="false">Tabla_Simulada!L306-Tabla_ValidaciónMétodo!L306</f>
        <v>0</v>
      </c>
      <c r="M306" s="94" t="n">
        <f aca="false">Tabla_Simulada!M306-Tabla_ValidaciónMétodo!M306</f>
        <v>0</v>
      </c>
      <c r="N306" s="81" t="n">
        <f aca="false">Tabla_Simulada!N306-Tabla_ValidaciónMétodo!N306</f>
        <v>0</v>
      </c>
      <c r="O306" s="81" t="n">
        <f aca="false">Tabla_Simulada!P306-Tabla_ValidaciónMétodo!P306</f>
        <v>0</v>
      </c>
      <c r="P306" s="81" t="n">
        <f aca="false">Tabla_Simulada!Q306-Tabla_ValidaciónMétodo!Q306</f>
        <v>0</v>
      </c>
      <c r="Q306" s="81" t="n">
        <f aca="false">Tabla_Simulada!R306-Tabla_ValidaciónMétodo!R306</f>
        <v>0</v>
      </c>
      <c r="S306" s="81" t="n">
        <f aca="false">Tabla_Simulada!T306-Tabla_ValidaciónMétodo!T306</f>
        <v>0</v>
      </c>
      <c r="T306" s="81" t="n">
        <f aca="false">Tabla_Simulada!U306-Tabla_ValidaciónMétodo!U306</f>
        <v>0</v>
      </c>
      <c r="U306" s="81" t="n">
        <f aca="false">Tabla_Simulada!V306-Tabla_ValidaciónMétodo!V306</f>
        <v>0</v>
      </c>
      <c r="V306" s="81" t="n">
        <f aca="false">Tabla_Simulada!W306-Tabla_ValidaciónMétodo!W306</f>
        <v>0</v>
      </c>
      <c r="W306" s="81" t="n">
        <f aca="false">Tabla_Simulada!X306-Tabla_ValidaciónMétodo!X306</f>
        <v>0</v>
      </c>
      <c r="X306" s="81" t="n">
        <f aca="false">Tabla_Simulada!Y306-Tabla_ValidaciónMétodo!Y306</f>
        <v>0</v>
      </c>
      <c r="Y306" s="81" t="n">
        <f aca="false">Tabla_Simulada!Z306-Tabla_ValidaciónMétodo!Z306</f>
        <v>0</v>
      </c>
      <c r="Z306" s="81" t="n">
        <f aca="false">Tabla_Simulada!AA306-Tabla_ValidaciónMétodo!AA306</f>
        <v>0</v>
      </c>
      <c r="AC306" s="91" t="n">
        <f aca="false">Tabla_Simulada!AD306-Tabla_ValidaciónMétodo!AD306</f>
        <v>0</v>
      </c>
      <c r="AD306" s="92" t="n">
        <f aca="false">Tabla_Simulada!AE306-Tabla_ValidaciónMétodo!AE306</f>
        <v>0</v>
      </c>
      <c r="AE306" s="93" t="n">
        <f aca="false">Tabla_Simulada!AF306-Tabla_ValidaciónMétodo!AF306</f>
        <v>0</v>
      </c>
      <c r="AF306" s="92" t="n">
        <f aca="false">Tabla_Simulada!AG306-Tabla_ValidaciónMétodo!AG306</f>
        <v>0</v>
      </c>
      <c r="AG306" s="92" t="n">
        <f aca="false">Tabla_Simulada!AH306-Tabla_ValidaciónMétodo!AH306</f>
        <v>0</v>
      </c>
      <c r="AH306" s="92" t="n">
        <f aca="false">Tabla_Simulada!AI306-Tabla_ValidaciónMétodo!AI306</f>
        <v>0</v>
      </c>
      <c r="AI306" s="92" t="n">
        <f aca="false">Tabla_Simulada!AJ306-Tabla_ValidaciónMétodo!AJ306</f>
        <v>0</v>
      </c>
      <c r="AJ306" s="92" t="n">
        <f aca="false">Tabla_Simulada!AK306-Tabla_ValidaciónMétodo!AK306</f>
        <v>0</v>
      </c>
      <c r="AK306" s="92" t="n">
        <f aca="false">Tabla_Simulada!AL306-Tabla_ValidaciónMétodo!AL306</f>
        <v>0</v>
      </c>
      <c r="AL306" s="92" t="n">
        <f aca="false">Tabla_Simulada!AM306-Tabla_ValidaciónMétodo!AM306</f>
        <v>0</v>
      </c>
      <c r="AM306" s="92" t="n">
        <f aca="false">Tabla_Simulada!AN306-Tabla_ValidaciónMétodo!AN306</f>
        <v>0</v>
      </c>
      <c r="AO306" s="94" t="n">
        <f aca="false">Tabla_Simulada!AP306-Tabla_ValidaciónMétodo!AP306</f>
        <v>0</v>
      </c>
      <c r="AP306" s="81" t="n">
        <f aca="false">Tabla_Simulada!AQ306-Tabla_ValidaciónMétodo!AQ306</f>
        <v>0</v>
      </c>
      <c r="AQ306" s="94" t="n">
        <f aca="false">Tabla_Simulada!AR306-Tabla_ValidaciónMétodo!AR306</f>
        <v>0</v>
      </c>
      <c r="AR306" s="81" t="n">
        <f aca="false">Tabla_Simulada!AS306-Tabla_ValidaciónMétodo!AS306</f>
        <v>0</v>
      </c>
      <c r="AS306" s="94" t="n">
        <f aca="false">Tabla_Simulada!AT306-Tabla_ValidaciónMétodo!AT306</f>
        <v>0</v>
      </c>
      <c r="AT306" s="81" t="n">
        <f aca="false">Tabla_Simulada!AU306-Tabla_ValidaciónMétodo!AU306</f>
        <v>0</v>
      </c>
      <c r="AU306" s="94" t="n">
        <f aca="false">Tabla_Simulada!AV306-Tabla_ValidaciónMétodo!AV306</f>
        <v>0</v>
      </c>
      <c r="AV306" s="81" t="n">
        <f aca="false">Tabla_Simulada!AW306-Tabla_ValidaciónMétodo!AW306</f>
        <v>0</v>
      </c>
      <c r="AW306" s="94" t="n">
        <f aca="false">Tabla_Simulada!AX306-Tabla_ValidaciónMétodo!AX306</f>
        <v>0</v>
      </c>
      <c r="AX306" s="81" t="n">
        <f aca="false">Tabla_Simulada!AY306-Tabla_ValidaciónMétodo!AY306</f>
        <v>0</v>
      </c>
    </row>
    <row r="307" customFormat="false" ht="13.8" hidden="false" customHeight="false" outlineLevel="0" collapsed="false">
      <c r="A307" s="89" t="s">
        <v>56</v>
      </c>
      <c r="B307" s="81" t="n">
        <f aca="false">Tabla_Simulada!B307-Tabla_ValidaciónMétodo!B307</f>
        <v>0</v>
      </c>
      <c r="C307" s="81" t="n">
        <f aca="false">Tabla_Simulada!C307-Tabla_ValidaciónMétodo!C307</f>
        <v>0</v>
      </c>
      <c r="D307" s="81" t="n">
        <f aca="false">Tabla_Simulada!D307-Tabla_ValidaciónMétodo!D307</f>
        <v>0</v>
      </c>
      <c r="E307" s="81" t="n">
        <f aca="false">Tabla_Simulada!E307-Tabla_ValidaciónMétodo!E307</f>
        <v>0</v>
      </c>
      <c r="F307" s="81" t="n">
        <f aca="false">Tabla_Simulada!F307-Tabla_ValidaciónMétodo!F307</f>
        <v>0</v>
      </c>
      <c r="G307" s="81" t="n">
        <f aca="false">Tabla_Simulada!G307-Tabla_ValidaciónMétodo!G307</f>
        <v>0</v>
      </c>
      <c r="H307" s="81" t="n">
        <f aca="false">Tabla_Simulada!H307-Tabla_ValidaciónMétodo!H307</f>
        <v>0</v>
      </c>
      <c r="I307" s="94" t="n">
        <f aca="false">Tabla_Simulada!I307-Tabla_ValidaciónMétodo!I307</f>
        <v>0</v>
      </c>
      <c r="J307" s="81" t="n">
        <f aca="false">Tabla_Simulada!J307-Tabla_ValidaciónMétodo!J307</f>
        <v>0</v>
      </c>
      <c r="K307" s="94" t="n">
        <f aca="false">Tabla_Simulada!K307-Tabla_ValidaciónMétodo!K307</f>
        <v>0</v>
      </c>
      <c r="L307" s="81" t="n">
        <f aca="false">Tabla_Simulada!L307-Tabla_ValidaciónMétodo!L307</f>
        <v>0</v>
      </c>
      <c r="M307" s="94" t="n">
        <f aca="false">Tabla_Simulada!M307-Tabla_ValidaciónMétodo!M307</f>
        <v>0</v>
      </c>
      <c r="N307" s="81" t="n">
        <f aca="false">Tabla_Simulada!N307-Tabla_ValidaciónMétodo!N307</f>
        <v>0</v>
      </c>
      <c r="O307" s="81" t="n">
        <f aca="false">Tabla_Simulada!P307-Tabla_ValidaciónMétodo!P307</f>
        <v>0</v>
      </c>
      <c r="P307" s="81" t="n">
        <f aca="false">Tabla_Simulada!Q307-Tabla_ValidaciónMétodo!Q307</f>
        <v>0</v>
      </c>
      <c r="Q307" s="81" t="n">
        <f aca="false">Tabla_Simulada!R307-Tabla_ValidaciónMétodo!R307</f>
        <v>0</v>
      </c>
      <c r="S307" s="81" t="n">
        <f aca="false">Tabla_Simulada!T307-Tabla_ValidaciónMétodo!T307</f>
        <v>0</v>
      </c>
      <c r="T307" s="81" t="n">
        <f aca="false">Tabla_Simulada!U307-Tabla_ValidaciónMétodo!U307</f>
        <v>0</v>
      </c>
      <c r="U307" s="81" t="n">
        <f aca="false">Tabla_Simulada!V307-Tabla_ValidaciónMétodo!V307</f>
        <v>0</v>
      </c>
      <c r="V307" s="81" t="n">
        <f aca="false">Tabla_Simulada!W307-Tabla_ValidaciónMétodo!W307</f>
        <v>0</v>
      </c>
      <c r="W307" s="81" t="n">
        <f aca="false">Tabla_Simulada!X307-Tabla_ValidaciónMétodo!X307</f>
        <v>0</v>
      </c>
      <c r="X307" s="81" t="n">
        <f aca="false">Tabla_Simulada!Y307-Tabla_ValidaciónMétodo!Y307</f>
        <v>0</v>
      </c>
      <c r="Y307" s="81" t="n">
        <f aca="false">Tabla_Simulada!Z307-Tabla_ValidaciónMétodo!Z307</f>
        <v>0</v>
      </c>
      <c r="Z307" s="81" t="n">
        <f aca="false">Tabla_Simulada!AA307-Tabla_ValidaciónMétodo!AA307</f>
        <v>0</v>
      </c>
      <c r="AC307" s="91" t="n">
        <f aca="false">Tabla_Simulada!AD307-Tabla_ValidaciónMétodo!AD307</f>
        <v>0</v>
      </c>
      <c r="AD307" s="92" t="n">
        <f aca="false">Tabla_Simulada!AE307-Tabla_ValidaciónMétodo!AE307</f>
        <v>0</v>
      </c>
      <c r="AE307" s="93" t="n">
        <f aca="false">Tabla_Simulada!AF307-Tabla_ValidaciónMétodo!AF307</f>
        <v>0</v>
      </c>
      <c r="AF307" s="92" t="n">
        <f aca="false">Tabla_Simulada!AG307-Tabla_ValidaciónMétodo!AG307</f>
        <v>0</v>
      </c>
      <c r="AG307" s="92" t="n">
        <f aca="false">Tabla_Simulada!AH307-Tabla_ValidaciónMétodo!AH307</f>
        <v>0</v>
      </c>
      <c r="AH307" s="92" t="n">
        <f aca="false">Tabla_Simulada!AI307-Tabla_ValidaciónMétodo!AI307</f>
        <v>0</v>
      </c>
      <c r="AI307" s="92" t="n">
        <f aca="false">Tabla_Simulada!AJ307-Tabla_ValidaciónMétodo!AJ307</f>
        <v>0</v>
      </c>
      <c r="AJ307" s="92" t="n">
        <f aca="false">Tabla_Simulada!AK307-Tabla_ValidaciónMétodo!AK307</f>
        <v>0</v>
      </c>
      <c r="AK307" s="92" t="n">
        <f aca="false">Tabla_Simulada!AL307-Tabla_ValidaciónMétodo!AL307</f>
        <v>0</v>
      </c>
      <c r="AL307" s="92" t="n">
        <f aca="false">Tabla_Simulada!AM307-Tabla_ValidaciónMétodo!AM307</f>
        <v>0</v>
      </c>
      <c r="AM307" s="92" t="n">
        <f aca="false">Tabla_Simulada!AN307-Tabla_ValidaciónMétodo!AN307</f>
        <v>0</v>
      </c>
      <c r="AO307" s="94" t="n">
        <f aca="false">Tabla_Simulada!AP307-Tabla_ValidaciónMétodo!AP307</f>
        <v>0</v>
      </c>
      <c r="AP307" s="81" t="n">
        <f aca="false">Tabla_Simulada!AQ307-Tabla_ValidaciónMétodo!AQ307</f>
        <v>0</v>
      </c>
      <c r="AQ307" s="94" t="n">
        <f aca="false">Tabla_Simulada!AR307-Tabla_ValidaciónMétodo!AR307</f>
        <v>0</v>
      </c>
      <c r="AR307" s="81" t="n">
        <f aca="false">Tabla_Simulada!AS307-Tabla_ValidaciónMétodo!AS307</f>
        <v>0</v>
      </c>
      <c r="AS307" s="94" t="n">
        <f aca="false">Tabla_Simulada!AT307-Tabla_ValidaciónMétodo!AT307</f>
        <v>0</v>
      </c>
      <c r="AT307" s="81" t="n">
        <f aca="false">Tabla_Simulada!AU307-Tabla_ValidaciónMétodo!AU307</f>
        <v>0</v>
      </c>
      <c r="AU307" s="94" t="n">
        <f aca="false">Tabla_Simulada!AV307-Tabla_ValidaciónMétodo!AV307</f>
        <v>0</v>
      </c>
      <c r="AV307" s="81" t="n">
        <f aca="false">Tabla_Simulada!AW307-Tabla_ValidaciónMétodo!AW307</f>
        <v>0</v>
      </c>
      <c r="AW307" s="94" t="n">
        <f aca="false">Tabla_Simulada!AX307-Tabla_ValidaciónMétodo!AX307</f>
        <v>0</v>
      </c>
      <c r="AX307" s="81" t="n">
        <f aca="false">Tabla_Simulada!AY307-Tabla_ValidaciónMétodo!AY307</f>
        <v>0</v>
      </c>
    </row>
    <row r="308" customFormat="false" ht="13.8" hidden="false" customHeight="false" outlineLevel="0" collapsed="false">
      <c r="A308" s="89" t="s">
        <v>57</v>
      </c>
      <c r="B308" s="81" t="n">
        <f aca="false">Tabla_Simulada!B308-Tabla_ValidaciónMétodo!B308</f>
        <v>0</v>
      </c>
      <c r="C308" s="81" t="n">
        <f aca="false">Tabla_Simulada!C308-Tabla_ValidaciónMétodo!C308</f>
        <v>0</v>
      </c>
      <c r="D308" s="81" t="n">
        <f aca="false">Tabla_Simulada!D308-Tabla_ValidaciónMétodo!D308</f>
        <v>0</v>
      </c>
      <c r="E308" s="81" t="n">
        <f aca="false">Tabla_Simulada!E308-Tabla_ValidaciónMétodo!E308</f>
        <v>0</v>
      </c>
      <c r="F308" s="81" t="n">
        <f aca="false">Tabla_Simulada!F308-Tabla_ValidaciónMétodo!F308</f>
        <v>0</v>
      </c>
      <c r="G308" s="81" t="n">
        <f aca="false">Tabla_Simulada!G308-Tabla_ValidaciónMétodo!G308</f>
        <v>0</v>
      </c>
      <c r="H308" s="81" t="n">
        <f aca="false">Tabla_Simulada!H308-Tabla_ValidaciónMétodo!H308</f>
        <v>0</v>
      </c>
      <c r="I308" s="94" t="n">
        <f aca="false">Tabla_Simulada!I308-Tabla_ValidaciónMétodo!I308</f>
        <v>0</v>
      </c>
      <c r="J308" s="81" t="n">
        <f aca="false">Tabla_Simulada!J308-Tabla_ValidaciónMétodo!J308</f>
        <v>0</v>
      </c>
      <c r="K308" s="94" t="n">
        <f aca="false">Tabla_Simulada!K308-Tabla_ValidaciónMétodo!K308</f>
        <v>0</v>
      </c>
      <c r="L308" s="81" t="n">
        <f aca="false">Tabla_Simulada!L308-Tabla_ValidaciónMétodo!L308</f>
        <v>0</v>
      </c>
      <c r="M308" s="94" t="n">
        <f aca="false">Tabla_Simulada!M308-Tabla_ValidaciónMétodo!M308</f>
        <v>0</v>
      </c>
      <c r="N308" s="81" t="n">
        <f aca="false">Tabla_Simulada!N308-Tabla_ValidaciónMétodo!N308</f>
        <v>0</v>
      </c>
      <c r="O308" s="81" t="n">
        <f aca="false">Tabla_Simulada!P308-Tabla_ValidaciónMétodo!P308</f>
        <v>0</v>
      </c>
      <c r="P308" s="81" t="n">
        <f aca="false">Tabla_Simulada!Q308-Tabla_ValidaciónMétodo!Q308</f>
        <v>0</v>
      </c>
      <c r="Q308" s="81" t="n">
        <f aca="false">Tabla_Simulada!R308-Tabla_ValidaciónMétodo!R308</f>
        <v>0</v>
      </c>
      <c r="S308" s="81" t="n">
        <f aca="false">Tabla_Simulada!T308-Tabla_ValidaciónMétodo!T308</f>
        <v>0</v>
      </c>
      <c r="T308" s="81" t="n">
        <f aca="false">Tabla_Simulada!U308-Tabla_ValidaciónMétodo!U308</f>
        <v>0</v>
      </c>
      <c r="U308" s="81" t="n">
        <f aca="false">Tabla_Simulada!V308-Tabla_ValidaciónMétodo!V308</f>
        <v>0</v>
      </c>
      <c r="V308" s="81" t="n">
        <f aca="false">Tabla_Simulada!W308-Tabla_ValidaciónMétodo!W308</f>
        <v>0</v>
      </c>
      <c r="W308" s="81" t="n">
        <f aca="false">Tabla_Simulada!X308-Tabla_ValidaciónMétodo!X308</f>
        <v>0</v>
      </c>
      <c r="X308" s="81" t="n">
        <f aca="false">Tabla_Simulada!Y308-Tabla_ValidaciónMétodo!Y308</f>
        <v>0</v>
      </c>
      <c r="Y308" s="81" t="n">
        <f aca="false">Tabla_Simulada!Z308-Tabla_ValidaciónMétodo!Z308</f>
        <v>0</v>
      </c>
      <c r="Z308" s="81" t="n">
        <f aca="false">Tabla_Simulada!AA308-Tabla_ValidaciónMétodo!AA308</f>
        <v>0</v>
      </c>
      <c r="AC308" s="91" t="n">
        <f aca="false">Tabla_Simulada!AD308-Tabla_ValidaciónMétodo!AD308</f>
        <v>0</v>
      </c>
      <c r="AD308" s="92" t="n">
        <f aca="false">Tabla_Simulada!AE308-Tabla_ValidaciónMétodo!AE308</f>
        <v>0</v>
      </c>
      <c r="AE308" s="93" t="n">
        <f aca="false">Tabla_Simulada!AF308-Tabla_ValidaciónMétodo!AF308</f>
        <v>0</v>
      </c>
      <c r="AF308" s="92" t="n">
        <f aca="false">Tabla_Simulada!AG308-Tabla_ValidaciónMétodo!AG308</f>
        <v>0</v>
      </c>
      <c r="AG308" s="92" t="n">
        <f aca="false">Tabla_Simulada!AH308-Tabla_ValidaciónMétodo!AH308</f>
        <v>0</v>
      </c>
      <c r="AH308" s="92" t="n">
        <f aca="false">Tabla_Simulada!AI308-Tabla_ValidaciónMétodo!AI308</f>
        <v>0</v>
      </c>
      <c r="AI308" s="92" t="n">
        <f aca="false">Tabla_Simulada!AJ308-Tabla_ValidaciónMétodo!AJ308</f>
        <v>0</v>
      </c>
      <c r="AJ308" s="92" t="n">
        <f aca="false">Tabla_Simulada!AK308-Tabla_ValidaciónMétodo!AK308</f>
        <v>0</v>
      </c>
      <c r="AK308" s="92" t="n">
        <f aca="false">Tabla_Simulada!AL308-Tabla_ValidaciónMétodo!AL308</f>
        <v>0</v>
      </c>
      <c r="AL308" s="92" t="n">
        <f aca="false">Tabla_Simulada!AM308-Tabla_ValidaciónMétodo!AM308</f>
        <v>0</v>
      </c>
      <c r="AM308" s="92" t="n">
        <f aca="false">Tabla_Simulada!AN308-Tabla_ValidaciónMétodo!AN308</f>
        <v>0</v>
      </c>
      <c r="AO308" s="94" t="n">
        <f aca="false">Tabla_Simulada!AP308-Tabla_ValidaciónMétodo!AP308</f>
        <v>0</v>
      </c>
      <c r="AP308" s="81" t="n">
        <f aca="false">Tabla_Simulada!AQ308-Tabla_ValidaciónMétodo!AQ308</f>
        <v>0</v>
      </c>
      <c r="AQ308" s="94" t="n">
        <f aca="false">Tabla_Simulada!AR308-Tabla_ValidaciónMétodo!AR308</f>
        <v>0</v>
      </c>
      <c r="AR308" s="81" t="n">
        <f aca="false">Tabla_Simulada!AS308-Tabla_ValidaciónMétodo!AS308</f>
        <v>0</v>
      </c>
      <c r="AS308" s="94" t="n">
        <f aca="false">Tabla_Simulada!AT308-Tabla_ValidaciónMétodo!AT308</f>
        <v>0</v>
      </c>
      <c r="AT308" s="81" t="n">
        <f aca="false">Tabla_Simulada!AU308-Tabla_ValidaciónMétodo!AU308</f>
        <v>0</v>
      </c>
      <c r="AU308" s="94" t="n">
        <f aca="false">Tabla_Simulada!AV308-Tabla_ValidaciónMétodo!AV308</f>
        <v>0</v>
      </c>
      <c r="AV308" s="81" t="n">
        <f aca="false">Tabla_Simulada!AW308-Tabla_ValidaciónMétodo!AW308</f>
        <v>0</v>
      </c>
      <c r="AW308" s="94" t="n">
        <f aca="false">Tabla_Simulada!AX308-Tabla_ValidaciónMétodo!AX308</f>
        <v>0</v>
      </c>
      <c r="AX308" s="81" t="n">
        <f aca="false">Tabla_Simulada!AY308-Tabla_ValidaciónMétodo!AY308</f>
        <v>0</v>
      </c>
    </row>
    <row r="309" customFormat="false" ht="13.8" hidden="false" customHeight="false" outlineLevel="0" collapsed="false">
      <c r="A309" s="89" t="s">
        <v>58</v>
      </c>
      <c r="B309" s="81" t="n">
        <f aca="false">Tabla_Simulada!B309-Tabla_ValidaciónMétodo!B309</f>
        <v>0</v>
      </c>
      <c r="C309" s="81" t="n">
        <f aca="false">Tabla_Simulada!C309-Tabla_ValidaciónMétodo!C309</f>
        <v>0</v>
      </c>
      <c r="D309" s="81" t="n">
        <f aca="false">Tabla_Simulada!D309-Tabla_ValidaciónMétodo!D309</f>
        <v>0</v>
      </c>
      <c r="E309" s="81" t="n">
        <f aca="false">Tabla_Simulada!E309-Tabla_ValidaciónMétodo!E309</f>
        <v>0</v>
      </c>
      <c r="F309" s="81" t="n">
        <f aca="false">Tabla_Simulada!F309-Tabla_ValidaciónMétodo!F309</f>
        <v>0</v>
      </c>
      <c r="G309" s="81" t="n">
        <f aca="false">Tabla_Simulada!G309-Tabla_ValidaciónMétodo!G309</f>
        <v>0</v>
      </c>
      <c r="H309" s="81" t="n">
        <f aca="false">Tabla_Simulada!H309-Tabla_ValidaciónMétodo!H309</f>
        <v>0</v>
      </c>
      <c r="I309" s="94" t="n">
        <f aca="false">Tabla_Simulada!I309-Tabla_ValidaciónMétodo!I309</f>
        <v>0</v>
      </c>
      <c r="J309" s="81" t="n">
        <f aca="false">Tabla_Simulada!J309-Tabla_ValidaciónMétodo!J309</f>
        <v>0</v>
      </c>
      <c r="K309" s="94" t="n">
        <f aca="false">Tabla_Simulada!K309-Tabla_ValidaciónMétodo!K309</f>
        <v>0</v>
      </c>
      <c r="L309" s="81" t="n">
        <f aca="false">Tabla_Simulada!L309-Tabla_ValidaciónMétodo!L309</f>
        <v>0</v>
      </c>
      <c r="M309" s="94" t="n">
        <f aca="false">Tabla_Simulada!M309-Tabla_ValidaciónMétodo!M309</f>
        <v>0</v>
      </c>
      <c r="N309" s="81" t="n">
        <f aca="false">Tabla_Simulada!N309-Tabla_ValidaciónMétodo!N309</f>
        <v>0</v>
      </c>
      <c r="O309" s="81" t="n">
        <f aca="false">Tabla_Simulada!P309-Tabla_ValidaciónMétodo!P309</f>
        <v>0</v>
      </c>
      <c r="P309" s="81" t="n">
        <f aca="false">Tabla_Simulada!Q309-Tabla_ValidaciónMétodo!Q309</f>
        <v>0</v>
      </c>
      <c r="Q309" s="81" t="n">
        <f aca="false">Tabla_Simulada!R309-Tabla_ValidaciónMétodo!R309</f>
        <v>0</v>
      </c>
      <c r="S309" s="81" t="n">
        <f aca="false">Tabla_Simulada!T309-Tabla_ValidaciónMétodo!T309</f>
        <v>0</v>
      </c>
      <c r="T309" s="81" t="n">
        <f aca="false">Tabla_Simulada!U309-Tabla_ValidaciónMétodo!U309</f>
        <v>0</v>
      </c>
      <c r="U309" s="81" t="n">
        <f aca="false">Tabla_Simulada!V309-Tabla_ValidaciónMétodo!V309</f>
        <v>0</v>
      </c>
      <c r="V309" s="81" t="n">
        <f aca="false">Tabla_Simulada!W309-Tabla_ValidaciónMétodo!W309</f>
        <v>0</v>
      </c>
      <c r="W309" s="81" t="n">
        <f aca="false">Tabla_Simulada!X309-Tabla_ValidaciónMétodo!X309</f>
        <v>0</v>
      </c>
      <c r="X309" s="81" t="n">
        <f aca="false">Tabla_Simulada!Y309-Tabla_ValidaciónMétodo!Y309</f>
        <v>0</v>
      </c>
      <c r="Y309" s="81" t="n">
        <f aca="false">Tabla_Simulada!Z309-Tabla_ValidaciónMétodo!Z309</f>
        <v>0</v>
      </c>
      <c r="Z309" s="81" t="n">
        <f aca="false">Tabla_Simulada!AA309-Tabla_ValidaciónMétodo!AA309</f>
        <v>0</v>
      </c>
      <c r="AC309" s="91" t="n">
        <f aca="false">Tabla_Simulada!AD309-Tabla_ValidaciónMétodo!AD309</f>
        <v>0</v>
      </c>
      <c r="AD309" s="92" t="n">
        <f aca="false">Tabla_Simulada!AE309-Tabla_ValidaciónMétodo!AE309</f>
        <v>0</v>
      </c>
      <c r="AE309" s="93" t="n">
        <f aca="false">Tabla_Simulada!AF309-Tabla_ValidaciónMétodo!AF309</f>
        <v>0</v>
      </c>
      <c r="AF309" s="92" t="n">
        <f aca="false">Tabla_Simulada!AG309-Tabla_ValidaciónMétodo!AG309</f>
        <v>0</v>
      </c>
      <c r="AG309" s="92" t="n">
        <f aca="false">Tabla_Simulada!AH309-Tabla_ValidaciónMétodo!AH309</f>
        <v>0</v>
      </c>
      <c r="AH309" s="92" t="n">
        <f aca="false">Tabla_Simulada!AI309-Tabla_ValidaciónMétodo!AI309</f>
        <v>0</v>
      </c>
      <c r="AI309" s="92" t="n">
        <f aca="false">Tabla_Simulada!AJ309-Tabla_ValidaciónMétodo!AJ309</f>
        <v>0</v>
      </c>
      <c r="AJ309" s="92" t="n">
        <f aca="false">Tabla_Simulada!AK309-Tabla_ValidaciónMétodo!AK309</f>
        <v>0</v>
      </c>
      <c r="AK309" s="92" t="n">
        <f aca="false">Tabla_Simulada!AL309-Tabla_ValidaciónMétodo!AL309</f>
        <v>0</v>
      </c>
      <c r="AL309" s="92" t="n">
        <f aca="false">Tabla_Simulada!AM309-Tabla_ValidaciónMétodo!AM309</f>
        <v>0</v>
      </c>
      <c r="AM309" s="92" t="n">
        <f aca="false">Tabla_Simulada!AN309-Tabla_ValidaciónMétodo!AN309</f>
        <v>0</v>
      </c>
      <c r="AO309" s="94" t="n">
        <f aca="false">Tabla_Simulada!AP309-Tabla_ValidaciónMétodo!AP309</f>
        <v>0</v>
      </c>
      <c r="AP309" s="81" t="n">
        <f aca="false">Tabla_Simulada!AQ309-Tabla_ValidaciónMétodo!AQ309</f>
        <v>0</v>
      </c>
      <c r="AQ309" s="94" t="n">
        <f aca="false">Tabla_Simulada!AR309-Tabla_ValidaciónMétodo!AR309</f>
        <v>0</v>
      </c>
      <c r="AR309" s="81" t="n">
        <f aca="false">Tabla_Simulada!AS309-Tabla_ValidaciónMétodo!AS309</f>
        <v>0</v>
      </c>
      <c r="AS309" s="94" t="n">
        <f aca="false">Tabla_Simulada!AT309-Tabla_ValidaciónMétodo!AT309</f>
        <v>0</v>
      </c>
      <c r="AT309" s="81" t="n">
        <f aca="false">Tabla_Simulada!AU309-Tabla_ValidaciónMétodo!AU309</f>
        <v>0</v>
      </c>
      <c r="AU309" s="94" t="n">
        <f aca="false">Tabla_Simulada!AV309-Tabla_ValidaciónMétodo!AV309</f>
        <v>0</v>
      </c>
      <c r="AV309" s="81" t="n">
        <f aca="false">Tabla_Simulada!AW309-Tabla_ValidaciónMétodo!AW309</f>
        <v>0</v>
      </c>
      <c r="AW309" s="94" t="n">
        <f aca="false">Tabla_Simulada!AX309-Tabla_ValidaciónMétodo!AX309</f>
        <v>0</v>
      </c>
      <c r="AX309" s="81" t="n">
        <f aca="false">Tabla_Simulada!AY309-Tabla_ValidaciónMétodo!AY309</f>
        <v>0</v>
      </c>
    </row>
    <row r="310" customFormat="false" ht="13.8" hidden="false" customHeight="false" outlineLevel="0" collapsed="false">
      <c r="A310" s="89" t="s">
        <v>59</v>
      </c>
      <c r="B310" s="81" t="n">
        <f aca="false">Tabla_Simulada!B310-Tabla_ValidaciónMétodo!B310</f>
        <v>0</v>
      </c>
      <c r="C310" s="81" t="n">
        <f aca="false">Tabla_Simulada!C310-Tabla_ValidaciónMétodo!C310</f>
        <v>0</v>
      </c>
      <c r="D310" s="81" t="n">
        <f aca="false">Tabla_Simulada!D310-Tabla_ValidaciónMétodo!D310</f>
        <v>0</v>
      </c>
      <c r="E310" s="81" t="n">
        <f aca="false">Tabla_Simulada!E310-Tabla_ValidaciónMétodo!E310</f>
        <v>0</v>
      </c>
      <c r="F310" s="81" t="n">
        <f aca="false">Tabla_Simulada!F310-Tabla_ValidaciónMétodo!F310</f>
        <v>0</v>
      </c>
      <c r="G310" s="81" t="n">
        <f aca="false">Tabla_Simulada!G310-Tabla_ValidaciónMétodo!G310</f>
        <v>0</v>
      </c>
      <c r="H310" s="81" t="n">
        <f aca="false">Tabla_Simulada!H310-Tabla_ValidaciónMétodo!H310</f>
        <v>0</v>
      </c>
      <c r="I310" s="94" t="n">
        <f aca="false">Tabla_Simulada!I310-Tabla_ValidaciónMétodo!I310</f>
        <v>0</v>
      </c>
      <c r="J310" s="81" t="n">
        <f aca="false">Tabla_Simulada!J310-Tabla_ValidaciónMétodo!J310</f>
        <v>0</v>
      </c>
      <c r="K310" s="94" t="n">
        <f aca="false">Tabla_Simulada!K310-Tabla_ValidaciónMétodo!K310</f>
        <v>0</v>
      </c>
      <c r="L310" s="81" t="n">
        <f aca="false">Tabla_Simulada!L310-Tabla_ValidaciónMétodo!L310</f>
        <v>0</v>
      </c>
      <c r="M310" s="94" t="n">
        <f aca="false">Tabla_Simulada!M310-Tabla_ValidaciónMétodo!M310</f>
        <v>0</v>
      </c>
      <c r="N310" s="81" t="n">
        <f aca="false">Tabla_Simulada!N310-Tabla_ValidaciónMétodo!N310</f>
        <v>0</v>
      </c>
      <c r="O310" s="81" t="n">
        <f aca="false">Tabla_Simulada!P310-Tabla_ValidaciónMétodo!P310</f>
        <v>0</v>
      </c>
      <c r="P310" s="81" t="n">
        <f aca="false">Tabla_Simulada!Q310-Tabla_ValidaciónMétodo!Q310</f>
        <v>0</v>
      </c>
      <c r="Q310" s="81" t="n">
        <f aca="false">Tabla_Simulada!R310-Tabla_ValidaciónMétodo!R310</f>
        <v>0</v>
      </c>
      <c r="S310" s="81" t="n">
        <f aca="false">Tabla_Simulada!T310-Tabla_ValidaciónMétodo!T310</f>
        <v>0</v>
      </c>
      <c r="T310" s="81" t="n">
        <f aca="false">Tabla_Simulada!U310-Tabla_ValidaciónMétodo!U310</f>
        <v>0</v>
      </c>
      <c r="U310" s="81" t="n">
        <f aca="false">Tabla_Simulada!V310-Tabla_ValidaciónMétodo!V310</f>
        <v>0</v>
      </c>
      <c r="V310" s="81" t="n">
        <f aca="false">Tabla_Simulada!W310-Tabla_ValidaciónMétodo!W310</f>
        <v>0</v>
      </c>
      <c r="W310" s="81" t="n">
        <f aca="false">Tabla_Simulada!X310-Tabla_ValidaciónMétodo!X310</f>
        <v>0</v>
      </c>
      <c r="X310" s="81" t="n">
        <f aca="false">Tabla_Simulada!Y310-Tabla_ValidaciónMétodo!Y310</f>
        <v>0</v>
      </c>
      <c r="Y310" s="81" t="n">
        <f aca="false">Tabla_Simulada!Z310-Tabla_ValidaciónMétodo!Z310</f>
        <v>0</v>
      </c>
      <c r="Z310" s="81" t="n">
        <f aca="false">Tabla_Simulada!AA310-Tabla_ValidaciónMétodo!AA310</f>
        <v>0</v>
      </c>
      <c r="AC310" s="91" t="n">
        <f aca="false">Tabla_Simulada!AD310-Tabla_ValidaciónMétodo!AD310</f>
        <v>0</v>
      </c>
      <c r="AD310" s="92" t="n">
        <f aca="false">Tabla_Simulada!AE310-Tabla_ValidaciónMétodo!AE310</f>
        <v>0</v>
      </c>
      <c r="AE310" s="93" t="n">
        <f aca="false">Tabla_Simulada!AF310-Tabla_ValidaciónMétodo!AF310</f>
        <v>0</v>
      </c>
      <c r="AF310" s="92" t="n">
        <f aca="false">Tabla_Simulada!AG310-Tabla_ValidaciónMétodo!AG310</f>
        <v>0</v>
      </c>
      <c r="AG310" s="92" t="n">
        <f aca="false">Tabla_Simulada!AH310-Tabla_ValidaciónMétodo!AH310</f>
        <v>0</v>
      </c>
      <c r="AH310" s="92" t="n">
        <f aca="false">Tabla_Simulada!AI310-Tabla_ValidaciónMétodo!AI310</f>
        <v>0</v>
      </c>
      <c r="AI310" s="92" t="n">
        <f aca="false">Tabla_Simulada!AJ310-Tabla_ValidaciónMétodo!AJ310</f>
        <v>0</v>
      </c>
      <c r="AJ310" s="92" t="n">
        <f aca="false">Tabla_Simulada!AK310-Tabla_ValidaciónMétodo!AK310</f>
        <v>0</v>
      </c>
      <c r="AK310" s="92" t="n">
        <f aca="false">Tabla_Simulada!AL310-Tabla_ValidaciónMétodo!AL310</f>
        <v>0</v>
      </c>
      <c r="AL310" s="92" t="n">
        <f aca="false">Tabla_Simulada!AM310-Tabla_ValidaciónMétodo!AM310</f>
        <v>0</v>
      </c>
      <c r="AM310" s="92" t="n">
        <f aca="false">Tabla_Simulada!AN310-Tabla_ValidaciónMétodo!AN310</f>
        <v>0</v>
      </c>
      <c r="AO310" s="94" t="n">
        <f aca="false">Tabla_Simulada!AP310-Tabla_ValidaciónMétodo!AP310</f>
        <v>0</v>
      </c>
      <c r="AP310" s="81" t="n">
        <f aca="false">Tabla_Simulada!AQ310-Tabla_ValidaciónMétodo!AQ310</f>
        <v>0</v>
      </c>
      <c r="AQ310" s="94" t="n">
        <f aca="false">Tabla_Simulada!AR310-Tabla_ValidaciónMétodo!AR310</f>
        <v>0</v>
      </c>
      <c r="AR310" s="81" t="n">
        <f aca="false">Tabla_Simulada!AS310-Tabla_ValidaciónMétodo!AS310</f>
        <v>0</v>
      </c>
      <c r="AS310" s="94" t="n">
        <f aca="false">Tabla_Simulada!AT310-Tabla_ValidaciónMétodo!AT310</f>
        <v>0</v>
      </c>
      <c r="AT310" s="81" t="n">
        <f aca="false">Tabla_Simulada!AU310-Tabla_ValidaciónMétodo!AU310</f>
        <v>0</v>
      </c>
      <c r="AU310" s="94" t="n">
        <f aca="false">Tabla_Simulada!AV310-Tabla_ValidaciónMétodo!AV310</f>
        <v>0</v>
      </c>
      <c r="AV310" s="81" t="n">
        <f aca="false">Tabla_Simulada!AW310-Tabla_ValidaciónMétodo!AW310</f>
        <v>0</v>
      </c>
      <c r="AW310" s="94" t="n">
        <f aca="false">Tabla_Simulada!AX310-Tabla_ValidaciónMétodo!AX310</f>
        <v>0</v>
      </c>
      <c r="AX310" s="81" t="n">
        <f aca="false">Tabla_Simulada!AY310-Tabla_ValidaciónMétodo!AY310</f>
        <v>0</v>
      </c>
    </row>
    <row r="311" customFormat="false" ht="13.8" hidden="false" customHeight="false" outlineLevel="0" collapsed="false">
      <c r="A311" s="89" t="s">
        <v>60</v>
      </c>
      <c r="B311" s="81" t="n">
        <f aca="false">Tabla_Simulada!B311-Tabla_ValidaciónMétodo!B311</f>
        <v>0</v>
      </c>
      <c r="C311" s="81" t="n">
        <f aca="false">Tabla_Simulada!C311-Tabla_ValidaciónMétodo!C311</f>
        <v>0</v>
      </c>
      <c r="D311" s="81" t="n">
        <f aca="false">Tabla_Simulada!D311-Tabla_ValidaciónMétodo!D311</f>
        <v>0</v>
      </c>
      <c r="E311" s="81" t="n">
        <f aca="false">Tabla_Simulada!E311-Tabla_ValidaciónMétodo!E311</f>
        <v>0</v>
      </c>
      <c r="F311" s="81" t="n">
        <f aca="false">Tabla_Simulada!F311-Tabla_ValidaciónMétodo!F311</f>
        <v>0</v>
      </c>
      <c r="G311" s="81" t="n">
        <f aca="false">Tabla_Simulada!G311-Tabla_ValidaciónMétodo!G311</f>
        <v>0</v>
      </c>
      <c r="H311" s="81" t="n">
        <f aca="false">Tabla_Simulada!H311-Tabla_ValidaciónMétodo!H311</f>
        <v>0</v>
      </c>
      <c r="I311" s="94" t="n">
        <f aca="false">Tabla_Simulada!I311-Tabla_ValidaciónMétodo!I311</f>
        <v>0</v>
      </c>
      <c r="J311" s="81" t="n">
        <f aca="false">Tabla_Simulada!J311-Tabla_ValidaciónMétodo!J311</f>
        <v>0</v>
      </c>
      <c r="K311" s="94" t="n">
        <f aca="false">Tabla_Simulada!K311-Tabla_ValidaciónMétodo!K311</f>
        <v>0</v>
      </c>
      <c r="L311" s="81" t="n">
        <f aca="false">Tabla_Simulada!L311-Tabla_ValidaciónMétodo!L311</f>
        <v>0</v>
      </c>
      <c r="M311" s="94" t="n">
        <f aca="false">Tabla_Simulada!M311-Tabla_ValidaciónMétodo!M311</f>
        <v>0</v>
      </c>
      <c r="N311" s="81" t="n">
        <f aca="false">Tabla_Simulada!N311-Tabla_ValidaciónMétodo!N311</f>
        <v>0</v>
      </c>
      <c r="O311" s="81" t="n">
        <f aca="false">Tabla_Simulada!P311-Tabla_ValidaciónMétodo!P311</f>
        <v>0</v>
      </c>
      <c r="P311" s="81" t="n">
        <f aca="false">Tabla_Simulada!Q311-Tabla_ValidaciónMétodo!Q311</f>
        <v>0</v>
      </c>
      <c r="Q311" s="81" t="n">
        <f aca="false">Tabla_Simulada!R311-Tabla_ValidaciónMétodo!R311</f>
        <v>0</v>
      </c>
      <c r="S311" s="81" t="n">
        <f aca="false">Tabla_Simulada!T311-Tabla_ValidaciónMétodo!T311</f>
        <v>0</v>
      </c>
      <c r="T311" s="81" t="n">
        <f aca="false">Tabla_Simulada!U311-Tabla_ValidaciónMétodo!U311</f>
        <v>0</v>
      </c>
      <c r="U311" s="81" t="n">
        <f aca="false">Tabla_Simulada!V311-Tabla_ValidaciónMétodo!V311</f>
        <v>0</v>
      </c>
      <c r="V311" s="81" t="n">
        <f aca="false">Tabla_Simulada!W311-Tabla_ValidaciónMétodo!W311</f>
        <v>0</v>
      </c>
      <c r="W311" s="81" t="n">
        <f aca="false">Tabla_Simulada!X311-Tabla_ValidaciónMétodo!X311</f>
        <v>0</v>
      </c>
      <c r="X311" s="81" t="n">
        <f aca="false">Tabla_Simulada!Y311-Tabla_ValidaciónMétodo!Y311</f>
        <v>0</v>
      </c>
      <c r="Y311" s="81" t="n">
        <f aca="false">Tabla_Simulada!Z311-Tabla_ValidaciónMétodo!Z311</f>
        <v>0</v>
      </c>
      <c r="Z311" s="81" t="n">
        <f aca="false">Tabla_Simulada!AA311-Tabla_ValidaciónMétodo!AA311</f>
        <v>0</v>
      </c>
      <c r="AC311" s="91" t="n">
        <f aca="false">Tabla_Simulada!AD311-Tabla_ValidaciónMétodo!AD311</f>
        <v>0</v>
      </c>
      <c r="AD311" s="92" t="n">
        <f aca="false">Tabla_Simulada!AE311-Tabla_ValidaciónMétodo!AE311</f>
        <v>0</v>
      </c>
      <c r="AE311" s="93" t="n">
        <f aca="false">Tabla_Simulada!AF311-Tabla_ValidaciónMétodo!AF311</f>
        <v>0</v>
      </c>
      <c r="AF311" s="92" t="n">
        <f aca="false">Tabla_Simulada!AG311-Tabla_ValidaciónMétodo!AG311</f>
        <v>0</v>
      </c>
      <c r="AG311" s="92" t="n">
        <f aca="false">Tabla_Simulada!AH311-Tabla_ValidaciónMétodo!AH311</f>
        <v>0</v>
      </c>
      <c r="AH311" s="92" t="n">
        <f aca="false">Tabla_Simulada!AI311-Tabla_ValidaciónMétodo!AI311</f>
        <v>0</v>
      </c>
      <c r="AI311" s="92" t="n">
        <f aca="false">Tabla_Simulada!AJ311-Tabla_ValidaciónMétodo!AJ311</f>
        <v>0</v>
      </c>
      <c r="AJ311" s="92" t="n">
        <f aca="false">Tabla_Simulada!AK311-Tabla_ValidaciónMétodo!AK311</f>
        <v>0</v>
      </c>
      <c r="AK311" s="92" t="n">
        <f aca="false">Tabla_Simulada!AL311-Tabla_ValidaciónMétodo!AL311</f>
        <v>0</v>
      </c>
      <c r="AL311" s="92" t="n">
        <f aca="false">Tabla_Simulada!AM311-Tabla_ValidaciónMétodo!AM311</f>
        <v>0</v>
      </c>
      <c r="AM311" s="92" t="n">
        <f aca="false">Tabla_Simulada!AN311-Tabla_ValidaciónMétodo!AN311</f>
        <v>0</v>
      </c>
      <c r="AO311" s="94" t="n">
        <f aca="false">Tabla_Simulada!AP311-Tabla_ValidaciónMétodo!AP311</f>
        <v>0</v>
      </c>
      <c r="AP311" s="81" t="n">
        <f aca="false">Tabla_Simulada!AQ311-Tabla_ValidaciónMétodo!AQ311</f>
        <v>0</v>
      </c>
      <c r="AQ311" s="94" t="n">
        <f aca="false">Tabla_Simulada!AR311-Tabla_ValidaciónMétodo!AR311</f>
        <v>0</v>
      </c>
      <c r="AR311" s="81" t="n">
        <f aca="false">Tabla_Simulada!AS311-Tabla_ValidaciónMétodo!AS311</f>
        <v>0</v>
      </c>
      <c r="AS311" s="94" t="n">
        <f aca="false">Tabla_Simulada!AT311-Tabla_ValidaciónMétodo!AT311</f>
        <v>0</v>
      </c>
      <c r="AT311" s="81" t="n">
        <f aca="false">Tabla_Simulada!AU311-Tabla_ValidaciónMétodo!AU311</f>
        <v>0</v>
      </c>
      <c r="AU311" s="94" t="n">
        <f aca="false">Tabla_Simulada!AV311-Tabla_ValidaciónMétodo!AV311</f>
        <v>0</v>
      </c>
      <c r="AV311" s="81" t="n">
        <f aca="false">Tabla_Simulada!AW311-Tabla_ValidaciónMétodo!AW311</f>
        <v>0</v>
      </c>
      <c r="AW311" s="94" t="n">
        <f aca="false">Tabla_Simulada!AX311-Tabla_ValidaciónMétodo!AX311</f>
        <v>0</v>
      </c>
      <c r="AX311" s="81" t="n">
        <f aca="false">Tabla_Simulada!AY311-Tabla_ValidaciónMétodo!AY311</f>
        <v>0</v>
      </c>
    </row>
    <row r="312" customFormat="false" ht="13.8" hidden="false" customHeight="false" outlineLevel="0" collapsed="false">
      <c r="A312" s="89" t="s">
        <v>61</v>
      </c>
      <c r="B312" s="81" t="n">
        <f aca="false">Tabla_Simulada!B312-Tabla_ValidaciónMétodo!B312</f>
        <v>0</v>
      </c>
      <c r="C312" s="81" t="n">
        <f aca="false">Tabla_Simulada!C312-Tabla_ValidaciónMétodo!C312</f>
        <v>0</v>
      </c>
      <c r="D312" s="81" t="n">
        <f aca="false">Tabla_Simulada!D312-Tabla_ValidaciónMétodo!D312</f>
        <v>0</v>
      </c>
      <c r="E312" s="81" t="n">
        <f aca="false">Tabla_Simulada!E312-Tabla_ValidaciónMétodo!E312</f>
        <v>0</v>
      </c>
      <c r="F312" s="81" t="n">
        <f aca="false">Tabla_Simulada!F312-Tabla_ValidaciónMétodo!F312</f>
        <v>0</v>
      </c>
      <c r="G312" s="81" t="n">
        <f aca="false">Tabla_Simulada!G312-Tabla_ValidaciónMétodo!G312</f>
        <v>0</v>
      </c>
      <c r="H312" s="81" t="n">
        <f aca="false">Tabla_Simulada!H312-Tabla_ValidaciónMétodo!H312</f>
        <v>0</v>
      </c>
      <c r="I312" s="94" t="n">
        <f aca="false">Tabla_Simulada!I312-Tabla_ValidaciónMétodo!I312</f>
        <v>0</v>
      </c>
      <c r="J312" s="81" t="n">
        <f aca="false">Tabla_Simulada!J312-Tabla_ValidaciónMétodo!J312</f>
        <v>0</v>
      </c>
      <c r="K312" s="94" t="n">
        <f aca="false">Tabla_Simulada!K312-Tabla_ValidaciónMétodo!K312</f>
        <v>0</v>
      </c>
      <c r="L312" s="81" t="n">
        <f aca="false">Tabla_Simulada!L312-Tabla_ValidaciónMétodo!L312</f>
        <v>0</v>
      </c>
      <c r="M312" s="94" t="n">
        <f aca="false">Tabla_Simulada!M312-Tabla_ValidaciónMétodo!M312</f>
        <v>0</v>
      </c>
      <c r="N312" s="81" t="n">
        <f aca="false">Tabla_Simulada!N312-Tabla_ValidaciónMétodo!N312</f>
        <v>0</v>
      </c>
      <c r="O312" s="81" t="n">
        <f aca="false">Tabla_Simulada!P312-Tabla_ValidaciónMétodo!P312</f>
        <v>0</v>
      </c>
      <c r="P312" s="81" t="n">
        <f aca="false">Tabla_Simulada!Q312-Tabla_ValidaciónMétodo!Q312</f>
        <v>0</v>
      </c>
      <c r="Q312" s="81" t="n">
        <f aca="false">Tabla_Simulada!R312-Tabla_ValidaciónMétodo!R312</f>
        <v>0</v>
      </c>
      <c r="S312" s="81" t="n">
        <f aca="false">Tabla_Simulada!T312-Tabla_ValidaciónMétodo!T312</f>
        <v>0</v>
      </c>
      <c r="T312" s="81" t="n">
        <f aca="false">Tabla_Simulada!U312-Tabla_ValidaciónMétodo!U312</f>
        <v>0</v>
      </c>
      <c r="U312" s="81" t="n">
        <f aca="false">Tabla_Simulada!V312-Tabla_ValidaciónMétodo!V312</f>
        <v>0</v>
      </c>
      <c r="V312" s="81" t="n">
        <f aca="false">Tabla_Simulada!W312-Tabla_ValidaciónMétodo!W312</f>
        <v>0</v>
      </c>
      <c r="W312" s="81" t="n">
        <f aca="false">Tabla_Simulada!X312-Tabla_ValidaciónMétodo!X312</f>
        <v>0</v>
      </c>
      <c r="X312" s="81" t="n">
        <f aca="false">Tabla_Simulada!Y312-Tabla_ValidaciónMétodo!Y312</f>
        <v>0</v>
      </c>
      <c r="Y312" s="81" t="n">
        <f aca="false">Tabla_Simulada!Z312-Tabla_ValidaciónMétodo!Z312</f>
        <v>0</v>
      </c>
      <c r="Z312" s="81" t="n">
        <f aca="false">Tabla_Simulada!AA312-Tabla_ValidaciónMétodo!AA312</f>
        <v>0</v>
      </c>
      <c r="AC312" s="91" t="n">
        <f aca="false">Tabla_Simulada!AD312-Tabla_ValidaciónMétodo!AD312</f>
        <v>0</v>
      </c>
      <c r="AD312" s="92" t="n">
        <f aca="false">Tabla_Simulada!AE312-Tabla_ValidaciónMétodo!AE312</f>
        <v>0</v>
      </c>
      <c r="AE312" s="93" t="n">
        <f aca="false">Tabla_Simulada!AF312-Tabla_ValidaciónMétodo!AF312</f>
        <v>0</v>
      </c>
      <c r="AF312" s="92" t="n">
        <f aca="false">Tabla_Simulada!AG312-Tabla_ValidaciónMétodo!AG312</f>
        <v>0</v>
      </c>
      <c r="AG312" s="92" t="n">
        <f aca="false">Tabla_Simulada!AH312-Tabla_ValidaciónMétodo!AH312</f>
        <v>0</v>
      </c>
      <c r="AH312" s="92" t="n">
        <f aca="false">Tabla_Simulada!AI312-Tabla_ValidaciónMétodo!AI312</f>
        <v>0</v>
      </c>
      <c r="AI312" s="92" t="n">
        <f aca="false">Tabla_Simulada!AJ312-Tabla_ValidaciónMétodo!AJ312</f>
        <v>0</v>
      </c>
      <c r="AJ312" s="92" t="n">
        <f aca="false">Tabla_Simulada!AK312-Tabla_ValidaciónMétodo!AK312</f>
        <v>0</v>
      </c>
      <c r="AK312" s="92" t="n">
        <f aca="false">Tabla_Simulada!AL312-Tabla_ValidaciónMétodo!AL312</f>
        <v>0</v>
      </c>
      <c r="AL312" s="92" t="n">
        <f aca="false">Tabla_Simulada!AM312-Tabla_ValidaciónMétodo!AM312</f>
        <v>0</v>
      </c>
      <c r="AM312" s="92" t="n">
        <f aca="false">Tabla_Simulada!AN312-Tabla_ValidaciónMétodo!AN312</f>
        <v>0</v>
      </c>
      <c r="AO312" s="94" t="n">
        <f aca="false">Tabla_Simulada!AP312-Tabla_ValidaciónMétodo!AP312</f>
        <v>0</v>
      </c>
      <c r="AP312" s="81" t="n">
        <f aca="false">Tabla_Simulada!AQ312-Tabla_ValidaciónMétodo!AQ312</f>
        <v>0</v>
      </c>
      <c r="AQ312" s="94" t="n">
        <f aca="false">Tabla_Simulada!AR312-Tabla_ValidaciónMétodo!AR312</f>
        <v>0</v>
      </c>
      <c r="AR312" s="81" t="n">
        <f aca="false">Tabla_Simulada!AS312-Tabla_ValidaciónMétodo!AS312</f>
        <v>0</v>
      </c>
      <c r="AS312" s="94" t="n">
        <f aca="false">Tabla_Simulada!AT312-Tabla_ValidaciónMétodo!AT312</f>
        <v>0</v>
      </c>
      <c r="AT312" s="81" t="n">
        <f aca="false">Tabla_Simulada!AU312-Tabla_ValidaciónMétodo!AU312</f>
        <v>0</v>
      </c>
      <c r="AU312" s="94" t="n">
        <f aca="false">Tabla_Simulada!AV312-Tabla_ValidaciónMétodo!AV312</f>
        <v>0</v>
      </c>
      <c r="AV312" s="81" t="n">
        <f aca="false">Tabla_Simulada!AW312-Tabla_ValidaciónMétodo!AW312</f>
        <v>0</v>
      </c>
      <c r="AW312" s="94" t="n">
        <f aca="false">Tabla_Simulada!AX312-Tabla_ValidaciónMétodo!AX312</f>
        <v>0</v>
      </c>
      <c r="AX312" s="81" t="n">
        <f aca="false">Tabla_Simulada!AY312-Tabla_ValidaciónMétodo!AY312</f>
        <v>0</v>
      </c>
    </row>
    <row r="313" customFormat="false" ht="13.8" hidden="false" customHeight="false" outlineLevel="0" collapsed="false">
      <c r="A313" s="89" t="s">
        <v>62</v>
      </c>
      <c r="B313" s="81" t="n">
        <f aca="false">Tabla_Simulada!B313-Tabla_ValidaciónMétodo!B313</f>
        <v>0</v>
      </c>
      <c r="C313" s="81" t="n">
        <f aca="false">Tabla_Simulada!C313-Tabla_ValidaciónMétodo!C313</f>
        <v>0</v>
      </c>
      <c r="D313" s="81" t="n">
        <f aca="false">Tabla_Simulada!D313-Tabla_ValidaciónMétodo!D313</f>
        <v>0</v>
      </c>
      <c r="E313" s="81" t="n">
        <f aca="false">Tabla_Simulada!E313-Tabla_ValidaciónMétodo!E313</f>
        <v>0</v>
      </c>
      <c r="F313" s="81" t="n">
        <f aca="false">Tabla_Simulada!F313-Tabla_ValidaciónMétodo!F313</f>
        <v>0</v>
      </c>
      <c r="G313" s="81" t="n">
        <f aca="false">Tabla_Simulada!G313-Tabla_ValidaciónMétodo!G313</f>
        <v>0</v>
      </c>
      <c r="H313" s="81" t="n">
        <f aca="false">Tabla_Simulada!H313-Tabla_ValidaciónMétodo!H313</f>
        <v>0</v>
      </c>
      <c r="I313" s="94" t="n">
        <f aca="false">Tabla_Simulada!I313-Tabla_ValidaciónMétodo!I313</f>
        <v>0</v>
      </c>
      <c r="J313" s="81" t="n">
        <f aca="false">Tabla_Simulada!J313-Tabla_ValidaciónMétodo!J313</f>
        <v>0</v>
      </c>
      <c r="K313" s="94" t="n">
        <f aca="false">Tabla_Simulada!K313-Tabla_ValidaciónMétodo!K313</f>
        <v>0</v>
      </c>
      <c r="L313" s="81" t="n">
        <f aca="false">Tabla_Simulada!L313-Tabla_ValidaciónMétodo!L313</f>
        <v>0</v>
      </c>
      <c r="M313" s="94" t="n">
        <f aca="false">Tabla_Simulada!M313-Tabla_ValidaciónMétodo!M313</f>
        <v>0</v>
      </c>
      <c r="N313" s="81" t="n">
        <f aca="false">Tabla_Simulada!N313-Tabla_ValidaciónMétodo!N313</f>
        <v>0</v>
      </c>
      <c r="O313" s="81" t="n">
        <f aca="false">Tabla_Simulada!P313-Tabla_ValidaciónMétodo!P313</f>
        <v>0</v>
      </c>
      <c r="P313" s="81" t="n">
        <f aca="false">Tabla_Simulada!Q313-Tabla_ValidaciónMétodo!Q313</f>
        <v>0</v>
      </c>
      <c r="Q313" s="81" t="n">
        <f aca="false">Tabla_Simulada!R313-Tabla_ValidaciónMétodo!R313</f>
        <v>0</v>
      </c>
      <c r="S313" s="81" t="n">
        <f aca="false">Tabla_Simulada!T313-Tabla_ValidaciónMétodo!T313</f>
        <v>0</v>
      </c>
      <c r="T313" s="81" t="n">
        <f aca="false">Tabla_Simulada!U313-Tabla_ValidaciónMétodo!U313</f>
        <v>0</v>
      </c>
      <c r="U313" s="81" t="n">
        <f aca="false">Tabla_Simulada!V313-Tabla_ValidaciónMétodo!V313</f>
        <v>0</v>
      </c>
      <c r="V313" s="81" t="n">
        <f aca="false">Tabla_Simulada!W313-Tabla_ValidaciónMétodo!W313</f>
        <v>0</v>
      </c>
      <c r="W313" s="81" t="n">
        <f aca="false">Tabla_Simulada!X313-Tabla_ValidaciónMétodo!X313</f>
        <v>0</v>
      </c>
      <c r="X313" s="81" t="n">
        <f aca="false">Tabla_Simulada!Y313-Tabla_ValidaciónMétodo!Y313</f>
        <v>0</v>
      </c>
      <c r="Y313" s="81" t="n">
        <f aca="false">Tabla_Simulada!Z313-Tabla_ValidaciónMétodo!Z313</f>
        <v>0</v>
      </c>
      <c r="Z313" s="81" t="n">
        <f aca="false">Tabla_Simulada!AA313-Tabla_ValidaciónMétodo!AA313</f>
        <v>0</v>
      </c>
      <c r="AC313" s="91" t="n">
        <f aca="false">Tabla_Simulada!AD313-Tabla_ValidaciónMétodo!AD313</f>
        <v>0</v>
      </c>
      <c r="AD313" s="92" t="n">
        <f aca="false">Tabla_Simulada!AE313-Tabla_ValidaciónMétodo!AE313</f>
        <v>0</v>
      </c>
      <c r="AE313" s="93" t="n">
        <f aca="false">Tabla_Simulada!AF313-Tabla_ValidaciónMétodo!AF313</f>
        <v>0</v>
      </c>
      <c r="AF313" s="92" t="n">
        <f aca="false">Tabla_Simulada!AG313-Tabla_ValidaciónMétodo!AG313</f>
        <v>0</v>
      </c>
      <c r="AG313" s="92" t="n">
        <f aca="false">Tabla_Simulada!AH313-Tabla_ValidaciónMétodo!AH313</f>
        <v>0</v>
      </c>
      <c r="AH313" s="92" t="n">
        <f aca="false">Tabla_Simulada!AI313-Tabla_ValidaciónMétodo!AI313</f>
        <v>0</v>
      </c>
      <c r="AI313" s="92" t="n">
        <f aca="false">Tabla_Simulada!AJ313-Tabla_ValidaciónMétodo!AJ313</f>
        <v>0</v>
      </c>
      <c r="AJ313" s="92" t="n">
        <f aca="false">Tabla_Simulada!AK313-Tabla_ValidaciónMétodo!AK313</f>
        <v>0</v>
      </c>
      <c r="AK313" s="92" t="n">
        <f aca="false">Tabla_Simulada!AL313-Tabla_ValidaciónMétodo!AL313</f>
        <v>0</v>
      </c>
      <c r="AL313" s="92" t="n">
        <f aca="false">Tabla_Simulada!AM313-Tabla_ValidaciónMétodo!AM313</f>
        <v>0</v>
      </c>
      <c r="AM313" s="92" t="n">
        <f aca="false">Tabla_Simulada!AN313-Tabla_ValidaciónMétodo!AN313</f>
        <v>0</v>
      </c>
      <c r="AO313" s="94" t="n">
        <f aca="false">Tabla_Simulada!AP313-Tabla_ValidaciónMétodo!AP313</f>
        <v>0</v>
      </c>
      <c r="AP313" s="81" t="n">
        <f aca="false">Tabla_Simulada!AQ313-Tabla_ValidaciónMétodo!AQ313</f>
        <v>0</v>
      </c>
      <c r="AQ313" s="94" t="n">
        <f aca="false">Tabla_Simulada!AR313-Tabla_ValidaciónMétodo!AR313</f>
        <v>0</v>
      </c>
      <c r="AR313" s="81" t="n">
        <f aca="false">Tabla_Simulada!AS313-Tabla_ValidaciónMétodo!AS313</f>
        <v>0</v>
      </c>
      <c r="AS313" s="94" t="n">
        <f aca="false">Tabla_Simulada!AT313-Tabla_ValidaciónMétodo!AT313</f>
        <v>0</v>
      </c>
      <c r="AT313" s="81" t="n">
        <f aca="false">Tabla_Simulada!AU313-Tabla_ValidaciónMétodo!AU313</f>
        <v>0</v>
      </c>
      <c r="AU313" s="94" t="n">
        <f aca="false">Tabla_Simulada!AV313-Tabla_ValidaciónMétodo!AV313</f>
        <v>0</v>
      </c>
      <c r="AV313" s="81" t="n">
        <f aca="false">Tabla_Simulada!AW313-Tabla_ValidaciónMétodo!AW313</f>
        <v>0</v>
      </c>
      <c r="AW313" s="94" t="n">
        <f aca="false">Tabla_Simulada!AX313-Tabla_ValidaciónMétodo!AX313</f>
        <v>0</v>
      </c>
      <c r="AX313" s="81" t="n">
        <f aca="false">Tabla_Simulada!AY313-Tabla_ValidaciónMétodo!AY313</f>
        <v>0</v>
      </c>
    </row>
    <row r="314" customFormat="false" ht="13.8" hidden="false" customHeight="false" outlineLevel="0" collapsed="false">
      <c r="A314" s="89" t="s">
        <v>63</v>
      </c>
      <c r="B314" s="81" t="n">
        <f aca="false">Tabla_Simulada!B314-Tabla_ValidaciónMétodo!B314</f>
        <v>0</v>
      </c>
      <c r="C314" s="81" t="n">
        <f aca="false">Tabla_Simulada!C314-Tabla_ValidaciónMétodo!C314</f>
        <v>0</v>
      </c>
      <c r="D314" s="81" t="n">
        <f aca="false">Tabla_Simulada!D314-Tabla_ValidaciónMétodo!D314</f>
        <v>0</v>
      </c>
      <c r="E314" s="81" t="n">
        <f aca="false">Tabla_Simulada!E314-Tabla_ValidaciónMétodo!E314</f>
        <v>0</v>
      </c>
      <c r="F314" s="81" t="n">
        <f aca="false">Tabla_Simulada!F314-Tabla_ValidaciónMétodo!F314</f>
        <v>0</v>
      </c>
      <c r="G314" s="81" t="n">
        <f aca="false">Tabla_Simulada!G314-Tabla_ValidaciónMétodo!G314</f>
        <v>0</v>
      </c>
      <c r="H314" s="81" t="n">
        <f aca="false">Tabla_Simulada!H314-Tabla_ValidaciónMétodo!H314</f>
        <v>0</v>
      </c>
      <c r="I314" s="94" t="n">
        <f aca="false">Tabla_Simulada!I314-Tabla_ValidaciónMétodo!I314</f>
        <v>0</v>
      </c>
      <c r="J314" s="81" t="n">
        <f aca="false">Tabla_Simulada!J314-Tabla_ValidaciónMétodo!J314</f>
        <v>0</v>
      </c>
      <c r="K314" s="94" t="n">
        <f aca="false">Tabla_Simulada!K314-Tabla_ValidaciónMétodo!K314</f>
        <v>0</v>
      </c>
      <c r="L314" s="81" t="n">
        <f aca="false">Tabla_Simulada!L314-Tabla_ValidaciónMétodo!L314</f>
        <v>0</v>
      </c>
      <c r="M314" s="94" t="n">
        <f aca="false">Tabla_Simulada!M314-Tabla_ValidaciónMétodo!M314</f>
        <v>0</v>
      </c>
      <c r="N314" s="81" t="n">
        <f aca="false">Tabla_Simulada!N314-Tabla_ValidaciónMétodo!N314</f>
        <v>0</v>
      </c>
      <c r="O314" s="81" t="n">
        <f aca="false">Tabla_Simulada!P314-Tabla_ValidaciónMétodo!P314</f>
        <v>0</v>
      </c>
      <c r="P314" s="81" t="n">
        <f aca="false">Tabla_Simulada!Q314-Tabla_ValidaciónMétodo!Q314</f>
        <v>0</v>
      </c>
      <c r="Q314" s="81" t="n">
        <f aca="false">Tabla_Simulada!R314-Tabla_ValidaciónMétodo!R314</f>
        <v>0</v>
      </c>
      <c r="S314" s="81" t="n">
        <f aca="false">Tabla_Simulada!T314-Tabla_ValidaciónMétodo!T314</f>
        <v>0</v>
      </c>
      <c r="T314" s="81" t="n">
        <f aca="false">Tabla_Simulada!U314-Tabla_ValidaciónMétodo!U314</f>
        <v>0</v>
      </c>
      <c r="U314" s="81" t="n">
        <f aca="false">Tabla_Simulada!V314-Tabla_ValidaciónMétodo!V314</f>
        <v>0</v>
      </c>
      <c r="V314" s="81" t="n">
        <f aca="false">Tabla_Simulada!W314-Tabla_ValidaciónMétodo!W314</f>
        <v>0</v>
      </c>
      <c r="W314" s="81" t="n">
        <f aca="false">Tabla_Simulada!X314-Tabla_ValidaciónMétodo!X314</f>
        <v>0</v>
      </c>
      <c r="X314" s="81" t="n">
        <f aca="false">Tabla_Simulada!Y314-Tabla_ValidaciónMétodo!Y314</f>
        <v>0</v>
      </c>
      <c r="Y314" s="81" t="n">
        <f aca="false">Tabla_Simulada!Z314-Tabla_ValidaciónMétodo!Z314</f>
        <v>0</v>
      </c>
      <c r="Z314" s="81" t="n">
        <f aca="false">Tabla_Simulada!AA314-Tabla_ValidaciónMétodo!AA314</f>
        <v>0</v>
      </c>
      <c r="AC314" s="91" t="n">
        <f aca="false">Tabla_Simulada!AD314-Tabla_ValidaciónMétodo!AD314</f>
        <v>0</v>
      </c>
      <c r="AD314" s="92" t="n">
        <f aca="false">Tabla_Simulada!AE314-Tabla_ValidaciónMétodo!AE314</f>
        <v>0</v>
      </c>
      <c r="AE314" s="93" t="n">
        <f aca="false">Tabla_Simulada!AF314-Tabla_ValidaciónMétodo!AF314</f>
        <v>0</v>
      </c>
      <c r="AF314" s="92" t="n">
        <f aca="false">Tabla_Simulada!AG314-Tabla_ValidaciónMétodo!AG314</f>
        <v>0</v>
      </c>
      <c r="AG314" s="92" t="n">
        <f aca="false">Tabla_Simulada!AH314-Tabla_ValidaciónMétodo!AH314</f>
        <v>0</v>
      </c>
      <c r="AH314" s="92" t="n">
        <f aca="false">Tabla_Simulada!AI314-Tabla_ValidaciónMétodo!AI314</f>
        <v>0</v>
      </c>
      <c r="AI314" s="92" t="n">
        <f aca="false">Tabla_Simulada!AJ314-Tabla_ValidaciónMétodo!AJ314</f>
        <v>0</v>
      </c>
      <c r="AJ314" s="92" t="n">
        <f aca="false">Tabla_Simulada!AK314-Tabla_ValidaciónMétodo!AK314</f>
        <v>0</v>
      </c>
      <c r="AK314" s="92" t="n">
        <f aca="false">Tabla_Simulada!AL314-Tabla_ValidaciónMétodo!AL314</f>
        <v>0</v>
      </c>
      <c r="AL314" s="92" t="n">
        <f aca="false">Tabla_Simulada!AM314-Tabla_ValidaciónMétodo!AM314</f>
        <v>0</v>
      </c>
      <c r="AM314" s="92" t="n">
        <f aca="false">Tabla_Simulada!AN314-Tabla_ValidaciónMétodo!AN314</f>
        <v>0</v>
      </c>
      <c r="AO314" s="94" t="n">
        <f aca="false">Tabla_Simulada!AP314-Tabla_ValidaciónMétodo!AP314</f>
        <v>0</v>
      </c>
      <c r="AP314" s="81" t="n">
        <f aca="false">Tabla_Simulada!AQ314-Tabla_ValidaciónMétodo!AQ314</f>
        <v>0</v>
      </c>
      <c r="AQ314" s="94" t="n">
        <f aca="false">Tabla_Simulada!AR314-Tabla_ValidaciónMétodo!AR314</f>
        <v>0</v>
      </c>
      <c r="AR314" s="81" t="n">
        <f aca="false">Tabla_Simulada!AS314-Tabla_ValidaciónMétodo!AS314</f>
        <v>0</v>
      </c>
      <c r="AS314" s="94" t="n">
        <f aca="false">Tabla_Simulada!AT314-Tabla_ValidaciónMétodo!AT314</f>
        <v>0</v>
      </c>
      <c r="AT314" s="81" t="n">
        <f aca="false">Tabla_Simulada!AU314-Tabla_ValidaciónMétodo!AU314</f>
        <v>0</v>
      </c>
      <c r="AU314" s="94" t="n">
        <f aca="false">Tabla_Simulada!AV314-Tabla_ValidaciónMétodo!AV314</f>
        <v>0</v>
      </c>
      <c r="AV314" s="81" t="n">
        <f aca="false">Tabla_Simulada!AW314-Tabla_ValidaciónMétodo!AW314</f>
        <v>0</v>
      </c>
      <c r="AW314" s="94" t="n">
        <f aca="false">Tabla_Simulada!AX314-Tabla_ValidaciónMétodo!AX314</f>
        <v>0</v>
      </c>
      <c r="AX314" s="81" t="n">
        <f aca="false">Tabla_Simulada!AY314-Tabla_ValidaciónMétodo!AY314</f>
        <v>0</v>
      </c>
    </row>
    <row r="315" customFormat="false" ht="13.8" hidden="false" customHeight="false" outlineLevel="0" collapsed="false">
      <c r="A315" s="89" t="s">
        <v>64</v>
      </c>
      <c r="B315" s="81" t="n">
        <f aca="false">Tabla_Simulada!B315-Tabla_ValidaciónMétodo!B315</f>
        <v>0</v>
      </c>
      <c r="C315" s="81" t="n">
        <f aca="false">Tabla_Simulada!C315-Tabla_ValidaciónMétodo!C315</f>
        <v>0</v>
      </c>
      <c r="D315" s="81" t="n">
        <f aca="false">Tabla_Simulada!D315-Tabla_ValidaciónMétodo!D315</f>
        <v>0</v>
      </c>
      <c r="E315" s="81" t="n">
        <f aca="false">Tabla_Simulada!E315-Tabla_ValidaciónMétodo!E315</f>
        <v>0</v>
      </c>
      <c r="F315" s="81" t="n">
        <f aca="false">Tabla_Simulada!F315-Tabla_ValidaciónMétodo!F315</f>
        <v>0</v>
      </c>
      <c r="G315" s="81" t="n">
        <f aca="false">Tabla_Simulada!G315-Tabla_ValidaciónMétodo!G315</f>
        <v>0</v>
      </c>
      <c r="H315" s="81" t="n">
        <f aca="false">Tabla_Simulada!H315-Tabla_ValidaciónMétodo!H315</f>
        <v>0</v>
      </c>
      <c r="I315" s="94" t="n">
        <f aca="false">Tabla_Simulada!I315-Tabla_ValidaciónMétodo!I315</f>
        <v>0</v>
      </c>
      <c r="J315" s="81" t="n">
        <f aca="false">Tabla_Simulada!J315-Tabla_ValidaciónMétodo!J315</f>
        <v>0</v>
      </c>
      <c r="K315" s="94" t="n">
        <f aca="false">Tabla_Simulada!K315-Tabla_ValidaciónMétodo!K315</f>
        <v>0</v>
      </c>
      <c r="L315" s="81" t="n">
        <f aca="false">Tabla_Simulada!L315-Tabla_ValidaciónMétodo!L315</f>
        <v>0</v>
      </c>
      <c r="M315" s="94" t="n">
        <f aca="false">Tabla_Simulada!M315-Tabla_ValidaciónMétodo!M315</f>
        <v>0</v>
      </c>
      <c r="N315" s="81" t="n">
        <f aca="false">Tabla_Simulada!N315-Tabla_ValidaciónMétodo!N315</f>
        <v>0</v>
      </c>
      <c r="O315" s="81" t="n">
        <f aca="false">Tabla_Simulada!P315-Tabla_ValidaciónMétodo!P315</f>
        <v>0</v>
      </c>
      <c r="P315" s="81" t="n">
        <f aca="false">Tabla_Simulada!Q315-Tabla_ValidaciónMétodo!Q315</f>
        <v>0</v>
      </c>
      <c r="Q315" s="81" t="n">
        <f aca="false">Tabla_Simulada!R315-Tabla_ValidaciónMétodo!R315</f>
        <v>0</v>
      </c>
      <c r="S315" s="81" t="n">
        <f aca="false">Tabla_Simulada!T315-Tabla_ValidaciónMétodo!T315</f>
        <v>0</v>
      </c>
      <c r="T315" s="81" t="n">
        <f aca="false">Tabla_Simulada!U315-Tabla_ValidaciónMétodo!U315</f>
        <v>0</v>
      </c>
      <c r="U315" s="81" t="n">
        <f aca="false">Tabla_Simulada!V315-Tabla_ValidaciónMétodo!V315</f>
        <v>0</v>
      </c>
      <c r="V315" s="81" t="n">
        <f aca="false">Tabla_Simulada!W315-Tabla_ValidaciónMétodo!W315</f>
        <v>0</v>
      </c>
      <c r="W315" s="81" t="n">
        <f aca="false">Tabla_Simulada!X315-Tabla_ValidaciónMétodo!X315</f>
        <v>0</v>
      </c>
      <c r="X315" s="81" t="n">
        <f aca="false">Tabla_Simulada!Y315-Tabla_ValidaciónMétodo!Y315</f>
        <v>0</v>
      </c>
      <c r="Y315" s="81" t="n">
        <f aca="false">Tabla_Simulada!Z315-Tabla_ValidaciónMétodo!Z315</f>
        <v>0</v>
      </c>
      <c r="Z315" s="81" t="n">
        <f aca="false">Tabla_Simulada!AA315-Tabla_ValidaciónMétodo!AA315</f>
        <v>0</v>
      </c>
      <c r="AC315" s="91" t="n">
        <f aca="false">Tabla_Simulada!AD315-Tabla_ValidaciónMétodo!AD315</f>
        <v>0</v>
      </c>
      <c r="AD315" s="92" t="n">
        <f aca="false">Tabla_Simulada!AE315-Tabla_ValidaciónMétodo!AE315</f>
        <v>0</v>
      </c>
      <c r="AE315" s="93" t="n">
        <f aca="false">Tabla_Simulada!AF315-Tabla_ValidaciónMétodo!AF315</f>
        <v>0</v>
      </c>
      <c r="AF315" s="92" t="n">
        <f aca="false">Tabla_Simulada!AG315-Tabla_ValidaciónMétodo!AG315</f>
        <v>0</v>
      </c>
      <c r="AG315" s="92" t="n">
        <f aca="false">Tabla_Simulada!AH315-Tabla_ValidaciónMétodo!AH315</f>
        <v>0</v>
      </c>
      <c r="AH315" s="92" t="n">
        <f aca="false">Tabla_Simulada!AI315-Tabla_ValidaciónMétodo!AI315</f>
        <v>0</v>
      </c>
      <c r="AI315" s="92" t="n">
        <f aca="false">Tabla_Simulada!AJ315-Tabla_ValidaciónMétodo!AJ315</f>
        <v>0</v>
      </c>
      <c r="AJ315" s="92" t="n">
        <f aca="false">Tabla_Simulada!AK315-Tabla_ValidaciónMétodo!AK315</f>
        <v>0</v>
      </c>
      <c r="AK315" s="92" t="n">
        <f aca="false">Tabla_Simulada!AL315-Tabla_ValidaciónMétodo!AL315</f>
        <v>0</v>
      </c>
      <c r="AL315" s="92" t="n">
        <f aca="false">Tabla_Simulada!AM315-Tabla_ValidaciónMétodo!AM315</f>
        <v>0</v>
      </c>
      <c r="AM315" s="92" t="n">
        <f aca="false">Tabla_Simulada!AN315-Tabla_ValidaciónMétodo!AN315</f>
        <v>0</v>
      </c>
      <c r="AO315" s="94" t="n">
        <f aca="false">Tabla_Simulada!AP315-Tabla_ValidaciónMétodo!AP315</f>
        <v>0</v>
      </c>
      <c r="AP315" s="81" t="n">
        <f aca="false">Tabla_Simulada!AQ315-Tabla_ValidaciónMétodo!AQ315</f>
        <v>0</v>
      </c>
      <c r="AQ315" s="94" t="n">
        <f aca="false">Tabla_Simulada!AR315-Tabla_ValidaciónMétodo!AR315</f>
        <v>0</v>
      </c>
      <c r="AR315" s="81" t="n">
        <f aca="false">Tabla_Simulada!AS315-Tabla_ValidaciónMétodo!AS315</f>
        <v>0</v>
      </c>
      <c r="AS315" s="94" t="n">
        <f aca="false">Tabla_Simulada!AT315-Tabla_ValidaciónMétodo!AT315</f>
        <v>0</v>
      </c>
      <c r="AT315" s="81" t="n">
        <f aca="false">Tabla_Simulada!AU315-Tabla_ValidaciónMétodo!AU315</f>
        <v>0</v>
      </c>
      <c r="AU315" s="94" t="n">
        <f aca="false">Tabla_Simulada!AV315-Tabla_ValidaciónMétodo!AV315</f>
        <v>0</v>
      </c>
      <c r="AV315" s="81" t="n">
        <f aca="false">Tabla_Simulada!AW315-Tabla_ValidaciónMétodo!AW315</f>
        <v>0</v>
      </c>
      <c r="AW315" s="94" t="n">
        <f aca="false">Tabla_Simulada!AX315-Tabla_ValidaciónMétodo!AX315</f>
        <v>0</v>
      </c>
      <c r="AX315" s="81" t="n">
        <f aca="false">Tabla_Simulada!AY315-Tabla_ValidaciónMétodo!AY315</f>
        <v>0</v>
      </c>
    </row>
    <row r="316" customFormat="false" ht="13.8" hidden="false" customHeight="false" outlineLevel="0" collapsed="false">
      <c r="A316" s="89" t="s">
        <v>65</v>
      </c>
      <c r="B316" s="81" t="n">
        <f aca="false">Tabla_Simulada!B316-Tabla_ValidaciónMétodo!B316</f>
        <v>0</v>
      </c>
      <c r="C316" s="81" t="n">
        <f aca="false">Tabla_Simulada!C316-Tabla_ValidaciónMétodo!C316</f>
        <v>0</v>
      </c>
      <c r="D316" s="81" t="n">
        <f aca="false">Tabla_Simulada!D316-Tabla_ValidaciónMétodo!D316</f>
        <v>0</v>
      </c>
      <c r="E316" s="81" t="n">
        <f aca="false">Tabla_Simulada!E316-Tabla_ValidaciónMétodo!E316</f>
        <v>0</v>
      </c>
      <c r="F316" s="81" t="n">
        <f aca="false">Tabla_Simulada!F316-Tabla_ValidaciónMétodo!F316</f>
        <v>0</v>
      </c>
      <c r="G316" s="81" t="n">
        <f aca="false">Tabla_Simulada!G316-Tabla_ValidaciónMétodo!G316</f>
        <v>0</v>
      </c>
      <c r="H316" s="81" t="n">
        <f aca="false">Tabla_Simulada!H316-Tabla_ValidaciónMétodo!H316</f>
        <v>0</v>
      </c>
      <c r="I316" s="94" t="n">
        <f aca="false">Tabla_Simulada!I316-Tabla_ValidaciónMétodo!I316</f>
        <v>0</v>
      </c>
      <c r="J316" s="81" t="n">
        <f aca="false">Tabla_Simulada!J316-Tabla_ValidaciónMétodo!J316</f>
        <v>0</v>
      </c>
      <c r="K316" s="94" t="n">
        <f aca="false">Tabla_Simulada!K316-Tabla_ValidaciónMétodo!K316</f>
        <v>0</v>
      </c>
      <c r="L316" s="81" t="n">
        <f aca="false">Tabla_Simulada!L316-Tabla_ValidaciónMétodo!L316</f>
        <v>0</v>
      </c>
      <c r="M316" s="94" t="n">
        <f aca="false">Tabla_Simulada!M316-Tabla_ValidaciónMétodo!M316</f>
        <v>0</v>
      </c>
      <c r="N316" s="81" t="n">
        <f aca="false">Tabla_Simulada!N316-Tabla_ValidaciónMétodo!N316</f>
        <v>0</v>
      </c>
      <c r="O316" s="81" t="n">
        <f aca="false">Tabla_Simulada!P316-Tabla_ValidaciónMétodo!P316</f>
        <v>0</v>
      </c>
      <c r="P316" s="81" t="n">
        <f aca="false">Tabla_Simulada!Q316-Tabla_ValidaciónMétodo!Q316</f>
        <v>0</v>
      </c>
      <c r="Q316" s="81" t="n">
        <f aca="false">Tabla_Simulada!R316-Tabla_ValidaciónMétodo!R316</f>
        <v>0</v>
      </c>
      <c r="S316" s="81" t="n">
        <f aca="false">Tabla_Simulada!T316-Tabla_ValidaciónMétodo!T316</f>
        <v>0</v>
      </c>
      <c r="T316" s="81" t="n">
        <f aca="false">Tabla_Simulada!U316-Tabla_ValidaciónMétodo!U316</f>
        <v>0</v>
      </c>
      <c r="U316" s="81" t="n">
        <f aca="false">Tabla_Simulada!V316-Tabla_ValidaciónMétodo!V316</f>
        <v>0</v>
      </c>
      <c r="V316" s="81" t="n">
        <f aca="false">Tabla_Simulada!W316-Tabla_ValidaciónMétodo!W316</f>
        <v>0</v>
      </c>
      <c r="W316" s="81" t="n">
        <f aca="false">Tabla_Simulada!X316-Tabla_ValidaciónMétodo!X316</f>
        <v>0</v>
      </c>
      <c r="X316" s="81" t="n">
        <f aca="false">Tabla_Simulada!Y316-Tabla_ValidaciónMétodo!Y316</f>
        <v>0</v>
      </c>
      <c r="Y316" s="81" t="n">
        <f aca="false">Tabla_Simulada!Z316-Tabla_ValidaciónMétodo!Z316</f>
        <v>0</v>
      </c>
      <c r="Z316" s="81" t="n">
        <f aca="false">Tabla_Simulada!AA316-Tabla_ValidaciónMétodo!AA316</f>
        <v>0</v>
      </c>
      <c r="AC316" s="91" t="n">
        <f aca="false">Tabla_Simulada!AD316-Tabla_ValidaciónMétodo!AD316</f>
        <v>0</v>
      </c>
      <c r="AD316" s="92" t="n">
        <f aca="false">Tabla_Simulada!AE316-Tabla_ValidaciónMétodo!AE316</f>
        <v>0</v>
      </c>
      <c r="AE316" s="93" t="n">
        <f aca="false">Tabla_Simulada!AF316-Tabla_ValidaciónMétodo!AF316</f>
        <v>0</v>
      </c>
      <c r="AF316" s="92" t="n">
        <f aca="false">Tabla_Simulada!AG316-Tabla_ValidaciónMétodo!AG316</f>
        <v>0</v>
      </c>
      <c r="AG316" s="92" t="n">
        <f aca="false">Tabla_Simulada!AH316-Tabla_ValidaciónMétodo!AH316</f>
        <v>0</v>
      </c>
      <c r="AH316" s="92" t="n">
        <f aca="false">Tabla_Simulada!AI316-Tabla_ValidaciónMétodo!AI316</f>
        <v>0</v>
      </c>
      <c r="AI316" s="92" t="n">
        <f aca="false">Tabla_Simulada!AJ316-Tabla_ValidaciónMétodo!AJ316</f>
        <v>0</v>
      </c>
      <c r="AJ316" s="92" t="n">
        <f aca="false">Tabla_Simulada!AK316-Tabla_ValidaciónMétodo!AK316</f>
        <v>0</v>
      </c>
      <c r="AK316" s="92" t="n">
        <f aca="false">Tabla_Simulada!AL316-Tabla_ValidaciónMétodo!AL316</f>
        <v>0</v>
      </c>
      <c r="AL316" s="92" t="n">
        <f aca="false">Tabla_Simulada!AM316-Tabla_ValidaciónMétodo!AM316</f>
        <v>0</v>
      </c>
      <c r="AM316" s="92" t="n">
        <f aca="false">Tabla_Simulada!AN316-Tabla_ValidaciónMétodo!AN316</f>
        <v>0</v>
      </c>
      <c r="AO316" s="94" t="n">
        <f aca="false">Tabla_Simulada!AP316-Tabla_ValidaciónMétodo!AP316</f>
        <v>0</v>
      </c>
      <c r="AP316" s="81" t="n">
        <f aca="false">Tabla_Simulada!AQ316-Tabla_ValidaciónMétodo!AQ316</f>
        <v>0</v>
      </c>
      <c r="AQ316" s="94" t="n">
        <f aca="false">Tabla_Simulada!AR316-Tabla_ValidaciónMétodo!AR316</f>
        <v>0</v>
      </c>
      <c r="AR316" s="81" t="n">
        <f aca="false">Tabla_Simulada!AS316-Tabla_ValidaciónMétodo!AS316</f>
        <v>0</v>
      </c>
      <c r="AS316" s="94" t="n">
        <f aca="false">Tabla_Simulada!AT316-Tabla_ValidaciónMétodo!AT316</f>
        <v>0</v>
      </c>
      <c r="AT316" s="81" t="n">
        <f aca="false">Tabla_Simulada!AU316-Tabla_ValidaciónMétodo!AU316</f>
        <v>0</v>
      </c>
      <c r="AU316" s="94" t="n">
        <f aca="false">Tabla_Simulada!AV316-Tabla_ValidaciónMétodo!AV316</f>
        <v>0</v>
      </c>
      <c r="AV316" s="81" t="n">
        <f aca="false">Tabla_Simulada!AW316-Tabla_ValidaciónMétodo!AW316</f>
        <v>0</v>
      </c>
      <c r="AW316" s="94" t="n">
        <f aca="false">Tabla_Simulada!AX316-Tabla_ValidaciónMétodo!AX316</f>
        <v>0</v>
      </c>
      <c r="AX316" s="81" t="n">
        <f aca="false">Tabla_Simulada!AY316-Tabla_ValidaciónMétodo!AY316</f>
        <v>0</v>
      </c>
    </row>
    <row r="317" customFormat="false" ht="13.8" hidden="false" customHeight="false" outlineLevel="0" collapsed="false">
      <c r="A317" s="89" t="s">
        <v>66</v>
      </c>
      <c r="B317" s="81" t="n">
        <f aca="false">Tabla_Simulada!B317-Tabla_ValidaciónMétodo!B317</f>
        <v>0</v>
      </c>
      <c r="C317" s="81" t="n">
        <f aca="false">Tabla_Simulada!C317-Tabla_ValidaciónMétodo!C317</f>
        <v>0</v>
      </c>
      <c r="D317" s="81" t="n">
        <f aca="false">Tabla_Simulada!D317-Tabla_ValidaciónMétodo!D317</f>
        <v>0</v>
      </c>
      <c r="E317" s="81" t="n">
        <f aca="false">Tabla_Simulada!E317-Tabla_ValidaciónMétodo!E317</f>
        <v>0</v>
      </c>
      <c r="F317" s="81" t="n">
        <f aca="false">Tabla_Simulada!F317-Tabla_ValidaciónMétodo!F317</f>
        <v>0</v>
      </c>
      <c r="G317" s="81" t="n">
        <f aca="false">Tabla_Simulada!G317-Tabla_ValidaciónMétodo!G317</f>
        <v>0</v>
      </c>
      <c r="H317" s="81" t="n">
        <f aca="false">Tabla_Simulada!H317-Tabla_ValidaciónMétodo!H317</f>
        <v>0</v>
      </c>
      <c r="I317" s="94" t="n">
        <f aca="false">Tabla_Simulada!I317-Tabla_ValidaciónMétodo!I317</f>
        <v>0</v>
      </c>
      <c r="J317" s="81" t="n">
        <f aca="false">Tabla_Simulada!J317-Tabla_ValidaciónMétodo!J317</f>
        <v>0</v>
      </c>
      <c r="K317" s="94" t="n">
        <f aca="false">Tabla_Simulada!K317-Tabla_ValidaciónMétodo!K317</f>
        <v>0</v>
      </c>
      <c r="L317" s="81" t="n">
        <f aca="false">Tabla_Simulada!L317-Tabla_ValidaciónMétodo!L317</f>
        <v>0</v>
      </c>
      <c r="M317" s="94" t="n">
        <f aca="false">Tabla_Simulada!M317-Tabla_ValidaciónMétodo!M317</f>
        <v>0</v>
      </c>
      <c r="N317" s="81" t="n">
        <f aca="false">Tabla_Simulada!N317-Tabla_ValidaciónMétodo!N317</f>
        <v>0</v>
      </c>
      <c r="O317" s="81" t="n">
        <f aca="false">Tabla_Simulada!P317-Tabla_ValidaciónMétodo!P317</f>
        <v>0</v>
      </c>
      <c r="P317" s="81" t="n">
        <f aca="false">Tabla_Simulada!Q317-Tabla_ValidaciónMétodo!Q317</f>
        <v>0</v>
      </c>
      <c r="Q317" s="81" t="n">
        <f aca="false">Tabla_Simulada!R317-Tabla_ValidaciónMétodo!R317</f>
        <v>0</v>
      </c>
      <c r="S317" s="81" t="n">
        <f aca="false">Tabla_Simulada!T317-Tabla_ValidaciónMétodo!T317</f>
        <v>0</v>
      </c>
      <c r="T317" s="81" t="n">
        <f aca="false">Tabla_Simulada!U317-Tabla_ValidaciónMétodo!U317</f>
        <v>0</v>
      </c>
      <c r="U317" s="81" t="n">
        <f aca="false">Tabla_Simulada!V317-Tabla_ValidaciónMétodo!V317</f>
        <v>0</v>
      </c>
      <c r="V317" s="81" t="n">
        <f aca="false">Tabla_Simulada!W317-Tabla_ValidaciónMétodo!W317</f>
        <v>0</v>
      </c>
      <c r="W317" s="81" t="n">
        <f aca="false">Tabla_Simulada!X317-Tabla_ValidaciónMétodo!X317</f>
        <v>0</v>
      </c>
      <c r="X317" s="81" t="n">
        <f aca="false">Tabla_Simulada!Y317-Tabla_ValidaciónMétodo!Y317</f>
        <v>0</v>
      </c>
      <c r="Y317" s="81" t="n">
        <f aca="false">Tabla_Simulada!Z317-Tabla_ValidaciónMétodo!Z317</f>
        <v>0</v>
      </c>
      <c r="Z317" s="81" t="n">
        <f aca="false">Tabla_Simulada!AA317-Tabla_ValidaciónMétodo!AA317</f>
        <v>0</v>
      </c>
      <c r="AC317" s="91" t="n">
        <f aca="false">Tabla_Simulada!AD317-Tabla_ValidaciónMétodo!AD317</f>
        <v>0</v>
      </c>
      <c r="AD317" s="92" t="n">
        <f aca="false">Tabla_Simulada!AE317-Tabla_ValidaciónMétodo!AE317</f>
        <v>0</v>
      </c>
      <c r="AE317" s="93" t="n">
        <f aca="false">Tabla_Simulada!AF317-Tabla_ValidaciónMétodo!AF317</f>
        <v>0</v>
      </c>
      <c r="AF317" s="92" t="n">
        <f aca="false">Tabla_Simulada!AG317-Tabla_ValidaciónMétodo!AG317</f>
        <v>0</v>
      </c>
      <c r="AG317" s="92" t="n">
        <f aca="false">Tabla_Simulada!AH317-Tabla_ValidaciónMétodo!AH317</f>
        <v>0</v>
      </c>
      <c r="AH317" s="92" t="n">
        <f aca="false">Tabla_Simulada!AI317-Tabla_ValidaciónMétodo!AI317</f>
        <v>0</v>
      </c>
      <c r="AI317" s="92" t="n">
        <f aca="false">Tabla_Simulada!AJ317-Tabla_ValidaciónMétodo!AJ317</f>
        <v>0</v>
      </c>
      <c r="AJ317" s="92" t="n">
        <f aca="false">Tabla_Simulada!AK317-Tabla_ValidaciónMétodo!AK317</f>
        <v>0</v>
      </c>
      <c r="AK317" s="92" t="n">
        <f aca="false">Tabla_Simulada!AL317-Tabla_ValidaciónMétodo!AL317</f>
        <v>0</v>
      </c>
      <c r="AL317" s="92" t="n">
        <f aca="false">Tabla_Simulada!AM317-Tabla_ValidaciónMétodo!AM317</f>
        <v>0</v>
      </c>
      <c r="AM317" s="92" t="n">
        <f aca="false">Tabla_Simulada!AN317-Tabla_ValidaciónMétodo!AN317</f>
        <v>0</v>
      </c>
      <c r="AO317" s="94" t="n">
        <f aca="false">Tabla_Simulada!AP317-Tabla_ValidaciónMétodo!AP317</f>
        <v>0</v>
      </c>
      <c r="AP317" s="81" t="n">
        <f aca="false">Tabla_Simulada!AQ317-Tabla_ValidaciónMétodo!AQ317</f>
        <v>0</v>
      </c>
      <c r="AQ317" s="94" t="n">
        <f aca="false">Tabla_Simulada!AR317-Tabla_ValidaciónMétodo!AR317</f>
        <v>0</v>
      </c>
      <c r="AR317" s="81" t="n">
        <f aca="false">Tabla_Simulada!AS317-Tabla_ValidaciónMétodo!AS317</f>
        <v>0</v>
      </c>
      <c r="AS317" s="94" t="n">
        <f aca="false">Tabla_Simulada!AT317-Tabla_ValidaciónMétodo!AT317</f>
        <v>0</v>
      </c>
      <c r="AT317" s="81" t="n">
        <f aca="false">Tabla_Simulada!AU317-Tabla_ValidaciónMétodo!AU317</f>
        <v>0</v>
      </c>
      <c r="AU317" s="94" t="n">
        <f aca="false">Tabla_Simulada!AV317-Tabla_ValidaciónMétodo!AV317</f>
        <v>0</v>
      </c>
      <c r="AV317" s="81" t="n">
        <f aca="false">Tabla_Simulada!AW317-Tabla_ValidaciónMétodo!AW317</f>
        <v>0</v>
      </c>
      <c r="AW317" s="94" t="n">
        <f aca="false">Tabla_Simulada!AX317-Tabla_ValidaciónMétodo!AX317</f>
        <v>0</v>
      </c>
      <c r="AX317" s="81" t="n">
        <f aca="false">Tabla_Simulada!AY317-Tabla_ValidaciónMétodo!AY317</f>
        <v>0</v>
      </c>
    </row>
    <row r="318" customFormat="false" ht="13.8" hidden="false" customHeight="false" outlineLevel="0" collapsed="false">
      <c r="A318" s="89" t="s">
        <v>67</v>
      </c>
      <c r="B318" s="81" t="n">
        <f aca="false">Tabla_Simulada!B318-Tabla_ValidaciónMétodo!B318</f>
        <v>0</v>
      </c>
      <c r="C318" s="81" t="n">
        <f aca="false">Tabla_Simulada!C318-Tabla_ValidaciónMétodo!C318</f>
        <v>0</v>
      </c>
      <c r="D318" s="81" t="n">
        <f aca="false">Tabla_Simulada!D318-Tabla_ValidaciónMétodo!D318</f>
        <v>0</v>
      </c>
      <c r="E318" s="81" t="n">
        <f aca="false">Tabla_Simulada!E318-Tabla_ValidaciónMétodo!E318</f>
        <v>0</v>
      </c>
      <c r="F318" s="81" t="n">
        <f aca="false">Tabla_Simulada!F318-Tabla_ValidaciónMétodo!F318</f>
        <v>0</v>
      </c>
      <c r="G318" s="81" t="n">
        <f aca="false">Tabla_Simulada!G318-Tabla_ValidaciónMétodo!G318</f>
        <v>0</v>
      </c>
      <c r="H318" s="81" t="n">
        <f aca="false">Tabla_Simulada!H318-Tabla_ValidaciónMétodo!H318</f>
        <v>0</v>
      </c>
      <c r="I318" s="94" t="n">
        <f aca="false">Tabla_Simulada!I318-Tabla_ValidaciónMétodo!I318</f>
        <v>0</v>
      </c>
      <c r="J318" s="81" t="n">
        <f aca="false">Tabla_Simulada!J318-Tabla_ValidaciónMétodo!J318</f>
        <v>0</v>
      </c>
      <c r="K318" s="94" t="n">
        <f aca="false">Tabla_Simulada!K318-Tabla_ValidaciónMétodo!K318</f>
        <v>0</v>
      </c>
      <c r="L318" s="81" t="n">
        <f aca="false">Tabla_Simulada!L318-Tabla_ValidaciónMétodo!L318</f>
        <v>0</v>
      </c>
      <c r="M318" s="94" t="n">
        <f aca="false">Tabla_Simulada!M318-Tabla_ValidaciónMétodo!M318</f>
        <v>0</v>
      </c>
      <c r="N318" s="81" t="n">
        <f aca="false">Tabla_Simulada!N318-Tabla_ValidaciónMétodo!N318</f>
        <v>0</v>
      </c>
      <c r="O318" s="81" t="n">
        <f aca="false">Tabla_Simulada!P318-Tabla_ValidaciónMétodo!P318</f>
        <v>0</v>
      </c>
      <c r="P318" s="81" t="n">
        <f aca="false">Tabla_Simulada!Q318-Tabla_ValidaciónMétodo!Q318</f>
        <v>0</v>
      </c>
      <c r="Q318" s="81" t="n">
        <f aca="false">Tabla_Simulada!R318-Tabla_ValidaciónMétodo!R318</f>
        <v>0</v>
      </c>
      <c r="S318" s="81" t="n">
        <f aca="false">Tabla_Simulada!T318-Tabla_ValidaciónMétodo!T318</f>
        <v>0</v>
      </c>
      <c r="T318" s="81" t="n">
        <f aca="false">Tabla_Simulada!U318-Tabla_ValidaciónMétodo!U318</f>
        <v>0</v>
      </c>
      <c r="U318" s="81" t="n">
        <f aca="false">Tabla_Simulada!V318-Tabla_ValidaciónMétodo!V318</f>
        <v>0</v>
      </c>
      <c r="V318" s="81" t="n">
        <f aca="false">Tabla_Simulada!W318-Tabla_ValidaciónMétodo!W318</f>
        <v>0</v>
      </c>
      <c r="W318" s="81" t="n">
        <f aca="false">Tabla_Simulada!X318-Tabla_ValidaciónMétodo!X318</f>
        <v>0</v>
      </c>
      <c r="X318" s="81" t="n">
        <f aca="false">Tabla_Simulada!Y318-Tabla_ValidaciónMétodo!Y318</f>
        <v>0</v>
      </c>
      <c r="Y318" s="81" t="n">
        <f aca="false">Tabla_Simulada!Z318-Tabla_ValidaciónMétodo!Z318</f>
        <v>0</v>
      </c>
      <c r="Z318" s="81" t="n">
        <f aca="false">Tabla_Simulada!AA318-Tabla_ValidaciónMétodo!AA318</f>
        <v>0</v>
      </c>
      <c r="AC318" s="91" t="n">
        <f aca="false">Tabla_Simulada!AD318-Tabla_ValidaciónMétodo!AD318</f>
        <v>0</v>
      </c>
      <c r="AD318" s="92" t="n">
        <f aca="false">Tabla_Simulada!AE318-Tabla_ValidaciónMétodo!AE318</f>
        <v>0</v>
      </c>
      <c r="AE318" s="93" t="n">
        <f aca="false">Tabla_Simulada!AF318-Tabla_ValidaciónMétodo!AF318</f>
        <v>0</v>
      </c>
      <c r="AF318" s="92" t="n">
        <f aca="false">Tabla_Simulada!AG318-Tabla_ValidaciónMétodo!AG318</f>
        <v>0</v>
      </c>
      <c r="AG318" s="92" t="n">
        <f aca="false">Tabla_Simulada!AH318-Tabla_ValidaciónMétodo!AH318</f>
        <v>0</v>
      </c>
      <c r="AH318" s="92" t="n">
        <f aca="false">Tabla_Simulada!AI318-Tabla_ValidaciónMétodo!AI318</f>
        <v>0</v>
      </c>
      <c r="AI318" s="92" t="n">
        <f aca="false">Tabla_Simulada!AJ318-Tabla_ValidaciónMétodo!AJ318</f>
        <v>0</v>
      </c>
      <c r="AJ318" s="92" t="n">
        <f aca="false">Tabla_Simulada!AK318-Tabla_ValidaciónMétodo!AK318</f>
        <v>0</v>
      </c>
      <c r="AK318" s="92" t="n">
        <f aca="false">Tabla_Simulada!AL318-Tabla_ValidaciónMétodo!AL318</f>
        <v>0</v>
      </c>
      <c r="AL318" s="92" t="n">
        <f aca="false">Tabla_Simulada!AM318-Tabla_ValidaciónMétodo!AM318</f>
        <v>0</v>
      </c>
      <c r="AM318" s="92" t="n">
        <f aca="false">Tabla_Simulada!AN318-Tabla_ValidaciónMétodo!AN318</f>
        <v>0</v>
      </c>
      <c r="AO318" s="94" t="n">
        <f aca="false">Tabla_Simulada!AP318-Tabla_ValidaciónMétodo!AP318</f>
        <v>0</v>
      </c>
      <c r="AP318" s="81" t="n">
        <f aca="false">Tabla_Simulada!AQ318-Tabla_ValidaciónMétodo!AQ318</f>
        <v>0</v>
      </c>
      <c r="AQ318" s="94" t="n">
        <f aca="false">Tabla_Simulada!AR318-Tabla_ValidaciónMétodo!AR318</f>
        <v>0</v>
      </c>
      <c r="AR318" s="81" t="n">
        <f aca="false">Tabla_Simulada!AS318-Tabla_ValidaciónMétodo!AS318</f>
        <v>0</v>
      </c>
      <c r="AS318" s="94" t="n">
        <f aca="false">Tabla_Simulada!AT318-Tabla_ValidaciónMétodo!AT318</f>
        <v>0</v>
      </c>
      <c r="AT318" s="81" t="n">
        <f aca="false">Tabla_Simulada!AU318-Tabla_ValidaciónMétodo!AU318</f>
        <v>0</v>
      </c>
      <c r="AU318" s="94" t="n">
        <f aca="false">Tabla_Simulada!AV318-Tabla_ValidaciónMétodo!AV318</f>
        <v>0</v>
      </c>
      <c r="AV318" s="81" t="n">
        <f aca="false">Tabla_Simulada!AW318-Tabla_ValidaciónMétodo!AW318</f>
        <v>0</v>
      </c>
      <c r="AW318" s="94" t="n">
        <f aca="false">Tabla_Simulada!AX318-Tabla_ValidaciónMétodo!AX318</f>
        <v>0</v>
      </c>
      <c r="AX318" s="81" t="n">
        <f aca="false">Tabla_Simulada!AY318-Tabla_ValidaciónMétodo!AY318</f>
        <v>0</v>
      </c>
    </row>
    <row r="319" customFormat="false" ht="13.8" hidden="false" customHeight="false" outlineLevel="0" collapsed="false">
      <c r="A319" s="89" t="s">
        <v>68</v>
      </c>
      <c r="B319" s="81" t="n">
        <f aca="false">Tabla_Simulada!B319-Tabla_ValidaciónMétodo!B319</f>
        <v>0</v>
      </c>
      <c r="C319" s="81" t="n">
        <f aca="false">Tabla_Simulada!C319-Tabla_ValidaciónMétodo!C319</f>
        <v>0</v>
      </c>
      <c r="D319" s="81" t="n">
        <f aca="false">Tabla_Simulada!D319-Tabla_ValidaciónMétodo!D319</f>
        <v>0</v>
      </c>
      <c r="E319" s="81" t="n">
        <f aca="false">Tabla_Simulada!E319-Tabla_ValidaciónMétodo!E319</f>
        <v>0</v>
      </c>
      <c r="F319" s="81" t="n">
        <f aca="false">Tabla_Simulada!F319-Tabla_ValidaciónMétodo!F319</f>
        <v>0</v>
      </c>
      <c r="G319" s="81" t="n">
        <f aca="false">Tabla_Simulada!G319-Tabla_ValidaciónMétodo!G319</f>
        <v>0</v>
      </c>
      <c r="H319" s="81" t="n">
        <f aca="false">Tabla_Simulada!H319-Tabla_ValidaciónMétodo!H319</f>
        <v>0</v>
      </c>
      <c r="I319" s="94" t="n">
        <f aca="false">Tabla_Simulada!I319-Tabla_ValidaciónMétodo!I319</f>
        <v>0</v>
      </c>
      <c r="J319" s="81" t="n">
        <f aca="false">Tabla_Simulada!J319-Tabla_ValidaciónMétodo!J319</f>
        <v>0</v>
      </c>
      <c r="K319" s="94" t="n">
        <f aca="false">Tabla_Simulada!K319-Tabla_ValidaciónMétodo!K319</f>
        <v>0</v>
      </c>
      <c r="L319" s="81" t="n">
        <f aca="false">Tabla_Simulada!L319-Tabla_ValidaciónMétodo!L319</f>
        <v>0</v>
      </c>
      <c r="M319" s="94" t="n">
        <f aca="false">Tabla_Simulada!M319-Tabla_ValidaciónMétodo!M319</f>
        <v>0</v>
      </c>
      <c r="N319" s="81" t="n">
        <f aca="false">Tabla_Simulada!N319-Tabla_ValidaciónMétodo!N319</f>
        <v>0</v>
      </c>
      <c r="O319" s="81" t="n">
        <f aca="false">Tabla_Simulada!P319-Tabla_ValidaciónMétodo!P319</f>
        <v>0</v>
      </c>
      <c r="P319" s="81" t="n">
        <f aca="false">Tabla_Simulada!Q319-Tabla_ValidaciónMétodo!Q319</f>
        <v>0</v>
      </c>
      <c r="Q319" s="81" t="n">
        <f aca="false">Tabla_Simulada!R319-Tabla_ValidaciónMétodo!R319</f>
        <v>0</v>
      </c>
      <c r="S319" s="81" t="n">
        <f aca="false">Tabla_Simulada!T319-Tabla_ValidaciónMétodo!T319</f>
        <v>0</v>
      </c>
      <c r="T319" s="81" t="n">
        <f aca="false">Tabla_Simulada!U319-Tabla_ValidaciónMétodo!U319</f>
        <v>0</v>
      </c>
      <c r="U319" s="81" t="n">
        <f aca="false">Tabla_Simulada!V319-Tabla_ValidaciónMétodo!V319</f>
        <v>0</v>
      </c>
      <c r="V319" s="81" t="n">
        <f aca="false">Tabla_Simulada!W319-Tabla_ValidaciónMétodo!W319</f>
        <v>0</v>
      </c>
      <c r="W319" s="81" t="n">
        <f aca="false">Tabla_Simulada!X319-Tabla_ValidaciónMétodo!X319</f>
        <v>0</v>
      </c>
      <c r="X319" s="81" t="n">
        <f aca="false">Tabla_Simulada!Y319-Tabla_ValidaciónMétodo!Y319</f>
        <v>0</v>
      </c>
      <c r="Y319" s="81" t="n">
        <f aca="false">Tabla_Simulada!Z319-Tabla_ValidaciónMétodo!Z319</f>
        <v>0</v>
      </c>
      <c r="Z319" s="81" t="n">
        <f aca="false">Tabla_Simulada!AA319-Tabla_ValidaciónMétodo!AA319</f>
        <v>0</v>
      </c>
      <c r="AC319" s="91" t="n">
        <f aca="false">Tabla_Simulada!AD319-Tabla_ValidaciónMétodo!AD319</f>
        <v>0</v>
      </c>
      <c r="AD319" s="92" t="n">
        <f aca="false">Tabla_Simulada!AE319-Tabla_ValidaciónMétodo!AE319</f>
        <v>0</v>
      </c>
      <c r="AE319" s="93" t="n">
        <f aca="false">Tabla_Simulada!AF319-Tabla_ValidaciónMétodo!AF319</f>
        <v>0</v>
      </c>
      <c r="AF319" s="92" t="n">
        <f aca="false">Tabla_Simulada!AG319-Tabla_ValidaciónMétodo!AG319</f>
        <v>0</v>
      </c>
      <c r="AG319" s="92" t="n">
        <f aca="false">Tabla_Simulada!AH319-Tabla_ValidaciónMétodo!AH319</f>
        <v>0</v>
      </c>
      <c r="AH319" s="92" t="n">
        <f aca="false">Tabla_Simulada!AI319-Tabla_ValidaciónMétodo!AI319</f>
        <v>0</v>
      </c>
      <c r="AI319" s="92" t="n">
        <f aca="false">Tabla_Simulada!AJ319-Tabla_ValidaciónMétodo!AJ319</f>
        <v>0</v>
      </c>
      <c r="AJ319" s="92" t="n">
        <f aca="false">Tabla_Simulada!AK319-Tabla_ValidaciónMétodo!AK319</f>
        <v>0</v>
      </c>
      <c r="AK319" s="92" t="n">
        <f aca="false">Tabla_Simulada!AL319-Tabla_ValidaciónMétodo!AL319</f>
        <v>0</v>
      </c>
      <c r="AL319" s="92" t="n">
        <f aca="false">Tabla_Simulada!AM319-Tabla_ValidaciónMétodo!AM319</f>
        <v>0</v>
      </c>
      <c r="AM319" s="92" t="n">
        <f aca="false">Tabla_Simulada!AN319-Tabla_ValidaciónMétodo!AN319</f>
        <v>0</v>
      </c>
      <c r="AO319" s="94" t="n">
        <f aca="false">Tabla_Simulada!AP319-Tabla_ValidaciónMétodo!AP319</f>
        <v>0</v>
      </c>
      <c r="AP319" s="81" t="n">
        <f aca="false">Tabla_Simulada!AQ319-Tabla_ValidaciónMétodo!AQ319</f>
        <v>0</v>
      </c>
      <c r="AQ319" s="94" t="n">
        <f aca="false">Tabla_Simulada!AR319-Tabla_ValidaciónMétodo!AR319</f>
        <v>0</v>
      </c>
      <c r="AR319" s="81" t="n">
        <f aca="false">Tabla_Simulada!AS319-Tabla_ValidaciónMétodo!AS319</f>
        <v>0</v>
      </c>
      <c r="AS319" s="94" t="n">
        <f aca="false">Tabla_Simulada!AT319-Tabla_ValidaciónMétodo!AT319</f>
        <v>0</v>
      </c>
      <c r="AT319" s="81" t="n">
        <f aca="false">Tabla_Simulada!AU319-Tabla_ValidaciónMétodo!AU319</f>
        <v>0</v>
      </c>
      <c r="AU319" s="94" t="n">
        <f aca="false">Tabla_Simulada!AV319-Tabla_ValidaciónMétodo!AV319</f>
        <v>0</v>
      </c>
      <c r="AV319" s="81" t="n">
        <f aca="false">Tabla_Simulada!AW319-Tabla_ValidaciónMétodo!AW319</f>
        <v>0</v>
      </c>
      <c r="AW319" s="94" t="n">
        <f aca="false">Tabla_Simulada!AX319-Tabla_ValidaciónMétodo!AX319</f>
        <v>0</v>
      </c>
      <c r="AX319" s="81" t="n">
        <f aca="false">Tabla_Simulada!AY319-Tabla_ValidaciónMétodo!AY319</f>
        <v>0</v>
      </c>
    </row>
    <row r="320" customFormat="false" ht="13.8" hidden="false" customHeight="false" outlineLevel="0" collapsed="false">
      <c r="A320" s="104" t="s">
        <v>71</v>
      </c>
      <c r="B320" s="108" t="n">
        <f aca="false">Tabla_Simulada!B320-Tabla_ValidaciónMétodo!B320</f>
        <v>0</v>
      </c>
      <c r="C320" s="108" t="n">
        <f aca="false">Tabla_Simulada!C320-Tabla_ValidaciónMétodo!C320</f>
        <v>0</v>
      </c>
      <c r="D320" s="108" t="n">
        <f aca="false">Tabla_Simulada!D320-Tabla_ValidaciónMétodo!D320</f>
        <v>0</v>
      </c>
      <c r="E320" s="108" t="n">
        <f aca="false">Tabla_Simulada!E320-Tabla_ValidaciónMétodo!E320</f>
        <v>0</v>
      </c>
      <c r="F320" s="108" t="n">
        <f aca="false">Tabla_Simulada!F320-Tabla_ValidaciónMétodo!F320</f>
        <v>0</v>
      </c>
      <c r="G320" s="108" t="n">
        <f aca="false">Tabla_Simulada!G320-Tabla_ValidaciónMétodo!G320</f>
        <v>0</v>
      </c>
      <c r="H320" s="108" t="n">
        <f aca="false">Tabla_Simulada!H320-Tabla_ValidaciónMétodo!H320</f>
        <v>0</v>
      </c>
      <c r="I320" s="116" t="n">
        <f aca="false">Tabla_Simulada!I320-Tabla_ValidaciónMétodo!I320</f>
        <v>0</v>
      </c>
      <c r="J320" s="108" t="n">
        <f aca="false">Tabla_Simulada!J320-Tabla_ValidaciónMétodo!J320</f>
        <v>0</v>
      </c>
      <c r="K320" s="116" t="n">
        <f aca="false">Tabla_Simulada!K320-Tabla_ValidaciónMétodo!K320</f>
        <v>0</v>
      </c>
      <c r="L320" s="108" t="n">
        <f aca="false">Tabla_Simulada!L320-Tabla_ValidaciónMétodo!L320</f>
        <v>0</v>
      </c>
      <c r="M320" s="116" t="n">
        <f aca="false">Tabla_Simulada!M320-Tabla_ValidaciónMétodo!M320</f>
        <v>0</v>
      </c>
      <c r="N320" s="108" t="n">
        <f aca="false">Tabla_Simulada!N320-Tabla_ValidaciónMétodo!N320</f>
        <v>0</v>
      </c>
      <c r="O320" s="108" t="n">
        <f aca="false">Tabla_Simulada!P320-Tabla_ValidaciónMétodo!P320</f>
        <v>0</v>
      </c>
      <c r="P320" s="108" t="n">
        <f aca="false">Tabla_Simulada!Q320-Tabla_ValidaciónMétodo!Q320</f>
        <v>0</v>
      </c>
      <c r="Q320" s="108" t="n">
        <f aca="false">Tabla_Simulada!R320-Tabla_ValidaciónMétodo!R320</f>
        <v>0</v>
      </c>
      <c r="S320" s="108" t="n">
        <f aca="false">Tabla_Simulada!T320-Tabla_ValidaciónMétodo!T320</f>
        <v>0</v>
      </c>
      <c r="T320" s="108" t="n">
        <f aca="false">Tabla_Simulada!U320-Tabla_ValidaciónMétodo!U320</f>
        <v>0</v>
      </c>
      <c r="U320" s="108" t="n">
        <f aca="false">Tabla_Simulada!V320-Tabla_ValidaciónMétodo!V320</f>
        <v>0</v>
      </c>
      <c r="V320" s="108" t="n">
        <f aca="false">Tabla_Simulada!W320-Tabla_ValidaciónMétodo!W320</f>
        <v>0</v>
      </c>
      <c r="W320" s="108" t="n">
        <f aca="false">Tabla_Simulada!X320-Tabla_ValidaciónMétodo!X320</f>
        <v>0</v>
      </c>
      <c r="X320" s="108" t="n">
        <f aca="false">Tabla_Simulada!Y320-Tabla_ValidaciónMétodo!Y320</f>
        <v>0</v>
      </c>
      <c r="Y320" s="108" t="n">
        <f aca="false">Tabla_Simulada!Z320-Tabla_ValidaciónMétodo!Z320</f>
        <v>0</v>
      </c>
      <c r="Z320" s="108" t="n">
        <f aca="false">Tabla_Simulada!AA320-Tabla_ValidaciónMétodo!AA320</f>
        <v>0</v>
      </c>
      <c r="AB320" s="112" t="s">
        <v>295</v>
      </c>
      <c r="AC320" s="112" t="n">
        <f aca="false">Tabla_Simulada!AD320-Tabla_ValidaciónMétodo!AD320</f>
        <v>0</v>
      </c>
      <c r="AD320" s="111"/>
      <c r="AE320" s="113" t="n">
        <f aca="false">Tabla_Simulada!AF320-Tabla_ValidaciónMétodo!AF320</f>
        <v>0</v>
      </c>
      <c r="AF320" s="111"/>
      <c r="AG320" s="114" t="n">
        <f aca="false">Tabla_Simulada!AH320-Tabla_ValidaciónMétodo!AH320</f>
        <v>0</v>
      </c>
      <c r="AH320" s="111"/>
      <c r="AI320" s="114" t="n">
        <f aca="false">Tabla_Simulada!AJ320-Tabla_ValidaciónMétodo!AJ320</f>
        <v>0</v>
      </c>
      <c r="AJ320" s="111"/>
      <c r="AK320" s="114" t="n">
        <f aca="false">Tabla_Simulada!AL320-Tabla_ValidaciónMétodo!AL320</f>
        <v>0</v>
      </c>
      <c r="AL320" s="115"/>
      <c r="AM320" s="114" t="n">
        <f aca="false">Tabla_Simulada!AN320-Tabla_ValidaciónMétodo!AN320</f>
        <v>0</v>
      </c>
      <c r="AO320" s="116" t="n">
        <f aca="false">Tabla_Simulada!AP320-Tabla_ValidaciónMétodo!AP320</f>
        <v>0</v>
      </c>
      <c r="AP320" s="108" t="n">
        <f aca="false">Tabla_Simulada!AQ320-Tabla_ValidaciónMétodo!AQ320</f>
        <v>0</v>
      </c>
      <c r="AQ320" s="116" t="n">
        <f aca="false">Tabla_Simulada!AR320-Tabla_ValidaciónMétodo!AR320</f>
        <v>0</v>
      </c>
      <c r="AR320" s="108" t="n">
        <f aca="false">Tabla_Simulada!AS320-Tabla_ValidaciónMétodo!AS320</f>
        <v>0</v>
      </c>
      <c r="AS320" s="116" t="n">
        <f aca="false">Tabla_Simulada!AT320-Tabla_ValidaciónMétodo!AT320</f>
        <v>0</v>
      </c>
      <c r="AT320" s="108" t="n">
        <f aca="false">Tabla_Simulada!AU320-Tabla_ValidaciónMétodo!AU320</f>
        <v>0</v>
      </c>
      <c r="AU320" s="116" t="n">
        <f aca="false">Tabla_Simulada!AV320-Tabla_ValidaciónMétodo!AV320</f>
        <v>0</v>
      </c>
      <c r="AV320" s="108" t="n">
        <f aca="false">Tabla_Simulada!AW320-Tabla_ValidaciónMétodo!AW320</f>
        <v>0</v>
      </c>
      <c r="AW320" s="116" t="n">
        <f aca="false">Tabla_Simulada!AX320-Tabla_ValidaciónMétodo!AX320</f>
        <v>0</v>
      </c>
      <c r="AX320" s="108" t="n">
        <f aca="false">Tabla_Simulada!AY320-Tabla_ValidaciónMétodo!AY320</f>
        <v>0</v>
      </c>
    </row>
    <row r="321" customFormat="false" ht="13.8" hidden="false" customHeight="false" outlineLevel="0" collapsed="false">
      <c r="A321" s="57" t="s">
        <v>72</v>
      </c>
      <c r="AB321" s="112" t="s">
        <v>296</v>
      </c>
      <c r="AC321" s="112" t="n">
        <f aca="false">Tabla_Simulada!AD321-Tabla_ValidaciónMétodo!AD321</f>
        <v>0</v>
      </c>
      <c r="AD321" s="111"/>
      <c r="AE321" s="113" t="n">
        <f aca="false">Tabla_Simulada!AF321-Tabla_ValidaciónMétodo!AF321</f>
        <v>0</v>
      </c>
      <c r="AF321" s="111"/>
      <c r="AG321" s="114" t="n">
        <f aca="false">Tabla_Simulada!AH321-Tabla_ValidaciónMétodo!AH321</f>
        <v>0</v>
      </c>
      <c r="AH321" s="111"/>
      <c r="AI321" s="114" t="n">
        <f aca="false">Tabla_Simulada!AJ321-Tabla_ValidaciónMétodo!AJ321</f>
        <v>0</v>
      </c>
      <c r="AJ321" s="111"/>
      <c r="AK321" s="114" t="n">
        <f aca="false">Tabla_Simulada!AL321-Tabla_ValidaciónMétodo!AL321</f>
        <v>0</v>
      </c>
      <c r="AL321" s="111"/>
      <c r="AM321" s="114"/>
    </row>
    <row r="322" customFormat="false" ht="13.8" hidden="false" customHeight="false" outlineLevel="0" collapsed="false">
      <c r="A322" s="57" t="s">
        <v>82</v>
      </c>
    </row>
    <row r="323" customFormat="false" ht="13.8" hidden="false" customHeight="false" outlineLevel="0" collapsed="false">
      <c r="A323" s="57"/>
    </row>
    <row r="324" customFormat="false" ht="13.8" hidden="false" customHeight="false" outlineLevel="0" collapsed="false">
      <c r="A324" s="57"/>
    </row>
    <row r="325" customFormat="false" ht="13.8" hidden="false" customHeight="false" outlineLevel="0" collapsed="false">
      <c r="A325" s="57"/>
    </row>
    <row r="326" customFormat="false" ht="13.8" hidden="false" customHeight="false" outlineLevel="0" collapsed="false">
      <c r="A326" s="16" t="str">
        <f aca="false">"Tabla " &amp; TEXT((ROW()+24) / 35, "0")</f>
        <v>Tabla 10</v>
      </c>
      <c r="B326" s="16"/>
      <c r="C326" s="16"/>
      <c r="D326" s="16"/>
      <c r="E326" s="16"/>
      <c r="F326" s="16"/>
      <c r="G326" s="16"/>
      <c r="H326" s="16"/>
      <c r="I326" s="16"/>
      <c r="J326" s="16"/>
      <c r="S326" s="189"/>
      <c r="T326" s="189"/>
      <c r="U326" s="189"/>
      <c r="V326" s="189"/>
      <c r="W326" s="189"/>
      <c r="X326" s="189"/>
      <c r="Y326" s="189"/>
      <c r="Z326" s="189"/>
    </row>
    <row r="327" customFormat="false" ht="13.8" hidden="false" customHeight="false" outlineLevel="0" collapsed="false">
      <c r="A327" s="16" t="s">
        <v>164</v>
      </c>
      <c r="B327" s="16"/>
      <c r="C327" s="16"/>
      <c r="D327" s="16"/>
      <c r="E327" s="16"/>
      <c r="F327" s="16"/>
      <c r="G327" s="16"/>
      <c r="H327" s="16"/>
      <c r="I327" s="16"/>
      <c r="J327" s="16"/>
      <c r="S327" s="189"/>
      <c r="T327" s="189"/>
      <c r="U327" s="189"/>
      <c r="V327" s="189"/>
      <c r="W327" s="189"/>
      <c r="X327" s="189"/>
      <c r="Y327" s="189"/>
      <c r="Z327" s="189"/>
    </row>
    <row r="328" customFormat="false" ht="15.8" hidden="false" customHeight="true" outlineLevel="0" collapsed="false">
      <c r="A328" s="66" t="s">
        <v>30</v>
      </c>
      <c r="B328" s="136" t="s">
        <v>275</v>
      </c>
      <c r="C328" s="136"/>
      <c r="D328" s="136"/>
      <c r="E328" s="136"/>
      <c r="F328" s="136"/>
      <c r="G328" s="136"/>
      <c r="H328" s="136"/>
      <c r="I328" s="69" t="s">
        <v>32</v>
      </c>
      <c r="J328" s="69" t="s">
        <v>33</v>
      </c>
      <c r="K328" s="69" t="s">
        <v>276</v>
      </c>
      <c r="L328" s="69" t="s">
        <v>277</v>
      </c>
      <c r="M328" s="69" t="s">
        <v>278</v>
      </c>
      <c r="N328" s="69" t="s">
        <v>34</v>
      </c>
      <c r="O328" s="69" t="s">
        <v>280</v>
      </c>
      <c r="P328" s="69" t="s">
        <v>281</v>
      </c>
      <c r="Q328" s="69" t="s">
        <v>282</v>
      </c>
      <c r="S328" s="136" t="s">
        <v>275</v>
      </c>
      <c r="T328" s="136"/>
      <c r="U328" s="136"/>
      <c r="V328" s="136"/>
      <c r="W328" s="136"/>
      <c r="X328" s="136"/>
      <c r="Y328" s="136"/>
      <c r="Z328" s="136"/>
      <c r="AC328" s="73" t="s">
        <v>284</v>
      </c>
      <c r="AD328" s="73"/>
      <c r="AE328" s="73" t="s">
        <v>285</v>
      </c>
      <c r="AF328" s="73"/>
      <c r="AG328" s="73" t="s">
        <v>286</v>
      </c>
      <c r="AH328" s="73"/>
      <c r="AI328" s="73" t="s">
        <v>287</v>
      </c>
      <c r="AJ328" s="73"/>
      <c r="AK328" s="73" t="s">
        <v>288</v>
      </c>
      <c r="AL328" s="73"/>
      <c r="AM328" s="74" t="s">
        <v>289</v>
      </c>
      <c r="AO328" s="73" t="s">
        <v>284</v>
      </c>
      <c r="AP328" s="73"/>
      <c r="AQ328" s="73" t="s">
        <v>285</v>
      </c>
      <c r="AR328" s="73"/>
      <c r="AS328" s="73" t="s">
        <v>286</v>
      </c>
      <c r="AT328" s="73"/>
      <c r="AU328" s="73" t="s">
        <v>287</v>
      </c>
      <c r="AV328" s="73"/>
      <c r="AW328" s="74" t="s">
        <v>288</v>
      </c>
      <c r="AX328" s="74"/>
    </row>
    <row r="329" customFormat="false" ht="37.3" hidden="false" customHeight="false" outlineLevel="0" collapsed="false">
      <c r="A329" s="66"/>
      <c r="B329" s="137" t="s">
        <v>165</v>
      </c>
      <c r="C329" s="137" t="s">
        <v>166</v>
      </c>
      <c r="D329" s="137" t="s">
        <v>167</v>
      </c>
      <c r="E329" s="137" t="s">
        <v>168</v>
      </c>
      <c r="F329" s="137" t="s">
        <v>169</v>
      </c>
      <c r="G329" s="137" t="s">
        <v>170</v>
      </c>
      <c r="H329" s="137" t="s">
        <v>171</v>
      </c>
      <c r="I329" s="69"/>
      <c r="J329" s="69"/>
      <c r="K329" s="69"/>
      <c r="L329" s="69"/>
      <c r="M329" s="69"/>
      <c r="N329" s="69"/>
      <c r="O329" s="69"/>
      <c r="P329" s="69"/>
      <c r="Q329" s="69"/>
      <c r="S329" s="137" t="s">
        <v>165</v>
      </c>
      <c r="T329" s="137" t="s">
        <v>166</v>
      </c>
      <c r="U329" s="137" t="s">
        <v>167</v>
      </c>
      <c r="V329" s="137" t="s">
        <v>168</v>
      </c>
      <c r="W329" s="137" t="s">
        <v>169</v>
      </c>
      <c r="X329" s="137" t="s">
        <v>170</v>
      </c>
      <c r="Y329" s="137" t="s">
        <v>171</v>
      </c>
      <c r="Z329" s="69" t="s">
        <v>43</v>
      </c>
      <c r="AC329" s="73" t="s">
        <v>290</v>
      </c>
      <c r="AD329" s="73" t="s">
        <v>291</v>
      </c>
      <c r="AE329" s="73" t="s">
        <v>290</v>
      </c>
      <c r="AF329" s="73" t="s">
        <v>291</v>
      </c>
      <c r="AG329" s="73" t="s">
        <v>290</v>
      </c>
      <c r="AH329" s="73" t="s">
        <v>291</v>
      </c>
      <c r="AI329" s="73" t="s">
        <v>290</v>
      </c>
      <c r="AJ329" s="73" t="s">
        <v>291</v>
      </c>
      <c r="AK329" s="73" t="s">
        <v>290</v>
      </c>
      <c r="AL329" s="73" t="s">
        <v>291</v>
      </c>
      <c r="AM329" s="75" t="s">
        <v>292</v>
      </c>
      <c r="AO329" s="73" t="s">
        <v>293</v>
      </c>
      <c r="AP329" s="73" t="s">
        <v>294</v>
      </c>
      <c r="AQ329" s="73" t="s">
        <v>293</v>
      </c>
      <c r="AR329" s="73" t="s">
        <v>294</v>
      </c>
      <c r="AS329" s="73" t="s">
        <v>293</v>
      </c>
      <c r="AT329" s="73" t="s">
        <v>294</v>
      </c>
      <c r="AU329" s="73" t="s">
        <v>293</v>
      </c>
      <c r="AV329" s="73" t="s">
        <v>294</v>
      </c>
      <c r="AW329" s="73" t="s">
        <v>293</v>
      </c>
      <c r="AX329" s="75" t="s">
        <v>294</v>
      </c>
    </row>
    <row r="330" customFormat="false" ht="13.8" hidden="false" customHeight="false" outlineLevel="0" collapsed="false">
      <c r="A330" s="76" t="s">
        <v>44</v>
      </c>
      <c r="B330" s="79" t="n">
        <f aca="false">Tabla_Simulada!B330-Tabla_ValidaciónMétodo!B330</f>
        <v>0</v>
      </c>
      <c r="C330" s="79" t="n">
        <f aca="false">Tabla_Simulada!C330-Tabla_ValidaciónMétodo!C330</f>
        <v>0</v>
      </c>
      <c r="D330" s="79" t="n">
        <f aca="false">Tabla_Simulada!D330-Tabla_ValidaciónMétodo!D330</f>
        <v>0</v>
      </c>
      <c r="E330" s="79" t="n">
        <f aca="false">Tabla_Simulada!E330-Tabla_ValidaciónMétodo!E330</f>
        <v>0</v>
      </c>
      <c r="F330" s="79" t="n">
        <f aca="false">Tabla_Simulada!F330-Tabla_ValidaciónMétodo!F330</f>
        <v>0</v>
      </c>
      <c r="G330" s="79" t="n">
        <f aca="false">Tabla_Simulada!G330-Tabla_ValidaciónMétodo!G330</f>
        <v>0</v>
      </c>
      <c r="H330" s="79" t="n">
        <f aca="false">Tabla_Simulada!H330-Tabla_ValidaciónMétodo!H330</f>
        <v>0</v>
      </c>
      <c r="I330" s="88" t="n">
        <f aca="false">Tabla_Simulada!I330-Tabla_ValidaciónMétodo!I330</f>
        <v>0</v>
      </c>
      <c r="J330" s="79" t="n">
        <f aca="false">Tabla_Simulada!J330-Tabla_ValidaciónMétodo!J330</f>
        <v>0</v>
      </c>
      <c r="K330" s="88" t="n">
        <f aca="false">Tabla_Simulada!K330-Tabla_ValidaciónMétodo!K330</f>
        <v>0</v>
      </c>
      <c r="L330" s="81" t="n">
        <f aca="false">Tabla_Simulada!L330-Tabla_ValidaciónMétodo!L330</f>
        <v>0</v>
      </c>
      <c r="M330" s="94" t="n">
        <f aca="false">Tabla_Simulada!M330-Tabla_ValidaciónMétodo!M330</f>
        <v>0</v>
      </c>
      <c r="N330" s="81" t="n">
        <f aca="false">Tabla_Simulada!N330-Tabla_ValidaciónMétodo!N330</f>
        <v>0</v>
      </c>
      <c r="O330" s="81" t="n">
        <f aca="false">Tabla_Simulada!P330-Tabla_ValidaciónMétodo!P330</f>
        <v>0</v>
      </c>
      <c r="P330" s="81" t="n">
        <f aca="false">Tabla_Simulada!Q330-Tabla_ValidaciónMétodo!Q330</f>
        <v>0</v>
      </c>
      <c r="Q330" s="81" t="n">
        <f aca="false">Tabla_Simulada!R330-Tabla_ValidaciónMétodo!R330</f>
        <v>0</v>
      </c>
      <c r="S330" s="79" t="n">
        <f aca="false">Tabla_Simulada!T330-Tabla_ValidaciónMétodo!T330</f>
        <v>0</v>
      </c>
      <c r="T330" s="79" t="n">
        <f aca="false">Tabla_Simulada!U330-Tabla_ValidaciónMétodo!U330</f>
        <v>0</v>
      </c>
      <c r="U330" s="79" t="n">
        <f aca="false">Tabla_Simulada!V330-Tabla_ValidaciónMétodo!V330</f>
        <v>0</v>
      </c>
      <c r="V330" s="79" t="n">
        <f aca="false">Tabla_Simulada!W330-Tabla_ValidaciónMétodo!W330</f>
        <v>0</v>
      </c>
      <c r="W330" s="79" t="n">
        <f aca="false">Tabla_Simulada!X330-Tabla_ValidaciónMétodo!X330</f>
        <v>0</v>
      </c>
      <c r="X330" s="79" t="n">
        <f aca="false">Tabla_Simulada!Y330-Tabla_ValidaciónMétodo!Y330</f>
        <v>0</v>
      </c>
      <c r="Y330" s="79" t="n">
        <f aca="false">Tabla_Simulada!Z330-Tabla_ValidaciónMétodo!Z330</f>
        <v>0</v>
      </c>
      <c r="Z330" s="79" t="n">
        <f aca="false">Tabla_Simulada!AA330-Tabla_ValidaciónMétodo!AA330</f>
        <v>0</v>
      </c>
      <c r="AC330" s="85" t="n">
        <f aca="false">Tabla_Simulada!AD330-Tabla_ValidaciónMétodo!AD330</f>
        <v>0</v>
      </c>
      <c r="AD330" s="86" t="n">
        <f aca="false">Tabla_Simulada!AE330-Tabla_ValidaciónMétodo!AE330</f>
        <v>0</v>
      </c>
      <c r="AE330" s="87" t="n">
        <f aca="false">Tabla_Simulada!AF330-Tabla_ValidaciónMétodo!AF330</f>
        <v>0</v>
      </c>
      <c r="AF330" s="86" t="n">
        <f aca="false">Tabla_Simulada!AG330-Tabla_ValidaciónMétodo!AG330</f>
        <v>0</v>
      </c>
      <c r="AG330" s="86" t="n">
        <f aca="false">Tabla_Simulada!AH330-Tabla_ValidaciónMétodo!AH330</f>
        <v>0</v>
      </c>
      <c r="AH330" s="86" t="n">
        <f aca="false">Tabla_Simulada!AI330-Tabla_ValidaciónMétodo!AI330</f>
        <v>0</v>
      </c>
      <c r="AI330" s="86" t="n">
        <f aca="false">Tabla_Simulada!AJ330-Tabla_ValidaciónMétodo!AJ330</f>
        <v>0</v>
      </c>
      <c r="AJ330" s="86" t="n">
        <f aca="false">Tabla_Simulada!AK330-Tabla_ValidaciónMétodo!AK330</f>
        <v>0</v>
      </c>
      <c r="AK330" s="86" t="n">
        <f aca="false">Tabla_Simulada!AL330-Tabla_ValidaciónMétodo!AL330</f>
        <v>0</v>
      </c>
      <c r="AL330" s="86" t="n">
        <f aca="false">Tabla_Simulada!AM330-Tabla_ValidaciónMétodo!AM330</f>
        <v>0</v>
      </c>
      <c r="AM330" s="86" t="n">
        <f aca="false">Tabla_Simulada!AN330-Tabla_ValidaciónMétodo!AN330</f>
        <v>0</v>
      </c>
      <c r="AO330" s="88" t="n">
        <f aca="false">Tabla_Simulada!AP330-Tabla_ValidaciónMétodo!AP330</f>
        <v>0</v>
      </c>
      <c r="AP330" s="79" t="n">
        <f aca="false">Tabla_Simulada!AQ330-Tabla_ValidaciónMétodo!AQ330</f>
        <v>0</v>
      </c>
      <c r="AQ330" s="88" t="n">
        <f aca="false">Tabla_Simulada!AR330-Tabla_ValidaciónMétodo!AR330</f>
        <v>0</v>
      </c>
      <c r="AR330" s="79" t="n">
        <f aca="false">Tabla_Simulada!AS330-Tabla_ValidaciónMétodo!AS330</f>
        <v>0</v>
      </c>
      <c r="AS330" s="88" t="n">
        <f aca="false">Tabla_Simulada!AT330-Tabla_ValidaciónMétodo!AT330</f>
        <v>0</v>
      </c>
      <c r="AT330" s="79" t="n">
        <f aca="false">Tabla_Simulada!AU330-Tabla_ValidaciónMétodo!AU330</f>
        <v>0</v>
      </c>
      <c r="AU330" s="88" t="n">
        <f aca="false">Tabla_Simulada!AV330-Tabla_ValidaciónMétodo!AV330</f>
        <v>0</v>
      </c>
      <c r="AV330" s="79" t="n">
        <f aca="false">Tabla_Simulada!AW330-Tabla_ValidaciónMétodo!AW330</f>
        <v>0</v>
      </c>
      <c r="AW330" s="88" t="n">
        <f aca="false">Tabla_Simulada!AX330-Tabla_ValidaciónMétodo!AX330</f>
        <v>0</v>
      </c>
      <c r="AX330" s="79" t="n">
        <f aca="false">Tabla_Simulada!AY330-Tabla_ValidaciónMétodo!AY330</f>
        <v>0</v>
      </c>
    </row>
    <row r="331" customFormat="false" ht="13.8" hidden="false" customHeight="false" outlineLevel="0" collapsed="false">
      <c r="A331" s="89" t="s">
        <v>45</v>
      </c>
      <c r="B331" s="81" t="n">
        <f aca="false">Tabla_Simulada!B331-Tabla_ValidaciónMétodo!B331</f>
        <v>0</v>
      </c>
      <c r="C331" s="81" t="n">
        <f aca="false">Tabla_Simulada!C331-Tabla_ValidaciónMétodo!C331</f>
        <v>0</v>
      </c>
      <c r="D331" s="81" t="n">
        <f aca="false">Tabla_Simulada!D331-Tabla_ValidaciónMétodo!D331</f>
        <v>0</v>
      </c>
      <c r="E331" s="81" t="n">
        <f aca="false">Tabla_Simulada!E331-Tabla_ValidaciónMétodo!E331</f>
        <v>0</v>
      </c>
      <c r="F331" s="81" t="n">
        <f aca="false">Tabla_Simulada!F331-Tabla_ValidaciónMétodo!F331</f>
        <v>0</v>
      </c>
      <c r="G331" s="81" t="n">
        <f aca="false">Tabla_Simulada!G331-Tabla_ValidaciónMétodo!G331</f>
        <v>0</v>
      </c>
      <c r="H331" s="81" t="n">
        <f aca="false">Tabla_Simulada!H331-Tabla_ValidaciónMétodo!H331</f>
        <v>0</v>
      </c>
      <c r="I331" s="94" t="n">
        <f aca="false">Tabla_Simulada!I331-Tabla_ValidaciónMétodo!I331</f>
        <v>0</v>
      </c>
      <c r="J331" s="81" t="n">
        <f aca="false">Tabla_Simulada!J331-Tabla_ValidaciónMétodo!J331</f>
        <v>0</v>
      </c>
      <c r="K331" s="94" t="n">
        <f aca="false">Tabla_Simulada!K331-Tabla_ValidaciónMétodo!K331</f>
        <v>0</v>
      </c>
      <c r="L331" s="81" t="n">
        <f aca="false">Tabla_Simulada!L331-Tabla_ValidaciónMétodo!L331</f>
        <v>0</v>
      </c>
      <c r="M331" s="94" t="n">
        <f aca="false">Tabla_Simulada!M331-Tabla_ValidaciónMétodo!M331</f>
        <v>0</v>
      </c>
      <c r="N331" s="81" t="n">
        <f aca="false">Tabla_Simulada!N331-Tabla_ValidaciónMétodo!N331</f>
        <v>0</v>
      </c>
      <c r="O331" s="81" t="n">
        <f aca="false">Tabla_Simulada!P331-Tabla_ValidaciónMétodo!P331</f>
        <v>0</v>
      </c>
      <c r="P331" s="81" t="n">
        <f aca="false">Tabla_Simulada!Q331-Tabla_ValidaciónMétodo!Q331</f>
        <v>0</v>
      </c>
      <c r="Q331" s="81" t="n">
        <f aca="false">Tabla_Simulada!R331-Tabla_ValidaciónMétodo!R331</f>
        <v>0</v>
      </c>
      <c r="S331" s="81" t="n">
        <f aca="false">Tabla_Simulada!T331-Tabla_ValidaciónMétodo!T331</f>
        <v>0</v>
      </c>
      <c r="T331" s="81" t="n">
        <f aca="false">Tabla_Simulada!U331-Tabla_ValidaciónMétodo!U331</f>
        <v>0</v>
      </c>
      <c r="U331" s="81" t="n">
        <f aca="false">Tabla_Simulada!V331-Tabla_ValidaciónMétodo!V331</f>
        <v>0</v>
      </c>
      <c r="V331" s="81" t="n">
        <f aca="false">Tabla_Simulada!W331-Tabla_ValidaciónMétodo!W331</f>
        <v>0</v>
      </c>
      <c r="W331" s="81" t="n">
        <f aca="false">Tabla_Simulada!X331-Tabla_ValidaciónMétodo!X331</f>
        <v>0</v>
      </c>
      <c r="X331" s="81" t="n">
        <f aca="false">Tabla_Simulada!Y331-Tabla_ValidaciónMétodo!Y331</f>
        <v>0</v>
      </c>
      <c r="Y331" s="81" t="n">
        <f aca="false">Tabla_Simulada!Z331-Tabla_ValidaciónMétodo!Z331</f>
        <v>0</v>
      </c>
      <c r="Z331" s="81" t="n">
        <f aca="false">Tabla_Simulada!AA331-Tabla_ValidaciónMétodo!AA331</f>
        <v>0</v>
      </c>
      <c r="AC331" s="91" t="n">
        <f aca="false">Tabla_Simulada!AD331-Tabla_ValidaciónMétodo!AD331</f>
        <v>0</v>
      </c>
      <c r="AD331" s="92" t="n">
        <f aca="false">Tabla_Simulada!AE331-Tabla_ValidaciónMétodo!AE331</f>
        <v>0</v>
      </c>
      <c r="AE331" s="93" t="n">
        <f aca="false">Tabla_Simulada!AF331-Tabla_ValidaciónMétodo!AF331</f>
        <v>0</v>
      </c>
      <c r="AF331" s="92" t="n">
        <f aca="false">Tabla_Simulada!AG331-Tabla_ValidaciónMétodo!AG331</f>
        <v>0</v>
      </c>
      <c r="AG331" s="92" t="n">
        <f aca="false">Tabla_Simulada!AH331-Tabla_ValidaciónMétodo!AH331</f>
        <v>0</v>
      </c>
      <c r="AH331" s="92" t="n">
        <f aca="false">Tabla_Simulada!AI331-Tabla_ValidaciónMétodo!AI331</f>
        <v>0</v>
      </c>
      <c r="AI331" s="92" t="n">
        <f aca="false">Tabla_Simulada!AJ331-Tabla_ValidaciónMétodo!AJ331</f>
        <v>0</v>
      </c>
      <c r="AJ331" s="92" t="n">
        <f aca="false">Tabla_Simulada!AK331-Tabla_ValidaciónMétodo!AK331</f>
        <v>0</v>
      </c>
      <c r="AK331" s="92" t="n">
        <f aca="false">Tabla_Simulada!AL331-Tabla_ValidaciónMétodo!AL331</f>
        <v>0</v>
      </c>
      <c r="AL331" s="92" t="n">
        <f aca="false">Tabla_Simulada!AM331-Tabla_ValidaciónMétodo!AM331</f>
        <v>0</v>
      </c>
      <c r="AM331" s="92" t="n">
        <f aca="false">Tabla_Simulada!AN331-Tabla_ValidaciónMétodo!AN331</f>
        <v>0</v>
      </c>
      <c r="AO331" s="94" t="n">
        <f aca="false">Tabla_Simulada!AP331-Tabla_ValidaciónMétodo!AP331</f>
        <v>0</v>
      </c>
      <c r="AP331" s="81" t="n">
        <f aca="false">Tabla_Simulada!AQ331-Tabla_ValidaciónMétodo!AQ331</f>
        <v>0</v>
      </c>
      <c r="AQ331" s="94" t="n">
        <f aca="false">Tabla_Simulada!AR331-Tabla_ValidaciónMétodo!AR331</f>
        <v>0</v>
      </c>
      <c r="AR331" s="81" t="n">
        <f aca="false">Tabla_Simulada!AS331-Tabla_ValidaciónMétodo!AS331</f>
        <v>0</v>
      </c>
      <c r="AS331" s="94" t="n">
        <f aca="false">Tabla_Simulada!AT331-Tabla_ValidaciónMétodo!AT331</f>
        <v>0</v>
      </c>
      <c r="AT331" s="81" t="n">
        <f aca="false">Tabla_Simulada!AU331-Tabla_ValidaciónMétodo!AU331</f>
        <v>0</v>
      </c>
      <c r="AU331" s="94" t="n">
        <f aca="false">Tabla_Simulada!AV331-Tabla_ValidaciónMétodo!AV331</f>
        <v>0</v>
      </c>
      <c r="AV331" s="81" t="n">
        <f aca="false">Tabla_Simulada!AW331-Tabla_ValidaciónMétodo!AW331</f>
        <v>0</v>
      </c>
      <c r="AW331" s="94" t="n">
        <f aca="false">Tabla_Simulada!AX331-Tabla_ValidaciónMétodo!AX331</f>
        <v>0</v>
      </c>
      <c r="AX331" s="81" t="n">
        <f aca="false">Tabla_Simulada!AY331-Tabla_ValidaciónMétodo!AY331</f>
        <v>0</v>
      </c>
    </row>
    <row r="332" customFormat="false" ht="13.8" hidden="false" customHeight="false" outlineLevel="0" collapsed="false">
      <c r="A332" s="89" t="s">
        <v>46</v>
      </c>
      <c r="B332" s="81" t="n">
        <f aca="false">Tabla_Simulada!B332-Tabla_ValidaciónMétodo!B332</f>
        <v>0</v>
      </c>
      <c r="C332" s="81" t="n">
        <f aca="false">Tabla_Simulada!C332-Tabla_ValidaciónMétodo!C332</f>
        <v>0</v>
      </c>
      <c r="D332" s="81" t="n">
        <f aca="false">Tabla_Simulada!D332-Tabla_ValidaciónMétodo!D332</f>
        <v>0</v>
      </c>
      <c r="E332" s="81" t="n">
        <f aca="false">Tabla_Simulada!E332-Tabla_ValidaciónMétodo!E332</f>
        <v>0</v>
      </c>
      <c r="F332" s="81" t="n">
        <f aca="false">Tabla_Simulada!F332-Tabla_ValidaciónMétodo!F332</f>
        <v>0</v>
      </c>
      <c r="G332" s="81" t="n">
        <f aca="false">Tabla_Simulada!G332-Tabla_ValidaciónMétodo!G332</f>
        <v>0</v>
      </c>
      <c r="H332" s="81" t="n">
        <f aca="false">Tabla_Simulada!H332-Tabla_ValidaciónMétodo!H332</f>
        <v>0</v>
      </c>
      <c r="I332" s="94" t="n">
        <f aca="false">Tabla_Simulada!I332-Tabla_ValidaciónMétodo!I332</f>
        <v>0</v>
      </c>
      <c r="J332" s="81" t="n">
        <f aca="false">Tabla_Simulada!J332-Tabla_ValidaciónMétodo!J332</f>
        <v>0</v>
      </c>
      <c r="K332" s="94" t="n">
        <f aca="false">Tabla_Simulada!K332-Tabla_ValidaciónMétodo!K332</f>
        <v>0</v>
      </c>
      <c r="L332" s="81" t="n">
        <f aca="false">Tabla_Simulada!L332-Tabla_ValidaciónMétodo!L332</f>
        <v>0</v>
      </c>
      <c r="M332" s="94" t="n">
        <f aca="false">Tabla_Simulada!M332-Tabla_ValidaciónMétodo!M332</f>
        <v>0</v>
      </c>
      <c r="N332" s="81" t="n">
        <f aca="false">Tabla_Simulada!N332-Tabla_ValidaciónMétodo!N332</f>
        <v>0</v>
      </c>
      <c r="O332" s="81" t="n">
        <f aca="false">Tabla_Simulada!P332-Tabla_ValidaciónMétodo!P332</f>
        <v>0</v>
      </c>
      <c r="P332" s="81" t="n">
        <f aca="false">Tabla_Simulada!Q332-Tabla_ValidaciónMétodo!Q332</f>
        <v>0</v>
      </c>
      <c r="Q332" s="81" t="n">
        <f aca="false">Tabla_Simulada!R332-Tabla_ValidaciónMétodo!R332</f>
        <v>0</v>
      </c>
      <c r="S332" s="81" t="n">
        <f aca="false">Tabla_Simulada!T332-Tabla_ValidaciónMétodo!T332</f>
        <v>0</v>
      </c>
      <c r="T332" s="81" t="n">
        <f aca="false">Tabla_Simulada!U332-Tabla_ValidaciónMétodo!U332</f>
        <v>0</v>
      </c>
      <c r="U332" s="81" t="n">
        <f aca="false">Tabla_Simulada!V332-Tabla_ValidaciónMétodo!V332</f>
        <v>0</v>
      </c>
      <c r="V332" s="81" t="n">
        <f aca="false">Tabla_Simulada!W332-Tabla_ValidaciónMétodo!W332</f>
        <v>0</v>
      </c>
      <c r="W332" s="81" t="n">
        <f aca="false">Tabla_Simulada!X332-Tabla_ValidaciónMétodo!X332</f>
        <v>0</v>
      </c>
      <c r="X332" s="81" t="n">
        <f aca="false">Tabla_Simulada!Y332-Tabla_ValidaciónMétodo!Y332</f>
        <v>0</v>
      </c>
      <c r="Y332" s="81" t="n">
        <f aca="false">Tabla_Simulada!Z332-Tabla_ValidaciónMétodo!Z332</f>
        <v>0</v>
      </c>
      <c r="Z332" s="81" t="n">
        <f aca="false">Tabla_Simulada!AA332-Tabla_ValidaciónMétodo!AA332</f>
        <v>0</v>
      </c>
      <c r="AC332" s="91" t="n">
        <f aca="false">Tabla_Simulada!AD332-Tabla_ValidaciónMétodo!AD332</f>
        <v>0</v>
      </c>
      <c r="AD332" s="92" t="n">
        <f aca="false">Tabla_Simulada!AE332-Tabla_ValidaciónMétodo!AE332</f>
        <v>0</v>
      </c>
      <c r="AE332" s="93" t="n">
        <f aca="false">Tabla_Simulada!AF332-Tabla_ValidaciónMétodo!AF332</f>
        <v>0</v>
      </c>
      <c r="AF332" s="92" t="n">
        <f aca="false">Tabla_Simulada!AG332-Tabla_ValidaciónMétodo!AG332</f>
        <v>0</v>
      </c>
      <c r="AG332" s="92" t="n">
        <f aca="false">Tabla_Simulada!AH332-Tabla_ValidaciónMétodo!AH332</f>
        <v>0</v>
      </c>
      <c r="AH332" s="92" t="n">
        <f aca="false">Tabla_Simulada!AI332-Tabla_ValidaciónMétodo!AI332</f>
        <v>0</v>
      </c>
      <c r="AI332" s="92" t="n">
        <f aca="false">Tabla_Simulada!AJ332-Tabla_ValidaciónMétodo!AJ332</f>
        <v>0</v>
      </c>
      <c r="AJ332" s="92" t="n">
        <f aca="false">Tabla_Simulada!AK332-Tabla_ValidaciónMétodo!AK332</f>
        <v>0</v>
      </c>
      <c r="AK332" s="92" t="n">
        <f aca="false">Tabla_Simulada!AL332-Tabla_ValidaciónMétodo!AL332</f>
        <v>0</v>
      </c>
      <c r="AL332" s="92" t="n">
        <f aca="false">Tabla_Simulada!AM332-Tabla_ValidaciónMétodo!AM332</f>
        <v>0</v>
      </c>
      <c r="AM332" s="92" t="n">
        <f aca="false">Tabla_Simulada!AN332-Tabla_ValidaciónMétodo!AN332</f>
        <v>0</v>
      </c>
      <c r="AO332" s="94" t="n">
        <f aca="false">Tabla_Simulada!AP332-Tabla_ValidaciónMétodo!AP332</f>
        <v>0</v>
      </c>
      <c r="AP332" s="81" t="n">
        <f aca="false">Tabla_Simulada!AQ332-Tabla_ValidaciónMétodo!AQ332</f>
        <v>0</v>
      </c>
      <c r="AQ332" s="94" t="n">
        <f aca="false">Tabla_Simulada!AR332-Tabla_ValidaciónMétodo!AR332</f>
        <v>0</v>
      </c>
      <c r="AR332" s="81" t="n">
        <f aca="false">Tabla_Simulada!AS332-Tabla_ValidaciónMétodo!AS332</f>
        <v>0</v>
      </c>
      <c r="AS332" s="94" t="n">
        <f aca="false">Tabla_Simulada!AT332-Tabla_ValidaciónMétodo!AT332</f>
        <v>0</v>
      </c>
      <c r="AT332" s="81" t="n">
        <f aca="false">Tabla_Simulada!AU332-Tabla_ValidaciónMétodo!AU332</f>
        <v>0</v>
      </c>
      <c r="AU332" s="94" t="n">
        <f aca="false">Tabla_Simulada!AV332-Tabla_ValidaciónMétodo!AV332</f>
        <v>0</v>
      </c>
      <c r="AV332" s="81" t="n">
        <f aca="false">Tabla_Simulada!AW332-Tabla_ValidaciónMétodo!AW332</f>
        <v>0</v>
      </c>
      <c r="AW332" s="94" t="n">
        <f aca="false">Tabla_Simulada!AX332-Tabla_ValidaciónMétodo!AX332</f>
        <v>0</v>
      </c>
      <c r="AX332" s="81" t="n">
        <f aca="false">Tabla_Simulada!AY332-Tabla_ValidaciónMétodo!AY332</f>
        <v>0</v>
      </c>
    </row>
    <row r="333" customFormat="false" ht="13.8" hidden="false" customHeight="false" outlineLevel="0" collapsed="false">
      <c r="A333" s="89" t="s">
        <v>47</v>
      </c>
      <c r="B333" s="81" t="n">
        <f aca="false">Tabla_Simulada!B333-Tabla_ValidaciónMétodo!B333</f>
        <v>0</v>
      </c>
      <c r="C333" s="81" t="n">
        <f aca="false">Tabla_Simulada!C333-Tabla_ValidaciónMétodo!C333</f>
        <v>0</v>
      </c>
      <c r="D333" s="81" t="n">
        <f aca="false">Tabla_Simulada!D333-Tabla_ValidaciónMétodo!D333</f>
        <v>0</v>
      </c>
      <c r="E333" s="81" t="n">
        <f aca="false">Tabla_Simulada!E333-Tabla_ValidaciónMétodo!E333</f>
        <v>0</v>
      </c>
      <c r="F333" s="81" t="n">
        <f aca="false">Tabla_Simulada!F333-Tabla_ValidaciónMétodo!F333</f>
        <v>0</v>
      </c>
      <c r="G333" s="81" t="n">
        <f aca="false">Tabla_Simulada!G333-Tabla_ValidaciónMétodo!G333</f>
        <v>0</v>
      </c>
      <c r="H333" s="81" t="n">
        <f aca="false">Tabla_Simulada!H333-Tabla_ValidaciónMétodo!H333</f>
        <v>0</v>
      </c>
      <c r="I333" s="94" t="n">
        <f aca="false">Tabla_Simulada!I333-Tabla_ValidaciónMétodo!I333</f>
        <v>0</v>
      </c>
      <c r="J333" s="81" t="n">
        <f aca="false">Tabla_Simulada!J333-Tabla_ValidaciónMétodo!J333</f>
        <v>0</v>
      </c>
      <c r="K333" s="94" t="n">
        <f aca="false">Tabla_Simulada!K333-Tabla_ValidaciónMétodo!K333</f>
        <v>0</v>
      </c>
      <c r="L333" s="81" t="n">
        <f aca="false">Tabla_Simulada!L333-Tabla_ValidaciónMétodo!L333</f>
        <v>0</v>
      </c>
      <c r="M333" s="94" t="n">
        <f aca="false">Tabla_Simulada!M333-Tabla_ValidaciónMétodo!M333</f>
        <v>0</v>
      </c>
      <c r="N333" s="81" t="n">
        <f aca="false">Tabla_Simulada!N333-Tabla_ValidaciónMétodo!N333</f>
        <v>0</v>
      </c>
      <c r="O333" s="81" t="n">
        <f aca="false">Tabla_Simulada!P333-Tabla_ValidaciónMétodo!P333</f>
        <v>0</v>
      </c>
      <c r="P333" s="81" t="n">
        <f aca="false">Tabla_Simulada!Q333-Tabla_ValidaciónMétodo!Q333</f>
        <v>0</v>
      </c>
      <c r="Q333" s="81" t="n">
        <f aca="false">Tabla_Simulada!R333-Tabla_ValidaciónMétodo!R333</f>
        <v>0</v>
      </c>
      <c r="S333" s="81" t="n">
        <f aca="false">Tabla_Simulada!T333-Tabla_ValidaciónMétodo!T333</f>
        <v>0</v>
      </c>
      <c r="T333" s="81" t="n">
        <f aca="false">Tabla_Simulada!U333-Tabla_ValidaciónMétodo!U333</f>
        <v>0</v>
      </c>
      <c r="U333" s="81" t="n">
        <f aca="false">Tabla_Simulada!V333-Tabla_ValidaciónMétodo!V333</f>
        <v>0</v>
      </c>
      <c r="V333" s="81" t="n">
        <f aca="false">Tabla_Simulada!W333-Tabla_ValidaciónMétodo!W333</f>
        <v>0</v>
      </c>
      <c r="W333" s="81" t="n">
        <f aca="false">Tabla_Simulada!X333-Tabla_ValidaciónMétodo!X333</f>
        <v>0</v>
      </c>
      <c r="X333" s="81" t="n">
        <f aca="false">Tabla_Simulada!Y333-Tabla_ValidaciónMétodo!Y333</f>
        <v>0</v>
      </c>
      <c r="Y333" s="81" t="n">
        <f aca="false">Tabla_Simulada!Z333-Tabla_ValidaciónMétodo!Z333</f>
        <v>0</v>
      </c>
      <c r="Z333" s="81" t="n">
        <f aca="false">Tabla_Simulada!AA333-Tabla_ValidaciónMétodo!AA333</f>
        <v>0</v>
      </c>
      <c r="AC333" s="91" t="n">
        <f aca="false">Tabla_Simulada!AD333-Tabla_ValidaciónMétodo!AD333</f>
        <v>0</v>
      </c>
      <c r="AD333" s="92" t="n">
        <f aca="false">Tabla_Simulada!AE333-Tabla_ValidaciónMétodo!AE333</f>
        <v>0</v>
      </c>
      <c r="AE333" s="93" t="n">
        <f aca="false">Tabla_Simulada!AF333-Tabla_ValidaciónMétodo!AF333</f>
        <v>0</v>
      </c>
      <c r="AF333" s="92" t="n">
        <f aca="false">Tabla_Simulada!AG333-Tabla_ValidaciónMétodo!AG333</f>
        <v>0</v>
      </c>
      <c r="AG333" s="92" t="n">
        <f aca="false">Tabla_Simulada!AH333-Tabla_ValidaciónMétodo!AH333</f>
        <v>0</v>
      </c>
      <c r="AH333" s="92" t="n">
        <f aca="false">Tabla_Simulada!AI333-Tabla_ValidaciónMétodo!AI333</f>
        <v>0</v>
      </c>
      <c r="AI333" s="92" t="n">
        <f aca="false">Tabla_Simulada!AJ333-Tabla_ValidaciónMétodo!AJ333</f>
        <v>0</v>
      </c>
      <c r="AJ333" s="92" t="n">
        <f aca="false">Tabla_Simulada!AK333-Tabla_ValidaciónMétodo!AK333</f>
        <v>0</v>
      </c>
      <c r="AK333" s="92" t="n">
        <f aca="false">Tabla_Simulada!AL333-Tabla_ValidaciónMétodo!AL333</f>
        <v>0</v>
      </c>
      <c r="AL333" s="92" t="n">
        <f aca="false">Tabla_Simulada!AM333-Tabla_ValidaciónMétodo!AM333</f>
        <v>0</v>
      </c>
      <c r="AM333" s="92" t="n">
        <f aca="false">Tabla_Simulada!AN333-Tabla_ValidaciónMétodo!AN333</f>
        <v>0</v>
      </c>
      <c r="AO333" s="94" t="n">
        <f aca="false">Tabla_Simulada!AP333-Tabla_ValidaciónMétodo!AP333</f>
        <v>0</v>
      </c>
      <c r="AP333" s="81" t="n">
        <f aca="false">Tabla_Simulada!AQ333-Tabla_ValidaciónMétodo!AQ333</f>
        <v>0</v>
      </c>
      <c r="AQ333" s="94" t="n">
        <f aca="false">Tabla_Simulada!AR333-Tabla_ValidaciónMétodo!AR333</f>
        <v>0</v>
      </c>
      <c r="AR333" s="81" t="n">
        <f aca="false">Tabla_Simulada!AS333-Tabla_ValidaciónMétodo!AS333</f>
        <v>0</v>
      </c>
      <c r="AS333" s="94" t="n">
        <f aca="false">Tabla_Simulada!AT333-Tabla_ValidaciónMétodo!AT333</f>
        <v>0</v>
      </c>
      <c r="AT333" s="81" t="n">
        <f aca="false">Tabla_Simulada!AU333-Tabla_ValidaciónMétodo!AU333</f>
        <v>0</v>
      </c>
      <c r="AU333" s="94" t="n">
        <f aca="false">Tabla_Simulada!AV333-Tabla_ValidaciónMétodo!AV333</f>
        <v>0</v>
      </c>
      <c r="AV333" s="81" t="n">
        <f aca="false">Tabla_Simulada!AW333-Tabla_ValidaciónMétodo!AW333</f>
        <v>0</v>
      </c>
      <c r="AW333" s="94" t="n">
        <f aca="false">Tabla_Simulada!AX333-Tabla_ValidaciónMétodo!AX333</f>
        <v>0</v>
      </c>
      <c r="AX333" s="81" t="n">
        <f aca="false">Tabla_Simulada!AY333-Tabla_ValidaciónMétodo!AY333</f>
        <v>0</v>
      </c>
    </row>
    <row r="334" customFormat="false" ht="13.8" hidden="false" customHeight="false" outlineLevel="0" collapsed="false">
      <c r="A334" s="89" t="s">
        <v>48</v>
      </c>
      <c r="B334" s="81" t="n">
        <f aca="false">Tabla_Simulada!B334-Tabla_ValidaciónMétodo!B334</f>
        <v>0</v>
      </c>
      <c r="C334" s="81" t="n">
        <f aca="false">Tabla_Simulada!C334-Tabla_ValidaciónMétodo!C334</f>
        <v>0</v>
      </c>
      <c r="D334" s="81" t="n">
        <f aca="false">Tabla_Simulada!D334-Tabla_ValidaciónMétodo!D334</f>
        <v>0</v>
      </c>
      <c r="E334" s="81" t="n">
        <f aca="false">Tabla_Simulada!E334-Tabla_ValidaciónMétodo!E334</f>
        <v>0</v>
      </c>
      <c r="F334" s="81" t="n">
        <f aca="false">Tabla_Simulada!F334-Tabla_ValidaciónMétodo!F334</f>
        <v>0</v>
      </c>
      <c r="G334" s="81" t="n">
        <f aca="false">Tabla_Simulada!G334-Tabla_ValidaciónMétodo!G334</f>
        <v>0</v>
      </c>
      <c r="H334" s="81" t="n">
        <f aca="false">Tabla_Simulada!H334-Tabla_ValidaciónMétodo!H334</f>
        <v>0</v>
      </c>
      <c r="I334" s="94" t="n">
        <f aca="false">Tabla_Simulada!I334-Tabla_ValidaciónMétodo!I334</f>
        <v>0</v>
      </c>
      <c r="J334" s="81" t="n">
        <f aca="false">Tabla_Simulada!J334-Tabla_ValidaciónMétodo!J334</f>
        <v>0</v>
      </c>
      <c r="K334" s="94" t="n">
        <f aca="false">Tabla_Simulada!K334-Tabla_ValidaciónMétodo!K334</f>
        <v>0</v>
      </c>
      <c r="L334" s="81" t="n">
        <f aca="false">Tabla_Simulada!L334-Tabla_ValidaciónMétodo!L334</f>
        <v>0</v>
      </c>
      <c r="M334" s="94" t="n">
        <f aca="false">Tabla_Simulada!M334-Tabla_ValidaciónMétodo!M334</f>
        <v>0</v>
      </c>
      <c r="N334" s="81" t="n">
        <f aca="false">Tabla_Simulada!N334-Tabla_ValidaciónMétodo!N334</f>
        <v>0</v>
      </c>
      <c r="O334" s="81" t="n">
        <f aca="false">Tabla_Simulada!P334-Tabla_ValidaciónMétodo!P334</f>
        <v>0</v>
      </c>
      <c r="P334" s="81" t="n">
        <f aca="false">Tabla_Simulada!Q334-Tabla_ValidaciónMétodo!Q334</f>
        <v>0</v>
      </c>
      <c r="Q334" s="81" t="n">
        <f aca="false">Tabla_Simulada!R334-Tabla_ValidaciónMétodo!R334</f>
        <v>0</v>
      </c>
      <c r="S334" s="81" t="n">
        <f aca="false">Tabla_Simulada!T334-Tabla_ValidaciónMétodo!T334</f>
        <v>0</v>
      </c>
      <c r="T334" s="81" t="n">
        <f aca="false">Tabla_Simulada!U334-Tabla_ValidaciónMétodo!U334</f>
        <v>0</v>
      </c>
      <c r="U334" s="81" t="n">
        <f aca="false">Tabla_Simulada!V334-Tabla_ValidaciónMétodo!V334</f>
        <v>0</v>
      </c>
      <c r="V334" s="81" t="n">
        <f aca="false">Tabla_Simulada!W334-Tabla_ValidaciónMétodo!W334</f>
        <v>0</v>
      </c>
      <c r="W334" s="81" t="n">
        <f aca="false">Tabla_Simulada!X334-Tabla_ValidaciónMétodo!X334</f>
        <v>0</v>
      </c>
      <c r="X334" s="81" t="n">
        <f aca="false">Tabla_Simulada!Y334-Tabla_ValidaciónMétodo!Y334</f>
        <v>0</v>
      </c>
      <c r="Y334" s="81" t="n">
        <f aca="false">Tabla_Simulada!Z334-Tabla_ValidaciónMétodo!Z334</f>
        <v>0</v>
      </c>
      <c r="Z334" s="81" t="n">
        <f aca="false">Tabla_Simulada!AA334-Tabla_ValidaciónMétodo!AA334</f>
        <v>0</v>
      </c>
      <c r="AC334" s="91" t="n">
        <f aca="false">Tabla_Simulada!AD334-Tabla_ValidaciónMétodo!AD334</f>
        <v>0</v>
      </c>
      <c r="AD334" s="92" t="n">
        <f aca="false">Tabla_Simulada!AE334-Tabla_ValidaciónMétodo!AE334</f>
        <v>0</v>
      </c>
      <c r="AE334" s="93" t="n">
        <f aca="false">Tabla_Simulada!AF334-Tabla_ValidaciónMétodo!AF334</f>
        <v>0</v>
      </c>
      <c r="AF334" s="92" t="n">
        <f aca="false">Tabla_Simulada!AG334-Tabla_ValidaciónMétodo!AG334</f>
        <v>0</v>
      </c>
      <c r="AG334" s="92" t="n">
        <f aca="false">Tabla_Simulada!AH334-Tabla_ValidaciónMétodo!AH334</f>
        <v>0</v>
      </c>
      <c r="AH334" s="92" t="n">
        <f aca="false">Tabla_Simulada!AI334-Tabla_ValidaciónMétodo!AI334</f>
        <v>0</v>
      </c>
      <c r="AI334" s="92" t="n">
        <f aca="false">Tabla_Simulada!AJ334-Tabla_ValidaciónMétodo!AJ334</f>
        <v>0</v>
      </c>
      <c r="AJ334" s="92" t="n">
        <f aca="false">Tabla_Simulada!AK334-Tabla_ValidaciónMétodo!AK334</f>
        <v>0</v>
      </c>
      <c r="AK334" s="92" t="n">
        <f aca="false">Tabla_Simulada!AL334-Tabla_ValidaciónMétodo!AL334</f>
        <v>0</v>
      </c>
      <c r="AL334" s="92" t="n">
        <f aca="false">Tabla_Simulada!AM334-Tabla_ValidaciónMétodo!AM334</f>
        <v>0</v>
      </c>
      <c r="AM334" s="92" t="n">
        <f aca="false">Tabla_Simulada!AN334-Tabla_ValidaciónMétodo!AN334</f>
        <v>0</v>
      </c>
      <c r="AO334" s="94" t="n">
        <f aca="false">Tabla_Simulada!AP334-Tabla_ValidaciónMétodo!AP334</f>
        <v>0</v>
      </c>
      <c r="AP334" s="81" t="n">
        <f aca="false">Tabla_Simulada!AQ334-Tabla_ValidaciónMétodo!AQ334</f>
        <v>0</v>
      </c>
      <c r="AQ334" s="94" t="n">
        <f aca="false">Tabla_Simulada!AR334-Tabla_ValidaciónMétodo!AR334</f>
        <v>0</v>
      </c>
      <c r="AR334" s="81" t="n">
        <f aca="false">Tabla_Simulada!AS334-Tabla_ValidaciónMétodo!AS334</f>
        <v>0</v>
      </c>
      <c r="AS334" s="94" t="n">
        <f aca="false">Tabla_Simulada!AT334-Tabla_ValidaciónMétodo!AT334</f>
        <v>0</v>
      </c>
      <c r="AT334" s="81" t="n">
        <f aca="false">Tabla_Simulada!AU334-Tabla_ValidaciónMétodo!AU334</f>
        <v>0</v>
      </c>
      <c r="AU334" s="94" t="n">
        <f aca="false">Tabla_Simulada!AV334-Tabla_ValidaciónMétodo!AV334</f>
        <v>0</v>
      </c>
      <c r="AV334" s="81" t="n">
        <f aca="false">Tabla_Simulada!AW334-Tabla_ValidaciónMétodo!AW334</f>
        <v>0</v>
      </c>
      <c r="AW334" s="94" t="n">
        <f aca="false">Tabla_Simulada!AX334-Tabla_ValidaciónMétodo!AX334</f>
        <v>0</v>
      </c>
      <c r="AX334" s="81" t="n">
        <f aca="false">Tabla_Simulada!AY334-Tabla_ValidaciónMétodo!AY334</f>
        <v>0</v>
      </c>
    </row>
    <row r="335" customFormat="false" ht="13.8" hidden="false" customHeight="false" outlineLevel="0" collapsed="false">
      <c r="A335" s="89" t="s">
        <v>49</v>
      </c>
      <c r="B335" s="81" t="n">
        <f aca="false">Tabla_Simulada!B335-Tabla_ValidaciónMétodo!B335</f>
        <v>0</v>
      </c>
      <c r="C335" s="81" t="n">
        <f aca="false">Tabla_Simulada!C335-Tabla_ValidaciónMétodo!C335</f>
        <v>0</v>
      </c>
      <c r="D335" s="81" t="n">
        <f aca="false">Tabla_Simulada!D335-Tabla_ValidaciónMétodo!D335</f>
        <v>0</v>
      </c>
      <c r="E335" s="81" t="n">
        <f aca="false">Tabla_Simulada!E335-Tabla_ValidaciónMétodo!E335</f>
        <v>0</v>
      </c>
      <c r="F335" s="81" t="n">
        <f aca="false">Tabla_Simulada!F335-Tabla_ValidaciónMétodo!F335</f>
        <v>0</v>
      </c>
      <c r="G335" s="81" t="n">
        <f aca="false">Tabla_Simulada!G335-Tabla_ValidaciónMétodo!G335</f>
        <v>0</v>
      </c>
      <c r="H335" s="81" t="n">
        <f aca="false">Tabla_Simulada!H335-Tabla_ValidaciónMétodo!H335</f>
        <v>0</v>
      </c>
      <c r="I335" s="94" t="n">
        <f aca="false">Tabla_Simulada!I335-Tabla_ValidaciónMétodo!I335</f>
        <v>0</v>
      </c>
      <c r="J335" s="81" t="n">
        <f aca="false">Tabla_Simulada!J335-Tabla_ValidaciónMétodo!J335</f>
        <v>0</v>
      </c>
      <c r="K335" s="94" t="n">
        <f aca="false">Tabla_Simulada!K335-Tabla_ValidaciónMétodo!K335</f>
        <v>0</v>
      </c>
      <c r="L335" s="81" t="n">
        <f aca="false">Tabla_Simulada!L335-Tabla_ValidaciónMétodo!L335</f>
        <v>0</v>
      </c>
      <c r="M335" s="94" t="n">
        <f aca="false">Tabla_Simulada!M335-Tabla_ValidaciónMétodo!M335</f>
        <v>0</v>
      </c>
      <c r="N335" s="81" t="n">
        <f aca="false">Tabla_Simulada!N335-Tabla_ValidaciónMétodo!N335</f>
        <v>0</v>
      </c>
      <c r="O335" s="81" t="n">
        <f aca="false">Tabla_Simulada!P335-Tabla_ValidaciónMétodo!P335</f>
        <v>0</v>
      </c>
      <c r="P335" s="81" t="n">
        <f aca="false">Tabla_Simulada!Q335-Tabla_ValidaciónMétodo!Q335</f>
        <v>0</v>
      </c>
      <c r="Q335" s="81" t="n">
        <f aca="false">Tabla_Simulada!R335-Tabla_ValidaciónMétodo!R335</f>
        <v>0</v>
      </c>
      <c r="S335" s="81" t="n">
        <f aca="false">Tabla_Simulada!T335-Tabla_ValidaciónMétodo!T335</f>
        <v>0</v>
      </c>
      <c r="T335" s="81" t="n">
        <f aca="false">Tabla_Simulada!U335-Tabla_ValidaciónMétodo!U335</f>
        <v>0</v>
      </c>
      <c r="U335" s="81" t="n">
        <f aca="false">Tabla_Simulada!V335-Tabla_ValidaciónMétodo!V335</f>
        <v>0</v>
      </c>
      <c r="V335" s="81" t="n">
        <f aca="false">Tabla_Simulada!W335-Tabla_ValidaciónMétodo!W335</f>
        <v>0</v>
      </c>
      <c r="W335" s="81" t="n">
        <f aca="false">Tabla_Simulada!X335-Tabla_ValidaciónMétodo!X335</f>
        <v>0</v>
      </c>
      <c r="X335" s="81" t="n">
        <f aca="false">Tabla_Simulada!Y335-Tabla_ValidaciónMétodo!Y335</f>
        <v>0</v>
      </c>
      <c r="Y335" s="81" t="n">
        <f aca="false">Tabla_Simulada!Z335-Tabla_ValidaciónMétodo!Z335</f>
        <v>0</v>
      </c>
      <c r="Z335" s="81" t="n">
        <f aca="false">Tabla_Simulada!AA335-Tabla_ValidaciónMétodo!AA335</f>
        <v>0</v>
      </c>
      <c r="AC335" s="91" t="n">
        <f aca="false">Tabla_Simulada!AD335-Tabla_ValidaciónMétodo!AD335</f>
        <v>0</v>
      </c>
      <c r="AD335" s="92" t="n">
        <f aca="false">Tabla_Simulada!AE335-Tabla_ValidaciónMétodo!AE335</f>
        <v>0</v>
      </c>
      <c r="AE335" s="93" t="n">
        <f aca="false">Tabla_Simulada!AF335-Tabla_ValidaciónMétodo!AF335</f>
        <v>0</v>
      </c>
      <c r="AF335" s="92" t="n">
        <f aca="false">Tabla_Simulada!AG335-Tabla_ValidaciónMétodo!AG335</f>
        <v>0</v>
      </c>
      <c r="AG335" s="92" t="n">
        <f aca="false">Tabla_Simulada!AH335-Tabla_ValidaciónMétodo!AH335</f>
        <v>0</v>
      </c>
      <c r="AH335" s="92" t="n">
        <f aca="false">Tabla_Simulada!AI335-Tabla_ValidaciónMétodo!AI335</f>
        <v>0</v>
      </c>
      <c r="AI335" s="92" t="n">
        <f aca="false">Tabla_Simulada!AJ335-Tabla_ValidaciónMétodo!AJ335</f>
        <v>0</v>
      </c>
      <c r="AJ335" s="92" t="n">
        <f aca="false">Tabla_Simulada!AK335-Tabla_ValidaciónMétodo!AK335</f>
        <v>0</v>
      </c>
      <c r="AK335" s="92" t="n">
        <f aca="false">Tabla_Simulada!AL335-Tabla_ValidaciónMétodo!AL335</f>
        <v>0</v>
      </c>
      <c r="AL335" s="92" t="n">
        <f aca="false">Tabla_Simulada!AM335-Tabla_ValidaciónMétodo!AM335</f>
        <v>0</v>
      </c>
      <c r="AM335" s="92" t="n">
        <f aca="false">Tabla_Simulada!AN335-Tabla_ValidaciónMétodo!AN335</f>
        <v>0</v>
      </c>
      <c r="AO335" s="94" t="n">
        <f aca="false">Tabla_Simulada!AP335-Tabla_ValidaciónMétodo!AP335</f>
        <v>0</v>
      </c>
      <c r="AP335" s="81" t="n">
        <f aca="false">Tabla_Simulada!AQ335-Tabla_ValidaciónMétodo!AQ335</f>
        <v>0</v>
      </c>
      <c r="AQ335" s="94" t="n">
        <f aca="false">Tabla_Simulada!AR335-Tabla_ValidaciónMétodo!AR335</f>
        <v>0</v>
      </c>
      <c r="AR335" s="81" t="n">
        <f aca="false">Tabla_Simulada!AS335-Tabla_ValidaciónMétodo!AS335</f>
        <v>0</v>
      </c>
      <c r="AS335" s="94" t="n">
        <f aca="false">Tabla_Simulada!AT335-Tabla_ValidaciónMétodo!AT335</f>
        <v>0</v>
      </c>
      <c r="AT335" s="81" t="n">
        <f aca="false">Tabla_Simulada!AU335-Tabla_ValidaciónMétodo!AU335</f>
        <v>0</v>
      </c>
      <c r="AU335" s="94" t="n">
        <f aca="false">Tabla_Simulada!AV335-Tabla_ValidaciónMétodo!AV335</f>
        <v>0</v>
      </c>
      <c r="AV335" s="81" t="n">
        <f aca="false">Tabla_Simulada!AW335-Tabla_ValidaciónMétodo!AW335</f>
        <v>0</v>
      </c>
      <c r="AW335" s="94" t="n">
        <f aca="false">Tabla_Simulada!AX335-Tabla_ValidaciónMétodo!AX335</f>
        <v>0</v>
      </c>
      <c r="AX335" s="81" t="n">
        <f aca="false">Tabla_Simulada!AY335-Tabla_ValidaciónMétodo!AY335</f>
        <v>0</v>
      </c>
    </row>
    <row r="336" customFormat="false" ht="13.8" hidden="false" customHeight="false" outlineLevel="0" collapsed="false">
      <c r="A336" s="89" t="s">
        <v>50</v>
      </c>
      <c r="B336" s="81" t="n">
        <f aca="false">Tabla_Simulada!B336-Tabla_ValidaciónMétodo!B336</f>
        <v>0</v>
      </c>
      <c r="C336" s="81" t="n">
        <f aca="false">Tabla_Simulada!C336-Tabla_ValidaciónMétodo!C336</f>
        <v>0</v>
      </c>
      <c r="D336" s="81" t="n">
        <f aca="false">Tabla_Simulada!D336-Tabla_ValidaciónMétodo!D336</f>
        <v>0</v>
      </c>
      <c r="E336" s="81" t="n">
        <f aca="false">Tabla_Simulada!E336-Tabla_ValidaciónMétodo!E336</f>
        <v>0</v>
      </c>
      <c r="F336" s="81" t="n">
        <f aca="false">Tabla_Simulada!F336-Tabla_ValidaciónMétodo!F336</f>
        <v>0</v>
      </c>
      <c r="G336" s="81" t="n">
        <f aca="false">Tabla_Simulada!G336-Tabla_ValidaciónMétodo!G336</f>
        <v>0</v>
      </c>
      <c r="H336" s="81" t="n">
        <f aca="false">Tabla_Simulada!H336-Tabla_ValidaciónMétodo!H336</f>
        <v>0</v>
      </c>
      <c r="I336" s="94" t="n">
        <f aca="false">Tabla_Simulada!I336-Tabla_ValidaciónMétodo!I336</f>
        <v>0</v>
      </c>
      <c r="J336" s="81" t="n">
        <f aca="false">Tabla_Simulada!J336-Tabla_ValidaciónMétodo!J336</f>
        <v>0</v>
      </c>
      <c r="K336" s="94" t="n">
        <f aca="false">Tabla_Simulada!K336-Tabla_ValidaciónMétodo!K336</f>
        <v>0</v>
      </c>
      <c r="L336" s="81" t="n">
        <f aca="false">Tabla_Simulada!L336-Tabla_ValidaciónMétodo!L336</f>
        <v>0</v>
      </c>
      <c r="M336" s="94" t="n">
        <f aca="false">Tabla_Simulada!M336-Tabla_ValidaciónMétodo!M336</f>
        <v>0</v>
      </c>
      <c r="N336" s="81" t="n">
        <f aca="false">Tabla_Simulada!N336-Tabla_ValidaciónMétodo!N336</f>
        <v>0</v>
      </c>
      <c r="O336" s="81" t="n">
        <f aca="false">Tabla_Simulada!P336-Tabla_ValidaciónMétodo!P336</f>
        <v>0</v>
      </c>
      <c r="P336" s="81" t="n">
        <f aca="false">Tabla_Simulada!Q336-Tabla_ValidaciónMétodo!Q336</f>
        <v>0</v>
      </c>
      <c r="Q336" s="81" t="n">
        <f aca="false">Tabla_Simulada!R336-Tabla_ValidaciónMétodo!R336</f>
        <v>0</v>
      </c>
      <c r="S336" s="81" t="n">
        <f aca="false">Tabla_Simulada!T336-Tabla_ValidaciónMétodo!T336</f>
        <v>0</v>
      </c>
      <c r="T336" s="81" t="n">
        <f aca="false">Tabla_Simulada!U336-Tabla_ValidaciónMétodo!U336</f>
        <v>0</v>
      </c>
      <c r="U336" s="81" t="n">
        <f aca="false">Tabla_Simulada!V336-Tabla_ValidaciónMétodo!V336</f>
        <v>0</v>
      </c>
      <c r="V336" s="81" t="n">
        <f aca="false">Tabla_Simulada!W336-Tabla_ValidaciónMétodo!W336</f>
        <v>0</v>
      </c>
      <c r="W336" s="81" t="n">
        <f aca="false">Tabla_Simulada!X336-Tabla_ValidaciónMétodo!X336</f>
        <v>0</v>
      </c>
      <c r="X336" s="81" t="n">
        <f aca="false">Tabla_Simulada!Y336-Tabla_ValidaciónMétodo!Y336</f>
        <v>0</v>
      </c>
      <c r="Y336" s="81" t="n">
        <f aca="false">Tabla_Simulada!Z336-Tabla_ValidaciónMétodo!Z336</f>
        <v>0</v>
      </c>
      <c r="Z336" s="81" t="n">
        <f aca="false">Tabla_Simulada!AA336-Tabla_ValidaciónMétodo!AA336</f>
        <v>0</v>
      </c>
      <c r="AC336" s="91" t="n">
        <f aca="false">Tabla_Simulada!AD336-Tabla_ValidaciónMétodo!AD336</f>
        <v>0</v>
      </c>
      <c r="AD336" s="92" t="n">
        <f aca="false">Tabla_Simulada!AE336-Tabla_ValidaciónMétodo!AE336</f>
        <v>0</v>
      </c>
      <c r="AE336" s="93" t="n">
        <f aca="false">Tabla_Simulada!AF336-Tabla_ValidaciónMétodo!AF336</f>
        <v>0</v>
      </c>
      <c r="AF336" s="92" t="n">
        <f aca="false">Tabla_Simulada!AG336-Tabla_ValidaciónMétodo!AG336</f>
        <v>0</v>
      </c>
      <c r="AG336" s="92" t="n">
        <f aca="false">Tabla_Simulada!AH336-Tabla_ValidaciónMétodo!AH336</f>
        <v>0</v>
      </c>
      <c r="AH336" s="92" t="n">
        <f aca="false">Tabla_Simulada!AI336-Tabla_ValidaciónMétodo!AI336</f>
        <v>0</v>
      </c>
      <c r="AI336" s="92" t="n">
        <f aca="false">Tabla_Simulada!AJ336-Tabla_ValidaciónMétodo!AJ336</f>
        <v>0</v>
      </c>
      <c r="AJ336" s="92" t="n">
        <f aca="false">Tabla_Simulada!AK336-Tabla_ValidaciónMétodo!AK336</f>
        <v>0</v>
      </c>
      <c r="AK336" s="92" t="n">
        <f aca="false">Tabla_Simulada!AL336-Tabla_ValidaciónMétodo!AL336</f>
        <v>0</v>
      </c>
      <c r="AL336" s="92" t="n">
        <f aca="false">Tabla_Simulada!AM336-Tabla_ValidaciónMétodo!AM336</f>
        <v>0</v>
      </c>
      <c r="AM336" s="92" t="n">
        <f aca="false">Tabla_Simulada!AN336-Tabla_ValidaciónMétodo!AN336</f>
        <v>0</v>
      </c>
      <c r="AO336" s="94" t="n">
        <f aca="false">Tabla_Simulada!AP336-Tabla_ValidaciónMétodo!AP336</f>
        <v>0</v>
      </c>
      <c r="AP336" s="81" t="n">
        <f aca="false">Tabla_Simulada!AQ336-Tabla_ValidaciónMétodo!AQ336</f>
        <v>0</v>
      </c>
      <c r="AQ336" s="94" t="n">
        <f aca="false">Tabla_Simulada!AR336-Tabla_ValidaciónMétodo!AR336</f>
        <v>0</v>
      </c>
      <c r="AR336" s="81" t="n">
        <f aca="false">Tabla_Simulada!AS336-Tabla_ValidaciónMétodo!AS336</f>
        <v>0</v>
      </c>
      <c r="AS336" s="94" t="n">
        <f aca="false">Tabla_Simulada!AT336-Tabla_ValidaciónMétodo!AT336</f>
        <v>0</v>
      </c>
      <c r="AT336" s="81" t="n">
        <f aca="false">Tabla_Simulada!AU336-Tabla_ValidaciónMétodo!AU336</f>
        <v>0</v>
      </c>
      <c r="AU336" s="94" t="n">
        <f aca="false">Tabla_Simulada!AV336-Tabla_ValidaciónMétodo!AV336</f>
        <v>0</v>
      </c>
      <c r="AV336" s="81" t="n">
        <f aca="false">Tabla_Simulada!AW336-Tabla_ValidaciónMétodo!AW336</f>
        <v>0</v>
      </c>
      <c r="AW336" s="94" t="n">
        <f aca="false">Tabla_Simulada!AX336-Tabla_ValidaciónMétodo!AX336</f>
        <v>0</v>
      </c>
      <c r="AX336" s="81" t="n">
        <f aca="false">Tabla_Simulada!AY336-Tabla_ValidaciónMétodo!AY336</f>
        <v>0</v>
      </c>
    </row>
    <row r="337" customFormat="false" ht="13.8" hidden="false" customHeight="false" outlineLevel="0" collapsed="false">
      <c r="A337" s="89" t="s">
        <v>51</v>
      </c>
      <c r="B337" s="81" t="n">
        <f aca="false">Tabla_Simulada!B337-Tabla_ValidaciónMétodo!B337</f>
        <v>0</v>
      </c>
      <c r="C337" s="81" t="n">
        <f aca="false">Tabla_Simulada!C337-Tabla_ValidaciónMétodo!C337</f>
        <v>0</v>
      </c>
      <c r="D337" s="81" t="n">
        <f aca="false">Tabla_Simulada!D337-Tabla_ValidaciónMétodo!D337</f>
        <v>0</v>
      </c>
      <c r="E337" s="81" t="n">
        <f aca="false">Tabla_Simulada!E337-Tabla_ValidaciónMétodo!E337</f>
        <v>0</v>
      </c>
      <c r="F337" s="81" t="n">
        <f aca="false">Tabla_Simulada!F337-Tabla_ValidaciónMétodo!F337</f>
        <v>0</v>
      </c>
      <c r="G337" s="81" t="n">
        <f aca="false">Tabla_Simulada!G337-Tabla_ValidaciónMétodo!G337</f>
        <v>0</v>
      </c>
      <c r="H337" s="81" t="n">
        <f aca="false">Tabla_Simulada!H337-Tabla_ValidaciónMétodo!H337</f>
        <v>0</v>
      </c>
      <c r="I337" s="94" t="n">
        <f aca="false">Tabla_Simulada!I337-Tabla_ValidaciónMétodo!I337</f>
        <v>0</v>
      </c>
      <c r="J337" s="81" t="n">
        <f aca="false">Tabla_Simulada!J337-Tabla_ValidaciónMétodo!J337</f>
        <v>0</v>
      </c>
      <c r="K337" s="94" t="n">
        <f aca="false">Tabla_Simulada!K337-Tabla_ValidaciónMétodo!K337</f>
        <v>0</v>
      </c>
      <c r="L337" s="81" t="n">
        <f aca="false">Tabla_Simulada!L337-Tabla_ValidaciónMétodo!L337</f>
        <v>0</v>
      </c>
      <c r="M337" s="94" t="n">
        <f aca="false">Tabla_Simulada!M337-Tabla_ValidaciónMétodo!M337</f>
        <v>0</v>
      </c>
      <c r="N337" s="81" t="n">
        <f aca="false">Tabla_Simulada!N337-Tabla_ValidaciónMétodo!N337</f>
        <v>0</v>
      </c>
      <c r="O337" s="81" t="n">
        <f aca="false">Tabla_Simulada!P337-Tabla_ValidaciónMétodo!P337</f>
        <v>0</v>
      </c>
      <c r="P337" s="81" t="n">
        <f aca="false">Tabla_Simulada!Q337-Tabla_ValidaciónMétodo!Q337</f>
        <v>0</v>
      </c>
      <c r="Q337" s="81" t="n">
        <f aca="false">Tabla_Simulada!R337-Tabla_ValidaciónMétodo!R337</f>
        <v>0</v>
      </c>
      <c r="S337" s="81" t="n">
        <f aca="false">Tabla_Simulada!T337-Tabla_ValidaciónMétodo!T337</f>
        <v>0</v>
      </c>
      <c r="T337" s="81" t="n">
        <f aca="false">Tabla_Simulada!U337-Tabla_ValidaciónMétodo!U337</f>
        <v>0</v>
      </c>
      <c r="U337" s="81" t="n">
        <f aca="false">Tabla_Simulada!V337-Tabla_ValidaciónMétodo!V337</f>
        <v>0</v>
      </c>
      <c r="V337" s="81" t="n">
        <f aca="false">Tabla_Simulada!W337-Tabla_ValidaciónMétodo!W337</f>
        <v>0</v>
      </c>
      <c r="W337" s="81" t="n">
        <f aca="false">Tabla_Simulada!X337-Tabla_ValidaciónMétodo!X337</f>
        <v>0</v>
      </c>
      <c r="X337" s="81" t="n">
        <f aca="false">Tabla_Simulada!Y337-Tabla_ValidaciónMétodo!Y337</f>
        <v>0</v>
      </c>
      <c r="Y337" s="81" t="n">
        <f aca="false">Tabla_Simulada!Z337-Tabla_ValidaciónMétodo!Z337</f>
        <v>0</v>
      </c>
      <c r="Z337" s="81" t="n">
        <f aca="false">Tabla_Simulada!AA337-Tabla_ValidaciónMétodo!AA337</f>
        <v>0</v>
      </c>
      <c r="AC337" s="91" t="n">
        <f aca="false">Tabla_Simulada!AD337-Tabla_ValidaciónMétodo!AD337</f>
        <v>0</v>
      </c>
      <c r="AD337" s="92" t="n">
        <f aca="false">Tabla_Simulada!AE337-Tabla_ValidaciónMétodo!AE337</f>
        <v>0</v>
      </c>
      <c r="AE337" s="93" t="n">
        <f aca="false">Tabla_Simulada!AF337-Tabla_ValidaciónMétodo!AF337</f>
        <v>0</v>
      </c>
      <c r="AF337" s="92" t="n">
        <f aca="false">Tabla_Simulada!AG337-Tabla_ValidaciónMétodo!AG337</f>
        <v>0</v>
      </c>
      <c r="AG337" s="92" t="n">
        <f aca="false">Tabla_Simulada!AH337-Tabla_ValidaciónMétodo!AH337</f>
        <v>0</v>
      </c>
      <c r="AH337" s="92" t="n">
        <f aca="false">Tabla_Simulada!AI337-Tabla_ValidaciónMétodo!AI337</f>
        <v>0</v>
      </c>
      <c r="AI337" s="92" t="n">
        <f aca="false">Tabla_Simulada!AJ337-Tabla_ValidaciónMétodo!AJ337</f>
        <v>0</v>
      </c>
      <c r="AJ337" s="92" t="n">
        <f aca="false">Tabla_Simulada!AK337-Tabla_ValidaciónMétodo!AK337</f>
        <v>0</v>
      </c>
      <c r="AK337" s="92" t="n">
        <f aca="false">Tabla_Simulada!AL337-Tabla_ValidaciónMétodo!AL337</f>
        <v>0</v>
      </c>
      <c r="AL337" s="92" t="n">
        <f aca="false">Tabla_Simulada!AM337-Tabla_ValidaciónMétodo!AM337</f>
        <v>0</v>
      </c>
      <c r="AM337" s="92" t="n">
        <f aca="false">Tabla_Simulada!AN337-Tabla_ValidaciónMétodo!AN337</f>
        <v>0</v>
      </c>
      <c r="AO337" s="94" t="n">
        <f aca="false">Tabla_Simulada!AP337-Tabla_ValidaciónMétodo!AP337</f>
        <v>0</v>
      </c>
      <c r="AP337" s="81" t="n">
        <f aca="false">Tabla_Simulada!AQ337-Tabla_ValidaciónMétodo!AQ337</f>
        <v>0</v>
      </c>
      <c r="AQ337" s="94" t="n">
        <f aca="false">Tabla_Simulada!AR337-Tabla_ValidaciónMétodo!AR337</f>
        <v>0</v>
      </c>
      <c r="AR337" s="81" t="n">
        <f aca="false">Tabla_Simulada!AS337-Tabla_ValidaciónMétodo!AS337</f>
        <v>0</v>
      </c>
      <c r="AS337" s="94" t="n">
        <f aca="false">Tabla_Simulada!AT337-Tabla_ValidaciónMétodo!AT337</f>
        <v>0</v>
      </c>
      <c r="AT337" s="81" t="n">
        <f aca="false">Tabla_Simulada!AU337-Tabla_ValidaciónMétodo!AU337</f>
        <v>0</v>
      </c>
      <c r="AU337" s="94" t="n">
        <f aca="false">Tabla_Simulada!AV337-Tabla_ValidaciónMétodo!AV337</f>
        <v>0</v>
      </c>
      <c r="AV337" s="81" t="n">
        <f aca="false">Tabla_Simulada!AW337-Tabla_ValidaciónMétodo!AW337</f>
        <v>0</v>
      </c>
      <c r="AW337" s="94" t="n">
        <f aca="false">Tabla_Simulada!AX337-Tabla_ValidaciónMétodo!AX337</f>
        <v>0</v>
      </c>
      <c r="AX337" s="81" t="n">
        <f aca="false">Tabla_Simulada!AY337-Tabla_ValidaciónMétodo!AY337</f>
        <v>0</v>
      </c>
    </row>
    <row r="338" customFormat="false" ht="13.8" hidden="false" customHeight="false" outlineLevel="0" collapsed="false">
      <c r="A338" s="89" t="s">
        <v>52</v>
      </c>
      <c r="B338" s="81" t="n">
        <f aca="false">Tabla_Simulada!B338-Tabla_ValidaciónMétodo!B338</f>
        <v>0</v>
      </c>
      <c r="C338" s="81" t="n">
        <f aca="false">Tabla_Simulada!C338-Tabla_ValidaciónMétodo!C338</f>
        <v>0</v>
      </c>
      <c r="D338" s="81" t="n">
        <f aca="false">Tabla_Simulada!D338-Tabla_ValidaciónMétodo!D338</f>
        <v>0</v>
      </c>
      <c r="E338" s="81" t="n">
        <f aca="false">Tabla_Simulada!E338-Tabla_ValidaciónMétodo!E338</f>
        <v>0</v>
      </c>
      <c r="F338" s="81" t="n">
        <f aca="false">Tabla_Simulada!F338-Tabla_ValidaciónMétodo!F338</f>
        <v>0</v>
      </c>
      <c r="G338" s="81" t="n">
        <f aca="false">Tabla_Simulada!G338-Tabla_ValidaciónMétodo!G338</f>
        <v>0</v>
      </c>
      <c r="H338" s="81" t="n">
        <f aca="false">Tabla_Simulada!H338-Tabla_ValidaciónMétodo!H338</f>
        <v>0</v>
      </c>
      <c r="I338" s="94" t="n">
        <f aca="false">Tabla_Simulada!I338-Tabla_ValidaciónMétodo!I338</f>
        <v>0</v>
      </c>
      <c r="J338" s="81" t="n">
        <f aca="false">Tabla_Simulada!J338-Tabla_ValidaciónMétodo!J338</f>
        <v>0</v>
      </c>
      <c r="K338" s="94" t="n">
        <f aca="false">Tabla_Simulada!K338-Tabla_ValidaciónMétodo!K338</f>
        <v>0</v>
      </c>
      <c r="L338" s="81" t="n">
        <f aca="false">Tabla_Simulada!L338-Tabla_ValidaciónMétodo!L338</f>
        <v>0</v>
      </c>
      <c r="M338" s="94" t="n">
        <f aca="false">Tabla_Simulada!M338-Tabla_ValidaciónMétodo!M338</f>
        <v>0</v>
      </c>
      <c r="N338" s="81" t="n">
        <f aca="false">Tabla_Simulada!N338-Tabla_ValidaciónMétodo!N338</f>
        <v>0</v>
      </c>
      <c r="O338" s="81" t="n">
        <f aca="false">Tabla_Simulada!P338-Tabla_ValidaciónMétodo!P338</f>
        <v>0</v>
      </c>
      <c r="P338" s="81" t="n">
        <f aca="false">Tabla_Simulada!Q338-Tabla_ValidaciónMétodo!Q338</f>
        <v>0</v>
      </c>
      <c r="Q338" s="81" t="n">
        <f aca="false">Tabla_Simulada!R338-Tabla_ValidaciónMétodo!R338</f>
        <v>0</v>
      </c>
      <c r="S338" s="81" t="n">
        <f aca="false">Tabla_Simulada!T338-Tabla_ValidaciónMétodo!T338</f>
        <v>0</v>
      </c>
      <c r="T338" s="81" t="n">
        <f aca="false">Tabla_Simulada!U338-Tabla_ValidaciónMétodo!U338</f>
        <v>0</v>
      </c>
      <c r="U338" s="81" t="n">
        <f aca="false">Tabla_Simulada!V338-Tabla_ValidaciónMétodo!V338</f>
        <v>0</v>
      </c>
      <c r="V338" s="81" t="n">
        <f aca="false">Tabla_Simulada!W338-Tabla_ValidaciónMétodo!W338</f>
        <v>0</v>
      </c>
      <c r="W338" s="81" t="n">
        <f aca="false">Tabla_Simulada!X338-Tabla_ValidaciónMétodo!X338</f>
        <v>0</v>
      </c>
      <c r="X338" s="81" t="n">
        <f aca="false">Tabla_Simulada!Y338-Tabla_ValidaciónMétodo!Y338</f>
        <v>0</v>
      </c>
      <c r="Y338" s="81" t="n">
        <f aca="false">Tabla_Simulada!Z338-Tabla_ValidaciónMétodo!Z338</f>
        <v>0</v>
      </c>
      <c r="Z338" s="81" t="n">
        <f aca="false">Tabla_Simulada!AA338-Tabla_ValidaciónMétodo!AA338</f>
        <v>0</v>
      </c>
      <c r="AC338" s="91" t="n">
        <f aca="false">Tabla_Simulada!AD338-Tabla_ValidaciónMétodo!AD338</f>
        <v>0</v>
      </c>
      <c r="AD338" s="92" t="n">
        <f aca="false">Tabla_Simulada!AE338-Tabla_ValidaciónMétodo!AE338</f>
        <v>0</v>
      </c>
      <c r="AE338" s="93" t="n">
        <f aca="false">Tabla_Simulada!AF338-Tabla_ValidaciónMétodo!AF338</f>
        <v>0</v>
      </c>
      <c r="AF338" s="92" t="n">
        <f aca="false">Tabla_Simulada!AG338-Tabla_ValidaciónMétodo!AG338</f>
        <v>0</v>
      </c>
      <c r="AG338" s="92" t="n">
        <f aca="false">Tabla_Simulada!AH338-Tabla_ValidaciónMétodo!AH338</f>
        <v>0</v>
      </c>
      <c r="AH338" s="92" t="n">
        <f aca="false">Tabla_Simulada!AI338-Tabla_ValidaciónMétodo!AI338</f>
        <v>0</v>
      </c>
      <c r="AI338" s="92" t="n">
        <f aca="false">Tabla_Simulada!AJ338-Tabla_ValidaciónMétodo!AJ338</f>
        <v>0</v>
      </c>
      <c r="AJ338" s="92" t="n">
        <f aca="false">Tabla_Simulada!AK338-Tabla_ValidaciónMétodo!AK338</f>
        <v>0</v>
      </c>
      <c r="AK338" s="92" t="n">
        <f aca="false">Tabla_Simulada!AL338-Tabla_ValidaciónMétodo!AL338</f>
        <v>0</v>
      </c>
      <c r="AL338" s="92" t="n">
        <f aca="false">Tabla_Simulada!AM338-Tabla_ValidaciónMétodo!AM338</f>
        <v>0</v>
      </c>
      <c r="AM338" s="92" t="n">
        <f aca="false">Tabla_Simulada!AN338-Tabla_ValidaciónMétodo!AN338</f>
        <v>0</v>
      </c>
      <c r="AO338" s="94" t="n">
        <f aca="false">Tabla_Simulada!AP338-Tabla_ValidaciónMétodo!AP338</f>
        <v>0</v>
      </c>
      <c r="AP338" s="81" t="n">
        <f aca="false">Tabla_Simulada!AQ338-Tabla_ValidaciónMétodo!AQ338</f>
        <v>0</v>
      </c>
      <c r="AQ338" s="94" t="n">
        <f aca="false">Tabla_Simulada!AR338-Tabla_ValidaciónMétodo!AR338</f>
        <v>0</v>
      </c>
      <c r="AR338" s="81" t="n">
        <f aca="false">Tabla_Simulada!AS338-Tabla_ValidaciónMétodo!AS338</f>
        <v>0</v>
      </c>
      <c r="AS338" s="94" t="n">
        <f aca="false">Tabla_Simulada!AT338-Tabla_ValidaciónMétodo!AT338</f>
        <v>0</v>
      </c>
      <c r="AT338" s="81" t="n">
        <f aca="false">Tabla_Simulada!AU338-Tabla_ValidaciónMétodo!AU338</f>
        <v>0</v>
      </c>
      <c r="AU338" s="94" t="n">
        <f aca="false">Tabla_Simulada!AV338-Tabla_ValidaciónMétodo!AV338</f>
        <v>0</v>
      </c>
      <c r="AV338" s="81" t="n">
        <f aca="false">Tabla_Simulada!AW338-Tabla_ValidaciónMétodo!AW338</f>
        <v>0</v>
      </c>
      <c r="AW338" s="94" t="n">
        <f aca="false">Tabla_Simulada!AX338-Tabla_ValidaciónMétodo!AX338</f>
        <v>0</v>
      </c>
      <c r="AX338" s="81" t="n">
        <f aca="false">Tabla_Simulada!AY338-Tabla_ValidaciónMétodo!AY338</f>
        <v>0</v>
      </c>
    </row>
    <row r="339" customFormat="false" ht="13.8" hidden="false" customHeight="false" outlineLevel="0" collapsed="false">
      <c r="A339" s="89" t="s">
        <v>53</v>
      </c>
      <c r="B339" s="81" t="n">
        <f aca="false">Tabla_Simulada!B339-Tabla_ValidaciónMétodo!B339</f>
        <v>0</v>
      </c>
      <c r="C339" s="81" t="n">
        <f aca="false">Tabla_Simulada!C339-Tabla_ValidaciónMétodo!C339</f>
        <v>0</v>
      </c>
      <c r="D339" s="81" t="n">
        <f aca="false">Tabla_Simulada!D339-Tabla_ValidaciónMétodo!D339</f>
        <v>0</v>
      </c>
      <c r="E339" s="81" t="n">
        <f aca="false">Tabla_Simulada!E339-Tabla_ValidaciónMétodo!E339</f>
        <v>0</v>
      </c>
      <c r="F339" s="81" t="n">
        <f aca="false">Tabla_Simulada!F339-Tabla_ValidaciónMétodo!F339</f>
        <v>0</v>
      </c>
      <c r="G339" s="81" t="n">
        <f aca="false">Tabla_Simulada!G339-Tabla_ValidaciónMétodo!G339</f>
        <v>0</v>
      </c>
      <c r="H339" s="81" t="n">
        <f aca="false">Tabla_Simulada!H339-Tabla_ValidaciónMétodo!H339</f>
        <v>0</v>
      </c>
      <c r="I339" s="94" t="n">
        <f aca="false">Tabla_Simulada!I339-Tabla_ValidaciónMétodo!I339</f>
        <v>0</v>
      </c>
      <c r="J339" s="81" t="n">
        <f aca="false">Tabla_Simulada!J339-Tabla_ValidaciónMétodo!J339</f>
        <v>0</v>
      </c>
      <c r="K339" s="94" t="n">
        <f aca="false">Tabla_Simulada!K339-Tabla_ValidaciónMétodo!K339</f>
        <v>0</v>
      </c>
      <c r="L339" s="81" t="n">
        <f aca="false">Tabla_Simulada!L339-Tabla_ValidaciónMétodo!L339</f>
        <v>0</v>
      </c>
      <c r="M339" s="94" t="n">
        <f aca="false">Tabla_Simulada!M339-Tabla_ValidaciónMétodo!M339</f>
        <v>0</v>
      </c>
      <c r="N339" s="81" t="n">
        <f aca="false">Tabla_Simulada!N339-Tabla_ValidaciónMétodo!N339</f>
        <v>0</v>
      </c>
      <c r="O339" s="81" t="n">
        <f aca="false">Tabla_Simulada!P339-Tabla_ValidaciónMétodo!P339</f>
        <v>0</v>
      </c>
      <c r="P339" s="81" t="n">
        <f aca="false">Tabla_Simulada!Q339-Tabla_ValidaciónMétodo!Q339</f>
        <v>0</v>
      </c>
      <c r="Q339" s="81" t="n">
        <f aca="false">Tabla_Simulada!R339-Tabla_ValidaciónMétodo!R339</f>
        <v>0</v>
      </c>
      <c r="S339" s="81" t="n">
        <f aca="false">Tabla_Simulada!T339-Tabla_ValidaciónMétodo!T339</f>
        <v>0</v>
      </c>
      <c r="T339" s="81" t="n">
        <f aca="false">Tabla_Simulada!U339-Tabla_ValidaciónMétodo!U339</f>
        <v>0</v>
      </c>
      <c r="U339" s="81" t="n">
        <f aca="false">Tabla_Simulada!V339-Tabla_ValidaciónMétodo!V339</f>
        <v>0</v>
      </c>
      <c r="V339" s="81" t="n">
        <f aca="false">Tabla_Simulada!W339-Tabla_ValidaciónMétodo!W339</f>
        <v>0</v>
      </c>
      <c r="W339" s="81" t="n">
        <f aca="false">Tabla_Simulada!X339-Tabla_ValidaciónMétodo!X339</f>
        <v>0</v>
      </c>
      <c r="X339" s="81" t="n">
        <f aca="false">Tabla_Simulada!Y339-Tabla_ValidaciónMétodo!Y339</f>
        <v>0</v>
      </c>
      <c r="Y339" s="81" t="n">
        <f aca="false">Tabla_Simulada!Z339-Tabla_ValidaciónMétodo!Z339</f>
        <v>0</v>
      </c>
      <c r="Z339" s="81" t="n">
        <f aca="false">Tabla_Simulada!AA339-Tabla_ValidaciónMétodo!AA339</f>
        <v>0</v>
      </c>
      <c r="AC339" s="91" t="n">
        <f aca="false">Tabla_Simulada!AD339-Tabla_ValidaciónMétodo!AD339</f>
        <v>0</v>
      </c>
      <c r="AD339" s="92" t="n">
        <f aca="false">Tabla_Simulada!AE339-Tabla_ValidaciónMétodo!AE339</f>
        <v>0</v>
      </c>
      <c r="AE339" s="93" t="n">
        <f aca="false">Tabla_Simulada!AF339-Tabla_ValidaciónMétodo!AF339</f>
        <v>0</v>
      </c>
      <c r="AF339" s="92" t="n">
        <f aca="false">Tabla_Simulada!AG339-Tabla_ValidaciónMétodo!AG339</f>
        <v>0</v>
      </c>
      <c r="AG339" s="92" t="n">
        <f aca="false">Tabla_Simulada!AH339-Tabla_ValidaciónMétodo!AH339</f>
        <v>0</v>
      </c>
      <c r="AH339" s="92" t="n">
        <f aca="false">Tabla_Simulada!AI339-Tabla_ValidaciónMétodo!AI339</f>
        <v>0</v>
      </c>
      <c r="AI339" s="92" t="n">
        <f aca="false">Tabla_Simulada!AJ339-Tabla_ValidaciónMétodo!AJ339</f>
        <v>0</v>
      </c>
      <c r="AJ339" s="92" t="n">
        <f aca="false">Tabla_Simulada!AK339-Tabla_ValidaciónMétodo!AK339</f>
        <v>0</v>
      </c>
      <c r="AK339" s="92" t="n">
        <f aca="false">Tabla_Simulada!AL339-Tabla_ValidaciónMétodo!AL339</f>
        <v>0</v>
      </c>
      <c r="AL339" s="92" t="n">
        <f aca="false">Tabla_Simulada!AM339-Tabla_ValidaciónMétodo!AM339</f>
        <v>0</v>
      </c>
      <c r="AM339" s="92" t="n">
        <f aca="false">Tabla_Simulada!AN339-Tabla_ValidaciónMétodo!AN339</f>
        <v>0</v>
      </c>
      <c r="AO339" s="94" t="n">
        <f aca="false">Tabla_Simulada!AP339-Tabla_ValidaciónMétodo!AP339</f>
        <v>0</v>
      </c>
      <c r="AP339" s="81" t="n">
        <f aca="false">Tabla_Simulada!AQ339-Tabla_ValidaciónMétodo!AQ339</f>
        <v>0</v>
      </c>
      <c r="AQ339" s="94" t="n">
        <f aca="false">Tabla_Simulada!AR339-Tabla_ValidaciónMétodo!AR339</f>
        <v>0</v>
      </c>
      <c r="AR339" s="81" t="n">
        <f aca="false">Tabla_Simulada!AS339-Tabla_ValidaciónMétodo!AS339</f>
        <v>0</v>
      </c>
      <c r="AS339" s="94" t="n">
        <f aca="false">Tabla_Simulada!AT339-Tabla_ValidaciónMétodo!AT339</f>
        <v>0</v>
      </c>
      <c r="AT339" s="81" t="n">
        <f aca="false">Tabla_Simulada!AU339-Tabla_ValidaciónMétodo!AU339</f>
        <v>0</v>
      </c>
      <c r="AU339" s="94" t="n">
        <f aca="false">Tabla_Simulada!AV339-Tabla_ValidaciónMétodo!AV339</f>
        <v>0</v>
      </c>
      <c r="AV339" s="81" t="n">
        <f aca="false">Tabla_Simulada!AW339-Tabla_ValidaciónMétodo!AW339</f>
        <v>0</v>
      </c>
      <c r="AW339" s="94" t="n">
        <f aca="false">Tabla_Simulada!AX339-Tabla_ValidaciónMétodo!AX339</f>
        <v>0</v>
      </c>
      <c r="AX339" s="81" t="n">
        <f aca="false">Tabla_Simulada!AY339-Tabla_ValidaciónMétodo!AY339</f>
        <v>0</v>
      </c>
    </row>
    <row r="340" customFormat="false" ht="13.8" hidden="false" customHeight="false" outlineLevel="0" collapsed="false">
      <c r="A340" s="89" t="s">
        <v>54</v>
      </c>
      <c r="B340" s="81" t="n">
        <f aca="false">Tabla_Simulada!B340-Tabla_ValidaciónMétodo!B340</f>
        <v>0</v>
      </c>
      <c r="C340" s="81" t="n">
        <f aca="false">Tabla_Simulada!C340-Tabla_ValidaciónMétodo!C340</f>
        <v>0</v>
      </c>
      <c r="D340" s="81" t="n">
        <f aca="false">Tabla_Simulada!D340-Tabla_ValidaciónMétodo!D340</f>
        <v>0</v>
      </c>
      <c r="E340" s="81" t="n">
        <f aca="false">Tabla_Simulada!E340-Tabla_ValidaciónMétodo!E340</f>
        <v>0</v>
      </c>
      <c r="F340" s="81" t="n">
        <f aca="false">Tabla_Simulada!F340-Tabla_ValidaciónMétodo!F340</f>
        <v>0</v>
      </c>
      <c r="G340" s="81" t="n">
        <f aca="false">Tabla_Simulada!G340-Tabla_ValidaciónMétodo!G340</f>
        <v>0</v>
      </c>
      <c r="H340" s="81" t="n">
        <f aca="false">Tabla_Simulada!H340-Tabla_ValidaciónMétodo!H340</f>
        <v>0</v>
      </c>
      <c r="I340" s="94" t="n">
        <f aca="false">Tabla_Simulada!I340-Tabla_ValidaciónMétodo!I340</f>
        <v>0</v>
      </c>
      <c r="J340" s="81" t="n">
        <f aca="false">Tabla_Simulada!J340-Tabla_ValidaciónMétodo!J340</f>
        <v>0</v>
      </c>
      <c r="K340" s="94" t="n">
        <f aca="false">Tabla_Simulada!K340-Tabla_ValidaciónMétodo!K340</f>
        <v>0</v>
      </c>
      <c r="L340" s="81" t="n">
        <f aca="false">Tabla_Simulada!L340-Tabla_ValidaciónMétodo!L340</f>
        <v>0</v>
      </c>
      <c r="M340" s="94" t="n">
        <f aca="false">Tabla_Simulada!M340-Tabla_ValidaciónMétodo!M340</f>
        <v>0</v>
      </c>
      <c r="N340" s="81" t="n">
        <f aca="false">Tabla_Simulada!N340-Tabla_ValidaciónMétodo!N340</f>
        <v>0</v>
      </c>
      <c r="O340" s="81" t="n">
        <f aca="false">Tabla_Simulada!P340-Tabla_ValidaciónMétodo!P340</f>
        <v>0</v>
      </c>
      <c r="P340" s="81" t="n">
        <f aca="false">Tabla_Simulada!Q340-Tabla_ValidaciónMétodo!Q340</f>
        <v>0</v>
      </c>
      <c r="Q340" s="81" t="n">
        <f aca="false">Tabla_Simulada!R340-Tabla_ValidaciónMétodo!R340</f>
        <v>0</v>
      </c>
      <c r="S340" s="81" t="n">
        <f aca="false">Tabla_Simulada!T340-Tabla_ValidaciónMétodo!T340</f>
        <v>0</v>
      </c>
      <c r="T340" s="81" t="n">
        <f aca="false">Tabla_Simulada!U340-Tabla_ValidaciónMétodo!U340</f>
        <v>0</v>
      </c>
      <c r="U340" s="81" t="n">
        <f aca="false">Tabla_Simulada!V340-Tabla_ValidaciónMétodo!V340</f>
        <v>0</v>
      </c>
      <c r="V340" s="81" t="n">
        <f aca="false">Tabla_Simulada!W340-Tabla_ValidaciónMétodo!W340</f>
        <v>0</v>
      </c>
      <c r="W340" s="81" t="n">
        <f aca="false">Tabla_Simulada!X340-Tabla_ValidaciónMétodo!X340</f>
        <v>0</v>
      </c>
      <c r="X340" s="81" t="n">
        <f aca="false">Tabla_Simulada!Y340-Tabla_ValidaciónMétodo!Y340</f>
        <v>0</v>
      </c>
      <c r="Y340" s="81" t="n">
        <f aca="false">Tabla_Simulada!Z340-Tabla_ValidaciónMétodo!Z340</f>
        <v>0</v>
      </c>
      <c r="Z340" s="81" t="n">
        <f aca="false">Tabla_Simulada!AA340-Tabla_ValidaciónMétodo!AA340</f>
        <v>0</v>
      </c>
      <c r="AC340" s="91" t="n">
        <f aca="false">Tabla_Simulada!AD340-Tabla_ValidaciónMétodo!AD340</f>
        <v>0</v>
      </c>
      <c r="AD340" s="92" t="n">
        <f aca="false">Tabla_Simulada!AE340-Tabla_ValidaciónMétodo!AE340</f>
        <v>0</v>
      </c>
      <c r="AE340" s="93" t="n">
        <f aca="false">Tabla_Simulada!AF340-Tabla_ValidaciónMétodo!AF340</f>
        <v>0</v>
      </c>
      <c r="AF340" s="92" t="n">
        <f aca="false">Tabla_Simulada!AG340-Tabla_ValidaciónMétodo!AG340</f>
        <v>0</v>
      </c>
      <c r="AG340" s="92" t="n">
        <f aca="false">Tabla_Simulada!AH340-Tabla_ValidaciónMétodo!AH340</f>
        <v>0</v>
      </c>
      <c r="AH340" s="92" t="n">
        <f aca="false">Tabla_Simulada!AI340-Tabla_ValidaciónMétodo!AI340</f>
        <v>0</v>
      </c>
      <c r="AI340" s="92" t="n">
        <f aca="false">Tabla_Simulada!AJ340-Tabla_ValidaciónMétodo!AJ340</f>
        <v>0</v>
      </c>
      <c r="AJ340" s="92" t="n">
        <f aca="false">Tabla_Simulada!AK340-Tabla_ValidaciónMétodo!AK340</f>
        <v>0</v>
      </c>
      <c r="AK340" s="92" t="n">
        <f aca="false">Tabla_Simulada!AL340-Tabla_ValidaciónMétodo!AL340</f>
        <v>0</v>
      </c>
      <c r="AL340" s="92" t="n">
        <f aca="false">Tabla_Simulada!AM340-Tabla_ValidaciónMétodo!AM340</f>
        <v>0</v>
      </c>
      <c r="AM340" s="92" t="n">
        <f aca="false">Tabla_Simulada!AN340-Tabla_ValidaciónMétodo!AN340</f>
        <v>0</v>
      </c>
      <c r="AO340" s="94" t="n">
        <f aca="false">Tabla_Simulada!AP340-Tabla_ValidaciónMétodo!AP340</f>
        <v>0</v>
      </c>
      <c r="AP340" s="81" t="n">
        <f aca="false">Tabla_Simulada!AQ340-Tabla_ValidaciónMétodo!AQ340</f>
        <v>0</v>
      </c>
      <c r="AQ340" s="94" t="n">
        <f aca="false">Tabla_Simulada!AR340-Tabla_ValidaciónMétodo!AR340</f>
        <v>0</v>
      </c>
      <c r="AR340" s="81" t="n">
        <f aca="false">Tabla_Simulada!AS340-Tabla_ValidaciónMétodo!AS340</f>
        <v>0</v>
      </c>
      <c r="AS340" s="94" t="n">
        <f aca="false">Tabla_Simulada!AT340-Tabla_ValidaciónMétodo!AT340</f>
        <v>0</v>
      </c>
      <c r="AT340" s="81" t="n">
        <f aca="false">Tabla_Simulada!AU340-Tabla_ValidaciónMétodo!AU340</f>
        <v>0</v>
      </c>
      <c r="AU340" s="94" t="n">
        <f aca="false">Tabla_Simulada!AV340-Tabla_ValidaciónMétodo!AV340</f>
        <v>0</v>
      </c>
      <c r="AV340" s="81" t="n">
        <f aca="false">Tabla_Simulada!AW340-Tabla_ValidaciónMétodo!AW340</f>
        <v>0</v>
      </c>
      <c r="AW340" s="94" t="n">
        <f aca="false">Tabla_Simulada!AX340-Tabla_ValidaciónMétodo!AX340</f>
        <v>0</v>
      </c>
      <c r="AX340" s="81" t="n">
        <f aca="false">Tabla_Simulada!AY340-Tabla_ValidaciónMétodo!AY340</f>
        <v>0</v>
      </c>
    </row>
    <row r="341" customFormat="false" ht="13.8" hidden="false" customHeight="false" outlineLevel="0" collapsed="false">
      <c r="A341" s="89" t="s">
        <v>55</v>
      </c>
      <c r="B341" s="81" t="n">
        <f aca="false">Tabla_Simulada!B341-Tabla_ValidaciónMétodo!B341</f>
        <v>0</v>
      </c>
      <c r="C341" s="81" t="n">
        <f aca="false">Tabla_Simulada!C341-Tabla_ValidaciónMétodo!C341</f>
        <v>0</v>
      </c>
      <c r="D341" s="81" t="n">
        <f aca="false">Tabla_Simulada!D341-Tabla_ValidaciónMétodo!D341</f>
        <v>0</v>
      </c>
      <c r="E341" s="81" t="n">
        <f aca="false">Tabla_Simulada!E341-Tabla_ValidaciónMétodo!E341</f>
        <v>0</v>
      </c>
      <c r="F341" s="81" t="n">
        <f aca="false">Tabla_Simulada!F341-Tabla_ValidaciónMétodo!F341</f>
        <v>0</v>
      </c>
      <c r="G341" s="81" t="n">
        <f aca="false">Tabla_Simulada!G341-Tabla_ValidaciónMétodo!G341</f>
        <v>0</v>
      </c>
      <c r="H341" s="81" t="n">
        <f aca="false">Tabla_Simulada!H341-Tabla_ValidaciónMétodo!H341</f>
        <v>0</v>
      </c>
      <c r="I341" s="94" t="n">
        <f aca="false">Tabla_Simulada!I341-Tabla_ValidaciónMétodo!I341</f>
        <v>0</v>
      </c>
      <c r="J341" s="81" t="n">
        <f aca="false">Tabla_Simulada!J341-Tabla_ValidaciónMétodo!J341</f>
        <v>0</v>
      </c>
      <c r="K341" s="94" t="n">
        <f aca="false">Tabla_Simulada!K341-Tabla_ValidaciónMétodo!K341</f>
        <v>0</v>
      </c>
      <c r="L341" s="81" t="n">
        <f aca="false">Tabla_Simulada!L341-Tabla_ValidaciónMétodo!L341</f>
        <v>0</v>
      </c>
      <c r="M341" s="94" t="n">
        <f aca="false">Tabla_Simulada!M341-Tabla_ValidaciónMétodo!M341</f>
        <v>0</v>
      </c>
      <c r="N341" s="81" t="n">
        <f aca="false">Tabla_Simulada!N341-Tabla_ValidaciónMétodo!N341</f>
        <v>0</v>
      </c>
      <c r="O341" s="81" t="n">
        <f aca="false">Tabla_Simulada!P341-Tabla_ValidaciónMétodo!P341</f>
        <v>0</v>
      </c>
      <c r="P341" s="81" t="n">
        <f aca="false">Tabla_Simulada!Q341-Tabla_ValidaciónMétodo!Q341</f>
        <v>0</v>
      </c>
      <c r="Q341" s="81" t="n">
        <f aca="false">Tabla_Simulada!R341-Tabla_ValidaciónMétodo!R341</f>
        <v>0</v>
      </c>
      <c r="S341" s="81" t="n">
        <f aca="false">Tabla_Simulada!T341-Tabla_ValidaciónMétodo!T341</f>
        <v>0</v>
      </c>
      <c r="T341" s="81" t="n">
        <f aca="false">Tabla_Simulada!U341-Tabla_ValidaciónMétodo!U341</f>
        <v>0</v>
      </c>
      <c r="U341" s="81" t="n">
        <f aca="false">Tabla_Simulada!V341-Tabla_ValidaciónMétodo!V341</f>
        <v>0</v>
      </c>
      <c r="V341" s="81" t="n">
        <f aca="false">Tabla_Simulada!W341-Tabla_ValidaciónMétodo!W341</f>
        <v>0</v>
      </c>
      <c r="W341" s="81" t="n">
        <f aca="false">Tabla_Simulada!X341-Tabla_ValidaciónMétodo!X341</f>
        <v>0</v>
      </c>
      <c r="X341" s="81" t="n">
        <f aca="false">Tabla_Simulada!Y341-Tabla_ValidaciónMétodo!Y341</f>
        <v>0</v>
      </c>
      <c r="Y341" s="81" t="n">
        <f aca="false">Tabla_Simulada!Z341-Tabla_ValidaciónMétodo!Z341</f>
        <v>0</v>
      </c>
      <c r="Z341" s="81" t="n">
        <f aca="false">Tabla_Simulada!AA341-Tabla_ValidaciónMétodo!AA341</f>
        <v>0</v>
      </c>
      <c r="AC341" s="91" t="n">
        <f aca="false">Tabla_Simulada!AD341-Tabla_ValidaciónMétodo!AD341</f>
        <v>0</v>
      </c>
      <c r="AD341" s="92" t="n">
        <f aca="false">Tabla_Simulada!AE341-Tabla_ValidaciónMétodo!AE341</f>
        <v>0</v>
      </c>
      <c r="AE341" s="93" t="n">
        <f aca="false">Tabla_Simulada!AF341-Tabla_ValidaciónMétodo!AF341</f>
        <v>0</v>
      </c>
      <c r="AF341" s="92" t="n">
        <f aca="false">Tabla_Simulada!AG341-Tabla_ValidaciónMétodo!AG341</f>
        <v>0</v>
      </c>
      <c r="AG341" s="92" t="n">
        <f aca="false">Tabla_Simulada!AH341-Tabla_ValidaciónMétodo!AH341</f>
        <v>0</v>
      </c>
      <c r="AH341" s="92" t="n">
        <f aca="false">Tabla_Simulada!AI341-Tabla_ValidaciónMétodo!AI341</f>
        <v>0</v>
      </c>
      <c r="AI341" s="92" t="n">
        <f aca="false">Tabla_Simulada!AJ341-Tabla_ValidaciónMétodo!AJ341</f>
        <v>0</v>
      </c>
      <c r="AJ341" s="92" t="n">
        <f aca="false">Tabla_Simulada!AK341-Tabla_ValidaciónMétodo!AK341</f>
        <v>0</v>
      </c>
      <c r="AK341" s="92" t="n">
        <f aca="false">Tabla_Simulada!AL341-Tabla_ValidaciónMétodo!AL341</f>
        <v>0</v>
      </c>
      <c r="AL341" s="92" t="n">
        <f aca="false">Tabla_Simulada!AM341-Tabla_ValidaciónMétodo!AM341</f>
        <v>0</v>
      </c>
      <c r="AM341" s="92" t="n">
        <f aca="false">Tabla_Simulada!AN341-Tabla_ValidaciónMétodo!AN341</f>
        <v>0</v>
      </c>
      <c r="AO341" s="94" t="n">
        <f aca="false">Tabla_Simulada!AP341-Tabla_ValidaciónMétodo!AP341</f>
        <v>0</v>
      </c>
      <c r="AP341" s="81" t="n">
        <f aca="false">Tabla_Simulada!AQ341-Tabla_ValidaciónMétodo!AQ341</f>
        <v>0</v>
      </c>
      <c r="AQ341" s="94" t="n">
        <f aca="false">Tabla_Simulada!AR341-Tabla_ValidaciónMétodo!AR341</f>
        <v>0</v>
      </c>
      <c r="AR341" s="81" t="n">
        <f aca="false">Tabla_Simulada!AS341-Tabla_ValidaciónMétodo!AS341</f>
        <v>0</v>
      </c>
      <c r="AS341" s="94" t="n">
        <f aca="false">Tabla_Simulada!AT341-Tabla_ValidaciónMétodo!AT341</f>
        <v>0</v>
      </c>
      <c r="AT341" s="81" t="n">
        <f aca="false">Tabla_Simulada!AU341-Tabla_ValidaciónMétodo!AU341</f>
        <v>0</v>
      </c>
      <c r="AU341" s="94" t="n">
        <f aca="false">Tabla_Simulada!AV341-Tabla_ValidaciónMétodo!AV341</f>
        <v>0</v>
      </c>
      <c r="AV341" s="81" t="n">
        <f aca="false">Tabla_Simulada!AW341-Tabla_ValidaciónMétodo!AW341</f>
        <v>0</v>
      </c>
      <c r="AW341" s="94" t="n">
        <f aca="false">Tabla_Simulada!AX341-Tabla_ValidaciónMétodo!AX341</f>
        <v>0</v>
      </c>
      <c r="AX341" s="81" t="n">
        <f aca="false">Tabla_Simulada!AY341-Tabla_ValidaciónMétodo!AY341</f>
        <v>0</v>
      </c>
    </row>
    <row r="342" customFormat="false" ht="13.8" hidden="false" customHeight="false" outlineLevel="0" collapsed="false">
      <c r="A342" s="89" t="s">
        <v>56</v>
      </c>
      <c r="B342" s="81" t="n">
        <f aca="false">Tabla_Simulada!B342-Tabla_ValidaciónMétodo!B342</f>
        <v>0</v>
      </c>
      <c r="C342" s="81" t="n">
        <f aca="false">Tabla_Simulada!C342-Tabla_ValidaciónMétodo!C342</f>
        <v>0</v>
      </c>
      <c r="D342" s="81" t="n">
        <f aca="false">Tabla_Simulada!D342-Tabla_ValidaciónMétodo!D342</f>
        <v>0</v>
      </c>
      <c r="E342" s="81" t="n">
        <f aca="false">Tabla_Simulada!E342-Tabla_ValidaciónMétodo!E342</f>
        <v>0</v>
      </c>
      <c r="F342" s="81" t="n">
        <f aca="false">Tabla_Simulada!F342-Tabla_ValidaciónMétodo!F342</f>
        <v>0</v>
      </c>
      <c r="G342" s="81" t="n">
        <f aca="false">Tabla_Simulada!G342-Tabla_ValidaciónMétodo!G342</f>
        <v>0</v>
      </c>
      <c r="H342" s="81" t="n">
        <f aca="false">Tabla_Simulada!H342-Tabla_ValidaciónMétodo!H342</f>
        <v>0</v>
      </c>
      <c r="I342" s="94" t="n">
        <f aca="false">Tabla_Simulada!I342-Tabla_ValidaciónMétodo!I342</f>
        <v>0</v>
      </c>
      <c r="J342" s="81" t="n">
        <f aca="false">Tabla_Simulada!J342-Tabla_ValidaciónMétodo!J342</f>
        <v>0</v>
      </c>
      <c r="K342" s="94" t="n">
        <f aca="false">Tabla_Simulada!K342-Tabla_ValidaciónMétodo!K342</f>
        <v>0</v>
      </c>
      <c r="L342" s="81" t="n">
        <f aca="false">Tabla_Simulada!L342-Tabla_ValidaciónMétodo!L342</f>
        <v>0</v>
      </c>
      <c r="M342" s="94" t="n">
        <f aca="false">Tabla_Simulada!M342-Tabla_ValidaciónMétodo!M342</f>
        <v>0</v>
      </c>
      <c r="N342" s="81" t="n">
        <f aca="false">Tabla_Simulada!N342-Tabla_ValidaciónMétodo!N342</f>
        <v>0</v>
      </c>
      <c r="O342" s="81" t="n">
        <f aca="false">Tabla_Simulada!P342-Tabla_ValidaciónMétodo!P342</f>
        <v>0</v>
      </c>
      <c r="P342" s="81" t="n">
        <f aca="false">Tabla_Simulada!Q342-Tabla_ValidaciónMétodo!Q342</f>
        <v>0</v>
      </c>
      <c r="Q342" s="81" t="n">
        <f aca="false">Tabla_Simulada!R342-Tabla_ValidaciónMétodo!R342</f>
        <v>0</v>
      </c>
      <c r="S342" s="81" t="n">
        <f aca="false">Tabla_Simulada!T342-Tabla_ValidaciónMétodo!T342</f>
        <v>0</v>
      </c>
      <c r="T342" s="81" t="n">
        <f aca="false">Tabla_Simulada!U342-Tabla_ValidaciónMétodo!U342</f>
        <v>0</v>
      </c>
      <c r="U342" s="81" t="n">
        <f aca="false">Tabla_Simulada!V342-Tabla_ValidaciónMétodo!V342</f>
        <v>0</v>
      </c>
      <c r="V342" s="81" t="n">
        <f aca="false">Tabla_Simulada!W342-Tabla_ValidaciónMétodo!W342</f>
        <v>0</v>
      </c>
      <c r="W342" s="81" t="n">
        <f aca="false">Tabla_Simulada!X342-Tabla_ValidaciónMétodo!X342</f>
        <v>0</v>
      </c>
      <c r="X342" s="81" t="n">
        <f aca="false">Tabla_Simulada!Y342-Tabla_ValidaciónMétodo!Y342</f>
        <v>0</v>
      </c>
      <c r="Y342" s="81" t="n">
        <f aca="false">Tabla_Simulada!Z342-Tabla_ValidaciónMétodo!Z342</f>
        <v>0</v>
      </c>
      <c r="Z342" s="81" t="n">
        <f aca="false">Tabla_Simulada!AA342-Tabla_ValidaciónMétodo!AA342</f>
        <v>0</v>
      </c>
      <c r="AC342" s="91" t="n">
        <f aca="false">Tabla_Simulada!AD342-Tabla_ValidaciónMétodo!AD342</f>
        <v>0</v>
      </c>
      <c r="AD342" s="92" t="n">
        <f aca="false">Tabla_Simulada!AE342-Tabla_ValidaciónMétodo!AE342</f>
        <v>0</v>
      </c>
      <c r="AE342" s="93" t="n">
        <f aca="false">Tabla_Simulada!AF342-Tabla_ValidaciónMétodo!AF342</f>
        <v>0</v>
      </c>
      <c r="AF342" s="92" t="n">
        <f aca="false">Tabla_Simulada!AG342-Tabla_ValidaciónMétodo!AG342</f>
        <v>0</v>
      </c>
      <c r="AG342" s="92" t="n">
        <f aca="false">Tabla_Simulada!AH342-Tabla_ValidaciónMétodo!AH342</f>
        <v>0</v>
      </c>
      <c r="AH342" s="92" t="n">
        <f aca="false">Tabla_Simulada!AI342-Tabla_ValidaciónMétodo!AI342</f>
        <v>0</v>
      </c>
      <c r="AI342" s="92" t="n">
        <f aca="false">Tabla_Simulada!AJ342-Tabla_ValidaciónMétodo!AJ342</f>
        <v>0</v>
      </c>
      <c r="AJ342" s="92" t="n">
        <f aca="false">Tabla_Simulada!AK342-Tabla_ValidaciónMétodo!AK342</f>
        <v>0</v>
      </c>
      <c r="AK342" s="92" t="n">
        <f aca="false">Tabla_Simulada!AL342-Tabla_ValidaciónMétodo!AL342</f>
        <v>0</v>
      </c>
      <c r="AL342" s="92" t="n">
        <f aca="false">Tabla_Simulada!AM342-Tabla_ValidaciónMétodo!AM342</f>
        <v>0</v>
      </c>
      <c r="AM342" s="92" t="n">
        <f aca="false">Tabla_Simulada!AN342-Tabla_ValidaciónMétodo!AN342</f>
        <v>0</v>
      </c>
      <c r="AO342" s="94" t="n">
        <f aca="false">Tabla_Simulada!AP342-Tabla_ValidaciónMétodo!AP342</f>
        <v>0</v>
      </c>
      <c r="AP342" s="81" t="n">
        <f aca="false">Tabla_Simulada!AQ342-Tabla_ValidaciónMétodo!AQ342</f>
        <v>0</v>
      </c>
      <c r="AQ342" s="94" t="n">
        <f aca="false">Tabla_Simulada!AR342-Tabla_ValidaciónMétodo!AR342</f>
        <v>0</v>
      </c>
      <c r="AR342" s="81" t="n">
        <f aca="false">Tabla_Simulada!AS342-Tabla_ValidaciónMétodo!AS342</f>
        <v>0</v>
      </c>
      <c r="AS342" s="94" t="n">
        <f aca="false">Tabla_Simulada!AT342-Tabla_ValidaciónMétodo!AT342</f>
        <v>0</v>
      </c>
      <c r="AT342" s="81" t="n">
        <f aca="false">Tabla_Simulada!AU342-Tabla_ValidaciónMétodo!AU342</f>
        <v>0</v>
      </c>
      <c r="AU342" s="94" t="n">
        <f aca="false">Tabla_Simulada!AV342-Tabla_ValidaciónMétodo!AV342</f>
        <v>0</v>
      </c>
      <c r="AV342" s="81" t="n">
        <f aca="false">Tabla_Simulada!AW342-Tabla_ValidaciónMétodo!AW342</f>
        <v>0</v>
      </c>
      <c r="AW342" s="94" t="n">
        <f aca="false">Tabla_Simulada!AX342-Tabla_ValidaciónMétodo!AX342</f>
        <v>0</v>
      </c>
      <c r="AX342" s="81" t="n">
        <f aca="false">Tabla_Simulada!AY342-Tabla_ValidaciónMétodo!AY342</f>
        <v>0</v>
      </c>
    </row>
    <row r="343" customFormat="false" ht="13.8" hidden="false" customHeight="false" outlineLevel="0" collapsed="false">
      <c r="A343" s="89" t="s">
        <v>57</v>
      </c>
      <c r="B343" s="81" t="n">
        <f aca="false">Tabla_Simulada!B343-Tabla_ValidaciónMétodo!B343</f>
        <v>0</v>
      </c>
      <c r="C343" s="81" t="n">
        <f aca="false">Tabla_Simulada!C343-Tabla_ValidaciónMétodo!C343</f>
        <v>0</v>
      </c>
      <c r="D343" s="81" t="n">
        <f aca="false">Tabla_Simulada!D343-Tabla_ValidaciónMétodo!D343</f>
        <v>0</v>
      </c>
      <c r="E343" s="81" t="n">
        <f aca="false">Tabla_Simulada!E343-Tabla_ValidaciónMétodo!E343</f>
        <v>0</v>
      </c>
      <c r="F343" s="81" t="n">
        <f aca="false">Tabla_Simulada!F343-Tabla_ValidaciónMétodo!F343</f>
        <v>0</v>
      </c>
      <c r="G343" s="81" t="n">
        <f aca="false">Tabla_Simulada!G343-Tabla_ValidaciónMétodo!G343</f>
        <v>0</v>
      </c>
      <c r="H343" s="81" t="n">
        <f aca="false">Tabla_Simulada!H343-Tabla_ValidaciónMétodo!H343</f>
        <v>0</v>
      </c>
      <c r="I343" s="94" t="n">
        <f aca="false">Tabla_Simulada!I343-Tabla_ValidaciónMétodo!I343</f>
        <v>0</v>
      </c>
      <c r="J343" s="81" t="n">
        <f aca="false">Tabla_Simulada!J343-Tabla_ValidaciónMétodo!J343</f>
        <v>0</v>
      </c>
      <c r="K343" s="94" t="n">
        <f aca="false">Tabla_Simulada!K343-Tabla_ValidaciónMétodo!K343</f>
        <v>0</v>
      </c>
      <c r="L343" s="81" t="n">
        <f aca="false">Tabla_Simulada!L343-Tabla_ValidaciónMétodo!L343</f>
        <v>0</v>
      </c>
      <c r="M343" s="94" t="n">
        <f aca="false">Tabla_Simulada!M343-Tabla_ValidaciónMétodo!M343</f>
        <v>0</v>
      </c>
      <c r="N343" s="81" t="n">
        <f aca="false">Tabla_Simulada!N343-Tabla_ValidaciónMétodo!N343</f>
        <v>0</v>
      </c>
      <c r="O343" s="81" t="n">
        <f aca="false">Tabla_Simulada!P343-Tabla_ValidaciónMétodo!P343</f>
        <v>0</v>
      </c>
      <c r="P343" s="81" t="n">
        <f aca="false">Tabla_Simulada!Q343-Tabla_ValidaciónMétodo!Q343</f>
        <v>0</v>
      </c>
      <c r="Q343" s="81" t="n">
        <f aca="false">Tabla_Simulada!R343-Tabla_ValidaciónMétodo!R343</f>
        <v>0</v>
      </c>
      <c r="S343" s="81" t="n">
        <f aca="false">Tabla_Simulada!T343-Tabla_ValidaciónMétodo!T343</f>
        <v>0</v>
      </c>
      <c r="T343" s="81" t="n">
        <f aca="false">Tabla_Simulada!U343-Tabla_ValidaciónMétodo!U343</f>
        <v>0</v>
      </c>
      <c r="U343" s="81" t="n">
        <f aca="false">Tabla_Simulada!V343-Tabla_ValidaciónMétodo!V343</f>
        <v>0</v>
      </c>
      <c r="V343" s="81" t="n">
        <f aca="false">Tabla_Simulada!W343-Tabla_ValidaciónMétodo!W343</f>
        <v>0</v>
      </c>
      <c r="W343" s="81" t="n">
        <f aca="false">Tabla_Simulada!X343-Tabla_ValidaciónMétodo!X343</f>
        <v>0</v>
      </c>
      <c r="X343" s="81" t="n">
        <f aca="false">Tabla_Simulada!Y343-Tabla_ValidaciónMétodo!Y343</f>
        <v>0</v>
      </c>
      <c r="Y343" s="81" t="n">
        <f aca="false">Tabla_Simulada!Z343-Tabla_ValidaciónMétodo!Z343</f>
        <v>0</v>
      </c>
      <c r="Z343" s="81" t="n">
        <f aca="false">Tabla_Simulada!AA343-Tabla_ValidaciónMétodo!AA343</f>
        <v>0</v>
      </c>
      <c r="AC343" s="91" t="n">
        <f aca="false">Tabla_Simulada!AD343-Tabla_ValidaciónMétodo!AD343</f>
        <v>0</v>
      </c>
      <c r="AD343" s="92" t="n">
        <f aca="false">Tabla_Simulada!AE343-Tabla_ValidaciónMétodo!AE343</f>
        <v>0</v>
      </c>
      <c r="AE343" s="93" t="n">
        <f aca="false">Tabla_Simulada!AF343-Tabla_ValidaciónMétodo!AF343</f>
        <v>0</v>
      </c>
      <c r="AF343" s="92" t="n">
        <f aca="false">Tabla_Simulada!AG343-Tabla_ValidaciónMétodo!AG343</f>
        <v>0</v>
      </c>
      <c r="AG343" s="92" t="n">
        <f aca="false">Tabla_Simulada!AH343-Tabla_ValidaciónMétodo!AH343</f>
        <v>0</v>
      </c>
      <c r="AH343" s="92" t="n">
        <f aca="false">Tabla_Simulada!AI343-Tabla_ValidaciónMétodo!AI343</f>
        <v>0</v>
      </c>
      <c r="AI343" s="92" t="n">
        <f aca="false">Tabla_Simulada!AJ343-Tabla_ValidaciónMétodo!AJ343</f>
        <v>0</v>
      </c>
      <c r="AJ343" s="92" t="n">
        <f aca="false">Tabla_Simulada!AK343-Tabla_ValidaciónMétodo!AK343</f>
        <v>0</v>
      </c>
      <c r="AK343" s="92" t="n">
        <f aca="false">Tabla_Simulada!AL343-Tabla_ValidaciónMétodo!AL343</f>
        <v>0</v>
      </c>
      <c r="AL343" s="92" t="n">
        <f aca="false">Tabla_Simulada!AM343-Tabla_ValidaciónMétodo!AM343</f>
        <v>0</v>
      </c>
      <c r="AM343" s="92" t="n">
        <f aca="false">Tabla_Simulada!AN343-Tabla_ValidaciónMétodo!AN343</f>
        <v>0</v>
      </c>
      <c r="AO343" s="94" t="n">
        <f aca="false">Tabla_Simulada!AP343-Tabla_ValidaciónMétodo!AP343</f>
        <v>0</v>
      </c>
      <c r="AP343" s="81" t="n">
        <f aca="false">Tabla_Simulada!AQ343-Tabla_ValidaciónMétodo!AQ343</f>
        <v>0</v>
      </c>
      <c r="AQ343" s="94" t="n">
        <f aca="false">Tabla_Simulada!AR343-Tabla_ValidaciónMétodo!AR343</f>
        <v>0</v>
      </c>
      <c r="AR343" s="81" t="n">
        <f aca="false">Tabla_Simulada!AS343-Tabla_ValidaciónMétodo!AS343</f>
        <v>0</v>
      </c>
      <c r="AS343" s="94" t="n">
        <f aca="false">Tabla_Simulada!AT343-Tabla_ValidaciónMétodo!AT343</f>
        <v>0</v>
      </c>
      <c r="AT343" s="81" t="n">
        <f aca="false">Tabla_Simulada!AU343-Tabla_ValidaciónMétodo!AU343</f>
        <v>0</v>
      </c>
      <c r="AU343" s="94" t="n">
        <f aca="false">Tabla_Simulada!AV343-Tabla_ValidaciónMétodo!AV343</f>
        <v>0</v>
      </c>
      <c r="AV343" s="81" t="n">
        <f aca="false">Tabla_Simulada!AW343-Tabla_ValidaciónMétodo!AW343</f>
        <v>0</v>
      </c>
      <c r="AW343" s="94" t="n">
        <f aca="false">Tabla_Simulada!AX343-Tabla_ValidaciónMétodo!AX343</f>
        <v>0</v>
      </c>
      <c r="AX343" s="81" t="n">
        <f aca="false">Tabla_Simulada!AY343-Tabla_ValidaciónMétodo!AY343</f>
        <v>0</v>
      </c>
    </row>
    <row r="344" customFormat="false" ht="13.8" hidden="false" customHeight="false" outlineLevel="0" collapsed="false">
      <c r="A344" s="89" t="s">
        <v>58</v>
      </c>
      <c r="B344" s="81" t="n">
        <f aca="false">Tabla_Simulada!B344-Tabla_ValidaciónMétodo!B344</f>
        <v>0</v>
      </c>
      <c r="C344" s="81" t="n">
        <f aca="false">Tabla_Simulada!C344-Tabla_ValidaciónMétodo!C344</f>
        <v>0</v>
      </c>
      <c r="D344" s="81" t="n">
        <f aca="false">Tabla_Simulada!D344-Tabla_ValidaciónMétodo!D344</f>
        <v>0</v>
      </c>
      <c r="E344" s="81" t="n">
        <f aca="false">Tabla_Simulada!E344-Tabla_ValidaciónMétodo!E344</f>
        <v>0</v>
      </c>
      <c r="F344" s="81" t="n">
        <f aca="false">Tabla_Simulada!F344-Tabla_ValidaciónMétodo!F344</f>
        <v>0</v>
      </c>
      <c r="G344" s="81" t="n">
        <f aca="false">Tabla_Simulada!G344-Tabla_ValidaciónMétodo!G344</f>
        <v>0</v>
      </c>
      <c r="H344" s="81" t="n">
        <f aca="false">Tabla_Simulada!H344-Tabla_ValidaciónMétodo!H344</f>
        <v>0</v>
      </c>
      <c r="I344" s="94" t="n">
        <f aca="false">Tabla_Simulada!I344-Tabla_ValidaciónMétodo!I344</f>
        <v>0</v>
      </c>
      <c r="J344" s="81" t="n">
        <f aca="false">Tabla_Simulada!J344-Tabla_ValidaciónMétodo!J344</f>
        <v>0</v>
      </c>
      <c r="K344" s="94" t="n">
        <f aca="false">Tabla_Simulada!K344-Tabla_ValidaciónMétodo!K344</f>
        <v>0</v>
      </c>
      <c r="L344" s="81" t="n">
        <f aca="false">Tabla_Simulada!L344-Tabla_ValidaciónMétodo!L344</f>
        <v>0</v>
      </c>
      <c r="M344" s="94" t="n">
        <f aca="false">Tabla_Simulada!M344-Tabla_ValidaciónMétodo!M344</f>
        <v>0</v>
      </c>
      <c r="N344" s="81" t="n">
        <f aca="false">Tabla_Simulada!N344-Tabla_ValidaciónMétodo!N344</f>
        <v>0</v>
      </c>
      <c r="O344" s="81" t="n">
        <f aca="false">Tabla_Simulada!P344-Tabla_ValidaciónMétodo!P344</f>
        <v>0</v>
      </c>
      <c r="P344" s="81" t="n">
        <f aca="false">Tabla_Simulada!Q344-Tabla_ValidaciónMétodo!Q344</f>
        <v>0</v>
      </c>
      <c r="Q344" s="81" t="n">
        <f aca="false">Tabla_Simulada!R344-Tabla_ValidaciónMétodo!R344</f>
        <v>0</v>
      </c>
      <c r="S344" s="81" t="n">
        <f aca="false">Tabla_Simulada!T344-Tabla_ValidaciónMétodo!T344</f>
        <v>0</v>
      </c>
      <c r="T344" s="81" t="n">
        <f aca="false">Tabla_Simulada!U344-Tabla_ValidaciónMétodo!U344</f>
        <v>0</v>
      </c>
      <c r="U344" s="81" t="n">
        <f aca="false">Tabla_Simulada!V344-Tabla_ValidaciónMétodo!V344</f>
        <v>0</v>
      </c>
      <c r="V344" s="81" t="n">
        <f aca="false">Tabla_Simulada!W344-Tabla_ValidaciónMétodo!W344</f>
        <v>0</v>
      </c>
      <c r="W344" s="81" t="n">
        <f aca="false">Tabla_Simulada!X344-Tabla_ValidaciónMétodo!X344</f>
        <v>0</v>
      </c>
      <c r="X344" s="81" t="n">
        <f aca="false">Tabla_Simulada!Y344-Tabla_ValidaciónMétodo!Y344</f>
        <v>0</v>
      </c>
      <c r="Y344" s="81" t="n">
        <f aca="false">Tabla_Simulada!Z344-Tabla_ValidaciónMétodo!Z344</f>
        <v>0</v>
      </c>
      <c r="Z344" s="81" t="n">
        <f aca="false">Tabla_Simulada!AA344-Tabla_ValidaciónMétodo!AA344</f>
        <v>0</v>
      </c>
      <c r="AC344" s="91" t="n">
        <f aca="false">Tabla_Simulada!AD344-Tabla_ValidaciónMétodo!AD344</f>
        <v>0</v>
      </c>
      <c r="AD344" s="92" t="n">
        <f aca="false">Tabla_Simulada!AE344-Tabla_ValidaciónMétodo!AE344</f>
        <v>0</v>
      </c>
      <c r="AE344" s="93" t="n">
        <f aca="false">Tabla_Simulada!AF344-Tabla_ValidaciónMétodo!AF344</f>
        <v>0</v>
      </c>
      <c r="AF344" s="92" t="n">
        <f aca="false">Tabla_Simulada!AG344-Tabla_ValidaciónMétodo!AG344</f>
        <v>0</v>
      </c>
      <c r="AG344" s="92" t="n">
        <f aca="false">Tabla_Simulada!AH344-Tabla_ValidaciónMétodo!AH344</f>
        <v>0</v>
      </c>
      <c r="AH344" s="92" t="n">
        <f aca="false">Tabla_Simulada!AI344-Tabla_ValidaciónMétodo!AI344</f>
        <v>0</v>
      </c>
      <c r="AI344" s="92" t="n">
        <f aca="false">Tabla_Simulada!AJ344-Tabla_ValidaciónMétodo!AJ344</f>
        <v>0</v>
      </c>
      <c r="AJ344" s="92" t="n">
        <f aca="false">Tabla_Simulada!AK344-Tabla_ValidaciónMétodo!AK344</f>
        <v>0</v>
      </c>
      <c r="AK344" s="92" t="n">
        <f aca="false">Tabla_Simulada!AL344-Tabla_ValidaciónMétodo!AL344</f>
        <v>0</v>
      </c>
      <c r="AL344" s="92" t="n">
        <f aca="false">Tabla_Simulada!AM344-Tabla_ValidaciónMétodo!AM344</f>
        <v>0</v>
      </c>
      <c r="AM344" s="92" t="n">
        <f aca="false">Tabla_Simulada!AN344-Tabla_ValidaciónMétodo!AN344</f>
        <v>0</v>
      </c>
      <c r="AO344" s="94" t="n">
        <f aca="false">Tabla_Simulada!AP344-Tabla_ValidaciónMétodo!AP344</f>
        <v>0</v>
      </c>
      <c r="AP344" s="81" t="n">
        <f aca="false">Tabla_Simulada!AQ344-Tabla_ValidaciónMétodo!AQ344</f>
        <v>0</v>
      </c>
      <c r="AQ344" s="94" t="n">
        <f aca="false">Tabla_Simulada!AR344-Tabla_ValidaciónMétodo!AR344</f>
        <v>0</v>
      </c>
      <c r="AR344" s="81" t="n">
        <f aca="false">Tabla_Simulada!AS344-Tabla_ValidaciónMétodo!AS344</f>
        <v>0</v>
      </c>
      <c r="AS344" s="94" t="n">
        <f aca="false">Tabla_Simulada!AT344-Tabla_ValidaciónMétodo!AT344</f>
        <v>0</v>
      </c>
      <c r="AT344" s="81" t="n">
        <f aca="false">Tabla_Simulada!AU344-Tabla_ValidaciónMétodo!AU344</f>
        <v>0</v>
      </c>
      <c r="AU344" s="94" t="n">
        <f aca="false">Tabla_Simulada!AV344-Tabla_ValidaciónMétodo!AV344</f>
        <v>0</v>
      </c>
      <c r="AV344" s="81" t="n">
        <f aca="false">Tabla_Simulada!AW344-Tabla_ValidaciónMétodo!AW344</f>
        <v>0</v>
      </c>
      <c r="AW344" s="94" t="n">
        <f aca="false">Tabla_Simulada!AX344-Tabla_ValidaciónMétodo!AX344</f>
        <v>0</v>
      </c>
      <c r="AX344" s="81" t="n">
        <f aca="false">Tabla_Simulada!AY344-Tabla_ValidaciónMétodo!AY344</f>
        <v>0</v>
      </c>
    </row>
    <row r="345" customFormat="false" ht="13.8" hidden="false" customHeight="false" outlineLevel="0" collapsed="false">
      <c r="A345" s="89" t="s">
        <v>59</v>
      </c>
      <c r="B345" s="81" t="n">
        <f aca="false">Tabla_Simulada!B345-Tabla_ValidaciónMétodo!B345</f>
        <v>0</v>
      </c>
      <c r="C345" s="81" t="n">
        <f aca="false">Tabla_Simulada!C345-Tabla_ValidaciónMétodo!C345</f>
        <v>0</v>
      </c>
      <c r="D345" s="81" t="n">
        <f aca="false">Tabla_Simulada!D345-Tabla_ValidaciónMétodo!D345</f>
        <v>0</v>
      </c>
      <c r="E345" s="81" t="n">
        <f aca="false">Tabla_Simulada!E345-Tabla_ValidaciónMétodo!E345</f>
        <v>0</v>
      </c>
      <c r="F345" s="81" t="n">
        <f aca="false">Tabla_Simulada!F345-Tabla_ValidaciónMétodo!F345</f>
        <v>0</v>
      </c>
      <c r="G345" s="81" t="n">
        <f aca="false">Tabla_Simulada!G345-Tabla_ValidaciónMétodo!G345</f>
        <v>0</v>
      </c>
      <c r="H345" s="81" t="n">
        <f aca="false">Tabla_Simulada!H345-Tabla_ValidaciónMétodo!H345</f>
        <v>0</v>
      </c>
      <c r="I345" s="94" t="n">
        <f aca="false">Tabla_Simulada!I345-Tabla_ValidaciónMétodo!I345</f>
        <v>0</v>
      </c>
      <c r="J345" s="81" t="n">
        <f aca="false">Tabla_Simulada!J345-Tabla_ValidaciónMétodo!J345</f>
        <v>0</v>
      </c>
      <c r="K345" s="94" t="n">
        <f aca="false">Tabla_Simulada!K345-Tabla_ValidaciónMétodo!K345</f>
        <v>0</v>
      </c>
      <c r="L345" s="81" t="n">
        <f aca="false">Tabla_Simulada!L345-Tabla_ValidaciónMétodo!L345</f>
        <v>0</v>
      </c>
      <c r="M345" s="94" t="n">
        <f aca="false">Tabla_Simulada!M345-Tabla_ValidaciónMétodo!M345</f>
        <v>0</v>
      </c>
      <c r="N345" s="81" t="n">
        <f aca="false">Tabla_Simulada!N345-Tabla_ValidaciónMétodo!N345</f>
        <v>0</v>
      </c>
      <c r="O345" s="81" t="n">
        <f aca="false">Tabla_Simulada!P345-Tabla_ValidaciónMétodo!P345</f>
        <v>0</v>
      </c>
      <c r="P345" s="81" t="n">
        <f aca="false">Tabla_Simulada!Q345-Tabla_ValidaciónMétodo!Q345</f>
        <v>0</v>
      </c>
      <c r="Q345" s="81" t="n">
        <f aca="false">Tabla_Simulada!R345-Tabla_ValidaciónMétodo!R345</f>
        <v>0</v>
      </c>
      <c r="S345" s="81" t="n">
        <f aca="false">Tabla_Simulada!T345-Tabla_ValidaciónMétodo!T345</f>
        <v>0</v>
      </c>
      <c r="T345" s="81" t="n">
        <f aca="false">Tabla_Simulada!U345-Tabla_ValidaciónMétodo!U345</f>
        <v>0</v>
      </c>
      <c r="U345" s="81" t="n">
        <f aca="false">Tabla_Simulada!V345-Tabla_ValidaciónMétodo!V345</f>
        <v>0</v>
      </c>
      <c r="V345" s="81" t="n">
        <f aca="false">Tabla_Simulada!W345-Tabla_ValidaciónMétodo!W345</f>
        <v>0</v>
      </c>
      <c r="W345" s="81" t="n">
        <f aca="false">Tabla_Simulada!X345-Tabla_ValidaciónMétodo!X345</f>
        <v>0</v>
      </c>
      <c r="X345" s="81" t="n">
        <f aca="false">Tabla_Simulada!Y345-Tabla_ValidaciónMétodo!Y345</f>
        <v>0</v>
      </c>
      <c r="Y345" s="81" t="n">
        <f aca="false">Tabla_Simulada!Z345-Tabla_ValidaciónMétodo!Z345</f>
        <v>0</v>
      </c>
      <c r="Z345" s="81" t="n">
        <f aca="false">Tabla_Simulada!AA345-Tabla_ValidaciónMétodo!AA345</f>
        <v>0</v>
      </c>
      <c r="AC345" s="91" t="n">
        <f aca="false">Tabla_Simulada!AD345-Tabla_ValidaciónMétodo!AD345</f>
        <v>0</v>
      </c>
      <c r="AD345" s="92" t="n">
        <f aca="false">Tabla_Simulada!AE345-Tabla_ValidaciónMétodo!AE345</f>
        <v>0</v>
      </c>
      <c r="AE345" s="93" t="n">
        <f aca="false">Tabla_Simulada!AF345-Tabla_ValidaciónMétodo!AF345</f>
        <v>0</v>
      </c>
      <c r="AF345" s="92" t="n">
        <f aca="false">Tabla_Simulada!AG345-Tabla_ValidaciónMétodo!AG345</f>
        <v>0</v>
      </c>
      <c r="AG345" s="92" t="n">
        <f aca="false">Tabla_Simulada!AH345-Tabla_ValidaciónMétodo!AH345</f>
        <v>0</v>
      </c>
      <c r="AH345" s="92" t="n">
        <f aca="false">Tabla_Simulada!AI345-Tabla_ValidaciónMétodo!AI345</f>
        <v>0</v>
      </c>
      <c r="AI345" s="92" t="n">
        <f aca="false">Tabla_Simulada!AJ345-Tabla_ValidaciónMétodo!AJ345</f>
        <v>0</v>
      </c>
      <c r="AJ345" s="92" t="n">
        <f aca="false">Tabla_Simulada!AK345-Tabla_ValidaciónMétodo!AK345</f>
        <v>0</v>
      </c>
      <c r="AK345" s="92" t="n">
        <f aca="false">Tabla_Simulada!AL345-Tabla_ValidaciónMétodo!AL345</f>
        <v>0</v>
      </c>
      <c r="AL345" s="92" t="n">
        <f aca="false">Tabla_Simulada!AM345-Tabla_ValidaciónMétodo!AM345</f>
        <v>0</v>
      </c>
      <c r="AM345" s="92" t="n">
        <f aca="false">Tabla_Simulada!AN345-Tabla_ValidaciónMétodo!AN345</f>
        <v>0</v>
      </c>
      <c r="AO345" s="94" t="n">
        <f aca="false">Tabla_Simulada!AP345-Tabla_ValidaciónMétodo!AP345</f>
        <v>0</v>
      </c>
      <c r="AP345" s="81" t="n">
        <f aca="false">Tabla_Simulada!AQ345-Tabla_ValidaciónMétodo!AQ345</f>
        <v>0</v>
      </c>
      <c r="AQ345" s="94" t="n">
        <f aca="false">Tabla_Simulada!AR345-Tabla_ValidaciónMétodo!AR345</f>
        <v>0</v>
      </c>
      <c r="AR345" s="81" t="n">
        <f aca="false">Tabla_Simulada!AS345-Tabla_ValidaciónMétodo!AS345</f>
        <v>0</v>
      </c>
      <c r="AS345" s="94" t="n">
        <f aca="false">Tabla_Simulada!AT345-Tabla_ValidaciónMétodo!AT345</f>
        <v>0</v>
      </c>
      <c r="AT345" s="81" t="n">
        <f aca="false">Tabla_Simulada!AU345-Tabla_ValidaciónMétodo!AU345</f>
        <v>0</v>
      </c>
      <c r="AU345" s="94" t="n">
        <f aca="false">Tabla_Simulada!AV345-Tabla_ValidaciónMétodo!AV345</f>
        <v>0</v>
      </c>
      <c r="AV345" s="81" t="n">
        <f aca="false">Tabla_Simulada!AW345-Tabla_ValidaciónMétodo!AW345</f>
        <v>0</v>
      </c>
      <c r="AW345" s="94" t="n">
        <f aca="false">Tabla_Simulada!AX345-Tabla_ValidaciónMétodo!AX345</f>
        <v>0</v>
      </c>
      <c r="AX345" s="81" t="n">
        <f aca="false">Tabla_Simulada!AY345-Tabla_ValidaciónMétodo!AY345</f>
        <v>0</v>
      </c>
    </row>
    <row r="346" customFormat="false" ht="13.8" hidden="false" customHeight="false" outlineLevel="0" collapsed="false">
      <c r="A346" s="89" t="s">
        <v>60</v>
      </c>
      <c r="B346" s="81" t="n">
        <f aca="false">Tabla_Simulada!B346-Tabla_ValidaciónMétodo!B346</f>
        <v>0</v>
      </c>
      <c r="C346" s="81" t="n">
        <f aca="false">Tabla_Simulada!C346-Tabla_ValidaciónMétodo!C346</f>
        <v>0</v>
      </c>
      <c r="D346" s="81" t="n">
        <f aca="false">Tabla_Simulada!D346-Tabla_ValidaciónMétodo!D346</f>
        <v>0</v>
      </c>
      <c r="E346" s="81" t="n">
        <f aca="false">Tabla_Simulada!E346-Tabla_ValidaciónMétodo!E346</f>
        <v>0</v>
      </c>
      <c r="F346" s="81" t="n">
        <f aca="false">Tabla_Simulada!F346-Tabla_ValidaciónMétodo!F346</f>
        <v>0</v>
      </c>
      <c r="G346" s="81" t="n">
        <f aca="false">Tabla_Simulada!G346-Tabla_ValidaciónMétodo!G346</f>
        <v>0</v>
      </c>
      <c r="H346" s="81" t="n">
        <f aca="false">Tabla_Simulada!H346-Tabla_ValidaciónMétodo!H346</f>
        <v>0</v>
      </c>
      <c r="I346" s="94" t="n">
        <f aca="false">Tabla_Simulada!I346-Tabla_ValidaciónMétodo!I346</f>
        <v>0</v>
      </c>
      <c r="J346" s="81" t="n">
        <f aca="false">Tabla_Simulada!J346-Tabla_ValidaciónMétodo!J346</f>
        <v>0</v>
      </c>
      <c r="K346" s="94" t="n">
        <f aca="false">Tabla_Simulada!K346-Tabla_ValidaciónMétodo!K346</f>
        <v>0</v>
      </c>
      <c r="L346" s="81" t="n">
        <f aca="false">Tabla_Simulada!L346-Tabla_ValidaciónMétodo!L346</f>
        <v>0</v>
      </c>
      <c r="M346" s="94" t="n">
        <f aca="false">Tabla_Simulada!M346-Tabla_ValidaciónMétodo!M346</f>
        <v>0</v>
      </c>
      <c r="N346" s="81" t="n">
        <f aca="false">Tabla_Simulada!N346-Tabla_ValidaciónMétodo!N346</f>
        <v>0</v>
      </c>
      <c r="O346" s="81" t="n">
        <f aca="false">Tabla_Simulada!P346-Tabla_ValidaciónMétodo!P346</f>
        <v>0</v>
      </c>
      <c r="P346" s="81" t="n">
        <f aca="false">Tabla_Simulada!Q346-Tabla_ValidaciónMétodo!Q346</f>
        <v>0</v>
      </c>
      <c r="Q346" s="81" t="n">
        <f aca="false">Tabla_Simulada!R346-Tabla_ValidaciónMétodo!R346</f>
        <v>0</v>
      </c>
      <c r="S346" s="81" t="n">
        <f aca="false">Tabla_Simulada!T346-Tabla_ValidaciónMétodo!T346</f>
        <v>0</v>
      </c>
      <c r="T346" s="81" t="n">
        <f aca="false">Tabla_Simulada!U346-Tabla_ValidaciónMétodo!U346</f>
        <v>0</v>
      </c>
      <c r="U346" s="81" t="n">
        <f aca="false">Tabla_Simulada!V346-Tabla_ValidaciónMétodo!V346</f>
        <v>0</v>
      </c>
      <c r="V346" s="81" t="n">
        <f aca="false">Tabla_Simulada!W346-Tabla_ValidaciónMétodo!W346</f>
        <v>0</v>
      </c>
      <c r="W346" s="81" t="n">
        <f aca="false">Tabla_Simulada!X346-Tabla_ValidaciónMétodo!X346</f>
        <v>0</v>
      </c>
      <c r="X346" s="81" t="n">
        <f aca="false">Tabla_Simulada!Y346-Tabla_ValidaciónMétodo!Y346</f>
        <v>0</v>
      </c>
      <c r="Y346" s="81" t="n">
        <f aca="false">Tabla_Simulada!Z346-Tabla_ValidaciónMétodo!Z346</f>
        <v>0</v>
      </c>
      <c r="Z346" s="81" t="n">
        <f aca="false">Tabla_Simulada!AA346-Tabla_ValidaciónMétodo!AA346</f>
        <v>0</v>
      </c>
      <c r="AC346" s="91" t="n">
        <f aca="false">Tabla_Simulada!AD346-Tabla_ValidaciónMétodo!AD346</f>
        <v>0</v>
      </c>
      <c r="AD346" s="92" t="n">
        <f aca="false">Tabla_Simulada!AE346-Tabla_ValidaciónMétodo!AE346</f>
        <v>0</v>
      </c>
      <c r="AE346" s="93" t="n">
        <f aca="false">Tabla_Simulada!AF346-Tabla_ValidaciónMétodo!AF346</f>
        <v>0</v>
      </c>
      <c r="AF346" s="92" t="n">
        <f aca="false">Tabla_Simulada!AG346-Tabla_ValidaciónMétodo!AG346</f>
        <v>0</v>
      </c>
      <c r="AG346" s="92" t="n">
        <f aca="false">Tabla_Simulada!AH346-Tabla_ValidaciónMétodo!AH346</f>
        <v>0</v>
      </c>
      <c r="AH346" s="92" t="n">
        <f aca="false">Tabla_Simulada!AI346-Tabla_ValidaciónMétodo!AI346</f>
        <v>0</v>
      </c>
      <c r="AI346" s="92" t="n">
        <f aca="false">Tabla_Simulada!AJ346-Tabla_ValidaciónMétodo!AJ346</f>
        <v>0</v>
      </c>
      <c r="AJ346" s="92" t="n">
        <f aca="false">Tabla_Simulada!AK346-Tabla_ValidaciónMétodo!AK346</f>
        <v>0</v>
      </c>
      <c r="AK346" s="92" t="n">
        <f aca="false">Tabla_Simulada!AL346-Tabla_ValidaciónMétodo!AL346</f>
        <v>0</v>
      </c>
      <c r="AL346" s="92" t="n">
        <f aca="false">Tabla_Simulada!AM346-Tabla_ValidaciónMétodo!AM346</f>
        <v>0</v>
      </c>
      <c r="AM346" s="92" t="n">
        <f aca="false">Tabla_Simulada!AN346-Tabla_ValidaciónMétodo!AN346</f>
        <v>0</v>
      </c>
      <c r="AO346" s="94" t="n">
        <f aca="false">Tabla_Simulada!AP346-Tabla_ValidaciónMétodo!AP346</f>
        <v>0</v>
      </c>
      <c r="AP346" s="81" t="n">
        <f aca="false">Tabla_Simulada!AQ346-Tabla_ValidaciónMétodo!AQ346</f>
        <v>0</v>
      </c>
      <c r="AQ346" s="94" t="n">
        <f aca="false">Tabla_Simulada!AR346-Tabla_ValidaciónMétodo!AR346</f>
        <v>0</v>
      </c>
      <c r="AR346" s="81" t="n">
        <f aca="false">Tabla_Simulada!AS346-Tabla_ValidaciónMétodo!AS346</f>
        <v>0</v>
      </c>
      <c r="AS346" s="94" t="n">
        <f aca="false">Tabla_Simulada!AT346-Tabla_ValidaciónMétodo!AT346</f>
        <v>0</v>
      </c>
      <c r="AT346" s="81" t="n">
        <f aca="false">Tabla_Simulada!AU346-Tabla_ValidaciónMétodo!AU346</f>
        <v>0</v>
      </c>
      <c r="AU346" s="94" t="n">
        <f aca="false">Tabla_Simulada!AV346-Tabla_ValidaciónMétodo!AV346</f>
        <v>0</v>
      </c>
      <c r="AV346" s="81" t="n">
        <f aca="false">Tabla_Simulada!AW346-Tabla_ValidaciónMétodo!AW346</f>
        <v>0</v>
      </c>
      <c r="AW346" s="94" t="n">
        <f aca="false">Tabla_Simulada!AX346-Tabla_ValidaciónMétodo!AX346</f>
        <v>0</v>
      </c>
      <c r="AX346" s="81" t="n">
        <f aca="false">Tabla_Simulada!AY346-Tabla_ValidaciónMétodo!AY346</f>
        <v>0</v>
      </c>
    </row>
    <row r="347" customFormat="false" ht="13.8" hidden="false" customHeight="false" outlineLevel="0" collapsed="false">
      <c r="A347" s="89" t="s">
        <v>61</v>
      </c>
      <c r="B347" s="81" t="n">
        <f aca="false">Tabla_Simulada!B347-Tabla_ValidaciónMétodo!B347</f>
        <v>0</v>
      </c>
      <c r="C347" s="81" t="n">
        <f aca="false">Tabla_Simulada!C347-Tabla_ValidaciónMétodo!C347</f>
        <v>0</v>
      </c>
      <c r="D347" s="81" t="n">
        <f aca="false">Tabla_Simulada!D347-Tabla_ValidaciónMétodo!D347</f>
        <v>0</v>
      </c>
      <c r="E347" s="81" t="n">
        <f aca="false">Tabla_Simulada!E347-Tabla_ValidaciónMétodo!E347</f>
        <v>0</v>
      </c>
      <c r="F347" s="81" t="n">
        <f aca="false">Tabla_Simulada!F347-Tabla_ValidaciónMétodo!F347</f>
        <v>0</v>
      </c>
      <c r="G347" s="81" t="n">
        <f aca="false">Tabla_Simulada!G347-Tabla_ValidaciónMétodo!G347</f>
        <v>0</v>
      </c>
      <c r="H347" s="81" t="n">
        <f aca="false">Tabla_Simulada!H347-Tabla_ValidaciónMétodo!H347</f>
        <v>0</v>
      </c>
      <c r="I347" s="94" t="n">
        <f aca="false">Tabla_Simulada!I347-Tabla_ValidaciónMétodo!I347</f>
        <v>0</v>
      </c>
      <c r="J347" s="81" t="n">
        <f aca="false">Tabla_Simulada!J347-Tabla_ValidaciónMétodo!J347</f>
        <v>0</v>
      </c>
      <c r="K347" s="94" t="n">
        <f aca="false">Tabla_Simulada!K347-Tabla_ValidaciónMétodo!K347</f>
        <v>0</v>
      </c>
      <c r="L347" s="81" t="n">
        <f aca="false">Tabla_Simulada!L347-Tabla_ValidaciónMétodo!L347</f>
        <v>0</v>
      </c>
      <c r="M347" s="94" t="n">
        <f aca="false">Tabla_Simulada!M347-Tabla_ValidaciónMétodo!M347</f>
        <v>0</v>
      </c>
      <c r="N347" s="81" t="n">
        <f aca="false">Tabla_Simulada!N347-Tabla_ValidaciónMétodo!N347</f>
        <v>0</v>
      </c>
      <c r="O347" s="81" t="n">
        <f aca="false">Tabla_Simulada!P347-Tabla_ValidaciónMétodo!P347</f>
        <v>0</v>
      </c>
      <c r="P347" s="81" t="n">
        <f aca="false">Tabla_Simulada!Q347-Tabla_ValidaciónMétodo!Q347</f>
        <v>0</v>
      </c>
      <c r="Q347" s="81" t="n">
        <f aca="false">Tabla_Simulada!R347-Tabla_ValidaciónMétodo!R347</f>
        <v>0</v>
      </c>
      <c r="S347" s="81" t="n">
        <f aca="false">Tabla_Simulada!T347-Tabla_ValidaciónMétodo!T347</f>
        <v>0</v>
      </c>
      <c r="T347" s="81" t="n">
        <f aca="false">Tabla_Simulada!U347-Tabla_ValidaciónMétodo!U347</f>
        <v>0</v>
      </c>
      <c r="U347" s="81" t="n">
        <f aca="false">Tabla_Simulada!V347-Tabla_ValidaciónMétodo!V347</f>
        <v>0</v>
      </c>
      <c r="V347" s="81" t="n">
        <f aca="false">Tabla_Simulada!W347-Tabla_ValidaciónMétodo!W347</f>
        <v>0</v>
      </c>
      <c r="W347" s="81" t="n">
        <f aca="false">Tabla_Simulada!X347-Tabla_ValidaciónMétodo!X347</f>
        <v>0</v>
      </c>
      <c r="X347" s="81" t="n">
        <f aca="false">Tabla_Simulada!Y347-Tabla_ValidaciónMétodo!Y347</f>
        <v>0</v>
      </c>
      <c r="Y347" s="81" t="n">
        <f aca="false">Tabla_Simulada!Z347-Tabla_ValidaciónMétodo!Z347</f>
        <v>0</v>
      </c>
      <c r="Z347" s="81" t="n">
        <f aca="false">Tabla_Simulada!AA347-Tabla_ValidaciónMétodo!AA347</f>
        <v>0</v>
      </c>
      <c r="AC347" s="91" t="n">
        <f aca="false">Tabla_Simulada!AD347-Tabla_ValidaciónMétodo!AD347</f>
        <v>0</v>
      </c>
      <c r="AD347" s="92" t="n">
        <f aca="false">Tabla_Simulada!AE347-Tabla_ValidaciónMétodo!AE347</f>
        <v>0</v>
      </c>
      <c r="AE347" s="93" t="n">
        <f aca="false">Tabla_Simulada!AF347-Tabla_ValidaciónMétodo!AF347</f>
        <v>0</v>
      </c>
      <c r="AF347" s="92" t="n">
        <f aca="false">Tabla_Simulada!AG347-Tabla_ValidaciónMétodo!AG347</f>
        <v>0</v>
      </c>
      <c r="AG347" s="92" t="n">
        <f aca="false">Tabla_Simulada!AH347-Tabla_ValidaciónMétodo!AH347</f>
        <v>0</v>
      </c>
      <c r="AH347" s="92" t="n">
        <f aca="false">Tabla_Simulada!AI347-Tabla_ValidaciónMétodo!AI347</f>
        <v>0</v>
      </c>
      <c r="AI347" s="92" t="n">
        <f aca="false">Tabla_Simulada!AJ347-Tabla_ValidaciónMétodo!AJ347</f>
        <v>0</v>
      </c>
      <c r="AJ347" s="92" t="n">
        <f aca="false">Tabla_Simulada!AK347-Tabla_ValidaciónMétodo!AK347</f>
        <v>0</v>
      </c>
      <c r="AK347" s="92" t="n">
        <f aca="false">Tabla_Simulada!AL347-Tabla_ValidaciónMétodo!AL347</f>
        <v>0</v>
      </c>
      <c r="AL347" s="92" t="n">
        <f aca="false">Tabla_Simulada!AM347-Tabla_ValidaciónMétodo!AM347</f>
        <v>0</v>
      </c>
      <c r="AM347" s="92" t="n">
        <f aca="false">Tabla_Simulada!AN347-Tabla_ValidaciónMétodo!AN347</f>
        <v>0</v>
      </c>
      <c r="AO347" s="94" t="n">
        <f aca="false">Tabla_Simulada!AP347-Tabla_ValidaciónMétodo!AP347</f>
        <v>0</v>
      </c>
      <c r="AP347" s="81" t="n">
        <f aca="false">Tabla_Simulada!AQ347-Tabla_ValidaciónMétodo!AQ347</f>
        <v>0</v>
      </c>
      <c r="AQ347" s="94" t="n">
        <f aca="false">Tabla_Simulada!AR347-Tabla_ValidaciónMétodo!AR347</f>
        <v>0</v>
      </c>
      <c r="AR347" s="81" t="n">
        <f aca="false">Tabla_Simulada!AS347-Tabla_ValidaciónMétodo!AS347</f>
        <v>0</v>
      </c>
      <c r="AS347" s="94" t="n">
        <f aca="false">Tabla_Simulada!AT347-Tabla_ValidaciónMétodo!AT347</f>
        <v>0</v>
      </c>
      <c r="AT347" s="81" t="n">
        <f aca="false">Tabla_Simulada!AU347-Tabla_ValidaciónMétodo!AU347</f>
        <v>0</v>
      </c>
      <c r="AU347" s="94" t="n">
        <f aca="false">Tabla_Simulada!AV347-Tabla_ValidaciónMétodo!AV347</f>
        <v>0</v>
      </c>
      <c r="AV347" s="81" t="n">
        <f aca="false">Tabla_Simulada!AW347-Tabla_ValidaciónMétodo!AW347</f>
        <v>0</v>
      </c>
      <c r="AW347" s="94" t="n">
        <f aca="false">Tabla_Simulada!AX347-Tabla_ValidaciónMétodo!AX347</f>
        <v>0</v>
      </c>
      <c r="AX347" s="81" t="n">
        <f aca="false">Tabla_Simulada!AY347-Tabla_ValidaciónMétodo!AY347</f>
        <v>0</v>
      </c>
    </row>
    <row r="348" customFormat="false" ht="13.8" hidden="false" customHeight="false" outlineLevel="0" collapsed="false">
      <c r="A348" s="89" t="s">
        <v>62</v>
      </c>
      <c r="B348" s="81" t="n">
        <f aca="false">Tabla_Simulada!B348-Tabla_ValidaciónMétodo!B348</f>
        <v>0</v>
      </c>
      <c r="C348" s="81" t="n">
        <f aca="false">Tabla_Simulada!C348-Tabla_ValidaciónMétodo!C348</f>
        <v>0</v>
      </c>
      <c r="D348" s="81" t="n">
        <f aca="false">Tabla_Simulada!D348-Tabla_ValidaciónMétodo!D348</f>
        <v>0</v>
      </c>
      <c r="E348" s="81" t="n">
        <f aca="false">Tabla_Simulada!E348-Tabla_ValidaciónMétodo!E348</f>
        <v>0</v>
      </c>
      <c r="F348" s="81" t="n">
        <f aca="false">Tabla_Simulada!F348-Tabla_ValidaciónMétodo!F348</f>
        <v>0</v>
      </c>
      <c r="G348" s="81" t="n">
        <f aca="false">Tabla_Simulada!G348-Tabla_ValidaciónMétodo!G348</f>
        <v>0</v>
      </c>
      <c r="H348" s="81" t="n">
        <f aca="false">Tabla_Simulada!H348-Tabla_ValidaciónMétodo!H348</f>
        <v>0</v>
      </c>
      <c r="I348" s="94" t="n">
        <f aca="false">Tabla_Simulada!I348-Tabla_ValidaciónMétodo!I348</f>
        <v>0</v>
      </c>
      <c r="J348" s="81" t="n">
        <f aca="false">Tabla_Simulada!J348-Tabla_ValidaciónMétodo!J348</f>
        <v>0</v>
      </c>
      <c r="K348" s="94" t="n">
        <f aca="false">Tabla_Simulada!K348-Tabla_ValidaciónMétodo!K348</f>
        <v>0</v>
      </c>
      <c r="L348" s="81" t="n">
        <f aca="false">Tabla_Simulada!L348-Tabla_ValidaciónMétodo!L348</f>
        <v>0</v>
      </c>
      <c r="M348" s="94" t="n">
        <f aca="false">Tabla_Simulada!M348-Tabla_ValidaciónMétodo!M348</f>
        <v>0</v>
      </c>
      <c r="N348" s="81" t="n">
        <f aca="false">Tabla_Simulada!N348-Tabla_ValidaciónMétodo!N348</f>
        <v>0</v>
      </c>
      <c r="O348" s="81" t="n">
        <f aca="false">Tabla_Simulada!P348-Tabla_ValidaciónMétodo!P348</f>
        <v>0</v>
      </c>
      <c r="P348" s="81" t="n">
        <f aca="false">Tabla_Simulada!Q348-Tabla_ValidaciónMétodo!Q348</f>
        <v>0</v>
      </c>
      <c r="Q348" s="81" t="n">
        <f aca="false">Tabla_Simulada!R348-Tabla_ValidaciónMétodo!R348</f>
        <v>0</v>
      </c>
      <c r="S348" s="81" t="n">
        <f aca="false">Tabla_Simulada!T348-Tabla_ValidaciónMétodo!T348</f>
        <v>0</v>
      </c>
      <c r="T348" s="81" t="n">
        <f aca="false">Tabla_Simulada!U348-Tabla_ValidaciónMétodo!U348</f>
        <v>0</v>
      </c>
      <c r="U348" s="81" t="n">
        <f aca="false">Tabla_Simulada!V348-Tabla_ValidaciónMétodo!V348</f>
        <v>0</v>
      </c>
      <c r="V348" s="81" t="n">
        <f aca="false">Tabla_Simulada!W348-Tabla_ValidaciónMétodo!W348</f>
        <v>0</v>
      </c>
      <c r="W348" s="81" t="n">
        <f aca="false">Tabla_Simulada!X348-Tabla_ValidaciónMétodo!X348</f>
        <v>0</v>
      </c>
      <c r="X348" s="81" t="n">
        <f aca="false">Tabla_Simulada!Y348-Tabla_ValidaciónMétodo!Y348</f>
        <v>0</v>
      </c>
      <c r="Y348" s="81" t="n">
        <f aca="false">Tabla_Simulada!Z348-Tabla_ValidaciónMétodo!Z348</f>
        <v>0</v>
      </c>
      <c r="Z348" s="81" t="n">
        <f aca="false">Tabla_Simulada!AA348-Tabla_ValidaciónMétodo!AA348</f>
        <v>0</v>
      </c>
      <c r="AC348" s="91" t="n">
        <f aca="false">Tabla_Simulada!AD348-Tabla_ValidaciónMétodo!AD348</f>
        <v>0</v>
      </c>
      <c r="AD348" s="92" t="n">
        <f aca="false">Tabla_Simulada!AE348-Tabla_ValidaciónMétodo!AE348</f>
        <v>0</v>
      </c>
      <c r="AE348" s="93" t="n">
        <f aca="false">Tabla_Simulada!AF348-Tabla_ValidaciónMétodo!AF348</f>
        <v>0</v>
      </c>
      <c r="AF348" s="92" t="n">
        <f aca="false">Tabla_Simulada!AG348-Tabla_ValidaciónMétodo!AG348</f>
        <v>0</v>
      </c>
      <c r="AG348" s="92" t="n">
        <f aca="false">Tabla_Simulada!AH348-Tabla_ValidaciónMétodo!AH348</f>
        <v>0</v>
      </c>
      <c r="AH348" s="92" t="n">
        <f aca="false">Tabla_Simulada!AI348-Tabla_ValidaciónMétodo!AI348</f>
        <v>0</v>
      </c>
      <c r="AI348" s="92" t="n">
        <f aca="false">Tabla_Simulada!AJ348-Tabla_ValidaciónMétodo!AJ348</f>
        <v>0</v>
      </c>
      <c r="AJ348" s="92" t="n">
        <f aca="false">Tabla_Simulada!AK348-Tabla_ValidaciónMétodo!AK348</f>
        <v>0</v>
      </c>
      <c r="AK348" s="92" t="n">
        <f aca="false">Tabla_Simulada!AL348-Tabla_ValidaciónMétodo!AL348</f>
        <v>0</v>
      </c>
      <c r="AL348" s="92" t="n">
        <f aca="false">Tabla_Simulada!AM348-Tabla_ValidaciónMétodo!AM348</f>
        <v>0</v>
      </c>
      <c r="AM348" s="92" t="n">
        <f aca="false">Tabla_Simulada!AN348-Tabla_ValidaciónMétodo!AN348</f>
        <v>0</v>
      </c>
      <c r="AO348" s="94" t="n">
        <f aca="false">Tabla_Simulada!AP348-Tabla_ValidaciónMétodo!AP348</f>
        <v>0</v>
      </c>
      <c r="AP348" s="81" t="n">
        <f aca="false">Tabla_Simulada!AQ348-Tabla_ValidaciónMétodo!AQ348</f>
        <v>0</v>
      </c>
      <c r="AQ348" s="94" t="n">
        <f aca="false">Tabla_Simulada!AR348-Tabla_ValidaciónMétodo!AR348</f>
        <v>0</v>
      </c>
      <c r="AR348" s="81" t="n">
        <f aca="false">Tabla_Simulada!AS348-Tabla_ValidaciónMétodo!AS348</f>
        <v>0</v>
      </c>
      <c r="AS348" s="94" t="n">
        <f aca="false">Tabla_Simulada!AT348-Tabla_ValidaciónMétodo!AT348</f>
        <v>0</v>
      </c>
      <c r="AT348" s="81" t="n">
        <f aca="false">Tabla_Simulada!AU348-Tabla_ValidaciónMétodo!AU348</f>
        <v>0</v>
      </c>
      <c r="AU348" s="94" t="n">
        <f aca="false">Tabla_Simulada!AV348-Tabla_ValidaciónMétodo!AV348</f>
        <v>0</v>
      </c>
      <c r="AV348" s="81" t="n">
        <f aca="false">Tabla_Simulada!AW348-Tabla_ValidaciónMétodo!AW348</f>
        <v>0</v>
      </c>
      <c r="AW348" s="94" t="n">
        <f aca="false">Tabla_Simulada!AX348-Tabla_ValidaciónMétodo!AX348</f>
        <v>0</v>
      </c>
      <c r="AX348" s="81" t="n">
        <f aca="false">Tabla_Simulada!AY348-Tabla_ValidaciónMétodo!AY348</f>
        <v>0</v>
      </c>
    </row>
    <row r="349" customFormat="false" ht="13.8" hidden="false" customHeight="false" outlineLevel="0" collapsed="false">
      <c r="A349" s="89" t="s">
        <v>63</v>
      </c>
      <c r="B349" s="81" t="n">
        <f aca="false">Tabla_Simulada!B349-Tabla_ValidaciónMétodo!B349</f>
        <v>0</v>
      </c>
      <c r="C349" s="81" t="n">
        <f aca="false">Tabla_Simulada!C349-Tabla_ValidaciónMétodo!C349</f>
        <v>0</v>
      </c>
      <c r="D349" s="81" t="n">
        <f aca="false">Tabla_Simulada!D349-Tabla_ValidaciónMétodo!D349</f>
        <v>0</v>
      </c>
      <c r="E349" s="81" t="n">
        <f aca="false">Tabla_Simulada!E349-Tabla_ValidaciónMétodo!E349</f>
        <v>0</v>
      </c>
      <c r="F349" s="81" t="n">
        <f aca="false">Tabla_Simulada!F349-Tabla_ValidaciónMétodo!F349</f>
        <v>0</v>
      </c>
      <c r="G349" s="81" t="n">
        <f aca="false">Tabla_Simulada!G349-Tabla_ValidaciónMétodo!G349</f>
        <v>0</v>
      </c>
      <c r="H349" s="81" t="n">
        <f aca="false">Tabla_Simulada!H349-Tabla_ValidaciónMétodo!H349</f>
        <v>0</v>
      </c>
      <c r="I349" s="94" t="n">
        <f aca="false">Tabla_Simulada!I349-Tabla_ValidaciónMétodo!I349</f>
        <v>0</v>
      </c>
      <c r="J349" s="81" t="n">
        <f aca="false">Tabla_Simulada!J349-Tabla_ValidaciónMétodo!J349</f>
        <v>0</v>
      </c>
      <c r="K349" s="94" t="n">
        <f aca="false">Tabla_Simulada!K349-Tabla_ValidaciónMétodo!K349</f>
        <v>0</v>
      </c>
      <c r="L349" s="81" t="n">
        <f aca="false">Tabla_Simulada!L349-Tabla_ValidaciónMétodo!L349</f>
        <v>0</v>
      </c>
      <c r="M349" s="94" t="n">
        <f aca="false">Tabla_Simulada!M349-Tabla_ValidaciónMétodo!M349</f>
        <v>0</v>
      </c>
      <c r="N349" s="81" t="n">
        <f aca="false">Tabla_Simulada!N349-Tabla_ValidaciónMétodo!N349</f>
        <v>0</v>
      </c>
      <c r="O349" s="81" t="n">
        <f aca="false">Tabla_Simulada!P349-Tabla_ValidaciónMétodo!P349</f>
        <v>0</v>
      </c>
      <c r="P349" s="81" t="n">
        <f aca="false">Tabla_Simulada!Q349-Tabla_ValidaciónMétodo!Q349</f>
        <v>0</v>
      </c>
      <c r="Q349" s="81" t="n">
        <f aca="false">Tabla_Simulada!R349-Tabla_ValidaciónMétodo!R349</f>
        <v>0</v>
      </c>
      <c r="S349" s="81" t="n">
        <f aca="false">Tabla_Simulada!T349-Tabla_ValidaciónMétodo!T349</f>
        <v>0</v>
      </c>
      <c r="T349" s="81" t="n">
        <f aca="false">Tabla_Simulada!U349-Tabla_ValidaciónMétodo!U349</f>
        <v>0</v>
      </c>
      <c r="U349" s="81" t="n">
        <f aca="false">Tabla_Simulada!V349-Tabla_ValidaciónMétodo!V349</f>
        <v>0</v>
      </c>
      <c r="V349" s="81" t="n">
        <f aca="false">Tabla_Simulada!W349-Tabla_ValidaciónMétodo!W349</f>
        <v>0</v>
      </c>
      <c r="W349" s="81" t="n">
        <f aca="false">Tabla_Simulada!X349-Tabla_ValidaciónMétodo!X349</f>
        <v>0</v>
      </c>
      <c r="X349" s="81" t="n">
        <f aca="false">Tabla_Simulada!Y349-Tabla_ValidaciónMétodo!Y349</f>
        <v>0</v>
      </c>
      <c r="Y349" s="81" t="n">
        <f aca="false">Tabla_Simulada!Z349-Tabla_ValidaciónMétodo!Z349</f>
        <v>0</v>
      </c>
      <c r="Z349" s="81" t="n">
        <f aca="false">Tabla_Simulada!AA349-Tabla_ValidaciónMétodo!AA349</f>
        <v>0</v>
      </c>
      <c r="AC349" s="91" t="n">
        <f aca="false">Tabla_Simulada!AD349-Tabla_ValidaciónMétodo!AD349</f>
        <v>0</v>
      </c>
      <c r="AD349" s="92" t="n">
        <f aca="false">Tabla_Simulada!AE349-Tabla_ValidaciónMétodo!AE349</f>
        <v>0</v>
      </c>
      <c r="AE349" s="93" t="n">
        <f aca="false">Tabla_Simulada!AF349-Tabla_ValidaciónMétodo!AF349</f>
        <v>0</v>
      </c>
      <c r="AF349" s="92" t="n">
        <f aca="false">Tabla_Simulada!AG349-Tabla_ValidaciónMétodo!AG349</f>
        <v>0</v>
      </c>
      <c r="AG349" s="92" t="n">
        <f aca="false">Tabla_Simulada!AH349-Tabla_ValidaciónMétodo!AH349</f>
        <v>0</v>
      </c>
      <c r="AH349" s="92" t="n">
        <f aca="false">Tabla_Simulada!AI349-Tabla_ValidaciónMétodo!AI349</f>
        <v>0</v>
      </c>
      <c r="AI349" s="92" t="n">
        <f aca="false">Tabla_Simulada!AJ349-Tabla_ValidaciónMétodo!AJ349</f>
        <v>0</v>
      </c>
      <c r="AJ349" s="92" t="n">
        <f aca="false">Tabla_Simulada!AK349-Tabla_ValidaciónMétodo!AK349</f>
        <v>0</v>
      </c>
      <c r="AK349" s="92" t="n">
        <f aca="false">Tabla_Simulada!AL349-Tabla_ValidaciónMétodo!AL349</f>
        <v>0</v>
      </c>
      <c r="AL349" s="92" t="n">
        <f aca="false">Tabla_Simulada!AM349-Tabla_ValidaciónMétodo!AM349</f>
        <v>0</v>
      </c>
      <c r="AM349" s="92" t="n">
        <f aca="false">Tabla_Simulada!AN349-Tabla_ValidaciónMétodo!AN349</f>
        <v>0</v>
      </c>
      <c r="AO349" s="94" t="n">
        <f aca="false">Tabla_Simulada!AP349-Tabla_ValidaciónMétodo!AP349</f>
        <v>0</v>
      </c>
      <c r="AP349" s="81" t="n">
        <f aca="false">Tabla_Simulada!AQ349-Tabla_ValidaciónMétodo!AQ349</f>
        <v>0</v>
      </c>
      <c r="AQ349" s="94" t="n">
        <f aca="false">Tabla_Simulada!AR349-Tabla_ValidaciónMétodo!AR349</f>
        <v>0</v>
      </c>
      <c r="AR349" s="81" t="n">
        <f aca="false">Tabla_Simulada!AS349-Tabla_ValidaciónMétodo!AS349</f>
        <v>0</v>
      </c>
      <c r="AS349" s="94" t="n">
        <f aca="false">Tabla_Simulada!AT349-Tabla_ValidaciónMétodo!AT349</f>
        <v>0</v>
      </c>
      <c r="AT349" s="81" t="n">
        <f aca="false">Tabla_Simulada!AU349-Tabla_ValidaciónMétodo!AU349</f>
        <v>0</v>
      </c>
      <c r="AU349" s="94" t="n">
        <f aca="false">Tabla_Simulada!AV349-Tabla_ValidaciónMétodo!AV349</f>
        <v>0</v>
      </c>
      <c r="AV349" s="81" t="n">
        <f aca="false">Tabla_Simulada!AW349-Tabla_ValidaciónMétodo!AW349</f>
        <v>0</v>
      </c>
      <c r="AW349" s="94" t="n">
        <f aca="false">Tabla_Simulada!AX349-Tabla_ValidaciónMétodo!AX349</f>
        <v>0</v>
      </c>
      <c r="AX349" s="81" t="n">
        <f aca="false">Tabla_Simulada!AY349-Tabla_ValidaciónMétodo!AY349</f>
        <v>0</v>
      </c>
    </row>
    <row r="350" customFormat="false" ht="13.8" hidden="false" customHeight="false" outlineLevel="0" collapsed="false">
      <c r="A350" s="89" t="s">
        <v>64</v>
      </c>
      <c r="B350" s="81" t="n">
        <f aca="false">Tabla_Simulada!B350-Tabla_ValidaciónMétodo!B350</f>
        <v>0</v>
      </c>
      <c r="C350" s="81" t="n">
        <f aca="false">Tabla_Simulada!C350-Tabla_ValidaciónMétodo!C350</f>
        <v>0</v>
      </c>
      <c r="D350" s="81" t="n">
        <f aca="false">Tabla_Simulada!D350-Tabla_ValidaciónMétodo!D350</f>
        <v>0</v>
      </c>
      <c r="E350" s="81" t="n">
        <f aca="false">Tabla_Simulada!E350-Tabla_ValidaciónMétodo!E350</f>
        <v>0</v>
      </c>
      <c r="F350" s="81" t="n">
        <f aca="false">Tabla_Simulada!F350-Tabla_ValidaciónMétodo!F350</f>
        <v>0</v>
      </c>
      <c r="G350" s="81" t="n">
        <f aca="false">Tabla_Simulada!G350-Tabla_ValidaciónMétodo!G350</f>
        <v>0</v>
      </c>
      <c r="H350" s="81" t="n">
        <f aca="false">Tabla_Simulada!H350-Tabla_ValidaciónMétodo!H350</f>
        <v>0</v>
      </c>
      <c r="I350" s="94" t="n">
        <f aca="false">Tabla_Simulada!I350-Tabla_ValidaciónMétodo!I350</f>
        <v>0</v>
      </c>
      <c r="J350" s="81" t="n">
        <f aca="false">Tabla_Simulada!J350-Tabla_ValidaciónMétodo!J350</f>
        <v>0</v>
      </c>
      <c r="K350" s="94" t="n">
        <f aca="false">Tabla_Simulada!K350-Tabla_ValidaciónMétodo!K350</f>
        <v>0</v>
      </c>
      <c r="L350" s="81" t="n">
        <f aca="false">Tabla_Simulada!L350-Tabla_ValidaciónMétodo!L350</f>
        <v>0</v>
      </c>
      <c r="M350" s="94" t="n">
        <f aca="false">Tabla_Simulada!M350-Tabla_ValidaciónMétodo!M350</f>
        <v>0</v>
      </c>
      <c r="N350" s="81" t="n">
        <f aca="false">Tabla_Simulada!N350-Tabla_ValidaciónMétodo!N350</f>
        <v>0</v>
      </c>
      <c r="O350" s="81" t="n">
        <f aca="false">Tabla_Simulada!P350-Tabla_ValidaciónMétodo!P350</f>
        <v>0</v>
      </c>
      <c r="P350" s="81" t="n">
        <f aca="false">Tabla_Simulada!Q350-Tabla_ValidaciónMétodo!Q350</f>
        <v>0</v>
      </c>
      <c r="Q350" s="81" t="n">
        <f aca="false">Tabla_Simulada!R350-Tabla_ValidaciónMétodo!R350</f>
        <v>0</v>
      </c>
      <c r="S350" s="81" t="n">
        <f aca="false">Tabla_Simulada!T350-Tabla_ValidaciónMétodo!T350</f>
        <v>0</v>
      </c>
      <c r="T350" s="81" t="n">
        <f aca="false">Tabla_Simulada!U350-Tabla_ValidaciónMétodo!U350</f>
        <v>0</v>
      </c>
      <c r="U350" s="81" t="n">
        <f aca="false">Tabla_Simulada!V350-Tabla_ValidaciónMétodo!V350</f>
        <v>0</v>
      </c>
      <c r="V350" s="81" t="n">
        <f aca="false">Tabla_Simulada!W350-Tabla_ValidaciónMétodo!W350</f>
        <v>0</v>
      </c>
      <c r="W350" s="81" t="n">
        <f aca="false">Tabla_Simulada!X350-Tabla_ValidaciónMétodo!X350</f>
        <v>0</v>
      </c>
      <c r="X350" s="81" t="n">
        <f aca="false">Tabla_Simulada!Y350-Tabla_ValidaciónMétodo!Y350</f>
        <v>0</v>
      </c>
      <c r="Y350" s="81" t="n">
        <f aca="false">Tabla_Simulada!Z350-Tabla_ValidaciónMétodo!Z350</f>
        <v>0</v>
      </c>
      <c r="Z350" s="81" t="n">
        <f aca="false">Tabla_Simulada!AA350-Tabla_ValidaciónMétodo!AA350</f>
        <v>0</v>
      </c>
      <c r="AC350" s="91" t="n">
        <f aca="false">Tabla_Simulada!AD350-Tabla_ValidaciónMétodo!AD350</f>
        <v>0</v>
      </c>
      <c r="AD350" s="92" t="n">
        <f aca="false">Tabla_Simulada!AE350-Tabla_ValidaciónMétodo!AE350</f>
        <v>0</v>
      </c>
      <c r="AE350" s="93" t="n">
        <f aca="false">Tabla_Simulada!AF350-Tabla_ValidaciónMétodo!AF350</f>
        <v>0</v>
      </c>
      <c r="AF350" s="92" t="n">
        <f aca="false">Tabla_Simulada!AG350-Tabla_ValidaciónMétodo!AG350</f>
        <v>0</v>
      </c>
      <c r="AG350" s="92" t="n">
        <f aca="false">Tabla_Simulada!AH350-Tabla_ValidaciónMétodo!AH350</f>
        <v>0</v>
      </c>
      <c r="AH350" s="92" t="n">
        <f aca="false">Tabla_Simulada!AI350-Tabla_ValidaciónMétodo!AI350</f>
        <v>0</v>
      </c>
      <c r="AI350" s="92" t="n">
        <f aca="false">Tabla_Simulada!AJ350-Tabla_ValidaciónMétodo!AJ350</f>
        <v>0</v>
      </c>
      <c r="AJ350" s="92" t="n">
        <f aca="false">Tabla_Simulada!AK350-Tabla_ValidaciónMétodo!AK350</f>
        <v>0</v>
      </c>
      <c r="AK350" s="92" t="n">
        <f aca="false">Tabla_Simulada!AL350-Tabla_ValidaciónMétodo!AL350</f>
        <v>0</v>
      </c>
      <c r="AL350" s="92" t="n">
        <f aca="false">Tabla_Simulada!AM350-Tabla_ValidaciónMétodo!AM350</f>
        <v>0</v>
      </c>
      <c r="AM350" s="92" t="n">
        <f aca="false">Tabla_Simulada!AN350-Tabla_ValidaciónMétodo!AN350</f>
        <v>0</v>
      </c>
      <c r="AO350" s="94" t="n">
        <f aca="false">Tabla_Simulada!AP350-Tabla_ValidaciónMétodo!AP350</f>
        <v>0</v>
      </c>
      <c r="AP350" s="81" t="n">
        <f aca="false">Tabla_Simulada!AQ350-Tabla_ValidaciónMétodo!AQ350</f>
        <v>0</v>
      </c>
      <c r="AQ350" s="94" t="n">
        <f aca="false">Tabla_Simulada!AR350-Tabla_ValidaciónMétodo!AR350</f>
        <v>0</v>
      </c>
      <c r="AR350" s="81" t="n">
        <f aca="false">Tabla_Simulada!AS350-Tabla_ValidaciónMétodo!AS350</f>
        <v>0</v>
      </c>
      <c r="AS350" s="94" t="n">
        <f aca="false">Tabla_Simulada!AT350-Tabla_ValidaciónMétodo!AT350</f>
        <v>0</v>
      </c>
      <c r="AT350" s="81" t="n">
        <f aca="false">Tabla_Simulada!AU350-Tabla_ValidaciónMétodo!AU350</f>
        <v>0</v>
      </c>
      <c r="AU350" s="94" t="n">
        <f aca="false">Tabla_Simulada!AV350-Tabla_ValidaciónMétodo!AV350</f>
        <v>0</v>
      </c>
      <c r="AV350" s="81" t="n">
        <f aca="false">Tabla_Simulada!AW350-Tabla_ValidaciónMétodo!AW350</f>
        <v>0</v>
      </c>
      <c r="AW350" s="94" t="n">
        <f aca="false">Tabla_Simulada!AX350-Tabla_ValidaciónMétodo!AX350</f>
        <v>0</v>
      </c>
      <c r="AX350" s="81" t="n">
        <f aca="false">Tabla_Simulada!AY350-Tabla_ValidaciónMétodo!AY350</f>
        <v>0</v>
      </c>
    </row>
    <row r="351" customFormat="false" ht="13.8" hidden="false" customHeight="false" outlineLevel="0" collapsed="false">
      <c r="A351" s="89" t="s">
        <v>65</v>
      </c>
      <c r="B351" s="81" t="n">
        <f aca="false">Tabla_Simulada!B351-Tabla_ValidaciónMétodo!B351</f>
        <v>0</v>
      </c>
      <c r="C351" s="81" t="n">
        <f aca="false">Tabla_Simulada!C351-Tabla_ValidaciónMétodo!C351</f>
        <v>0</v>
      </c>
      <c r="D351" s="81" t="n">
        <f aca="false">Tabla_Simulada!D351-Tabla_ValidaciónMétodo!D351</f>
        <v>0</v>
      </c>
      <c r="E351" s="81" t="n">
        <f aca="false">Tabla_Simulada!E351-Tabla_ValidaciónMétodo!E351</f>
        <v>0</v>
      </c>
      <c r="F351" s="81" t="n">
        <f aca="false">Tabla_Simulada!F351-Tabla_ValidaciónMétodo!F351</f>
        <v>0</v>
      </c>
      <c r="G351" s="81" t="n">
        <f aca="false">Tabla_Simulada!G351-Tabla_ValidaciónMétodo!G351</f>
        <v>0</v>
      </c>
      <c r="H351" s="81" t="n">
        <f aca="false">Tabla_Simulada!H351-Tabla_ValidaciónMétodo!H351</f>
        <v>0</v>
      </c>
      <c r="I351" s="94" t="n">
        <f aca="false">Tabla_Simulada!I351-Tabla_ValidaciónMétodo!I351</f>
        <v>0</v>
      </c>
      <c r="J351" s="81" t="n">
        <f aca="false">Tabla_Simulada!J351-Tabla_ValidaciónMétodo!J351</f>
        <v>0</v>
      </c>
      <c r="K351" s="94" t="n">
        <f aca="false">Tabla_Simulada!K351-Tabla_ValidaciónMétodo!K351</f>
        <v>0</v>
      </c>
      <c r="L351" s="81" t="n">
        <f aca="false">Tabla_Simulada!L351-Tabla_ValidaciónMétodo!L351</f>
        <v>0</v>
      </c>
      <c r="M351" s="94" t="n">
        <f aca="false">Tabla_Simulada!M351-Tabla_ValidaciónMétodo!M351</f>
        <v>0</v>
      </c>
      <c r="N351" s="81" t="n">
        <f aca="false">Tabla_Simulada!N351-Tabla_ValidaciónMétodo!N351</f>
        <v>0</v>
      </c>
      <c r="O351" s="81" t="n">
        <f aca="false">Tabla_Simulada!P351-Tabla_ValidaciónMétodo!P351</f>
        <v>0</v>
      </c>
      <c r="P351" s="81" t="n">
        <f aca="false">Tabla_Simulada!Q351-Tabla_ValidaciónMétodo!Q351</f>
        <v>0</v>
      </c>
      <c r="Q351" s="81" t="n">
        <f aca="false">Tabla_Simulada!R351-Tabla_ValidaciónMétodo!R351</f>
        <v>0</v>
      </c>
      <c r="S351" s="81" t="n">
        <f aca="false">Tabla_Simulada!T351-Tabla_ValidaciónMétodo!T351</f>
        <v>0</v>
      </c>
      <c r="T351" s="81" t="n">
        <f aca="false">Tabla_Simulada!U351-Tabla_ValidaciónMétodo!U351</f>
        <v>0</v>
      </c>
      <c r="U351" s="81" t="n">
        <f aca="false">Tabla_Simulada!V351-Tabla_ValidaciónMétodo!V351</f>
        <v>0</v>
      </c>
      <c r="V351" s="81" t="n">
        <f aca="false">Tabla_Simulada!W351-Tabla_ValidaciónMétodo!W351</f>
        <v>0</v>
      </c>
      <c r="W351" s="81" t="n">
        <f aca="false">Tabla_Simulada!X351-Tabla_ValidaciónMétodo!X351</f>
        <v>0</v>
      </c>
      <c r="X351" s="81" t="n">
        <f aca="false">Tabla_Simulada!Y351-Tabla_ValidaciónMétodo!Y351</f>
        <v>0</v>
      </c>
      <c r="Y351" s="81" t="n">
        <f aca="false">Tabla_Simulada!Z351-Tabla_ValidaciónMétodo!Z351</f>
        <v>0</v>
      </c>
      <c r="Z351" s="81" t="n">
        <f aca="false">Tabla_Simulada!AA351-Tabla_ValidaciónMétodo!AA351</f>
        <v>0</v>
      </c>
      <c r="AC351" s="91" t="n">
        <f aca="false">Tabla_Simulada!AD351-Tabla_ValidaciónMétodo!AD351</f>
        <v>0</v>
      </c>
      <c r="AD351" s="92" t="n">
        <f aca="false">Tabla_Simulada!AE351-Tabla_ValidaciónMétodo!AE351</f>
        <v>0</v>
      </c>
      <c r="AE351" s="93" t="n">
        <f aca="false">Tabla_Simulada!AF351-Tabla_ValidaciónMétodo!AF351</f>
        <v>0</v>
      </c>
      <c r="AF351" s="92" t="n">
        <f aca="false">Tabla_Simulada!AG351-Tabla_ValidaciónMétodo!AG351</f>
        <v>0</v>
      </c>
      <c r="AG351" s="92" t="n">
        <f aca="false">Tabla_Simulada!AH351-Tabla_ValidaciónMétodo!AH351</f>
        <v>0</v>
      </c>
      <c r="AH351" s="92" t="n">
        <f aca="false">Tabla_Simulada!AI351-Tabla_ValidaciónMétodo!AI351</f>
        <v>0</v>
      </c>
      <c r="AI351" s="92" t="n">
        <f aca="false">Tabla_Simulada!AJ351-Tabla_ValidaciónMétodo!AJ351</f>
        <v>0</v>
      </c>
      <c r="AJ351" s="92" t="n">
        <f aca="false">Tabla_Simulada!AK351-Tabla_ValidaciónMétodo!AK351</f>
        <v>0</v>
      </c>
      <c r="AK351" s="92" t="n">
        <f aca="false">Tabla_Simulada!AL351-Tabla_ValidaciónMétodo!AL351</f>
        <v>0</v>
      </c>
      <c r="AL351" s="92" t="n">
        <f aca="false">Tabla_Simulada!AM351-Tabla_ValidaciónMétodo!AM351</f>
        <v>0</v>
      </c>
      <c r="AM351" s="92" t="n">
        <f aca="false">Tabla_Simulada!AN351-Tabla_ValidaciónMétodo!AN351</f>
        <v>0</v>
      </c>
      <c r="AO351" s="94" t="n">
        <f aca="false">Tabla_Simulada!AP351-Tabla_ValidaciónMétodo!AP351</f>
        <v>0</v>
      </c>
      <c r="AP351" s="81" t="n">
        <f aca="false">Tabla_Simulada!AQ351-Tabla_ValidaciónMétodo!AQ351</f>
        <v>0</v>
      </c>
      <c r="AQ351" s="94" t="n">
        <f aca="false">Tabla_Simulada!AR351-Tabla_ValidaciónMétodo!AR351</f>
        <v>0</v>
      </c>
      <c r="AR351" s="81" t="n">
        <f aca="false">Tabla_Simulada!AS351-Tabla_ValidaciónMétodo!AS351</f>
        <v>0</v>
      </c>
      <c r="AS351" s="94" t="n">
        <f aca="false">Tabla_Simulada!AT351-Tabla_ValidaciónMétodo!AT351</f>
        <v>0</v>
      </c>
      <c r="AT351" s="81" t="n">
        <f aca="false">Tabla_Simulada!AU351-Tabla_ValidaciónMétodo!AU351</f>
        <v>0</v>
      </c>
      <c r="AU351" s="94" t="n">
        <f aca="false">Tabla_Simulada!AV351-Tabla_ValidaciónMétodo!AV351</f>
        <v>0</v>
      </c>
      <c r="AV351" s="81" t="n">
        <f aca="false">Tabla_Simulada!AW351-Tabla_ValidaciónMétodo!AW351</f>
        <v>0</v>
      </c>
      <c r="AW351" s="94" t="n">
        <f aca="false">Tabla_Simulada!AX351-Tabla_ValidaciónMétodo!AX351</f>
        <v>0</v>
      </c>
      <c r="AX351" s="81" t="n">
        <f aca="false">Tabla_Simulada!AY351-Tabla_ValidaciónMétodo!AY351</f>
        <v>0</v>
      </c>
    </row>
    <row r="352" customFormat="false" ht="13.8" hidden="false" customHeight="false" outlineLevel="0" collapsed="false">
      <c r="A352" s="89" t="s">
        <v>66</v>
      </c>
      <c r="B352" s="81" t="n">
        <f aca="false">Tabla_Simulada!B352-Tabla_ValidaciónMétodo!B352</f>
        <v>0</v>
      </c>
      <c r="C352" s="81" t="n">
        <f aca="false">Tabla_Simulada!C352-Tabla_ValidaciónMétodo!C352</f>
        <v>0</v>
      </c>
      <c r="D352" s="81" t="n">
        <f aca="false">Tabla_Simulada!D352-Tabla_ValidaciónMétodo!D352</f>
        <v>0</v>
      </c>
      <c r="E352" s="81" t="n">
        <f aca="false">Tabla_Simulada!E352-Tabla_ValidaciónMétodo!E352</f>
        <v>0</v>
      </c>
      <c r="F352" s="81" t="n">
        <f aca="false">Tabla_Simulada!F352-Tabla_ValidaciónMétodo!F352</f>
        <v>0</v>
      </c>
      <c r="G352" s="81" t="n">
        <f aca="false">Tabla_Simulada!G352-Tabla_ValidaciónMétodo!G352</f>
        <v>0</v>
      </c>
      <c r="H352" s="81" t="n">
        <f aca="false">Tabla_Simulada!H352-Tabla_ValidaciónMétodo!H352</f>
        <v>0</v>
      </c>
      <c r="I352" s="94" t="n">
        <f aca="false">Tabla_Simulada!I352-Tabla_ValidaciónMétodo!I352</f>
        <v>0</v>
      </c>
      <c r="J352" s="81" t="n">
        <f aca="false">Tabla_Simulada!J352-Tabla_ValidaciónMétodo!J352</f>
        <v>0</v>
      </c>
      <c r="K352" s="94" t="n">
        <f aca="false">Tabla_Simulada!K352-Tabla_ValidaciónMétodo!K352</f>
        <v>0</v>
      </c>
      <c r="L352" s="81" t="n">
        <f aca="false">Tabla_Simulada!L352-Tabla_ValidaciónMétodo!L352</f>
        <v>0</v>
      </c>
      <c r="M352" s="94" t="n">
        <f aca="false">Tabla_Simulada!M352-Tabla_ValidaciónMétodo!M352</f>
        <v>0</v>
      </c>
      <c r="N352" s="81" t="n">
        <f aca="false">Tabla_Simulada!N352-Tabla_ValidaciónMétodo!N352</f>
        <v>0</v>
      </c>
      <c r="O352" s="81" t="n">
        <f aca="false">Tabla_Simulada!P352-Tabla_ValidaciónMétodo!P352</f>
        <v>0</v>
      </c>
      <c r="P352" s="81" t="n">
        <f aca="false">Tabla_Simulada!Q352-Tabla_ValidaciónMétodo!Q352</f>
        <v>0</v>
      </c>
      <c r="Q352" s="81" t="n">
        <f aca="false">Tabla_Simulada!R352-Tabla_ValidaciónMétodo!R352</f>
        <v>0</v>
      </c>
      <c r="S352" s="81" t="n">
        <f aca="false">Tabla_Simulada!T352-Tabla_ValidaciónMétodo!T352</f>
        <v>0</v>
      </c>
      <c r="T352" s="81" t="n">
        <f aca="false">Tabla_Simulada!U352-Tabla_ValidaciónMétodo!U352</f>
        <v>0</v>
      </c>
      <c r="U352" s="81" t="n">
        <f aca="false">Tabla_Simulada!V352-Tabla_ValidaciónMétodo!V352</f>
        <v>0</v>
      </c>
      <c r="V352" s="81" t="n">
        <f aca="false">Tabla_Simulada!W352-Tabla_ValidaciónMétodo!W352</f>
        <v>0</v>
      </c>
      <c r="W352" s="81" t="n">
        <f aca="false">Tabla_Simulada!X352-Tabla_ValidaciónMétodo!X352</f>
        <v>0</v>
      </c>
      <c r="X352" s="81" t="n">
        <f aca="false">Tabla_Simulada!Y352-Tabla_ValidaciónMétodo!Y352</f>
        <v>0</v>
      </c>
      <c r="Y352" s="81" t="n">
        <f aca="false">Tabla_Simulada!Z352-Tabla_ValidaciónMétodo!Z352</f>
        <v>0</v>
      </c>
      <c r="Z352" s="81" t="n">
        <f aca="false">Tabla_Simulada!AA352-Tabla_ValidaciónMétodo!AA352</f>
        <v>0</v>
      </c>
      <c r="AC352" s="91" t="n">
        <f aca="false">Tabla_Simulada!AD352-Tabla_ValidaciónMétodo!AD352</f>
        <v>0</v>
      </c>
      <c r="AD352" s="92" t="n">
        <f aca="false">Tabla_Simulada!AE352-Tabla_ValidaciónMétodo!AE352</f>
        <v>0</v>
      </c>
      <c r="AE352" s="93" t="n">
        <f aca="false">Tabla_Simulada!AF352-Tabla_ValidaciónMétodo!AF352</f>
        <v>0</v>
      </c>
      <c r="AF352" s="92" t="n">
        <f aca="false">Tabla_Simulada!AG352-Tabla_ValidaciónMétodo!AG352</f>
        <v>0</v>
      </c>
      <c r="AG352" s="92" t="n">
        <f aca="false">Tabla_Simulada!AH352-Tabla_ValidaciónMétodo!AH352</f>
        <v>0</v>
      </c>
      <c r="AH352" s="92" t="n">
        <f aca="false">Tabla_Simulada!AI352-Tabla_ValidaciónMétodo!AI352</f>
        <v>0</v>
      </c>
      <c r="AI352" s="92" t="n">
        <f aca="false">Tabla_Simulada!AJ352-Tabla_ValidaciónMétodo!AJ352</f>
        <v>0</v>
      </c>
      <c r="AJ352" s="92" t="n">
        <f aca="false">Tabla_Simulada!AK352-Tabla_ValidaciónMétodo!AK352</f>
        <v>0</v>
      </c>
      <c r="AK352" s="92" t="n">
        <f aca="false">Tabla_Simulada!AL352-Tabla_ValidaciónMétodo!AL352</f>
        <v>0</v>
      </c>
      <c r="AL352" s="92" t="n">
        <f aca="false">Tabla_Simulada!AM352-Tabla_ValidaciónMétodo!AM352</f>
        <v>0</v>
      </c>
      <c r="AM352" s="92" t="n">
        <f aca="false">Tabla_Simulada!AN352-Tabla_ValidaciónMétodo!AN352</f>
        <v>0</v>
      </c>
      <c r="AO352" s="94" t="n">
        <f aca="false">Tabla_Simulada!AP352-Tabla_ValidaciónMétodo!AP352</f>
        <v>0</v>
      </c>
      <c r="AP352" s="81" t="n">
        <f aca="false">Tabla_Simulada!AQ352-Tabla_ValidaciónMétodo!AQ352</f>
        <v>0</v>
      </c>
      <c r="AQ352" s="94" t="n">
        <f aca="false">Tabla_Simulada!AR352-Tabla_ValidaciónMétodo!AR352</f>
        <v>0</v>
      </c>
      <c r="AR352" s="81" t="n">
        <f aca="false">Tabla_Simulada!AS352-Tabla_ValidaciónMétodo!AS352</f>
        <v>0</v>
      </c>
      <c r="AS352" s="94" t="n">
        <f aca="false">Tabla_Simulada!AT352-Tabla_ValidaciónMétodo!AT352</f>
        <v>0</v>
      </c>
      <c r="AT352" s="81" t="n">
        <f aca="false">Tabla_Simulada!AU352-Tabla_ValidaciónMétodo!AU352</f>
        <v>0</v>
      </c>
      <c r="AU352" s="94" t="n">
        <f aca="false">Tabla_Simulada!AV352-Tabla_ValidaciónMétodo!AV352</f>
        <v>0</v>
      </c>
      <c r="AV352" s="81" t="n">
        <f aca="false">Tabla_Simulada!AW352-Tabla_ValidaciónMétodo!AW352</f>
        <v>0</v>
      </c>
      <c r="AW352" s="94" t="n">
        <f aca="false">Tabla_Simulada!AX352-Tabla_ValidaciónMétodo!AX352</f>
        <v>0</v>
      </c>
      <c r="AX352" s="81" t="n">
        <f aca="false">Tabla_Simulada!AY352-Tabla_ValidaciónMétodo!AY352</f>
        <v>0</v>
      </c>
    </row>
    <row r="353" customFormat="false" ht="13.8" hidden="false" customHeight="false" outlineLevel="0" collapsed="false">
      <c r="A353" s="89" t="s">
        <v>67</v>
      </c>
      <c r="B353" s="81" t="n">
        <f aca="false">Tabla_Simulada!B353-Tabla_ValidaciónMétodo!B353</f>
        <v>0</v>
      </c>
      <c r="C353" s="81" t="n">
        <f aca="false">Tabla_Simulada!C353-Tabla_ValidaciónMétodo!C353</f>
        <v>0</v>
      </c>
      <c r="D353" s="81" t="n">
        <f aca="false">Tabla_Simulada!D353-Tabla_ValidaciónMétodo!D353</f>
        <v>0</v>
      </c>
      <c r="E353" s="81" t="n">
        <f aca="false">Tabla_Simulada!E353-Tabla_ValidaciónMétodo!E353</f>
        <v>0</v>
      </c>
      <c r="F353" s="81" t="n">
        <f aca="false">Tabla_Simulada!F353-Tabla_ValidaciónMétodo!F353</f>
        <v>0</v>
      </c>
      <c r="G353" s="81" t="n">
        <f aca="false">Tabla_Simulada!G353-Tabla_ValidaciónMétodo!G353</f>
        <v>0</v>
      </c>
      <c r="H353" s="81" t="n">
        <f aca="false">Tabla_Simulada!H353-Tabla_ValidaciónMétodo!H353</f>
        <v>0</v>
      </c>
      <c r="I353" s="94" t="n">
        <f aca="false">Tabla_Simulada!I353-Tabla_ValidaciónMétodo!I353</f>
        <v>0</v>
      </c>
      <c r="J353" s="81" t="n">
        <f aca="false">Tabla_Simulada!J353-Tabla_ValidaciónMétodo!J353</f>
        <v>0</v>
      </c>
      <c r="K353" s="94" t="n">
        <f aca="false">Tabla_Simulada!K353-Tabla_ValidaciónMétodo!K353</f>
        <v>0</v>
      </c>
      <c r="L353" s="81" t="n">
        <f aca="false">Tabla_Simulada!L353-Tabla_ValidaciónMétodo!L353</f>
        <v>0</v>
      </c>
      <c r="M353" s="94" t="n">
        <f aca="false">Tabla_Simulada!M353-Tabla_ValidaciónMétodo!M353</f>
        <v>0</v>
      </c>
      <c r="N353" s="81" t="n">
        <f aca="false">Tabla_Simulada!N353-Tabla_ValidaciónMétodo!N353</f>
        <v>0</v>
      </c>
      <c r="O353" s="81" t="n">
        <f aca="false">Tabla_Simulada!P353-Tabla_ValidaciónMétodo!P353</f>
        <v>0</v>
      </c>
      <c r="P353" s="81" t="n">
        <f aca="false">Tabla_Simulada!Q353-Tabla_ValidaciónMétodo!Q353</f>
        <v>0</v>
      </c>
      <c r="Q353" s="81" t="n">
        <f aca="false">Tabla_Simulada!R353-Tabla_ValidaciónMétodo!R353</f>
        <v>0</v>
      </c>
      <c r="S353" s="81" t="n">
        <f aca="false">Tabla_Simulada!T353-Tabla_ValidaciónMétodo!T353</f>
        <v>0</v>
      </c>
      <c r="T353" s="81" t="n">
        <f aca="false">Tabla_Simulada!U353-Tabla_ValidaciónMétodo!U353</f>
        <v>0</v>
      </c>
      <c r="U353" s="81" t="n">
        <f aca="false">Tabla_Simulada!V353-Tabla_ValidaciónMétodo!V353</f>
        <v>0</v>
      </c>
      <c r="V353" s="81" t="n">
        <f aca="false">Tabla_Simulada!W353-Tabla_ValidaciónMétodo!W353</f>
        <v>0</v>
      </c>
      <c r="W353" s="81" t="n">
        <f aca="false">Tabla_Simulada!X353-Tabla_ValidaciónMétodo!X353</f>
        <v>0</v>
      </c>
      <c r="X353" s="81" t="n">
        <f aca="false">Tabla_Simulada!Y353-Tabla_ValidaciónMétodo!Y353</f>
        <v>0</v>
      </c>
      <c r="Y353" s="81" t="n">
        <f aca="false">Tabla_Simulada!Z353-Tabla_ValidaciónMétodo!Z353</f>
        <v>0</v>
      </c>
      <c r="Z353" s="81" t="n">
        <f aca="false">Tabla_Simulada!AA353-Tabla_ValidaciónMétodo!AA353</f>
        <v>0</v>
      </c>
      <c r="AC353" s="91" t="n">
        <f aca="false">Tabla_Simulada!AD353-Tabla_ValidaciónMétodo!AD353</f>
        <v>0</v>
      </c>
      <c r="AD353" s="92" t="n">
        <f aca="false">Tabla_Simulada!AE353-Tabla_ValidaciónMétodo!AE353</f>
        <v>0</v>
      </c>
      <c r="AE353" s="93" t="n">
        <f aca="false">Tabla_Simulada!AF353-Tabla_ValidaciónMétodo!AF353</f>
        <v>0</v>
      </c>
      <c r="AF353" s="92" t="n">
        <f aca="false">Tabla_Simulada!AG353-Tabla_ValidaciónMétodo!AG353</f>
        <v>0</v>
      </c>
      <c r="AG353" s="92" t="n">
        <f aca="false">Tabla_Simulada!AH353-Tabla_ValidaciónMétodo!AH353</f>
        <v>0</v>
      </c>
      <c r="AH353" s="92" t="n">
        <f aca="false">Tabla_Simulada!AI353-Tabla_ValidaciónMétodo!AI353</f>
        <v>0</v>
      </c>
      <c r="AI353" s="92" t="n">
        <f aca="false">Tabla_Simulada!AJ353-Tabla_ValidaciónMétodo!AJ353</f>
        <v>0</v>
      </c>
      <c r="AJ353" s="92" t="n">
        <f aca="false">Tabla_Simulada!AK353-Tabla_ValidaciónMétodo!AK353</f>
        <v>0</v>
      </c>
      <c r="AK353" s="92" t="n">
        <f aca="false">Tabla_Simulada!AL353-Tabla_ValidaciónMétodo!AL353</f>
        <v>0</v>
      </c>
      <c r="AL353" s="92" t="n">
        <f aca="false">Tabla_Simulada!AM353-Tabla_ValidaciónMétodo!AM353</f>
        <v>0</v>
      </c>
      <c r="AM353" s="92" t="n">
        <f aca="false">Tabla_Simulada!AN353-Tabla_ValidaciónMétodo!AN353</f>
        <v>0</v>
      </c>
      <c r="AO353" s="94" t="n">
        <f aca="false">Tabla_Simulada!AP353-Tabla_ValidaciónMétodo!AP353</f>
        <v>0</v>
      </c>
      <c r="AP353" s="81" t="n">
        <f aca="false">Tabla_Simulada!AQ353-Tabla_ValidaciónMétodo!AQ353</f>
        <v>0</v>
      </c>
      <c r="AQ353" s="94" t="n">
        <f aca="false">Tabla_Simulada!AR353-Tabla_ValidaciónMétodo!AR353</f>
        <v>0</v>
      </c>
      <c r="AR353" s="81" t="n">
        <f aca="false">Tabla_Simulada!AS353-Tabla_ValidaciónMétodo!AS353</f>
        <v>0</v>
      </c>
      <c r="AS353" s="94" t="n">
        <f aca="false">Tabla_Simulada!AT353-Tabla_ValidaciónMétodo!AT353</f>
        <v>0</v>
      </c>
      <c r="AT353" s="81" t="n">
        <f aca="false">Tabla_Simulada!AU353-Tabla_ValidaciónMétodo!AU353</f>
        <v>0</v>
      </c>
      <c r="AU353" s="94" t="n">
        <f aca="false">Tabla_Simulada!AV353-Tabla_ValidaciónMétodo!AV353</f>
        <v>0</v>
      </c>
      <c r="AV353" s="81" t="n">
        <f aca="false">Tabla_Simulada!AW353-Tabla_ValidaciónMétodo!AW353</f>
        <v>0</v>
      </c>
      <c r="AW353" s="94" t="n">
        <f aca="false">Tabla_Simulada!AX353-Tabla_ValidaciónMétodo!AX353</f>
        <v>0</v>
      </c>
      <c r="AX353" s="81" t="n">
        <f aca="false">Tabla_Simulada!AY353-Tabla_ValidaciónMétodo!AY353</f>
        <v>0</v>
      </c>
    </row>
    <row r="354" customFormat="false" ht="13.8" hidden="false" customHeight="false" outlineLevel="0" collapsed="false">
      <c r="A354" s="89" t="s">
        <v>68</v>
      </c>
      <c r="B354" s="81" t="n">
        <f aca="false">Tabla_Simulada!B354-Tabla_ValidaciónMétodo!B354</f>
        <v>0</v>
      </c>
      <c r="C354" s="81" t="n">
        <f aca="false">Tabla_Simulada!C354-Tabla_ValidaciónMétodo!C354</f>
        <v>0</v>
      </c>
      <c r="D354" s="81" t="n">
        <f aca="false">Tabla_Simulada!D354-Tabla_ValidaciónMétodo!D354</f>
        <v>0</v>
      </c>
      <c r="E354" s="81" t="n">
        <f aca="false">Tabla_Simulada!E354-Tabla_ValidaciónMétodo!E354</f>
        <v>0</v>
      </c>
      <c r="F354" s="81" t="n">
        <f aca="false">Tabla_Simulada!F354-Tabla_ValidaciónMétodo!F354</f>
        <v>0</v>
      </c>
      <c r="G354" s="81" t="n">
        <f aca="false">Tabla_Simulada!G354-Tabla_ValidaciónMétodo!G354</f>
        <v>0</v>
      </c>
      <c r="H354" s="81" t="n">
        <f aca="false">Tabla_Simulada!H354-Tabla_ValidaciónMétodo!H354</f>
        <v>0</v>
      </c>
      <c r="I354" s="94" t="n">
        <f aca="false">Tabla_Simulada!I354-Tabla_ValidaciónMétodo!I354</f>
        <v>0</v>
      </c>
      <c r="J354" s="81" t="n">
        <f aca="false">Tabla_Simulada!J354-Tabla_ValidaciónMétodo!J354</f>
        <v>0</v>
      </c>
      <c r="K354" s="94" t="n">
        <f aca="false">Tabla_Simulada!K354-Tabla_ValidaciónMétodo!K354</f>
        <v>0</v>
      </c>
      <c r="L354" s="81" t="n">
        <f aca="false">Tabla_Simulada!L354-Tabla_ValidaciónMétodo!L354</f>
        <v>0</v>
      </c>
      <c r="M354" s="94" t="n">
        <f aca="false">Tabla_Simulada!M354-Tabla_ValidaciónMétodo!M354</f>
        <v>0</v>
      </c>
      <c r="N354" s="81" t="n">
        <f aca="false">Tabla_Simulada!N354-Tabla_ValidaciónMétodo!N354</f>
        <v>0</v>
      </c>
      <c r="O354" s="81" t="n">
        <f aca="false">Tabla_Simulada!P354-Tabla_ValidaciónMétodo!P354</f>
        <v>0</v>
      </c>
      <c r="P354" s="81" t="n">
        <f aca="false">Tabla_Simulada!Q354-Tabla_ValidaciónMétodo!Q354</f>
        <v>0</v>
      </c>
      <c r="Q354" s="81" t="n">
        <f aca="false">Tabla_Simulada!R354-Tabla_ValidaciónMétodo!R354</f>
        <v>0</v>
      </c>
      <c r="S354" s="81" t="n">
        <f aca="false">Tabla_Simulada!T354-Tabla_ValidaciónMétodo!T354</f>
        <v>0</v>
      </c>
      <c r="T354" s="81" t="n">
        <f aca="false">Tabla_Simulada!U354-Tabla_ValidaciónMétodo!U354</f>
        <v>0</v>
      </c>
      <c r="U354" s="81" t="n">
        <f aca="false">Tabla_Simulada!V354-Tabla_ValidaciónMétodo!V354</f>
        <v>0</v>
      </c>
      <c r="V354" s="81" t="n">
        <f aca="false">Tabla_Simulada!W354-Tabla_ValidaciónMétodo!W354</f>
        <v>0</v>
      </c>
      <c r="W354" s="81" t="n">
        <f aca="false">Tabla_Simulada!X354-Tabla_ValidaciónMétodo!X354</f>
        <v>0</v>
      </c>
      <c r="X354" s="81" t="n">
        <f aca="false">Tabla_Simulada!Y354-Tabla_ValidaciónMétodo!Y354</f>
        <v>0</v>
      </c>
      <c r="Y354" s="81" t="n">
        <f aca="false">Tabla_Simulada!Z354-Tabla_ValidaciónMétodo!Z354</f>
        <v>0</v>
      </c>
      <c r="Z354" s="81" t="n">
        <f aca="false">Tabla_Simulada!AA354-Tabla_ValidaciónMétodo!AA354</f>
        <v>0</v>
      </c>
      <c r="AC354" s="91" t="n">
        <f aca="false">Tabla_Simulada!AD354-Tabla_ValidaciónMétodo!AD354</f>
        <v>0</v>
      </c>
      <c r="AD354" s="92" t="n">
        <f aca="false">Tabla_Simulada!AE354-Tabla_ValidaciónMétodo!AE354</f>
        <v>0</v>
      </c>
      <c r="AE354" s="93" t="n">
        <f aca="false">Tabla_Simulada!AF354-Tabla_ValidaciónMétodo!AF354</f>
        <v>0</v>
      </c>
      <c r="AF354" s="92" t="n">
        <f aca="false">Tabla_Simulada!AG354-Tabla_ValidaciónMétodo!AG354</f>
        <v>0</v>
      </c>
      <c r="AG354" s="92" t="n">
        <f aca="false">Tabla_Simulada!AH354-Tabla_ValidaciónMétodo!AH354</f>
        <v>0</v>
      </c>
      <c r="AH354" s="92" t="n">
        <f aca="false">Tabla_Simulada!AI354-Tabla_ValidaciónMétodo!AI354</f>
        <v>0</v>
      </c>
      <c r="AI354" s="92" t="n">
        <f aca="false">Tabla_Simulada!AJ354-Tabla_ValidaciónMétodo!AJ354</f>
        <v>0</v>
      </c>
      <c r="AJ354" s="92" t="n">
        <f aca="false">Tabla_Simulada!AK354-Tabla_ValidaciónMétodo!AK354</f>
        <v>0</v>
      </c>
      <c r="AK354" s="92" t="n">
        <f aca="false">Tabla_Simulada!AL354-Tabla_ValidaciónMétodo!AL354</f>
        <v>0</v>
      </c>
      <c r="AL354" s="92" t="n">
        <f aca="false">Tabla_Simulada!AM354-Tabla_ValidaciónMétodo!AM354</f>
        <v>0</v>
      </c>
      <c r="AM354" s="92" t="n">
        <f aca="false">Tabla_Simulada!AN354-Tabla_ValidaciónMétodo!AN354</f>
        <v>0</v>
      </c>
      <c r="AO354" s="94" t="n">
        <f aca="false">Tabla_Simulada!AP354-Tabla_ValidaciónMétodo!AP354</f>
        <v>0</v>
      </c>
      <c r="AP354" s="81" t="n">
        <f aca="false">Tabla_Simulada!AQ354-Tabla_ValidaciónMétodo!AQ354</f>
        <v>0</v>
      </c>
      <c r="AQ354" s="94" t="n">
        <f aca="false">Tabla_Simulada!AR354-Tabla_ValidaciónMétodo!AR354</f>
        <v>0</v>
      </c>
      <c r="AR354" s="81" t="n">
        <f aca="false">Tabla_Simulada!AS354-Tabla_ValidaciónMétodo!AS354</f>
        <v>0</v>
      </c>
      <c r="AS354" s="94" t="n">
        <f aca="false">Tabla_Simulada!AT354-Tabla_ValidaciónMétodo!AT354</f>
        <v>0</v>
      </c>
      <c r="AT354" s="81" t="n">
        <f aca="false">Tabla_Simulada!AU354-Tabla_ValidaciónMétodo!AU354</f>
        <v>0</v>
      </c>
      <c r="AU354" s="94" t="n">
        <f aca="false">Tabla_Simulada!AV354-Tabla_ValidaciónMétodo!AV354</f>
        <v>0</v>
      </c>
      <c r="AV354" s="81" t="n">
        <f aca="false">Tabla_Simulada!AW354-Tabla_ValidaciónMétodo!AW354</f>
        <v>0</v>
      </c>
      <c r="AW354" s="94" t="n">
        <f aca="false">Tabla_Simulada!AX354-Tabla_ValidaciónMétodo!AX354</f>
        <v>0</v>
      </c>
      <c r="AX354" s="81" t="n">
        <f aca="false">Tabla_Simulada!AY354-Tabla_ValidaciónMétodo!AY354</f>
        <v>0</v>
      </c>
    </row>
    <row r="355" customFormat="false" ht="13.8" hidden="false" customHeight="false" outlineLevel="0" collapsed="false">
      <c r="A355" s="104" t="s">
        <v>71</v>
      </c>
      <c r="B355" s="108" t="n">
        <f aca="false">Tabla_Simulada!B355-Tabla_ValidaciónMétodo!B355</f>
        <v>0</v>
      </c>
      <c r="C355" s="108" t="n">
        <f aca="false">Tabla_Simulada!C355-Tabla_ValidaciónMétodo!C355</f>
        <v>0</v>
      </c>
      <c r="D355" s="108" t="n">
        <f aca="false">Tabla_Simulada!D355-Tabla_ValidaciónMétodo!D355</f>
        <v>0</v>
      </c>
      <c r="E355" s="108" t="n">
        <f aca="false">Tabla_Simulada!E355-Tabla_ValidaciónMétodo!E355</f>
        <v>0</v>
      </c>
      <c r="F355" s="108" t="n">
        <f aca="false">Tabla_Simulada!F355-Tabla_ValidaciónMétodo!F355</f>
        <v>0</v>
      </c>
      <c r="G355" s="108" t="n">
        <f aca="false">Tabla_Simulada!G355-Tabla_ValidaciónMétodo!G355</f>
        <v>0</v>
      </c>
      <c r="H355" s="108" t="n">
        <f aca="false">Tabla_Simulada!H355-Tabla_ValidaciónMétodo!H355</f>
        <v>0</v>
      </c>
      <c r="I355" s="116" t="n">
        <f aca="false">Tabla_Simulada!I355-Tabla_ValidaciónMétodo!I355</f>
        <v>0</v>
      </c>
      <c r="J355" s="108" t="n">
        <f aca="false">Tabla_Simulada!J355-Tabla_ValidaciónMétodo!J355</f>
        <v>0</v>
      </c>
      <c r="K355" s="116" t="n">
        <f aca="false">Tabla_Simulada!K355-Tabla_ValidaciónMétodo!K355</f>
        <v>0</v>
      </c>
      <c r="L355" s="108" t="n">
        <f aca="false">Tabla_Simulada!L355-Tabla_ValidaciónMétodo!L355</f>
        <v>0</v>
      </c>
      <c r="M355" s="116" t="n">
        <f aca="false">Tabla_Simulada!M355-Tabla_ValidaciónMétodo!M355</f>
        <v>0</v>
      </c>
      <c r="N355" s="108" t="n">
        <f aca="false">Tabla_Simulada!N355-Tabla_ValidaciónMétodo!N355</f>
        <v>0</v>
      </c>
      <c r="O355" s="108" t="n">
        <f aca="false">Tabla_Simulada!P355-Tabla_ValidaciónMétodo!P355</f>
        <v>0</v>
      </c>
      <c r="P355" s="108" t="n">
        <f aca="false">Tabla_Simulada!Q355-Tabla_ValidaciónMétodo!Q355</f>
        <v>0</v>
      </c>
      <c r="Q355" s="108" t="n">
        <f aca="false">Tabla_Simulada!R355-Tabla_ValidaciónMétodo!R355</f>
        <v>0</v>
      </c>
      <c r="S355" s="108" t="n">
        <f aca="false">Tabla_Simulada!T355-Tabla_ValidaciónMétodo!T355</f>
        <v>0</v>
      </c>
      <c r="T355" s="108" t="n">
        <f aca="false">Tabla_Simulada!U355-Tabla_ValidaciónMétodo!U355</f>
        <v>0</v>
      </c>
      <c r="U355" s="108" t="n">
        <f aca="false">Tabla_Simulada!V355-Tabla_ValidaciónMétodo!V355</f>
        <v>0</v>
      </c>
      <c r="V355" s="108" t="n">
        <f aca="false">Tabla_Simulada!W355-Tabla_ValidaciónMétodo!W355</f>
        <v>0</v>
      </c>
      <c r="W355" s="108" t="n">
        <f aca="false">Tabla_Simulada!X355-Tabla_ValidaciónMétodo!X355</f>
        <v>0</v>
      </c>
      <c r="X355" s="108" t="n">
        <f aca="false">Tabla_Simulada!Y355-Tabla_ValidaciónMétodo!Y355</f>
        <v>0</v>
      </c>
      <c r="Y355" s="108" t="n">
        <f aca="false">Tabla_Simulada!Z355-Tabla_ValidaciónMétodo!Z355</f>
        <v>0</v>
      </c>
      <c r="Z355" s="108" t="n">
        <f aca="false">Tabla_Simulada!AA355-Tabla_ValidaciónMétodo!AA355</f>
        <v>0</v>
      </c>
      <c r="AB355" s="112" t="s">
        <v>295</v>
      </c>
      <c r="AC355" s="112" t="n">
        <f aca="false">Tabla_Simulada!AD355-Tabla_ValidaciónMétodo!AD355</f>
        <v>0</v>
      </c>
      <c r="AD355" s="111"/>
      <c r="AE355" s="113" t="n">
        <f aca="false">Tabla_Simulada!AF355-Tabla_ValidaciónMétodo!AF355</f>
        <v>0</v>
      </c>
      <c r="AF355" s="111"/>
      <c r="AG355" s="114" t="n">
        <f aca="false">Tabla_Simulada!AH355-Tabla_ValidaciónMétodo!AH355</f>
        <v>0</v>
      </c>
      <c r="AH355" s="111"/>
      <c r="AI355" s="114" t="n">
        <f aca="false">Tabla_Simulada!AJ355-Tabla_ValidaciónMétodo!AJ355</f>
        <v>0</v>
      </c>
      <c r="AJ355" s="111"/>
      <c r="AK355" s="114" t="n">
        <f aca="false">Tabla_Simulada!AL355-Tabla_ValidaciónMétodo!AL355</f>
        <v>0</v>
      </c>
      <c r="AL355" s="115"/>
      <c r="AM355" s="114" t="n">
        <f aca="false">Tabla_Simulada!AN355-Tabla_ValidaciónMétodo!AN355</f>
        <v>0</v>
      </c>
      <c r="AO355" s="116" t="n">
        <f aca="false">Tabla_Simulada!AP355-Tabla_ValidaciónMétodo!AP355</f>
        <v>0</v>
      </c>
      <c r="AP355" s="108" t="n">
        <f aca="false">Tabla_Simulada!AQ355-Tabla_ValidaciónMétodo!AQ355</f>
        <v>0</v>
      </c>
      <c r="AQ355" s="116" t="n">
        <f aca="false">Tabla_Simulada!AR355-Tabla_ValidaciónMétodo!AR355</f>
        <v>0</v>
      </c>
      <c r="AR355" s="108" t="n">
        <f aca="false">Tabla_Simulada!AS355-Tabla_ValidaciónMétodo!AS355</f>
        <v>0</v>
      </c>
      <c r="AS355" s="116" t="n">
        <f aca="false">Tabla_Simulada!AT355-Tabla_ValidaciónMétodo!AT355</f>
        <v>0</v>
      </c>
      <c r="AT355" s="108" t="n">
        <f aca="false">Tabla_Simulada!AU355-Tabla_ValidaciónMétodo!AU355</f>
        <v>0</v>
      </c>
      <c r="AU355" s="116" t="n">
        <f aca="false">Tabla_Simulada!AV355-Tabla_ValidaciónMétodo!AV355</f>
        <v>0</v>
      </c>
      <c r="AV355" s="108" t="n">
        <f aca="false">Tabla_Simulada!AW355-Tabla_ValidaciónMétodo!AW355</f>
        <v>0</v>
      </c>
      <c r="AW355" s="116" t="n">
        <f aca="false">Tabla_Simulada!AX355-Tabla_ValidaciónMétodo!AX355</f>
        <v>0</v>
      </c>
      <c r="AX355" s="108" t="n">
        <f aca="false">Tabla_Simulada!AY355-Tabla_ValidaciónMétodo!AY355</f>
        <v>0</v>
      </c>
    </row>
    <row r="356" customFormat="false" ht="13.8" hidden="false" customHeight="false" outlineLevel="0" collapsed="false">
      <c r="A356" s="57" t="s">
        <v>72</v>
      </c>
      <c r="AB356" s="112" t="s">
        <v>296</v>
      </c>
      <c r="AC356" s="112" t="n">
        <f aca="false">Tabla_Simulada!AD356-Tabla_ValidaciónMétodo!AD356</f>
        <v>0</v>
      </c>
      <c r="AD356" s="111"/>
      <c r="AE356" s="113" t="n">
        <f aca="false">Tabla_Simulada!AF356-Tabla_ValidaciónMétodo!AF356</f>
        <v>0</v>
      </c>
      <c r="AF356" s="111"/>
      <c r="AG356" s="114" t="n">
        <f aca="false">Tabla_Simulada!AH356-Tabla_ValidaciónMétodo!AH356</f>
        <v>0</v>
      </c>
      <c r="AH356" s="111"/>
      <c r="AI356" s="114" t="n">
        <f aca="false">Tabla_Simulada!AJ356-Tabla_ValidaciónMétodo!AJ356</f>
        <v>0</v>
      </c>
      <c r="AJ356" s="111"/>
      <c r="AK356" s="114" t="n">
        <f aca="false">Tabla_Simulada!AL356-Tabla_ValidaciónMétodo!AL356</f>
        <v>0</v>
      </c>
      <c r="AL356" s="111"/>
      <c r="AM356" s="114"/>
    </row>
    <row r="357" s="57" customFormat="true" ht="13.8" hidden="false" customHeight="false" outlineLevel="0" collapsed="false">
      <c r="A357" s="57" t="s">
        <v>82</v>
      </c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S357" s="130"/>
      <c r="T357" s="130"/>
      <c r="U357" s="130"/>
      <c r="V357" s="130"/>
      <c r="W357" s="130"/>
      <c r="X357" s="130"/>
      <c r="Y357" s="130"/>
      <c r="Z357" s="130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Z357" s="130"/>
      <c r="BA357" s="130"/>
      <c r="BB357" s="130"/>
      <c r="BC357" s="130"/>
      <c r="BD357" s="130"/>
      <c r="BE357" s="130"/>
      <c r="AME357" s="151"/>
      <c r="AMF357" s="151"/>
      <c r="AMG357" s="151"/>
      <c r="AMH357" s="151"/>
      <c r="AMI357" s="151"/>
      <c r="AMJ357" s="151"/>
    </row>
    <row r="358" customFormat="false" ht="13.8" hidden="false" customHeight="false" outlineLevel="0" collapsed="false">
      <c r="A358" s="133"/>
    </row>
    <row r="359" customFormat="false" ht="13.8" hidden="false" customHeight="false" outlineLevel="0" collapsed="false">
      <c r="A359" s="133"/>
    </row>
    <row r="360" customFormat="false" ht="13.8" hidden="false" customHeight="false" outlineLevel="0" collapsed="false">
      <c r="A360" s="133"/>
    </row>
    <row r="361" customFormat="false" ht="13.8" hidden="false" customHeight="false" outlineLevel="0" collapsed="false">
      <c r="A361" s="16" t="str">
        <f aca="false">"Tabla " &amp; TEXT((ROW()+24) / 35, "0")</f>
        <v>Tabla 11</v>
      </c>
      <c r="B361" s="16"/>
      <c r="C361" s="16"/>
      <c r="D361" s="16"/>
      <c r="E361" s="16"/>
      <c r="F361" s="16"/>
      <c r="G361" s="16"/>
      <c r="H361" s="16"/>
      <c r="I361" s="16"/>
      <c r="J361" s="16"/>
      <c r="S361" s="189"/>
      <c r="T361" s="189"/>
      <c r="U361" s="189"/>
      <c r="V361" s="189"/>
      <c r="W361" s="189"/>
      <c r="X361" s="189"/>
      <c r="Y361" s="189"/>
      <c r="Z361" s="189"/>
    </row>
    <row r="362" customFormat="false" ht="13.8" hidden="false" customHeight="false" outlineLevel="0" collapsed="false">
      <c r="A362" s="16" t="s">
        <v>172</v>
      </c>
      <c r="B362" s="16"/>
      <c r="C362" s="16"/>
      <c r="D362" s="16"/>
      <c r="E362" s="16"/>
      <c r="F362" s="16"/>
      <c r="G362" s="16"/>
      <c r="H362" s="16"/>
      <c r="I362" s="16"/>
      <c r="J362" s="16"/>
      <c r="S362" s="189"/>
      <c r="T362" s="189"/>
      <c r="U362" s="189"/>
      <c r="V362" s="189"/>
      <c r="W362" s="189"/>
      <c r="X362" s="189"/>
      <c r="Y362" s="189"/>
      <c r="Z362" s="189"/>
    </row>
    <row r="363" customFormat="false" ht="15.8" hidden="false" customHeight="true" outlineLevel="0" collapsed="false">
      <c r="A363" s="66" t="s">
        <v>30</v>
      </c>
      <c r="B363" s="136" t="s">
        <v>275</v>
      </c>
      <c r="C363" s="136"/>
      <c r="D363" s="136"/>
      <c r="E363" s="136"/>
      <c r="F363" s="136"/>
      <c r="G363" s="136"/>
      <c r="H363" s="136"/>
      <c r="I363" s="69" t="s">
        <v>32</v>
      </c>
      <c r="J363" s="69" t="s">
        <v>33</v>
      </c>
      <c r="K363" s="69" t="s">
        <v>276</v>
      </c>
      <c r="L363" s="69" t="s">
        <v>277</v>
      </c>
      <c r="M363" s="69" t="s">
        <v>278</v>
      </c>
      <c r="N363" s="69" t="s">
        <v>34</v>
      </c>
      <c r="O363" s="69" t="s">
        <v>280</v>
      </c>
      <c r="P363" s="69" t="s">
        <v>281</v>
      </c>
      <c r="Q363" s="69" t="s">
        <v>282</v>
      </c>
      <c r="S363" s="136" t="s">
        <v>275</v>
      </c>
      <c r="T363" s="136"/>
      <c r="U363" s="136"/>
      <c r="V363" s="136"/>
      <c r="W363" s="136"/>
      <c r="X363" s="136"/>
      <c r="Y363" s="136"/>
      <c r="Z363" s="136"/>
      <c r="AC363" s="73" t="s">
        <v>284</v>
      </c>
      <c r="AD363" s="73"/>
      <c r="AE363" s="73" t="s">
        <v>285</v>
      </c>
      <c r="AF363" s="73"/>
      <c r="AG363" s="73" t="s">
        <v>286</v>
      </c>
      <c r="AH363" s="73"/>
      <c r="AI363" s="73" t="s">
        <v>287</v>
      </c>
      <c r="AJ363" s="73"/>
      <c r="AK363" s="73" t="s">
        <v>288</v>
      </c>
      <c r="AL363" s="73"/>
      <c r="AM363" s="74" t="s">
        <v>289</v>
      </c>
      <c r="AO363" s="73" t="s">
        <v>284</v>
      </c>
      <c r="AP363" s="73"/>
      <c r="AQ363" s="73" t="s">
        <v>285</v>
      </c>
      <c r="AR363" s="73"/>
      <c r="AS363" s="73" t="s">
        <v>286</v>
      </c>
      <c r="AT363" s="73"/>
      <c r="AU363" s="73" t="s">
        <v>287</v>
      </c>
      <c r="AV363" s="73"/>
      <c r="AW363" s="74" t="s">
        <v>288</v>
      </c>
      <c r="AX363" s="74"/>
    </row>
    <row r="364" customFormat="false" ht="37.3" hidden="false" customHeight="false" outlineLevel="0" collapsed="false">
      <c r="A364" s="66"/>
      <c r="B364" s="137" t="s">
        <v>173</v>
      </c>
      <c r="C364" s="137" t="s">
        <v>174</v>
      </c>
      <c r="D364" s="137" t="s">
        <v>175</v>
      </c>
      <c r="E364" s="137" t="s">
        <v>176</v>
      </c>
      <c r="F364" s="137" t="s">
        <v>177</v>
      </c>
      <c r="G364" s="137" t="s">
        <v>178</v>
      </c>
      <c r="H364" s="137" t="s">
        <v>179</v>
      </c>
      <c r="I364" s="69"/>
      <c r="J364" s="69"/>
      <c r="K364" s="69"/>
      <c r="L364" s="69"/>
      <c r="M364" s="69"/>
      <c r="N364" s="69"/>
      <c r="O364" s="69"/>
      <c r="P364" s="69"/>
      <c r="Q364" s="69"/>
      <c r="S364" s="137" t="s">
        <v>173</v>
      </c>
      <c r="T364" s="137" t="s">
        <v>174</v>
      </c>
      <c r="U364" s="137" t="s">
        <v>175</v>
      </c>
      <c r="V364" s="137" t="s">
        <v>176</v>
      </c>
      <c r="W364" s="137" t="s">
        <v>177</v>
      </c>
      <c r="X364" s="137" t="s">
        <v>178</v>
      </c>
      <c r="Y364" s="137" t="s">
        <v>179</v>
      </c>
      <c r="Z364" s="69" t="s">
        <v>43</v>
      </c>
      <c r="AC364" s="73" t="s">
        <v>290</v>
      </c>
      <c r="AD364" s="73" t="s">
        <v>291</v>
      </c>
      <c r="AE364" s="73" t="s">
        <v>290</v>
      </c>
      <c r="AF364" s="73" t="s">
        <v>291</v>
      </c>
      <c r="AG364" s="73" t="s">
        <v>290</v>
      </c>
      <c r="AH364" s="73" t="s">
        <v>291</v>
      </c>
      <c r="AI364" s="73" t="s">
        <v>290</v>
      </c>
      <c r="AJ364" s="73" t="s">
        <v>291</v>
      </c>
      <c r="AK364" s="73" t="s">
        <v>290</v>
      </c>
      <c r="AL364" s="73" t="s">
        <v>291</v>
      </c>
      <c r="AM364" s="75" t="s">
        <v>292</v>
      </c>
      <c r="AO364" s="73" t="s">
        <v>293</v>
      </c>
      <c r="AP364" s="73" t="s">
        <v>294</v>
      </c>
      <c r="AQ364" s="73" t="s">
        <v>293</v>
      </c>
      <c r="AR364" s="73" t="s">
        <v>294</v>
      </c>
      <c r="AS364" s="73" t="s">
        <v>293</v>
      </c>
      <c r="AT364" s="73" t="s">
        <v>294</v>
      </c>
      <c r="AU364" s="73" t="s">
        <v>293</v>
      </c>
      <c r="AV364" s="73" t="s">
        <v>294</v>
      </c>
      <c r="AW364" s="73" t="s">
        <v>293</v>
      </c>
      <c r="AX364" s="75" t="s">
        <v>294</v>
      </c>
    </row>
    <row r="365" customFormat="false" ht="13.8" hidden="false" customHeight="false" outlineLevel="0" collapsed="false">
      <c r="A365" s="76" t="s">
        <v>44</v>
      </c>
      <c r="B365" s="79" t="n">
        <f aca="false">Tabla_Simulada!B365-Tabla_ValidaciónMétodo!B365</f>
        <v>0</v>
      </c>
      <c r="C365" s="79" t="n">
        <f aca="false">Tabla_Simulada!C365-Tabla_ValidaciónMétodo!C365</f>
        <v>0</v>
      </c>
      <c r="D365" s="79" t="n">
        <f aca="false">Tabla_Simulada!D365-Tabla_ValidaciónMétodo!D365</f>
        <v>0</v>
      </c>
      <c r="E365" s="79" t="n">
        <f aca="false">Tabla_Simulada!E365-Tabla_ValidaciónMétodo!E365</f>
        <v>0</v>
      </c>
      <c r="F365" s="79" t="n">
        <f aca="false">Tabla_Simulada!F365-Tabla_ValidaciónMétodo!F365</f>
        <v>0</v>
      </c>
      <c r="G365" s="79" t="n">
        <f aca="false">Tabla_Simulada!G365-Tabla_ValidaciónMétodo!G365</f>
        <v>0</v>
      </c>
      <c r="H365" s="79" t="n">
        <f aca="false">Tabla_Simulada!H365-Tabla_ValidaciónMétodo!H365</f>
        <v>0</v>
      </c>
      <c r="I365" s="88" t="n">
        <f aca="false">Tabla_Simulada!I365-Tabla_ValidaciónMétodo!I365</f>
        <v>0</v>
      </c>
      <c r="J365" s="79" t="n">
        <f aca="false">Tabla_Simulada!J365-Tabla_ValidaciónMétodo!J365</f>
        <v>0</v>
      </c>
      <c r="K365" s="88" t="n">
        <f aca="false">Tabla_Simulada!K365-Tabla_ValidaciónMétodo!K365</f>
        <v>0</v>
      </c>
      <c r="L365" s="81" t="n">
        <f aca="false">Tabla_Simulada!L365-Tabla_ValidaciónMétodo!L365</f>
        <v>0</v>
      </c>
      <c r="M365" s="94" t="n">
        <f aca="false">Tabla_Simulada!M365-Tabla_ValidaciónMétodo!M365</f>
        <v>0</v>
      </c>
      <c r="N365" s="81" t="n">
        <f aca="false">Tabla_Simulada!N365-Tabla_ValidaciónMétodo!N365</f>
        <v>0</v>
      </c>
      <c r="O365" s="81" t="n">
        <f aca="false">Tabla_Simulada!P365-Tabla_ValidaciónMétodo!P365</f>
        <v>0</v>
      </c>
      <c r="P365" s="81" t="n">
        <f aca="false">Tabla_Simulada!Q365-Tabla_ValidaciónMétodo!Q365</f>
        <v>0</v>
      </c>
      <c r="Q365" s="81" t="n">
        <f aca="false">Tabla_Simulada!R365-Tabla_ValidaciónMétodo!R365</f>
        <v>0</v>
      </c>
      <c r="S365" s="79" t="n">
        <f aca="false">Tabla_Simulada!T365-Tabla_ValidaciónMétodo!T365</f>
        <v>0</v>
      </c>
      <c r="T365" s="79" t="n">
        <f aca="false">Tabla_Simulada!U365-Tabla_ValidaciónMétodo!U365</f>
        <v>0</v>
      </c>
      <c r="U365" s="79" t="n">
        <f aca="false">Tabla_Simulada!V365-Tabla_ValidaciónMétodo!V365</f>
        <v>0</v>
      </c>
      <c r="V365" s="79" t="n">
        <f aca="false">Tabla_Simulada!W365-Tabla_ValidaciónMétodo!W365</f>
        <v>0</v>
      </c>
      <c r="W365" s="79" t="n">
        <f aca="false">Tabla_Simulada!X365-Tabla_ValidaciónMétodo!X365</f>
        <v>0</v>
      </c>
      <c r="X365" s="79" t="n">
        <f aca="false">Tabla_Simulada!Y365-Tabla_ValidaciónMétodo!Y365</f>
        <v>0</v>
      </c>
      <c r="Y365" s="79" t="n">
        <f aca="false">Tabla_Simulada!Z365-Tabla_ValidaciónMétodo!Z365</f>
        <v>0</v>
      </c>
      <c r="Z365" s="79" t="n">
        <f aca="false">Tabla_Simulada!AA365-Tabla_ValidaciónMétodo!AA365</f>
        <v>0</v>
      </c>
      <c r="AC365" s="85" t="n">
        <f aca="false">Tabla_Simulada!AD365-Tabla_ValidaciónMétodo!AD365</f>
        <v>0</v>
      </c>
      <c r="AD365" s="86" t="n">
        <f aca="false">Tabla_Simulada!AE365-Tabla_ValidaciónMétodo!AE365</f>
        <v>0</v>
      </c>
      <c r="AE365" s="87" t="n">
        <f aca="false">Tabla_Simulada!AF365-Tabla_ValidaciónMétodo!AF365</f>
        <v>0</v>
      </c>
      <c r="AF365" s="86" t="n">
        <f aca="false">Tabla_Simulada!AG365-Tabla_ValidaciónMétodo!AG365</f>
        <v>0</v>
      </c>
      <c r="AG365" s="86" t="n">
        <f aca="false">Tabla_Simulada!AH365-Tabla_ValidaciónMétodo!AH365</f>
        <v>0</v>
      </c>
      <c r="AH365" s="86" t="n">
        <f aca="false">Tabla_Simulada!AI365-Tabla_ValidaciónMétodo!AI365</f>
        <v>0</v>
      </c>
      <c r="AI365" s="86" t="n">
        <f aca="false">Tabla_Simulada!AJ365-Tabla_ValidaciónMétodo!AJ365</f>
        <v>0</v>
      </c>
      <c r="AJ365" s="86" t="n">
        <f aca="false">Tabla_Simulada!AK365-Tabla_ValidaciónMétodo!AK365</f>
        <v>0</v>
      </c>
      <c r="AK365" s="86" t="n">
        <f aca="false">Tabla_Simulada!AL365-Tabla_ValidaciónMétodo!AL365</f>
        <v>0</v>
      </c>
      <c r="AL365" s="86" t="n">
        <f aca="false">Tabla_Simulada!AM365-Tabla_ValidaciónMétodo!AM365</f>
        <v>0</v>
      </c>
      <c r="AM365" s="86" t="n">
        <f aca="false">Tabla_Simulada!AN365-Tabla_ValidaciónMétodo!AN365</f>
        <v>0</v>
      </c>
      <c r="AO365" s="88" t="n">
        <f aca="false">Tabla_Simulada!AP365-Tabla_ValidaciónMétodo!AP365</f>
        <v>0</v>
      </c>
      <c r="AP365" s="79" t="n">
        <f aca="false">Tabla_Simulada!AQ365-Tabla_ValidaciónMétodo!AQ365</f>
        <v>0</v>
      </c>
      <c r="AQ365" s="88" t="n">
        <f aca="false">Tabla_Simulada!AR365-Tabla_ValidaciónMétodo!AR365</f>
        <v>0</v>
      </c>
      <c r="AR365" s="79" t="n">
        <f aca="false">Tabla_Simulada!AS365-Tabla_ValidaciónMétodo!AS365</f>
        <v>0</v>
      </c>
      <c r="AS365" s="88" t="n">
        <f aca="false">Tabla_Simulada!AT365-Tabla_ValidaciónMétodo!AT365</f>
        <v>0</v>
      </c>
      <c r="AT365" s="79" t="n">
        <f aca="false">Tabla_Simulada!AU365-Tabla_ValidaciónMétodo!AU365</f>
        <v>0</v>
      </c>
      <c r="AU365" s="88" t="n">
        <f aca="false">Tabla_Simulada!AV365-Tabla_ValidaciónMétodo!AV365</f>
        <v>0</v>
      </c>
      <c r="AV365" s="79" t="n">
        <f aca="false">Tabla_Simulada!AW365-Tabla_ValidaciónMétodo!AW365</f>
        <v>0</v>
      </c>
      <c r="AW365" s="88" t="n">
        <f aca="false">Tabla_Simulada!AX365-Tabla_ValidaciónMétodo!AX365</f>
        <v>0</v>
      </c>
      <c r="AX365" s="79" t="n">
        <f aca="false">Tabla_Simulada!AY365-Tabla_ValidaciónMétodo!AY365</f>
        <v>0</v>
      </c>
    </row>
    <row r="366" customFormat="false" ht="13.8" hidden="false" customHeight="false" outlineLevel="0" collapsed="false">
      <c r="A366" s="89" t="s">
        <v>45</v>
      </c>
      <c r="B366" s="81" t="n">
        <f aca="false">Tabla_Simulada!B366-Tabla_ValidaciónMétodo!B366</f>
        <v>0</v>
      </c>
      <c r="C366" s="81" t="n">
        <f aca="false">Tabla_Simulada!C366-Tabla_ValidaciónMétodo!C366</f>
        <v>0</v>
      </c>
      <c r="D366" s="81" t="n">
        <f aca="false">Tabla_Simulada!D366-Tabla_ValidaciónMétodo!D366</f>
        <v>0</v>
      </c>
      <c r="E366" s="81" t="n">
        <f aca="false">Tabla_Simulada!E366-Tabla_ValidaciónMétodo!E366</f>
        <v>0</v>
      </c>
      <c r="F366" s="81" t="n">
        <f aca="false">Tabla_Simulada!F366-Tabla_ValidaciónMétodo!F366</f>
        <v>0</v>
      </c>
      <c r="G366" s="81" t="n">
        <f aca="false">Tabla_Simulada!G366-Tabla_ValidaciónMétodo!G366</f>
        <v>0</v>
      </c>
      <c r="H366" s="81" t="n">
        <f aca="false">Tabla_Simulada!H366-Tabla_ValidaciónMétodo!H366</f>
        <v>0</v>
      </c>
      <c r="I366" s="94" t="n">
        <f aca="false">Tabla_Simulada!I366-Tabla_ValidaciónMétodo!I366</f>
        <v>0</v>
      </c>
      <c r="J366" s="81" t="n">
        <f aca="false">Tabla_Simulada!J366-Tabla_ValidaciónMétodo!J366</f>
        <v>0</v>
      </c>
      <c r="K366" s="94" t="n">
        <f aca="false">Tabla_Simulada!K366-Tabla_ValidaciónMétodo!K366</f>
        <v>0</v>
      </c>
      <c r="L366" s="81" t="n">
        <f aca="false">Tabla_Simulada!L366-Tabla_ValidaciónMétodo!L366</f>
        <v>0</v>
      </c>
      <c r="M366" s="94" t="n">
        <f aca="false">Tabla_Simulada!M366-Tabla_ValidaciónMétodo!M366</f>
        <v>0</v>
      </c>
      <c r="N366" s="81" t="n">
        <f aca="false">Tabla_Simulada!N366-Tabla_ValidaciónMétodo!N366</f>
        <v>0</v>
      </c>
      <c r="O366" s="81" t="n">
        <f aca="false">Tabla_Simulada!P366-Tabla_ValidaciónMétodo!P366</f>
        <v>0</v>
      </c>
      <c r="P366" s="81" t="n">
        <f aca="false">Tabla_Simulada!Q366-Tabla_ValidaciónMétodo!Q366</f>
        <v>0</v>
      </c>
      <c r="Q366" s="81" t="n">
        <f aca="false">Tabla_Simulada!R366-Tabla_ValidaciónMétodo!R366</f>
        <v>0</v>
      </c>
      <c r="S366" s="81" t="n">
        <f aca="false">Tabla_Simulada!T366-Tabla_ValidaciónMétodo!T366</f>
        <v>0</v>
      </c>
      <c r="T366" s="81" t="n">
        <f aca="false">Tabla_Simulada!U366-Tabla_ValidaciónMétodo!U366</f>
        <v>0</v>
      </c>
      <c r="U366" s="81" t="n">
        <f aca="false">Tabla_Simulada!V366-Tabla_ValidaciónMétodo!V366</f>
        <v>0</v>
      </c>
      <c r="V366" s="81" t="n">
        <f aca="false">Tabla_Simulada!W366-Tabla_ValidaciónMétodo!W366</f>
        <v>0</v>
      </c>
      <c r="W366" s="81" t="n">
        <f aca="false">Tabla_Simulada!X366-Tabla_ValidaciónMétodo!X366</f>
        <v>0</v>
      </c>
      <c r="X366" s="81" t="n">
        <f aca="false">Tabla_Simulada!Y366-Tabla_ValidaciónMétodo!Y366</f>
        <v>0</v>
      </c>
      <c r="Y366" s="81" t="n">
        <f aca="false">Tabla_Simulada!Z366-Tabla_ValidaciónMétodo!Z366</f>
        <v>0</v>
      </c>
      <c r="Z366" s="81" t="n">
        <f aca="false">Tabla_Simulada!AA366-Tabla_ValidaciónMétodo!AA366</f>
        <v>0</v>
      </c>
      <c r="AC366" s="91" t="n">
        <f aca="false">Tabla_Simulada!AD366-Tabla_ValidaciónMétodo!AD366</f>
        <v>0</v>
      </c>
      <c r="AD366" s="92" t="n">
        <f aca="false">Tabla_Simulada!AE366-Tabla_ValidaciónMétodo!AE366</f>
        <v>0</v>
      </c>
      <c r="AE366" s="93" t="n">
        <f aca="false">Tabla_Simulada!AF366-Tabla_ValidaciónMétodo!AF366</f>
        <v>0</v>
      </c>
      <c r="AF366" s="92" t="n">
        <f aca="false">Tabla_Simulada!AG366-Tabla_ValidaciónMétodo!AG366</f>
        <v>0</v>
      </c>
      <c r="AG366" s="92" t="n">
        <f aca="false">Tabla_Simulada!AH366-Tabla_ValidaciónMétodo!AH366</f>
        <v>0</v>
      </c>
      <c r="AH366" s="92" t="n">
        <f aca="false">Tabla_Simulada!AI366-Tabla_ValidaciónMétodo!AI366</f>
        <v>0</v>
      </c>
      <c r="AI366" s="92" t="n">
        <f aca="false">Tabla_Simulada!AJ366-Tabla_ValidaciónMétodo!AJ366</f>
        <v>0</v>
      </c>
      <c r="AJ366" s="92" t="n">
        <f aca="false">Tabla_Simulada!AK366-Tabla_ValidaciónMétodo!AK366</f>
        <v>0</v>
      </c>
      <c r="AK366" s="92" t="n">
        <f aca="false">Tabla_Simulada!AL366-Tabla_ValidaciónMétodo!AL366</f>
        <v>0</v>
      </c>
      <c r="AL366" s="92" t="n">
        <f aca="false">Tabla_Simulada!AM366-Tabla_ValidaciónMétodo!AM366</f>
        <v>0</v>
      </c>
      <c r="AM366" s="92" t="n">
        <f aca="false">Tabla_Simulada!AN366-Tabla_ValidaciónMétodo!AN366</f>
        <v>0</v>
      </c>
      <c r="AO366" s="94" t="n">
        <f aca="false">Tabla_Simulada!AP366-Tabla_ValidaciónMétodo!AP366</f>
        <v>0</v>
      </c>
      <c r="AP366" s="81" t="n">
        <f aca="false">Tabla_Simulada!AQ366-Tabla_ValidaciónMétodo!AQ366</f>
        <v>0</v>
      </c>
      <c r="AQ366" s="94" t="n">
        <f aca="false">Tabla_Simulada!AR366-Tabla_ValidaciónMétodo!AR366</f>
        <v>0</v>
      </c>
      <c r="AR366" s="81" t="n">
        <f aca="false">Tabla_Simulada!AS366-Tabla_ValidaciónMétodo!AS366</f>
        <v>0</v>
      </c>
      <c r="AS366" s="94" t="n">
        <f aca="false">Tabla_Simulada!AT366-Tabla_ValidaciónMétodo!AT366</f>
        <v>0</v>
      </c>
      <c r="AT366" s="81" t="n">
        <f aca="false">Tabla_Simulada!AU366-Tabla_ValidaciónMétodo!AU366</f>
        <v>0</v>
      </c>
      <c r="AU366" s="94" t="n">
        <f aca="false">Tabla_Simulada!AV366-Tabla_ValidaciónMétodo!AV366</f>
        <v>0</v>
      </c>
      <c r="AV366" s="81" t="n">
        <f aca="false">Tabla_Simulada!AW366-Tabla_ValidaciónMétodo!AW366</f>
        <v>0</v>
      </c>
      <c r="AW366" s="94" t="n">
        <f aca="false">Tabla_Simulada!AX366-Tabla_ValidaciónMétodo!AX366</f>
        <v>0</v>
      </c>
      <c r="AX366" s="81" t="n">
        <f aca="false">Tabla_Simulada!AY366-Tabla_ValidaciónMétodo!AY366</f>
        <v>0</v>
      </c>
    </row>
    <row r="367" customFormat="false" ht="13.8" hidden="false" customHeight="false" outlineLevel="0" collapsed="false">
      <c r="A367" s="89" t="s">
        <v>46</v>
      </c>
      <c r="B367" s="81" t="n">
        <f aca="false">Tabla_Simulada!B367-Tabla_ValidaciónMétodo!B367</f>
        <v>0</v>
      </c>
      <c r="C367" s="81" t="n">
        <f aca="false">Tabla_Simulada!C367-Tabla_ValidaciónMétodo!C367</f>
        <v>0</v>
      </c>
      <c r="D367" s="81" t="n">
        <f aca="false">Tabla_Simulada!D367-Tabla_ValidaciónMétodo!D367</f>
        <v>0</v>
      </c>
      <c r="E367" s="81" t="n">
        <f aca="false">Tabla_Simulada!E367-Tabla_ValidaciónMétodo!E367</f>
        <v>0</v>
      </c>
      <c r="F367" s="81" t="n">
        <f aca="false">Tabla_Simulada!F367-Tabla_ValidaciónMétodo!F367</f>
        <v>0</v>
      </c>
      <c r="G367" s="81" t="n">
        <f aca="false">Tabla_Simulada!G367-Tabla_ValidaciónMétodo!G367</f>
        <v>0</v>
      </c>
      <c r="H367" s="81" t="n">
        <f aca="false">Tabla_Simulada!H367-Tabla_ValidaciónMétodo!H367</f>
        <v>0</v>
      </c>
      <c r="I367" s="94" t="n">
        <f aca="false">Tabla_Simulada!I367-Tabla_ValidaciónMétodo!I367</f>
        <v>0</v>
      </c>
      <c r="J367" s="81" t="n">
        <f aca="false">Tabla_Simulada!J367-Tabla_ValidaciónMétodo!J367</f>
        <v>0</v>
      </c>
      <c r="K367" s="94" t="n">
        <f aca="false">Tabla_Simulada!K367-Tabla_ValidaciónMétodo!K367</f>
        <v>0</v>
      </c>
      <c r="L367" s="81" t="n">
        <f aca="false">Tabla_Simulada!L367-Tabla_ValidaciónMétodo!L367</f>
        <v>0</v>
      </c>
      <c r="M367" s="94" t="n">
        <f aca="false">Tabla_Simulada!M367-Tabla_ValidaciónMétodo!M367</f>
        <v>0</v>
      </c>
      <c r="N367" s="81" t="n">
        <f aca="false">Tabla_Simulada!N367-Tabla_ValidaciónMétodo!N367</f>
        <v>0</v>
      </c>
      <c r="O367" s="81" t="n">
        <f aca="false">Tabla_Simulada!P367-Tabla_ValidaciónMétodo!P367</f>
        <v>0</v>
      </c>
      <c r="P367" s="81" t="n">
        <f aca="false">Tabla_Simulada!Q367-Tabla_ValidaciónMétodo!Q367</f>
        <v>0</v>
      </c>
      <c r="Q367" s="81" t="n">
        <f aca="false">Tabla_Simulada!R367-Tabla_ValidaciónMétodo!R367</f>
        <v>0</v>
      </c>
      <c r="S367" s="81" t="n">
        <f aca="false">Tabla_Simulada!T367-Tabla_ValidaciónMétodo!T367</f>
        <v>0</v>
      </c>
      <c r="T367" s="81" t="n">
        <f aca="false">Tabla_Simulada!U367-Tabla_ValidaciónMétodo!U367</f>
        <v>0</v>
      </c>
      <c r="U367" s="81" t="n">
        <f aca="false">Tabla_Simulada!V367-Tabla_ValidaciónMétodo!V367</f>
        <v>0</v>
      </c>
      <c r="V367" s="81" t="n">
        <f aca="false">Tabla_Simulada!W367-Tabla_ValidaciónMétodo!W367</f>
        <v>0</v>
      </c>
      <c r="W367" s="81" t="n">
        <f aca="false">Tabla_Simulada!X367-Tabla_ValidaciónMétodo!X367</f>
        <v>0</v>
      </c>
      <c r="X367" s="81" t="n">
        <f aca="false">Tabla_Simulada!Y367-Tabla_ValidaciónMétodo!Y367</f>
        <v>0</v>
      </c>
      <c r="Y367" s="81" t="n">
        <f aca="false">Tabla_Simulada!Z367-Tabla_ValidaciónMétodo!Z367</f>
        <v>0</v>
      </c>
      <c r="Z367" s="81" t="n">
        <f aca="false">Tabla_Simulada!AA367-Tabla_ValidaciónMétodo!AA367</f>
        <v>0</v>
      </c>
      <c r="AC367" s="91" t="n">
        <f aca="false">Tabla_Simulada!AD367-Tabla_ValidaciónMétodo!AD367</f>
        <v>0</v>
      </c>
      <c r="AD367" s="92" t="n">
        <f aca="false">Tabla_Simulada!AE367-Tabla_ValidaciónMétodo!AE367</f>
        <v>0</v>
      </c>
      <c r="AE367" s="93" t="n">
        <f aca="false">Tabla_Simulada!AF367-Tabla_ValidaciónMétodo!AF367</f>
        <v>0</v>
      </c>
      <c r="AF367" s="92" t="n">
        <f aca="false">Tabla_Simulada!AG367-Tabla_ValidaciónMétodo!AG367</f>
        <v>0</v>
      </c>
      <c r="AG367" s="92" t="n">
        <f aca="false">Tabla_Simulada!AH367-Tabla_ValidaciónMétodo!AH367</f>
        <v>0</v>
      </c>
      <c r="AH367" s="92" t="n">
        <f aca="false">Tabla_Simulada!AI367-Tabla_ValidaciónMétodo!AI367</f>
        <v>0</v>
      </c>
      <c r="AI367" s="92" t="n">
        <f aca="false">Tabla_Simulada!AJ367-Tabla_ValidaciónMétodo!AJ367</f>
        <v>0</v>
      </c>
      <c r="AJ367" s="92" t="n">
        <f aca="false">Tabla_Simulada!AK367-Tabla_ValidaciónMétodo!AK367</f>
        <v>0</v>
      </c>
      <c r="AK367" s="92" t="n">
        <f aca="false">Tabla_Simulada!AL367-Tabla_ValidaciónMétodo!AL367</f>
        <v>0</v>
      </c>
      <c r="AL367" s="92" t="n">
        <f aca="false">Tabla_Simulada!AM367-Tabla_ValidaciónMétodo!AM367</f>
        <v>0</v>
      </c>
      <c r="AM367" s="92" t="n">
        <f aca="false">Tabla_Simulada!AN367-Tabla_ValidaciónMétodo!AN367</f>
        <v>0</v>
      </c>
      <c r="AO367" s="94" t="n">
        <f aca="false">Tabla_Simulada!AP367-Tabla_ValidaciónMétodo!AP367</f>
        <v>0</v>
      </c>
      <c r="AP367" s="81" t="n">
        <f aca="false">Tabla_Simulada!AQ367-Tabla_ValidaciónMétodo!AQ367</f>
        <v>0</v>
      </c>
      <c r="AQ367" s="94" t="n">
        <f aca="false">Tabla_Simulada!AR367-Tabla_ValidaciónMétodo!AR367</f>
        <v>0</v>
      </c>
      <c r="AR367" s="81" t="n">
        <f aca="false">Tabla_Simulada!AS367-Tabla_ValidaciónMétodo!AS367</f>
        <v>0</v>
      </c>
      <c r="AS367" s="94" t="n">
        <f aca="false">Tabla_Simulada!AT367-Tabla_ValidaciónMétodo!AT367</f>
        <v>0</v>
      </c>
      <c r="AT367" s="81" t="n">
        <f aca="false">Tabla_Simulada!AU367-Tabla_ValidaciónMétodo!AU367</f>
        <v>0</v>
      </c>
      <c r="AU367" s="94" t="n">
        <f aca="false">Tabla_Simulada!AV367-Tabla_ValidaciónMétodo!AV367</f>
        <v>0</v>
      </c>
      <c r="AV367" s="81" t="n">
        <f aca="false">Tabla_Simulada!AW367-Tabla_ValidaciónMétodo!AW367</f>
        <v>0</v>
      </c>
      <c r="AW367" s="94" t="n">
        <f aca="false">Tabla_Simulada!AX367-Tabla_ValidaciónMétodo!AX367</f>
        <v>0</v>
      </c>
      <c r="AX367" s="81" t="n">
        <f aca="false">Tabla_Simulada!AY367-Tabla_ValidaciónMétodo!AY367</f>
        <v>0</v>
      </c>
    </row>
    <row r="368" customFormat="false" ht="13.8" hidden="false" customHeight="false" outlineLevel="0" collapsed="false">
      <c r="A368" s="89" t="s">
        <v>47</v>
      </c>
      <c r="B368" s="81" t="n">
        <f aca="false">Tabla_Simulada!B368-Tabla_ValidaciónMétodo!B368</f>
        <v>0</v>
      </c>
      <c r="C368" s="81" t="n">
        <f aca="false">Tabla_Simulada!C368-Tabla_ValidaciónMétodo!C368</f>
        <v>0</v>
      </c>
      <c r="D368" s="81" t="n">
        <f aca="false">Tabla_Simulada!D368-Tabla_ValidaciónMétodo!D368</f>
        <v>0</v>
      </c>
      <c r="E368" s="81" t="n">
        <f aca="false">Tabla_Simulada!E368-Tabla_ValidaciónMétodo!E368</f>
        <v>0</v>
      </c>
      <c r="F368" s="81" t="n">
        <f aca="false">Tabla_Simulada!F368-Tabla_ValidaciónMétodo!F368</f>
        <v>0</v>
      </c>
      <c r="G368" s="81" t="n">
        <f aca="false">Tabla_Simulada!G368-Tabla_ValidaciónMétodo!G368</f>
        <v>0</v>
      </c>
      <c r="H368" s="81" t="n">
        <f aca="false">Tabla_Simulada!H368-Tabla_ValidaciónMétodo!H368</f>
        <v>0</v>
      </c>
      <c r="I368" s="94" t="n">
        <f aca="false">Tabla_Simulada!I368-Tabla_ValidaciónMétodo!I368</f>
        <v>0</v>
      </c>
      <c r="J368" s="81" t="n">
        <f aca="false">Tabla_Simulada!J368-Tabla_ValidaciónMétodo!J368</f>
        <v>0</v>
      </c>
      <c r="K368" s="94" t="n">
        <f aca="false">Tabla_Simulada!K368-Tabla_ValidaciónMétodo!K368</f>
        <v>0</v>
      </c>
      <c r="L368" s="81" t="n">
        <f aca="false">Tabla_Simulada!L368-Tabla_ValidaciónMétodo!L368</f>
        <v>0</v>
      </c>
      <c r="M368" s="94" t="n">
        <f aca="false">Tabla_Simulada!M368-Tabla_ValidaciónMétodo!M368</f>
        <v>0</v>
      </c>
      <c r="N368" s="81" t="n">
        <f aca="false">Tabla_Simulada!N368-Tabla_ValidaciónMétodo!N368</f>
        <v>0</v>
      </c>
      <c r="O368" s="81" t="n">
        <f aca="false">Tabla_Simulada!P368-Tabla_ValidaciónMétodo!P368</f>
        <v>0</v>
      </c>
      <c r="P368" s="81" t="n">
        <f aca="false">Tabla_Simulada!Q368-Tabla_ValidaciónMétodo!Q368</f>
        <v>0</v>
      </c>
      <c r="Q368" s="81" t="n">
        <f aca="false">Tabla_Simulada!R368-Tabla_ValidaciónMétodo!R368</f>
        <v>0</v>
      </c>
      <c r="S368" s="81" t="n">
        <f aca="false">Tabla_Simulada!T368-Tabla_ValidaciónMétodo!T368</f>
        <v>0</v>
      </c>
      <c r="T368" s="81" t="n">
        <f aca="false">Tabla_Simulada!U368-Tabla_ValidaciónMétodo!U368</f>
        <v>0</v>
      </c>
      <c r="U368" s="81" t="n">
        <f aca="false">Tabla_Simulada!V368-Tabla_ValidaciónMétodo!V368</f>
        <v>0</v>
      </c>
      <c r="V368" s="81" t="n">
        <f aca="false">Tabla_Simulada!W368-Tabla_ValidaciónMétodo!W368</f>
        <v>0</v>
      </c>
      <c r="W368" s="81" t="n">
        <f aca="false">Tabla_Simulada!X368-Tabla_ValidaciónMétodo!X368</f>
        <v>0</v>
      </c>
      <c r="X368" s="81" t="n">
        <f aca="false">Tabla_Simulada!Y368-Tabla_ValidaciónMétodo!Y368</f>
        <v>0</v>
      </c>
      <c r="Y368" s="81" t="n">
        <f aca="false">Tabla_Simulada!Z368-Tabla_ValidaciónMétodo!Z368</f>
        <v>0</v>
      </c>
      <c r="Z368" s="81" t="n">
        <f aca="false">Tabla_Simulada!AA368-Tabla_ValidaciónMétodo!AA368</f>
        <v>0</v>
      </c>
      <c r="AC368" s="91" t="n">
        <f aca="false">Tabla_Simulada!AD368-Tabla_ValidaciónMétodo!AD368</f>
        <v>0</v>
      </c>
      <c r="AD368" s="92" t="n">
        <f aca="false">Tabla_Simulada!AE368-Tabla_ValidaciónMétodo!AE368</f>
        <v>0</v>
      </c>
      <c r="AE368" s="93" t="n">
        <f aca="false">Tabla_Simulada!AF368-Tabla_ValidaciónMétodo!AF368</f>
        <v>0</v>
      </c>
      <c r="AF368" s="92" t="n">
        <f aca="false">Tabla_Simulada!AG368-Tabla_ValidaciónMétodo!AG368</f>
        <v>0</v>
      </c>
      <c r="AG368" s="92" t="n">
        <f aca="false">Tabla_Simulada!AH368-Tabla_ValidaciónMétodo!AH368</f>
        <v>0</v>
      </c>
      <c r="AH368" s="92" t="n">
        <f aca="false">Tabla_Simulada!AI368-Tabla_ValidaciónMétodo!AI368</f>
        <v>0</v>
      </c>
      <c r="AI368" s="92" t="n">
        <f aca="false">Tabla_Simulada!AJ368-Tabla_ValidaciónMétodo!AJ368</f>
        <v>0</v>
      </c>
      <c r="AJ368" s="92" t="n">
        <f aca="false">Tabla_Simulada!AK368-Tabla_ValidaciónMétodo!AK368</f>
        <v>0</v>
      </c>
      <c r="AK368" s="92" t="n">
        <f aca="false">Tabla_Simulada!AL368-Tabla_ValidaciónMétodo!AL368</f>
        <v>0</v>
      </c>
      <c r="AL368" s="92" t="n">
        <f aca="false">Tabla_Simulada!AM368-Tabla_ValidaciónMétodo!AM368</f>
        <v>0</v>
      </c>
      <c r="AM368" s="92" t="n">
        <f aca="false">Tabla_Simulada!AN368-Tabla_ValidaciónMétodo!AN368</f>
        <v>0</v>
      </c>
      <c r="AO368" s="94" t="n">
        <f aca="false">Tabla_Simulada!AP368-Tabla_ValidaciónMétodo!AP368</f>
        <v>0</v>
      </c>
      <c r="AP368" s="81" t="n">
        <f aca="false">Tabla_Simulada!AQ368-Tabla_ValidaciónMétodo!AQ368</f>
        <v>0</v>
      </c>
      <c r="AQ368" s="94" t="n">
        <f aca="false">Tabla_Simulada!AR368-Tabla_ValidaciónMétodo!AR368</f>
        <v>0</v>
      </c>
      <c r="AR368" s="81" t="n">
        <f aca="false">Tabla_Simulada!AS368-Tabla_ValidaciónMétodo!AS368</f>
        <v>0</v>
      </c>
      <c r="AS368" s="94" t="n">
        <f aca="false">Tabla_Simulada!AT368-Tabla_ValidaciónMétodo!AT368</f>
        <v>0</v>
      </c>
      <c r="AT368" s="81" t="n">
        <f aca="false">Tabla_Simulada!AU368-Tabla_ValidaciónMétodo!AU368</f>
        <v>0</v>
      </c>
      <c r="AU368" s="94" t="n">
        <f aca="false">Tabla_Simulada!AV368-Tabla_ValidaciónMétodo!AV368</f>
        <v>0</v>
      </c>
      <c r="AV368" s="81" t="n">
        <f aca="false">Tabla_Simulada!AW368-Tabla_ValidaciónMétodo!AW368</f>
        <v>0</v>
      </c>
      <c r="AW368" s="94" t="n">
        <f aca="false">Tabla_Simulada!AX368-Tabla_ValidaciónMétodo!AX368</f>
        <v>0</v>
      </c>
      <c r="AX368" s="81" t="n">
        <f aca="false">Tabla_Simulada!AY368-Tabla_ValidaciónMétodo!AY368</f>
        <v>0</v>
      </c>
    </row>
    <row r="369" customFormat="false" ht="13.8" hidden="false" customHeight="false" outlineLevel="0" collapsed="false">
      <c r="A369" s="89" t="s">
        <v>48</v>
      </c>
      <c r="B369" s="81" t="n">
        <f aca="false">Tabla_Simulada!B369-Tabla_ValidaciónMétodo!B369</f>
        <v>0</v>
      </c>
      <c r="C369" s="81" t="n">
        <f aca="false">Tabla_Simulada!C369-Tabla_ValidaciónMétodo!C369</f>
        <v>0</v>
      </c>
      <c r="D369" s="81" t="n">
        <f aca="false">Tabla_Simulada!D369-Tabla_ValidaciónMétodo!D369</f>
        <v>0</v>
      </c>
      <c r="E369" s="81" t="n">
        <f aca="false">Tabla_Simulada!E369-Tabla_ValidaciónMétodo!E369</f>
        <v>0</v>
      </c>
      <c r="F369" s="81" t="n">
        <f aca="false">Tabla_Simulada!F369-Tabla_ValidaciónMétodo!F369</f>
        <v>0</v>
      </c>
      <c r="G369" s="81" t="n">
        <f aca="false">Tabla_Simulada!G369-Tabla_ValidaciónMétodo!G369</f>
        <v>0</v>
      </c>
      <c r="H369" s="81" t="n">
        <f aca="false">Tabla_Simulada!H369-Tabla_ValidaciónMétodo!H369</f>
        <v>0</v>
      </c>
      <c r="I369" s="94" t="n">
        <f aca="false">Tabla_Simulada!I369-Tabla_ValidaciónMétodo!I369</f>
        <v>0</v>
      </c>
      <c r="J369" s="81" t="n">
        <f aca="false">Tabla_Simulada!J369-Tabla_ValidaciónMétodo!J369</f>
        <v>0</v>
      </c>
      <c r="K369" s="94" t="n">
        <f aca="false">Tabla_Simulada!K369-Tabla_ValidaciónMétodo!K369</f>
        <v>0</v>
      </c>
      <c r="L369" s="81" t="n">
        <f aca="false">Tabla_Simulada!L369-Tabla_ValidaciónMétodo!L369</f>
        <v>0</v>
      </c>
      <c r="M369" s="94" t="n">
        <f aca="false">Tabla_Simulada!M369-Tabla_ValidaciónMétodo!M369</f>
        <v>0</v>
      </c>
      <c r="N369" s="81" t="n">
        <f aca="false">Tabla_Simulada!N369-Tabla_ValidaciónMétodo!N369</f>
        <v>0</v>
      </c>
      <c r="O369" s="81" t="n">
        <f aca="false">Tabla_Simulada!P369-Tabla_ValidaciónMétodo!P369</f>
        <v>0</v>
      </c>
      <c r="P369" s="81" t="n">
        <f aca="false">Tabla_Simulada!Q369-Tabla_ValidaciónMétodo!Q369</f>
        <v>0</v>
      </c>
      <c r="Q369" s="81" t="n">
        <f aca="false">Tabla_Simulada!R369-Tabla_ValidaciónMétodo!R369</f>
        <v>0</v>
      </c>
      <c r="S369" s="81" t="n">
        <f aca="false">Tabla_Simulada!T369-Tabla_ValidaciónMétodo!T369</f>
        <v>0</v>
      </c>
      <c r="T369" s="81" t="n">
        <f aca="false">Tabla_Simulada!U369-Tabla_ValidaciónMétodo!U369</f>
        <v>0</v>
      </c>
      <c r="U369" s="81" t="n">
        <f aca="false">Tabla_Simulada!V369-Tabla_ValidaciónMétodo!V369</f>
        <v>0</v>
      </c>
      <c r="V369" s="81" t="n">
        <f aca="false">Tabla_Simulada!W369-Tabla_ValidaciónMétodo!W369</f>
        <v>0</v>
      </c>
      <c r="W369" s="81" t="n">
        <f aca="false">Tabla_Simulada!X369-Tabla_ValidaciónMétodo!X369</f>
        <v>0</v>
      </c>
      <c r="X369" s="81" t="n">
        <f aca="false">Tabla_Simulada!Y369-Tabla_ValidaciónMétodo!Y369</f>
        <v>0</v>
      </c>
      <c r="Y369" s="81" t="n">
        <f aca="false">Tabla_Simulada!Z369-Tabla_ValidaciónMétodo!Z369</f>
        <v>0</v>
      </c>
      <c r="Z369" s="81" t="n">
        <f aca="false">Tabla_Simulada!AA369-Tabla_ValidaciónMétodo!AA369</f>
        <v>0</v>
      </c>
      <c r="AC369" s="91" t="n">
        <f aca="false">Tabla_Simulada!AD369-Tabla_ValidaciónMétodo!AD369</f>
        <v>0</v>
      </c>
      <c r="AD369" s="92" t="n">
        <f aca="false">Tabla_Simulada!AE369-Tabla_ValidaciónMétodo!AE369</f>
        <v>0</v>
      </c>
      <c r="AE369" s="93" t="n">
        <f aca="false">Tabla_Simulada!AF369-Tabla_ValidaciónMétodo!AF369</f>
        <v>0</v>
      </c>
      <c r="AF369" s="92" t="n">
        <f aca="false">Tabla_Simulada!AG369-Tabla_ValidaciónMétodo!AG369</f>
        <v>0</v>
      </c>
      <c r="AG369" s="92" t="n">
        <f aca="false">Tabla_Simulada!AH369-Tabla_ValidaciónMétodo!AH369</f>
        <v>0</v>
      </c>
      <c r="AH369" s="92" t="n">
        <f aca="false">Tabla_Simulada!AI369-Tabla_ValidaciónMétodo!AI369</f>
        <v>0</v>
      </c>
      <c r="AI369" s="92" t="n">
        <f aca="false">Tabla_Simulada!AJ369-Tabla_ValidaciónMétodo!AJ369</f>
        <v>0</v>
      </c>
      <c r="AJ369" s="92" t="n">
        <f aca="false">Tabla_Simulada!AK369-Tabla_ValidaciónMétodo!AK369</f>
        <v>0</v>
      </c>
      <c r="AK369" s="92" t="n">
        <f aca="false">Tabla_Simulada!AL369-Tabla_ValidaciónMétodo!AL369</f>
        <v>0</v>
      </c>
      <c r="AL369" s="92" t="n">
        <f aca="false">Tabla_Simulada!AM369-Tabla_ValidaciónMétodo!AM369</f>
        <v>0</v>
      </c>
      <c r="AM369" s="92" t="n">
        <f aca="false">Tabla_Simulada!AN369-Tabla_ValidaciónMétodo!AN369</f>
        <v>0</v>
      </c>
      <c r="AO369" s="94" t="n">
        <f aca="false">Tabla_Simulada!AP369-Tabla_ValidaciónMétodo!AP369</f>
        <v>0</v>
      </c>
      <c r="AP369" s="81" t="n">
        <f aca="false">Tabla_Simulada!AQ369-Tabla_ValidaciónMétodo!AQ369</f>
        <v>0</v>
      </c>
      <c r="AQ369" s="94" t="n">
        <f aca="false">Tabla_Simulada!AR369-Tabla_ValidaciónMétodo!AR369</f>
        <v>0</v>
      </c>
      <c r="AR369" s="81" t="n">
        <f aca="false">Tabla_Simulada!AS369-Tabla_ValidaciónMétodo!AS369</f>
        <v>0</v>
      </c>
      <c r="AS369" s="94" t="n">
        <f aca="false">Tabla_Simulada!AT369-Tabla_ValidaciónMétodo!AT369</f>
        <v>0</v>
      </c>
      <c r="AT369" s="81" t="n">
        <f aca="false">Tabla_Simulada!AU369-Tabla_ValidaciónMétodo!AU369</f>
        <v>0</v>
      </c>
      <c r="AU369" s="94" t="n">
        <f aca="false">Tabla_Simulada!AV369-Tabla_ValidaciónMétodo!AV369</f>
        <v>0</v>
      </c>
      <c r="AV369" s="81" t="n">
        <f aca="false">Tabla_Simulada!AW369-Tabla_ValidaciónMétodo!AW369</f>
        <v>0</v>
      </c>
      <c r="AW369" s="94" t="n">
        <f aca="false">Tabla_Simulada!AX369-Tabla_ValidaciónMétodo!AX369</f>
        <v>0</v>
      </c>
      <c r="AX369" s="81" t="n">
        <f aca="false">Tabla_Simulada!AY369-Tabla_ValidaciónMétodo!AY369</f>
        <v>0</v>
      </c>
    </row>
    <row r="370" customFormat="false" ht="13.8" hidden="false" customHeight="false" outlineLevel="0" collapsed="false">
      <c r="A370" s="89" t="s">
        <v>49</v>
      </c>
      <c r="B370" s="81" t="n">
        <f aca="false">Tabla_Simulada!B370-Tabla_ValidaciónMétodo!B370</f>
        <v>0</v>
      </c>
      <c r="C370" s="81" t="n">
        <f aca="false">Tabla_Simulada!C370-Tabla_ValidaciónMétodo!C370</f>
        <v>0</v>
      </c>
      <c r="D370" s="81" t="n">
        <f aca="false">Tabla_Simulada!D370-Tabla_ValidaciónMétodo!D370</f>
        <v>0</v>
      </c>
      <c r="E370" s="81" t="n">
        <f aca="false">Tabla_Simulada!E370-Tabla_ValidaciónMétodo!E370</f>
        <v>0</v>
      </c>
      <c r="F370" s="81" t="n">
        <f aca="false">Tabla_Simulada!F370-Tabla_ValidaciónMétodo!F370</f>
        <v>0</v>
      </c>
      <c r="G370" s="81" t="n">
        <f aca="false">Tabla_Simulada!G370-Tabla_ValidaciónMétodo!G370</f>
        <v>0</v>
      </c>
      <c r="H370" s="81" t="n">
        <f aca="false">Tabla_Simulada!H370-Tabla_ValidaciónMétodo!H370</f>
        <v>0</v>
      </c>
      <c r="I370" s="94" t="n">
        <f aca="false">Tabla_Simulada!I370-Tabla_ValidaciónMétodo!I370</f>
        <v>0</v>
      </c>
      <c r="J370" s="81" t="n">
        <f aca="false">Tabla_Simulada!J370-Tabla_ValidaciónMétodo!J370</f>
        <v>0</v>
      </c>
      <c r="K370" s="94" t="n">
        <f aca="false">Tabla_Simulada!K370-Tabla_ValidaciónMétodo!K370</f>
        <v>0</v>
      </c>
      <c r="L370" s="81" t="n">
        <f aca="false">Tabla_Simulada!L370-Tabla_ValidaciónMétodo!L370</f>
        <v>0</v>
      </c>
      <c r="M370" s="94" t="n">
        <f aca="false">Tabla_Simulada!M370-Tabla_ValidaciónMétodo!M370</f>
        <v>0</v>
      </c>
      <c r="N370" s="81" t="n">
        <f aca="false">Tabla_Simulada!N370-Tabla_ValidaciónMétodo!N370</f>
        <v>0</v>
      </c>
      <c r="O370" s="81" t="n">
        <f aca="false">Tabla_Simulada!P370-Tabla_ValidaciónMétodo!P370</f>
        <v>0</v>
      </c>
      <c r="P370" s="81" t="n">
        <f aca="false">Tabla_Simulada!Q370-Tabla_ValidaciónMétodo!Q370</f>
        <v>0</v>
      </c>
      <c r="Q370" s="81" t="n">
        <f aca="false">Tabla_Simulada!R370-Tabla_ValidaciónMétodo!R370</f>
        <v>0</v>
      </c>
      <c r="S370" s="81" t="n">
        <f aca="false">Tabla_Simulada!T370-Tabla_ValidaciónMétodo!T370</f>
        <v>0</v>
      </c>
      <c r="T370" s="81" t="n">
        <f aca="false">Tabla_Simulada!U370-Tabla_ValidaciónMétodo!U370</f>
        <v>0</v>
      </c>
      <c r="U370" s="81" t="n">
        <f aca="false">Tabla_Simulada!V370-Tabla_ValidaciónMétodo!V370</f>
        <v>0</v>
      </c>
      <c r="V370" s="81" t="n">
        <f aca="false">Tabla_Simulada!W370-Tabla_ValidaciónMétodo!W370</f>
        <v>0</v>
      </c>
      <c r="W370" s="81" t="n">
        <f aca="false">Tabla_Simulada!X370-Tabla_ValidaciónMétodo!X370</f>
        <v>0</v>
      </c>
      <c r="X370" s="81" t="n">
        <f aca="false">Tabla_Simulada!Y370-Tabla_ValidaciónMétodo!Y370</f>
        <v>0</v>
      </c>
      <c r="Y370" s="81" t="n">
        <f aca="false">Tabla_Simulada!Z370-Tabla_ValidaciónMétodo!Z370</f>
        <v>0</v>
      </c>
      <c r="Z370" s="81" t="n">
        <f aca="false">Tabla_Simulada!AA370-Tabla_ValidaciónMétodo!AA370</f>
        <v>0</v>
      </c>
      <c r="AC370" s="91" t="n">
        <f aca="false">Tabla_Simulada!AD370-Tabla_ValidaciónMétodo!AD370</f>
        <v>0</v>
      </c>
      <c r="AD370" s="92" t="n">
        <f aca="false">Tabla_Simulada!AE370-Tabla_ValidaciónMétodo!AE370</f>
        <v>0</v>
      </c>
      <c r="AE370" s="93" t="n">
        <f aca="false">Tabla_Simulada!AF370-Tabla_ValidaciónMétodo!AF370</f>
        <v>0</v>
      </c>
      <c r="AF370" s="92" t="n">
        <f aca="false">Tabla_Simulada!AG370-Tabla_ValidaciónMétodo!AG370</f>
        <v>0</v>
      </c>
      <c r="AG370" s="92" t="n">
        <f aca="false">Tabla_Simulada!AH370-Tabla_ValidaciónMétodo!AH370</f>
        <v>0</v>
      </c>
      <c r="AH370" s="92" t="n">
        <f aca="false">Tabla_Simulada!AI370-Tabla_ValidaciónMétodo!AI370</f>
        <v>0</v>
      </c>
      <c r="AI370" s="92" t="n">
        <f aca="false">Tabla_Simulada!AJ370-Tabla_ValidaciónMétodo!AJ370</f>
        <v>0</v>
      </c>
      <c r="AJ370" s="92" t="n">
        <f aca="false">Tabla_Simulada!AK370-Tabla_ValidaciónMétodo!AK370</f>
        <v>0</v>
      </c>
      <c r="AK370" s="92" t="n">
        <f aca="false">Tabla_Simulada!AL370-Tabla_ValidaciónMétodo!AL370</f>
        <v>0</v>
      </c>
      <c r="AL370" s="92" t="n">
        <f aca="false">Tabla_Simulada!AM370-Tabla_ValidaciónMétodo!AM370</f>
        <v>0</v>
      </c>
      <c r="AM370" s="92" t="n">
        <f aca="false">Tabla_Simulada!AN370-Tabla_ValidaciónMétodo!AN370</f>
        <v>0</v>
      </c>
      <c r="AO370" s="94" t="n">
        <f aca="false">Tabla_Simulada!AP370-Tabla_ValidaciónMétodo!AP370</f>
        <v>0</v>
      </c>
      <c r="AP370" s="81" t="n">
        <f aca="false">Tabla_Simulada!AQ370-Tabla_ValidaciónMétodo!AQ370</f>
        <v>0</v>
      </c>
      <c r="AQ370" s="94" t="n">
        <f aca="false">Tabla_Simulada!AR370-Tabla_ValidaciónMétodo!AR370</f>
        <v>0</v>
      </c>
      <c r="AR370" s="81" t="n">
        <f aca="false">Tabla_Simulada!AS370-Tabla_ValidaciónMétodo!AS370</f>
        <v>0</v>
      </c>
      <c r="AS370" s="94" t="n">
        <f aca="false">Tabla_Simulada!AT370-Tabla_ValidaciónMétodo!AT370</f>
        <v>0</v>
      </c>
      <c r="AT370" s="81" t="n">
        <f aca="false">Tabla_Simulada!AU370-Tabla_ValidaciónMétodo!AU370</f>
        <v>0</v>
      </c>
      <c r="AU370" s="94" t="n">
        <f aca="false">Tabla_Simulada!AV370-Tabla_ValidaciónMétodo!AV370</f>
        <v>0</v>
      </c>
      <c r="AV370" s="81" t="n">
        <f aca="false">Tabla_Simulada!AW370-Tabla_ValidaciónMétodo!AW370</f>
        <v>0</v>
      </c>
      <c r="AW370" s="94" t="n">
        <f aca="false">Tabla_Simulada!AX370-Tabla_ValidaciónMétodo!AX370</f>
        <v>0</v>
      </c>
      <c r="AX370" s="81" t="n">
        <f aca="false">Tabla_Simulada!AY370-Tabla_ValidaciónMétodo!AY370</f>
        <v>0</v>
      </c>
    </row>
    <row r="371" customFormat="false" ht="13.8" hidden="false" customHeight="false" outlineLevel="0" collapsed="false">
      <c r="A371" s="89" t="s">
        <v>50</v>
      </c>
      <c r="B371" s="81" t="n">
        <f aca="false">Tabla_Simulada!B371-Tabla_ValidaciónMétodo!B371</f>
        <v>0</v>
      </c>
      <c r="C371" s="81" t="n">
        <f aca="false">Tabla_Simulada!C371-Tabla_ValidaciónMétodo!C371</f>
        <v>0</v>
      </c>
      <c r="D371" s="81" t="n">
        <f aca="false">Tabla_Simulada!D371-Tabla_ValidaciónMétodo!D371</f>
        <v>0</v>
      </c>
      <c r="E371" s="81" t="n">
        <f aca="false">Tabla_Simulada!E371-Tabla_ValidaciónMétodo!E371</f>
        <v>0</v>
      </c>
      <c r="F371" s="81" t="n">
        <f aca="false">Tabla_Simulada!F371-Tabla_ValidaciónMétodo!F371</f>
        <v>0</v>
      </c>
      <c r="G371" s="81" t="n">
        <f aca="false">Tabla_Simulada!G371-Tabla_ValidaciónMétodo!G371</f>
        <v>0</v>
      </c>
      <c r="H371" s="81" t="n">
        <f aca="false">Tabla_Simulada!H371-Tabla_ValidaciónMétodo!H371</f>
        <v>0</v>
      </c>
      <c r="I371" s="94" t="n">
        <f aca="false">Tabla_Simulada!I371-Tabla_ValidaciónMétodo!I371</f>
        <v>0</v>
      </c>
      <c r="J371" s="81" t="n">
        <f aca="false">Tabla_Simulada!J371-Tabla_ValidaciónMétodo!J371</f>
        <v>0</v>
      </c>
      <c r="K371" s="94" t="n">
        <f aca="false">Tabla_Simulada!K371-Tabla_ValidaciónMétodo!K371</f>
        <v>0</v>
      </c>
      <c r="L371" s="81" t="n">
        <f aca="false">Tabla_Simulada!L371-Tabla_ValidaciónMétodo!L371</f>
        <v>0</v>
      </c>
      <c r="M371" s="94" t="n">
        <f aca="false">Tabla_Simulada!M371-Tabla_ValidaciónMétodo!M371</f>
        <v>0</v>
      </c>
      <c r="N371" s="81" t="n">
        <f aca="false">Tabla_Simulada!N371-Tabla_ValidaciónMétodo!N371</f>
        <v>0</v>
      </c>
      <c r="O371" s="81" t="n">
        <f aca="false">Tabla_Simulada!P371-Tabla_ValidaciónMétodo!P371</f>
        <v>0</v>
      </c>
      <c r="P371" s="81" t="n">
        <f aca="false">Tabla_Simulada!Q371-Tabla_ValidaciónMétodo!Q371</f>
        <v>0</v>
      </c>
      <c r="Q371" s="81" t="n">
        <f aca="false">Tabla_Simulada!R371-Tabla_ValidaciónMétodo!R371</f>
        <v>0</v>
      </c>
      <c r="S371" s="81" t="n">
        <f aca="false">Tabla_Simulada!T371-Tabla_ValidaciónMétodo!T371</f>
        <v>0</v>
      </c>
      <c r="T371" s="81" t="n">
        <f aca="false">Tabla_Simulada!U371-Tabla_ValidaciónMétodo!U371</f>
        <v>0</v>
      </c>
      <c r="U371" s="81" t="n">
        <f aca="false">Tabla_Simulada!V371-Tabla_ValidaciónMétodo!V371</f>
        <v>0</v>
      </c>
      <c r="V371" s="81" t="n">
        <f aca="false">Tabla_Simulada!W371-Tabla_ValidaciónMétodo!W371</f>
        <v>0</v>
      </c>
      <c r="W371" s="81" t="n">
        <f aca="false">Tabla_Simulada!X371-Tabla_ValidaciónMétodo!X371</f>
        <v>0</v>
      </c>
      <c r="X371" s="81" t="n">
        <f aca="false">Tabla_Simulada!Y371-Tabla_ValidaciónMétodo!Y371</f>
        <v>0</v>
      </c>
      <c r="Y371" s="81" t="n">
        <f aca="false">Tabla_Simulada!Z371-Tabla_ValidaciónMétodo!Z371</f>
        <v>0</v>
      </c>
      <c r="Z371" s="81" t="n">
        <f aca="false">Tabla_Simulada!AA371-Tabla_ValidaciónMétodo!AA371</f>
        <v>0</v>
      </c>
      <c r="AC371" s="91" t="n">
        <f aca="false">Tabla_Simulada!AD371-Tabla_ValidaciónMétodo!AD371</f>
        <v>0</v>
      </c>
      <c r="AD371" s="92" t="n">
        <f aca="false">Tabla_Simulada!AE371-Tabla_ValidaciónMétodo!AE371</f>
        <v>0</v>
      </c>
      <c r="AE371" s="93" t="n">
        <f aca="false">Tabla_Simulada!AF371-Tabla_ValidaciónMétodo!AF371</f>
        <v>0</v>
      </c>
      <c r="AF371" s="92" t="n">
        <f aca="false">Tabla_Simulada!AG371-Tabla_ValidaciónMétodo!AG371</f>
        <v>0</v>
      </c>
      <c r="AG371" s="92" t="n">
        <f aca="false">Tabla_Simulada!AH371-Tabla_ValidaciónMétodo!AH371</f>
        <v>0</v>
      </c>
      <c r="AH371" s="92" t="n">
        <f aca="false">Tabla_Simulada!AI371-Tabla_ValidaciónMétodo!AI371</f>
        <v>0</v>
      </c>
      <c r="AI371" s="92" t="n">
        <f aca="false">Tabla_Simulada!AJ371-Tabla_ValidaciónMétodo!AJ371</f>
        <v>0</v>
      </c>
      <c r="AJ371" s="92" t="n">
        <f aca="false">Tabla_Simulada!AK371-Tabla_ValidaciónMétodo!AK371</f>
        <v>0</v>
      </c>
      <c r="AK371" s="92" t="n">
        <f aca="false">Tabla_Simulada!AL371-Tabla_ValidaciónMétodo!AL371</f>
        <v>0</v>
      </c>
      <c r="AL371" s="92" t="n">
        <f aca="false">Tabla_Simulada!AM371-Tabla_ValidaciónMétodo!AM371</f>
        <v>0</v>
      </c>
      <c r="AM371" s="92" t="n">
        <f aca="false">Tabla_Simulada!AN371-Tabla_ValidaciónMétodo!AN371</f>
        <v>0</v>
      </c>
      <c r="AO371" s="94" t="n">
        <f aca="false">Tabla_Simulada!AP371-Tabla_ValidaciónMétodo!AP371</f>
        <v>0</v>
      </c>
      <c r="AP371" s="81" t="n">
        <f aca="false">Tabla_Simulada!AQ371-Tabla_ValidaciónMétodo!AQ371</f>
        <v>0</v>
      </c>
      <c r="AQ371" s="94" t="n">
        <f aca="false">Tabla_Simulada!AR371-Tabla_ValidaciónMétodo!AR371</f>
        <v>0</v>
      </c>
      <c r="AR371" s="81" t="n">
        <f aca="false">Tabla_Simulada!AS371-Tabla_ValidaciónMétodo!AS371</f>
        <v>0</v>
      </c>
      <c r="AS371" s="94" t="n">
        <f aca="false">Tabla_Simulada!AT371-Tabla_ValidaciónMétodo!AT371</f>
        <v>0</v>
      </c>
      <c r="AT371" s="81" t="n">
        <f aca="false">Tabla_Simulada!AU371-Tabla_ValidaciónMétodo!AU371</f>
        <v>0</v>
      </c>
      <c r="AU371" s="94" t="n">
        <f aca="false">Tabla_Simulada!AV371-Tabla_ValidaciónMétodo!AV371</f>
        <v>0</v>
      </c>
      <c r="AV371" s="81" t="n">
        <f aca="false">Tabla_Simulada!AW371-Tabla_ValidaciónMétodo!AW371</f>
        <v>0</v>
      </c>
      <c r="AW371" s="94" t="n">
        <f aca="false">Tabla_Simulada!AX371-Tabla_ValidaciónMétodo!AX371</f>
        <v>0</v>
      </c>
      <c r="AX371" s="81" t="n">
        <f aca="false">Tabla_Simulada!AY371-Tabla_ValidaciónMétodo!AY371</f>
        <v>0</v>
      </c>
    </row>
    <row r="372" customFormat="false" ht="13.8" hidden="false" customHeight="false" outlineLevel="0" collapsed="false">
      <c r="A372" s="89" t="s">
        <v>51</v>
      </c>
      <c r="B372" s="81" t="n">
        <f aca="false">Tabla_Simulada!B372-Tabla_ValidaciónMétodo!B372</f>
        <v>0</v>
      </c>
      <c r="C372" s="81" t="n">
        <f aca="false">Tabla_Simulada!C372-Tabla_ValidaciónMétodo!C372</f>
        <v>0</v>
      </c>
      <c r="D372" s="81" t="n">
        <f aca="false">Tabla_Simulada!D372-Tabla_ValidaciónMétodo!D372</f>
        <v>0</v>
      </c>
      <c r="E372" s="81" t="n">
        <f aca="false">Tabla_Simulada!E372-Tabla_ValidaciónMétodo!E372</f>
        <v>0</v>
      </c>
      <c r="F372" s="81" t="n">
        <f aca="false">Tabla_Simulada!F372-Tabla_ValidaciónMétodo!F372</f>
        <v>0</v>
      </c>
      <c r="G372" s="81" t="n">
        <f aca="false">Tabla_Simulada!G372-Tabla_ValidaciónMétodo!G372</f>
        <v>0</v>
      </c>
      <c r="H372" s="81" t="n">
        <f aca="false">Tabla_Simulada!H372-Tabla_ValidaciónMétodo!H372</f>
        <v>0</v>
      </c>
      <c r="I372" s="94" t="n">
        <f aca="false">Tabla_Simulada!I372-Tabla_ValidaciónMétodo!I372</f>
        <v>0</v>
      </c>
      <c r="J372" s="81" t="n">
        <f aca="false">Tabla_Simulada!J372-Tabla_ValidaciónMétodo!J372</f>
        <v>0</v>
      </c>
      <c r="K372" s="94" t="n">
        <f aca="false">Tabla_Simulada!K372-Tabla_ValidaciónMétodo!K372</f>
        <v>0</v>
      </c>
      <c r="L372" s="81" t="n">
        <f aca="false">Tabla_Simulada!L372-Tabla_ValidaciónMétodo!L372</f>
        <v>0</v>
      </c>
      <c r="M372" s="94" t="n">
        <f aca="false">Tabla_Simulada!M372-Tabla_ValidaciónMétodo!M372</f>
        <v>0</v>
      </c>
      <c r="N372" s="81" t="n">
        <f aca="false">Tabla_Simulada!N372-Tabla_ValidaciónMétodo!N372</f>
        <v>0</v>
      </c>
      <c r="O372" s="81" t="n">
        <f aca="false">Tabla_Simulada!P372-Tabla_ValidaciónMétodo!P372</f>
        <v>0</v>
      </c>
      <c r="P372" s="81" t="n">
        <f aca="false">Tabla_Simulada!Q372-Tabla_ValidaciónMétodo!Q372</f>
        <v>0</v>
      </c>
      <c r="Q372" s="81" t="n">
        <f aca="false">Tabla_Simulada!R372-Tabla_ValidaciónMétodo!R372</f>
        <v>0</v>
      </c>
      <c r="S372" s="81" t="n">
        <f aca="false">Tabla_Simulada!T372-Tabla_ValidaciónMétodo!T372</f>
        <v>0</v>
      </c>
      <c r="T372" s="81" t="n">
        <f aca="false">Tabla_Simulada!U372-Tabla_ValidaciónMétodo!U372</f>
        <v>0</v>
      </c>
      <c r="U372" s="81" t="n">
        <f aca="false">Tabla_Simulada!V372-Tabla_ValidaciónMétodo!V372</f>
        <v>0</v>
      </c>
      <c r="V372" s="81" t="n">
        <f aca="false">Tabla_Simulada!W372-Tabla_ValidaciónMétodo!W372</f>
        <v>0</v>
      </c>
      <c r="W372" s="81" t="n">
        <f aca="false">Tabla_Simulada!X372-Tabla_ValidaciónMétodo!X372</f>
        <v>0</v>
      </c>
      <c r="X372" s="81" t="n">
        <f aca="false">Tabla_Simulada!Y372-Tabla_ValidaciónMétodo!Y372</f>
        <v>0</v>
      </c>
      <c r="Y372" s="81" t="n">
        <f aca="false">Tabla_Simulada!Z372-Tabla_ValidaciónMétodo!Z372</f>
        <v>0</v>
      </c>
      <c r="Z372" s="81" t="n">
        <f aca="false">Tabla_Simulada!AA372-Tabla_ValidaciónMétodo!AA372</f>
        <v>0</v>
      </c>
      <c r="AC372" s="91" t="n">
        <f aca="false">Tabla_Simulada!AD372-Tabla_ValidaciónMétodo!AD372</f>
        <v>0</v>
      </c>
      <c r="AD372" s="92" t="n">
        <f aca="false">Tabla_Simulada!AE372-Tabla_ValidaciónMétodo!AE372</f>
        <v>0</v>
      </c>
      <c r="AE372" s="93" t="n">
        <f aca="false">Tabla_Simulada!AF372-Tabla_ValidaciónMétodo!AF372</f>
        <v>0</v>
      </c>
      <c r="AF372" s="92" t="n">
        <f aca="false">Tabla_Simulada!AG372-Tabla_ValidaciónMétodo!AG372</f>
        <v>0</v>
      </c>
      <c r="AG372" s="92" t="n">
        <f aca="false">Tabla_Simulada!AH372-Tabla_ValidaciónMétodo!AH372</f>
        <v>0</v>
      </c>
      <c r="AH372" s="92" t="n">
        <f aca="false">Tabla_Simulada!AI372-Tabla_ValidaciónMétodo!AI372</f>
        <v>0</v>
      </c>
      <c r="AI372" s="92" t="n">
        <f aca="false">Tabla_Simulada!AJ372-Tabla_ValidaciónMétodo!AJ372</f>
        <v>0</v>
      </c>
      <c r="AJ372" s="92" t="n">
        <f aca="false">Tabla_Simulada!AK372-Tabla_ValidaciónMétodo!AK372</f>
        <v>0</v>
      </c>
      <c r="AK372" s="92" t="n">
        <f aca="false">Tabla_Simulada!AL372-Tabla_ValidaciónMétodo!AL372</f>
        <v>0</v>
      </c>
      <c r="AL372" s="92" t="n">
        <f aca="false">Tabla_Simulada!AM372-Tabla_ValidaciónMétodo!AM372</f>
        <v>0</v>
      </c>
      <c r="AM372" s="92" t="n">
        <f aca="false">Tabla_Simulada!AN372-Tabla_ValidaciónMétodo!AN372</f>
        <v>0</v>
      </c>
      <c r="AO372" s="94" t="n">
        <f aca="false">Tabla_Simulada!AP372-Tabla_ValidaciónMétodo!AP372</f>
        <v>0</v>
      </c>
      <c r="AP372" s="81" t="n">
        <f aca="false">Tabla_Simulada!AQ372-Tabla_ValidaciónMétodo!AQ372</f>
        <v>0</v>
      </c>
      <c r="AQ372" s="94" t="n">
        <f aca="false">Tabla_Simulada!AR372-Tabla_ValidaciónMétodo!AR372</f>
        <v>0</v>
      </c>
      <c r="AR372" s="81" t="n">
        <f aca="false">Tabla_Simulada!AS372-Tabla_ValidaciónMétodo!AS372</f>
        <v>0</v>
      </c>
      <c r="AS372" s="94" t="n">
        <f aca="false">Tabla_Simulada!AT372-Tabla_ValidaciónMétodo!AT372</f>
        <v>0</v>
      </c>
      <c r="AT372" s="81" t="n">
        <f aca="false">Tabla_Simulada!AU372-Tabla_ValidaciónMétodo!AU372</f>
        <v>0</v>
      </c>
      <c r="AU372" s="94" t="n">
        <f aca="false">Tabla_Simulada!AV372-Tabla_ValidaciónMétodo!AV372</f>
        <v>0</v>
      </c>
      <c r="AV372" s="81" t="n">
        <f aca="false">Tabla_Simulada!AW372-Tabla_ValidaciónMétodo!AW372</f>
        <v>0</v>
      </c>
      <c r="AW372" s="94" t="n">
        <f aca="false">Tabla_Simulada!AX372-Tabla_ValidaciónMétodo!AX372</f>
        <v>0</v>
      </c>
      <c r="AX372" s="81" t="n">
        <f aca="false">Tabla_Simulada!AY372-Tabla_ValidaciónMétodo!AY372</f>
        <v>0</v>
      </c>
    </row>
    <row r="373" customFormat="false" ht="13.8" hidden="false" customHeight="false" outlineLevel="0" collapsed="false">
      <c r="A373" s="89" t="s">
        <v>52</v>
      </c>
      <c r="B373" s="81" t="n">
        <f aca="false">Tabla_Simulada!B373-Tabla_ValidaciónMétodo!B373</f>
        <v>0</v>
      </c>
      <c r="C373" s="81" t="n">
        <f aca="false">Tabla_Simulada!C373-Tabla_ValidaciónMétodo!C373</f>
        <v>0</v>
      </c>
      <c r="D373" s="81" t="n">
        <f aca="false">Tabla_Simulada!D373-Tabla_ValidaciónMétodo!D373</f>
        <v>0</v>
      </c>
      <c r="E373" s="81" t="n">
        <f aca="false">Tabla_Simulada!E373-Tabla_ValidaciónMétodo!E373</f>
        <v>0</v>
      </c>
      <c r="F373" s="81" t="n">
        <f aca="false">Tabla_Simulada!F373-Tabla_ValidaciónMétodo!F373</f>
        <v>0</v>
      </c>
      <c r="G373" s="81" t="n">
        <f aca="false">Tabla_Simulada!G373-Tabla_ValidaciónMétodo!G373</f>
        <v>0</v>
      </c>
      <c r="H373" s="81" t="n">
        <f aca="false">Tabla_Simulada!H373-Tabla_ValidaciónMétodo!H373</f>
        <v>0</v>
      </c>
      <c r="I373" s="94" t="n">
        <f aca="false">Tabla_Simulada!I373-Tabla_ValidaciónMétodo!I373</f>
        <v>0</v>
      </c>
      <c r="J373" s="81" t="n">
        <f aca="false">Tabla_Simulada!J373-Tabla_ValidaciónMétodo!J373</f>
        <v>0</v>
      </c>
      <c r="K373" s="94" t="n">
        <f aca="false">Tabla_Simulada!K373-Tabla_ValidaciónMétodo!K373</f>
        <v>0</v>
      </c>
      <c r="L373" s="81" t="n">
        <f aca="false">Tabla_Simulada!L373-Tabla_ValidaciónMétodo!L373</f>
        <v>0</v>
      </c>
      <c r="M373" s="94" t="n">
        <f aca="false">Tabla_Simulada!M373-Tabla_ValidaciónMétodo!M373</f>
        <v>0</v>
      </c>
      <c r="N373" s="81" t="n">
        <f aca="false">Tabla_Simulada!N373-Tabla_ValidaciónMétodo!N373</f>
        <v>0</v>
      </c>
      <c r="O373" s="81" t="n">
        <f aca="false">Tabla_Simulada!P373-Tabla_ValidaciónMétodo!P373</f>
        <v>0</v>
      </c>
      <c r="P373" s="81" t="n">
        <f aca="false">Tabla_Simulada!Q373-Tabla_ValidaciónMétodo!Q373</f>
        <v>0</v>
      </c>
      <c r="Q373" s="81" t="n">
        <f aca="false">Tabla_Simulada!R373-Tabla_ValidaciónMétodo!R373</f>
        <v>0</v>
      </c>
      <c r="S373" s="81" t="n">
        <f aca="false">Tabla_Simulada!T373-Tabla_ValidaciónMétodo!T373</f>
        <v>0</v>
      </c>
      <c r="T373" s="81" t="n">
        <f aca="false">Tabla_Simulada!U373-Tabla_ValidaciónMétodo!U373</f>
        <v>0</v>
      </c>
      <c r="U373" s="81" t="n">
        <f aca="false">Tabla_Simulada!V373-Tabla_ValidaciónMétodo!V373</f>
        <v>0</v>
      </c>
      <c r="V373" s="81" t="n">
        <f aca="false">Tabla_Simulada!W373-Tabla_ValidaciónMétodo!W373</f>
        <v>0</v>
      </c>
      <c r="W373" s="81" t="n">
        <f aca="false">Tabla_Simulada!X373-Tabla_ValidaciónMétodo!X373</f>
        <v>0</v>
      </c>
      <c r="X373" s="81" t="n">
        <f aca="false">Tabla_Simulada!Y373-Tabla_ValidaciónMétodo!Y373</f>
        <v>0</v>
      </c>
      <c r="Y373" s="81" t="n">
        <f aca="false">Tabla_Simulada!Z373-Tabla_ValidaciónMétodo!Z373</f>
        <v>0</v>
      </c>
      <c r="Z373" s="81" t="n">
        <f aca="false">Tabla_Simulada!AA373-Tabla_ValidaciónMétodo!AA373</f>
        <v>0</v>
      </c>
      <c r="AC373" s="91" t="n">
        <f aca="false">Tabla_Simulada!AD373-Tabla_ValidaciónMétodo!AD373</f>
        <v>0</v>
      </c>
      <c r="AD373" s="92" t="n">
        <f aca="false">Tabla_Simulada!AE373-Tabla_ValidaciónMétodo!AE373</f>
        <v>0</v>
      </c>
      <c r="AE373" s="93" t="n">
        <f aca="false">Tabla_Simulada!AF373-Tabla_ValidaciónMétodo!AF373</f>
        <v>0</v>
      </c>
      <c r="AF373" s="92" t="n">
        <f aca="false">Tabla_Simulada!AG373-Tabla_ValidaciónMétodo!AG373</f>
        <v>0</v>
      </c>
      <c r="AG373" s="92" t="n">
        <f aca="false">Tabla_Simulada!AH373-Tabla_ValidaciónMétodo!AH373</f>
        <v>0</v>
      </c>
      <c r="AH373" s="92" t="n">
        <f aca="false">Tabla_Simulada!AI373-Tabla_ValidaciónMétodo!AI373</f>
        <v>0</v>
      </c>
      <c r="AI373" s="92" t="n">
        <f aca="false">Tabla_Simulada!AJ373-Tabla_ValidaciónMétodo!AJ373</f>
        <v>0</v>
      </c>
      <c r="AJ373" s="92" t="n">
        <f aca="false">Tabla_Simulada!AK373-Tabla_ValidaciónMétodo!AK373</f>
        <v>0</v>
      </c>
      <c r="AK373" s="92" t="n">
        <f aca="false">Tabla_Simulada!AL373-Tabla_ValidaciónMétodo!AL373</f>
        <v>0</v>
      </c>
      <c r="AL373" s="92" t="n">
        <f aca="false">Tabla_Simulada!AM373-Tabla_ValidaciónMétodo!AM373</f>
        <v>0</v>
      </c>
      <c r="AM373" s="92" t="n">
        <f aca="false">Tabla_Simulada!AN373-Tabla_ValidaciónMétodo!AN373</f>
        <v>0</v>
      </c>
      <c r="AO373" s="94" t="n">
        <f aca="false">Tabla_Simulada!AP373-Tabla_ValidaciónMétodo!AP373</f>
        <v>0</v>
      </c>
      <c r="AP373" s="81" t="n">
        <f aca="false">Tabla_Simulada!AQ373-Tabla_ValidaciónMétodo!AQ373</f>
        <v>0</v>
      </c>
      <c r="AQ373" s="94" t="n">
        <f aca="false">Tabla_Simulada!AR373-Tabla_ValidaciónMétodo!AR373</f>
        <v>0</v>
      </c>
      <c r="AR373" s="81" t="n">
        <f aca="false">Tabla_Simulada!AS373-Tabla_ValidaciónMétodo!AS373</f>
        <v>0</v>
      </c>
      <c r="AS373" s="94" t="n">
        <f aca="false">Tabla_Simulada!AT373-Tabla_ValidaciónMétodo!AT373</f>
        <v>0</v>
      </c>
      <c r="AT373" s="81" t="n">
        <f aca="false">Tabla_Simulada!AU373-Tabla_ValidaciónMétodo!AU373</f>
        <v>0</v>
      </c>
      <c r="AU373" s="94" t="n">
        <f aca="false">Tabla_Simulada!AV373-Tabla_ValidaciónMétodo!AV373</f>
        <v>0</v>
      </c>
      <c r="AV373" s="81" t="n">
        <f aca="false">Tabla_Simulada!AW373-Tabla_ValidaciónMétodo!AW373</f>
        <v>0</v>
      </c>
      <c r="AW373" s="94" t="n">
        <f aca="false">Tabla_Simulada!AX373-Tabla_ValidaciónMétodo!AX373</f>
        <v>0</v>
      </c>
      <c r="AX373" s="81" t="n">
        <f aca="false">Tabla_Simulada!AY373-Tabla_ValidaciónMétodo!AY373</f>
        <v>0</v>
      </c>
    </row>
    <row r="374" customFormat="false" ht="13.8" hidden="false" customHeight="false" outlineLevel="0" collapsed="false">
      <c r="A374" s="89" t="s">
        <v>53</v>
      </c>
      <c r="B374" s="81" t="n">
        <f aca="false">Tabla_Simulada!B374-Tabla_ValidaciónMétodo!B374</f>
        <v>0</v>
      </c>
      <c r="C374" s="81" t="n">
        <f aca="false">Tabla_Simulada!C374-Tabla_ValidaciónMétodo!C374</f>
        <v>0</v>
      </c>
      <c r="D374" s="81" t="n">
        <f aca="false">Tabla_Simulada!D374-Tabla_ValidaciónMétodo!D374</f>
        <v>0</v>
      </c>
      <c r="E374" s="81" t="n">
        <f aca="false">Tabla_Simulada!E374-Tabla_ValidaciónMétodo!E374</f>
        <v>0</v>
      </c>
      <c r="F374" s="81" t="n">
        <f aca="false">Tabla_Simulada!F374-Tabla_ValidaciónMétodo!F374</f>
        <v>0</v>
      </c>
      <c r="G374" s="81" t="n">
        <f aca="false">Tabla_Simulada!G374-Tabla_ValidaciónMétodo!G374</f>
        <v>0</v>
      </c>
      <c r="H374" s="81" t="n">
        <f aca="false">Tabla_Simulada!H374-Tabla_ValidaciónMétodo!H374</f>
        <v>0</v>
      </c>
      <c r="I374" s="94" t="n">
        <f aca="false">Tabla_Simulada!I374-Tabla_ValidaciónMétodo!I374</f>
        <v>0</v>
      </c>
      <c r="J374" s="81" t="n">
        <f aca="false">Tabla_Simulada!J374-Tabla_ValidaciónMétodo!J374</f>
        <v>0</v>
      </c>
      <c r="K374" s="94" t="n">
        <f aca="false">Tabla_Simulada!K374-Tabla_ValidaciónMétodo!K374</f>
        <v>0</v>
      </c>
      <c r="L374" s="81" t="n">
        <f aca="false">Tabla_Simulada!L374-Tabla_ValidaciónMétodo!L374</f>
        <v>0</v>
      </c>
      <c r="M374" s="94" t="n">
        <f aca="false">Tabla_Simulada!M374-Tabla_ValidaciónMétodo!M374</f>
        <v>0</v>
      </c>
      <c r="N374" s="81" t="n">
        <f aca="false">Tabla_Simulada!N374-Tabla_ValidaciónMétodo!N374</f>
        <v>0</v>
      </c>
      <c r="O374" s="81" t="n">
        <f aca="false">Tabla_Simulada!P374-Tabla_ValidaciónMétodo!P374</f>
        <v>0</v>
      </c>
      <c r="P374" s="81" t="n">
        <f aca="false">Tabla_Simulada!Q374-Tabla_ValidaciónMétodo!Q374</f>
        <v>0</v>
      </c>
      <c r="Q374" s="81" t="n">
        <f aca="false">Tabla_Simulada!R374-Tabla_ValidaciónMétodo!R374</f>
        <v>0</v>
      </c>
      <c r="S374" s="81" t="n">
        <f aca="false">Tabla_Simulada!T374-Tabla_ValidaciónMétodo!T374</f>
        <v>0</v>
      </c>
      <c r="T374" s="81" t="n">
        <f aca="false">Tabla_Simulada!U374-Tabla_ValidaciónMétodo!U374</f>
        <v>0</v>
      </c>
      <c r="U374" s="81" t="n">
        <f aca="false">Tabla_Simulada!V374-Tabla_ValidaciónMétodo!V374</f>
        <v>0</v>
      </c>
      <c r="V374" s="81" t="n">
        <f aca="false">Tabla_Simulada!W374-Tabla_ValidaciónMétodo!W374</f>
        <v>0</v>
      </c>
      <c r="W374" s="81" t="n">
        <f aca="false">Tabla_Simulada!X374-Tabla_ValidaciónMétodo!X374</f>
        <v>0</v>
      </c>
      <c r="X374" s="81" t="n">
        <f aca="false">Tabla_Simulada!Y374-Tabla_ValidaciónMétodo!Y374</f>
        <v>0</v>
      </c>
      <c r="Y374" s="81" t="n">
        <f aca="false">Tabla_Simulada!Z374-Tabla_ValidaciónMétodo!Z374</f>
        <v>0</v>
      </c>
      <c r="Z374" s="81" t="n">
        <f aca="false">Tabla_Simulada!AA374-Tabla_ValidaciónMétodo!AA374</f>
        <v>0</v>
      </c>
      <c r="AC374" s="91" t="n">
        <f aca="false">Tabla_Simulada!AD374-Tabla_ValidaciónMétodo!AD374</f>
        <v>0</v>
      </c>
      <c r="AD374" s="92" t="n">
        <f aca="false">Tabla_Simulada!AE374-Tabla_ValidaciónMétodo!AE374</f>
        <v>0</v>
      </c>
      <c r="AE374" s="93" t="n">
        <f aca="false">Tabla_Simulada!AF374-Tabla_ValidaciónMétodo!AF374</f>
        <v>0</v>
      </c>
      <c r="AF374" s="92" t="n">
        <f aca="false">Tabla_Simulada!AG374-Tabla_ValidaciónMétodo!AG374</f>
        <v>0</v>
      </c>
      <c r="AG374" s="92" t="n">
        <f aca="false">Tabla_Simulada!AH374-Tabla_ValidaciónMétodo!AH374</f>
        <v>0</v>
      </c>
      <c r="AH374" s="92" t="n">
        <f aca="false">Tabla_Simulada!AI374-Tabla_ValidaciónMétodo!AI374</f>
        <v>0</v>
      </c>
      <c r="AI374" s="92" t="n">
        <f aca="false">Tabla_Simulada!AJ374-Tabla_ValidaciónMétodo!AJ374</f>
        <v>0</v>
      </c>
      <c r="AJ374" s="92" t="n">
        <f aca="false">Tabla_Simulada!AK374-Tabla_ValidaciónMétodo!AK374</f>
        <v>0</v>
      </c>
      <c r="AK374" s="92" t="n">
        <f aca="false">Tabla_Simulada!AL374-Tabla_ValidaciónMétodo!AL374</f>
        <v>0</v>
      </c>
      <c r="AL374" s="92" t="n">
        <f aca="false">Tabla_Simulada!AM374-Tabla_ValidaciónMétodo!AM374</f>
        <v>0</v>
      </c>
      <c r="AM374" s="92" t="n">
        <f aca="false">Tabla_Simulada!AN374-Tabla_ValidaciónMétodo!AN374</f>
        <v>0</v>
      </c>
      <c r="AO374" s="94" t="n">
        <f aca="false">Tabla_Simulada!AP374-Tabla_ValidaciónMétodo!AP374</f>
        <v>0</v>
      </c>
      <c r="AP374" s="81" t="n">
        <f aca="false">Tabla_Simulada!AQ374-Tabla_ValidaciónMétodo!AQ374</f>
        <v>0</v>
      </c>
      <c r="AQ374" s="94" t="n">
        <f aca="false">Tabla_Simulada!AR374-Tabla_ValidaciónMétodo!AR374</f>
        <v>0</v>
      </c>
      <c r="AR374" s="81" t="n">
        <f aca="false">Tabla_Simulada!AS374-Tabla_ValidaciónMétodo!AS374</f>
        <v>0</v>
      </c>
      <c r="AS374" s="94" t="n">
        <f aca="false">Tabla_Simulada!AT374-Tabla_ValidaciónMétodo!AT374</f>
        <v>0</v>
      </c>
      <c r="AT374" s="81" t="n">
        <f aca="false">Tabla_Simulada!AU374-Tabla_ValidaciónMétodo!AU374</f>
        <v>0</v>
      </c>
      <c r="AU374" s="94" t="n">
        <f aca="false">Tabla_Simulada!AV374-Tabla_ValidaciónMétodo!AV374</f>
        <v>0</v>
      </c>
      <c r="AV374" s="81" t="n">
        <f aca="false">Tabla_Simulada!AW374-Tabla_ValidaciónMétodo!AW374</f>
        <v>0</v>
      </c>
      <c r="AW374" s="94" t="n">
        <f aca="false">Tabla_Simulada!AX374-Tabla_ValidaciónMétodo!AX374</f>
        <v>0</v>
      </c>
      <c r="AX374" s="81" t="n">
        <f aca="false">Tabla_Simulada!AY374-Tabla_ValidaciónMétodo!AY374</f>
        <v>0</v>
      </c>
    </row>
    <row r="375" customFormat="false" ht="13.8" hidden="false" customHeight="false" outlineLevel="0" collapsed="false">
      <c r="A375" s="89" t="s">
        <v>54</v>
      </c>
      <c r="B375" s="81" t="n">
        <f aca="false">Tabla_Simulada!B375-Tabla_ValidaciónMétodo!B375</f>
        <v>0</v>
      </c>
      <c r="C375" s="81" t="n">
        <f aca="false">Tabla_Simulada!C375-Tabla_ValidaciónMétodo!C375</f>
        <v>0</v>
      </c>
      <c r="D375" s="81" t="n">
        <f aca="false">Tabla_Simulada!D375-Tabla_ValidaciónMétodo!D375</f>
        <v>0</v>
      </c>
      <c r="E375" s="81" t="n">
        <f aca="false">Tabla_Simulada!E375-Tabla_ValidaciónMétodo!E375</f>
        <v>0</v>
      </c>
      <c r="F375" s="81" t="n">
        <f aca="false">Tabla_Simulada!F375-Tabla_ValidaciónMétodo!F375</f>
        <v>0</v>
      </c>
      <c r="G375" s="81" t="n">
        <f aca="false">Tabla_Simulada!G375-Tabla_ValidaciónMétodo!G375</f>
        <v>0</v>
      </c>
      <c r="H375" s="81" t="n">
        <f aca="false">Tabla_Simulada!H375-Tabla_ValidaciónMétodo!H375</f>
        <v>0</v>
      </c>
      <c r="I375" s="94" t="n">
        <f aca="false">Tabla_Simulada!I375-Tabla_ValidaciónMétodo!I375</f>
        <v>0</v>
      </c>
      <c r="J375" s="81" t="n">
        <f aca="false">Tabla_Simulada!J375-Tabla_ValidaciónMétodo!J375</f>
        <v>0</v>
      </c>
      <c r="K375" s="94" t="n">
        <f aca="false">Tabla_Simulada!K375-Tabla_ValidaciónMétodo!K375</f>
        <v>0</v>
      </c>
      <c r="L375" s="81" t="n">
        <f aca="false">Tabla_Simulada!L375-Tabla_ValidaciónMétodo!L375</f>
        <v>0</v>
      </c>
      <c r="M375" s="94" t="n">
        <f aca="false">Tabla_Simulada!M375-Tabla_ValidaciónMétodo!M375</f>
        <v>0</v>
      </c>
      <c r="N375" s="81" t="n">
        <f aca="false">Tabla_Simulada!N375-Tabla_ValidaciónMétodo!N375</f>
        <v>0</v>
      </c>
      <c r="O375" s="81" t="n">
        <f aca="false">Tabla_Simulada!P375-Tabla_ValidaciónMétodo!P375</f>
        <v>0</v>
      </c>
      <c r="P375" s="81" t="n">
        <f aca="false">Tabla_Simulada!Q375-Tabla_ValidaciónMétodo!Q375</f>
        <v>0</v>
      </c>
      <c r="Q375" s="81" t="n">
        <f aca="false">Tabla_Simulada!R375-Tabla_ValidaciónMétodo!R375</f>
        <v>0</v>
      </c>
      <c r="S375" s="81" t="n">
        <f aca="false">Tabla_Simulada!T375-Tabla_ValidaciónMétodo!T375</f>
        <v>0</v>
      </c>
      <c r="T375" s="81" t="n">
        <f aca="false">Tabla_Simulada!U375-Tabla_ValidaciónMétodo!U375</f>
        <v>0</v>
      </c>
      <c r="U375" s="81" t="n">
        <f aca="false">Tabla_Simulada!V375-Tabla_ValidaciónMétodo!V375</f>
        <v>0</v>
      </c>
      <c r="V375" s="81" t="n">
        <f aca="false">Tabla_Simulada!W375-Tabla_ValidaciónMétodo!W375</f>
        <v>0</v>
      </c>
      <c r="W375" s="81" t="n">
        <f aca="false">Tabla_Simulada!X375-Tabla_ValidaciónMétodo!X375</f>
        <v>0</v>
      </c>
      <c r="X375" s="81" t="n">
        <f aca="false">Tabla_Simulada!Y375-Tabla_ValidaciónMétodo!Y375</f>
        <v>0</v>
      </c>
      <c r="Y375" s="81" t="n">
        <f aca="false">Tabla_Simulada!Z375-Tabla_ValidaciónMétodo!Z375</f>
        <v>0</v>
      </c>
      <c r="Z375" s="81" t="n">
        <f aca="false">Tabla_Simulada!AA375-Tabla_ValidaciónMétodo!AA375</f>
        <v>0</v>
      </c>
      <c r="AC375" s="91" t="n">
        <f aca="false">Tabla_Simulada!AD375-Tabla_ValidaciónMétodo!AD375</f>
        <v>0</v>
      </c>
      <c r="AD375" s="92" t="n">
        <f aca="false">Tabla_Simulada!AE375-Tabla_ValidaciónMétodo!AE375</f>
        <v>0</v>
      </c>
      <c r="AE375" s="93" t="n">
        <f aca="false">Tabla_Simulada!AF375-Tabla_ValidaciónMétodo!AF375</f>
        <v>0</v>
      </c>
      <c r="AF375" s="92" t="n">
        <f aca="false">Tabla_Simulada!AG375-Tabla_ValidaciónMétodo!AG375</f>
        <v>0</v>
      </c>
      <c r="AG375" s="92" t="n">
        <f aca="false">Tabla_Simulada!AH375-Tabla_ValidaciónMétodo!AH375</f>
        <v>0</v>
      </c>
      <c r="AH375" s="92" t="n">
        <f aca="false">Tabla_Simulada!AI375-Tabla_ValidaciónMétodo!AI375</f>
        <v>0</v>
      </c>
      <c r="AI375" s="92" t="n">
        <f aca="false">Tabla_Simulada!AJ375-Tabla_ValidaciónMétodo!AJ375</f>
        <v>0</v>
      </c>
      <c r="AJ375" s="92" t="n">
        <f aca="false">Tabla_Simulada!AK375-Tabla_ValidaciónMétodo!AK375</f>
        <v>0</v>
      </c>
      <c r="AK375" s="92" t="n">
        <f aca="false">Tabla_Simulada!AL375-Tabla_ValidaciónMétodo!AL375</f>
        <v>0</v>
      </c>
      <c r="AL375" s="92" t="n">
        <f aca="false">Tabla_Simulada!AM375-Tabla_ValidaciónMétodo!AM375</f>
        <v>0</v>
      </c>
      <c r="AM375" s="92" t="n">
        <f aca="false">Tabla_Simulada!AN375-Tabla_ValidaciónMétodo!AN375</f>
        <v>0</v>
      </c>
      <c r="AO375" s="94" t="n">
        <f aca="false">Tabla_Simulada!AP375-Tabla_ValidaciónMétodo!AP375</f>
        <v>0</v>
      </c>
      <c r="AP375" s="81" t="n">
        <f aca="false">Tabla_Simulada!AQ375-Tabla_ValidaciónMétodo!AQ375</f>
        <v>0</v>
      </c>
      <c r="AQ375" s="94" t="n">
        <f aca="false">Tabla_Simulada!AR375-Tabla_ValidaciónMétodo!AR375</f>
        <v>0</v>
      </c>
      <c r="AR375" s="81" t="n">
        <f aca="false">Tabla_Simulada!AS375-Tabla_ValidaciónMétodo!AS375</f>
        <v>0</v>
      </c>
      <c r="AS375" s="94" t="n">
        <f aca="false">Tabla_Simulada!AT375-Tabla_ValidaciónMétodo!AT375</f>
        <v>0</v>
      </c>
      <c r="AT375" s="81" t="n">
        <f aca="false">Tabla_Simulada!AU375-Tabla_ValidaciónMétodo!AU375</f>
        <v>0</v>
      </c>
      <c r="AU375" s="94" t="n">
        <f aca="false">Tabla_Simulada!AV375-Tabla_ValidaciónMétodo!AV375</f>
        <v>0</v>
      </c>
      <c r="AV375" s="81" t="n">
        <f aca="false">Tabla_Simulada!AW375-Tabla_ValidaciónMétodo!AW375</f>
        <v>0</v>
      </c>
      <c r="AW375" s="94" t="n">
        <f aca="false">Tabla_Simulada!AX375-Tabla_ValidaciónMétodo!AX375</f>
        <v>0</v>
      </c>
      <c r="AX375" s="81" t="n">
        <f aca="false">Tabla_Simulada!AY375-Tabla_ValidaciónMétodo!AY375</f>
        <v>0</v>
      </c>
    </row>
    <row r="376" customFormat="false" ht="13.8" hidden="false" customHeight="false" outlineLevel="0" collapsed="false">
      <c r="A376" s="89" t="s">
        <v>55</v>
      </c>
      <c r="B376" s="81" t="n">
        <f aca="false">Tabla_Simulada!B376-Tabla_ValidaciónMétodo!B376</f>
        <v>0</v>
      </c>
      <c r="C376" s="81" t="n">
        <f aca="false">Tabla_Simulada!C376-Tabla_ValidaciónMétodo!C376</f>
        <v>0</v>
      </c>
      <c r="D376" s="81" t="n">
        <f aca="false">Tabla_Simulada!D376-Tabla_ValidaciónMétodo!D376</f>
        <v>0</v>
      </c>
      <c r="E376" s="81" t="n">
        <f aca="false">Tabla_Simulada!E376-Tabla_ValidaciónMétodo!E376</f>
        <v>0</v>
      </c>
      <c r="F376" s="81" t="n">
        <f aca="false">Tabla_Simulada!F376-Tabla_ValidaciónMétodo!F376</f>
        <v>0</v>
      </c>
      <c r="G376" s="81" t="n">
        <f aca="false">Tabla_Simulada!G376-Tabla_ValidaciónMétodo!G376</f>
        <v>0</v>
      </c>
      <c r="H376" s="81" t="n">
        <f aca="false">Tabla_Simulada!H376-Tabla_ValidaciónMétodo!H376</f>
        <v>0</v>
      </c>
      <c r="I376" s="94" t="n">
        <f aca="false">Tabla_Simulada!I376-Tabla_ValidaciónMétodo!I376</f>
        <v>0</v>
      </c>
      <c r="J376" s="81" t="n">
        <f aca="false">Tabla_Simulada!J376-Tabla_ValidaciónMétodo!J376</f>
        <v>0</v>
      </c>
      <c r="K376" s="94" t="n">
        <f aca="false">Tabla_Simulada!K376-Tabla_ValidaciónMétodo!K376</f>
        <v>0</v>
      </c>
      <c r="L376" s="81" t="n">
        <f aca="false">Tabla_Simulada!L376-Tabla_ValidaciónMétodo!L376</f>
        <v>0</v>
      </c>
      <c r="M376" s="94" t="n">
        <f aca="false">Tabla_Simulada!M376-Tabla_ValidaciónMétodo!M376</f>
        <v>0</v>
      </c>
      <c r="N376" s="81" t="n">
        <f aca="false">Tabla_Simulada!N376-Tabla_ValidaciónMétodo!N376</f>
        <v>0</v>
      </c>
      <c r="O376" s="81" t="n">
        <f aca="false">Tabla_Simulada!P376-Tabla_ValidaciónMétodo!P376</f>
        <v>0</v>
      </c>
      <c r="P376" s="81" t="n">
        <f aca="false">Tabla_Simulada!Q376-Tabla_ValidaciónMétodo!Q376</f>
        <v>0</v>
      </c>
      <c r="Q376" s="81" t="n">
        <f aca="false">Tabla_Simulada!R376-Tabla_ValidaciónMétodo!R376</f>
        <v>0</v>
      </c>
      <c r="S376" s="81" t="n">
        <f aca="false">Tabla_Simulada!T376-Tabla_ValidaciónMétodo!T376</f>
        <v>0</v>
      </c>
      <c r="T376" s="81" t="n">
        <f aca="false">Tabla_Simulada!U376-Tabla_ValidaciónMétodo!U376</f>
        <v>0</v>
      </c>
      <c r="U376" s="81" t="n">
        <f aca="false">Tabla_Simulada!V376-Tabla_ValidaciónMétodo!V376</f>
        <v>0</v>
      </c>
      <c r="V376" s="81" t="n">
        <f aca="false">Tabla_Simulada!W376-Tabla_ValidaciónMétodo!W376</f>
        <v>0</v>
      </c>
      <c r="W376" s="81" t="n">
        <f aca="false">Tabla_Simulada!X376-Tabla_ValidaciónMétodo!X376</f>
        <v>0</v>
      </c>
      <c r="X376" s="81" t="n">
        <f aca="false">Tabla_Simulada!Y376-Tabla_ValidaciónMétodo!Y376</f>
        <v>0</v>
      </c>
      <c r="Y376" s="81" t="n">
        <f aca="false">Tabla_Simulada!Z376-Tabla_ValidaciónMétodo!Z376</f>
        <v>0</v>
      </c>
      <c r="Z376" s="81" t="n">
        <f aca="false">Tabla_Simulada!AA376-Tabla_ValidaciónMétodo!AA376</f>
        <v>0</v>
      </c>
      <c r="AC376" s="91" t="n">
        <f aca="false">Tabla_Simulada!AD376-Tabla_ValidaciónMétodo!AD376</f>
        <v>0</v>
      </c>
      <c r="AD376" s="92" t="n">
        <f aca="false">Tabla_Simulada!AE376-Tabla_ValidaciónMétodo!AE376</f>
        <v>0</v>
      </c>
      <c r="AE376" s="93" t="n">
        <f aca="false">Tabla_Simulada!AF376-Tabla_ValidaciónMétodo!AF376</f>
        <v>0</v>
      </c>
      <c r="AF376" s="92" t="n">
        <f aca="false">Tabla_Simulada!AG376-Tabla_ValidaciónMétodo!AG376</f>
        <v>0</v>
      </c>
      <c r="AG376" s="92" t="n">
        <f aca="false">Tabla_Simulada!AH376-Tabla_ValidaciónMétodo!AH376</f>
        <v>0</v>
      </c>
      <c r="AH376" s="92" t="n">
        <f aca="false">Tabla_Simulada!AI376-Tabla_ValidaciónMétodo!AI376</f>
        <v>0</v>
      </c>
      <c r="AI376" s="92" t="n">
        <f aca="false">Tabla_Simulada!AJ376-Tabla_ValidaciónMétodo!AJ376</f>
        <v>0</v>
      </c>
      <c r="AJ376" s="92" t="n">
        <f aca="false">Tabla_Simulada!AK376-Tabla_ValidaciónMétodo!AK376</f>
        <v>0</v>
      </c>
      <c r="AK376" s="92" t="n">
        <f aca="false">Tabla_Simulada!AL376-Tabla_ValidaciónMétodo!AL376</f>
        <v>0</v>
      </c>
      <c r="AL376" s="92" t="n">
        <f aca="false">Tabla_Simulada!AM376-Tabla_ValidaciónMétodo!AM376</f>
        <v>0</v>
      </c>
      <c r="AM376" s="92" t="n">
        <f aca="false">Tabla_Simulada!AN376-Tabla_ValidaciónMétodo!AN376</f>
        <v>0</v>
      </c>
      <c r="AO376" s="94" t="n">
        <f aca="false">Tabla_Simulada!AP376-Tabla_ValidaciónMétodo!AP376</f>
        <v>0</v>
      </c>
      <c r="AP376" s="81" t="n">
        <f aca="false">Tabla_Simulada!AQ376-Tabla_ValidaciónMétodo!AQ376</f>
        <v>0</v>
      </c>
      <c r="AQ376" s="94" t="n">
        <f aca="false">Tabla_Simulada!AR376-Tabla_ValidaciónMétodo!AR376</f>
        <v>0</v>
      </c>
      <c r="AR376" s="81" t="n">
        <f aca="false">Tabla_Simulada!AS376-Tabla_ValidaciónMétodo!AS376</f>
        <v>0</v>
      </c>
      <c r="AS376" s="94" t="n">
        <f aca="false">Tabla_Simulada!AT376-Tabla_ValidaciónMétodo!AT376</f>
        <v>0</v>
      </c>
      <c r="AT376" s="81" t="n">
        <f aca="false">Tabla_Simulada!AU376-Tabla_ValidaciónMétodo!AU376</f>
        <v>0</v>
      </c>
      <c r="AU376" s="94" t="n">
        <f aca="false">Tabla_Simulada!AV376-Tabla_ValidaciónMétodo!AV376</f>
        <v>0</v>
      </c>
      <c r="AV376" s="81" t="n">
        <f aca="false">Tabla_Simulada!AW376-Tabla_ValidaciónMétodo!AW376</f>
        <v>0</v>
      </c>
      <c r="AW376" s="94" t="n">
        <f aca="false">Tabla_Simulada!AX376-Tabla_ValidaciónMétodo!AX376</f>
        <v>0</v>
      </c>
      <c r="AX376" s="81" t="n">
        <f aca="false">Tabla_Simulada!AY376-Tabla_ValidaciónMétodo!AY376</f>
        <v>0</v>
      </c>
    </row>
    <row r="377" customFormat="false" ht="13.8" hidden="false" customHeight="false" outlineLevel="0" collapsed="false">
      <c r="A377" s="89" t="s">
        <v>56</v>
      </c>
      <c r="B377" s="81" t="n">
        <f aca="false">Tabla_Simulada!B377-Tabla_ValidaciónMétodo!B377</f>
        <v>0</v>
      </c>
      <c r="C377" s="81" t="n">
        <f aca="false">Tabla_Simulada!C377-Tabla_ValidaciónMétodo!C377</f>
        <v>0</v>
      </c>
      <c r="D377" s="81" t="n">
        <f aca="false">Tabla_Simulada!D377-Tabla_ValidaciónMétodo!D377</f>
        <v>0</v>
      </c>
      <c r="E377" s="81" t="n">
        <f aca="false">Tabla_Simulada!E377-Tabla_ValidaciónMétodo!E377</f>
        <v>0</v>
      </c>
      <c r="F377" s="81" t="n">
        <f aca="false">Tabla_Simulada!F377-Tabla_ValidaciónMétodo!F377</f>
        <v>0</v>
      </c>
      <c r="G377" s="81" t="n">
        <f aca="false">Tabla_Simulada!G377-Tabla_ValidaciónMétodo!G377</f>
        <v>0</v>
      </c>
      <c r="H377" s="81" t="n">
        <f aca="false">Tabla_Simulada!H377-Tabla_ValidaciónMétodo!H377</f>
        <v>0</v>
      </c>
      <c r="I377" s="94" t="n">
        <f aca="false">Tabla_Simulada!I377-Tabla_ValidaciónMétodo!I377</f>
        <v>0</v>
      </c>
      <c r="J377" s="81" t="n">
        <f aca="false">Tabla_Simulada!J377-Tabla_ValidaciónMétodo!J377</f>
        <v>0</v>
      </c>
      <c r="K377" s="94" t="n">
        <f aca="false">Tabla_Simulada!K377-Tabla_ValidaciónMétodo!K377</f>
        <v>0</v>
      </c>
      <c r="L377" s="81" t="n">
        <f aca="false">Tabla_Simulada!L377-Tabla_ValidaciónMétodo!L377</f>
        <v>0</v>
      </c>
      <c r="M377" s="94" t="n">
        <f aca="false">Tabla_Simulada!M377-Tabla_ValidaciónMétodo!M377</f>
        <v>0</v>
      </c>
      <c r="N377" s="81" t="n">
        <f aca="false">Tabla_Simulada!N377-Tabla_ValidaciónMétodo!N377</f>
        <v>0</v>
      </c>
      <c r="O377" s="81" t="n">
        <f aca="false">Tabla_Simulada!P377-Tabla_ValidaciónMétodo!P377</f>
        <v>0</v>
      </c>
      <c r="P377" s="81" t="n">
        <f aca="false">Tabla_Simulada!Q377-Tabla_ValidaciónMétodo!Q377</f>
        <v>0</v>
      </c>
      <c r="Q377" s="81" t="n">
        <f aca="false">Tabla_Simulada!R377-Tabla_ValidaciónMétodo!R377</f>
        <v>0</v>
      </c>
      <c r="S377" s="81" t="n">
        <f aca="false">Tabla_Simulada!T377-Tabla_ValidaciónMétodo!T377</f>
        <v>0</v>
      </c>
      <c r="T377" s="81" t="n">
        <f aca="false">Tabla_Simulada!U377-Tabla_ValidaciónMétodo!U377</f>
        <v>0</v>
      </c>
      <c r="U377" s="81" t="n">
        <f aca="false">Tabla_Simulada!V377-Tabla_ValidaciónMétodo!V377</f>
        <v>0</v>
      </c>
      <c r="V377" s="81" t="n">
        <f aca="false">Tabla_Simulada!W377-Tabla_ValidaciónMétodo!W377</f>
        <v>0</v>
      </c>
      <c r="W377" s="81" t="n">
        <f aca="false">Tabla_Simulada!X377-Tabla_ValidaciónMétodo!X377</f>
        <v>0</v>
      </c>
      <c r="X377" s="81" t="n">
        <f aca="false">Tabla_Simulada!Y377-Tabla_ValidaciónMétodo!Y377</f>
        <v>0</v>
      </c>
      <c r="Y377" s="81" t="n">
        <f aca="false">Tabla_Simulada!Z377-Tabla_ValidaciónMétodo!Z377</f>
        <v>0</v>
      </c>
      <c r="Z377" s="81" t="n">
        <f aca="false">Tabla_Simulada!AA377-Tabla_ValidaciónMétodo!AA377</f>
        <v>0</v>
      </c>
      <c r="AC377" s="91" t="n">
        <f aca="false">Tabla_Simulada!AD377-Tabla_ValidaciónMétodo!AD377</f>
        <v>0</v>
      </c>
      <c r="AD377" s="92" t="n">
        <f aca="false">Tabla_Simulada!AE377-Tabla_ValidaciónMétodo!AE377</f>
        <v>0</v>
      </c>
      <c r="AE377" s="93" t="n">
        <f aca="false">Tabla_Simulada!AF377-Tabla_ValidaciónMétodo!AF377</f>
        <v>0</v>
      </c>
      <c r="AF377" s="92" t="n">
        <f aca="false">Tabla_Simulada!AG377-Tabla_ValidaciónMétodo!AG377</f>
        <v>0</v>
      </c>
      <c r="AG377" s="92" t="n">
        <f aca="false">Tabla_Simulada!AH377-Tabla_ValidaciónMétodo!AH377</f>
        <v>0</v>
      </c>
      <c r="AH377" s="92" t="n">
        <f aca="false">Tabla_Simulada!AI377-Tabla_ValidaciónMétodo!AI377</f>
        <v>0</v>
      </c>
      <c r="AI377" s="92" t="n">
        <f aca="false">Tabla_Simulada!AJ377-Tabla_ValidaciónMétodo!AJ377</f>
        <v>0</v>
      </c>
      <c r="AJ377" s="92" t="n">
        <f aca="false">Tabla_Simulada!AK377-Tabla_ValidaciónMétodo!AK377</f>
        <v>0</v>
      </c>
      <c r="AK377" s="92" t="n">
        <f aca="false">Tabla_Simulada!AL377-Tabla_ValidaciónMétodo!AL377</f>
        <v>0</v>
      </c>
      <c r="AL377" s="92" t="n">
        <f aca="false">Tabla_Simulada!AM377-Tabla_ValidaciónMétodo!AM377</f>
        <v>0</v>
      </c>
      <c r="AM377" s="92" t="n">
        <f aca="false">Tabla_Simulada!AN377-Tabla_ValidaciónMétodo!AN377</f>
        <v>0</v>
      </c>
      <c r="AO377" s="94" t="n">
        <f aca="false">Tabla_Simulada!AP377-Tabla_ValidaciónMétodo!AP377</f>
        <v>0</v>
      </c>
      <c r="AP377" s="81" t="n">
        <f aca="false">Tabla_Simulada!AQ377-Tabla_ValidaciónMétodo!AQ377</f>
        <v>0</v>
      </c>
      <c r="AQ377" s="94" t="n">
        <f aca="false">Tabla_Simulada!AR377-Tabla_ValidaciónMétodo!AR377</f>
        <v>0</v>
      </c>
      <c r="AR377" s="81" t="n">
        <f aca="false">Tabla_Simulada!AS377-Tabla_ValidaciónMétodo!AS377</f>
        <v>0</v>
      </c>
      <c r="AS377" s="94" t="n">
        <f aca="false">Tabla_Simulada!AT377-Tabla_ValidaciónMétodo!AT377</f>
        <v>0</v>
      </c>
      <c r="AT377" s="81" t="n">
        <f aca="false">Tabla_Simulada!AU377-Tabla_ValidaciónMétodo!AU377</f>
        <v>0</v>
      </c>
      <c r="AU377" s="94" t="n">
        <f aca="false">Tabla_Simulada!AV377-Tabla_ValidaciónMétodo!AV377</f>
        <v>0</v>
      </c>
      <c r="AV377" s="81" t="n">
        <f aca="false">Tabla_Simulada!AW377-Tabla_ValidaciónMétodo!AW377</f>
        <v>0</v>
      </c>
      <c r="AW377" s="94" t="n">
        <f aca="false">Tabla_Simulada!AX377-Tabla_ValidaciónMétodo!AX377</f>
        <v>0</v>
      </c>
      <c r="AX377" s="81" t="n">
        <f aca="false">Tabla_Simulada!AY377-Tabla_ValidaciónMétodo!AY377</f>
        <v>0</v>
      </c>
    </row>
    <row r="378" customFormat="false" ht="13.8" hidden="false" customHeight="false" outlineLevel="0" collapsed="false">
      <c r="A378" s="89" t="s">
        <v>57</v>
      </c>
      <c r="B378" s="81" t="n">
        <f aca="false">Tabla_Simulada!B378-Tabla_ValidaciónMétodo!B378</f>
        <v>0</v>
      </c>
      <c r="C378" s="81" t="n">
        <f aca="false">Tabla_Simulada!C378-Tabla_ValidaciónMétodo!C378</f>
        <v>0</v>
      </c>
      <c r="D378" s="81" t="n">
        <f aca="false">Tabla_Simulada!D378-Tabla_ValidaciónMétodo!D378</f>
        <v>0</v>
      </c>
      <c r="E378" s="81" t="n">
        <f aca="false">Tabla_Simulada!E378-Tabla_ValidaciónMétodo!E378</f>
        <v>0</v>
      </c>
      <c r="F378" s="81" t="n">
        <f aca="false">Tabla_Simulada!F378-Tabla_ValidaciónMétodo!F378</f>
        <v>0</v>
      </c>
      <c r="G378" s="81" t="n">
        <f aca="false">Tabla_Simulada!G378-Tabla_ValidaciónMétodo!G378</f>
        <v>0</v>
      </c>
      <c r="H378" s="81" t="n">
        <f aca="false">Tabla_Simulada!H378-Tabla_ValidaciónMétodo!H378</f>
        <v>0</v>
      </c>
      <c r="I378" s="94" t="n">
        <f aca="false">Tabla_Simulada!I378-Tabla_ValidaciónMétodo!I378</f>
        <v>0</v>
      </c>
      <c r="J378" s="81" t="n">
        <f aca="false">Tabla_Simulada!J378-Tabla_ValidaciónMétodo!J378</f>
        <v>0</v>
      </c>
      <c r="K378" s="94" t="n">
        <f aca="false">Tabla_Simulada!K378-Tabla_ValidaciónMétodo!K378</f>
        <v>0</v>
      </c>
      <c r="L378" s="81" t="n">
        <f aca="false">Tabla_Simulada!L378-Tabla_ValidaciónMétodo!L378</f>
        <v>0</v>
      </c>
      <c r="M378" s="94" t="n">
        <f aca="false">Tabla_Simulada!M378-Tabla_ValidaciónMétodo!M378</f>
        <v>0</v>
      </c>
      <c r="N378" s="81" t="n">
        <f aca="false">Tabla_Simulada!N378-Tabla_ValidaciónMétodo!N378</f>
        <v>0</v>
      </c>
      <c r="O378" s="81" t="n">
        <f aca="false">Tabla_Simulada!P378-Tabla_ValidaciónMétodo!P378</f>
        <v>0</v>
      </c>
      <c r="P378" s="81" t="n">
        <f aca="false">Tabla_Simulada!Q378-Tabla_ValidaciónMétodo!Q378</f>
        <v>0</v>
      </c>
      <c r="Q378" s="81" t="n">
        <f aca="false">Tabla_Simulada!R378-Tabla_ValidaciónMétodo!R378</f>
        <v>0</v>
      </c>
      <c r="S378" s="81" t="n">
        <f aca="false">Tabla_Simulada!T378-Tabla_ValidaciónMétodo!T378</f>
        <v>0</v>
      </c>
      <c r="T378" s="81" t="n">
        <f aca="false">Tabla_Simulada!U378-Tabla_ValidaciónMétodo!U378</f>
        <v>0</v>
      </c>
      <c r="U378" s="81" t="n">
        <f aca="false">Tabla_Simulada!V378-Tabla_ValidaciónMétodo!V378</f>
        <v>0</v>
      </c>
      <c r="V378" s="81" t="n">
        <f aca="false">Tabla_Simulada!W378-Tabla_ValidaciónMétodo!W378</f>
        <v>0</v>
      </c>
      <c r="W378" s="81" t="n">
        <f aca="false">Tabla_Simulada!X378-Tabla_ValidaciónMétodo!X378</f>
        <v>0</v>
      </c>
      <c r="X378" s="81" t="n">
        <f aca="false">Tabla_Simulada!Y378-Tabla_ValidaciónMétodo!Y378</f>
        <v>0</v>
      </c>
      <c r="Y378" s="81" t="n">
        <f aca="false">Tabla_Simulada!Z378-Tabla_ValidaciónMétodo!Z378</f>
        <v>0</v>
      </c>
      <c r="Z378" s="81" t="n">
        <f aca="false">Tabla_Simulada!AA378-Tabla_ValidaciónMétodo!AA378</f>
        <v>0</v>
      </c>
      <c r="AC378" s="91" t="n">
        <f aca="false">Tabla_Simulada!AD378-Tabla_ValidaciónMétodo!AD378</f>
        <v>0</v>
      </c>
      <c r="AD378" s="92" t="n">
        <f aca="false">Tabla_Simulada!AE378-Tabla_ValidaciónMétodo!AE378</f>
        <v>0</v>
      </c>
      <c r="AE378" s="93" t="n">
        <f aca="false">Tabla_Simulada!AF378-Tabla_ValidaciónMétodo!AF378</f>
        <v>0</v>
      </c>
      <c r="AF378" s="92" t="n">
        <f aca="false">Tabla_Simulada!AG378-Tabla_ValidaciónMétodo!AG378</f>
        <v>0</v>
      </c>
      <c r="AG378" s="92" t="n">
        <f aca="false">Tabla_Simulada!AH378-Tabla_ValidaciónMétodo!AH378</f>
        <v>0</v>
      </c>
      <c r="AH378" s="92" t="n">
        <f aca="false">Tabla_Simulada!AI378-Tabla_ValidaciónMétodo!AI378</f>
        <v>0</v>
      </c>
      <c r="AI378" s="92" t="n">
        <f aca="false">Tabla_Simulada!AJ378-Tabla_ValidaciónMétodo!AJ378</f>
        <v>0</v>
      </c>
      <c r="AJ378" s="92" t="n">
        <f aca="false">Tabla_Simulada!AK378-Tabla_ValidaciónMétodo!AK378</f>
        <v>0</v>
      </c>
      <c r="AK378" s="92" t="n">
        <f aca="false">Tabla_Simulada!AL378-Tabla_ValidaciónMétodo!AL378</f>
        <v>0</v>
      </c>
      <c r="AL378" s="92" t="n">
        <f aca="false">Tabla_Simulada!AM378-Tabla_ValidaciónMétodo!AM378</f>
        <v>0</v>
      </c>
      <c r="AM378" s="92" t="n">
        <f aca="false">Tabla_Simulada!AN378-Tabla_ValidaciónMétodo!AN378</f>
        <v>0</v>
      </c>
      <c r="AO378" s="94" t="n">
        <f aca="false">Tabla_Simulada!AP378-Tabla_ValidaciónMétodo!AP378</f>
        <v>0</v>
      </c>
      <c r="AP378" s="81" t="n">
        <f aca="false">Tabla_Simulada!AQ378-Tabla_ValidaciónMétodo!AQ378</f>
        <v>0</v>
      </c>
      <c r="AQ378" s="94" t="n">
        <f aca="false">Tabla_Simulada!AR378-Tabla_ValidaciónMétodo!AR378</f>
        <v>0</v>
      </c>
      <c r="AR378" s="81" t="n">
        <f aca="false">Tabla_Simulada!AS378-Tabla_ValidaciónMétodo!AS378</f>
        <v>0</v>
      </c>
      <c r="AS378" s="94" t="n">
        <f aca="false">Tabla_Simulada!AT378-Tabla_ValidaciónMétodo!AT378</f>
        <v>0</v>
      </c>
      <c r="AT378" s="81" t="n">
        <f aca="false">Tabla_Simulada!AU378-Tabla_ValidaciónMétodo!AU378</f>
        <v>0</v>
      </c>
      <c r="AU378" s="94" t="n">
        <f aca="false">Tabla_Simulada!AV378-Tabla_ValidaciónMétodo!AV378</f>
        <v>0</v>
      </c>
      <c r="AV378" s="81" t="n">
        <f aca="false">Tabla_Simulada!AW378-Tabla_ValidaciónMétodo!AW378</f>
        <v>0</v>
      </c>
      <c r="AW378" s="94" t="n">
        <f aca="false">Tabla_Simulada!AX378-Tabla_ValidaciónMétodo!AX378</f>
        <v>0</v>
      </c>
      <c r="AX378" s="81" t="n">
        <f aca="false">Tabla_Simulada!AY378-Tabla_ValidaciónMétodo!AY378</f>
        <v>0</v>
      </c>
    </row>
    <row r="379" customFormat="false" ht="13.8" hidden="false" customHeight="false" outlineLevel="0" collapsed="false">
      <c r="A379" s="89" t="s">
        <v>58</v>
      </c>
      <c r="B379" s="81" t="n">
        <f aca="false">Tabla_Simulada!B379-Tabla_ValidaciónMétodo!B379</f>
        <v>0</v>
      </c>
      <c r="C379" s="81" t="n">
        <f aca="false">Tabla_Simulada!C379-Tabla_ValidaciónMétodo!C379</f>
        <v>0</v>
      </c>
      <c r="D379" s="81" t="n">
        <f aca="false">Tabla_Simulada!D379-Tabla_ValidaciónMétodo!D379</f>
        <v>0</v>
      </c>
      <c r="E379" s="81" t="n">
        <f aca="false">Tabla_Simulada!E379-Tabla_ValidaciónMétodo!E379</f>
        <v>0</v>
      </c>
      <c r="F379" s="81" t="n">
        <f aca="false">Tabla_Simulada!F379-Tabla_ValidaciónMétodo!F379</f>
        <v>0</v>
      </c>
      <c r="G379" s="81" t="n">
        <f aca="false">Tabla_Simulada!G379-Tabla_ValidaciónMétodo!G379</f>
        <v>0</v>
      </c>
      <c r="H379" s="81" t="n">
        <f aca="false">Tabla_Simulada!H379-Tabla_ValidaciónMétodo!H379</f>
        <v>0</v>
      </c>
      <c r="I379" s="94" t="n">
        <f aca="false">Tabla_Simulada!I379-Tabla_ValidaciónMétodo!I379</f>
        <v>0</v>
      </c>
      <c r="J379" s="81" t="n">
        <f aca="false">Tabla_Simulada!J379-Tabla_ValidaciónMétodo!J379</f>
        <v>0</v>
      </c>
      <c r="K379" s="94" t="n">
        <f aca="false">Tabla_Simulada!K379-Tabla_ValidaciónMétodo!K379</f>
        <v>0</v>
      </c>
      <c r="L379" s="81" t="n">
        <f aca="false">Tabla_Simulada!L379-Tabla_ValidaciónMétodo!L379</f>
        <v>0</v>
      </c>
      <c r="M379" s="94" t="n">
        <f aca="false">Tabla_Simulada!M379-Tabla_ValidaciónMétodo!M379</f>
        <v>0</v>
      </c>
      <c r="N379" s="81" t="n">
        <f aca="false">Tabla_Simulada!N379-Tabla_ValidaciónMétodo!N379</f>
        <v>0</v>
      </c>
      <c r="O379" s="81" t="n">
        <f aca="false">Tabla_Simulada!P379-Tabla_ValidaciónMétodo!P379</f>
        <v>0</v>
      </c>
      <c r="P379" s="81" t="n">
        <f aca="false">Tabla_Simulada!Q379-Tabla_ValidaciónMétodo!Q379</f>
        <v>0</v>
      </c>
      <c r="Q379" s="81" t="n">
        <f aca="false">Tabla_Simulada!R379-Tabla_ValidaciónMétodo!R379</f>
        <v>0</v>
      </c>
      <c r="S379" s="81" t="n">
        <f aca="false">Tabla_Simulada!T379-Tabla_ValidaciónMétodo!T379</f>
        <v>0</v>
      </c>
      <c r="T379" s="81" t="n">
        <f aca="false">Tabla_Simulada!U379-Tabla_ValidaciónMétodo!U379</f>
        <v>0</v>
      </c>
      <c r="U379" s="81" t="n">
        <f aca="false">Tabla_Simulada!V379-Tabla_ValidaciónMétodo!V379</f>
        <v>0</v>
      </c>
      <c r="V379" s="81" t="n">
        <f aca="false">Tabla_Simulada!W379-Tabla_ValidaciónMétodo!W379</f>
        <v>0</v>
      </c>
      <c r="W379" s="81" t="n">
        <f aca="false">Tabla_Simulada!X379-Tabla_ValidaciónMétodo!X379</f>
        <v>0</v>
      </c>
      <c r="X379" s="81" t="n">
        <f aca="false">Tabla_Simulada!Y379-Tabla_ValidaciónMétodo!Y379</f>
        <v>0</v>
      </c>
      <c r="Y379" s="81" t="n">
        <f aca="false">Tabla_Simulada!Z379-Tabla_ValidaciónMétodo!Z379</f>
        <v>0</v>
      </c>
      <c r="Z379" s="81" t="n">
        <f aca="false">Tabla_Simulada!AA379-Tabla_ValidaciónMétodo!AA379</f>
        <v>0</v>
      </c>
      <c r="AC379" s="91" t="n">
        <f aca="false">Tabla_Simulada!AD379-Tabla_ValidaciónMétodo!AD379</f>
        <v>0</v>
      </c>
      <c r="AD379" s="92" t="n">
        <f aca="false">Tabla_Simulada!AE379-Tabla_ValidaciónMétodo!AE379</f>
        <v>0</v>
      </c>
      <c r="AE379" s="93" t="n">
        <f aca="false">Tabla_Simulada!AF379-Tabla_ValidaciónMétodo!AF379</f>
        <v>0</v>
      </c>
      <c r="AF379" s="92" t="n">
        <f aca="false">Tabla_Simulada!AG379-Tabla_ValidaciónMétodo!AG379</f>
        <v>0</v>
      </c>
      <c r="AG379" s="92" t="n">
        <f aca="false">Tabla_Simulada!AH379-Tabla_ValidaciónMétodo!AH379</f>
        <v>0</v>
      </c>
      <c r="AH379" s="92" t="n">
        <f aca="false">Tabla_Simulada!AI379-Tabla_ValidaciónMétodo!AI379</f>
        <v>0</v>
      </c>
      <c r="AI379" s="92" t="n">
        <f aca="false">Tabla_Simulada!AJ379-Tabla_ValidaciónMétodo!AJ379</f>
        <v>0</v>
      </c>
      <c r="AJ379" s="92" t="n">
        <f aca="false">Tabla_Simulada!AK379-Tabla_ValidaciónMétodo!AK379</f>
        <v>0</v>
      </c>
      <c r="AK379" s="92" t="n">
        <f aca="false">Tabla_Simulada!AL379-Tabla_ValidaciónMétodo!AL379</f>
        <v>0</v>
      </c>
      <c r="AL379" s="92" t="n">
        <f aca="false">Tabla_Simulada!AM379-Tabla_ValidaciónMétodo!AM379</f>
        <v>0</v>
      </c>
      <c r="AM379" s="92" t="n">
        <f aca="false">Tabla_Simulada!AN379-Tabla_ValidaciónMétodo!AN379</f>
        <v>0</v>
      </c>
      <c r="AO379" s="94" t="n">
        <f aca="false">Tabla_Simulada!AP379-Tabla_ValidaciónMétodo!AP379</f>
        <v>0</v>
      </c>
      <c r="AP379" s="81" t="n">
        <f aca="false">Tabla_Simulada!AQ379-Tabla_ValidaciónMétodo!AQ379</f>
        <v>0</v>
      </c>
      <c r="AQ379" s="94" t="n">
        <f aca="false">Tabla_Simulada!AR379-Tabla_ValidaciónMétodo!AR379</f>
        <v>0</v>
      </c>
      <c r="AR379" s="81" t="n">
        <f aca="false">Tabla_Simulada!AS379-Tabla_ValidaciónMétodo!AS379</f>
        <v>0</v>
      </c>
      <c r="AS379" s="94" t="n">
        <f aca="false">Tabla_Simulada!AT379-Tabla_ValidaciónMétodo!AT379</f>
        <v>0</v>
      </c>
      <c r="AT379" s="81" t="n">
        <f aca="false">Tabla_Simulada!AU379-Tabla_ValidaciónMétodo!AU379</f>
        <v>0</v>
      </c>
      <c r="AU379" s="94" t="n">
        <f aca="false">Tabla_Simulada!AV379-Tabla_ValidaciónMétodo!AV379</f>
        <v>0</v>
      </c>
      <c r="AV379" s="81" t="n">
        <f aca="false">Tabla_Simulada!AW379-Tabla_ValidaciónMétodo!AW379</f>
        <v>0</v>
      </c>
      <c r="AW379" s="94" t="n">
        <f aca="false">Tabla_Simulada!AX379-Tabla_ValidaciónMétodo!AX379</f>
        <v>0</v>
      </c>
      <c r="AX379" s="81" t="n">
        <f aca="false">Tabla_Simulada!AY379-Tabla_ValidaciónMétodo!AY379</f>
        <v>0</v>
      </c>
    </row>
    <row r="380" customFormat="false" ht="13.8" hidden="false" customHeight="false" outlineLevel="0" collapsed="false">
      <c r="A380" s="89" t="s">
        <v>59</v>
      </c>
      <c r="B380" s="81" t="n">
        <f aca="false">Tabla_Simulada!B380-Tabla_ValidaciónMétodo!B380</f>
        <v>0</v>
      </c>
      <c r="C380" s="81" t="n">
        <f aca="false">Tabla_Simulada!C380-Tabla_ValidaciónMétodo!C380</f>
        <v>0</v>
      </c>
      <c r="D380" s="81" t="n">
        <f aca="false">Tabla_Simulada!D380-Tabla_ValidaciónMétodo!D380</f>
        <v>0</v>
      </c>
      <c r="E380" s="81" t="n">
        <f aca="false">Tabla_Simulada!E380-Tabla_ValidaciónMétodo!E380</f>
        <v>0</v>
      </c>
      <c r="F380" s="81" t="n">
        <f aca="false">Tabla_Simulada!F380-Tabla_ValidaciónMétodo!F380</f>
        <v>0</v>
      </c>
      <c r="G380" s="81" t="n">
        <f aca="false">Tabla_Simulada!G380-Tabla_ValidaciónMétodo!G380</f>
        <v>0</v>
      </c>
      <c r="H380" s="81" t="n">
        <f aca="false">Tabla_Simulada!H380-Tabla_ValidaciónMétodo!H380</f>
        <v>0</v>
      </c>
      <c r="I380" s="94" t="n">
        <f aca="false">Tabla_Simulada!I380-Tabla_ValidaciónMétodo!I380</f>
        <v>0</v>
      </c>
      <c r="J380" s="81" t="n">
        <f aca="false">Tabla_Simulada!J380-Tabla_ValidaciónMétodo!J380</f>
        <v>0</v>
      </c>
      <c r="K380" s="94" t="n">
        <f aca="false">Tabla_Simulada!K380-Tabla_ValidaciónMétodo!K380</f>
        <v>0</v>
      </c>
      <c r="L380" s="81" t="n">
        <f aca="false">Tabla_Simulada!L380-Tabla_ValidaciónMétodo!L380</f>
        <v>0</v>
      </c>
      <c r="M380" s="94" t="n">
        <f aca="false">Tabla_Simulada!M380-Tabla_ValidaciónMétodo!M380</f>
        <v>0</v>
      </c>
      <c r="N380" s="81" t="n">
        <f aca="false">Tabla_Simulada!N380-Tabla_ValidaciónMétodo!N380</f>
        <v>0</v>
      </c>
      <c r="O380" s="81" t="n">
        <f aca="false">Tabla_Simulada!P380-Tabla_ValidaciónMétodo!P380</f>
        <v>0</v>
      </c>
      <c r="P380" s="81" t="n">
        <f aca="false">Tabla_Simulada!Q380-Tabla_ValidaciónMétodo!Q380</f>
        <v>0</v>
      </c>
      <c r="Q380" s="81" t="n">
        <f aca="false">Tabla_Simulada!R380-Tabla_ValidaciónMétodo!R380</f>
        <v>0</v>
      </c>
      <c r="S380" s="81" t="n">
        <f aca="false">Tabla_Simulada!T380-Tabla_ValidaciónMétodo!T380</f>
        <v>0</v>
      </c>
      <c r="T380" s="81" t="n">
        <f aca="false">Tabla_Simulada!U380-Tabla_ValidaciónMétodo!U380</f>
        <v>0</v>
      </c>
      <c r="U380" s="81" t="n">
        <f aca="false">Tabla_Simulada!V380-Tabla_ValidaciónMétodo!V380</f>
        <v>0</v>
      </c>
      <c r="V380" s="81" t="n">
        <f aca="false">Tabla_Simulada!W380-Tabla_ValidaciónMétodo!W380</f>
        <v>0</v>
      </c>
      <c r="W380" s="81" t="n">
        <f aca="false">Tabla_Simulada!X380-Tabla_ValidaciónMétodo!X380</f>
        <v>0</v>
      </c>
      <c r="X380" s="81" t="n">
        <f aca="false">Tabla_Simulada!Y380-Tabla_ValidaciónMétodo!Y380</f>
        <v>0</v>
      </c>
      <c r="Y380" s="81" t="n">
        <f aca="false">Tabla_Simulada!Z380-Tabla_ValidaciónMétodo!Z380</f>
        <v>0</v>
      </c>
      <c r="Z380" s="81" t="n">
        <f aca="false">Tabla_Simulada!AA380-Tabla_ValidaciónMétodo!AA380</f>
        <v>0</v>
      </c>
      <c r="AC380" s="91" t="n">
        <f aca="false">Tabla_Simulada!AD380-Tabla_ValidaciónMétodo!AD380</f>
        <v>0</v>
      </c>
      <c r="AD380" s="92" t="n">
        <f aca="false">Tabla_Simulada!AE380-Tabla_ValidaciónMétodo!AE380</f>
        <v>0</v>
      </c>
      <c r="AE380" s="93" t="n">
        <f aca="false">Tabla_Simulada!AF380-Tabla_ValidaciónMétodo!AF380</f>
        <v>0</v>
      </c>
      <c r="AF380" s="92" t="n">
        <f aca="false">Tabla_Simulada!AG380-Tabla_ValidaciónMétodo!AG380</f>
        <v>0</v>
      </c>
      <c r="AG380" s="92" t="n">
        <f aca="false">Tabla_Simulada!AH380-Tabla_ValidaciónMétodo!AH380</f>
        <v>0</v>
      </c>
      <c r="AH380" s="92" t="n">
        <f aca="false">Tabla_Simulada!AI380-Tabla_ValidaciónMétodo!AI380</f>
        <v>0</v>
      </c>
      <c r="AI380" s="92" t="n">
        <f aca="false">Tabla_Simulada!AJ380-Tabla_ValidaciónMétodo!AJ380</f>
        <v>0</v>
      </c>
      <c r="AJ380" s="92" t="n">
        <f aca="false">Tabla_Simulada!AK380-Tabla_ValidaciónMétodo!AK380</f>
        <v>0</v>
      </c>
      <c r="AK380" s="92" t="n">
        <f aca="false">Tabla_Simulada!AL380-Tabla_ValidaciónMétodo!AL380</f>
        <v>0</v>
      </c>
      <c r="AL380" s="92" t="n">
        <f aca="false">Tabla_Simulada!AM380-Tabla_ValidaciónMétodo!AM380</f>
        <v>0</v>
      </c>
      <c r="AM380" s="92" t="n">
        <f aca="false">Tabla_Simulada!AN380-Tabla_ValidaciónMétodo!AN380</f>
        <v>0</v>
      </c>
      <c r="AO380" s="94" t="n">
        <f aca="false">Tabla_Simulada!AP380-Tabla_ValidaciónMétodo!AP380</f>
        <v>0</v>
      </c>
      <c r="AP380" s="81" t="n">
        <f aca="false">Tabla_Simulada!AQ380-Tabla_ValidaciónMétodo!AQ380</f>
        <v>0</v>
      </c>
      <c r="AQ380" s="94" t="n">
        <f aca="false">Tabla_Simulada!AR380-Tabla_ValidaciónMétodo!AR380</f>
        <v>0</v>
      </c>
      <c r="AR380" s="81" t="n">
        <f aca="false">Tabla_Simulada!AS380-Tabla_ValidaciónMétodo!AS380</f>
        <v>0</v>
      </c>
      <c r="AS380" s="94" t="n">
        <f aca="false">Tabla_Simulada!AT380-Tabla_ValidaciónMétodo!AT380</f>
        <v>0</v>
      </c>
      <c r="AT380" s="81" t="n">
        <f aca="false">Tabla_Simulada!AU380-Tabla_ValidaciónMétodo!AU380</f>
        <v>0</v>
      </c>
      <c r="AU380" s="94" t="n">
        <f aca="false">Tabla_Simulada!AV380-Tabla_ValidaciónMétodo!AV380</f>
        <v>0</v>
      </c>
      <c r="AV380" s="81" t="n">
        <f aca="false">Tabla_Simulada!AW380-Tabla_ValidaciónMétodo!AW380</f>
        <v>0</v>
      </c>
      <c r="AW380" s="94" t="n">
        <f aca="false">Tabla_Simulada!AX380-Tabla_ValidaciónMétodo!AX380</f>
        <v>0</v>
      </c>
      <c r="AX380" s="81" t="n">
        <f aca="false">Tabla_Simulada!AY380-Tabla_ValidaciónMétodo!AY380</f>
        <v>0</v>
      </c>
    </row>
    <row r="381" customFormat="false" ht="13.8" hidden="false" customHeight="false" outlineLevel="0" collapsed="false">
      <c r="A381" s="89" t="s">
        <v>60</v>
      </c>
      <c r="B381" s="81" t="n">
        <f aca="false">Tabla_Simulada!B381-Tabla_ValidaciónMétodo!B381</f>
        <v>0</v>
      </c>
      <c r="C381" s="81" t="n">
        <f aca="false">Tabla_Simulada!C381-Tabla_ValidaciónMétodo!C381</f>
        <v>0</v>
      </c>
      <c r="D381" s="81" t="n">
        <f aca="false">Tabla_Simulada!D381-Tabla_ValidaciónMétodo!D381</f>
        <v>0</v>
      </c>
      <c r="E381" s="81" t="n">
        <f aca="false">Tabla_Simulada!E381-Tabla_ValidaciónMétodo!E381</f>
        <v>0</v>
      </c>
      <c r="F381" s="81" t="n">
        <f aca="false">Tabla_Simulada!F381-Tabla_ValidaciónMétodo!F381</f>
        <v>0</v>
      </c>
      <c r="G381" s="81" t="n">
        <f aca="false">Tabla_Simulada!G381-Tabla_ValidaciónMétodo!G381</f>
        <v>0</v>
      </c>
      <c r="H381" s="81" t="n">
        <f aca="false">Tabla_Simulada!H381-Tabla_ValidaciónMétodo!H381</f>
        <v>0</v>
      </c>
      <c r="I381" s="94" t="n">
        <f aca="false">Tabla_Simulada!I381-Tabla_ValidaciónMétodo!I381</f>
        <v>0</v>
      </c>
      <c r="J381" s="81" t="n">
        <f aca="false">Tabla_Simulada!J381-Tabla_ValidaciónMétodo!J381</f>
        <v>0</v>
      </c>
      <c r="K381" s="94" t="n">
        <f aca="false">Tabla_Simulada!K381-Tabla_ValidaciónMétodo!K381</f>
        <v>0</v>
      </c>
      <c r="L381" s="81" t="n">
        <f aca="false">Tabla_Simulada!L381-Tabla_ValidaciónMétodo!L381</f>
        <v>0</v>
      </c>
      <c r="M381" s="94" t="n">
        <f aca="false">Tabla_Simulada!M381-Tabla_ValidaciónMétodo!M381</f>
        <v>0</v>
      </c>
      <c r="N381" s="81" t="n">
        <f aca="false">Tabla_Simulada!N381-Tabla_ValidaciónMétodo!N381</f>
        <v>0</v>
      </c>
      <c r="O381" s="81" t="n">
        <f aca="false">Tabla_Simulada!P381-Tabla_ValidaciónMétodo!P381</f>
        <v>0</v>
      </c>
      <c r="P381" s="81" t="n">
        <f aca="false">Tabla_Simulada!Q381-Tabla_ValidaciónMétodo!Q381</f>
        <v>0</v>
      </c>
      <c r="Q381" s="81" t="n">
        <f aca="false">Tabla_Simulada!R381-Tabla_ValidaciónMétodo!R381</f>
        <v>0</v>
      </c>
      <c r="S381" s="81" t="n">
        <f aca="false">Tabla_Simulada!T381-Tabla_ValidaciónMétodo!T381</f>
        <v>0</v>
      </c>
      <c r="T381" s="81" t="n">
        <f aca="false">Tabla_Simulada!U381-Tabla_ValidaciónMétodo!U381</f>
        <v>0</v>
      </c>
      <c r="U381" s="81" t="n">
        <f aca="false">Tabla_Simulada!V381-Tabla_ValidaciónMétodo!V381</f>
        <v>0</v>
      </c>
      <c r="V381" s="81" t="n">
        <f aca="false">Tabla_Simulada!W381-Tabla_ValidaciónMétodo!W381</f>
        <v>0</v>
      </c>
      <c r="W381" s="81" t="n">
        <f aca="false">Tabla_Simulada!X381-Tabla_ValidaciónMétodo!X381</f>
        <v>0</v>
      </c>
      <c r="X381" s="81" t="n">
        <f aca="false">Tabla_Simulada!Y381-Tabla_ValidaciónMétodo!Y381</f>
        <v>0</v>
      </c>
      <c r="Y381" s="81" t="n">
        <f aca="false">Tabla_Simulada!Z381-Tabla_ValidaciónMétodo!Z381</f>
        <v>0</v>
      </c>
      <c r="Z381" s="81" t="n">
        <f aca="false">Tabla_Simulada!AA381-Tabla_ValidaciónMétodo!AA381</f>
        <v>0</v>
      </c>
      <c r="AC381" s="91" t="n">
        <f aca="false">Tabla_Simulada!AD381-Tabla_ValidaciónMétodo!AD381</f>
        <v>0</v>
      </c>
      <c r="AD381" s="92" t="n">
        <f aca="false">Tabla_Simulada!AE381-Tabla_ValidaciónMétodo!AE381</f>
        <v>0</v>
      </c>
      <c r="AE381" s="93" t="n">
        <f aca="false">Tabla_Simulada!AF381-Tabla_ValidaciónMétodo!AF381</f>
        <v>0</v>
      </c>
      <c r="AF381" s="92" t="n">
        <f aca="false">Tabla_Simulada!AG381-Tabla_ValidaciónMétodo!AG381</f>
        <v>0</v>
      </c>
      <c r="AG381" s="92" t="n">
        <f aca="false">Tabla_Simulada!AH381-Tabla_ValidaciónMétodo!AH381</f>
        <v>0</v>
      </c>
      <c r="AH381" s="92" t="n">
        <f aca="false">Tabla_Simulada!AI381-Tabla_ValidaciónMétodo!AI381</f>
        <v>0</v>
      </c>
      <c r="AI381" s="92" t="n">
        <f aca="false">Tabla_Simulada!AJ381-Tabla_ValidaciónMétodo!AJ381</f>
        <v>0</v>
      </c>
      <c r="AJ381" s="92" t="n">
        <f aca="false">Tabla_Simulada!AK381-Tabla_ValidaciónMétodo!AK381</f>
        <v>0</v>
      </c>
      <c r="AK381" s="92" t="n">
        <f aca="false">Tabla_Simulada!AL381-Tabla_ValidaciónMétodo!AL381</f>
        <v>0</v>
      </c>
      <c r="AL381" s="92" t="n">
        <f aca="false">Tabla_Simulada!AM381-Tabla_ValidaciónMétodo!AM381</f>
        <v>0</v>
      </c>
      <c r="AM381" s="92" t="n">
        <f aca="false">Tabla_Simulada!AN381-Tabla_ValidaciónMétodo!AN381</f>
        <v>0</v>
      </c>
      <c r="AO381" s="94" t="n">
        <f aca="false">Tabla_Simulada!AP381-Tabla_ValidaciónMétodo!AP381</f>
        <v>0</v>
      </c>
      <c r="AP381" s="81" t="n">
        <f aca="false">Tabla_Simulada!AQ381-Tabla_ValidaciónMétodo!AQ381</f>
        <v>0</v>
      </c>
      <c r="AQ381" s="94" t="n">
        <f aca="false">Tabla_Simulada!AR381-Tabla_ValidaciónMétodo!AR381</f>
        <v>0</v>
      </c>
      <c r="AR381" s="81" t="n">
        <f aca="false">Tabla_Simulada!AS381-Tabla_ValidaciónMétodo!AS381</f>
        <v>0</v>
      </c>
      <c r="AS381" s="94" t="n">
        <f aca="false">Tabla_Simulada!AT381-Tabla_ValidaciónMétodo!AT381</f>
        <v>0</v>
      </c>
      <c r="AT381" s="81" t="n">
        <f aca="false">Tabla_Simulada!AU381-Tabla_ValidaciónMétodo!AU381</f>
        <v>0</v>
      </c>
      <c r="AU381" s="94" t="n">
        <f aca="false">Tabla_Simulada!AV381-Tabla_ValidaciónMétodo!AV381</f>
        <v>0</v>
      </c>
      <c r="AV381" s="81" t="n">
        <f aca="false">Tabla_Simulada!AW381-Tabla_ValidaciónMétodo!AW381</f>
        <v>0</v>
      </c>
      <c r="AW381" s="94" t="n">
        <f aca="false">Tabla_Simulada!AX381-Tabla_ValidaciónMétodo!AX381</f>
        <v>0</v>
      </c>
      <c r="AX381" s="81" t="n">
        <f aca="false">Tabla_Simulada!AY381-Tabla_ValidaciónMétodo!AY381</f>
        <v>0</v>
      </c>
    </row>
    <row r="382" customFormat="false" ht="13.8" hidden="false" customHeight="false" outlineLevel="0" collapsed="false">
      <c r="A382" s="89" t="s">
        <v>61</v>
      </c>
      <c r="B382" s="81" t="n">
        <f aca="false">Tabla_Simulada!B382-Tabla_ValidaciónMétodo!B382</f>
        <v>0</v>
      </c>
      <c r="C382" s="81" t="n">
        <f aca="false">Tabla_Simulada!C382-Tabla_ValidaciónMétodo!C382</f>
        <v>0</v>
      </c>
      <c r="D382" s="81" t="n">
        <f aca="false">Tabla_Simulada!D382-Tabla_ValidaciónMétodo!D382</f>
        <v>0</v>
      </c>
      <c r="E382" s="81" t="n">
        <f aca="false">Tabla_Simulada!E382-Tabla_ValidaciónMétodo!E382</f>
        <v>0</v>
      </c>
      <c r="F382" s="81" t="n">
        <f aca="false">Tabla_Simulada!F382-Tabla_ValidaciónMétodo!F382</f>
        <v>0</v>
      </c>
      <c r="G382" s="81" t="n">
        <f aca="false">Tabla_Simulada!G382-Tabla_ValidaciónMétodo!G382</f>
        <v>0</v>
      </c>
      <c r="H382" s="81" t="n">
        <f aca="false">Tabla_Simulada!H382-Tabla_ValidaciónMétodo!H382</f>
        <v>0</v>
      </c>
      <c r="I382" s="94" t="n">
        <f aca="false">Tabla_Simulada!I382-Tabla_ValidaciónMétodo!I382</f>
        <v>0</v>
      </c>
      <c r="J382" s="81" t="n">
        <f aca="false">Tabla_Simulada!J382-Tabla_ValidaciónMétodo!J382</f>
        <v>0</v>
      </c>
      <c r="K382" s="94" t="n">
        <f aca="false">Tabla_Simulada!K382-Tabla_ValidaciónMétodo!K382</f>
        <v>0</v>
      </c>
      <c r="L382" s="81" t="n">
        <f aca="false">Tabla_Simulada!L382-Tabla_ValidaciónMétodo!L382</f>
        <v>0</v>
      </c>
      <c r="M382" s="94" t="n">
        <f aca="false">Tabla_Simulada!M382-Tabla_ValidaciónMétodo!M382</f>
        <v>0</v>
      </c>
      <c r="N382" s="81" t="n">
        <f aca="false">Tabla_Simulada!N382-Tabla_ValidaciónMétodo!N382</f>
        <v>0</v>
      </c>
      <c r="O382" s="81" t="n">
        <f aca="false">Tabla_Simulada!P382-Tabla_ValidaciónMétodo!P382</f>
        <v>0</v>
      </c>
      <c r="P382" s="81" t="n">
        <f aca="false">Tabla_Simulada!Q382-Tabla_ValidaciónMétodo!Q382</f>
        <v>0</v>
      </c>
      <c r="Q382" s="81" t="n">
        <f aca="false">Tabla_Simulada!R382-Tabla_ValidaciónMétodo!R382</f>
        <v>0</v>
      </c>
      <c r="S382" s="81" t="n">
        <f aca="false">Tabla_Simulada!T382-Tabla_ValidaciónMétodo!T382</f>
        <v>0</v>
      </c>
      <c r="T382" s="81" t="n">
        <f aca="false">Tabla_Simulada!U382-Tabla_ValidaciónMétodo!U382</f>
        <v>0</v>
      </c>
      <c r="U382" s="81" t="n">
        <f aca="false">Tabla_Simulada!V382-Tabla_ValidaciónMétodo!V382</f>
        <v>0</v>
      </c>
      <c r="V382" s="81" t="n">
        <f aca="false">Tabla_Simulada!W382-Tabla_ValidaciónMétodo!W382</f>
        <v>0</v>
      </c>
      <c r="W382" s="81" t="n">
        <f aca="false">Tabla_Simulada!X382-Tabla_ValidaciónMétodo!X382</f>
        <v>0</v>
      </c>
      <c r="X382" s="81" t="n">
        <f aca="false">Tabla_Simulada!Y382-Tabla_ValidaciónMétodo!Y382</f>
        <v>0</v>
      </c>
      <c r="Y382" s="81" t="n">
        <f aca="false">Tabla_Simulada!Z382-Tabla_ValidaciónMétodo!Z382</f>
        <v>0</v>
      </c>
      <c r="Z382" s="81" t="n">
        <f aca="false">Tabla_Simulada!AA382-Tabla_ValidaciónMétodo!AA382</f>
        <v>0</v>
      </c>
      <c r="AC382" s="91" t="n">
        <f aca="false">Tabla_Simulada!AD382-Tabla_ValidaciónMétodo!AD382</f>
        <v>0</v>
      </c>
      <c r="AD382" s="92" t="n">
        <f aca="false">Tabla_Simulada!AE382-Tabla_ValidaciónMétodo!AE382</f>
        <v>0</v>
      </c>
      <c r="AE382" s="93" t="n">
        <f aca="false">Tabla_Simulada!AF382-Tabla_ValidaciónMétodo!AF382</f>
        <v>0</v>
      </c>
      <c r="AF382" s="92" t="n">
        <f aca="false">Tabla_Simulada!AG382-Tabla_ValidaciónMétodo!AG382</f>
        <v>0</v>
      </c>
      <c r="AG382" s="92" t="n">
        <f aca="false">Tabla_Simulada!AH382-Tabla_ValidaciónMétodo!AH382</f>
        <v>0</v>
      </c>
      <c r="AH382" s="92" t="n">
        <f aca="false">Tabla_Simulada!AI382-Tabla_ValidaciónMétodo!AI382</f>
        <v>0</v>
      </c>
      <c r="AI382" s="92" t="n">
        <f aca="false">Tabla_Simulada!AJ382-Tabla_ValidaciónMétodo!AJ382</f>
        <v>0</v>
      </c>
      <c r="AJ382" s="92" t="n">
        <f aca="false">Tabla_Simulada!AK382-Tabla_ValidaciónMétodo!AK382</f>
        <v>0</v>
      </c>
      <c r="AK382" s="92" t="n">
        <f aca="false">Tabla_Simulada!AL382-Tabla_ValidaciónMétodo!AL382</f>
        <v>0</v>
      </c>
      <c r="AL382" s="92" t="n">
        <f aca="false">Tabla_Simulada!AM382-Tabla_ValidaciónMétodo!AM382</f>
        <v>0</v>
      </c>
      <c r="AM382" s="92" t="n">
        <f aca="false">Tabla_Simulada!AN382-Tabla_ValidaciónMétodo!AN382</f>
        <v>0</v>
      </c>
      <c r="AO382" s="94" t="n">
        <f aca="false">Tabla_Simulada!AP382-Tabla_ValidaciónMétodo!AP382</f>
        <v>0</v>
      </c>
      <c r="AP382" s="81" t="n">
        <f aca="false">Tabla_Simulada!AQ382-Tabla_ValidaciónMétodo!AQ382</f>
        <v>0</v>
      </c>
      <c r="AQ382" s="94" t="n">
        <f aca="false">Tabla_Simulada!AR382-Tabla_ValidaciónMétodo!AR382</f>
        <v>0</v>
      </c>
      <c r="AR382" s="81" t="n">
        <f aca="false">Tabla_Simulada!AS382-Tabla_ValidaciónMétodo!AS382</f>
        <v>0</v>
      </c>
      <c r="AS382" s="94" t="n">
        <f aca="false">Tabla_Simulada!AT382-Tabla_ValidaciónMétodo!AT382</f>
        <v>0</v>
      </c>
      <c r="AT382" s="81" t="n">
        <f aca="false">Tabla_Simulada!AU382-Tabla_ValidaciónMétodo!AU382</f>
        <v>0</v>
      </c>
      <c r="AU382" s="94" t="n">
        <f aca="false">Tabla_Simulada!AV382-Tabla_ValidaciónMétodo!AV382</f>
        <v>0</v>
      </c>
      <c r="AV382" s="81" t="n">
        <f aca="false">Tabla_Simulada!AW382-Tabla_ValidaciónMétodo!AW382</f>
        <v>0</v>
      </c>
      <c r="AW382" s="94" t="n">
        <f aca="false">Tabla_Simulada!AX382-Tabla_ValidaciónMétodo!AX382</f>
        <v>0</v>
      </c>
      <c r="AX382" s="81" t="n">
        <f aca="false">Tabla_Simulada!AY382-Tabla_ValidaciónMétodo!AY382</f>
        <v>0</v>
      </c>
    </row>
    <row r="383" customFormat="false" ht="13.8" hidden="false" customHeight="false" outlineLevel="0" collapsed="false">
      <c r="A383" s="89" t="s">
        <v>62</v>
      </c>
      <c r="B383" s="81" t="n">
        <f aca="false">Tabla_Simulada!B383-Tabla_ValidaciónMétodo!B383</f>
        <v>0</v>
      </c>
      <c r="C383" s="81" t="n">
        <f aca="false">Tabla_Simulada!C383-Tabla_ValidaciónMétodo!C383</f>
        <v>0</v>
      </c>
      <c r="D383" s="81" t="n">
        <f aca="false">Tabla_Simulada!D383-Tabla_ValidaciónMétodo!D383</f>
        <v>0</v>
      </c>
      <c r="E383" s="81" t="n">
        <f aca="false">Tabla_Simulada!E383-Tabla_ValidaciónMétodo!E383</f>
        <v>0</v>
      </c>
      <c r="F383" s="81" t="n">
        <f aca="false">Tabla_Simulada!F383-Tabla_ValidaciónMétodo!F383</f>
        <v>0</v>
      </c>
      <c r="G383" s="81" t="n">
        <f aca="false">Tabla_Simulada!G383-Tabla_ValidaciónMétodo!G383</f>
        <v>0</v>
      </c>
      <c r="H383" s="81" t="n">
        <f aca="false">Tabla_Simulada!H383-Tabla_ValidaciónMétodo!H383</f>
        <v>0</v>
      </c>
      <c r="I383" s="94" t="n">
        <f aca="false">Tabla_Simulada!I383-Tabla_ValidaciónMétodo!I383</f>
        <v>0</v>
      </c>
      <c r="J383" s="81" t="n">
        <f aca="false">Tabla_Simulada!J383-Tabla_ValidaciónMétodo!J383</f>
        <v>0</v>
      </c>
      <c r="K383" s="94" t="n">
        <f aca="false">Tabla_Simulada!K383-Tabla_ValidaciónMétodo!K383</f>
        <v>0</v>
      </c>
      <c r="L383" s="81" t="n">
        <f aca="false">Tabla_Simulada!L383-Tabla_ValidaciónMétodo!L383</f>
        <v>0</v>
      </c>
      <c r="M383" s="94" t="n">
        <f aca="false">Tabla_Simulada!M383-Tabla_ValidaciónMétodo!M383</f>
        <v>0</v>
      </c>
      <c r="N383" s="81" t="n">
        <f aca="false">Tabla_Simulada!N383-Tabla_ValidaciónMétodo!N383</f>
        <v>0</v>
      </c>
      <c r="O383" s="81" t="n">
        <f aca="false">Tabla_Simulada!P383-Tabla_ValidaciónMétodo!P383</f>
        <v>0</v>
      </c>
      <c r="P383" s="81" t="n">
        <f aca="false">Tabla_Simulada!Q383-Tabla_ValidaciónMétodo!Q383</f>
        <v>0</v>
      </c>
      <c r="Q383" s="81" t="n">
        <f aca="false">Tabla_Simulada!R383-Tabla_ValidaciónMétodo!R383</f>
        <v>0</v>
      </c>
      <c r="S383" s="81" t="n">
        <f aca="false">Tabla_Simulada!T383-Tabla_ValidaciónMétodo!T383</f>
        <v>0</v>
      </c>
      <c r="T383" s="81" t="n">
        <f aca="false">Tabla_Simulada!U383-Tabla_ValidaciónMétodo!U383</f>
        <v>0</v>
      </c>
      <c r="U383" s="81" t="n">
        <f aca="false">Tabla_Simulada!V383-Tabla_ValidaciónMétodo!V383</f>
        <v>0</v>
      </c>
      <c r="V383" s="81" t="n">
        <f aca="false">Tabla_Simulada!W383-Tabla_ValidaciónMétodo!W383</f>
        <v>0</v>
      </c>
      <c r="W383" s="81" t="n">
        <f aca="false">Tabla_Simulada!X383-Tabla_ValidaciónMétodo!X383</f>
        <v>0</v>
      </c>
      <c r="X383" s="81" t="n">
        <f aca="false">Tabla_Simulada!Y383-Tabla_ValidaciónMétodo!Y383</f>
        <v>0</v>
      </c>
      <c r="Y383" s="81" t="n">
        <f aca="false">Tabla_Simulada!Z383-Tabla_ValidaciónMétodo!Z383</f>
        <v>0</v>
      </c>
      <c r="Z383" s="81" t="n">
        <f aca="false">Tabla_Simulada!AA383-Tabla_ValidaciónMétodo!AA383</f>
        <v>0</v>
      </c>
      <c r="AC383" s="91" t="n">
        <f aca="false">Tabla_Simulada!AD383-Tabla_ValidaciónMétodo!AD383</f>
        <v>0</v>
      </c>
      <c r="AD383" s="92" t="n">
        <f aca="false">Tabla_Simulada!AE383-Tabla_ValidaciónMétodo!AE383</f>
        <v>0</v>
      </c>
      <c r="AE383" s="93" t="n">
        <f aca="false">Tabla_Simulada!AF383-Tabla_ValidaciónMétodo!AF383</f>
        <v>0</v>
      </c>
      <c r="AF383" s="92" t="n">
        <f aca="false">Tabla_Simulada!AG383-Tabla_ValidaciónMétodo!AG383</f>
        <v>0</v>
      </c>
      <c r="AG383" s="92" t="n">
        <f aca="false">Tabla_Simulada!AH383-Tabla_ValidaciónMétodo!AH383</f>
        <v>0</v>
      </c>
      <c r="AH383" s="92" t="n">
        <f aca="false">Tabla_Simulada!AI383-Tabla_ValidaciónMétodo!AI383</f>
        <v>0</v>
      </c>
      <c r="AI383" s="92" t="n">
        <f aca="false">Tabla_Simulada!AJ383-Tabla_ValidaciónMétodo!AJ383</f>
        <v>0</v>
      </c>
      <c r="AJ383" s="92" t="n">
        <f aca="false">Tabla_Simulada!AK383-Tabla_ValidaciónMétodo!AK383</f>
        <v>0</v>
      </c>
      <c r="AK383" s="92" t="n">
        <f aca="false">Tabla_Simulada!AL383-Tabla_ValidaciónMétodo!AL383</f>
        <v>0</v>
      </c>
      <c r="AL383" s="92" t="n">
        <f aca="false">Tabla_Simulada!AM383-Tabla_ValidaciónMétodo!AM383</f>
        <v>0</v>
      </c>
      <c r="AM383" s="92" t="n">
        <f aca="false">Tabla_Simulada!AN383-Tabla_ValidaciónMétodo!AN383</f>
        <v>0</v>
      </c>
      <c r="AO383" s="94" t="n">
        <f aca="false">Tabla_Simulada!AP383-Tabla_ValidaciónMétodo!AP383</f>
        <v>0</v>
      </c>
      <c r="AP383" s="81" t="n">
        <f aca="false">Tabla_Simulada!AQ383-Tabla_ValidaciónMétodo!AQ383</f>
        <v>0</v>
      </c>
      <c r="AQ383" s="94" t="n">
        <f aca="false">Tabla_Simulada!AR383-Tabla_ValidaciónMétodo!AR383</f>
        <v>0</v>
      </c>
      <c r="AR383" s="81" t="n">
        <f aca="false">Tabla_Simulada!AS383-Tabla_ValidaciónMétodo!AS383</f>
        <v>0</v>
      </c>
      <c r="AS383" s="94" t="n">
        <f aca="false">Tabla_Simulada!AT383-Tabla_ValidaciónMétodo!AT383</f>
        <v>0</v>
      </c>
      <c r="AT383" s="81" t="n">
        <f aca="false">Tabla_Simulada!AU383-Tabla_ValidaciónMétodo!AU383</f>
        <v>0</v>
      </c>
      <c r="AU383" s="94" t="n">
        <f aca="false">Tabla_Simulada!AV383-Tabla_ValidaciónMétodo!AV383</f>
        <v>0</v>
      </c>
      <c r="AV383" s="81" t="n">
        <f aca="false">Tabla_Simulada!AW383-Tabla_ValidaciónMétodo!AW383</f>
        <v>0</v>
      </c>
      <c r="AW383" s="94" t="n">
        <f aca="false">Tabla_Simulada!AX383-Tabla_ValidaciónMétodo!AX383</f>
        <v>0</v>
      </c>
      <c r="AX383" s="81" t="n">
        <f aca="false">Tabla_Simulada!AY383-Tabla_ValidaciónMétodo!AY383</f>
        <v>0</v>
      </c>
    </row>
    <row r="384" customFormat="false" ht="13.8" hidden="false" customHeight="false" outlineLevel="0" collapsed="false">
      <c r="A384" s="89" t="s">
        <v>63</v>
      </c>
      <c r="B384" s="81" t="n">
        <f aca="false">Tabla_Simulada!B384-Tabla_ValidaciónMétodo!B384</f>
        <v>0</v>
      </c>
      <c r="C384" s="81" t="n">
        <f aca="false">Tabla_Simulada!C384-Tabla_ValidaciónMétodo!C384</f>
        <v>0</v>
      </c>
      <c r="D384" s="81" t="n">
        <f aca="false">Tabla_Simulada!D384-Tabla_ValidaciónMétodo!D384</f>
        <v>0</v>
      </c>
      <c r="E384" s="81" t="n">
        <f aca="false">Tabla_Simulada!E384-Tabla_ValidaciónMétodo!E384</f>
        <v>0</v>
      </c>
      <c r="F384" s="81" t="n">
        <f aca="false">Tabla_Simulada!F384-Tabla_ValidaciónMétodo!F384</f>
        <v>0</v>
      </c>
      <c r="G384" s="81" t="n">
        <f aca="false">Tabla_Simulada!G384-Tabla_ValidaciónMétodo!G384</f>
        <v>0</v>
      </c>
      <c r="H384" s="81" t="n">
        <f aca="false">Tabla_Simulada!H384-Tabla_ValidaciónMétodo!H384</f>
        <v>0</v>
      </c>
      <c r="I384" s="94" t="n">
        <f aca="false">Tabla_Simulada!I384-Tabla_ValidaciónMétodo!I384</f>
        <v>0</v>
      </c>
      <c r="J384" s="81" t="n">
        <f aca="false">Tabla_Simulada!J384-Tabla_ValidaciónMétodo!J384</f>
        <v>0</v>
      </c>
      <c r="K384" s="94" t="n">
        <f aca="false">Tabla_Simulada!K384-Tabla_ValidaciónMétodo!K384</f>
        <v>0</v>
      </c>
      <c r="L384" s="81" t="n">
        <f aca="false">Tabla_Simulada!L384-Tabla_ValidaciónMétodo!L384</f>
        <v>0</v>
      </c>
      <c r="M384" s="94" t="n">
        <f aca="false">Tabla_Simulada!M384-Tabla_ValidaciónMétodo!M384</f>
        <v>0</v>
      </c>
      <c r="N384" s="81" t="n">
        <f aca="false">Tabla_Simulada!N384-Tabla_ValidaciónMétodo!N384</f>
        <v>0</v>
      </c>
      <c r="O384" s="81" t="n">
        <f aca="false">Tabla_Simulada!P384-Tabla_ValidaciónMétodo!P384</f>
        <v>0</v>
      </c>
      <c r="P384" s="81" t="n">
        <f aca="false">Tabla_Simulada!Q384-Tabla_ValidaciónMétodo!Q384</f>
        <v>0</v>
      </c>
      <c r="Q384" s="81" t="n">
        <f aca="false">Tabla_Simulada!R384-Tabla_ValidaciónMétodo!R384</f>
        <v>0</v>
      </c>
      <c r="S384" s="81" t="n">
        <f aca="false">Tabla_Simulada!T384-Tabla_ValidaciónMétodo!T384</f>
        <v>0</v>
      </c>
      <c r="T384" s="81" t="n">
        <f aca="false">Tabla_Simulada!U384-Tabla_ValidaciónMétodo!U384</f>
        <v>0</v>
      </c>
      <c r="U384" s="81" t="n">
        <f aca="false">Tabla_Simulada!V384-Tabla_ValidaciónMétodo!V384</f>
        <v>0</v>
      </c>
      <c r="V384" s="81" t="n">
        <f aca="false">Tabla_Simulada!W384-Tabla_ValidaciónMétodo!W384</f>
        <v>0</v>
      </c>
      <c r="W384" s="81" t="n">
        <f aca="false">Tabla_Simulada!X384-Tabla_ValidaciónMétodo!X384</f>
        <v>0</v>
      </c>
      <c r="X384" s="81" t="n">
        <f aca="false">Tabla_Simulada!Y384-Tabla_ValidaciónMétodo!Y384</f>
        <v>0</v>
      </c>
      <c r="Y384" s="81" t="n">
        <f aca="false">Tabla_Simulada!Z384-Tabla_ValidaciónMétodo!Z384</f>
        <v>0</v>
      </c>
      <c r="Z384" s="81" t="n">
        <f aca="false">Tabla_Simulada!AA384-Tabla_ValidaciónMétodo!AA384</f>
        <v>0</v>
      </c>
      <c r="AC384" s="91" t="n">
        <f aca="false">Tabla_Simulada!AD384-Tabla_ValidaciónMétodo!AD384</f>
        <v>0</v>
      </c>
      <c r="AD384" s="92" t="n">
        <f aca="false">Tabla_Simulada!AE384-Tabla_ValidaciónMétodo!AE384</f>
        <v>0</v>
      </c>
      <c r="AE384" s="93" t="n">
        <f aca="false">Tabla_Simulada!AF384-Tabla_ValidaciónMétodo!AF384</f>
        <v>0</v>
      </c>
      <c r="AF384" s="92" t="n">
        <f aca="false">Tabla_Simulada!AG384-Tabla_ValidaciónMétodo!AG384</f>
        <v>0</v>
      </c>
      <c r="AG384" s="92" t="n">
        <f aca="false">Tabla_Simulada!AH384-Tabla_ValidaciónMétodo!AH384</f>
        <v>0</v>
      </c>
      <c r="AH384" s="92" t="n">
        <f aca="false">Tabla_Simulada!AI384-Tabla_ValidaciónMétodo!AI384</f>
        <v>0</v>
      </c>
      <c r="AI384" s="92" t="n">
        <f aca="false">Tabla_Simulada!AJ384-Tabla_ValidaciónMétodo!AJ384</f>
        <v>0</v>
      </c>
      <c r="AJ384" s="92" t="n">
        <f aca="false">Tabla_Simulada!AK384-Tabla_ValidaciónMétodo!AK384</f>
        <v>0</v>
      </c>
      <c r="AK384" s="92" t="n">
        <f aca="false">Tabla_Simulada!AL384-Tabla_ValidaciónMétodo!AL384</f>
        <v>0</v>
      </c>
      <c r="AL384" s="92" t="n">
        <f aca="false">Tabla_Simulada!AM384-Tabla_ValidaciónMétodo!AM384</f>
        <v>0</v>
      </c>
      <c r="AM384" s="92" t="n">
        <f aca="false">Tabla_Simulada!AN384-Tabla_ValidaciónMétodo!AN384</f>
        <v>0</v>
      </c>
      <c r="AO384" s="94" t="n">
        <f aca="false">Tabla_Simulada!AP384-Tabla_ValidaciónMétodo!AP384</f>
        <v>0</v>
      </c>
      <c r="AP384" s="81" t="n">
        <f aca="false">Tabla_Simulada!AQ384-Tabla_ValidaciónMétodo!AQ384</f>
        <v>0</v>
      </c>
      <c r="AQ384" s="94" t="n">
        <f aca="false">Tabla_Simulada!AR384-Tabla_ValidaciónMétodo!AR384</f>
        <v>0</v>
      </c>
      <c r="AR384" s="81" t="n">
        <f aca="false">Tabla_Simulada!AS384-Tabla_ValidaciónMétodo!AS384</f>
        <v>0</v>
      </c>
      <c r="AS384" s="94" t="n">
        <f aca="false">Tabla_Simulada!AT384-Tabla_ValidaciónMétodo!AT384</f>
        <v>0</v>
      </c>
      <c r="AT384" s="81" t="n">
        <f aca="false">Tabla_Simulada!AU384-Tabla_ValidaciónMétodo!AU384</f>
        <v>0</v>
      </c>
      <c r="AU384" s="94" t="n">
        <f aca="false">Tabla_Simulada!AV384-Tabla_ValidaciónMétodo!AV384</f>
        <v>0</v>
      </c>
      <c r="AV384" s="81" t="n">
        <f aca="false">Tabla_Simulada!AW384-Tabla_ValidaciónMétodo!AW384</f>
        <v>0</v>
      </c>
      <c r="AW384" s="94" t="n">
        <f aca="false">Tabla_Simulada!AX384-Tabla_ValidaciónMétodo!AX384</f>
        <v>0</v>
      </c>
      <c r="AX384" s="81" t="n">
        <f aca="false">Tabla_Simulada!AY384-Tabla_ValidaciónMétodo!AY384</f>
        <v>0</v>
      </c>
    </row>
    <row r="385" customFormat="false" ht="13.8" hidden="false" customHeight="false" outlineLevel="0" collapsed="false">
      <c r="A385" s="89" t="s">
        <v>64</v>
      </c>
      <c r="B385" s="81" t="n">
        <f aca="false">Tabla_Simulada!B385-Tabla_ValidaciónMétodo!B385</f>
        <v>0</v>
      </c>
      <c r="C385" s="81" t="n">
        <f aca="false">Tabla_Simulada!C385-Tabla_ValidaciónMétodo!C385</f>
        <v>0</v>
      </c>
      <c r="D385" s="81" t="n">
        <f aca="false">Tabla_Simulada!D385-Tabla_ValidaciónMétodo!D385</f>
        <v>0</v>
      </c>
      <c r="E385" s="81" t="n">
        <f aca="false">Tabla_Simulada!E385-Tabla_ValidaciónMétodo!E385</f>
        <v>0</v>
      </c>
      <c r="F385" s="81" t="n">
        <f aca="false">Tabla_Simulada!F385-Tabla_ValidaciónMétodo!F385</f>
        <v>0</v>
      </c>
      <c r="G385" s="81" t="n">
        <f aca="false">Tabla_Simulada!G385-Tabla_ValidaciónMétodo!G385</f>
        <v>0</v>
      </c>
      <c r="H385" s="81" t="n">
        <f aca="false">Tabla_Simulada!H385-Tabla_ValidaciónMétodo!H385</f>
        <v>0</v>
      </c>
      <c r="I385" s="94" t="n">
        <f aca="false">Tabla_Simulada!I385-Tabla_ValidaciónMétodo!I385</f>
        <v>0</v>
      </c>
      <c r="J385" s="81" t="n">
        <f aca="false">Tabla_Simulada!J385-Tabla_ValidaciónMétodo!J385</f>
        <v>0</v>
      </c>
      <c r="K385" s="94" t="n">
        <f aca="false">Tabla_Simulada!K385-Tabla_ValidaciónMétodo!K385</f>
        <v>0</v>
      </c>
      <c r="L385" s="81" t="n">
        <f aca="false">Tabla_Simulada!L385-Tabla_ValidaciónMétodo!L385</f>
        <v>0</v>
      </c>
      <c r="M385" s="94" t="n">
        <f aca="false">Tabla_Simulada!M385-Tabla_ValidaciónMétodo!M385</f>
        <v>0</v>
      </c>
      <c r="N385" s="81" t="n">
        <f aca="false">Tabla_Simulada!N385-Tabla_ValidaciónMétodo!N385</f>
        <v>0</v>
      </c>
      <c r="O385" s="81" t="n">
        <f aca="false">Tabla_Simulada!P385-Tabla_ValidaciónMétodo!P385</f>
        <v>0</v>
      </c>
      <c r="P385" s="81" t="n">
        <f aca="false">Tabla_Simulada!Q385-Tabla_ValidaciónMétodo!Q385</f>
        <v>0</v>
      </c>
      <c r="Q385" s="81" t="n">
        <f aca="false">Tabla_Simulada!R385-Tabla_ValidaciónMétodo!R385</f>
        <v>0</v>
      </c>
      <c r="S385" s="81" t="n">
        <f aca="false">Tabla_Simulada!T385-Tabla_ValidaciónMétodo!T385</f>
        <v>0</v>
      </c>
      <c r="T385" s="81" t="n">
        <f aca="false">Tabla_Simulada!U385-Tabla_ValidaciónMétodo!U385</f>
        <v>0</v>
      </c>
      <c r="U385" s="81" t="n">
        <f aca="false">Tabla_Simulada!V385-Tabla_ValidaciónMétodo!V385</f>
        <v>0</v>
      </c>
      <c r="V385" s="81" t="n">
        <f aca="false">Tabla_Simulada!W385-Tabla_ValidaciónMétodo!W385</f>
        <v>0</v>
      </c>
      <c r="W385" s="81" t="n">
        <f aca="false">Tabla_Simulada!X385-Tabla_ValidaciónMétodo!X385</f>
        <v>0</v>
      </c>
      <c r="X385" s="81" t="n">
        <f aca="false">Tabla_Simulada!Y385-Tabla_ValidaciónMétodo!Y385</f>
        <v>0</v>
      </c>
      <c r="Y385" s="81" t="n">
        <f aca="false">Tabla_Simulada!Z385-Tabla_ValidaciónMétodo!Z385</f>
        <v>0</v>
      </c>
      <c r="Z385" s="81" t="n">
        <f aca="false">Tabla_Simulada!AA385-Tabla_ValidaciónMétodo!AA385</f>
        <v>0</v>
      </c>
      <c r="AC385" s="91" t="n">
        <f aca="false">Tabla_Simulada!AD385-Tabla_ValidaciónMétodo!AD385</f>
        <v>0</v>
      </c>
      <c r="AD385" s="92" t="n">
        <f aca="false">Tabla_Simulada!AE385-Tabla_ValidaciónMétodo!AE385</f>
        <v>0</v>
      </c>
      <c r="AE385" s="93" t="n">
        <f aca="false">Tabla_Simulada!AF385-Tabla_ValidaciónMétodo!AF385</f>
        <v>0</v>
      </c>
      <c r="AF385" s="92" t="n">
        <f aca="false">Tabla_Simulada!AG385-Tabla_ValidaciónMétodo!AG385</f>
        <v>0</v>
      </c>
      <c r="AG385" s="92" t="n">
        <f aca="false">Tabla_Simulada!AH385-Tabla_ValidaciónMétodo!AH385</f>
        <v>0</v>
      </c>
      <c r="AH385" s="92" t="n">
        <f aca="false">Tabla_Simulada!AI385-Tabla_ValidaciónMétodo!AI385</f>
        <v>0</v>
      </c>
      <c r="AI385" s="92" t="n">
        <f aca="false">Tabla_Simulada!AJ385-Tabla_ValidaciónMétodo!AJ385</f>
        <v>0</v>
      </c>
      <c r="AJ385" s="92" t="n">
        <f aca="false">Tabla_Simulada!AK385-Tabla_ValidaciónMétodo!AK385</f>
        <v>0</v>
      </c>
      <c r="AK385" s="92" t="n">
        <f aca="false">Tabla_Simulada!AL385-Tabla_ValidaciónMétodo!AL385</f>
        <v>0</v>
      </c>
      <c r="AL385" s="92" t="n">
        <f aca="false">Tabla_Simulada!AM385-Tabla_ValidaciónMétodo!AM385</f>
        <v>0</v>
      </c>
      <c r="AM385" s="92" t="n">
        <f aca="false">Tabla_Simulada!AN385-Tabla_ValidaciónMétodo!AN385</f>
        <v>0</v>
      </c>
      <c r="AO385" s="94" t="n">
        <f aca="false">Tabla_Simulada!AP385-Tabla_ValidaciónMétodo!AP385</f>
        <v>0</v>
      </c>
      <c r="AP385" s="81" t="n">
        <f aca="false">Tabla_Simulada!AQ385-Tabla_ValidaciónMétodo!AQ385</f>
        <v>0</v>
      </c>
      <c r="AQ385" s="94" t="n">
        <f aca="false">Tabla_Simulada!AR385-Tabla_ValidaciónMétodo!AR385</f>
        <v>0</v>
      </c>
      <c r="AR385" s="81" t="n">
        <f aca="false">Tabla_Simulada!AS385-Tabla_ValidaciónMétodo!AS385</f>
        <v>0</v>
      </c>
      <c r="AS385" s="94" t="n">
        <f aca="false">Tabla_Simulada!AT385-Tabla_ValidaciónMétodo!AT385</f>
        <v>0</v>
      </c>
      <c r="AT385" s="81" t="n">
        <f aca="false">Tabla_Simulada!AU385-Tabla_ValidaciónMétodo!AU385</f>
        <v>0</v>
      </c>
      <c r="AU385" s="94" t="n">
        <f aca="false">Tabla_Simulada!AV385-Tabla_ValidaciónMétodo!AV385</f>
        <v>0</v>
      </c>
      <c r="AV385" s="81" t="n">
        <f aca="false">Tabla_Simulada!AW385-Tabla_ValidaciónMétodo!AW385</f>
        <v>0</v>
      </c>
      <c r="AW385" s="94" t="n">
        <f aca="false">Tabla_Simulada!AX385-Tabla_ValidaciónMétodo!AX385</f>
        <v>0</v>
      </c>
      <c r="AX385" s="81" t="n">
        <f aca="false">Tabla_Simulada!AY385-Tabla_ValidaciónMétodo!AY385</f>
        <v>0</v>
      </c>
    </row>
    <row r="386" customFormat="false" ht="13.8" hidden="false" customHeight="false" outlineLevel="0" collapsed="false">
      <c r="A386" s="89" t="s">
        <v>65</v>
      </c>
      <c r="B386" s="81" t="n">
        <f aca="false">Tabla_Simulada!B386-Tabla_ValidaciónMétodo!B386</f>
        <v>0</v>
      </c>
      <c r="C386" s="81" t="n">
        <f aca="false">Tabla_Simulada!C386-Tabla_ValidaciónMétodo!C386</f>
        <v>0</v>
      </c>
      <c r="D386" s="81" t="n">
        <f aca="false">Tabla_Simulada!D386-Tabla_ValidaciónMétodo!D386</f>
        <v>0</v>
      </c>
      <c r="E386" s="81" t="n">
        <f aca="false">Tabla_Simulada!E386-Tabla_ValidaciónMétodo!E386</f>
        <v>0</v>
      </c>
      <c r="F386" s="81" t="n">
        <f aca="false">Tabla_Simulada!F386-Tabla_ValidaciónMétodo!F386</f>
        <v>0</v>
      </c>
      <c r="G386" s="81" t="n">
        <f aca="false">Tabla_Simulada!G386-Tabla_ValidaciónMétodo!G386</f>
        <v>0</v>
      </c>
      <c r="H386" s="81" t="n">
        <f aca="false">Tabla_Simulada!H386-Tabla_ValidaciónMétodo!H386</f>
        <v>0</v>
      </c>
      <c r="I386" s="94" t="n">
        <f aca="false">Tabla_Simulada!I386-Tabla_ValidaciónMétodo!I386</f>
        <v>0</v>
      </c>
      <c r="J386" s="81" t="n">
        <f aca="false">Tabla_Simulada!J386-Tabla_ValidaciónMétodo!J386</f>
        <v>0</v>
      </c>
      <c r="K386" s="94" t="n">
        <f aca="false">Tabla_Simulada!K386-Tabla_ValidaciónMétodo!K386</f>
        <v>0</v>
      </c>
      <c r="L386" s="81" t="n">
        <f aca="false">Tabla_Simulada!L386-Tabla_ValidaciónMétodo!L386</f>
        <v>0</v>
      </c>
      <c r="M386" s="94" t="n">
        <f aca="false">Tabla_Simulada!M386-Tabla_ValidaciónMétodo!M386</f>
        <v>0</v>
      </c>
      <c r="N386" s="81" t="n">
        <f aca="false">Tabla_Simulada!N386-Tabla_ValidaciónMétodo!N386</f>
        <v>0</v>
      </c>
      <c r="O386" s="81" t="n">
        <f aca="false">Tabla_Simulada!P386-Tabla_ValidaciónMétodo!P386</f>
        <v>0</v>
      </c>
      <c r="P386" s="81" t="n">
        <f aca="false">Tabla_Simulada!Q386-Tabla_ValidaciónMétodo!Q386</f>
        <v>0</v>
      </c>
      <c r="Q386" s="81" t="n">
        <f aca="false">Tabla_Simulada!R386-Tabla_ValidaciónMétodo!R386</f>
        <v>0</v>
      </c>
      <c r="S386" s="81" t="n">
        <f aca="false">Tabla_Simulada!T386-Tabla_ValidaciónMétodo!T386</f>
        <v>0</v>
      </c>
      <c r="T386" s="81" t="n">
        <f aca="false">Tabla_Simulada!U386-Tabla_ValidaciónMétodo!U386</f>
        <v>0</v>
      </c>
      <c r="U386" s="81" t="n">
        <f aca="false">Tabla_Simulada!V386-Tabla_ValidaciónMétodo!V386</f>
        <v>0</v>
      </c>
      <c r="V386" s="81" t="n">
        <f aca="false">Tabla_Simulada!W386-Tabla_ValidaciónMétodo!W386</f>
        <v>0</v>
      </c>
      <c r="W386" s="81" t="n">
        <f aca="false">Tabla_Simulada!X386-Tabla_ValidaciónMétodo!X386</f>
        <v>0</v>
      </c>
      <c r="X386" s="81" t="n">
        <f aca="false">Tabla_Simulada!Y386-Tabla_ValidaciónMétodo!Y386</f>
        <v>0</v>
      </c>
      <c r="Y386" s="81" t="n">
        <f aca="false">Tabla_Simulada!Z386-Tabla_ValidaciónMétodo!Z386</f>
        <v>0</v>
      </c>
      <c r="Z386" s="81" t="n">
        <f aca="false">Tabla_Simulada!AA386-Tabla_ValidaciónMétodo!AA386</f>
        <v>0</v>
      </c>
      <c r="AC386" s="91" t="n">
        <f aca="false">Tabla_Simulada!AD386-Tabla_ValidaciónMétodo!AD386</f>
        <v>0</v>
      </c>
      <c r="AD386" s="92" t="n">
        <f aca="false">Tabla_Simulada!AE386-Tabla_ValidaciónMétodo!AE386</f>
        <v>0</v>
      </c>
      <c r="AE386" s="93" t="n">
        <f aca="false">Tabla_Simulada!AF386-Tabla_ValidaciónMétodo!AF386</f>
        <v>0</v>
      </c>
      <c r="AF386" s="92" t="n">
        <f aca="false">Tabla_Simulada!AG386-Tabla_ValidaciónMétodo!AG386</f>
        <v>0</v>
      </c>
      <c r="AG386" s="92" t="n">
        <f aca="false">Tabla_Simulada!AH386-Tabla_ValidaciónMétodo!AH386</f>
        <v>0</v>
      </c>
      <c r="AH386" s="92" t="n">
        <f aca="false">Tabla_Simulada!AI386-Tabla_ValidaciónMétodo!AI386</f>
        <v>0</v>
      </c>
      <c r="AI386" s="92" t="n">
        <f aca="false">Tabla_Simulada!AJ386-Tabla_ValidaciónMétodo!AJ386</f>
        <v>0</v>
      </c>
      <c r="AJ386" s="92" t="n">
        <f aca="false">Tabla_Simulada!AK386-Tabla_ValidaciónMétodo!AK386</f>
        <v>0</v>
      </c>
      <c r="AK386" s="92" t="n">
        <f aca="false">Tabla_Simulada!AL386-Tabla_ValidaciónMétodo!AL386</f>
        <v>0</v>
      </c>
      <c r="AL386" s="92" t="n">
        <f aca="false">Tabla_Simulada!AM386-Tabla_ValidaciónMétodo!AM386</f>
        <v>0</v>
      </c>
      <c r="AM386" s="92" t="n">
        <f aca="false">Tabla_Simulada!AN386-Tabla_ValidaciónMétodo!AN386</f>
        <v>0</v>
      </c>
      <c r="AO386" s="94" t="n">
        <f aca="false">Tabla_Simulada!AP386-Tabla_ValidaciónMétodo!AP386</f>
        <v>0</v>
      </c>
      <c r="AP386" s="81" t="n">
        <f aca="false">Tabla_Simulada!AQ386-Tabla_ValidaciónMétodo!AQ386</f>
        <v>0</v>
      </c>
      <c r="AQ386" s="94" t="n">
        <f aca="false">Tabla_Simulada!AR386-Tabla_ValidaciónMétodo!AR386</f>
        <v>0</v>
      </c>
      <c r="AR386" s="81" t="n">
        <f aca="false">Tabla_Simulada!AS386-Tabla_ValidaciónMétodo!AS386</f>
        <v>0</v>
      </c>
      <c r="AS386" s="94" t="n">
        <f aca="false">Tabla_Simulada!AT386-Tabla_ValidaciónMétodo!AT386</f>
        <v>0</v>
      </c>
      <c r="AT386" s="81" t="n">
        <f aca="false">Tabla_Simulada!AU386-Tabla_ValidaciónMétodo!AU386</f>
        <v>0</v>
      </c>
      <c r="AU386" s="94" t="n">
        <f aca="false">Tabla_Simulada!AV386-Tabla_ValidaciónMétodo!AV386</f>
        <v>0</v>
      </c>
      <c r="AV386" s="81" t="n">
        <f aca="false">Tabla_Simulada!AW386-Tabla_ValidaciónMétodo!AW386</f>
        <v>0</v>
      </c>
      <c r="AW386" s="94" t="n">
        <f aca="false">Tabla_Simulada!AX386-Tabla_ValidaciónMétodo!AX386</f>
        <v>0</v>
      </c>
      <c r="AX386" s="81" t="n">
        <f aca="false">Tabla_Simulada!AY386-Tabla_ValidaciónMétodo!AY386</f>
        <v>0</v>
      </c>
    </row>
    <row r="387" customFormat="false" ht="13.8" hidden="false" customHeight="false" outlineLevel="0" collapsed="false">
      <c r="A387" s="89" t="s">
        <v>66</v>
      </c>
      <c r="B387" s="81" t="n">
        <f aca="false">Tabla_Simulada!B387-Tabla_ValidaciónMétodo!B387</f>
        <v>0</v>
      </c>
      <c r="C387" s="81" t="n">
        <f aca="false">Tabla_Simulada!C387-Tabla_ValidaciónMétodo!C387</f>
        <v>0</v>
      </c>
      <c r="D387" s="81" t="n">
        <f aca="false">Tabla_Simulada!D387-Tabla_ValidaciónMétodo!D387</f>
        <v>0</v>
      </c>
      <c r="E387" s="81" t="n">
        <f aca="false">Tabla_Simulada!E387-Tabla_ValidaciónMétodo!E387</f>
        <v>0</v>
      </c>
      <c r="F387" s="81" t="n">
        <f aca="false">Tabla_Simulada!F387-Tabla_ValidaciónMétodo!F387</f>
        <v>0</v>
      </c>
      <c r="G387" s="81" t="n">
        <f aca="false">Tabla_Simulada!G387-Tabla_ValidaciónMétodo!G387</f>
        <v>0</v>
      </c>
      <c r="H387" s="81" t="n">
        <f aca="false">Tabla_Simulada!H387-Tabla_ValidaciónMétodo!H387</f>
        <v>0</v>
      </c>
      <c r="I387" s="94" t="n">
        <f aca="false">Tabla_Simulada!I387-Tabla_ValidaciónMétodo!I387</f>
        <v>0</v>
      </c>
      <c r="J387" s="81" t="n">
        <f aca="false">Tabla_Simulada!J387-Tabla_ValidaciónMétodo!J387</f>
        <v>0</v>
      </c>
      <c r="K387" s="94" t="n">
        <f aca="false">Tabla_Simulada!K387-Tabla_ValidaciónMétodo!K387</f>
        <v>0</v>
      </c>
      <c r="L387" s="81" t="n">
        <f aca="false">Tabla_Simulada!L387-Tabla_ValidaciónMétodo!L387</f>
        <v>0</v>
      </c>
      <c r="M387" s="94" t="n">
        <f aca="false">Tabla_Simulada!M387-Tabla_ValidaciónMétodo!M387</f>
        <v>0</v>
      </c>
      <c r="N387" s="81" t="n">
        <f aca="false">Tabla_Simulada!N387-Tabla_ValidaciónMétodo!N387</f>
        <v>0</v>
      </c>
      <c r="O387" s="81" t="n">
        <f aca="false">Tabla_Simulada!P387-Tabla_ValidaciónMétodo!P387</f>
        <v>0</v>
      </c>
      <c r="P387" s="81" t="n">
        <f aca="false">Tabla_Simulada!Q387-Tabla_ValidaciónMétodo!Q387</f>
        <v>0</v>
      </c>
      <c r="Q387" s="81" t="n">
        <f aca="false">Tabla_Simulada!R387-Tabla_ValidaciónMétodo!R387</f>
        <v>0</v>
      </c>
      <c r="S387" s="81" t="n">
        <f aca="false">Tabla_Simulada!T387-Tabla_ValidaciónMétodo!T387</f>
        <v>0</v>
      </c>
      <c r="T387" s="81" t="n">
        <f aca="false">Tabla_Simulada!U387-Tabla_ValidaciónMétodo!U387</f>
        <v>0</v>
      </c>
      <c r="U387" s="81" t="n">
        <f aca="false">Tabla_Simulada!V387-Tabla_ValidaciónMétodo!V387</f>
        <v>0</v>
      </c>
      <c r="V387" s="81" t="n">
        <f aca="false">Tabla_Simulada!W387-Tabla_ValidaciónMétodo!W387</f>
        <v>0</v>
      </c>
      <c r="W387" s="81" t="n">
        <f aca="false">Tabla_Simulada!X387-Tabla_ValidaciónMétodo!X387</f>
        <v>0</v>
      </c>
      <c r="X387" s="81" t="n">
        <f aca="false">Tabla_Simulada!Y387-Tabla_ValidaciónMétodo!Y387</f>
        <v>0</v>
      </c>
      <c r="Y387" s="81" t="n">
        <f aca="false">Tabla_Simulada!Z387-Tabla_ValidaciónMétodo!Z387</f>
        <v>0</v>
      </c>
      <c r="Z387" s="81" t="n">
        <f aca="false">Tabla_Simulada!AA387-Tabla_ValidaciónMétodo!AA387</f>
        <v>0</v>
      </c>
      <c r="AC387" s="91" t="n">
        <f aca="false">Tabla_Simulada!AD387-Tabla_ValidaciónMétodo!AD387</f>
        <v>0</v>
      </c>
      <c r="AD387" s="92" t="n">
        <f aca="false">Tabla_Simulada!AE387-Tabla_ValidaciónMétodo!AE387</f>
        <v>0</v>
      </c>
      <c r="AE387" s="93" t="n">
        <f aca="false">Tabla_Simulada!AF387-Tabla_ValidaciónMétodo!AF387</f>
        <v>0</v>
      </c>
      <c r="AF387" s="92" t="n">
        <f aca="false">Tabla_Simulada!AG387-Tabla_ValidaciónMétodo!AG387</f>
        <v>0</v>
      </c>
      <c r="AG387" s="92" t="n">
        <f aca="false">Tabla_Simulada!AH387-Tabla_ValidaciónMétodo!AH387</f>
        <v>0</v>
      </c>
      <c r="AH387" s="92" t="n">
        <f aca="false">Tabla_Simulada!AI387-Tabla_ValidaciónMétodo!AI387</f>
        <v>0</v>
      </c>
      <c r="AI387" s="92" t="n">
        <f aca="false">Tabla_Simulada!AJ387-Tabla_ValidaciónMétodo!AJ387</f>
        <v>0</v>
      </c>
      <c r="AJ387" s="92" t="n">
        <f aca="false">Tabla_Simulada!AK387-Tabla_ValidaciónMétodo!AK387</f>
        <v>0</v>
      </c>
      <c r="AK387" s="92" t="n">
        <f aca="false">Tabla_Simulada!AL387-Tabla_ValidaciónMétodo!AL387</f>
        <v>0</v>
      </c>
      <c r="AL387" s="92" t="n">
        <f aca="false">Tabla_Simulada!AM387-Tabla_ValidaciónMétodo!AM387</f>
        <v>0</v>
      </c>
      <c r="AM387" s="92" t="n">
        <f aca="false">Tabla_Simulada!AN387-Tabla_ValidaciónMétodo!AN387</f>
        <v>0</v>
      </c>
      <c r="AO387" s="94" t="n">
        <f aca="false">Tabla_Simulada!AP387-Tabla_ValidaciónMétodo!AP387</f>
        <v>0</v>
      </c>
      <c r="AP387" s="81" t="n">
        <f aca="false">Tabla_Simulada!AQ387-Tabla_ValidaciónMétodo!AQ387</f>
        <v>0</v>
      </c>
      <c r="AQ387" s="94" t="n">
        <f aca="false">Tabla_Simulada!AR387-Tabla_ValidaciónMétodo!AR387</f>
        <v>0</v>
      </c>
      <c r="AR387" s="81" t="n">
        <f aca="false">Tabla_Simulada!AS387-Tabla_ValidaciónMétodo!AS387</f>
        <v>0</v>
      </c>
      <c r="AS387" s="94" t="n">
        <f aca="false">Tabla_Simulada!AT387-Tabla_ValidaciónMétodo!AT387</f>
        <v>0</v>
      </c>
      <c r="AT387" s="81" t="n">
        <f aca="false">Tabla_Simulada!AU387-Tabla_ValidaciónMétodo!AU387</f>
        <v>0</v>
      </c>
      <c r="AU387" s="94" t="n">
        <f aca="false">Tabla_Simulada!AV387-Tabla_ValidaciónMétodo!AV387</f>
        <v>0</v>
      </c>
      <c r="AV387" s="81" t="n">
        <f aca="false">Tabla_Simulada!AW387-Tabla_ValidaciónMétodo!AW387</f>
        <v>0</v>
      </c>
      <c r="AW387" s="94" t="n">
        <f aca="false">Tabla_Simulada!AX387-Tabla_ValidaciónMétodo!AX387</f>
        <v>0</v>
      </c>
      <c r="AX387" s="81" t="n">
        <f aca="false">Tabla_Simulada!AY387-Tabla_ValidaciónMétodo!AY387</f>
        <v>0</v>
      </c>
    </row>
    <row r="388" customFormat="false" ht="13.8" hidden="false" customHeight="false" outlineLevel="0" collapsed="false">
      <c r="A388" s="89" t="s">
        <v>67</v>
      </c>
      <c r="B388" s="81" t="n">
        <f aca="false">Tabla_Simulada!B388-Tabla_ValidaciónMétodo!B388</f>
        <v>0</v>
      </c>
      <c r="C388" s="81" t="n">
        <f aca="false">Tabla_Simulada!C388-Tabla_ValidaciónMétodo!C388</f>
        <v>0</v>
      </c>
      <c r="D388" s="81" t="n">
        <f aca="false">Tabla_Simulada!D388-Tabla_ValidaciónMétodo!D388</f>
        <v>0</v>
      </c>
      <c r="E388" s="81" t="n">
        <f aca="false">Tabla_Simulada!E388-Tabla_ValidaciónMétodo!E388</f>
        <v>0</v>
      </c>
      <c r="F388" s="81" t="n">
        <f aca="false">Tabla_Simulada!F388-Tabla_ValidaciónMétodo!F388</f>
        <v>0</v>
      </c>
      <c r="G388" s="81" t="n">
        <f aca="false">Tabla_Simulada!G388-Tabla_ValidaciónMétodo!G388</f>
        <v>0</v>
      </c>
      <c r="H388" s="81" t="n">
        <f aca="false">Tabla_Simulada!H388-Tabla_ValidaciónMétodo!H388</f>
        <v>0</v>
      </c>
      <c r="I388" s="94" t="n">
        <f aca="false">Tabla_Simulada!I388-Tabla_ValidaciónMétodo!I388</f>
        <v>0</v>
      </c>
      <c r="J388" s="81" t="n">
        <f aca="false">Tabla_Simulada!J388-Tabla_ValidaciónMétodo!J388</f>
        <v>0</v>
      </c>
      <c r="K388" s="94" t="n">
        <f aca="false">Tabla_Simulada!K388-Tabla_ValidaciónMétodo!K388</f>
        <v>0</v>
      </c>
      <c r="L388" s="81" t="n">
        <f aca="false">Tabla_Simulada!L388-Tabla_ValidaciónMétodo!L388</f>
        <v>0</v>
      </c>
      <c r="M388" s="94" t="n">
        <f aca="false">Tabla_Simulada!M388-Tabla_ValidaciónMétodo!M388</f>
        <v>0</v>
      </c>
      <c r="N388" s="81" t="n">
        <f aca="false">Tabla_Simulada!N388-Tabla_ValidaciónMétodo!N388</f>
        <v>0</v>
      </c>
      <c r="O388" s="81" t="n">
        <f aca="false">Tabla_Simulada!P388-Tabla_ValidaciónMétodo!P388</f>
        <v>0</v>
      </c>
      <c r="P388" s="81" t="n">
        <f aca="false">Tabla_Simulada!Q388-Tabla_ValidaciónMétodo!Q388</f>
        <v>0</v>
      </c>
      <c r="Q388" s="81" t="n">
        <f aca="false">Tabla_Simulada!R388-Tabla_ValidaciónMétodo!R388</f>
        <v>0</v>
      </c>
      <c r="S388" s="81" t="n">
        <f aca="false">Tabla_Simulada!T388-Tabla_ValidaciónMétodo!T388</f>
        <v>0</v>
      </c>
      <c r="T388" s="81" t="n">
        <f aca="false">Tabla_Simulada!U388-Tabla_ValidaciónMétodo!U388</f>
        <v>0</v>
      </c>
      <c r="U388" s="81" t="n">
        <f aca="false">Tabla_Simulada!V388-Tabla_ValidaciónMétodo!V388</f>
        <v>0</v>
      </c>
      <c r="V388" s="81" t="n">
        <f aca="false">Tabla_Simulada!W388-Tabla_ValidaciónMétodo!W388</f>
        <v>0</v>
      </c>
      <c r="W388" s="81" t="n">
        <f aca="false">Tabla_Simulada!X388-Tabla_ValidaciónMétodo!X388</f>
        <v>0</v>
      </c>
      <c r="X388" s="81" t="n">
        <f aca="false">Tabla_Simulada!Y388-Tabla_ValidaciónMétodo!Y388</f>
        <v>0</v>
      </c>
      <c r="Y388" s="81" t="n">
        <f aca="false">Tabla_Simulada!Z388-Tabla_ValidaciónMétodo!Z388</f>
        <v>0</v>
      </c>
      <c r="Z388" s="81" t="n">
        <f aca="false">Tabla_Simulada!AA388-Tabla_ValidaciónMétodo!AA388</f>
        <v>0</v>
      </c>
      <c r="AC388" s="91" t="n">
        <f aca="false">Tabla_Simulada!AD388-Tabla_ValidaciónMétodo!AD388</f>
        <v>0</v>
      </c>
      <c r="AD388" s="92" t="n">
        <f aca="false">Tabla_Simulada!AE388-Tabla_ValidaciónMétodo!AE388</f>
        <v>0</v>
      </c>
      <c r="AE388" s="93" t="n">
        <f aca="false">Tabla_Simulada!AF388-Tabla_ValidaciónMétodo!AF388</f>
        <v>0</v>
      </c>
      <c r="AF388" s="92" t="n">
        <f aca="false">Tabla_Simulada!AG388-Tabla_ValidaciónMétodo!AG388</f>
        <v>0</v>
      </c>
      <c r="AG388" s="92" t="n">
        <f aca="false">Tabla_Simulada!AH388-Tabla_ValidaciónMétodo!AH388</f>
        <v>0</v>
      </c>
      <c r="AH388" s="92" t="n">
        <f aca="false">Tabla_Simulada!AI388-Tabla_ValidaciónMétodo!AI388</f>
        <v>0</v>
      </c>
      <c r="AI388" s="92" t="n">
        <f aca="false">Tabla_Simulada!AJ388-Tabla_ValidaciónMétodo!AJ388</f>
        <v>0</v>
      </c>
      <c r="AJ388" s="92" t="n">
        <f aca="false">Tabla_Simulada!AK388-Tabla_ValidaciónMétodo!AK388</f>
        <v>0</v>
      </c>
      <c r="AK388" s="92" t="n">
        <f aca="false">Tabla_Simulada!AL388-Tabla_ValidaciónMétodo!AL388</f>
        <v>0</v>
      </c>
      <c r="AL388" s="92" t="n">
        <f aca="false">Tabla_Simulada!AM388-Tabla_ValidaciónMétodo!AM388</f>
        <v>0</v>
      </c>
      <c r="AM388" s="92" t="n">
        <f aca="false">Tabla_Simulada!AN388-Tabla_ValidaciónMétodo!AN388</f>
        <v>0</v>
      </c>
      <c r="AO388" s="94" t="n">
        <f aca="false">Tabla_Simulada!AP388-Tabla_ValidaciónMétodo!AP388</f>
        <v>0</v>
      </c>
      <c r="AP388" s="81" t="n">
        <f aca="false">Tabla_Simulada!AQ388-Tabla_ValidaciónMétodo!AQ388</f>
        <v>0</v>
      </c>
      <c r="AQ388" s="94" t="n">
        <f aca="false">Tabla_Simulada!AR388-Tabla_ValidaciónMétodo!AR388</f>
        <v>0</v>
      </c>
      <c r="AR388" s="81" t="n">
        <f aca="false">Tabla_Simulada!AS388-Tabla_ValidaciónMétodo!AS388</f>
        <v>0</v>
      </c>
      <c r="AS388" s="94" t="n">
        <f aca="false">Tabla_Simulada!AT388-Tabla_ValidaciónMétodo!AT388</f>
        <v>0</v>
      </c>
      <c r="AT388" s="81" t="n">
        <f aca="false">Tabla_Simulada!AU388-Tabla_ValidaciónMétodo!AU388</f>
        <v>0</v>
      </c>
      <c r="AU388" s="94" t="n">
        <f aca="false">Tabla_Simulada!AV388-Tabla_ValidaciónMétodo!AV388</f>
        <v>0</v>
      </c>
      <c r="AV388" s="81" t="n">
        <f aca="false">Tabla_Simulada!AW388-Tabla_ValidaciónMétodo!AW388</f>
        <v>0</v>
      </c>
      <c r="AW388" s="94" t="n">
        <f aca="false">Tabla_Simulada!AX388-Tabla_ValidaciónMétodo!AX388</f>
        <v>0</v>
      </c>
      <c r="AX388" s="81" t="n">
        <f aca="false">Tabla_Simulada!AY388-Tabla_ValidaciónMétodo!AY388</f>
        <v>0</v>
      </c>
    </row>
    <row r="389" customFormat="false" ht="13.8" hidden="false" customHeight="false" outlineLevel="0" collapsed="false">
      <c r="A389" s="89" t="s">
        <v>68</v>
      </c>
      <c r="B389" s="81" t="n">
        <f aca="false">Tabla_Simulada!B389-Tabla_ValidaciónMétodo!B389</f>
        <v>0</v>
      </c>
      <c r="C389" s="81" t="n">
        <f aca="false">Tabla_Simulada!C389-Tabla_ValidaciónMétodo!C389</f>
        <v>0</v>
      </c>
      <c r="D389" s="81" t="n">
        <f aca="false">Tabla_Simulada!D389-Tabla_ValidaciónMétodo!D389</f>
        <v>0</v>
      </c>
      <c r="E389" s="81" t="n">
        <f aca="false">Tabla_Simulada!E389-Tabla_ValidaciónMétodo!E389</f>
        <v>0</v>
      </c>
      <c r="F389" s="81" t="n">
        <f aca="false">Tabla_Simulada!F389-Tabla_ValidaciónMétodo!F389</f>
        <v>0</v>
      </c>
      <c r="G389" s="81" t="n">
        <f aca="false">Tabla_Simulada!G389-Tabla_ValidaciónMétodo!G389</f>
        <v>0</v>
      </c>
      <c r="H389" s="81" t="n">
        <f aca="false">Tabla_Simulada!H389-Tabla_ValidaciónMétodo!H389</f>
        <v>0</v>
      </c>
      <c r="I389" s="94" t="n">
        <f aca="false">Tabla_Simulada!I389-Tabla_ValidaciónMétodo!I389</f>
        <v>0</v>
      </c>
      <c r="J389" s="81" t="n">
        <f aca="false">Tabla_Simulada!J389-Tabla_ValidaciónMétodo!J389</f>
        <v>0</v>
      </c>
      <c r="K389" s="94" t="n">
        <f aca="false">Tabla_Simulada!K389-Tabla_ValidaciónMétodo!K389</f>
        <v>0</v>
      </c>
      <c r="L389" s="81" t="n">
        <f aca="false">Tabla_Simulada!L389-Tabla_ValidaciónMétodo!L389</f>
        <v>0</v>
      </c>
      <c r="M389" s="94" t="n">
        <f aca="false">Tabla_Simulada!M389-Tabla_ValidaciónMétodo!M389</f>
        <v>0</v>
      </c>
      <c r="N389" s="81" t="n">
        <f aca="false">Tabla_Simulada!N389-Tabla_ValidaciónMétodo!N389</f>
        <v>0</v>
      </c>
      <c r="O389" s="81" t="n">
        <f aca="false">Tabla_Simulada!P389-Tabla_ValidaciónMétodo!P389</f>
        <v>0</v>
      </c>
      <c r="P389" s="81" t="n">
        <f aca="false">Tabla_Simulada!Q389-Tabla_ValidaciónMétodo!Q389</f>
        <v>0</v>
      </c>
      <c r="Q389" s="81" t="n">
        <f aca="false">Tabla_Simulada!R389-Tabla_ValidaciónMétodo!R389</f>
        <v>0</v>
      </c>
      <c r="S389" s="81" t="n">
        <f aca="false">Tabla_Simulada!T389-Tabla_ValidaciónMétodo!T389</f>
        <v>0</v>
      </c>
      <c r="T389" s="81" t="n">
        <f aca="false">Tabla_Simulada!U389-Tabla_ValidaciónMétodo!U389</f>
        <v>0</v>
      </c>
      <c r="U389" s="81" t="n">
        <f aca="false">Tabla_Simulada!V389-Tabla_ValidaciónMétodo!V389</f>
        <v>0</v>
      </c>
      <c r="V389" s="81" t="n">
        <f aca="false">Tabla_Simulada!W389-Tabla_ValidaciónMétodo!W389</f>
        <v>0</v>
      </c>
      <c r="W389" s="81" t="n">
        <f aca="false">Tabla_Simulada!X389-Tabla_ValidaciónMétodo!X389</f>
        <v>0</v>
      </c>
      <c r="X389" s="81" t="n">
        <f aca="false">Tabla_Simulada!Y389-Tabla_ValidaciónMétodo!Y389</f>
        <v>0</v>
      </c>
      <c r="Y389" s="81" t="n">
        <f aca="false">Tabla_Simulada!Z389-Tabla_ValidaciónMétodo!Z389</f>
        <v>0</v>
      </c>
      <c r="Z389" s="81" t="n">
        <f aca="false">Tabla_Simulada!AA389-Tabla_ValidaciónMétodo!AA389</f>
        <v>0</v>
      </c>
      <c r="AC389" s="91" t="n">
        <f aca="false">Tabla_Simulada!AD389-Tabla_ValidaciónMétodo!AD389</f>
        <v>0</v>
      </c>
      <c r="AD389" s="92" t="n">
        <f aca="false">Tabla_Simulada!AE389-Tabla_ValidaciónMétodo!AE389</f>
        <v>0</v>
      </c>
      <c r="AE389" s="93" t="n">
        <f aca="false">Tabla_Simulada!AF389-Tabla_ValidaciónMétodo!AF389</f>
        <v>0</v>
      </c>
      <c r="AF389" s="92" t="n">
        <f aca="false">Tabla_Simulada!AG389-Tabla_ValidaciónMétodo!AG389</f>
        <v>0</v>
      </c>
      <c r="AG389" s="92" t="n">
        <f aca="false">Tabla_Simulada!AH389-Tabla_ValidaciónMétodo!AH389</f>
        <v>0</v>
      </c>
      <c r="AH389" s="92" t="n">
        <f aca="false">Tabla_Simulada!AI389-Tabla_ValidaciónMétodo!AI389</f>
        <v>0</v>
      </c>
      <c r="AI389" s="92" t="n">
        <f aca="false">Tabla_Simulada!AJ389-Tabla_ValidaciónMétodo!AJ389</f>
        <v>0</v>
      </c>
      <c r="AJ389" s="92" t="n">
        <f aca="false">Tabla_Simulada!AK389-Tabla_ValidaciónMétodo!AK389</f>
        <v>0</v>
      </c>
      <c r="AK389" s="92" t="n">
        <f aca="false">Tabla_Simulada!AL389-Tabla_ValidaciónMétodo!AL389</f>
        <v>0</v>
      </c>
      <c r="AL389" s="92" t="n">
        <f aca="false">Tabla_Simulada!AM389-Tabla_ValidaciónMétodo!AM389</f>
        <v>0</v>
      </c>
      <c r="AM389" s="92" t="n">
        <f aca="false">Tabla_Simulada!AN389-Tabla_ValidaciónMétodo!AN389</f>
        <v>0</v>
      </c>
      <c r="AO389" s="94" t="n">
        <f aca="false">Tabla_Simulada!AP389-Tabla_ValidaciónMétodo!AP389</f>
        <v>0</v>
      </c>
      <c r="AP389" s="81" t="n">
        <f aca="false">Tabla_Simulada!AQ389-Tabla_ValidaciónMétodo!AQ389</f>
        <v>0</v>
      </c>
      <c r="AQ389" s="94" t="n">
        <f aca="false">Tabla_Simulada!AR389-Tabla_ValidaciónMétodo!AR389</f>
        <v>0</v>
      </c>
      <c r="AR389" s="81" t="n">
        <f aca="false">Tabla_Simulada!AS389-Tabla_ValidaciónMétodo!AS389</f>
        <v>0</v>
      </c>
      <c r="AS389" s="94" t="n">
        <f aca="false">Tabla_Simulada!AT389-Tabla_ValidaciónMétodo!AT389</f>
        <v>0</v>
      </c>
      <c r="AT389" s="81" t="n">
        <f aca="false">Tabla_Simulada!AU389-Tabla_ValidaciónMétodo!AU389</f>
        <v>0</v>
      </c>
      <c r="AU389" s="94" t="n">
        <f aca="false">Tabla_Simulada!AV389-Tabla_ValidaciónMétodo!AV389</f>
        <v>0</v>
      </c>
      <c r="AV389" s="81" t="n">
        <f aca="false">Tabla_Simulada!AW389-Tabla_ValidaciónMétodo!AW389</f>
        <v>0</v>
      </c>
      <c r="AW389" s="94" t="n">
        <f aca="false">Tabla_Simulada!AX389-Tabla_ValidaciónMétodo!AX389</f>
        <v>0</v>
      </c>
      <c r="AX389" s="81" t="n">
        <f aca="false">Tabla_Simulada!AY389-Tabla_ValidaciónMétodo!AY389</f>
        <v>0</v>
      </c>
    </row>
    <row r="390" customFormat="false" ht="13.8" hidden="false" customHeight="false" outlineLevel="0" collapsed="false">
      <c r="A390" s="104" t="s">
        <v>71</v>
      </c>
      <c r="B390" s="108" t="n">
        <f aca="false">Tabla_Simulada!B390-Tabla_ValidaciónMétodo!B390</f>
        <v>0</v>
      </c>
      <c r="C390" s="108" t="n">
        <f aca="false">Tabla_Simulada!C390-Tabla_ValidaciónMétodo!C390</f>
        <v>0</v>
      </c>
      <c r="D390" s="108" t="n">
        <f aca="false">Tabla_Simulada!D390-Tabla_ValidaciónMétodo!D390</f>
        <v>0</v>
      </c>
      <c r="E390" s="108" t="n">
        <f aca="false">Tabla_Simulada!E390-Tabla_ValidaciónMétodo!E390</f>
        <v>0</v>
      </c>
      <c r="F390" s="108" t="n">
        <f aca="false">Tabla_Simulada!F390-Tabla_ValidaciónMétodo!F390</f>
        <v>0</v>
      </c>
      <c r="G390" s="108" t="n">
        <f aca="false">Tabla_Simulada!G390-Tabla_ValidaciónMétodo!G390</f>
        <v>0</v>
      </c>
      <c r="H390" s="108" t="n">
        <f aca="false">Tabla_Simulada!H390-Tabla_ValidaciónMétodo!H390</f>
        <v>0</v>
      </c>
      <c r="I390" s="116" t="n">
        <f aca="false">Tabla_Simulada!I390-Tabla_ValidaciónMétodo!I390</f>
        <v>0</v>
      </c>
      <c r="J390" s="108" t="n">
        <f aca="false">Tabla_Simulada!J390-Tabla_ValidaciónMétodo!J390</f>
        <v>0</v>
      </c>
      <c r="K390" s="116" t="n">
        <f aca="false">Tabla_Simulada!K390-Tabla_ValidaciónMétodo!K390</f>
        <v>0</v>
      </c>
      <c r="L390" s="108" t="n">
        <f aca="false">Tabla_Simulada!L390-Tabla_ValidaciónMétodo!L390</f>
        <v>0</v>
      </c>
      <c r="M390" s="116" t="n">
        <f aca="false">Tabla_Simulada!M390-Tabla_ValidaciónMétodo!M390</f>
        <v>0</v>
      </c>
      <c r="N390" s="108" t="n">
        <f aca="false">Tabla_Simulada!N390-Tabla_ValidaciónMétodo!N390</f>
        <v>0</v>
      </c>
      <c r="O390" s="108" t="n">
        <f aca="false">Tabla_Simulada!P390-Tabla_ValidaciónMétodo!P390</f>
        <v>0</v>
      </c>
      <c r="P390" s="108" t="n">
        <f aca="false">Tabla_Simulada!Q390-Tabla_ValidaciónMétodo!Q390</f>
        <v>0</v>
      </c>
      <c r="Q390" s="108" t="n">
        <f aca="false">Tabla_Simulada!R390-Tabla_ValidaciónMétodo!R390</f>
        <v>0</v>
      </c>
      <c r="S390" s="108" t="n">
        <f aca="false">Tabla_Simulada!T390-Tabla_ValidaciónMétodo!T390</f>
        <v>0</v>
      </c>
      <c r="T390" s="108" t="n">
        <f aca="false">Tabla_Simulada!U390-Tabla_ValidaciónMétodo!U390</f>
        <v>0</v>
      </c>
      <c r="U390" s="108" t="n">
        <f aca="false">Tabla_Simulada!V390-Tabla_ValidaciónMétodo!V390</f>
        <v>0</v>
      </c>
      <c r="V390" s="108" t="n">
        <f aca="false">Tabla_Simulada!W390-Tabla_ValidaciónMétodo!W390</f>
        <v>0</v>
      </c>
      <c r="W390" s="108" t="n">
        <f aca="false">Tabla_Simulada!X390-Tabla_ValidaciónMétodo!X390</f>
        <v>0</v>
      </c>
      <c r="X390" s="108" t="n">
        <f aca="false">Tabla_Simulada!Y390-Tabla_ValidaciónMétodo!Y390</f>
        <v>0</v>
      </c>
      <c r="Y390" s="108" t="n">
        <f aca="false">Tabla_Simulada!Z390-Tabla_ValidaciónMétodo!Z390</f>
        <v>0</v>
      </c>
      <c r="Z390" s="108" t="n">
        <f aca="false">Tabla_Simulada!AA390-Tabla_ValidaciónMétodo!AA390</f>
        <v>0</v>
      </c>
      <c r="AB390" s="112" t="s">
        <v>295</v>
      </c>
      <c r="AC390" s="112" t="n">
        <f aca="false">Tabla_Simulada!AD390-Tabla_ValidaciónMétodo!AD390</f>
        <v>0</v>
      </c>
      <c r="AD390" s="111"/>
      <c r="AE390" s="113" t="n">
        <f aca="false">Tabla_Simulada!AF390-Tabla_ValidaciónMétodo!AF390</f>
        <v>0</v>
      </c>
      <c r="AF390" s="111"/>
      <c r="AG390" s="114" t="n">
        <f aca="false">Tabla_Simulada!AH390-Tabla_ValidaciónMétodo!AH390</f>
        <v>0</v>
      </c>
      <c r="AH390" s="111"/>
      <c r="AI390" s="114" t="n">
        <f aca="false">Tabla_Simulada!AJ390-Tabla_ValidaciónMétodo!AJ390</f>
        <v>0</v>
      </c>
      <c r="AJ390" s="111"/>
      <c r="AK390" s="114" t="n">
        <f aca="false">Tabla_Simulada!AL390-Tabla_ValidaciónMétodo!AL390</f>
        <v>0</v>
      </c>
      <c r="AL390" s="115"/>
      <c r="AM390" s="114" t="n">
        <f aca="false">Tabla_Simulada!AN390-Tabla_ValidaciónMétodo!AN390</f>
        <v>0</v>
      </c>
      <c r="AO390" s="116" t="n">
        <f aca="false">Tabla_Simulada!AP390-Tabla_ValidaciónMétodo!AP390</f>
        <v>0</v>
      </c>
      <c r="AP390" s="108" t="n">
        <f aca="false">Tabla_Simulada!AQ390-Tabla_ValidaciónMétodo!AQ390</f>
        <v>0</v>
      </c>
      <c r="AQ390" s="116" t="n">
        <f aca="false">Tabla_Simulada!AR390-Tabla_ValidaciónMétodo!AR390</f>
        <v>0</v>
      </c>
      <c r="AR390" s="108" t="n">
        <f aca="false">Tabla_Simulada!AS390-Tabla_ValidaciónMétodo!AS390</f>
        <v>0</v>
      </c>
      <c r="AS390" s="116" t="n">
        <f aca="false">Tabla_Simulada!AT390-Tabla_ValidaciónMétodo!AT390</f>
        <v>0</v>
      </c>
      <c r="AT390" s="108" t="n">
        <f aca="false">Tabla_Simulada!AU390-Tabla_ValidaciónMétodo!AU390</f>
        <v>0</v>
      </c>
      <c r="AU390" s="116" t="n">
        <f aca="false">Tabla_Simulada!AV390-Tabla_ValidaciónMétodo!AV390</f>
        <v>0</v>
      </c>
      <c r="AV390" s="108" t="n">
        <f aca="false">Tabla_Simulada!AW390-Tabla_ValidaciónMétodo!AW390</f>
        <v>0</v>
      </c>
      <c r="AW390" s="116" t="n">
        <f aca="false">Tabla_Simulada!AX390-Tabla_ValidaciónMétodo!AX390</f>
        <v>0</v>
      </c>
      <c r="AX390" s="108" t="n">
        <f aca="false">Tabla_Simulada!AY390-Tabla_ValidaciónMétodo!AY390</f>
        <v>0</v>
      </c>
    </row>
    <row r="391" customFormat="false" ht="13.8" hidden="false" customHeight="false" outlineLevel="0" collapsed="false">
      <c r="A391" s="57" t="s">
        <v>72</v>
      </c>
      <c r="AB391" s="112" t="s">
        <v>296</v>
      </c>
      <c r="AC391" s="112" t="n">
        <f aca="false">Tabla_Simulada!AD391-Tabla_ValidaciónMétodo!AD391</f>
        <v>0</v>
      </c>
      <c r="AD391" s="111"/>
      <c r="AE391" s="113" t="n">
        <f aca="false">Tabla_Simulada!AF391-Tabla_ValidaciónMétodo!AF391</f>
        <v>0</v>
      </c>
      <c r="AF391" s="111"/>
      <c r="AG391" s="114" t="n">
        <f aca="false">Tabla_Simulada!AH391-Tabla_ValidaciónMétodo!AH391</f>
        <v>0</v>
      </c>
      <c r="AH391" s="111"/>
      <c r="AI391" s="114" t="n">
        <f aca="false">Tabla_Simulada!AJ391-Tabla_ValidaciónMétodo!AJ391</f>
        <v>0</v>
      </c>
      <c r="AJ391" s="111"/>
      <c r="AK391" s="114" t="n">
        <f aca="false">Tabla_Simulada!AL391-Tabla_ValidaciónMétodo!AL391</f>
        <v>0</v>
      </c>
      <c r="AL391" s="111"/>
      <c r="AM391" s="114"/>
    </row>
    <row r="392" s="57" customFormat="true" ht="13.8" hidden="false" customHeight="false" outlineLevel="0" collapsed="false">
      <c r="A392" s="57" t="s">
        <v>82</v>
      </c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S392" s="130"/>
      <c r="T392" s="130"/>
      <c r="U392" s="130"/>
      <c r="V392" s="130"/>
      <c r="W392" s="130"/>
      <c r="X392" s="130"/>
      <c r="Y392" s="130"/>
      <c r="Z392" s="130"/>
      <c r="AZ392" s="130"/>
      <c r="BA392" s="130"/>
      <c r="BB392" s="130"/>
      <c r="BC392" s="130"/>
      <c r="BD392" s="130"/>
      <c r="BE392" s="130"/>
      <c r="AME392" s="151"/>
      <c r="AMF392" s="151"/>
      <c r="AMG392" s="151"/>
      <c r="AMH392" s="151"/>
      <c r="AMI392" s="151"/>
      <c r="AMJ392" s="151"/>
    </row>
    <row r="393" customFormat="false" ht="13.8" hidden="false" customHeight="false" outlineLevel="0" collapsed="false">
      <c r="A393" s="126"/>
    </row>
    <row r="394" customFormat="false" ht="13.8" hidden="false" customHeight="false" outlineLevel="0" collapsed="false">
      <c r="A394" s="126"/>
    </row>
    <row r="395" customFormat="false" ht="13.8" hidden="false" customHeight="false" outlineLevel="0" collapsed="false">
      <c r="A395" s="126"/>
    </row>
    <row r="396" customFormat="false" ht="13.8" hidden="false" customHeight="false" outlineLevel="0" collapsed="false">
      <c r="A396" s="16" t="str">
        <f aca="false">"Tabla " &amp; TEXT((ROW()+24) / 35, "0")</f>
        <v>Tabla 12</v>
      </c>
      <c r="B396" s="16"/>
      <c r="C396" s="16"/>
      <c r="D396" s="16"/>
      <c r="E396" s="16"/>
      <c r="F396" s="16"/>
      <c r="G396" s="16"/>
      <c r="H396" s="16"/>
      <c r="I396" s="16"/>
      <c r="J396" s="16"/>
      <c r="S396" s="189"/>
      <c r="T396" s="189"/>
      <c r="U396" s="189"/>
      <c r="V396" s="189"/>
      <c r="W396" s="189"/>
      <c r="X396" s="189"/>
      <c r="Y396" s="189"/>
      <c r="Z396" s="189"/>
    </row>
    <row r="397" customFormat="false" ht="13.8" hidden="false" customHeight="false" outlineLevel="0" collapsed="false">
      <c r="A397" s="16" t="s">
        <v>180</v>
      </c>
      <c r="B397" s="16"/>
      <c r="C397" s="16"/>
      <c r="D397" s="16"/>
      <c r="E397" s="16"/>
      <c r="F397" s="16"/>
      <c r="G397" s="16"/>
      <c r="H397" s="16"/>
      <c r="I397" s="16"/>
      <c r="J397" s="16"/>
      <c r="S397" s="189"/>
      <c r="T397" s="189"/>
      <c r="U397" s="189"/>
      <c r="V397" s="189"/>
      <c r="W397" s="189"/>
      <c r="X397" s="189"/>
      <c r="Y397" s="189"/>
      <c r="Z397" s="189"/>
    </row>
    <row r="398" customFormat="false" ht="15.8" hidden="false" customHeight="true" outlineLevel="0" collapsed="false">
      <c r="A398" s="66" t="s">
        <v>30</v>
      </c>
      <c r="B398" s="136" t="s">
        <v>275</v>
      </c>
      <c r="C398" s="136"/>
      <c r="D398" s="136"/>
      <c r="E398" s="136"/>
      <c r="F398" s="136"/>
      <c r="G398" s="136"/>
      <c r="H398" s="136"/>
      <c r="I398" s="69" t="s">
        <v>32</v>
      </c>
      <c r="J398" s="69" t="s">
        <v>33</v>
      </c>
      <c r="K398" s="69" t="s">
        <v>276</v>
      </c>
      <c r="L398" s="69" t="s">
        <v>277</v>
      </c>
      <c r="M398" s="69" t="s">
        <v>278</v>
      </c>
      <c r="N398" s="69" t="s">
        <v>34</v>
      </c>
      <c r="O398" s="69" t="s">
        <v>280</v>
      </c>
      <c r="P398" s="69" t="s">
        <v>281</v>
      </c>
      <c r="Q398" s="69" t="s">
        <v>282</v>
      </c>
      <c r="S398" s="136" t="s">
        <v>275</v>
      </c>
      <c r="T398" s="136"/>
      <c r="U398" s="136"/>
      <c r="V398" s="136"/>
      <c r="W398" s="136"/>
      <c r="X398" s="136"/>
      <c r="Y398" s="136"/>
      <c r="Z398" s="136"/>
      <c r="AC398" s="73" t="s">
        <v>284</v>
      </c>
      <c r="AD398" s="73"/>
      <c r="AE398" s="73" t="s">
        <v>285</v>
      </c>
      <c r="AF398" s="73"/>
      <c r="AG398" s="73" t="s">
        <v>286</v>
      </c>
      <c r="AH398" s="73"/>
      <c r="AI398" s="73" t="s">
        <v>287</v>
      </c>
      <c r="AJ398" s="73"/>
      <c r="AK398" s="73" t="s">
        <v>288</v>
      </c>
      <c r="AL398" s="73"/>
      <c r="AM398" s="74" t="s">
        <v>289</v>
      </c>
      <c r="AO398" s="73" t="s">
        <v>284</v>
      </c>
      <c r="AP398" s="73"/>
      <c r="AQ398" s="73" t="s">
        <v>285</v>
      </c>
      <c r="AR398" s="73"/>
      <c r="AS398" s="73" t="s">
        <v>286</v>
      </c>
      <c r="AT398" s="73"/>
      <c r="AU398" s="73" t="s">
        <v>287</v>
      </c>
      <c r="AV398" s="73"/>
      <c r="AW398" s="74" t="s">
        <v>288</v>
      </c>
      <c r="AX398" s="74"/>
    </row>
    <row r="399" customFormat="false" ht="37.3" hidden="false" customHeight="false" outlineLevel="0" collapsed="false">
      <c r="A399" s="66"/>
      <c r="B399" s="137" t="s">
        <v>181</v>
      </c>
      <c r="C399" s="137" t="s">
        <v>182</v>
      </c>
      <c r="D399" s="137" t="s">
        <v>183</v>
      </c>
      <c r="E399" s="137" t="s">
        <v>184</v>
      </c>
      <c r="F399" s="137" t="s">
        <v>185</v>
      </c>
      <c r="G399" s="137" t="s">
        <v>186</v>
      </c>
      <c r="H399" s="137" t="s">
        <v>187</v>
      </c>
      <c r="I399" s="69"/>
      <c r="J399" s="69"/>
      <c r="K399" s="69"/>
      <c r="L399" s="69"/>
      <c r="M399" s="69"/>
      <c r="N399" s="69"/>
      <c r="O399" s="69"/>
      <c r="P399" s="69"/>
      <c r="Q399" s="69"/>
      <c r="S399" s="137" t="s">
        <v>181</v>
      </c>
      <c r="T399" s="137" t="s">
        <v>182</v>
      </c>
      <c r="U399" s="137" t="s">
        <v>183</v>
      </c>
      <c r="V399" s="137" t="s">
        <v>184</v>
      </c>
      <c r="W399" s="137" t="s">
        <v>185</v>
      </c>
      <c r="X399" s="137" t="s">
        <v>186</v>
      </c>
      <c r="Y399" s="137" t="s">
        <v>187</v>
      </c>
      <c r="Z399" s="69" t="s">
        <v>43</v>
      </c>
      <c r="AC399" s="73" t="s">
        <v>290</v>
      </c>
      <c r="AD399" s="73" t="s">
        <v>291</v>
      </c>
      <c r="AE399" s="73" t="s">
        <v>290</v>
      </c>
      <c r="AF399" s="73" t="s">
        <v>291</v>
      </c>
      <c r="AG399" s="73" t="s">
        <v>290</v>
      </c>
      <c r="AH399" s="73" t="s">
        <v>291</v>
      </c>
      <c r="AI399" s="73" t="s">
        <v>290</v>
      </c>
      <c r="AJ399" s="73" t="s">
        <v>291</v>
      </c>
      <c r="AK399" s="73" t="s">
        <v>290</v>
      </c>
      <c r="AL399" s="73" t="s">
        <v>291</v>
      </c>
      <c r="AM399" s="75" t="s">
        <v>292</v>
      </c>
      <c r="AO399" s="73" t="s">
        <v>293</v>
      </c>
      <c r="AP399" s="73" t="s">
        <v>294</v>
      </c>
      <c r="AQ399" s="73" t="s">
        <v>293</v>
      </c>
      <c r="AR399" s="73" t="s">
        <v>294</v>
      </c>
      <c r="AS399" s="73" t="s">
        <v>293</v>
      </c>
      <c r="AT399" s="73" t="s">
        <v>294</v>
      </c>
      <c r="AU399" s="73" t="s">
        <v>293</v>
      </c>
      <c r="AV399" s="73" t="s">
        <v>294</v>
      </c>
      <c r="AW399" s="73" t="s">
        <v>293</v>
      </c>
      <c r="AX399" s="75" t="s">
        <v>294</v>
      </c>
    </row>
    <row r="400" customFormat="false" ht="13.8" hidden="false" customHeight="false" outlineLevel="0" collapsed="false">
      <c r="A400" s="76" t="s">
        <v>44</v>
      </c>
      <c r="B400" s="79" t="n">
        <f aca="false">Tabla_Simulada!B400-Tabla_ValidaciónMétodo!B400</f>
        <v>0</v>
      </c>
      <c r="C400" s="79" t="n">
        <f aca="false">Tabla_Simulada!C400-Tabla_ValidaciónMétodo!C400</f>
        <v>0</v>
      </c>
      <c r="D400" s="79" t="n">
        <f aca="false">Tabla_Simulada!D400-Tabla_ValidaciónMétodo!D400</f>
        <v>0</v>
      </c>
      <c r="E400" s="79" t="n">
        <f aca="false">Tabla_Simulada!E400-Tabla_ValidaciónMétodo!E400</f>
        <v>0</v>
      </c>
      <c r="F400" s="79" t="n">
        <f aca="false">Tabla_Simulada!F400-Tabla_ValidaciónMétodo!F400</f>
        <v>0</v>
      </c>
      <c r="G400" s="79" t="n">
        <f aca="false">Tabla_Simulada!G400-Tabla_ValidaciónMétodo!G400</f>
        <v>0</v>
      </c>
      <c r="H400" s="79" t="n">
        <f aca="false">Tabla_Simulada!H400-Tabla_ValidaciónMétodo!H400</f>
        <v>0</v>
      </c>
      <c r="I400" s="88" t="n">
        <f aca="false">Tabla_Simulada!I400-Tabla_ValidaciónMétodo!I400</f>
        <v>0</v>
      </c>
      <c r="J400" s="79" t="n">
        <f aca="false">Tabla_Simulada!J400-Tabla_ValidaciónMétodo!J400</f>
        <v>0</v>
      </c>
      <c r="K400" s="88" t="n">
        <f aca="false">Tabla_Simulada!K400-Tabla_ValidaciónMétodo!K400</f>
        <v>0</v>
      </c>
      <c r="L400" s="81" t="n">
        <f aca="false">Tabla_Simulada!L400-Tabla_ValidaciónMétodo!L400</f>
        <v>0</v>
      </c>
      <c r="M400" s="94" t="n">
        <f aca="false">Tabla_Simulada!M400-Tabla_ValidaciónMétodo!M400</f>
        <v>0</v>
      </c>
      <c r="N400" s="81" t="n">
        <f aca="false">Tabla_Simulada!N400-Tabla_ValidaciónMétodo!N400</f>
        <v>0</v>
      </c>
      <c r="O400" s="81" t="n">
        <f aca="false">Tabla_Simulada!P400-Tabla_ValidaciónMétodo!P400</f>
        <v>0</v>
      </c>
      <c r="P400" s="81" t="n">
        <f aca="false">Tabla_Simulada!Q400-Tabla_ValidaciónMétodo!Q400</f>
        <v>0</v>
      </c>
      <c r="Q400" s="81" t="n">
        <f aca="false">Tabla_Simulada!R400-Tabla_ValidaciónMétodo!R400</f>
        <v>0</v>
      </c>
      <c r="S400" s="79" t="n">
        <f aca="false">Tabla_Simulada!T400-Tabla_ValidaciónMétodo!T400</f>
        <v>0</v>
      </c>
      <c r="T400" s="79" t="n">
        <f aca="false">Tabla_Simulada!U400-Tabla_ValidaciónMétodo!U400</f>
        <v>0</v>
      </c>
      <c r="U400" s="79" t="n">
        <f aca="false">Tabla_Simulada!V400-Tabla_ValidaciónMétodo!V400</f>
        <v>0</v>
      </c>
      <c r="V400" s="79" t="n">
        <f aca="false">Tabla_Simulada!W400-Tabla_ValidaciónMétodo!W400</f>
        <v>0</v>
      </c>
      <c r="W400" s="79" t="n">
        <f aca="false">Tabla_Simulada!X400-Tabla_ValidaciónMétodo!X400</f>
        <v>0</v>
      </c>
      <c r="X400" s="79" t="n">
        <f aca="false">Tabla_Simulada!Y400-Tabla_ValidaciónMétodo!Y400</f>
        <v>0</v>
      </c>
      <c r="Y400" s="79" t="n">
        <f aca="false">Tabla_Simulada!Z400-Tabla_ValidaciónMétodo!Z400</f>
        <v>0</v>
      </c>
      <c r="Z400" s="79" t="n">
        <f aca="false">Tabla_Simulada!AA400-Tabla_ValidaciónMétodo!AA400</f>
        <v>0</v>
      </c>
      <c r="AC400" s="85" t="n">
        <f aca="false">Tabla_Simulada!AD400-Tabla_ValidaciónMétodo!AD400</f>
        <v>0</v>
      </c>
      <c r="AD400" s="86" t="n">
        <f aca="false">Tabla_Simulada!AE400-Tabla_ValidaciónMétodo!AE400</f>
        <v>0</v>
      </c>
      <c r="AE400" s="87" t="n">
        <f aca="false">Tabla_Simulada!AF400-Tabla_ValidaciónMétodo!AF400</f>
        <v>0</v>
      </c>
      <c r="AF400" s="86" t="n">
        <f aca="false">Tabla_Simulada!AG400-Tabla_ValidaciónMétodo!AG400</f>
        <v>0</v>
      </c>
      <c r="AG400" s="86" t="n">
        <f aca="false">Tabla_Simulada!AH400-Tabla_ValidaciónMétodo!AH400</f>
        <v>0</v>
      </c>
      <c r="AH400" s="86" t="n">
        <f aca="false">Tabla_Simulada!AI400-Tabla_ValidaciónMétodo!AI400</f>
        <v>0</v>
      </c>
      <c r="AI400" s="86" t="n">
        <f aca="false">Tabla_Simulada!AJ400-Tabla_ValidaciónMétodo!AJ400</f>
        <v>0</v>
      </c>
      <c r="AJ400" s="86" t="n">
        <f aca="false">Tabla_Simulada!AK400-Tabla_ValidaciónMétodo!AK400</f>
        <v>0</v>
      </c>
      <c r="AK400" s="86" t="n">
        <f aca="false">Tabla_Simulada!AL400-Tabla_ValidaciónMétodo!AL400</f>
        <v>0</v>
      </c>
      <c r="AL400" s="86" t="n">
        <f aca="false">Tabla_Simulada!AM400-Tabla_ValidaciónMétodo!AM400</f>
        <v>0</v>
      </c>
      <c r="AM400" s="86" t="n">
        <f aca="false">Tabla_Simulada!AN400-Tabla_ValidaciónMétodo!AN400</f>
        <v>0</v>
      </c>
      <c r="AO400" s="88" t="n">
        <f aca="false">Tabla_Simulada!AP400-Tabla_ValidaciónMétodo!AP400</f>
        <v>0</v>
      </c>
      <c r="AP400" s="79" t="n">
        <f aca="false">Tabla_Simulada!AQ400-Tabla_ValidaciónMétodo!AQ400</f>
        <v>0</v>
      </c>
      <c r="AQ400" s="88" t="n">
        <f aca="false">Tabla_Simulada!AR400-Tabla_ValidaciónMétodo!AR400</f>
        <v>0</v>
      </c>
      <c r="AR400" s="79" t="n">
        <f aca="false">Tabla_Simulada!AS400-Tabla_ValidaciónMétodo!AS400</f>
        <v>0</v>
      </c>
      <c r="AS400" s="88" t="n">
        <f aca="false">Tabla_Simulada!AT400-Tabla_ValidaciónMétodo!AT400</f>
        <v>0</v>
      </c>
      <c r="AT400" s="79" t="n">
        <f aca="false">Tabla_Simulada!AU400-Tabla_ValidaciónMétodo!AU400</f>
        <v>0</v>
      </c>
      <c r="AU400" s="88" t="n">
        <f aca="false">Tabla_Simulada!AV400-Tabla_ValidaciónMétodo!AV400</f>
        <v>0</v>
      </c>
      <c r="AV400" s="79" t="n">
        <f aca="false">Tabla_Simulada!AW400-Tabla_ValidaciónMétodo!AW400</f>
        <v>0</v>
      </c>
      <c r="AW400" s="88" t="n">
        <f aca="false">Tabla_Simulada!AX400-Tabla_ValidaciónMétodo!AX400</f>
        <v>0</v>
      </c>
      <c r="AX400" s="79" t="n">
        <f aca="false">Tabla_Simulada!AY400-Tabla_ValidaciónMétodo!AY400</f>
        <v>0</v>
      </c>
    </row>
    <row r="401" customFormat="false" ht="13.8" hidden="false" customHeight="false" outlineLevel="0" collapsed="false">
      <c r="A401" s="89" t="s">
        <v>45</v>
      </c>
      <c r="B401" s="81" t="n">
        <f aca="false">Tabla_Simulada!B401-Tabla_ValidaciónMétodo!B401</f>
        <v>0</v>
      </c>
      <c r="C401" s="81" t="n">
        <f aca="false">Tabla_Simulada!C401-Tabla_ValidaciónMétodo!C401</f>
        <v>0</v>
      </c>
      <c r="D401" s="81" t="n">
        <f aca="false">Tabla_Simulada!D401-Tabla_ValidaciónMétodo!D401</f>
        <v>0</v>
      </c>
      <c r="E401" s="81" t="n">
        <f aca="false">Tabla_Simulada!E401-Tabla_ValidaciónMétodo!E401</f>
        <v>0</v>
      </c>
      <c r="F401" s="81" t="n">
        <f aca="false">Tabla_Simulada!F401-Tabla_ValidaciónMétodo!F401</f>
        <v>0</v>
      </c>
      <c r="G401" s="81" t="n">
        <f aca="false">Tabla_Simulada!G401-Tabla_ValidaciónMétodo!G401</f>
        <v>0</v>
      </c>
      <c r="H401" s="81" t="n">
        <f aca="false">Tabla_Simulada!H401-Tabla_ValidaciónMétodo!H401</f>
        <v>0</v>
      </c>
      <c r="I401" s="94" t="n">
        <f aca="false">Tabla_Simulada!I401-Tabla_ValidaciónMétodo!I401</f>
        <v>0</v>
      </c>
      <c r="J401" s="81" t="n">
        <f aca="false">Tabla_Simulada!J401-Tabla_ValidaciónMétodo!J401</f>
        <v>0</v>
      </c>
      <c r="K401" s="94" t="n">
        <f aca="false">Tabla_Simulada!K401-Tabla_ValidaciónMétodo!K401</f>
        <v>0</v>
      </c>
      <c r="L401" s="81" t="n">
        <f aca="false">Tabla_Simulada!L401-Tabla_ValidaciónMétodo!L401</f>
        <v>0</v>
      </c>
      <c r="M401" s="94" t="n">
        <f aca="false">Tabla_Simulada!M401-Tabla_ValidaciónMétodo!M401</f>
        <v>0</v>
      </c>
      <c r="N401" s="81" t="n">
        <f aca="false">Tabla_Simulada!N401-Tabla_ValidaciónMétodo!N401</f>
        <v>0</v>
      </c>
      <c r="O401" s="81" t="n">
        <f aca="false">Tabla_Simulada!P401-Tabla_ValidaciónMétodo!P401</f>
        <v>0</v>
      </c>
      <c r="P401" s="81" t="n">
        <f aca="false">Tabla_Simulada!Q401-Tabla_ValidaciónMétodo!Q401</f>
        <v>0</v>
      </c>
      <c r="Q401" s="81" t="n">
        <f aca="false">Tabla_Simulada!R401-Tabla_ValidaciónMétodo!R401</f>
        <v>0</v>
      </c>
      <c r="S401" s="81" t="n">
        <f aca="false">Tabla_Simulada!T401-Tabla_ValidaciónMétodo!T401</f>
        <v>0</v>
      </c>
      <c r="T401" s="81" t="n">
        <f aca="false">Tabla_Simulada!U401-Tabla_ValidaciónMétodo!U401</f>
        <v>0</v>
      </c>
      <c r="U401" s="81" t="n">
        <f aca="false">Tabla_Simulada!V401-Tabla_ValidaciónMétodo!V401</f>
        <v>0</v>
      </c>
      <c r="V401" s="81" t="n">
        <f aca="false">Tabla_Simulada!W401-Tabla_ValidaciónMétodo!W401</f>
        <v>0</v>
      </c>
      <c r="W401" s="81" t="n">
        <f aca="false">Tabla_Simulada!X401-Tabla_ValidaciónMétodo!X401</f>
        <v>0</v>
      </c>
      <c r="X401" s="81" t="n">
        <f aca="false">Tabla_Simulada!Y401-Tabla_ValidaciónMétodo!Y401</f>
        <v>0</v>
      </c>
      <c r="Y401" s="81" t="n">
        <f aca="false">Tabla_Simulada!Z401-Tabla_ValidaciónMétodo!Z401</f>
        <v>0</v>
      </c>
      <c r="Z401" s="81" t="n">
        <f aca="false">Tabla_Simulada!AA401-Tabla_ValidaciónMétodo!AA401</f>
        <v>0</v>
      </c>
      <c r="AC401" s="91" t="n">
        <f aca="false">Tabla_Simulada!AD401-Tabla_ValidaciónMétodo!AD401</f>
        <v>0</v>
      </c>
      <c r="AD401" s="92" t="n">
        <f aca="false">Tabla_Simulada!AE401-Tabla_ValidaciónMétodo!AE401</f>
        <v>0</v>
      </c>
      <c r="AE401" s="93" t="n">
        <f aca="false">Tabla_Simulada!AF401-Tabla_ValidaciónMétodo!AF401</f>
        <v>0</v>
      </c>
      <c r="AF401" s="92" t="n">
        <f aca="false">Tabla_Simulada!AG401-Tabla_ValidaciónMétodo!AG401</f>
        <v>0</v>
      </c>
      <c r="AG401" s="92" t="n">
        <f aca="false">Tabla_Simulada!AH401-Tabla_ValidaciónMétodo!AH401</f>
        <v>0</v>
      </c>
      <c r="AH401" s="92" t="n">
        <f aca="false">Tabla_Simulada!AI401-Tabla_ValidaciónMétodo!AI401</f>
        <v>0</v>
      </c>
      <c r="AI401" s="92" t="n">
        <f aca="false">Tabla_Simulada!AJ401-Tabla_ValidaciónMétodo!AJ401</f>
        <v>0</v>
      </c>
      <c r="AJ401" s="92" t="n">
        <f aca="false">Tabla_Simulada!AK401-Tabla_ValidaciónMétodo!AK401</f>
        <v>0</v>
      </c>
      <c r="AK401" s="92" t="n">
        <f aca="false">Tabla_Simulada!AL401-Tabla_ValidaciónMétodo!AL401</f>
        <v>0</v>
      </c>
      <c r="AL401" s="92" t="n">
        <f aca="false">Tabla_Simulada!AM401-Tabla_ValidaciónMétodo!AM401</f>
        <v>0</v>
      </c>
      <c r="AM401" s="92" t="n">
        <f aca="false">Tabla_Simulada!AN401-Tabla_ValidaciónMétodo!AN401</f>
        <v>0</v>
      </c>
      <c r="AO401" s="94" t="n">
        <f aca="false">Tabla_Simulada!AP401-Tabla_ValidaciónMétodo!AP401</f>
        <v>0</v>
      </c>
      <c r="AP401" s="81" t="n">
        <f aca="false">Tabla_Simulada!AQ401-Tabla_ValidaciónMétodo!AQ401</f>
        <v>0</v>
      </c>
      <c r="AQ401" s="94" t="n">
        <f aca="false">Tabla_Simulada!AR401-Tabla_ValidaciónMétodo!AR401</f>
        <v>0</v>
      </c>
      <c r="AR401" s="81" t="n">
        <f aca="false">Tabla_Simulada!AS401-Tabla_ValidaciónMétodo!AS401</f>
        <v>0</v>
      </c>
      <c r="AS401" s="94" t="n">
        <f aca="false">Tabla_Simulada!AT401-Tabla_ValidaciónMétodo!AT401</f>
        <v>0</v>
      </c>
      <c r="AT401" s="81" t="n">
        <f aca="false">Tabla_Simulada!AU401-Tabla_ValidaciónMétodo!AU401</f>
        <v>0</v>
      </c>
      <c r="AU401" s="94" t="n">
        <f aca="false">Tabla_Simulada!AV401-Tabla_ValidaciónMétodo!AV401</f>
        <v>0</v>
      </c>
      <c r="AV401" s="81" t="n">
        <f aca="false">Tabla_Simulada!AW401-Tabla_ValidaciónMétodo!AW401</f>
        <v>0</v>
      </c>
      <c r="AW401" s="94" t="n">
        <f aca="false">Tabla_Simulada!AX401-Tabla_ValidaciónMétodo!AX401</f>
        <v>0</v>
      </c>
      <c r="AX401" s="81" t="n">
        <f aca="false">Tabla_Simulada!AY401-Tabla_ValidaciónMétodo!AY401</f>
        <v>0</v>
      </c>
    </row>
    <row r="402" customFormat="false" ht="13.8" hidden="false" customHeight="false" outlineLevel="0" collapsed="false">
      <c r="A402" s="89" t="s">
        <v>46</v>
      </c>
      <c r="B402" s="81" t="n">
        <f aca="false">Tabla_Simulada!B402-Tabla_ValidaciónMétodo!B402</f>
        <v>0</v>
      </c>
      <c r="C402" s="81" t="n">
        <f aca="false">Tabla_Simulada!C402-Tabla_ValidaciónMétodo!C402</f>
        <v>0</v>
      </c>
      <c r="D402" s="81" t="n">
        <f aca="false">Tabla_Simulada!D402-Tabla_ValidaciónMétodo!D402</f>
        <v>0</v>
      </c>
      <c r="E402" s="81" t="n">
        <f aca="false">Tabla_Simulada!E402-Tabla_ValidaciónMétodo!E402</f>
        <v>0</v>
      </c>
      <c r="F402" s="81" t="n">
        <f aca="false">Tabla_Simulada!F402-Tabla_ValidaciónMétodo!F402</f>
        <v>0</v>
      </c>
      <c r="G402" s="81" t="n">
        <f aca="false">Tabla_Simulada!G402-Tabla_ValidaciónMétodo!G402</f>
        <v>0</v>
      </c>
      <c r="H402" s="81" t="n">
        <f aca="false">Tabla_Simulada!H402-Tabla_ValidaciónMétodo!H402</f>
        <v>0</v>
      </c>
      <c r="I402" s="94" t="n">
        <f aca="false">Tabla_Simulada!I402-Tabla_ValidaciónMétodo!I402</f>
        <v>0</v>
      </c>
      <c r="J402" s="81" t="n">
        <f aca="false">Tabla_Simulada!J402-Tabla_ValidaciónMétodo!J402</f>
        <v>0</v>
      </c>
      <c r="K402" s="94" t="n">
        <f aca="false">Tabla_Simulada!K402-Tabla_ValidaciónMétodo!K402</f>
        <v>0</v>
      </c>
      <c r="L402" s="81" t="n">
        <f aca="false">Tabla_Simulada!L402-Tabla_ValidaciónMétodo!L402</f>
        <v>0</v>
      </c>
      <c r="M402" s="94" t="n">
        <f aca="false">Tabla_Simulada!M402-Tabla_ValidaciónMétodo!M402</f>
        <v>0</v>
      </c>
      <c r="N402" s="81" t="n">
        <f aca="false">Tabla_Simulada!N402-Tabla_ValidaciónMétodo!N402</f>
        <v>0</v>
      </c>
      <c r="O402" s="81" t="n">
        <f aca="false">Tabla_Simulada!P402-Tabla_ValidaciónMétodo!P402</f>
        <v>0</v>
      </c>
      <c r="P402" s="81" t="n">
        <f aca="false">Tabla_Simulada!Q402-Tabla_ValidaciónMétodo!Q402</f>
        <v>0</v>
      </c>
      <c r="Q402" s="81" t="n">
        <f aca="false">Tabla_Simulada!R402-Tabla_ValidaciónMétodo!R402</f>
        <v>0</v>
      </c>
      <c r="S402" s="81" t="n">
        <f aca="false">Tabla_Simulada!T402-Tabla_ValidaciónMétodo!T402</f>
        <v>0</v>
      </c>
      <c r="T402" s="81" t="n">
        <f aca="false">Tabla_Simulada!U402-Tabla_ValidaciónMétodo!U402</f>
        <v>0</v>
      </c>
      <c r="U402" s="81" t="n">
        <f aca="false">Tabla_Simulada!V402-Tabla_ValidaciónMétodo!V402</f>
        <v>0</v>
      </c>
      <c r="V402" s="81" t="n">
        <f aca="false">Tabla_Simulada!W402-Tabla_ValidaciónMétodo!W402</f>
        <v>0</v>
      </c>
      <c r="W402" s="81" t="n">
        <f aca="false">Tabla_Simulada!X402-Tabla_ValidaciónMétodo!X402</f>
        <v>0</v>
      </c>
      <c r="X402" s="81" t="n">
        <f aca="false">Tabla_Simulada!Y402-Tabla_ValidaciónMétodo!Y402</f>
        <v>0</v>
      </c>
      <c r="Y402" s="81" t="n">
        <f aca="false">Tabla_Simulada!Z402-Tabla_ValidaciónMétodo!Z402</f>
        <v>0</v>
      </c>
      <c r="Z402" s="81" t="n">
        <f aca="false">Tabla_Simulada!AA402-Tabla_ValidaciónMétodo!AA402</f>
        <v>0</v>
      </c>
      <c r="AC402" s="91" t="n">
        <f aca="false">Tabla_Simulada!AD402-Tabla_ValidaciónMétodo!AD402</f>
        <v>0</v>
      </c>
      <c r="AD402" s="92" t="n">
        <f aca="false">Tabla_Simulada!AE402-Tabla_ValidaciónMétodo!AE402</f>
        <v>0</v>
      </c>
      <c r="AE402" s="93" t="n">
        <f aca="false">Tabla_Simulada!AF402-Tabla_ValidaciónMétodo!AF402</f>
        <v>0</v>
      </c>
      <c r="AF402" s="92" t="n">
        <f aca="false">Tabla_Simulada!AG402-Tabla_ValidaciónMétodo!AG402</f>
        <v>0</v>
      </c>
      <c r="AG402" s="92" t="n">
        <f aca="false">Tabla_Simulada!AH402-Tabla_ValidaciónMétodo!AH402</f>
        <v>0</v>
      </c>
      <c r="AH402" s="92" t="n">
        <f aca="false">Tabla_Simulada!AI402-Tabla_ValidaciónMétodo!AI402</f>
        <v>0</v>
      </c>
      <c r="AI402" s="92" t="n">
        <f aca="false">Tabla_Simulada!AJ402-Tabla_ValidaciónMétodo!AJ402</f>
        <v>0</v>
      </c>
      <c r="AJ402" s="92" t="n">
        <f aca="false">Tabla_Simulada!AK402-Tabla_ValidaciónMétodo!AK402</f>
        <v>0</v>
      </c>
      <c r="AK402" s="92" t="n">
        <f aca="false">Tabla_Simulada!AL402-Tabla_ValidaciónMétodo!AL402</f>
        <v>0</v>
      </c>
      <c r="AL402" s="92" t="n">
        <f aca="false">Tabla_Simulada!AM402-Tabla_ValidaciónMétodo!AM402</f>
        <v>0</v>
      </c>
      <c r="AM402" s="92" t="n">
        <f aca="false">Tabla_Simulada!AN402-Tabla_ValidaciónMétodo!AN402</f>
        <v>0</v>
      </c>
      <c r="AO402" s="94" t="n">
        <f aca="false">Tabla_Simulada!AP402-Tabla_ValidaciónMétodo!AP402</f>
        <v>0</v>
      </c>
      <c r="AP402" s="81" t="n">
        <f aca="false">Tabla_Simulada!AQ402-Tabla_ValidaciónMétodo!AQ402</f>
        <v>0</v>
      </c>
      <c r="AQ402" s="94" t="n">
        <f aca="false">Tabla_Simulada!AR402-Tabla_ValidaciónMétodo!AR402</f>
        <v>0</v>
      </c>
      <c r="AR402" s="81" t="n">
        <f aca="false">Tabla_Simulada!AS402-Tabla_ValidaciónMétodo!AS402</f>
        <v>0</v>
      </c>
      <c r="AS402" s="94" t="n">
        <f aca="false">Tabla_Simulada!AT402-Tabla_ValidaciónMétodo!AT402</f>
        <v>0</v>
      </c>
      <c r="AT402" s="81" t="n">
        <f aca="false">Tabla_Simulada!AU402-Tabla_ValidaciónMétodo!AU402</f>
        <v>0</v>
      </c>
      <c r="AU402" s="94" t="n">
        <f aca="false">Tabla_Simulada!AV402-Tabla_ValidaciónMétodo!AV402</f>
        <v>0</v>
      </c>
      <c r="AV402" s="81" t="n">
        <f aca="false">Tabla_Simulada!AW402-Tabla_ValidaciónMétodo!AW402</f>
        <v>0</v>
      </c>
      <c r="AW402" s="94" t="n">
        <f aca="false">Tabla_Simulada!AX402-Tabla_ValidaciónMétodo!AX402</f>
        <v>0</v>
      </c>
      <c r="AX402" s="81" t="n">
        <f aca="false">Tabla_Simulada!AY402-Tabla_ValidaciónMétodo!AY402</f>
        <v>0</v>
      </c>
    </row>
    <row r="403" customFormat="false" ht="13.8" hidden="false" customHeight="false" outlineLevel="0" collapsed="false">
      <c r="A403" s="89" t="s">
        <v>47</v>
      </c>
      <c r="B403" s="81" t="n">
        <f aca="false">Tabla_Simulada!B403-Tabla_ValidaciónMétodo!B403</f>
        <v>0</v>
      </c>
      <c r="C403" s="81" t="n">
        <f aca="false">Tabla_Simulada!C403-Tabla_ValidaciónMétodo!C403</f>
        <v>0</v>
      </c>
      <c r="D403" s="81" t="n">
        <f aca="false">Tabla_Simulada!D403-Tabla_ValidaciónMétodo!D403</f>
        <v>0</v>
      </c>
      <c r="E403" s="81" t="n">
        <f aca="false">Tabla_Simulada!E403-Tabla_ValidaciónMétodo!E403</f>
        <v>0</v>
      </c>
      <c r="F403" s="81" t="n">
        <f aca="false">Tabla_Simulada!F403-Tabla_ValidaciónMétodo!F403</f>
        <v>0</v>
      </c>
      <c r="G403" s="81" t="n">
        <f aca="false">Tabla_Simulada!G403-Tabla_ValidaciónMétodo!G403</f>
        <v>0</v>
      </c>
      <c r="H403" s="81" t="n">
        <f aca="false">Tabla_Simulada!H403-Tabla_ValidaciónMétodo!H403</f>
        <v>0</v>
      </c>
      <c r="I403" s="94" t="n">
        <f aca="false">Tabla_Simulada!I403-Tabla_ValidaciónMétodo!I403</f>
        <v>0</v>
      </c>
      <c r="J403" s="81" t="n">
        <f aca="false">Tabla_Simulada!J403-Tabla_ValidaciónMétodo!J403</f>
        <v>0</v>
      </c>
      <c r="K403" s="94" t="n">
        <f aca="false">Tabla_Simulada!K403-Tabla_ValidaciónMétodo!K403</f>
        <v>0</v>
      </c>
      <c r="L403" s="81" t="n">
        <f aca="false">Tabla_Simulada!L403-Tabla_ValidaciónMétodo!L403</f>
        <v>0</v>
      </c>
      <c r="M403" s="94" t="n">
        <f aca="false">Tabla_Simulada!M403-Tabla_ValidaciónMétodo!M403</f>
        <v>0</v>
      </c>
      <c r="N403" s="81" t="n">
        <f aca="false">Tabla_Simulada!N403-Tabla_ValidaciónMétodo!N403</f>
        <v>0</v>
      </c>
      <c r="O403" s="81" t="n">
        <f aca="false">Tabla_Simulada!P403-Tabla_ValidaciónMétodo!P403</f>
        <v>0</v>
      </c>
      <c r="P403" s="81" t="n">
        <f aca="false">Tabla_Simulada!Q403-Tabla_ValidaciónMétodo!Q403</f>
        <v>0</v>
      </c>
      <c r="Q403" s="81" t="n">
        <f aca="false">Tabla_Simulada!R403-Tabla_ValidaciónMétodo!R403</f>
        <v>0</v>
      </c>
      <c r="S403" s="81" t="n">
        <f aca="false">Tabla_Simulada!T403-Tabla_ValidaciónMétodo!T403</f>
        <v>0</v>
      </c>
      <c r="T403" s="81" t="n">
        <f aca="false">Tabla_Simulada!U403-Tabla_ValidaciónMétodo!U403</f>
        <v>0</v>
      </c>
      <c r="U403" s="81" t="n">
        <f aca="false">Tabla_Simulada!V403-Tabla_ValidaciónMétodo!V403</f>
        <v>0</v>
      </c>
      <c r="V403" s="81" t="n">
        <f aca="false">Tabla_Simulada!W403-Tabla_ValidaciónMétodo!W403</f>
        <v>0</v>
      </c>
      <c r="W403" s="81" t="n">
        <f aca="false">Tabla_Simulada!X403-Tabla_ValidaciónMétodo!X403</f>
        <v>0</v>
      </c>
      <c r="X403" s="81" t="n">
        <f aca="false">Tabla_Simulada!Y403-Tabla_ValidaciónMétodo!Y403</f>
        <v>0</v>
      </c>
      <c r="Y403" s="81" t="n">
        <f aca="false">Tabla_Simulada!Z403-Tabla_ValidaciónMétodo!Z403</f>
        <v>0</v>
      </c>
      <c r="Z403" s="81" t="n">
        <f aca="false">Tabla_Simulada!AA403-Tabla_ValidaciónMétodo!AA403</f>
        <v>0</v>
      </c>
      <c r="AC403" s="91" t="n">
        <f aca="false">Tabla_Simulada!AD403-Tabla_ValidaciónMétodo!AD403</f>
        <v>0</v>
      </c>
      <c r="AD403" s="92" t="n">
        <f aca="false">Tabla_Simulada!AE403-Tabla_ValidaciónMétodo!AE403</f>
        <v>0</v>
      </c>
      <c r="AE403" s="93" t="n">
        <f aca="false">Tabla_Simulada!AF403-Tabla_ValidaciónMétodo!AF403</f>
        <v>0</v>
      </c>
      <c r="AF403" s="92" t="n">
        <f aca="false">Tabla_Simulada!AG403-Tabla_ValidaciónMétodo!AG403</f>
        <v>0</v>
      </c>
      <c r="AG403" s="92" t="n">
        <f aca="false">Tabla_Simulada!AH403-Tabla_ValidaciónMétodo!AH403</f>
        <v>0</v>
      </c>
      <c r="AH403" s="92" t="n">
        <f aca="false">Tabla_Simulada!AI403-Tabla_ValidaciónMétodo!AI403</f>
        <v>0</v>
      </c>
      <c r="AI403" s="92" t="n">
        <f aca="false">Tabla_Simulada!AJ403-Tabla_ValidaciónMétodo!AJ403</f>
        <v>0</v>
      </c>
      <c r="AJ403" s="92" t="n">
        <f aca="false">Tabla_Simulada!AK403-Tabla_ValidaciónMétodo!AK403</f>
        <v>0</v>
      </c>
      <c r="AK403" s="92" t="n">
        <f aca="false">Tabla_Simulada!AL403-Tabla_ValidaciónMétodo!AL403</f>
        <v>0</v>
      </c>
      <c r="AL403" s="92" t="n">
        <f aca="false">Tabla_Simulada!AM403-Tabla_ValidaciónMétodo!AM403</f>
        <v>0</v>
      </c>
      <c r="AM403" s="92" t="n">
        <f aca="false">Tabla_Simulada!AN403-Tabla_ValidaciónMétodo!AN403</f>
        <v>0</v>
      </c>
      <c r="AO403" s="94" t="n">
        <f aca="false">Tabla_Simulada!AP403-Tabla_ValidaciónMétodo!AP403</f>
        <v>0</v>
      </c>
      <c r="AP403" s="81" t="n">
        <f aca="false">Tabla_Simulada!AQ403-Tabla_ValidaciónMétodo!AQ403</f>
        <v>0</v>
      </c>
      <c r="AQ403" s="94" t="n">
        <f aca="false">Tabla_Simulada!AR403-Tabla_ValidaciónMétodo!AR403</f>
        <v>0</v>
      </c>
      <c r="AR403" s="81" t="n">
        <f aca="false">Tabla_Simulada!AS403-Tabla_ValidaciónMétodo!AS403</f>
        <v>0</v>
      </c>
      <c r="AS403" s="94" t="n">
        <f aca="false">Tabla_Simulada!AT403-Tabla_ValidaciónMétodo!AT403</f>
        <v>0</v>
      </c>
      <c r="AT403" s="81" t="n">
        <f aca="false">Tabla_Simulada!AU403-Tabla_ValidaciónMétodo!AU403</f>
        <v>0</v>
      </c>
      <c r="AU403" s="94" t="n">
        <f aca="false">Tabla_Simulada!AV403-Tabla_ValidaciónMétodo!AV403</f>
        <v>0</v>
      </c>
      <c r="AV403" s="81" t="n">
        <f aca="false">Tabla_Simulada!AW403-Tabla_ValidaciónMétodo!AW403</f>
        <v>0</v>
      </c>
      <c r="AW403" s="94" t="n">
        <f aca="false">Tabla_Simulada!AX403-Tabla_ValidaciónMétodo!AX403</f>
        <v>0</v>
      </c>
      <c r="AX403" s="81" t="n">
        <f aca="false">Tabla_Simulada!AY403-Tabla_ValidaciónMétodo!AY403</f>
        <v>0</v>
      </c>
    </row>
    <row r="404" customFormat="false" ht="13.8" hidden="false" customHeight="false" outlineLevel="0" collapsed="false">
      <c r="A404" s="89" t="s">
        <v>48</v>
      </c>
      <c r="B404" s="81" t="n">
        <f aca="false">Tabla_Simulada!B404-Tabla_ValidaciónMétodo!B404</f>
        <v>0</v>
      </c>
      <c r="C404" s="81" t="n">
        <f aca="false">Tabla_Simulada!C404-Tabla_ValidaciónMétodo!C404</f>
        <v>0</v>
      </c>
      <c r="D404" s="81" t="n">
        <f aca="false">Tabla_Simulada!D404-Tabla_ValidaciónMétodo!D404</f>
        <v>0</v>
      </c>
      <c r="E404" s="81" t="n">
        <f aca="false">Tabla_Simulada!E404-Tabla_ValidaciónMétodo!E404</f>
        <v>0</v>
      </c>
      <c r="F404" s="81" t="n">
        <f aca="false">Tabla_Simulada!F404-Tabla_ValidaciónMétodo!F404</f>
        <v>0</v>
      </c>
      <c r="G404" s="81" t="n">
        <f aca="false">Tabla_Simulada!G404-Tabla_ValidaciónMétodo!G404</f>
        <v>0</v>
      </c>
      <c r="H404" s="81" t="n">
        <f aca="false">Tabla_Simulada!H404-Tabla_ValidaciónMétodo!H404</f>
        <v>0</v>
      </c>
      <c r="I404" s="94" t="n">
        <f aca="false">Tabla_Simulada!I404-Tabla_ValidaciónMétodo!I404</f>
        <v>0</v>
      </c>
      <c r="J404" s="81" t="n">
        <f aca="false">Tabla_Simulada!J404-Tabla_ValidaciónMétodo!J404</f>
        <v>0</v>
      </c>
      <c r="K404" s="94" t="n">
        <f aca="false">Tabla_Simulada!K404-Tabla_ValidaciónMétodo!K404</f>
        <v>0</v>
      </c>
      <c r="L404" s="81" t="n">
        <f aca="false">Tabla_Simulada!L404-Tabla_ValidaciónMétodo!L404</f>
        <v>0</v>
      </c>
      <c r="M404" s="94" t="n">
        <f aca="false">Tabla_Simulada!M404-Tabla_ValidaciónMétodo!M404</f>
        <v>0</v>
      </c>
      <c r="N404" s="81" t="n">
        <f aca="false">Tabla_Simulada!N404-Tabla_ValidaciónMétodo!N404</f>
        <v>0</v>
      </c>
      <c r="O404" s="81" t="n">
        <f aca="false">Tabla_Simulada!P404-Tabla_ValidaciónMétodo!P404</f>
        <v>0</v>
      </c>
      <c r="P404" s="81" t="n">
        <f aca="false">Tabla_Simulada!Q404-Tabla_ValidaciónMétodo!Q404</f>
        <v>0</v>
      </c>
      <c r="Q404" s="81" t="n">
        <f aca="false">Tabla_Simulada!R404-Tabla_ValidaciónMétodo!R404</f>
        <v>0</v>
      </c>
      <c r="S404" s="81" t="n">
        <f aca="false">Tabla_Simulada!T404-Tabla_ValidaciónMétodo!T404</f>
        <v>0</v>
      </c>
      <c r="T404" s="81" t="n">
        <f aca="false">Tabla_Simulada!U404-Tabla_ValidaciónMétodo!U404</f>
        <v>0</v>
      </c>
      <c r="U404" s="81" t="n">
        <f aca="false">Tabla_Simulada!V404-Tabla_ValidaciónMétodo!V404</f>
        <v>0</v>
      </c>
      <c r="V404" s="81" t="n">
        <f aca="false">Tabla_Simulada!W404-Tabla_ValidaciónMétodo!W404</f>
        <v>0</v>
      </c>
      <c r="W404" s="81" t="n">
        <f aca="false">Tabla_Simulada!X404-Tabla_ValidaciónMétodo!X404</f>
        <v>0</v>
      </c>
      <c r="X404" s="81" t="n">
        <f aca="false">Tabla_Simulada!Y404-Tabla_ValidaciónMétodo!Y404</f>
        <v>0</v>
      </c>
      <c r="Y404" s="81" t="n">
        <f aca="false">Tabla_Simulada!Z404-Tabla_ValidaciónMétodo!Z404</f>
        <v>0</v>
      </c>
      <c r="Z404" s="81" t="n">
        <f aca="false">Tabla_Simulada!AA404-Tabla_ValidaciónMétodo!AA404</f>
        <v>0</v>
      </c>
      <c r="AC404" s="91" t="n">
        <f aca="false">Tabla_Simulada!AD404-Tabla_ValidaciónMétodo!AD404</f>
        <v>0</v>
      </c>
      <c r="AD404" s="92" t="n">
        <f aca="false">Tabla_Simulada!AE404-Tabla_ValidaciónMétodo!AE404</f>
        <v>0</v>
      </c>
      <c r="AE404" s="93" t="n">
        <f aca="false">Tabla_Simulada!AF404-Tabla_ValidaciónMétodo!AF404</f>
        <v>0</v>
      </c>
      <c r="AF404" s="92" t="n">
        <f aca="false">Tabla_Simulada!AG404-Tabla_ValidaciónMétodo!AG404</f>
        <v>0</v>
      </c>
      <c r="AG404" s="92" t="n">
        <f aca="false">Tabla_Simulada!AH404-Tabla_ValidaciónMétodo!AH404</f>
        <v>0</v>
      </c>
      <c r="AH404" s="92" t="n">
        <f aca="false">Tabla_Simulada!AI404-Tabla_ValidaciónMétodo!AI404</f>
        <v>0</v>
      </c>
      <c r="AI404" s="92" t="n">
        <f aca="false">Tabla_Simulada!AJ404-Tabla_ValidaciónMétodo!AJ404</f>
        <v>0</v>
      </c>
      <c r="AJ404" s="92" t="n">
        <f aca="false">Tabla_Simulada!AK404-Tabla_ValidaciónMétodo!AK404</f>
        <v>0</v>
      </c>
      <c r="AK404" s="92" t="n">
        <f aca="false">Tabla_Simulada!AL404-Tabla_ValidaciónMétodo!AL404</f>
        <v>0</v>
      </c>
      <c r="AL404" s="92" t="n">
        <f aca="false">Tabla_Simulada!AM404-Tabla_ValidaciónMétodo!AM404</f>
        <v>0</v>
      </c>
      <c r="AM404" s="92" t="n">
        <f aca="false">Tabla_Simulada!AN404-Tabla_ValidaciónMétodo!AN404</f>
        <v>0</v>
      </c>
      <c r="AO404" s="94" t="n">
        <f aca="false">Tabla_Simulada!AP404-Tabla_ValidaciónMétodo!AP404</f>
        <v>0</v>
      </c>
      <c r="AP404" s="81" t="n">
        <f aca="false">Tabla_Simulada!AQ404-Tabla_ValidaciónMétodo!AQ404</f>
        <v>0</v>
      </c>
      <c r="AQ404" s="94" t="n">
        <f aca="false">Tabla_Simulada!AR404-Tabla_ValidaciónMétodo!AR404</f>
        <v>0</v>
      </c>
      <c r="AR404" s="81" t="n">
        <f aca="false">Tabla_Simulada!AS404-Tabla_ValidaciónMétodo!AS404</f>
        <v>0</v>
      </c>
      <c r="AS404" s="94" t="n">
        <f aca="false">Tabla_Simulada!AT404-Tabla_ValidaciónMétodo!AT404</f>
        <v>0</v>
      </c>
      <c r="AT404" s="81" t="n">
        <f aca="false">Tabla_Simulada!AU404-Tabla_ValidaciónMétodo!AU404</f>
        <v>0</v>
      </c>
      <c r="AU404" s="94" t="n">
        <f aca="false">Tabla_Simulada!AV404-Tabla_ValidaciónMétodo!AV404</f>
        <v>0</v>
      </c>
      <c r="AV404" s="81" t="n">
        <f aca="false">Tabla_Simulada!AW404-Tabla_ValidaciónMétodo!AW404</f>
        <v>0</v>
      </c>
      <c r="AW404" s="94" t="n">
        <f aca="false">Tabla_Simulada!AX404-Tabla_ValidaciónMétodo!AX404</f>
        <v>0</v>
      </c>
      <c r="AX404" s="81" t="n">
        <f aca="false">Tabla_Simulada!AY404-Tabla_ValidaciónMétodo!AY404</f>
        <v>0</v>
      </c>
    </row>
    <row r="405" customFormat="false" ht="13.8" hidden="false" customHeight="false" outlineLevel="0" collapsed="false">
      <c r="A405" s="89" t="s">
        <v>49</v>
      </c>
      <c r="B405" s="81" t="n">
        <f aca="false">Tabla_Simulada!B405-Tabla_ValidaciónMétodo!B405</f>
        <v>0</v>
      </c>
      <c r="C405" s="81" t="n">
        <f aca="false">Tabla_Simulada!C405-Tabla_ValidaciónMétodo!C405</f>
        <v>0</v>
      </c>
      <c r="D405" s="81" t="n">
        <f aca="false">Tabla_Simulada!D405-Tabla_ValidaciónMétodo!D405</f>
        <v>0</v>
      </c>
      <c r="E405" s="81" t="n">
        <f aca="false">Tabla_Simulada!E405-Tabla_ValidaciónMétodo!E405</f>
        <v>0</v>
      </c>
      <c r="F405" s="81" t="n">
        <f aca="false">Tabla_Simulada!F405-Tabla_ValidaciónMétodo!F405</f>
        <v>0</v>
      </c>
      <c r="G405" s="81" t="n">
        <f aca="false">Tabla_Simulada!G405-Tabla_ValidaciónMétodo!G405</f>
        <v>0</v>
      </c>
      <c r="H405" s="81" t="n">
        <f aca="false">Tabla_Simulada!H405-Tabla_ValidaciónMétodo!H405</f>
        <v>0</v>
      </c>
      <c r="I405" s="94" t="n">
        <f aca="false">Tabla_Simulada!I405-Tabla_ValidaciónMétodo!I405</f>
        <v>0</v>
      </c>
      <c r="J405" s="81" t="n">
        <f aca="false">Tabla_Simulada!J405-Tabla_ValidaciónMétodo!J405</f>
        <v>0</v>
      </c>
      <c r="K405" s="94" t="n">
        <f aca="false">Tabla_Simulada!K405-Tabla_ValidaciónMétodo!K405</f>
        <v>0</v>
      </c>
      <c r="L405" s="81" t="n">
        <f aca="false">Tabla_Simulada!L405-Tabla_ValidaciónMétodo!L405</f>
        <v>0</v>
      </c>
      <c r="M405" s="94" t="n">
        <f aca="false">Tabla_Simulada!M405-Tabla_ValidaciónMétodo!M405</f>
        <v>0</v>
      </c>
      <c r="N405" s="81" t="n">
        <f aca="false">Tabla_Simulada!N405-Tabla_ValidaciónMétodo!N405</f>
        <v>0</v>
      </c>
      <c r="O405" s="81" t="n">
        <f aca="false">Tabla_Simulada!P405-Tabla_ValidaciónMétodo!P405</f>
        <v>0</v>
      </c>
      <c r="P405" s="81" t="n">
        <f aca="false">Tabla_Simulada!Q405-Tabla_ValidaciónMétodo!Q405</f>
        <v>0</v>
      </c>
      <c r="Q405" s="81" t="n">
        <f aca="false">Tabla_Simulada!R405-Tabla_ValidaciónMétodo!R405</f>
        <v>0</v>
      </c>
      <c r="S405" s="81" t="n">
        <f aca="false">Tabla_Simulada!T405-Tabla_ValidaciónMétodo!T405</f>
        <v>0</v>
      </c>
      <c r="T405" s="81" t="n">
        <f aca="false">Tabla_Simulada!U405-Tabla_ValidaciónMétodo!U405</f>
        <v>0</v>
      </c>
      <c r="U405" s="81" t="n">
        <f aca="false">Tabla_Simulada!V405-Tabla_ValidaciónMétodo!V405</f>
        <v>0</v>
      </c>
      <c r="V405" s="81" t="n">
        <f aca="false">Tabla_Simulada!W405-Tabla_ValidaciónMétodo!W405</f>
        <v>0</v>
      </c>
      <c r="W405" s="81" t="n">
        <f aca="false">Tabla_Simulada!X405-Tabla_ValidaciónMétodo!X405</f>
        <v>0</v>
      </c>
      <c r="X405" s="81" t="n">
        <f aca="false">Tabla_Simulada!Y405-Tabla_ValidaciónMétodo!Y405</f>
        <v>0</v>
      </c>
      <c r="Y405" s="81" t="n">
        <f aca="false">Tabla_Simulada!Z405-Tabla_ValidaciónMétodo!Z405</f>
        <v>0</v>
      </c>
      <c r="Z405" s="81" t="n">
        <f aca="false">Tabla_Simulada!AA405-Tabla_ValidaciónMétodo!AA405</f>
        <v>0</v>
      </c>
      <c r="AC405" s="91" t="n">
        <f aca="false">Tabla_Simulada!AD405-Tabla_ValidaciónMétodo!AD405</f>
        <v>0</v>
      </c>
      <c r="AD405" s="92" t="n">
        <f aca="false">Tabla_Simulada!AE405-Tabla_ValidaciónMétodo!AE405</f>
        <v>0</v>
      </c>
      <c r="AE405" s="93" t="n">
        <f aca="false">Tabla_Simulada!AF405-Tabla_ValidaciónMétodo!AF405</f>
        <v>0</v>
      </c>
      <c r="AF405" s="92" t="n">
        <f aca="false">Tabla_Simulada!AG405-Tabla_ValidaciónMétodo!AG405</f>
        <v>0</v>
      </c>
      <c r="AG405" s="92" t="n">
        <f aca="false">Tabla_Simulada!AH405-Tabla_ValidaciónMétodo!AH405</f>
        <v>0</v>
      </c>
      <c r="AH405" s="92" t="n">
        <f aca="false">Tabla_Simulada!AI405-Tabla_ValidaciónMétodo!AI405</f>
        <v>0</v>
      </c>
      <c r="AI405" s="92" t="n">
        <f aca="false">Tabla_Simulada!AJ405-Tabla_ValidaciónMétodo!AJ405</f>
        <v>0</v>
      </c>
      <c r="AJ405" s="92" t="n">
        <f aca="false">Tabla_Simulada!AK405-Tabla_ValidaciónMétodo!AK405</f>
        <v>0</v>
      </c>
      <c r="AK405" s="92" t="n">
        <f aca="false">Tabla_Simulada!AL405-Tabla_ValidaciónMétodo!AL405</f>
        <v>0</v>
      </c>
      <c r="AL405" s="92" t="n">
        <f aca="false">Tabla_Simulada!AM405-Tabla_ValidaciónMétodo!AM405</f>
        <v>0</v>
      </c>
      <c r="AM405" s="92" t="n">
        <f aca="false">Tabla_Simulada!AN405-Tabla_ValidaciónMétodo!AN405</f>
        <v>0</v>
      </c>
      <c r="AO405" s="94" t="n">
        <f aca="false">Tabla_Simulada!AP405-Tabla_ValidaciónMétodo!AP405</f>
        <v>0</v>
      </c>
      <c r="AP405" s="81" t="n">
        <f aca="false">Tabla_Simulada!AQ405-Tabla_ValidaciónMétodo!AQ405</f>
        <v>0</v>
      </c>
      <c r="AQ405" s="94" t="n">
        <f aca="false">Tabla_Simulada!AR405-Tabla_ValidaciónMétodo!AR405</f>
        <v>0</v>
      </c>
      <c r="AR405" s="81" t="n">
        <f aca="false">Tabla_Simulada!AS405-Tabla_ValidaciónMétodo!AS405</f>
        <v>0</v>
      </c>
      <c r="AS405" s="94" t="n">
        <f aca="false">Tabla_Simulada!AT405-Tabla_ValidaciónMétodo!AT405</f>
        <v>0</v>
      </c>
      <c r="AT405" s="81" t="n">
        <f aca="false">Tabla_Simulada!AU405-Tabla_ValidaciónMétodo!AU405</f>
        <v>0</v>
      </c>
      <c r="AU405" s="94" t="n">
        <f aca="false">Tabla_Simulada!AV405-Tabla_ValidaciónMétodo!AV405</f>
        <v>0</v>
      </c>
      <c r="AV405" s="81" t="n">
        <f aca="false">Tabla_Simulada!AW405-Tabla_ValidaciónMétodo!AW405</f>
        <v>0</v>
      </c>
      <c r="AW405" s="94" t="n">
        <f aca="false">Tabla_Simulada!AX405-Tabla_ValidaciónMétodo!AX405</f>
        <v>0</v>
      </c>
      <c r="AX405" s="81" t="n">
        <f aca="false">Tabla_Simulada!AY405-Tabla_ValidaciónMétodo!AY405</f>
        <v>0</v>
      </c>
    </row>
    <row r="406" customFormat="false" ht="13.8" hidden="false" customHeight="false" outlineLevel="0" collapsed="false">
      <c r="A406" s="89" t="s">
        <v>50</v>
      </c>
      <c r="B406" s="81" t="n">
        <f aca="false">Tabla_Simulada!B406-Tabla_ValidaciónMétodo!B406</f>
        <v>0</v>
      </c>
      <c r="C406" s="81" t="n">
        <f aca="false">Tabla_Simulada!C406-Tabla_ValidaciónMétodo!C406</f>
        <v>0</v>
      </c>
      <c r="D406" s="81" t="n">
        <f aca="false">Tabla_Simulada!D406-Tabla_ValidaciónMétodo!D406</f>
        <v>0</v>
      </c>
      <c r="E406" s="81" t="n">
        <f aca="false">Tabla_Simulada!E406-Tabla_ValidaciónMétodo!E406</f>
        <v>0</v>
      </c>
      <c r="F406" s="81" t="n">
        <f aca="false">Tabla_Simulada!F406-Tabla_ValidaciónMétodo!F406</f>
        <v>0</v>
      </c>
      <c r="G406" s="81" t="n">
        <f aca="false">Tabla_Simulada!G406-Tabla_ValidaciónMétodo!G406</f>
        <v>0</v>
      </c>
      <c r="H406" s="81" t="n">
        <f aca="false">Tabla_Simulada!H406-Tabla_ValidaciónMétodo!H406</f>
        <v>0</v>
      </c>
      <c r="I406" s="94" t="n">
        <f aca="false">Tabla_Simulada!I406-Tabla_ValidaciónMétodo!I406</f>
        <v>0</v>
      </c>
      <c r="J406" s="81" t="n">
        <f aca="false">Tabla_Simulada!J406-Tabla_ValidaciónMétodo!J406</f>
        <v>0</v>
      </c>
      <c r="K406" s="94" t="n">
        <f aca="false">Tabla_Simulada!K406-Tabla_ValidaciónMétodo!K406</f>
        <v>0</v>
      </c>
      <c r="L406" s="81" t="n">
        <f aca="false">Tabla_Simulada!L406-Tabla_ValidaciónMétodo!L406</f>
        <v>0</v>
      </c>
      <c r="M406" s="94" t="n">
        <f aca="false">Tabla_Simulada!M406-Tabla_ValidaciónMétodo!M406</f>
        <v>0</v>
      </c>
      <c r="N406" s="81" t="n">
        <f aca="false">Tabla_Simulada!N406-Tabla_ValidaciónMétodo!N406</f>
        <v>0</v>
      </c>
      <c r="O406" s="81" t="n">
        <f aca="false">Tabla_Simulada!P406-Tabla_ValidaciónMétodo!P406</f>
        <v>0</v>
      </c>
      <c r="P406" s="81" t="n">
        <f aca="false">Tabla_Simulada!Q406-Tabla_ValidaciónMétodo!Q406</f>
        <v>0</v>
      </c>
      <c r="Q406" s="81" t="n">
        <f aca="false">Tabla_Simulada!R406-Tabla_ValidaciónMétodo!R406</f>
        <v>0</v>
      </c>
      <c r="S406" s="81" t="n">
        <f aca="false">Tabla_Simulada!T406-Tabla_ValidaciónMétodo!T406</f>
        <v>0</v>
      </c>
      <c r="T406" s="81" t="n">
        <f aca="false">Tabla_Simulada!U406-Tabla_ValidaciónMétodo!U406</f>
        <v>0</v>
      </c>
      <c r="U406" s="81" t="n">
        <f aca="false">Tabla_Simulada!V406-Tabla_ValidaciónMétodo!V406</f>
        <v>0</v>
      </c>
      <c r="V406" s="81" t="n">
        <f aca="false">Tabla_Simulada!W406-Tabla_ValidaciónMétodo!W406</f>
        <v>0</v>
      </c>
      <c r="W406" s="81" t="n">
        <f aca="false">Tabla_Simulada!X406-Tabla_ValidaciónMétodo!X406</f>
        <v>0</v>
      </c>
      <c r="X406" s="81" t="n">
        <f aca="false">Tabla_Simulada!Y406-Tabla_ValidaciónMétodo!Y406</f>
        <v>0</v>
      </c>
      <c r="Y406" s="81" t="n">
        <f aca="false">Tabla_Simulada!Z406-Tabla_ValidaciónMétodo!Z406</f>
        <v>0</v>
      </c>
      <c r="Z406" s="81" t="n">
        <f aca="false">Tabla_Simulada!AA406-Tabla_ValidaciónMétodo!AA406</f>
        <v>0</v>
      </c>
      <c r="AC406" s="91" t="n">
        <f aca="false">Tabla_Simulada!AD406-Tabla_ValidaciónMétodo!AD406</f>
        <v>0</v>
      </c>
      <c r="AD406" s="92" t="n">
        <f aca="false">Tabla_Simulada!AE406-Tabla_ValidaciónMétodo!AE406</f>
        <v>0</v>
      </c>
      <c r="AE406" s="93" t="n">
        <f aca="false">Tabla_Simulada!AF406-Tabla_ValidaciónMétodo!AF406</f>
        <v>0</v>
      </c>
      <c r="AF406" s="92" t="n">
        <f aca="false">Tabla_Simulada!AG406-Tabla_ValidaciónMétodo!AG406</f>
        <v>0</v>
      </c>
      <c r="AG406" s="92" t="n">
        <f aca="false">Tabla_Simulada!AH406-Tabla_ValidaciónMétodo!AH406</f>
        <v>0</v>
      </c>
      <c r="AH406" s="92" t="n">
        <f aca="false">Tabla_Simulada!AI406-Tabla_ValidaciónMétodo!AI406</f>
        <v>0</v>
      </c>
      <c r="AI406" s="92" t="n">
        <f aca="false">Tabla_Simulada!AJ406-Tabla_ValidaciónMétodo!AJ406</f>
        <v>0</v>
      </c>
      <c r="AJ406" s="92" t="n">
        <f aca="false">Tabla_Simulada!AK406-Tabla_ValidaciónMétodo!AK406</f>
        <v>0</v>
      </c>
      <c r="AK406" s="92" t="n">
        <f aca="false">Tabla_Simulada!AL406-Tabla_ValidaciónMétodo!AL406</f>
        <v>0</v>
      </c>
      <c r="AL406" s="92" t="n">
        <f aca="false">Tabla_Simulada!AM406-Tabla_ValidaciónMétodo!AM406</f>
        <v>0</v>
      </c>
      <c r="AM406" s="92" t="n">
        <f aca="false">Tabla_Simulada!AN406-Tabla_ValidaciónMétodo!AN406</f>
        <v>0</v>
      </c>
      <c r="AO406" s="94" t="n">
        <f aca="false">Tabla_Simulada!AP406-Tabla_ValidaciónMétodo!AP406</f>
        <v>0</v>
      </c>
      <c r="AP406" s="81" t="n">
        <f aca="false">Tabla_Simulada!AQ406-Tabla_ValidaciónMétodo!AQ406</f>
        <v>0</v>
      </c>
      <c r="AQ406" s="94" t="n">
        <f aca="false">Tabla_Simulada!AR406-Tabla_ValidaciónMétodo!AR406</f>
        <v>0</v>
      </c>
      <c r="AR406" s="81" t="n">
        <f aca="false">Tabla_Simulada!AS406-Tabla_ValidaciónMétodo!AS406</f>
        <v>0</v>
      </c>
      <c r="AS406" s="94" t="n">
        <f aca="false">Tabla_Simulada!AT406-Tabla_ValidaciónMétodo!AT406</f>
        <v>0</v>
      </c>
      <c r="AT406" s="81" t="n">
        <f aca="false">Tabla_Simulada!AU406-Tabla_ValidaciónMétodo!AU406</f>
        <v>0</v>
      </c>
      <c r="AU406" s="94" t="n">
        <f aca="false">Tabla_Simulada!AV406-Tabla_ValidaciónMétodo!AV406</f>
        <v>0</v>
      </c>
      <c r="AV406" s="81" t="n">
        <f aca="false">Tabla_Simulada!AW406-Tabla_ValidaciónMétodo!AW406</f>
        <v>0</v>
      </c>
      <c r="AW406" s="94" t="n">
        <f aca="false">Tabla_Simulada!AX406-Tabla_ValidaciónMétodo!AX406</f>
        <v>0</v>
      </c>
      <c r="AX406" s="81" t="n">
        <f aca="false">Tabla_Simulada!AY406-Tabla_ValidaciónMétodo!AY406</f>
        <v>0</v>
      </c>
    </row>
    <row r="407" customFormat="false" ht="13.8" hidden="false" customHeight="false" outlineLevel="0" collapsed="false">
      <c r="A407" s="89" t="s">
        <v>51</v>
      </c>
      <c r="B407" s="81" t="n">
        <f aca="false">Tabla_Simulada!B407-Tabla_ValidaciónMétodo!B407</f>
        <v>0</v>
      </c>
      <c r="C407" s="81" t="n">
        <f aca="false">Tabla_Simulada!C407-Tabla_ValidaciónMétodo!C407</f>
        <v>0</v>
      </c>
      <c r="D407" s="81" t="n">
        <f aca="false">Tabla_Simulada!D407-Tabla_ValidaciónMétodo!D407</f>
        <v>0</v>
      </c>
      <c r="E407" s="81" t="n">
        <f aca="false">Tabla_Simulada!E407-Tabla_ValidaciónMétodo!E407</f>
        <v>0</v>
      </c>
      <c r="F407" s="81" t="n">
        <f aca="false">Tabla_Simulada!F407-Tabla_ValidaciónMétodo!F407</f>
        <v>0</v>
      </c>
      <c r="G407" s="81" t="n">
        <f aca="false">Tabla_Simulada!G407-Tabla_ValidaciónMétodo!G407</f>
        <v>0</v>
      </c>
      <c r="H407" s="81" t="n">
        <f aca="false">Tabla_Simulada!H407-Tabla_ValidaciónMétodo!H407</f>
        <v>0</v>
      </c>
      <c r="I407" s="94" t="n">
        <f aca="false">Tabla_Simulada!I407-Tabla_ValidaciónMétodo!I407</f>
        <v>0</v>
      </c>
      <c r="J407" s="81" t="n">
        <f aca="false">Tabla_Simulada!J407-Tabla_ValidaciónMétodo!J407</f>
        <v>0</v>
      </c>
      <c r="K407" s="94" t="n">
        <f aca="false">Tabla_Simulada!K407-Tabla_ValidaciónMétodo!K407</f>
        <v>0</v>
      </c>
      <c r="L407" s="81" t="n">
        <f aca="false">Tabla_Simulada!L407-Tabla_ValidaciónMétodo!L407</f>
        <v>0</v>
      </c>
      <c r="M407" s="94" t="n">
        <f aca="false">Tabla_Simulada!M407-Tabla_ValidaciónMétodo!M407</f>
        <v>0</v>
      </c>
      <c r="N407" s="81" t="n">
        <f aca="false">Tabla_Simulada!N407-Tabla_ValidaciónMétodo!N407</f>
        <v>0</v>
      </c>
      <c r="O407" s="81" t="n">
        <f aca="false">Tabla_Simulada!P407-Tabla_ValidaciónMétodo!P407</f>
        <v>0</v>
      </c>
      <c r="P407" s="81" t="n">
        <f aca="false">Tabla_Simulada!Q407-Tabla_ValidaciónMétodo!Q407</f>
        <v>0</v>
      </c>
      <c r="Q407" s="81" t="n">
        <f aca="false">Tabla_Simulada!R407-Tabla_ValidaciónMétodo!R407</f>
        <v>0</v>
      </c>
      <c r="S407" s="81" t="n">
        <f aca="false">Tabla_Simulada!T407-Tabla_ValidaciónMétodo!T407</f>
        <v>0</v>
      </c>
      <c r="T407" s="81" t="n">
        <f aca="false">Tabla_Simulada!U407-Tabla_ValidaciónMétodo!U407</f>
        <v>0</v>
      </c>
      <c r="U407" s="81" t="n">
        <f aca="false">Tabla_Simulada!V407-Tabla_ValidaciónMétodo!V407</f>
        <v>0</v>
      </c>
      <c r="V407" s="81" t="n">
        <f aca="false">Tabla_Simulada!W407-Tabla_ValidaciónMétodo!W407</f>
        <v>0</v>
      </c>
      <c r="W407" s="81" t="n">
        <f aca="false">Tabla_Simulada!X407-Tabla_ValidaciónMétodo!X407</f>
        <v>0</v>
      </c>
      <c r="X407" s="81" t="n">
        <f aca="false">Tabla_Simulada!Y407-Tabla_ValidaciónMétodo!Y407</f>
        <v>0</v>
      </c>
      <c r="Y407" s="81" t="n">
        <f aca="false">Tabla_Simulada!Z407-Tabla_ValidaciónMétodo!Z407</f>
        <v>0</v>
      </c>
      <c r="Z407" s="81" t="n">
        <f aca="false">Tabla_Simulada!AA407-Tabla_ValidaciónMétodo!AA407</f>
        <v>0</v>
      </c>
      <c r="AC407" s="91" t="n">
        <f aca="false">Tabla_Simulada!AD407-Tabla_ValidaciónMétodo!AD407</f>
        <v>0</v>
      </c>
      <c r="AD407" s="92" t="n">
        <f aca="false">Tabla_Simulada!AE407-Tabla_ValidaciónMétodo!AE407</f>
        <v>0</v>
      </c>
      <c r="AE407" s="93" t="n">
        <f aca="false">Tabla_Simulada!AF407-Tabla_ValidaciónMétodo!AF407</f>
        <v>0</v>
      </c>
      <c r="AF407" s="92" t="n">
        <f aca="false">Tabla_Simulada!AG407-Tabla_ValidaciónMétodo!AG407</f>
        <v>0</v>
      </c>
      <c r="AG407" s="92" t="n">
        <f aca="false">Tabla_Simulada!AH407-Tabla_ValidaciónMétodo!AH407</f>
        <v>0</v>
      </c>
      <c r="AH407" s="92" t="n">
        <f aca="false">Tabla_Simulada!AI407-Tabla_ValidaciónMétodo!AI407</f>
        <v>0</v>
      </c>
      <c r="AI407" s="92" t="n">
        <f aca="false">Tabla_Simulada!AJ407-Tabla_ValidaciónMétodo!AJ407</f>
        <v>0</v>
      </c>
      <c r="AJ407" s="92" t="n">
        <f aca="false">Tabla_Simulada!AK407-Tabla_ValidaciónMétodo!AK407</f>
        <v>0</v>
      </c>
      <c r="AK407" s="92" t="n">
        <f aca="false">Tabla_Simulada!AL407-Tabla_ValidaciónMétodo!AL407</f>
        <v>0</v>
      </c>
      <c r="AL407" s="92" t="n">
        <f aca="false">Tabla_Simulada!AM407-Tabla_ValidaciónMétodo!AM407</f>
        <v>0</v>
      </c>
      <c r="AM407" s="92" t="n">
        <f aca="false">Tabla_Simulada!AN407-Tabla_ValidaciónMétodo!AN407</f>
        <v>0</v>
      </c>
      <c r="AO407" s="94" t="n">
        <f aca="false">Tabla_Simulada!AP407-Tabla_ValidaciónMétodo!AP407</f>
        <v>0</v>
      </c>
      <c r="AP407" s="81" t="n">
        <f aca="false">Tabla_Simulada!AQ407-Tabla_ValidaciónMétodo!AQ407</f>
        <v>0</v>
      </c>
      <c r="AQ407" s="94" t="n">
        <f aca="false">Tabla_Simulada!AR407-Tabla_ValidaciónMétodo!AR407</f>
        <v>0</v>
      </c>
      <c r="AR407" s="81" t="n">
        <f aca="false">Tabla_Simulada!AS407-Tabla_ValidaciónMétodo!AS407</f>
        <v>0</v>
      </c>
      <c r="AS407" s="94" t="n">
        <f aca="false">Tabla_Simulada!AT407-Tabla_ValidaciónMétodo!AT407</f>
        <v>0</v>
      </c>
      <c r="AT407" s="81" t="n">
        <f aca="false">Tabla_Simulada!AU407-Tabla_ValidaciónMétodo!AU407</f>
        <v>0</v>
      </c>
      <c r="AU407" s="94" t="n">
        <f aca="false">Tabla_Simulada!AV407-Tabla_ValidaciónMétodo!AV407</f>
        <v>0</v>
      </c>
      <c r="AV407" s="81" t="n">
        <f aca="false">Tabla_Simulada!AW407-Tabla_ValidaciónMétodo!AW407</f>
        <v>0</v>
      </c>
      <c r="AW407" s="94" t="n">
        <f aca="false">Tabla_Simulada!AX407-Tabla_ValidaciónMétodo!AX407</f>
        <v>0</v>
      </c>
      <c r="AX407" s="81" t="n">
        <f aca="false">Tabla_Simulada!AY407-Tabla_ValidaciónMétodo!AY407</f>
        <v>0</v>
      </c>
    </row>
    <row r="408" customFormat="false" ht="13.8" hidden="false" customHeight="false" outlineLevel="0" collapsed="false">
      <c r="A408" s="89" t="s">
        <v>52</v>
      </c>
      <c r="B408" s="81" t="n">
        <f aca="false">Tabla_Simulada!B408-Tabla_ValidaciónMétodo!B408</f>
        <v>0</v>
      </c>
      <c r="C408" s="81" t="n">
        <f aca="false">Tabla_Simulada!C408-Tabla_ValidaciónMétodo!C408</f>
        <v>0</v>
      </c>
      <c r="D408" s="81" t="n">
        <f aca="false">Tabla_Simulada!D408-Tabla_ValidaciónMétodo!D408</f>
        <v>0</v>
      </c>
      <c r="E408" s="81" t="n">
        <f aca="false">Tabla_Simulada!E408-Tabla_ValidaciónMétodo!E408</f>
        <v>0</v>
      </c>
      <c r="F408" s="81" t="n">
        <f aca="false">Tabla_Simulada!F408-Tabla_ValidaciónMétodo!F408</f>
        <v>0</v>
      </c>
      <c r="G408" s="81" t="n">
        <f aca="false">Tabla_Simulada!G408-Tabla_ValidaciónMétodo!G408</f>
        <v>0</v>
      </c>
      <c r="H408" s="81" t="n">
        <f aca="false">Tabla_Simulada!H408-Tabla_ValidaciónMétodo!H408</f>
        <v>0</v>
      </c>
      <c r="I408" s="94" t="n">
        <f aca="false">Tabla_Simulada!I408-Tabla_ValidaciónMétodo!I408</f>
        <v>0</v>
      </c>
      <c r="J408" s="81" t="n">
        <f aca="false">Tabla_Simulada!J408-Tabla_ValidaciónMétodo!J408</f>
        <v>0</v>
      </c>
      <c r="K408" s="94" t="n">
        <f aca="false">Tabla_Simulada!K408-Tabla_ValidaciónMétodo!K408</f>
        <v>0</v>
      </c>
      <c r="L408" s="81" t="n">
        <f aca="false">Tabla_Simulada!L408-Tabla_ValidaciónMétodo!L408</f>
        <v>0</v>
      </c>
      <c r="M408" s="94" t="n">
        <f aca="false">Tabla_Simulada!M408-Tabla_ValidaciónMétodo!M408</f>
        <v>0</v>
      </c>
      <c r="N408" s="81" t="n">
        <f aca="false">Tabla_Simulada!N408-Tabla_ValidaciónMétodo!N408</f>
        <v>0</v>
      </c>
      <c r="O408" s="81" t="n">
        <f aca="false">Tabla_Simulada!P408-Tabla_ValidaciónMétodo!P408</f>
        <v>0</v>
      </c>
      <c r="P408" s="81" t="n">
        <f aca="false">Tabla_Simulada!Q408-Tabla_ValidaciónMétodo!Q408</f>
        <v>0</v>
      </c>
      <c r="Q408" s="81" t="n">
        <f aca="false">Tabla_Simulada!R408-Tabla_ValidaciónMétodo!R408</f>
        <v>0</v>
      </c>
      <c r="S408" s="81" t="n">
        <f aca="false">Tabla_Simulada!T408-Tabla_ValidaciónMétodo!T408</f>
        <v>0</v>
      </c>
      <c r="T408" s="81" t="n">
        <f aca="false">Tabla_Simulada!U408-Tabla_ValidaciónMétodo!U408</f>
        <v>0</v>
      </c>
      <c r="U408" s="81" t="n">
        <f aca="false">Tabla_Simulada!V408-Tabla_ValidaciónMétodo!V408</f>
        <v>0</v>
      </c>
      <c r="V408" s="81" t="n">
        <f aca="false">Tabla_Simulada!W408-Tabla_ValidaciónMétodo!W408</f>
        <v>0</v>
      </c>
      <c r="W408" s="81" t="n">
        <f aca="false">Tabla_Simulada!X408-Tabla_ValidaciónMétodo!X408</f>
        <v>0</v>
      </c>
      <c r="X408" s="81" t="n">
        <f aca="false">Tabla_Simulada!Y408-Tabla_ValidaciónMétodo!Y408</f>
        <v>0</v>
      </c>
      <c r="Y408" s="81" t="n">
        <f aca="false">Tabla_Simulada!Z408-Tabla_ValidaciónMétodo!Z408</f>
        <v>0</v>
      </c>
      <c r="Z408" s="81" t="n">
        <f aca="false">Tabla_Simulada!AA408-Tabla_ValidaciónMétodo!AA408</f>
        <v>0</v>
      </c>
      <c r="AC408" s="91" t="n">
        <f aca="false">Tabla_Simulada!AD408-Tabla_ValidaciónMétodo!AD408</f>
        <v>0</v>
      </c>
      <c r="AD408" s="92" t="n">
        <f aca="false">Tabla_Simulada!AE408-Tabla_ValidaciónMétodo!AE408</f>
        <v>0</v>
      </c>
      <c r="AE408" s="93" t="n">
        <f aca="false">Tabla_Simulada!AF408-Tabla_ValidaciónMétodo!AF408</f>
        <v>0</v>
      </c>
      <c r="AF408" s="92" t="n">
        <f aca="false">Tabla_Simulada!AG408-Tabla_ValidaciónMétodo!AG408</f>
        <v>0</v>
      </c>
      <c r="AG408" s="92" t="n">
        <f aca="false">Tabla_Simulada!AH408-Tabla_ValidaciónMétodo!AH408</f>
        <v>0</v>
      </c>
      <c r="AH408" s="92" t="n">
        <f aca="false">Tabla_Simulada!AI408-Tabla_ValidaciónMétodo!AI408</f>
        <v>0</v>
      </c>
      <c r="AI408" s="92" t="n">
        <f aca="false">Tabla_Simulada!AJ408-Tabla_ValidaciónMétodo!AJ408</f>
        <v>0</v>
      </c>
      <c r="AJ408" s="92" t="n">
        <f aca="false">Tabla_Simulada!AK408-Tabla_ValidaciónMétodo!AK408</f>
        <v>0</v>
      </c>
      <c r="AK408" s="92" t="n">
        <f aca="false">Tabla_Simulada!AL408-Tabla_ValidaciónMétodo!AL408</f>
        <v>0</v>
      </c>
      <c r="AL408" s="92" t="n">
        <f aca="false">Tabla_Simulada!AM408-Tabla_ValidaciónMétodo!AM408</f>
        <v>0</v>
      </c>
      <c r="AM408" s="92" t="n">
        <f aca="false">Tabla_Simulada!AN408-Tabla_ValidaciónMétodo!AN408</f>
        <v>0</v>
      </c>
      <c r="AO408" s="94" t="n">
        <f aca="false">Tabla_Simulada!AP408-Tabla_ValidaciónMétodo!AP408</f>
        <v>0</v>
      </c>
      <c r="AP408" s="81" t="n">
        <f aca="false">Tabla_Simulada!AQ408-Tabla_ValidaciónMétodo!AQ408</f>
        <v>0</v>
      </c>
      <c r="AQ408" s="94" t="n">
        <f aca="false">Tabla_Simulada!AR408-Tabla_ValidaciónMétodo!AR408</f>
        <v>0</v>
      </c>
      <c r="AR408" s="81" t="n">
        <f aca="false">Tabla_Simulada!AS408-Tabla_ValidaciónMétodo!AS408</f>
        <v>0</v>
      </c>
      <c r="AS408" s="94" t="n">
        <f aca="false">Tabla_Simulada!AT408-Tabla_ValidaciónMétodo!AT408</f>
        <v>0</v>
      </c>
      <c r="AT408" s="81" t="n">
        <f aca="false">Tabla_Simulada!AU408-Tabla_ValidaciónMétodo!AU408</f>
        <v>0</v>
      </c>
      <c r="AU408" s="94" t="n">
        <f aca="false">Tabla_Simulada!AV408-Tabla_ValidaciónMétodo!AV408</f>
        <v>0</v>
      </c>
      <c r="AV408" s="81" t="n">
        <f aca="false">Tabla_Simulada!AW408-Tabla_ValidaciónMétodo!AW408</f>
        <v>0</v>
      </c>
      <c r="AW408" s="94" t="n">
        <f aca="false">Tabla_Simulada!AX408-Tabla_ValidaciónMétodo!AX408</f>
        <v>0</v>
      </c>
      <c r="AX408" s="81" t="n">
        <f aca="false">Tabla_Simulada!AY408-Tabla_ValidaciónMétodo!AY408</f>
        <v>0</v>
      </c>
    </row>
    <row r="409" customFormat="false" ht="13.8" hidden="false" customHeight="false" outlineLevel="0" collapsed="false">
      <c r="A409" s="89" t="s">
        <v>53</v>
      </c>
      <c r="B409" s="81" t="n">
        <f aca="false">Tabla_Simulada!B409-Tabla_ValidaciónMétodo!B409</f>
        <v>0</v>
      </c>
      <c r="C409" s="81" t="n">
        <f aca="false">Tabla_Simulada!C409-Tabla_ValidaciónMétodo!C409</f>
        <v>0</v>
      </c>
      <c r="D409" s="81" t="n">
        <f aca="false">Tabla_Simulada!D409-Tabla_ValidaciónMétodo!D409</f>
        <v>0</v>
      </c>
      <c r="E409" s="81" t="n">
        <f aca="false">Tabla_Simulada!E409-Tabla_ValidaciónMétodo!E409</f>
        <v>0</v>
      </c>
      <c r="F409" s="81" t="n">
        <f aca="false">Tabla_Simulada!F409-Tabla_ValidaciónMétodo!F409</f>
        <v>0</v>
      </c>
      <c r="G409" s="81" t="n">
        <f aca="false">Tabla_Simulada!G409-Tabla_ValidaciónMétodo!G409</f>
        <v>0</v>
      </c>
      <c r="H409" s="81" t="n">
        <f aca="false">Tabla_Simulada!H409-Tabla_ValidaciónMétodo!H409</f>
        <v>0</v>
      </c>
      <c r="I409" s="94" t="n">
        <f aca="false">Tabla_Simulada!I409-Tabla_ValidaciónMétodo!I409</f>
        <v>0</v>
      </c>
      <c r="J409" s="81" t="n">
        <f aca="false">Tabla_Simulada!J409-Tabla_ValidaciónMétodo!J409</f>
        <v>0</v>
      </c>
      <c r="K409" s="94" t="n">
        <f aca="false">Tabla_Simulada!K409-Tabla_ValidaciónMétodo!K409</f>
        <v>0</v>
      </c>
      <c r="L409" s="81" t="n">
        <f aca="false">Tabla_Simulada!L409-Tabla_ValidaciónMétodo!L409</f>
        <v>0</v>
      </c>
      <c r="M409" s="94" t="n">
        <f aca="false">Tabla_Simulada!M409-Tabla_ValidaciónMétodo!M409</f>
        <v>0</v>
      </c>
      <c r="N409" s="81" t="n">
        <f aca="false">Tabla_Simulada!N409-Tabla_ValidaciónMétodo!N409</f>
        <v>0</v>
      </c>
      <c r="O409" s="81" t="n">
        <f aca="false">Tabla_Simulada!P409-Tabla_ValidaciónMétodo!P409</f>
        <v>0</v>
      </c>
      <c r="P409" s="81" t="n">
        <f aca="false">Tabla_Simulada!Q409-Tabla_ValidaciónMétodo!Q409</f>
        <v>0</v>
      </c>
      <c r="Q409" s="81" t="n">
        <f aca="false">Tabla_Simulada!R409-Tabla_ValidaciónMétodo!R409</f>
        <v>0</v>
      </c>
      <c r="S409" s="81" t="n">
        <f aca="false">Tabla_Simulada!T409-Tabla_ValidaciónMétodo!T409</f>
        <v>0</v>
      </c>
      <c r="T409" s="81" t="n">
        <f aca="false">Tabla_Simulada!U409-Tabla_ValidaciónMétodo!U409</f>
        <v>0</v>
      </c>
      <c r="U409" s="81" t="n">
        <f aca="false">Tabla_Simulada!V409-Tabla_ValidaciónMétodo!V409</f>
        <v>0</v>
      </c>
      <c r="V409" s="81" t="n">
        <f aca="false">Tabla_Simulada!W409-Tabla_ValidaciónMétodo!W409</f>
        <v>0</v>
      </c>
      <c r="W409" s="81" t="n">
        <f aca="false">Tabla_Simulada!X409-Tabla_ValidaciónMétodo!X409</f>
        <v>0</v>
      </c>
      <c r="X409" s="81" t="n">
        <f aca="false">Tabla_Simulada!Y409-Tabla_ValidaciónMétodo!Y409</f>
        <v>0</v>
      </c>
      <c r="Y409" s="81" t="n">
        <f aca="false">Tabla_Simulada!Z409-Tabla_ValidaciónMétodo!Z409</f>
        <v>0</v>
      </c>
      <c r="Z409" s="81" t="n">
        <f aca="false">Tabla_Simulada!AA409-Tabla_ValidaciónMétodo!AA409</f>
        <v>0</v>
      </c>
      <c r="AC409" s="91" t="n">
        <f aca="false">Tabla_Simulada!AD409-Tabla_ValidaciónMétodo!AD409</f>
        <v>0</v>
      </c>
      <c r="AD409" s="92" t="n">
        <f aca="false">Tabla_Simulada!AE409-Tabla_ValidaciónMétodo!AE409</f>
        <v>0</v>
      </c>
      <c r="AE409" s="93" t="n">
        <f aca="false">Tabla_Simulada!AF409-Tabla_ValidaciónMétodo!AF409</f>
        <v>0</v>
      </c>
      <c r="AF409" s="92" t="n">
        <f aca="false">Tabla_Simulada!AG409-Tabla_ValidaciónMétodo!AG409</f>
        <v>0</v>
      </c>
      <c r="AG409" s="92" t="n">
        <f aca="false">Tabla_Simulada!AH409-Tabla_ValidaciónMétodo!AH409</f>
        <v>0</v>
      </c>
      <c r="AH409" s="92" t="n">
        <f aca="false">Tabla_Simulada!AI409-Tabla_ValidaciónMétodo!AI409</f>
        <v>0</v>
      </c>
      <c r="AI409" s="92" t="n">
        <f aca="false">Tabla_Simulada!AJ409-Tabla_ValidaciónMétodo!AJ409</f>
        <v>0</v>
      </c>
      <c r="AJ409" s="92" t="n">
        <f aca="false">Tabla_Simulada!AK409-Tabla_ValidaciónMétodo!AK409</f>
        <v>0</v>
      </c>
      <c r="AK409" s="92" t="n">
        <f aca="false">Tabla_Simulada!AL409-Tabla_ValidaciónMétodo!AL409</f>
        <v>0</v>
      </c>
      <c r="AL409" s="92" t="n">
        <f aca="false">Tabla_Simulada!AM409-Tabla_ValidaciónMétodo!AM409</f>
        <v>0</v>
      </c>
      <c r="AM409" s="92" t="n">
        <f aca="false">Tabla_Simulada!AN409-Tabla_ValidaciónMétodo!AN409</f>
        <v>0</v>
      </c>
      <c r="AO409" s="94" t="n">
        <f aca="false">Tabla_Simulada!AP409-Tabla_ValidaciónMétodo!AP409</f>
        <v>0</v>
      </c>
      <c r="AP409" s="81" t="n">
        <f aca="false">Tabla_Simulada!AQ409-Tabla_ValidaciónMétodo!AQ409</f>
        <v>0</v>
      </c>
      <c r="AQ409" s="94" t="n">
        <f aca="false">Tabla_Simulada!AR409-Tabla_ValidaciónMétodo!AR409</f>
        <v>0</v>
      </c>
      <c r="AR409" s="81" t="n">
        <f aca="false">Tabla_Simulada!AS409-Tabla_ValidaciónMétodo!AS409</f>
        <v>0</v>
      </c>
      <c r="AS409" s="94" t="n">
        <f aca="false">Tabla_Simulada!AT409-Tabla_ValidaciónMétodo!AT409</f>
        <v>0</v>
      </c>
      <c r="AT409" s="81" t="n">
        <f aca="false">Tabla_Simulada!AU409-Tabla_ValidaciónMétodo!AU409</f>
        <v>0</v>
      </c>
      <c r="AU409" s="94" t="n">
        <f aca="false">Tabla_Simulada!AV409-Tabla_ValidaciónMétodo!AV409</f>
        <v>0</v>
      </c>
      <c r="AV409" s="81" t="n">
        <f aca="false">Tabla_Simulada!AW409-Tabla_ValidaciónMétodo!AW409</f>
        <v>0</v>
      </c>
      <c r="AW409" s="94" t="n">
        <f aca="false">Tabla_Simulada!AX409-Tabla_ValidaciónMétodo!AX409</f>
        <v>0</v>
      </c>
      <c r="AX409" s="81" t="n">
        <f aca="false">Tabla_Simulada!AY409-Tabla_ValidaciónMétodo!AY409</f>
        <v>0</v>
      </c>
    </row>
    <row r="410" customFormat="false" ht="13.8" hidden="false" customHeight="false" outlineLevel="0" collapsed="false">
      <c r="A410" s="89" t="s">
        <v>54</v>
      </c>
      <c r="B410" s="81" t="n">
        <f aca="false">Tabla_Simulada!B410-Tabla_ValidaciónMétodo!B410</f>
        <v>0</v>
      </c>
      <c r="C410" s="81" t="n">
        <f aca="false">Tabla_Simulada!C410-Tabla_ValidaciónMétodo!C410</f>
        <v>0</v>
      </c>
      <c r="D410" s="81" t="n">
        <f aca="false">Tabla_Simulada!D410-Tabla_ValidaciónMétodo!D410</f>
        <v>0</v>
      </c>
      <c r="E410" s="81" t="n">
        <f aca="false">Tabla_Simulada!E410-Tabla_ValidaciónMétodo!E410</f>
        <v>0</v>
      </c>
      <c r="F410" s="81" t="n">
        <f aca="false">Tabla_Simulada!F410-Tabla_ValidaciónMétodo!F410</f>
        <v>0</v>
      </c>
      <c r="G410" s="81" t="n">
        <f aca="false">Tabla_Simulada!G410-Tabla_ValidaciónMétodo!G410</f>
        <v>0</v>
      </c>
      <c r="H410" s="81" t="n">
        <f aca="false">Tabla_Simulada!H410-Tabla_ValidaciónMétodo!H410</f>
        <v>0</v>
      </c>
      <c r="I410" s="94" t="n">
        <f aca="false">Tabla_Simulada!I410-Tabla_ValidaciónMétodo!I410</f>
        <v>0</v>
      </c>
      <c r="J410" s="81" t="n">
        <f aca="false">Tabla_Simulada!J410-Tabla_ValidaciónMétodo!J410</f>
        <v>0</v>
      </c>
      <c r="K410" s="94" t="n">
        <f aca="false">Tabla_Simulada!K410-Tabla_ValidaciónMétodo!K410</f>
        <v>0</v>
      </c>
      <c r="L410" s="81" t="n">
        <f aca="false">Tabla_Simulada!L410-Tabla_ValidaciónMétodo!L410</f>
        <v>0</v>
      </c>
      <c r="M410" s="94" t="n">
        <f aca="false">Tabla_Simulada!M410-Tabla_ValidaciónMétodo!M410</f>
        <v>0</v>
      </c>
      <c r="N410" s="81" t="n">
        <f aca="false">Tabla_Simulada!N410-Tabla_ValidaciónMétodo!N410</f>
        <v>0</v>
      </c>
      <c r="O410" s="81" t="n">
        <f aca="false">Tabla_Simulada!P410-Tabla_ValidaciónMétodo!P410</f>
        <v>0</v>
      </c>
      <c r="P410" s="81" t="n">
        <f aca="false">Tabla_Simulada!Q410-Tabla_ValidaciónMétodo!Q410</f>
        <v>0</v>
      </c>
      <c r="Q410" s="81" t="n">
        <f aca="false">Tabla_Simulada!R410-Tabla_ValidaciónMétodo!R410</f>
        <v>0</v>
      </c>
      <c r="S410" s="81" t="n">
        <f aca="false">Tabla_Simulada!T410-Tabla_ValidaciónMétodo!T410</f>
        <v>0</v>
      </c>
      <c r="T410" s="81" t="n">
        <f aca="false">Tabla_Simulada!U410-Tabla_ValidaciónMétodo!U410</f>
        <v>0</v>
      </c>
      <c r="U410" s="81" t="n">
        <f aca="false">Tabla_Simulada!V410-Tabla_ValidaciónMétodo!V410</f>
        <v>0</v>
      </c>
      <c r="V410" s="81" t="n">
        <f aca="false">Tabla_Simulada!W410-Tabla_ValidaciónMétodo!W410</f>
        <v>0</v>
      </c>
      <c r="W410" s="81" t="n">
        <f aca="false">Tabla_Simulada!X410-Tabla_ValidaciónMétodo!X410</f>
        <v>0</v>
      </c>
      <c r="X410" s="81" t="n">
        <f aca="false">Tabla_Simulada!Y410-Tabla_ValidaciónMétodo!Y410</f>
        <v>0</v>
      </c>
      <c r="Y410" s="81" t="n">
        <f aca="false">Tabla_Simulada!Z410-Tabla_ValidaciónMétodo!Z410</f>
        <v>0</v>
      </c>
      <c r="Z410" s="81" t="n">
        <f aca="false">Tabla_Simulada!AA410-Tabla_ValidaciónMétodo!AA410</f>
        <v>0</v>
      </c>
      <c r="AC410" s="91" t="n">
        <f aca="false">Tabla_Simulada!AD410-Tabla_ValidaciónMétodo!AD410</f>
        <v>0</v>
      </c>
      <c r="AD410" s="92" t="n">
        <f aca="false">Tabla_Simulada!AE410-Tabla_ValidaciónMétodo!AE410</f>
        <v>0</v>
      </c>
      <c r="AE410" s="93" t="n">
        <f aca="false">Tabla_Simulada!AF410-Tabla_ValidaciónMétodo!AF410</f>
        <v>0</v>
      </c>
      <c r="AF410" s="92" t="n">
        <f aca="false">Tabla_Simulada!AG410-Tabla_ValidaciónMétodo!AG410</f>
        <v>0</v>
      </c>
      <c r="AG410" s="92" t="n">
        <f aca="false">Tabla_Simulada!AH410-Tabla_ValidaciónMétodo!AH410</f>
        <v>0</v>
      </c>
      <c r="AH410" s="92" t="n">
        <f aca="false">Tabla_Simulada!AI410-Tabla_ValidaciónMétodo!AI410</f>
        <v>0</v>
      </c>
      <c r="AI410" s="92" t="n">
        <f aca="false">Tabla_Simulada!AJ410-Tabla_ValidaciónMétodo!AJ410</f>
        <v>0</v>
      </c>
      <c r="AJ410" s="92" t="n">
        <f aca="false">Tabla_Simulada!AK410-Tabla_ValidaciónMétodo!AK410</f>
        <v>0</v>
      </c>
      <c r="AK410" s="92" t="n">
        <f aca="false">Tabla_Simulada!AL410-Tabla_ValidaciónMétodo!AL410</f>
        <v>0</v>
      </c>
      <c r="AL410" s="92" t="n">
        <f aca="false">Tabla_Simulada!AM410-Tabla_ValidaciónMétodo!AM410</f>
        <v>0</v>
      </c>
      <c r="AM410" s="92" t="n">
        <f aca="false">Tabla_Simulada!AN410-Tabla_ValidaciónMétodo!AN410</f>
        <v>0</v>
      </c>
      <c r="AO410" s="94" t="n">
        <f aca="false">Tabla_Simulada!AP410-Tabla_ValidaciónMétodo!AP410</f>
        <v>0</v>
      </c>
      <c r="AP410" s="81" t="n">
        <f aca="false">Tabla_Simulada!AQ410-Tabla_ValidaciónMétodo!AQ410</f>
        <v>0</v>
      </c>
      <c r="AQ410" s="94" t="n">
        <f aca="false">Tabla_Simulada!AR410-Tabla_ValidaciónMétodo!AR410</f>
        <v>0</v>
      </c>
      <c r="AR410" s="81" t="n">
        <f aca="false">Tabla_Simulada!AS410-Tabla_ValidaciónMétodo!AS410</f>
        <v>0</v>
      </c>
      <c r="AS410" s="94" t="n">
        <f aca="false">Tabla_Simulada!AT410-Tabla_ValidaciónMétodo!AT410</f>
        <v>0</v>
      </c>
      <c r="AT410" s="81" t="n">
        <f aca="false">Tabla_Simulada!AU410-Tabla_ValidaciónMétodo!AU410</f>
        <v>0</v>
      </c>
      <c r="AU410" s="94" t="n">
        <f aca="false">Tabla_Simulada!AV410-Tabla_ValidaciónMétodo!AV410</f>
        <v>0</v>
      </c>
      <c r="AV410" s="81" t="n">
        <f aca="false">Tabla_Simulada!AW410-Tabla_ValidaciónMétodo!AW410</f>
        <v>0</v>
      </c>
      <c r="AW410" s="94" t="n">
        <f aca="false">Tabla_Simulada!AX410-Tabla_ValidaciónMétodo!AX410</f>
        <v>0</v>
      </c>
      <c r="AX410" s="81" t="n">
        <f aca="false">Tabla_Simulada!AY410-Tabla_ValidaciónMétodo!AY410</f>
        <v>0</v>
      </c>
    </row>
    <row r="411" customFormat="false" ht="13.8" hidden="false" customHeight="false" outlineLevel="0" collapsed="false">
      <c r="A411" s="89" t="s">
        <v>55</v>
      </c>
      <c r="B411" s="81" t="n">
        <f aca="false">Tabla_Simulada!B411-Tabla_ValidaciónMétodo!B411</f>
        <v>0</v>
      </c>
      <c r="C411" s="81" t="n">
        <f aca="false">Tabla_Simulada!C411-Tabla_ValidaciónMétodo!C411</f>
        <v>0</v>
      </c>
      <c r="D411" s="81" t="n">
        <f aca="false">Tabla_Simulada!D411-Tabla_ValidaciónMétodo!D411</f>
        <v>0</v>
      </c>
      <c r="E411" s="81" t="n">
        <f aca="false">Tabla_Simulada!E411-Tabla_ValidaciónMétodo!E411</f>
        <v>0</v>
      </c>
      <c r="F411" s="81" t="n">
        <f aca="false">Tabla_Simulada!F411-Tabla_ValidaciónMétodo!F411</f>
        <v>0</v>
      </c>
      <c r="G411" s="81" t="n">
        <f aca="false">Tabla_Simulada!G411-Tabla_ValidaciónMétodo!G411</f>
        <v>0</v>
      </c>
      <c r="H411" s="81" t="n">
        <f aca="false">Tabla_Simulada!H411-Tabla_ValidaciónMétodo!H411</f>
        <v>0</v>
      </c>
      <c r="I411" s="94" t="n">
        <f aca="false">Tabla_Simulada!I411-Tabla_ValidaciónMétodo!I411</f>
        <v>0</v>
      </c>
      <c r="J411" s="81" t="n">
        <f aca="false">Tabla_Simulada!J411-Tabla_ValidaciónMétodo!J411</f>
        <v>0</v>
      </c>
      <c r="K411" s="94" t="n">
        <f aca="false">Tabla_Simulada!K411-Tabla_ValidaciónMétodo!K411</f>
        <v>0</v>
      </c>
      <c r="L411" s="81" t="n">
        <f aca="false">Tabla_Simulada!L411-Tabla_ValidaciónMétodo!L411</f>
        <v>0</v>
      </c>
      <c r="M411" s="94" t="n">
        <f aca="false">Tabla_Simulada!M411-Tabla_ValidaciónMétodo!M411</f>
        <v>0</v>
      </c>
      <c r="N411" s="81" t="n">
        <f aca="false">Tabla_Simulada!N411-Tabla_ValidaciónMétodo!N411</f>
        <v>0</v>
      </c>
      <c r="O411" s="81" t="n">
        <f aca="false">Tabla_Simulada!P411-Tabla_ValidaciónMétodo!P411</f>
        <v>0</v>
      </c>
      <c r="P411" s="81" t="n">
        <f aca="false">Tabla_Simulada!Q411-Tabla_ValidaciónMétodo!Q411</f>
        <v>0</v>
      </c>
      <c r="Q411" s="81" t="n">
        <f aca="false">Tabla_Simulada!R411-Tabla_ValidaciónMétodo!R411</f>
        <v>0</v>
      </c>
      <c r="S411" s="81" t="n">
        <f aca="false">Tabla_Simulada!T411-Tabla_ValidaciónMétodo!T411</f>
        <v>0</v>
      </c>
      <c r="T411" s="81" t="n">
        <f aca="false">Tabla_Simulada!U411-Tabla_ValidaciónMétodo!U411</f>
        <v>0</v>
      </c>
      <c r="U411" s="81" t="n">
        <f aca="false">Tabla_Simulada!V411-Tabla_ValidaciónMétodo!V411</f>
        <v>0</v>
      </c>
      <c r="V411" s="81" t="n">
        <f aca="false">Tabla_Simulada!W411-Tabla_ValidaciónMétodo!W411</f>
        <v>0</v>
      </c>
      <c r="W411" s="81" t="n">
        <f aca="false">Tabla_Simulada!X411-Tabla_ValidaciónMétodo!X411</f>
        <v>0</v>
      </c>
      <c r="X411" s="81" t="n">
        <f aca="false">Tabla_Simulada!Y411-Tabla_ValidaciónMétodo!Y411</f>
        <v>0</v>
      </c>
      <c r="Y411" s="81" t="n">
        <f aca="false">Tabla_Simulada!Z411-Tabla_ValidaciónMétodo!Z411</f>
        <v>0</v>
      </c>
      <c r="Z411" s="81" t="n">
        <f aca="false">Tabla_Simulada!AA411-Tabla_ValidaciónMétodo!AA411</f>
        <v>0</v>
      </c>
      <c r="AC411" s="91" t="n">
        <f aca="false">Tabla_Simulada!AD411-Tabla_ValidaciónMétodo!AD411</f>
        <v>0</v>
      </c>
      <c r="AD411" s="92" t="n">
        <f aca="false">Tabla_Simulada!AE411-Tabla_ValidaciónMétodo!AE411</f>
        <v>0</v>
      </c>
      <c r="AE411" s="93" t="n">
        <f aca="false">Tabla_Simulada!AF411-Tabla_ValidaciónMétodo!AF411</f>
        <v>0</v>
      </c>
      <c r="AF411" s="92" t="n">
        <f aca="false">Tabla_Simulada!AG411-Tabla_ValidaciónMétodo!AG411</f>
        <v>0</v>
      </c>
      <c r="AG411" s="92" t="n">
        <f aca="false">Tabla_Simulada!AH411-Tabla_ValidaciónMétodo!AH411</f>
        <v>0</v>
      </c>
      <c r="AH411" s="92" t="n">
        <f aca="false">Tabla_Simulada!AI411-Tabla_ValidaciónMétodo!AI411</f>
        <v>0</v>
      </c>
      <c r="AI411" s="92" t="n">
        <f aca="false">Tabla_Simulada!AJ411-Tabla_ValidaciónMétodo!AJ411</f>
        <v>0</v>
      </c>
      <c r="AJ411" s="92" t="n">
        <f aca="false">Tabla_Simulada!AK411-Tabla_ValidaciónMétodo!AK411</f>
        <v>0</v>
      </c>
      <c r="AK411" s="92" t="n">
        <f aca="false">Tabla_Simulada!AL411-Tabla_ValidaciónMétodo!AL411</f>
        <v>0</v>
      </c>
      <c r="AL411" s="92" t="n">
        <f aca="false">Tabla_Simulada!AM411-Tabla_ValidaciónMétodo!AM411</f>
        <v>0</v>
      </c>
      <c r="AM411" s="92" t="n">
        <f aca="false">Tabla_Simulada!AN411-Tabla_ValidaciónMétodo!AN411</f>
        <v>0</v>
      </c>
      <c r="AO411" s="94" t="n">
        <f aca="false">Tabla_Simulada!AP411-Tabla_ValidaciónMétodo!AP411</f>
        <v>0</v>
      </c>
      <c r="AP411" s="81" t="n">
        <f aca="false">Tabla_Simulada!AQ411-Tabla_ValidaciónMétodo!AQ411</f>
        <v>0</v>
      </c>
      <c r="AQ411" s="94" t="n">
        <f aca="false">Tabla_Simulada!AR411-Tabla_ValidaciónMétodo!AR411</f>
        <v>0</v>
      </c>
      <c r="AR411" s="81" t="n">
        <f aca="false">Tabla_Simulada!AS411-Tabla_ValidaciónMétodo!AS411</f>
        <v>0</v>
      </c>
      <c r="AS411" s="94" t="n">
        <f aca="false">Tabla_Simulada!AT411-Tabla_ValidaciónMétodo!AT411</f>
        <v>0</v>
      </c>
      <c r="AT411" s="81" t="n">
        <f aca="false">Tabla_Simulada!AU411-Tabla_ValidaciónMétodo!AU411</f>
        <v>0</v>
      </c>
      <c r="AU411" s="94" t="n">
        <f aca="false">Tabla_Simulada!AV411-Tabla_ValidaciónMétodo!AV411</f>
        <v>0</v>
      </c>
      <c r="AV411" s="81" t="n">
        <f aca="false">Tabla_Simulada!AW411-Tabla_ValidaciónMétodo!AW411</f>
        <v>0</v>
      </c>
      <c r="AW411" s="94" t="n">
        <f aca="false">Tabla_Simulada!AX411-Tabla_ValidaciónMétodo!AX411</f>
        <v>0</v>
      </c>
      <c r="AX411" s="81" t="n">
        <f aca="false">Tabla_Simulada!AY411-Tabla_ValidaciónMétodo!AY411</f>
        <v>0</v>
      </c>
    </row>
    <row r="412" customFormat="false" ht="13.8" hidden="false" customHeight="false" outlineLevel="0" collapsed="false">
      <c r="A412" s="89" t="s">
        <v>56</v>
      </c>
      <c r="B412" s="81" t="n">
        <f aca="false">Tabla_Simulada!B412-Tabla_ValidaciónMétodo!B412</f>
        <v>0</v>
      </c>
      <c r="C412" s="81" t="n">
        <f aca="false">Tabla_Simulada!C412-Tabla_ValidaciónMétodo!C412</f>
        <v>0</v>
      </c>
      <c r="D412" s="81" t="n">
        <f aca="false">Tabla_Simulada!D412-Tabla_ValidaciónMétodo!D412</f>
        <v>0</v>
      </c>
      <c r="E412" s="81" t="n">
        <f aca="false">Tabla_Simulada!E412-Tabla_ValidaciónMétodo!E412</f>
        <v>0</v>
      </c>
      <c r="F412" s="81" t="n">
        <f aca="false">Tabla_Simulada!F412-Tabla_ValidaciónMétodo!F412</f>
        <v>0</v>
      </c>
      <c r="G412" s="81" t="n">
        <f aca="false">Tabla_Simulada!G412-Tabla_ValidaciónMétodo!G412</f>
        <v>0</v>
      </c>
      <c r="H412" s="81" t="n">
        <f aca="false">Tabla_Simulada!H412-Tabla_ValidaciónMétodo!H412</f>
        <v>0</v>
      </c>
      <c r="I412" s="94" t="n">
        <f aca="false">Tabla_Simulada!I412-Tabla_ValidaciónMétodo!I412</f>
        <v>0</v>
      </c>
      <c r="J412" s="81" t="n">
        <f aca="false">Tabla_Simulada!J412-Tabla_ValidaciónMétodo!J412</f>
        <v>0</v>
      </c>
      <c r="K412" s="94" t="n">
        <f aca="false">Tabla_Simulada!K412-Tabla_ValidaciónMétodo!K412</f>
        <v>0</v>
      </c>
      <c r="L412" s="81" t="n">
        <f aca="false">Tabla_Simulada!L412-Tabla_ValidaciónMétodo!L412</f>
        <v>0</v>
      </c>
      <c r="M412" s="94" t="n">
        <f aca="false">Tabla_Simulada!M412-Tabla_ValidaciónMétodo!M412</f>
        <v>0</v>
      </c>
      <c r="N412" s="81" t="n">
        <f aca="false">Tabla_Simulada!N412-Tabla_ValidaciónMétodo!N412</f>
        <v>0</v>
      </c>
      <c r="O412" s="81" t="n">
        <f aca="false">Tabla_Simulada!P412-Tabla_ValidaciónMétodo!P412</f>
        <v>0</v>
      </c>
      <c r="P412" s="81" t="n">
        <f aca="false">Tabla_Simulada!Q412-Tabla_ValidaciónMétodo!Q412</f>
        <v>0</v>
      </c>
      <c r="Q412" s="81" t="n">
        <f aca="false">Tabla_Simulada!R412-Tabla_ValidaciónMétodo!R412</f>
        <v>0</v>
      </c>
      <c r="S412" s="81" t="n">
        <f aca="false">Tabla_Simulada!T412-Tabla_ValidaciónMétodo!T412</f>
        <v>0</v>
      </c>
      <c r="T412" s="81" t="n">
        <f aca="false">Tabla_Simulada!U412-Tabla_ValidaciónMétodo!U412</f>
        <v>0</v>
      </c>
      <c r="U412" s="81" t="n">
        <f aca="false">Tabla_Simulada!V412-Tabla_ValidaciónMétodo!V412</f>
        <v>0</v>
      </c>
      <c r="V412" s="81" t="n">
        <f aca="false">Tabla_Simulada!W412-Tabla_ValidaciónMétodo!W412</f>
        <v>0</v>
      </c>
      <c r="W412" s="81" t="n">
        <f aca="false">Tabla_Simulada!X412-Tabla_ValidaciónMétodo!X412</f>
        <v>0</v>
      </c>
      <c r="X412" s="81" t="n">
        <f aca="false">Tabla_Simulada!Y412-Tabla_ValidaciónMétodo!Y412</f>
        <v>0</v>
      </c>
      <c r="Y412" s="81" t="n">
        <f aca="false">Tabla_Simulada!Z412-Tabla_ValidaciónMétodo!Z412</f>
        <v>0</v>
      </c>
      <c r="Z412" s="81" t="n">
        <f aca="false">Tabla_Simulada!AA412-Tabla_ValidaciónMétodo!AA412</f>
        <v>0</v>
      </c>
      <c r="AC412" s="91" t="n">
        <f aca="false">Tabla_Simulada!AD412-Tabla_ValidaciónMétodo!AD412</f>
        <v>0</v>
      </c>
      <c r="AD412" s="92" t="n">
        <f aca="false">Tabla_Simulada!AE412-Tabla_ValidaciónMétodo!AE412</f>
        <v>0</v>
      </c>
      <c r="AE412" s="93" t="n">
        <f aca="false">Tabla_Simulada!AF412-Tabla_ValidaciónMétodo!AF412</f>
        <v>0</v>
      </c>
      <c r="AF412" s="92" t="n">
        <f aca="false">Tabla_Simulada!AG412-Tabla_ValidaciónMétodo!AG412</f>
        <v>0</v>
      </c>
      <c r="AG412" s="92" t="n">
        <f aca="false">Tabla_Simulada!AH412-Tabla_ValidaciónMétodo!AH412</f>
        <v>0</v>
      </c>
      <c r="AH412" s="92" t="n">
        <f aca="false">Tabla_Simulada!AI412-Tabla_ValidaciónMétodo!AI412</f>
        <v>0</v>
      </c>
      <c r="AI412" s="92" t="n">
        <f aca="false">Tabla_Simulada!AJ412-Tabla_ValidaciónMétodo!AJ412</f>
        <v>0</v>
      </c>
      <c r="AJ412" s="92" t="n">
        <f aca="false">Tabla_Simulada!AK412-Tabla_ValidaciónMétodo!AK412</f>
        <v>0</v>
      </c>
      <c r="AK412" s="92" t="n">
        <f aca="false">Tabla_Simulada!AL412-Tabla_ValidaciónMétodo!AL412</f>
        <v>0</v>
      </c>
      <c r="AL412" s="92" t="n">
        <f aca="false">Tabla_Simulada!AM412-Tabla_ValidaciónMétodo!AM412</f>
        <v>0</v>
      </c>
      <c r="AM412" s="92" t="n">
        <f aca="false">Tabla_Simulada!AN412-Tabla_ValidaciónMétodo!AN412</f>
        <v>0</v>
      </c>
      <c r="AO412" s="94" t="n">
        <f aca="false">Tabla_Simulada!AP412-Tabla_ValidaciónMétodo!AP412</f>
        <v>0</v>
      </c>
      <c r="AP412" s="81" t="n">
        <f aca="false">Tabla_Simulada!AQ412-Tabla_ValidaciónMétodo!AQ412</f>
        <v>0</v>
      </c>
      <c r="AQ412" s="94" t="n">
        <f aca="false">Tabla_Simulada!AR412-Tabla_ValidaciónMétodo!AR412</f>
        <v>0</v>
      </c>
      <c r="AR412" s="81" t="n">
        <f aca="false">Tabla_Simulada!AS412-Tabla_ValidaciónMétodo!AS412</f>
        <v>0</v>
      </c>
      <c r="AS412" s="94" t="n">
        <f aca="false">Tabla_Simulada!AT412-Tabla_ValidaciónMétodo!AT412</f>
        <v>0</v>
      </c>
      <c r="AT412" s="81" t="n">
        <f aca="false">Tabla_Simulada!AU412-Tabla_ValidaciónMétodo!AU412</f>
        <v>0</v>
      </c>
      <c r="AU412" s="94" t="n">
        <f aca="false">Tabla_Simulada!AV412-Tabla_ValidaciónMétodo!AV412</f>
        <v>0</v>
      </c>
      <c r="AV412" s="81" t="n">
        <f aca="false">Tabla_Simulada!AW412-Tabla_ValidaciónMétodo!AW412</f>
        <v>0</v>
      </c>
      <c r="AW412" s="94" t="n">
        <f aca="false">Tabla_Simulada!AX412-Tabla_ValidaciónMétodo!AX412</f>
        <v>0</v>
      </c>
      <c r="AX412" s="81" t="n">
        <f aca="false">Tabla_Simulada!AY412-Tabla_ValidaciónMétodo!AY412</f>
        <v>0</v>
      </c>
    </row>
    <row r="413" customFormat="false" ht="13.8" hidden="false" customHeight="false" outlineLevel="0" collapsed="false">
      <c r="A413" s="89" t="s">
        <v>57</v>
      </c>
      <c r="B413" s="81" t="n">
        <f aca="false">Tabla_Simulada!B413-Tabla_ValidaciónMétodo!B413</f>
        <v>0</v>
      </c>
      <c r="C413" s="81" t="n">
        <f aca="false">Tabla_Simulada!C413-Tabla_ValidaciónMétodo!C413</f>
        <v>0</v>
      </c>
      <c r="D413" s="81" t="n">
        <f aca="false">Tabla_Simulada!D413-Tabla_ValidaciónMétodo!D413</f>
        <v>0</v>
      </c>
      <c r="E413" s="81" t="n">
        <f aca="false">Tabla_Simulada!E413-Tabla_ValidaciónMétodo!E413</f>
        <v>0</v>
      </c>
      <c r="F413" s="81" t="n">
        <f aca="false">Tabla_Simulada!F413-Tabla_ValidaciónMétodo!F413</f>
        <v>0</v>
      </c>
      <c r="G413" s="81" t="n">
        <f aca="false">Tabla_Simulada!G413-Tabla_ValidaciónMétodo!G413</f>
        <v>0</v>
      </c>
      <c r="H413" s="81" t="n">
        <f aca="false">Tabla_Simulada!H413-Tabla_ValidaciónMétodo!H413</f>
        <v>0</v>
      </c>
      <c r="I413" s="94" t="n">
        <f aca="false">Tabla_Simulada!I413-Tabla_ValidaciónMétodo!I413</f>
        <v>0</v>
      </c>
      <c r="J413" s="81" t="n">
        <f aca="false">Tabla_Simulada!J413-Tabla_ValidaciónMétodo!J413</f>
        <v>0</v>
      </c>
      <c r="K413" s="94" t="n">
        <f aca="false">Tabla_Simulada!K413-Tabla_ValidaciónMétodo!K413</f>
        <v>0</v>
      </c>
      <c r="L413" s="81" t="n">
        <f aca="false">Tabla_Simulada!L413-Tabla_ValidaciónMétodo!L413</f>
        <v>0</v>
      </c>
      <c r="M413" s="94" t="n">
        <f aca="false">Tabla_Simulada!M413-Tabla_ValidaciónMétodo!M413</f>
        <v>0</v>
      </c>
      <c r="N413" s="81" t="n">
        <f aca="false">Tabla_Simulada!N413-Tabla_ValidaciónMétodo!N413</f>
        <v>0</v>
      </c>
      <c r="O413" s="81" t="n">
        <f aca="false">Tabla_Simulada!P413-Tabla_ValidaciónMétodo!P413</f>
        <v>0</v>
      </c>
      <c r="P413" s="81" t="n">
        <f aca="false">Tabla_Simulada!Q413-Tabla_ValidaciónMétodo!Q413</f>
        <v>0</v>
      </c>
      <c r="Q413" s="81" t="n">
        <f aca="false">Tabla_Simulada!R413-Tabla_ValidaciónMétodo!R413</f>
        <v>0</v>
      </c>
      <c r="S413" s="81" t="n">
        <f aca="false">Tabla_Simulada!T413-Tabla_ValidaciónMétodo!T413</f>
        <v>0</v>
      </c>
      <c r="T413" s="81" t="n">
        <f aca="false">Tabla_Simulada!U413-Tabla_ValidaciónMétodo!U413</f>
        <v>0</v>
      </c>
      <c r="U413" s="81" t="n">
        <f aca="false">Tabla_Simulada!V413-Tabla_ValidaciónMétodo!V413</f>
        <v>0</v>
      </c>
      <c r="V413" s="81" t="n">
        <f aca="false">Tabla_Simulada!W413-Tabla_ValidaciónMétodo!W413</f>
        <v>0</v>
      </c>
      <c r="W413" s="81" t="n">
        <f aca="false">Tabla_Simulada!X413-Tabla_ValidaciónMétodo!X413</f>
        <v>0</v>
      </c>
      <c r="X413" s="81" t="n">
        <f aca="false">Tabla_Simulada!Y413-Tabla_ValidaciónMétodo!Y413</f>
        <v>0</v>
      </c>
      <c r="Y413" s="81" t="n">
        <f aca="false">Tabla_Simulada!Z413-Tabla_ValidaciónMétodo!Z413</f>
        <v>0</v>
      </c>
      <c r="Z413" s="81" t="n">
        <f aca="false">Tabla_Simulada!AA413-Tabla_ValidaciónMétodo!AA413</f>
        <v>0</v>
      </c>
      <c r="AC413" s="91" t="n">
        <f aca="false">Tabla_Simulada!AD413-Tabla_ValidaciónMétodo!AD413</f>
        <v>0</v>
      </c>
      <c r="AD413" s="92" t="n">
        <f aca="false">Tabla_Simulada!AE413-Tabla_ValidaciónMétodo!AE413</f>
        <v>0</v>
      </c>
      <c r="AE413" s="93" t="n">
        <f aca="false">Tabla_Simulada!AF413-Tabla_ValidaciónMétodo!AF413</f>
        <v>0</v>
      </c>
      <c r="AF413" s="92" t="n">
        <f aca="false">Tabla_Simulada!AG413-Tabla_ValidaciónMétodo!AG413</f>
        <v>0</v>
      </c>
      <c r="AG413" s="92" t="n">
        <f aca="false">Tabla_Simulada!AH413-Tabla_ValidaciónMétodo!AH413</f>
        <v>0</v>
      </c>
      <c r="AH413" s="92" t="n">
        <f aca="false">Tabla_Simulada!AI413-Tabla_ValidaciónMétodo!AI413</f>
        <v>0</v>
      </c>
      <c r="AI413" s="92" t="n">
        <f aca="false">Tabla_Simulada!AJ413-Tabla_ValidaciónMétodo!AJ413</f>
        <v>0</v>
      </c>
      <c r="AJ413" s="92" t="n">
        <f aca="false">Tabla_Simulada!AK413-Tabla_ValidaciónMétodo!AK413</f>
        <v>0</v>
      </c>
      <c r="AK413" s="92" t="n">
        <f aca="false">Tabla_Simulada!AL413-Tabla_ValidaciónMétodo!AL413</f>
        <v>0</v>
      </c>
      <c r="AL413" s="92" t="n">
        <f aca="false">Tabla_Simulada!AM413-Tabla_ValidaciónMétodo!AM413</f>
        <v>0</v>
      </c>
      <c r="AM413" s="92" t="n">
        <f aca="false">Tabla_Simulada!AN413-Tabla_ValidaciónMétodo!AN413</f>
        <v>0</v>
      </c>
      <c r="AO413" s="94" t="n">
        <f aca="false">Tabla_Simulada!AP413-Tabla_ValidaciónMétodo!AP413</f>
        <v>0</v>
      </c>
      <c r="AP413" s="81" t="n">
        <f aca="false">Tabla_Simulada!AQ413-Tabla_ValidaciónMétodo!AQ413</f>
        <v>0</v>
      </c>
      <c r="AQ413" s="94" t="n">
        <f aca="false">Tabla_Simulada!AR413-Tabla_ValidaciónMétodo!AR413</f>
        <v>0</v>
      </c>
      <c r="AR413" s="81" t="n">
        <f aca="false">Tabla_Simulada!AS413-Tabla_ValidaciónMétodo!AS413</f>
        <v>0</v>
      </c>
      <c r="AS413" s="94" t="n">
        <f aca="false">Tabla_Simulada!AT413-Tabla_ValidaciónMétodo!AT413</f>
        <v>0</v>
      </c>
      <c r="AT413" s="81" t="n">
        <f aca="false">Tabla_Simulada!AU413-Tabla_ValidaciónMétodo!AU413</f>
        <v>0</v>
      </c>
      <c r="AU413" s="94" t="n">
        <f aca="false">Tabla_Simulada!AV413-Tabla_ValidaciónMétodo!AV413</f>
        <v>0</v>
      </c>
      <c r="AV413" s="81" t="n">
        <f aca="false">Tabla_Simulada!AW413-Tabla_ValidaciónMétodo!AW413</f>
        <v>0</v>
      </c>
      <c r="AW413" s="94" t="n">
        <f aca="false">Tabla_Simulada!AX413-Tabla_ValidaciónMétodo!AX413</f>
        <v>0</v>
      </c>
      <c r="AX413" s="81" t="n">
        <f aca="false">Tabla_Simulada!AY413-Tabla_ValidaciónMétodo!AY413</f>
        <v>0</v>
      </c>
    </row>
    <row r="414" customFormat="false" ht="13.8" hidden="false" customHeight="false" outlineLevel="0" collapsed="false">
      <c r="A414" s="89" t="s">
        <v>58</v>
      </c>
      <c r="B414" s="81" t="n">
        <f aca="false">Tabla_Simulada!B414-Tabla_ValidaciónMétodo!B414</f>
        <v>0</v>
      </c>
      <c r="C414" s="81" t="n">
        <f aca="false">Tabla_Simulada!C414-Tabla_ValidaciónMétodo!C414</f>
        <v>0</v>
      </c>
      <c r="D414" s="81" t="n">
        <f aca="false">Tabla_Simulada!D414-Tabla_ValidaciónMétodo!D414</f>
        <v>0</v>
      </c>
      <c r="E414" s="81" t="n">
        <f aca="false">Tabla_Simulada!E414-Tabla_ValidaciónMétodo!E414</f>
        <v>0</v>
      </c>
      <c r="F414" s="81" t="n">
        <f aca="false">Tabla_Simulada!F414-Tabla_ValidaciónMétodo!F414</f>
        <v>0</v>
      </c>
      <c r="G414" s="81" t="n">
        <f aca="false">Tabla_Simulada!G414-Tabla_ValidaciónMétodo!G414</f>
        <v>0</v>
      </c>
      <c r="H414" s="81" t="n">
        <f aca="false">Tabla_Simulada!H414-Tabla_ValidaciónMétodo!H414</f>
        <v>0</v>
      </c>
      <c r="I414" s="94" t="n">
        <f aca="false">Tabla_Simulada!I414-Tabla_ValidaciónMétodo!I414</f>
        <v>0</v>
      </c>
      <c r="J414" s="81" t="n">
        <f aca="false">Tabla_Simulada!J414-Tabla_ValidaciónMétodo!J414</f>
        <v>0</v>
      </c>
      <c r="K414" s="94" t="n">
        <f aca="false">Tabla_Simulada!K414-Tabla_ValidaciónMétodo!K414</f>
        <v>0</v>
      </c>
      <c r="L414" s="81" t="n">
        <f aca="false">Tabla_Simulada!L414-Tabla_ValidaciónMétodo!L414</f>
        <v>0</v>
      </c>
      <c r="M414" s="94" t="n">
        <f aca="false">Tabla_Simulada!M414-Tabla_ValidaciónMétodo!M414</f>
        <v>0</v>
      </c>
      <c r="N414" s="81" t="n">
        <f aca="false">Tabla_Simulada!N414-Tabla_ValidaciónMétodo!N414</f>
        <v>0</v>
      </c>
      <c r="O414" s="81" t="n">
        <f aca="false">Tabla_Simulada!P414-Tabla_ValidaciónMétodo!P414</f>
        <v>0</v>
      </c>
      <c r="P414" s="81" t="n">
        <f aca="false">Tabla_Simulada!Q414-Tabla_ValidaciónMétodo!Q414</f>
        <v>0</v>
      </c>
      <c r="Q414" s="81" t="n">
        <f aca="false">Tabla_Simulada!R414-Tabla_ValidaciónMétodo!R414</f>
        <v>0</v>
      </c>
      <c r="S414" s="81" t="n">
        <f aca="false">Tabla_Simulada!T414-Tabla_ValidaciónMétodo!T414</f>
        <v>0</v>
      </c>
      <c r="T414" s="81" t="n">
        <f aca="false">Tabla_Simulada!U414-Tabla_ValidaciónMétodo!U414</f>
        <v>0</v>
      </c>
      <c r="U414" s="81" t="n">
        <f aca="false">Tabla_Simulada!V414-Tabla_ValidaciónMétodo!V414</f>
        <v>0</v>
      </c>
      <c r="V414" s="81" t="n">
        <f aca="false">Tabla_Simulada!W414-Tabla_ValidaciónMétodo!W414</f>
        <v>0</v>
      </c>
      <c r="W414" s="81" t="n">
        <f aca="false">Tabla_Simulada!X414-Tabla_ValidaciónMétodo!X414</f>
        <v>0</v>
      </c>
      <c r="X414" s="81" t="n">
        <f aca="false">Tabla_Simulada!Y414-Tabla_ValidaciónMétodo!Y414</f>
        <v>0</v>
      </c>
      <c r="Y414" s="81" t="n">
        <f aca="false">Tabla_Simulada!Z414-Tabla_ValidaciónMétodo!Z414</f>
        <v>0</v>
      </c>
      <c r="Z414" s="81" t="n">
        <f aca="false">Tabla_Simulada!AA414-Tabla_ValidaciónMétodo!AA414</f>
        <v>0</v>
      </c>
      <c r="AC414" s="91" t="n">
        <f aca="false">Tabla_Simulada!AD414-Tabla_ValidaciónMétodo!AD414</f>
        <v>0</v>
      </c>
      <c r="AD414" s="92" t="n">
        <f aca="false">Tabla_Simulada!AE414-Tabla_ValidaciónMétodo!AE414</f>
        <v>0</v>
      </c>
      <c r="AE414" s="93" t="n">
        <f aca="false">Tabla_Simulada!AF414-Tabla_ValidaciónMétodo!AF414</f>
        <v>0</v>
      </c>
      <c r="AF414" s="92" t="n">
        <f aca="false">Tabla_Simulada!AG414-Tabla_ValidaciónMétodo!AG414</f>
        <v>0</v>
      </c>
      <c r="AG414" s="92" t="n">
        <f aca="false">Tabla_Simulada!AH414-Tabla_ValidaciónMétodo!AH414</f>
        <v>0</v>
      </c>
      <c r="AH414" s="92" t="n">
        <f aca="false">Tabla_Simulada!AI414-Tabla_ValidaciónMétodo!AI414</f>
        <v>0</v>
      </c>
      <c r="AI414" s="92" t="n">
        <f aca="false">Tabla_Simulada!AJ414-Tabla_ValidaciónMétodo!AJ414</f>
        <v>0</v>
      </c>
      <c r="AJ414" s="92" t="n">
        <f aca="false">Tabla_Simulada!AK414-Tabla_ValidaciónMétodo!AK414</f>
        <v>0</v>
      </c>
      <c r="AK414" s="92" t="n">
        <f aca="false">Tabla_Simulada!AL414-Tabla_ValidaciónMétodo!AL414</f>
        <v>0</v>
      </c>
      <c r="AL414" s="92" t="n">
        <f aca="false">Tabla_Simulada!AM414-Tabla_ValidaciónMétodo!AM414</f>
        <v>0</v>
      </c>
      <c r="AM414" s="92" t="n">
        <f aca="false">Tabla_Simulada!AN414-Tabla_ValidaciónMétodo!AN414</f>
        <v>0</v>
      </c>
      <c r="AO414" s="94" t="n">
        <f aca="false">Tabla_Simulada!AP414-Tabla_ValidaciónMétodo!AP414</f>
        <v>0</v>
      </c>
      <c r="AP414" s="81" t="n">
        <f aca="false">Tabla_Simulada!AQ414-Tabla_ValidaciónMétodo!AQ414</f>
        <v>0</v>
      </c>
      <c r="AQ414" s="94" t="n">
        <f aca="false">Tabla_Simulada!AR414-Tabla_ValidaciónMétodo!AR414</f>
        <v>0</v>
      </c>
      <c r="AR414" s="81" t="n">
        <f aca="false">Tabla_Simulada!AS414-Tabla_ValidaciónMétodo!AS414</f>
        <v>0</v>
      </c>
      <c r="AS414" s="94" t="n">
        <f aca="false">Tabla_Simulada!AT414-Tabla_ValidaciónMétodo!AT414</f>
        <v>0</v>
      </c>
      <c r="AT414" s="81" t="n">
        <f aca="false">Tabla_Simulada!AU414-Tabla_ValidaciónMétodo!AU414</f>
        <v>0</v>
      </c>
      <c r="AU414" s="94" t="n">
        <f aca="false">Tabla_Simulada!AV414-Tabla_ValidaciónMétodo!AV414</f>
        <v>0</v>
      </c>
      <c r="AV414" s="81" t="n">
        <f aca="false">Tabla_Simulada!AW414-Tabla_ValidaciónMétodo!AW414</f>
        <v>0</v>
      </c>
      <c r="AW414" s="94" t="n">
        <f aca="false">Tabla_Simulada!AX414-Tabla_ValidaciónMétodo!AX414</f>
        <v>0</v>
      </c>
      <c r="AX414" s="81" t="n">
        <f aca="false">Tabla_Simulada!AY414-Tabla_ValidaciónMétodo!AY414</f>
        <v>0</v>
      </c>
    </row>
    <row r="415" customFormat="false" ht="13.8" hidden="false" customHeight="false" outlineLevel="0" collapsed="false">
      <c r="A415" s="89" t="s">
        <v>59</v>
      </c>
      <c r="B415" s="81" t="n">
        <f aca="false">Tabla_Simulada!B415-Tabla_ValidaciónMétodo!B415</f>
        <v>0</v>
      </c>
      <c r="C415" s="81" t="n">
        <f aca="false">Tabla_Simulada!C415-Tabla_ValidaciónMétodo!C415</f>
        <v>0</v>
      </c>
      <c r="D415" s="81" t="n">
        <f aca="false">Tabla_Simulada!D415-Tabla_ValidaciónMétodo!D415</f>
        <v>0</v>
      </c>
      <c r="E415" s="81" t="n">
        <f aca="false">Tabla_Simulada!E415-Tabla_ValidaciónMétodo!E415</f>
        <v>0</v>
      </c>
      <c r="F415" s="81" t="n">
        <f aca="false">Tabla_Simulada!F415-Tabla_ValidaciónMétodo!F415</f>
        <v>0</v>
      </c>
      <c r="G415" s="81" t="n">
        <f aca="false">Tabla_Simulada!G415-Tabla_ValidaciónMétodo!G415</f>
        <v>0</v>
      </c>
      <c r="H415" s="81" t="n">
        <f aca="false">Tabla_Simulada!H415-Tabla_ValidaciónMétodo!H415</f>
        <v>0</v>
      </c>
      <c r="I415" s="94" t="n">
        <f aca="false">Tabla_Simulada!I415-Tabla_ValidaciónMétodo!I415</f>
        <v>0</v>
      </c>
      <c r="J415" s="81" t="n">
        <f aca="false">Tabla_Simulada!J415-Tabla_ValidaciónMétodo!J415</f>
        <v>0</v>
      </c>
      <c r="K415" s="94" t="n">
        <f aca="false">Tabla_Simulada!K415-Tabla_ValidaciónMétodo!K415</f>
        <v>0</v>
      </c>
      <c r="L415" s="81" t="n">
        <f aca="false">Tabla_Simulada!L415-Tabla_ValidaciónMétodo!L415</f>
        <v>0</v>
      </c>
      <c r="M415" s="94" t="n">
        <f aca="false">Tabla_Simulada!M415-Tabla_ValidaciónMétodo!M415</f>
        <v>0</v>
      </c>
      <c r="N415" s="81" t="n">
        <f aca="false">Tabla_Simulada!N415-Tabla_ValidaciónMétodo!N415</f>
        <v>0</v>
      </c>
      <c r="O415" s="81" t="n">
        <f aca="false">Tabla_Simulada!P415-Tabla_ValidaciónMétodo!P415</f>
        <v>0</v>
      </c>
      <c r="P415" s="81" t="n">
        <f aca="false">Tabla_Simulada!Q415-Tabla_ValidaciónMétodo!Q415</f>
        <v>0</v>
      </c>
      <c r="Q415" s="81" t="n">
        <f aca="false">Tabla_Simulada!R415-Tabla_ValidaciónMétodo!R415</f>
        <v>0</v>
      </c>
      <c r="S415" s="81" t="n">
        <f aca="false">Tabla_Simulada!T415-Tabla_ValidaciónMétodo!T415</f>
        <v>0</v>
      </c>
      <c r="T415" s="81" t="n">
        <f aca="false">Tabla_Simulada!U415-Tabla_ValidaciónMétodo!U415</f>
        <v>0</v>
      </c>
      <c r="U415" s="81" t="n">
        <f aca="false">Tabla_Simulada!V415-Tabla_ValidaciónMétodo!V415</f>
        <v>0</v>
      </c>
      <c r="V415" s="81" t="n">
        <f aca="false">Tabla_Simulada!W415-Tabla_ValidaciónMétodo!W415</f>
        <v>0</v>
      </c>
      <c r="W415" s="81" t="n">
        <f aca="false">Tabla_Simulada!X415-Tabla_ValidaciónMétodo!X415</f>
        <v>0</v>
      </c>
      <c r="X415" s="81" t="n">
        <f aca="false">Tabla_Simulada!Y415-Tabla_ValidaciónMétodo!Y415</f>
        <v>0</v>
      </c>
      <c r="Y415" s="81" t="n">
        <f aca="false">Tabla_Simulada!Z415-Tabla_ValidaciónMétodo!Z415</f>
        <v>0</v>
      </c>
      <c r="Z415" s="81" t="n">
        <f aca="false">Tabla_Simulada!AA415-Tabla_ValidaciónMétodo!AA415</f>
        <v>0</v>
      </c>
      <c r="AC415" s="91" t="n">
        <f aca="false">Tabla_Simulada!AD415-Tabla_ValidaciónMétodo!AD415</f>
        <v>0</v>
      </c>
      <c r="AD415" s="92" t="n">
        <f aca="false">Tabla_Simulada!AE415-Tabla_ValidaciónMétodo!AE415</f>
        <v>0</v>
      </c>
      <c r="AE415" s="93" t="n">
        <f aca="false">Tabla_Simulada!AF415-Tabla_ValidaciónMétodo!AF415</f>
        <v>0</v>
      </c>
      <c r="AF415" s="92" t="n">
        <f aca="false">Tabla_Simulada!AG415-Tabla_ValidaciónMétodo!AG415</f>
        <v>0</v>
      </c>
      <c r="AG415" s="92" t="n">
        <f aca="false">Tabla_Simulada!AH415-Tabla_ValidaciónMétodo!AH415</f>
        <v>0</v>
      </c>
      <c r="AH415" s="92" t="n">
        <f aca="false">Tabla_Simulada!AI415-Tabla_ValidaciónMétodo!AI415</f>
        <v>0</v>
      </c>
      <c r="AI415" s="92" t="n">
        <f aca="false">Tabla_Simulada!AJ415-Tabla_ValidaciónMétodo!AJ415</f>
        <v>0</v>
      </c>
      <c r="AJ415" s="92" t="n">
        <f aca="false">Tabla_Simulada!AK415-Tabla_ValidaciónMétodo!AK415</f>
        <v>0</v>
      </c>
      <c r="AK415" s="92" t="n">
        <f aca="false">Tabla_Simulada!AL415-Tabla_ValidaciónMétodo!AL415</f>
        <v>0</v>
      </c>
      <c r="AL415" s="92" t="n">
        <f aca="false">Tabla_Simulada!AM415-Tabla_ValidaciónMétodo!AM415</f>
        <v>0</v>
      </c>
      <c r="AM415" s="92" t="n">
        <f aca="false">Tabla_Simulada!AN415-Tabla_ValidaciónMétodo!AN415</f>
        <v>0</v>
      </c>
      <c r="AO415" s="94" t="n">
        <f aca="false">Tabla_Simulada!AP415-Tabla_ValidaciónMétodo!AP415</f>
        <v>0</v>
      </c>
      <c r="AP415" s="81" t="n">
        <f aca="false">Tabla_Simulada!AQ415-Tabla_ValidaciónMétodo!AQ415</f>
        <v>0</v>
      </c>
      <c r="AQ415" s="94" t="n">
        <f aca="false">Tabla_Simulada!AR415-Tabla_ValidaciónMétodo!AR415</f>
        <v>0</v>
      </c>
      <c r="AR415" s="81" t="n">
        <f aca="false">Tabla_Simulada!AS415-Tabla_ValidaciónMétodo!AS415</f>
        <v>0</v>
      </c>
      <c r="AS415" s="94" t="n">
        <f aca="false">Tabla_Simulada!AT415-Tabla_ValidaciónMétodo!AT415</f>
        <v>0</v>
      </c>
      <c r="AT415" s="81" t="n">
        <f aca="false">Tabla_Simulada!AU415-Tabla_ValidaciónMétodo!AU415</f>
        <v>0</v>
      </c>
      <c r="AU415" s="94" t="n">
        <f aca="false">Tabla_Simulada!AV415-Tabla_ValidaciónMétodo!AV415</f>
        <v>0</v>
      </c>
      <c r="AV415" s="81" t="n">
        <f aca="false">Tabla_Simulada!AW415-Tabla_ValidaciónMétodo!AW415</f>
        <v>0</v>
      </c>
      <c r="AW415" s="94" t="n">
        <f aca="false">Tabla_Simulada!AX415-Tabla_ValidaciónMétodo!AX415</f>
        <v>0</v>
      </c>
      <c r="AX415" s="81" t="n">
        <f aca="false">Tabla_Simulada!AY415-Tabla_ValidaciónMétodo!AY415</f>
        <v>0</v>
      </c>
    </row>
    <row r="416" customFormat="false" ht="13.8" hidden="false" customHeight="false" outlineLevel="0" collapsed="false">
      <c r="A416" s="89" t="s">
        <v>60</v>
      </c>
      <c r="B416" s="81" t="n">
        <f aca="false">Tabla_Simulada!B416-Tabla_ValidaciónMétodo!B416</f>
        <v>0</v>
      </c>
      <c r="C416" s="81" t="n">
        <f aca="false">Tabla_Simulada!C416-Tabla_ValidaciónMétodo!C416</f>
        <v>0</v>
      </c>
      <c r="D416" s="81" t="n">
        <f aca="false">Tabla_Simulada!D416-Tabla_ValidaciónMétodo!D416</f>
        <v>0</v>
      </c>
      <c r="E416" s="81" t="n">
        <f aca="false">Tabla_Simulada!E416-Tabla_ValidaciónMétodo!E416</f>
        <v>0</v>
      </c>
      <c r="F416" s="81" t="n">
        <f aca="false">Tabla_Simulada!F416-Tabla_ValidaciónMétodo!F416</f>
        <v>0</v>
      </c>
      <c r="G416" s="81" t="n">
        <f aca="false">Tabla_Simulada!G416-Tabla_ValidaciónMétodo!G416</f>
        <v>0</v>
      </c>
      <c r="H416" s="81" t="n">
        <f aca="false">Tabla_Simulada!H416-Tabla_ValidaciónMétodo!H416</f>
        <v>0</v>
      </c>
      <c r="I416" s="94" t="n">
        <f aca="false">Tabla_Simulada!I416-Tabla_ValidaciónMétodo!I416</f>
        <v>0</v>
      </c>
      <c r="J416" s="81" t="n">
        <f aca="false">Tabla_Simulada!J416-Tabla_ValidaciónMétodo!J416</f>
        <v>0</v>
      </c>
      <c r="K416" s="94" t="n">
        <f aca="false">Tabla_Simulada!K416-Tabla_ValidaciónMétodo!K416</f>
        <v>0</v>
      </c>
      <c r="L416" s="81" t="n">
        <f aca="false">Tabla_Simulada!L416-Tabla_ValidaciónMétodo!L416</f>
        <v>0</v>
      </c>
      <c r="M416" s="94" t="n">
        <f aca="false">Tabla_Simulada!M416-Tabla_ValidaciónMétodo!M416</f>
        <v>0</v>
      </c>
      <c r="N416" s="81" t="n">
        <f aca="false">Tabla_Simulada!N416-Tabla_ValidaciónMétodo!N416</f>
        <v>0</v>
      </c>
      <c r="O416" s="81" t="n">
        <f aca="false">Tabla_Simulada!P416-Tabla_ValidaciónMétodo!P416</f>
        <v>0</v>
      </c>
      <c r="P416" s="81" t="n">
        <f aca="false">Tabla_Simulada!Q416-Tabla_ValidaciónMétodo!Q416</f>
        <v>0</v>
      </c>
      <c r="Q416" s="81" t="n">
        <f aca="false">Tabla_Simulada!R416-Tabla_ValidaciónMétodo!R416</f>
        <v>0</v>
      </c>
      <c r="S416" s="81" t="n">
        <f aca="false">Tabla_Simulada!T416-Tabla_ValidaciónMétodo!T416</f>
        <v>0</v>
      </c>
      <c r="T416" s="81" t="n">
        <f aca="false">Tabla_Simulada!U416-Tabla_ValidaciónMétodo!U416</f>
        <v>0</v>
      </c>
      <c r="U416" s="81" t="n">
        <f aca="false">Tabla_Simulada!V416-Tabla_ValidaciónMétodo!V416</f>
        <v>0</v>
      </c>
      <c r="V416" s="81" t="n">
        <f aca="false">Tabla_Simulada!W416-Tabla_ValidaciónMétodo!W416</f>
        <v>0</v>
      </c>
      <c r="W416" s="81" t="n">
        <f aca="false">Tabla_Simulada!X416-Tabla_ValidaciónMétodo!X416</f>
        <v>0</v>
      </c>
      <c r="X416" s="81" t="n">
        <f aca="false">Tabla_Simulada!Y416-Tabla_ValidaciónMétodo!Y416</f>
        <v>0</v>
      </c>
      <c r="Y416" s="81" t="n">
        <f aca="false">Tabla_Simulada!Z416-Tabla_ValidaciónMétodo!Z416</f>
        <v>0</v>
      </c>
      <c r="Z416" s="81" t="n">
        <f aca="false">Tabla_Simulada!AA416-Tabla_ValidaciónMétodo!AA416</f>
        <v>0</v>
      </c>
      <c r="AC416" s="91" t="n">
        <f aca="false">Tabla_Simulada!AD416-Tabla_ValidaciónMétodo!AD416</f>
        <v>0</v>
      </c>
      <c r="AD416" s="92" t="n">
        <f aca="false">Tabla_Simulada!AE416-Tabla_ValidaciónMétodo!AE416</f>
        <v>0</v>
      </c>
      <c r="AE416" s="93" t="n">
        <f aca="false">Tabla_Simulada!AF416-Tabla_ValidaciónMétodo!AF416</f>
        <v>0</v>
      </c>
      <c r="AF416" s="92" t="n">
        <f aca="false">Tabla_Simulada!AG416-Tabla_ValidaciónMétodo!AG416</f>
        <v>0</v>
      </c>
      <c r="AG416" s="92" t="n">
        <f aca="false">Tabla_Simulada!AH416-Tabla_ValidaciónMétodo!AH416</f>
        <v>0</v>
      </c>
      <c r="AH416" s="92" t="n">
        <f aca="false">Tabla_Simulada!AI416-Tabla_ValidaciónMétodo!AI416</f>
        <v>0</v>
      </c>
      <c r="AI416" s="92" t="n">
        <f aca="false">Tabla_Simulada!AJ416-Tabla_ValidaciónMétodo!AJ416</f>
        <v>0</v>
      </c>
      <c r="AJ416" s="92" t="n">
        <f aca="false">Tabla_Simulada!AK416-Tabla_ValidaciónMétodo!AK416</f>
        <v>0</v>
      </c>
      <c r="AK416" s="92" t="n">
        <f aca="false">Tabla_Simulada!AL416-Tabla_ValidaciónMétodo!AL416</f>
        <v>0</v>
      </c>
      <c r="AL416" s="92" t="n">
        <f aca="false">Tabla_Simulada!AM416-Tabla_ValidaciónMétodo!AM416</f>
        <v>0</v>
      </c>
      <c r="AM416" s="92" t="n">
        <f aca="false">Tabla_Simulada!AN416-Tabla_ValidaciónMétodo!AN416</f>
        <v>0</v>
      </c>
      <c r="AO416" s="94" t="n">
        <f aca="false">Tabla_Simulada!AP416-Tabla_ValidaciónMétodo!AP416</f>
        <v>0</v>
      </c>
      <c r="AP416" s="81" t="n">
        <f aca="false">Tabla_Simulada!AQ416-Tabla_ValidaciónMétodo!AQ416</f>
        <v>0</v>
      </c>
      <c r="AQ416" s="94" t="n">
        <f aca="false">Tabla_Simulada!AR416-Tabla_ValidaciónMétodo!AR416</f>
        <v>0</v>
      </c>
      <c r="AR416" s="81" t="n">
        <f aca="false">Tabla_Simulada!AS416-Tabla_ValidaciónMétodo!AS416</f>
        <v>0</v>
      </c>
      <c r="AS416" s="94" t="n">
        <f aca="false">Tabla_Simulada!AT416-Tabla_ValidaciónMétodo!AT416</f>
        <v>0</v>
      </c>
      <c r="AT416" s="81" t="n">
        <f aca="false">Tabla_Simulada!AU416-Tabla_ValidaciónMétodo!AU416</f>
        <v>0</v>
      </c>
      <c r="AU416" s="94" t="n">
        <f aca="false">Tabla_Simulada!AV416-Tabla_ValidaciónMétodo!AV416</f>
        <v>0</v>
      </c>
      <c r="AV416" s="81" t="n">
        <f aca="false">Tabla_Simulada!AW416-Tabla_ValidaciónMétodo!AW416</f>
        <v>0</v>
      </c>
      <c r="AW416" s="94" t="n">
        <f aca="false">Tabla_Simulada!AX416-Tabla_ValidaciónMétodo!AX416</f>
        <v>0</v>
      </c>
      <c r="AX416" s="81" t="n">
        <f aca="false">Tabla_Simulada!AY416-Tabla_ValidaciónMétodo!AY416</f>
        <v>0</v>
      </c>
    </row>
    <row r="417" customFormat="false" ht="13.8" hidden="false" customHeight="false" outlineLevel="0" collapsed="false">
      <c r="A417" s="89" t="s">
        <v>61</v>
      </c>
      <c r="B417" s="81" t="n">
        <f aca="false">Tabla_Simulada!B417-Tabla_ValidaciónMétodo!B417</f>
        <v>0</v>
      </c>
      <c r="C417" s="81" t="n">
        <f aca="false">Tabla_Simulada!C417-Tabla_ValidaciónMétodo!C417</f>
        <v>0</v>
      </c>
      <c r="D417" s="81" t="n">
        <f aca="false">Tabla_Simulada!D417-Tabla_ValidaciónMétodo!D417</f>
        <v>0</v>
      </c>
      <c r="E417" s="81" t="n">
        <f aca="false">Tabla_Simulada!E417-Tabla_ValidaciónMétodo!E417</f>
        <v>0</v>
      </c>
      <c r="F417" s="81" t="n">
        <f aca="false">Tabla_Simulada!F417-Tabla_ValidaciónMétodo!F417</f>
        <v>0</v>
      </c>
      <c r="G417" s="81" t="n">
        <f aca="false">Tabla_Simulada!G417-Tabla_ValidaciónMétodo!G417</f>
        <v>0</v>
      </c>
      <c r="H417" s="81" t="n">
        <f aca="false">Tabla_Simulada!H417-Tabla_ValidaciónMétodo!H417</f>
        <v>0</v>
      </c>
      <c r="I417" s="94" t="n">
        <f aca="false">Tabla_Simulada!I417-Tabla_ValidaciónMétodo!I417</f>
        <v>0</v>
      </c>
      <c r="J417" s="81" t="n">
        <f aca="false">Tabla_Simulada!J417-Tabla_ValidaciónMétodo!J417</f>
        <v>0</v>
      </c>
      <c r="K417" s="94" t="n">
        <f aca="false">Tabla_Simulada!K417-Tabla_ValidaciónMétodo!K417</f>
        <v>0</v>
      </c>
      <c r="L417" s="81" t="n">
        <f aca="false">Tabla_Simulada!L417-Tabla_ValidaciónMétodo!L417</f>
        <v>0</v>
      </c>
      <c r="M417" s="94" t="n">
        <f aca="false">Tabla_Simulada!M417-Tabla_ValidaciónMétodo!M417</f>
        <v>0</v>
      </c>
      <c r="N417" s="81" t="n">
        <f aca="false">Tabla_Simulada!N417-Tabla_ValidaciónMétodo!N417</f>
        <v>0</v>
      </c>
      <c r="O417" s="81" t="n">
        <f aca="false">Tabla_Simulada!P417-Tabla_ValidaciónMétodo!P417</f>
        <v>0</v>
      </c>
      <c r="P417" s="81" t="n">
        <f aca="false">Tabla_Simulada!Q417-Tabla_ValidaciónMétodo!Q417</f>
        <v>0</v>
      </c>
      <c r="Q417" s="81" t="n">
        <f aca="false">Tabla_Simulada!R417-Tabla_ValidaciónMétodo!R417</f>
        <v>0</v>
      </c>
      <c r="S417" s="81" t="n">
        <f aca="false">Tabla_Simulada!T417-Tabla_ValidaciónMétodo!T417</f>
        <v>0</v>
      </c>
      <c r="T417" s="81" t="n">
        <f aca="false">Tabla_Simulada!U417-Tabla_ValidaciónMétodo!U417</f>
        <v>0</v>
      </c>
      <c r="U417" s="81" t="n">
        <f aca="false">Tabla_Simulada!V417-Tabla_ValidaciónMétodo!V417</f>
        <v>0</v>
      </c>
      <c r="V417" s="81" t="n">
        <f aca="false">Tabla_Simulada!W417-Tabla_ValidaciónMétodo!W417</f>
        <v>0</v>
      </c>
      <c r="W417" s="81" t="n">
        <f aca="false">Tabla_Simulada!X417-Tabla_ValidaciónMétodo!X417</f>
        <v>0</v>
      </c>
      <c r="X417" s="81" t="n">
        <f aca="false">Tabla_Simulada!Y417-Tabla_ValidaciónMétodo!Y417</f>
        <v>0</v>
      </c>
      <c r="Y417" s="81" t="n">
        <f aca="false">Tabla_Simulada!Z417-Tabla_ValidaciónMétodo!Z417</f>
        <v>0</v>
      </c>
      <c r="Z417" s="81" t="n">
        <f aca="false">Tabla_Simulada!AA417-Tabla_ValidaciónMétodo!AA417</f>
        <v>0</v>
      </c>
      <c r="AC417" s="91" t="n">
        <f aca="false">Tabla_Simulada!AD417-Tabla_ValidaciónMétodo!AD417</f>
        <v>0</v>
      </c>
      <c r="AD417" s="92" t="n">
        <f aca="false">Tabla_Simulada!AE417-Tabla_ValidaciónMétodo!AE417</f>
        <v>0</v>
      </c>
      <c r="AE417" s="93" t="n">
        <f aca="false">Tabla_Simulada!AF417-Tabla_ValidaciónMétodo!AF417</f>
        <v>0</v>
      </c>
      <c r="AF417" s="92" t="n">
        <f aca="false">Tabla_Simulada!AG417-Tabla_ValidaciónMétodo!AG417</f>
        <v>0</v>
      </c>
      <c r="AG417" s="92" t="n">
        <f aca="false">Tabla_Simulada!AH417-Tabla_ValidaciónMétodo!AH417</f>
        <v>0</v>
      </c>
      <c r="AH417" s="92" t="n">
        <f aca="false">Tabla_Simulada!AI417-Tabla_ValidaciónMétodo!AI417</f>
        <v>0</v>
      </c>
      <c r="AI417" s="92" t="n">
        <f aca="false">Tabla_Simulada!AJ417-Tabla_ValidaciónMétodo!AJ417</f>
        <v>0</v>
      </c>
      <c r="AJ417" s="92" t="n">
        <f aca="false">Tabla_Simulada!AK417-Tabla_ValidaciónMétodo!AK417</f>
        <v>0</v>
      </c>
      <c r="AK417" s="92" t="n">
        <f aca="false">Tabla_Simulada!AL417-Tabla_ValidaciónMétodo!AL417</f>
        <v>0</v>
      </c>
      <c r="AL417" s="92" t="n">
        <f aca="false">Tabla_Simulada!AM417-Tabla_ValidaciónMétodo!AM417</f>
        <v>0</v>
      </c>
      <c r="AM417" s="92" t="n">
        <f aca="false">Tabla_Simulada!AN417-Tabla_ValidaciónMétodo!AN417</f>
        <v>0</v>
      </c>
      <c r="AO417" s="94" t="n">
        <f aca="false">Tabla_Simulada!AP417-Tabla_ValidaciónMétodo!AP417</f>
        <v>0</v>
      </c>
      <c r="AP417" s="81" t="n">
        <f aca="false">Tabla_Simulada!AQ417-Tabla_ValidaciónMétodo!AQ417</f>
        <v>0</v>
      </c>
      <c r="AQ417" s="94" t="n">
        <f aca="false">Tabla_Simulada!AR417-Tabla_ValidaciónMétodo!AR417</f>
        <v>0</v>
      </c>
      <c r="AR417" s="81" t="n">
        <f aca="false">Tabla_Simulada!AS417-Tabla_ValidaciónMétodo!AS417</f>
        <v>0</v>
      </c>
      <c r="AS417" s="94" t="n">
        <f aca="false">Tabla_Simulada!AT417-Tabla_ValidaciónMétodo!AT417</f>
        <v>0</v>
      </c>
      <c r="AT417" s="81" t="n">
        <f aca="false">Tabla_Simulada!AU417-Tabla_ValidaciónMétodo!AU417</f>
        <v>0</v>
      </c>
      <c r="AU417" s="94" t="n">
        <f aca="false">Tabla_Simulada!AV417-Tabla_ValidaciónMétodo!AV417</f>
        <v>0</v>
      </c>
      <c r="AV417" s="81" t="n">
        <f aca="false">Tabla_Simulada!AW417-Tabla_ValidaciónMétodo!AW417</f>
        <v>0</v>
      </c>
      <c r="AW417" s="94" t="n">
        <f aca="false">Tabla_Simulada!AX417-Tabla_ValidaciónMétodo!AX417</f>
        <v>0</v>
      </c>
      <c r="AX417" s="81" t="n">
        <f aca="false">Tabla_Simulada!AY417-Tabla_ValidaciónMétodo!AY417</f>
        <v>0</v>
      </c>
    </row>
    <row r="418" customFormat="false" ht="13.8" hidden="false" customHeight="false" outlineLevel="0" collapsed="false">
      <c r="A418" s="89" t="s">
        <v>62</v>
      </c>
      <c r="B418" s="81" t="n">
        <f aca="false">Tabla_Simulada!B418-Tabla_ValidaciónMétodo!B418</f>
        <v>0</v>
      </c>
      <c r="C418" s="81" t="n">
        <f aca="false">Tabla_Simulada!C418-Tabla_ValidaciónMétodo!C418</f>
        <v>0</v>
      </c>
      <c r="D418" s="81" t="n">
        <f aca="false">Tabla_Simulada!D418-Tabla_ValidaciónMétodo!D418</f>
        <v>0</v>
      </c>
      <c r="E418" s="81" t="n">
        <f aca="false">Tabla_Simulada!E418-Tabla_ValidaciónMétodo!E418</f>
        <v>0</v>
      </c>
      <c r="F418" s="81" t="n">
        <f aca="false">Tabla_Simulada!F418-Tabla_ValidaciónMétodo!F418</f>
        <v>0</v>
      </c>
      <c r="G418" s="81" t="n">
        <f aca="false">Tabla_Simulada!G418-Tabla_ValidaciónMétodo!G418</f>
        <v>0</v>
      </c>
      <c r="H418" s="81" t="n">
        <f aca="false">Tabla_Simulada!H418-Tabla_ValidaciónMétodo!H418</f>
        <v>0</v>
      </c>
      <c r="I418" s="94" t="n">
        <f aca="false">Tabla_Simulada!I418-Tabla_ValidaciónMétodo!I418</f>
        <v>0</v>
      </c>
      <c r="J418" s="81" t="n">
        <f aca="false">Tabla_Simulada!J418-Tabla_ValidaciónMétodo!J418</f>
        <v>0</v>
      </c>
      <c r="K418" s="94" t="n">
        <f aca="false">Tabla_Simulada!K418-Tabla_ValidaciónMétodo!K418</f>
        <v>0</v>
      </c>
      <c r="L418" s="81" t="n">
        <f aca="false">Tabla_Simulada!L418-Tabla_ValidaciónMétodo!L418</f>
        <v>0</v>
      </c>
      <c r="M418" s="94" t="n">
        <f aca="false">Tabla_Simulada!M418-Tabla_ValidaciónMétodo!M418</f>
        <v>0</v>
      </c>
      <c r="N418" s="81" t="n">
        <f aca="false">Tabla_Simulada!N418-Tabla_ValidaciónMétodo!N418</f>
        <v>0</v>
      </c>
      <c r="O418" s="81" t="n">
        <f aca="false">Tabla_Simulada!P418-Tabla_ValidaciónMétodo!P418</f>
        <v>0</v>
      </c>
      <c r="P418" s="81" t="n">
        <f aca="false">Tabla_Simulada!Q418-Tabla_ValidaciónMétodo!Q418</f>
        <v>0</v>
      </c>
      <c r="Q418" s="81" t="n">
        <f aca="false">Tabla_Simulada!R418-Tabla_ValidaciónMétodo!R418</f>
        <v>0</v>
      </c>
      <c r="S418" s="81" t="n">
        <f aca="false">Tabla_Simulada!T418-Tabla_ValidaciónMétodo!T418</f>
        <v>0</v>
      </c>
      <c r="T418" s="81" t="n">
        <f aca="false">Tabla_Simulada!U418-Tabla_ValidaciónMétodo!U418</f>
        <v>0</v>
      </c>
      <c r="U418" s="81" t="n">
        <f aca="false">Tabla_Simulada!V418-Tabla_ValidaciónMétodo!V418</f>
        <v>0</v>
      </c>
      <c r="V418" s="81" t="n">
        <f aca="false">Tabla_Simulada!W418-Tabla_ValidaciónMétodo!W418</f>
        <v>0</v>
      </c>
      <c r="W418" s="81" t="n">
        <f aca="false">Tabla_Simulada!X418-Tabla_ValidaciónMétodo!X418</f>
        <v>0</v>
      </c>
      <c r="X418" s="81" t="n">
        <f aca="false">Tabla_Simulada!Y418-Tabla_ValidaciónMétodo!Y418</f>
        <v>0</v>
      </c>
      <c r="Y418" s="81" t="n">
        <f aca="false">Tabla_Simulada!Z418-Tabla_ValidaciónMétodo!Z418</f>
        <v>0</v>
      </c>
      <c r="Z418" s="81" t="n">
        <f aca="false">Tabla_Simulada!AA418-Tabla_ValidaciónMétodo!AA418</f>
        <v>0</v>
      </c>
      <c r="AC418" s="91" t="n">
        <f aca="false">Tabla_Simulada!AD418-Tabla_ValidaciónMétodo!AD418</f>
        <v>0</v>
      </c>
      <c r="AD418" s="92" t="n">
        <f aca="false">Tabla_Simulada!AE418-Tabla_ValidaciónMétodo!AE418</f>
        <v>0</v>
      </c>
      <c r="AE418" s="93" t="n">
        <f aca="false">Tabla_Simulada!AF418-Tabla_ValidaciónMétodo!AF418</f>
        <v>0</v>
      </c>
      <c r="AF418" s="92" t="n">
        <f aca="false">Tabla_Simulada!AG418-Tabla_ValidaciónMétodo!AG418</f>
        <v>0</v>
      </c>
      <c r="AG418" s="92" t="n">
        <f aca="false">Tabla_Simulada!AH418-Tabla_ValidaciónMétodo!AH418</f>
        <v>0</v>
      </c>
      <c r="AH418" s="92" t="n">
        <f aca="false">Tabla_Simulada!AI418-Tabla_ValidaciónMétodo!AI418</f>
        <v>0</v>
      </c>
      <c r="AI418" s="92" t="n">
        <f aca="false">Tabla_Simulada!AJ418-Tabla_ValidaciónMétodo!AJ418</f>
        <v>0</v>
      </c>
      <c r="AJ418" s="92" t="n">
        <f aca="false">Tabla_Simulada!AK418-Tabla_ValidaciónMétodo!AK418</f>
        <v>0</v>
      </c>
      <c r="AK418" s="92" t="n">
        <f aca="false">Tabla_Simulada!AL418-Tabla_ValidaciónMétodo!AL418</f>
        <v>0</v>
      </c>
      <c r="AL418" s="92" t="n">
        <f aca="false">Tabla_Simulada!AM418-Tabla_ValidaciónMétodo!AM418</f>
        <v>0</v>
      </c>
      <c r="AM418" s="92" t="n">
        <f aca="false">Tabla_Simulada!AN418-Tabla_ValidaciónMétodo!AN418</f>
        <v>0</v>
      </c>
      <c r="AO418" s="94" t="n">
        <f aca="false">Tabla_Simulada!AP418-Tabla_ValidaciónMétodo!AP418</f>
        <v>0</v>
      </c>
      <c r="AP418" s="81" t="n">
        <f aca="false">Tabla_Simulada!AQ418-Tabla_ValidaciónMétodo!AQ418</f>
        <v>0</v>
      </c>
      <c r="AQ418" s="94" t="n">
        <f aca="false">Tabla_Simulada!AR418-Tabla_ValidaciónMétodo!AR418</f>
        <v>0</v>
      </c>
      <c r="AR418" s="81" t="n">
        <f aca="false">Tabla_Simulada!AS418-Tabla_ValidaciónMétodo!AS418</f>
        <v>0</v>
      </c>
      <c r="AS418" s="94" t="n">
        <f aca="false">Tabla_Simulada!AT418-Tabla_ValidaciónMétodo!AT418</f>
        <v>0</v>
      </c>
      <c r="AT418" s="81" t="n">
        <f aca="false">Tabla_Simulada!AU418-Tabla_ValidaciónMétodo!AU418</f>
        <v>0</v>
      </c>
      <c r="AU418" s="94" t="n">
        <f aca="false">Tabla_Simulada!AV418-Tabla_ValidaciónMétodo!AV418</f>
        <v>0</v>
      </c>
      <c r="AV418" s="81" t="n">
        <f aca="false">Tabla_Simulada!AW418-Tabla_ValidaciónMétodo!AW418</f>
        <v>0</v>
      </c>
      <c r="AW418" s="94" t="n">
        <f aca="false">Tabla_Simulada!AX418-Tabla_ValidaciónMétodo!AX418</f>
        <v>0</v>
      </c>
      <c r="AX418" s="81" t="n">
        <f aca="false">Tabla_Simulada!AY418-Tabla_ValidaciónMétodo!AY418</f>
        <v>0</v>
      </c>
    </row>
    <row r="419" customFormat="false" ht="13.8" hidden="false" customHeight="false" outlineLevel="0" collapsed="false">
      <c r="A419" s="89" t="s">
        <v>63</v>
      </c>
      <c r="B419" s="81" t="n">
        <f aca="false">Tabla_Simulada!B419-Tabla_ValidaciónMétodo!B419</f>
        <v>0</v>
      </c>
      <c r="C419" s="81" t="n">
        <f aca="false">Tabla_Simulada!C419-Tabla_ValidaciónMétodo!C419</f>
        <v>0</v>
      </c>
      <c r="D419" s="81" t="n">
        <f aca="false">Tabla_Simulada!D419-Tabla_ValidaciónMétodo!D419</f>
        <v>0</v>
      </c>
      <c r="E419" s="81" t="n">
        <f aca="false">Tabla_Simulada!E419-Tabla_ValidaciónMétodo!E419</f>
        <v>0</v>
      </c>
      <c r="F419" s="81" t="n">
        <f aca="false">Tabla_Simulada!F419-Tabla_ValidaciónMétodo!F419</f>
        <v>0</v>
      </c>
      <c r="G419" s="81" t="n">
        <f aca="false">Tabla_Simulada!G419-Tabla_ValidaciónMétodo!G419</f>
        <v>0</v>
      </c>
      <c r="H419" s="81" t="n">
        <f aca="false">Tabla_Simulada!H419-Tabla_ValidaciónMétodo!H419</f>
        <v>0</v>
      </c>
      <c r="I419" s="94" t="n">
        <f aca="false">Tabla_Simulada!I419-Tabla_ValidaciónMétodo!I419</f>
        <v>0</v>
      </c>
      <c r="J419" s="81" t="n">
        <f aca="false">Tabla_Simulada!J419-Tabla_ValidaciónMétodo!J419</f>
        <v>0</v>
      </c>
      <c r="K419" s="94" t="n">
        <f aca="false">Tabla_Simulada!K419-Tabla_ValidaciónMétodo!K419</f>
        <v>0</v>
      </c>
      <c r="L419" s="81" t="n">
        <f aca="false">Tabla_Simulada!L419-Tabla_ValidaciónMétodo!L419</f>
        <v>0</v>
      </c>
      <c r="M419" s="94" t="n">
        <f aca="false">Tabla_Simulada!M419-Tabla_ValidaciónMétodo!M419</f>
        <v>0</v>
      </c>
      <c r="N419" s="81" t="n">
        <f aca="false">Tabla_Simulada!N419-Tabla_ValidaciónMétodo!N419</f>
        <v>0</v>
      </c>
      <c r="O419" s="81" t="n">
        <f aca="false">Tabla_Simulada!P419-Tabla_ValidaciónMétodo!P419</f>
        <v>0</v>
      </c>
      <c r="P419" s="81" t="n">
        <f aca="false">Tabla_Simulada!Q419-Tabla_ValidaciónMétodo!Q419</f>
        <v>0</v>
      </c>
      <c r="Q419" s="81" t="n">
        <f aca="false">Tabla_Simulada!R419-Tabla_ValidaciónMétodo!R419</f>
        <v>0</v>
      </c>
      <c r="S419" s="81" t="n">
        <f aca="false">Tabla_Simulada!T419-Tabla_ValidaciónMétodo!T419</f>
        <v>0</v>
      </c>
      <c r="T419" s="81" t="n">
        <f aca="false">Tabla_Simulada!U419-Tabla_ValidaciónMétodo!U419</f>
        <v>0</v>
      </c>
      <c r="U419" s="81" t="n">
        <f aca="false">Tabla_Simulada!V419-Tabla_ValidaciónMétodo!V419</f>
        <v>0</v>
      </c>
      <c r="V419" s="81" t="n">
        <f aca="false">Tabla_Simulada!W419-Tabla_ValidaciónMétodo!W419</f>
        <v>0</v>
      </c>
      <c r="W419" s="81" t="n">
        <f aca="false">Tabla_Simulada!X419-Tabla_ValidaciónMétodo!X419</f>
        <v>0</v>
      </c>
      <c r="X419" s="81" t="n">
        <f aca="false">Tabla_Simulada!Y419-Tabla_ValidaciónMétodo!Y419</f>
        <v>0</v>
      </c>
      <c r="Y419" s="81" t="n">
        <f aca="false">Tabla_Simulada!Z419-Tabla_ValidaciónMétodo!Z419</f>
        <v>0</v>
      </c>
      <c r="Z419" s="81" t="n">
        <f aca="false">Tabla_Simulada!AA419-Tabla_ValidaciónMétodo!AA419</f>
        <v>0</v>
      </c>
      <c r="AC419" s="91" t="n">
        <f aca="false">Tabla_Simulada!AD419-Tabla_ValidaciónMétodo!AD419</f>
        <v>0</v>
      </c>
      <c r="AD419" s="92" t="n">
        <f aca="false">Tabla_Simulada!AE419-Tabla_ValidaciónMétodo!AE419</f>
        <v>0</v>
      </c>
      <c r="AE419" s="93" t="n">
        <f aca="false">Tabla_Simulada!AF419-Tabla_ValidaciónMétodo!AF419</f>
        <v>0</v>
      </c>
      <c r="AF419" s="92" t="n">
        <f aca="false">Tabla_Simulada!AG419-Tabla_ValidaciónMétodo!AG419</f>
        <v>0</v>
      </c>
      <c r="AG419" s="92" t="n">
        <f aca="false">Tabla_Simulada!AH419-Tabla_ValidaciónMétodo!AH419</f>
        <v>0</v>
      </c>
      <c r="AH419" s="92" t="n">
        <f aca="false">Tabla_Simulada!AI419-Tabla_ValidaciónMétodo!AI419</f>
        <v>0</v>
      </c>
      <c r="AI419" s="92" t="n">
        <f aca="false">Tabla_Simulada!AJ419-Tabla_ValidaciónMétodo!AJ419</f>
        <v>0</v>
      </c>
      <c r="AJ419" s="92" t="n">
        <f aca="false">Tabla_Simulada!AK419-Tabla_ValidaciónMétodo!AK419</f>
        <v>0</v>
      </c>
      <c r="AK419" s="92" t="n">
        <f aca="false">Tabla_Simulada!AL419-Tabla_ValidaciónMétodo!AL419</f>
        <v>0</v>
      </c>
      <c r="AL419" s="92" t="n">
        <f aca="false">Tabla_Simulada!AM419-Tabla_ValidaciónMétodo!AM419</f>
        <v>0</v>
      </c>
      <c r="AM419" s="92" t="n">
        <f aca="false">Tabla_Simulada!AN419-Tabla_ValidaciónMétodo!AN419</f>
        <v>0</v>
      </c>
      <c r="AO419" s="94" t="n">
        <f aca="false">Tabla_Simulada!AP419-Tabla_ValidaciónMétodo!AP419</f>
        <v>0</v>
      </c>
      <c r="AP419" s="81" t="n">
        <f aca="false">Tabla_Simulada!AQ419-Tabla_ValidaciónMétodo!AQ419</f>
        <v>0</v>
      </c>
      <c r="AQ419" s="94" t="n">
        <f aca="false">Tabla_Simulada!AR419-Tabla_ValidaciónMétodo!AR419</f>
        <v>0</v>
      </c>
      <c r="AR419" s="81" t="n">
        <f aca="false">Tabla_Simulada!AS419-Tabla_ValidaciónMétodo!AS419</f>
        <v>0</v>
      </c>
      <c r="AS419" s="94" t="n">
        <f aca="false">Tabla_Simulada!AT419-Tabla_ValidaciónMétodo!AT419</f>
        <v>0</v>
      </c>
      <c r="AT419" s="81" t="n">
        <f aca="false">Tabla_Simulada!AU419-Tabla_ValidaciónMétodo!AU419</f>
        <v>0</v>
      </c>
      <c r="AU419" s="94" t="n">
        <f aca="false">Tabla_Simulada!AV419-Tabla_ValidaciónMétodo!AV419</f>
        <v>0</v>
      </c>
      <c r="AV419" s="81" t="n">
        <f aca="false">Tabla_Simulada!AW419-Tabla_ValidaciónMétodo!AW419</f>
        <v>0</v>
      </c>
      <c r="AW419" s="94" t="n">
        <f aca="false">Tabla_Simulada!AX419-Tabla_ValidaciónMétodo!AX419</f>
        <v>0</v>
      </c>
      <c r="AX419" s="81" t="n">
        <f aca="false">Tabla_Simulada!AY419-Tabla_ValidaciónMétodo!AY419</f>
        <v>0</v>
      </c>
    </row>
    <row r="420" customFormat="false" ht="13.8" hidden="false" customHeight="false" outlineLevel="0" collapsed="false">
      <c r="A420" s="89" t="s">
        <v>64</v>
      </c>
      <c r="B420" s="81" t="n">
        <f aca="false">Tabla_Simulada!B420-Tabla_ValidaciónMétodo!B420</f>
        <v>0</v>
      </c>
      <c r="C420" s="81" t="n">
        <f aca="false">Tabla_Simulada!C420-Tabla_ValidaciónMétodo!C420</f>
        <v>0</v>
      </c>
      <c r="D420" s="81" t="n">
        <f aca="false">Tabla_Simulada!D420-Tabla_ValidaciónMétodo!D420</f>
        <v>0</v>
      </c>
      <c r="E420" s="81" t="n">
        <f aca="false">Tabla_Simulada!E420-Tabla_ValidaciónMétodo!E420</f>
        <v>0</v>
      </c>
      <c r="F420" s="81" t="n">
        <f aca="false">Tabla_Simulada!F420-Tabla_ValidaciónMétodo!F420</f>
        <v>0</v>
      </c>
      <c r="G420" s="81" t="n">
        <f aca="false">Tabla_Simulada!G420-Tabla_ValidaciónMétodo!G420</f>
        <v>0</v>
      </c>
      <c r="H420" s="81" t="n">
        <f aca="false">Tabla_Simulada!H420-Tabla_ValidaciónMétodo!H420</f>
        <v>0</v>
      </c>
      <c r="I420" s="94" t="n">
        <f aca="false">Tabla_Simulada!I420-Tabla_ValidaciónMétodo!I420</f>
        <v>0</v>
      </c>
      <c r="J420" s="81" t="n">
        <f aca="false">Tabla_Simulada!J420-Tabla_ValidaciónMétodo!J420</f>
        <v>0</v>
      </c>
      <c r="K420" s="94" t="n">
        <f aca="false">Tabla_Simulada!K420-Tabla_ValidaciónMétodo!K420</f>
        <v>0</v>
      </c>
      <c r="L420" s="81" t="n">
        <f aca="false">Tabla_Simulada!L420-Tabla_ValidaciónMétodo!L420</f>
        <v>0</v>
      </c>
      <c r="M420" s="94" t="n">
        <f aca="false">Tabla_Simulada!M420-Tabla_ValidaciónMétodo!M420</f>
        <v>0</v>
      </c>
      <c r="N420" s="81" t="n">
        <f aca="false">Tabla_Simulada!N420-Tabla_ValidaciónMétodo!N420</f>
        <v>0</v>
      </c>
      <c r="O420" s="81" t="n">
        <f aca="false">Tabla_Simulada!P420-Tabla_ValidaciónMétodo!P420</f>
        <v>0</v>
      </c>
      <c r="P420" s="81" t="n">
        <f aca="false">Tabla_Simulada!Q420-Tabla_ValidaciónMétodo!Q420</f>
        <v>0</v>
      </c>
      <c r="Q420" s="81" t="n">
        <f aca="false">Tabla_Simulada!R420-Tabla_ValidaciónMétodo!R420</f>
        <v>0</v>
      </c>
      <c r="S420" s="81" t="n">
        <f aca="false">Tabla_Simulada!T420-Tabla_ValidaciónMétodo!T420</f>
        <v>0</v>
      </c>
      <c r="T420" s="81" t="n">
        <f aca="false">Tabla_Simulada!U420-Tabla_ValidaciónMétodo!U420</f>
        <v>0</v>
      </c>
      <c r="U420" s="81" t="n">
        <f aca="false">Tabla_Simulada!V420-Tabla_ValidaciónMétodo!V420</f>
        <v>0</v>
      </c>
      <c r="V420" s="81" t="n">
        <f aca="false">Tabla_Simulada!W420-Tabla_ValidaciónMétodo!W420</f>
        <v>0</v>
      </c>
      <c r="W420" s="81" t="n">
        <f aca="false">Tabla_Simulada!X420-Tabla_ValidaciónMétodo!X420</f>
        <v>0</v>
      </c>
      <c r="X420" s="81" t="n">
        <f aca="false">Tabla_Simulada!Y420-Tabla_ValidaciónMétodo!Y420</f>
        <v>0</v>
      </c>
      <c r="Y420" s="81" t="n">
        <f aca="false">Tabla_Simulada!Z420-Tabla_ValidaciónMétodo!Z420</f>
        <v>0</v>
      </c>
      <c r="Z420" s="81" t="n">
        <f aca="false">Tabla_Simulada!AA420-Tabla_ValidaciónMétodo!AA420</f>
        <v>0</v>
      </c>
      <c r="AC420" s="91" t="n">
        <f aca="false">Tabla_Simulada!AD420-Tabla_ValidaciónMétodo!AD420</f>
        <v>0</v>
      </c>
      <c r="AD420" s="92" t="n">
        <f aca="false">Tabla_Simulada!AE420-Tabla_ValidaciónMétodo!AE420</f>
        <v>0</v>
      </c>
      <c r="AE420" s="93" t="n">
        <f aca="false">Tabla_Simulada!AF420-Tabla_ValidaciónMétodo!AF420</f>
        <v>0</v>
      </c>
      <c r="AF420" s="92" t="n">
        <f aca="false">Tabla_Simulada!AG420-Tabla_ValidaciónMétodo!AG420</f>
        <v>0</v>
      </c>
      <c r="AG420" s="92" t="n">
        <f aca="false">Tabla_Simulada!AH420-Tabla_ValidaciónMétodo!AH420</f>
        <v>0</v>
      </c>
      <c r="AH420" s="92" t="n">
        <f aca="false">Tabla_Simulada!AI420-Tabla_ValidaciónMétodo!AI420</f>
        <v>0</v>
      </c>
      <c r="AI420" s="92" t="n">
        <f aca="false">Tabla_Simulada!AJ420-Tabla_ValidaciónMétodo!AJ420</f>
        <v>0</v>
      </c>
      <c r="AJ420" s="92" t="n">
        <f aca="false">Tabla_Simulada!AK420-Tabla_ValidaciónMétodo!AK420</f>
        <v>0</v>
      </c>
      <c r="AK420" s="92" t="n">
        <f aca="false">Tabla_Simulada!AL420-Tabla_ValidaciónMétodo!AL420</f>
        <v>0</v>
      </c>
      <c r="AL420" s="92" t="n">
        <f aca="false">Tabla_Simulada!AM420-Tabla_ValidaciónMétodo!AM420</f>
        <v>0</v>
      </c>
      <c r="AM420" s="92" t="n">
        <f aca="false">Tabla_Simulada!AN420-Tabla_ValidaciónMétodo!AN420</f>
        <v>0</v>
      </c>
      <c r="AO420" s="94" t="n">
        <f aca="false">Tabla_Simulada!AP420-Tabla_ValidaciónMétodo!AP420</f>
        <v>0</v>
      </c>
      <c r="AP420" s="81" t="n">
        <f aca="false">Tabla_Simulada!AQ420-Tabla_ValidaciónMétodo!AQ420</f>
        <v>0</v>
      </c>
      <c r="AQ420" s="94" t="n">
        <f aca="false">Tabla_Simulada!AR420-Tabla_ValidaciónMétodo!AR420</f>
        <v>0</v>
      </c>
      <c r="AR420" s="81" t="n">
        <f aca="false">Tabla_Simulada!AS420-Tabla_ValidaciónMétodo!AS420</f>
        <v>0</v>
      </c>
      <c r="AS420" s="94" t="n">
        <f aca="false">Tabla_Simulada!AT420-Tabla_ValidaciónMétodo!AT420</f>
        <v>0</v>
      </c>
      <c r="AT420" s="81" t="n">
        <f aca="false">Tabla_Simulada!AU420-Tabla_ValidaciónMétodo!AU420</f>
        <v>0</v>
      </c>
      <c r="AU420" s="94" t="n">
        <f aca="false">Tabla_Simulada!AV420-Tabla_ValidaciónMétodo!AV420</f>
        <v>0</v>
      </c>
      <c r="AV420" s="81" t="n">
        <f aca="false">Tabla_Simulada!AW420-Tabla_ValidaciónMétodo!AW420</f>
        <v>0</v>
      </c>
      <c r="AW420" s="94" t="n">
        <f aca="false">Tabla_Simulada!AX420-Tabla_ValidaciónMétodo!AX420</f>
        <v>0</v>
      </c>
      <c r="AX420" s="81" t="n">
        <f aca="false">Tabla_Simulada!AY420-Tabla_ValidaciónMétodo!AY420</f>
        <v>0</v>
      </c>
    </row>
    <row r="421" customFormat="false" ht="13.8" hidden="false" customHeight="false" outlineLevel="0" collapsed="false">
      <c r="A421" s="89" t="s">
        <v>65</v>
      </c>
      <c r="B421" s="81" t="n">
        <f aca="false">Tabla_Simulada!B421-Tabla_ValidaciónMétodo!B421</f>
        <v>0</v>
      </c>
      <c r="C421" s="81" t="n">
        <f aca="false">Tabla_Simulada!C421-Tabla_ValidaciónMétodo!C421</f>
        <v>0</v>
      </c>
      <c r="D421" s="81" t="n">
        <f aca="false">Tabla_Simulada!D421-Tabla_ValidaciónMétodo!D421</f>
        <v>0</v>
      </c>
      <c r="E421" s="81" t="n">
        <f aca="false">Tabla_Simulada!E421-Tabla_ValidaciónMétodo!E421</f>
        <v>0</v>
      </c>
      <c r="F421" s="81" t="n">
        <f aca="false">Tabla_Simulada!F421-Tabla_ValidaciónMétodo!F421</f>
        <v>0</v>
      </c>
      <c r="G421" s="81" t="n">
        <f aca="false">Tabla_Simulada!G421-Tabla_ValidaciónMétodo!G421</f>
        <v>0</v>
      </c>
      <c r="H421" s="81" t="n">
        <f aca="false">Tabla_Simulada!H421-Tabla_ValidaciónMétodo!H421</f>
        <v>0</v>
      </c>
      <c r="I421" s="94" t="n">
        <f aca="false">Tabla_Simulada!I421-Tabla_ValidaciónMétodo!I421</f>
        <v>0</v>
      </c>
      <c r="J421" s="81" t="n">
        <f aca="false">Tabla_Simulada!J421-Tabla_ValidaciónMétodo!J421</f>
        <v>0</v>
      </c>
      <c r="K421" s="94" t="n">
        <f aca="false">Tabla_Simulada!K421-Tabla_ValidaciónMétodo!K421</f>
        <v>0</v>
      </c>
      <c r="L421" s="81" t="n">
        <f aca="false">Tabla_Simulada!L421-Tabla_ValidaciónMétodo!L421</f>
        <v>0</v>
      </c>
      <c r="M421" s="94" t="n">
        <f aca="false">Tabla_Simulada!M421-Tabla_ValidaciónMétodo!M421</f>
        <v>0</v>
      </c>
      <c r="N421" s="81" t="n">
        <f aca="false">Tabla_Simulada!N421-Tabla_ValidaciónMétodo!N421</f>
        <v>0</v>
      </c>
      <c r="O421" s="81" t="n">
        <f aca="false">Tabla_Simulada!P421-Tabla_ValidaciónMétodo!P421</f>
        <v>0</v>
      </c>
      <c r="P421" s="81" t="n">
        <f aca="false">Tabla_Simulada!Q421-Tabla_ValidaciónMétodo!Q421</f>
        <v>0</v>
      </c>
      <c r="Q421" s="81" t="n">
        <f aca="false">Tabla_Simulada!R421-Tabla_ValidaciónMétodo!R421</f>
        <v>0</v>
      </c>
      <c r="S421" s="81" t="n">
        <f aca="false">Tabla_Simulada!T421-Tabla_ValidaciónMétodo!T421</f>
        <v>0</v>
      </c>
      <c r="T421" s="81" t="n">
        <f aca="false">Tabla_Simulada!U421-Tabla_ValidaciónMétodo!U421</f>
        <v>0</v>
      </c>
      <c r="U421" s="81" t="n">
        <f aca="false">Tabla_Simulada!V421-Tabla_ValidaciónMétodo!V421</f>
        <v>0</v>
      </c>
      <c r="V421" s="81" t="n">
        <f aca="false">Tabla_Simulada!W421-Tabla_ValidaciónMétodo!W421</f>
        <v>0</v>
      </c>
      <c r="W421" s="81" t="n">
        <f aca="false">Tabla_Simulada!X421-Tabla_ValidaciónMétodo!X421</f>
        <v>0</v>
      </c>
      <c r="X421" s="81" t="n">
        <f aca="false">Tabla_Simulada!Y421-Tabla_ValidaciónMétodo!Y421</f>
        <v>0</v>
      </c>
      <c r="Y421" s="81" t="n">
        <f aca="false">Tabla_Simulada!Z421-Tabla_ValidaciónMétodo!Z421</f>
        <v>0</v>
      </c>
      <c r="Z421" s="81" t="n">
        <f aca="false">Tabla_Simulada!AA421-Tabla_ValidaciónMétodo!AA421</f>
        <v>0</v>
      </c>
      <c r="AC421" s="91" t="n">
        <f aca="false">Tabla_Simulada!AD421-Tabla_ValidaciónMétodo!AD421</f>
        <v>0</v>
      </c>
      <c r="AD421" s="92" t="n">
        <f aca="false">Tabla_Simulada!AE421-Tabla_ValidaciónMétodo!AE421</f>
        <v>0</v>
      </c>
      <c r="AE421" s="93" t="n">
        <f aca="false">Tabla_Simulada!AF421-Tabla_ValidaciónMétodo!AF421</f>
        <v>0</v>
      </c>
      <c r="AF421" s="92" t="n">
        <f aca="false">Tabla_Simulada!AG421-Tabla_ValidaciónMétodo!AG421</f>
        <v>0</v>
      </c>
      <c r="AG421" s="92" t="n">
        <f aca="false">Tabla_Simulada!AH421-Tabla_ValidaciónMétodo!AH421</f>
        <v>0</v>
      </c>
      <c r="AH421" s="92" t="n">
        <f aca="false">Tabla_Simulada!AI421-Tabla_ValidaciónMétodo!AI421</f>
        <v>0</v>
      </c>
      <c r="AI421" s="92" t="n">
        <f aca="false">Tabla_Simulada!AJ421-Tabla_ValidaciónMétodo!AJ421</f>
        <v>0</v>
      </c>
      <c r="AJ421" s="92" t="n">
        <f aca="false">Tabla_Simulada!AK421-Tabla_ValidaciónMétodo!AK421</f>
        <v>0</v>
      </c>
      <c r="AK421" s="92" t="n">
        <f aca="false">Tabla_Simulada!AL421-Tabla_ValidaciónMétodo!AL421</f>
        <v>0</v>
      </c>
      <c r="AL421" s="92" t="n">
        <f aca="false">Tabla_Simulada!AM421-Tabla_ValidaciónMétodo!AM421</f>
        <v>0</v>
      </c>
      <c r="AM421" s="92" t="n">
        <f aca="false">Tabla_Simulada!AN421-Tabla_ValidaciónMétodo!AN421</f>
        <v>0</v>
      </c>
      <c r="AO421" s="94" t="n">
        <f aca="false">Tabla_Simulada!AP421-Tabla_ValidaciónMétodo!AP421</f>
        <v>0</v>
      </c>
      <c r="AP421" s="81" t="n">
        <f aca="false">Tabla_Simulada!AQ421-Tabla_ValidaciónMétodo!AQ421</f>
        <v>0</v>
      </c>
      <c r="AQ421" s="94" t="n">
        <f aca="false">Tabla_Simulada!AR421-Tabla_ValidaciónMétodo!AR421</f>
        <v>0</v>
      </c>
      <c r="AR421" s="81" t="n">
        <f aca="false">Tabla_Simulada!AS421-Tabla_ValidaciónMétodo!AS421</f>
        <v>0</v>
      </c>
      <c r="AS421" s="94" t="n">
        <f aca="false">Tabla_Simulada!AT421-Tabla_ValidaciónMétodo!AT421</f>
        <v>0</v>
      </c>
      <c r="AT421" s="81" t="n">
        <f aca="false">Tabla_Simulada!AU421-Tabla_ValidaciónMétodo!AU421</f>
        <v>0</v>
      </c>
      <c r="AU421" s="94" t="n">
        <f aca="false">Tabla_Simulada!AV421-Tabla_ValidaciónMétodo!AV421</f>
        <v>0</v>
      </c>
      <c r="AV421" s="81" t="n">
        <f aca="false">Tabla_Simulada!AW421-Tabla_ValidaciónMétodo!AW421</f>
        <v>0</v>
      </c>
      <c r="AW421" s="94" t="n">
        <f aca="false">Tabla_Simulada!AX421-Tabla_ValidaciónMétodo!AX421</f>
        <v>0</v>
      </c>
      <c r="AX421" s="81" t="n">
        <f aca="false">Tabla_Simulada!AY421-Tabla_ValidaciónMétodo!AY421</f>
        <v>0</v>
      </c>
    </row>
    <row r="422" customFormat="false" ht="13.8" hidden="false" customHeight="false" outlineLevel="0" collapsed="false">
      <c r="A422" s="89" t="s">
        <v>66</v>
      </c>
      <c r="B422" s="81" t="n">
        <f aca="false">Tabla_Simulada!B422-Tabla_ValidaciónMétodo!B422</f>
        <v>0</v>
      </c>
      <c r="C422" s="81" t="n">
        <f aca="false">Tabla_Simulada!C422-Tabla_ValidaciónMétodo!C422</f>
        <v>0</v>
      </c>
      <c r="D422" s="81" t="n">
        <f aca="false">Tabla_Simulada!D422-Tabla_ValidaciónMétodo!D422</f>
        <v>0</v>
      </c>
      <c r="E422" s="81" t="n">
        <f aca="false">Tabla_Simulada!E422-Tabla_ValidaciónMétodo!E422</f>
        <v>0</v>
      </c>
      <c r="F422" s="81" t="n">
        <f aca="false">Tabla_Simulada!F422-Tabla_ValidaciónMétodo!F422</f>
        <v>0</v>
      </c>
      <c r="G422" s="81" t="n">
        <f aca="false">Tabla_Simulada!G422-Tabla_ValidaciónMétodo!G422</f>
        <v>0</v>
      </c>
      <c r="H422" s="81" t="n">
        <f aca="false">Tabla_Simulada!H422-Tabla_ValidaciónMétodo!H422</f>
        <v>0</v>
      </c>
      <c r="I422" s="94" t="n">
        <f aca="false">Tabla_Simulada!I422-Tabla_ValidaciónMétodo!I422</f>
        <v>0</v>
      </c>
      <c r="J422" s="81" t="n">
        <f aca="false">Tabla_Simulada!J422-Tabla_ValidaciónMétodo!J422</f>
        <v>0</v>
      </c>
      <c r="K422" s="94" t="n">
        <f aca="false">Tabla_Simulada!K422-Tabla_ValidaciónMétodo!K422</f>
        <v>0</v>
      </c>
      <c r="L422" s="81" t="n">
        <f aca="false">Tabla_Simulada!L422-Tabla_ValidaciónMétodo!L422</f>
        <v>0</v>
      </c>
      <c r="M422" s="94" t="n">
        <f aca="false">Tabla_Simulada!M422-Tabla_ValidaciónMétodo!M422</f>
        <v>0</v>
      </c>
      <c r="N422" s="81" t="n">
        <f aca="false">Tabla_Simulada!N422-Tabla_ValidaciónMétodo!N422</f>
        <v>0</v>
      </c>
      <c r="O422" s="81" t="n">
        <f aca="false">Tabla_Simulada!P422-Tabla_ValidaciónMétodo!P422</f>
        <v>0</v>
      </c>
      <c r="P422" s="81" t="n">
        <f aca="false">Tabla_Simulada!Q422-Tabla_ValidaciónMétodo!Q422</f>
        <v>0</v>
      </c>
      <c r="Q422" s="81" t="n">
        <f aca="false">Tabla_Simulada!R422-Tabla_ValidaciónMétodo!R422</f>
        <v>0</v>
      </c>
      <c r="S422" s="81" t="n">
        <f aca="false">Tabla_Simulada!T422-Tabla_ValidaciónMétodo!T422</f>
        <v>0</v>
      </c>
      <c r="T422" s="81" t="n">
        <f aca="false">Tabla_Simulada!U422-Tabla_ValidaciónMétodo!U422</f>
        <v>0</v>
      </c>
      <c r="U422" s="81" t="n">
        <f aca="false">Tabla_Simulada!V422-Tabla_ValidaciónMétodo!V422</f>
        <v>0</v>
      </c>
      <c r="V422" s="81" t="n">
        <f aca="false">Tabla_Simulada!W422-Tabla_ValidaciónMétodo!W422</f>
        <v>0</v>
      </c>
      <c r="W422" s="81" t="n">
        <f aca="false">Tabla_Simulada!X422-Tabla_ValidaciónMétodo!X422</f>
        <v>0</v>
      </c>
      <c r="X422" s="81" t="n">
        <f aca="false">Tabla_Simulada!Y422-Tabla_ValidaciónMétodo!Y422</f>
        <v>0</v>
      </c>
      <c r="Y422" s="81" t="n">
        <f aca="false">Tabla_Simulada!Z422-Tabla_ValidaciónMétodo!Z422</f>
        <v>0</v>
      </c>
      <c r="Z422" s="81" t="n">
        <f aca="false">Tabla_Simulada!AA422-Tabla_ValidaciónMétodo!AA422</f>
        <v>0</v>
      </c>
      <c r="AC422" s="91" t="n">
        <f aca="false">Tabla_Simulada!AD422-Tabla_ValidaciónMétodo!AD422</f>
        <v>0</v>
      </c>
      <c r="AD422" s="92" t="n">
        <f aca="false">Tabla_Simulada!AE422-Tabla_ValidaciónMétodo!AE422</f>
        <v>0</v>
      </c>
      <c r="AE422" s="93" t="n">
        <f aca="false">Tabla_Simulada!AF422-Tabla_ValidaciónMétodo!AF422</f>
        <v>0</v>
      </c>
      <c r="AF422" s="92" t="n">
        <f aca="false">Tabla_Simulada!AG422-Tabla_ValidaciónMétodo!AG422</f>
        <v>0</v>
      </c>
      <c r="AG422" s="92" t="n">
        <f aca="false">Tabla_Simulada!AH422-Tabla_ValidaciónMétodo!AH422</f>
        <v>0</v>
      </c>
      <c r="AH422" s="92" t="n">
        <f aca="false">Tabla_Simulada!AI422-Tabla_ValidaciónMétodo!AI422</f>
        <v>0</v>
      </c>
      <c r="AI422" s="92" t="n">
        <f aca="false">Tabla_Simulada!AJ422-Tabla_ValidaciónMétodo!AJ422</f>
        <v>0</v>
      </c>
      <c r="AJ422" s="92" t="n">
        <f aca="false">Tabla_Simulada!AK422-Tabla_ValidaciónMétodo!AK422</f>
        <v>0</v>
      </c>
      <c r="AK422" s="92" t="n">
        <f aca="false">Tabla_Simulada!AL422-Tabla_ValidaciónMétodo!AL422</f>
        <v>0</v>
      </c>
      <c r="AL422" s="92" t="n">
        <f aca="false">Tabla_Simulada!AM422-Tabla_ValidaciónMétodo!AM422</f>
        <v>0</v>
      </c>
      <c r="AM422" s="92" t="n">
        <f aca="false">Tabla_Simulada!AN422-Tabla_ValidaciónMétodo!AN422</f>
        <v>0</v>
      </c>
      <c r="AO422" s="94" t="n">
        <f aca="false">Tabla_Simulada!AP422-Tabla_ValidaciónMétodo!AP422</f>
        <v>0</v>
      </c>
      <c r="AP422" s="81" t="n">
        <f aca="false">Tabla_Simulada!AQ422-Tabla_ValidaciónMétodo!AQ422</f>
        <v>0</v>
      </c>
      <c r="AQ422" s="94" t="n">
        <f aca="false">Tabla_Simulada!AR422-Tabla_ValidaciónMétodo!AR422</f>
        <v>0</v>
      </c>
      <c r="AR422" s="81" t="n">
        <f aca="false">Tabla_Simulada!AS422-Tabla_ValidaciónMétodo!AS422</f>
        <v>0</v>
      </c>
      <c r="AS422" s="94" t="n">
        <f aca="false">Tabla_Simulada!AT422-Tabla_ValidaciónMétodo!AT422</f>
        <v>0</v>
      </c>
      <c r="AT422" s="81" t="n">
        <f aca="false">Tabla_Simulada!AU422-Tabla_ValidaciónMétodo!AU422</f>
        <v>0</v>
      </c>
      <c r="AU422" s="94" t="n">
        <f aca="false">Tabla_Simulada!AV422-Tabla_ValidaciónMétodo!AV422</f>
        <v>0</v>
      </c>
      <c r="AV422" s="81" t="n">
        <f aca="false">Tabla_Simulada!AW422-Tabla_ValidaciónMétodo!AW422</f>
        <v>0</v>
      </c>
      <c r="AW422" s="94" t="n">
        <f aca="false">Tabla_Simulada!AX422-Tabla_ValidaciónMétodo!AX422</f>
        <v>0</v>
      </c>
      <c r="AX422" s="81" t="n">
        <f aca="false">Tabla_Simulada!AY422-Tabla_ValidaciónMétodo!AY422</f>
        <v>0</v>
      </c>
    </row>
    <row r="423" customFormat="false" ht="13.8" hidden="false" customHeight="false" outlineLevel="0" collapsed="false">
      <c r="A423" s="89" t="s">
        <v>67</v>
      </c>
      <c r="B423" s="81" t="n">
        <f aca="false">Tabla_Simulada!B423-Tabla_ValidaciónMétodo!B423</f>
        <v>0</v>
      </c>
      <c r="C423" s="81" t="n">
        <f aca="false">Tabla_Simulada!C423-Tabla_ValidaciónMétodo!C423</f>
        <v>0</v>
      </c>
      <c r="D423" s="81" t="n">
        <f aca="false">Tabla_Simulada!D423-Tabla_ValidaciónMétodo!D423</f>
        <v>0</v>
      </c>
      <c r="E423" s="81" t="n">
        <f aca="false">Tabla_Simulada!E423-Tabla_ValidaciónMétodo!E423</f>
        <v>0</v>
      </c>
      <c r="F423" s="81" t="n">
        <f aca="false">Tabla_Simulada!F423-Tabla_ValidaciónMétodo!F423</f>
        <v>0</v>
      </c>
      <c r="G423" s="81" t="n">
        <f aca="false">Tabla_Simulada!G423-Tabla_ValidaciónMétodo!G423</f>
        <v>0</v>
      </c>
      <c r="H423" s="81" t="n">
        <f aca="false">Tabla_Simulada!H423-Tabla_ValidaciónMétodo!H423</f>
        <v>0</v>
      </c>
      <c r="I423" s="94" t="n">
        <f aca="false">Tabla_Simulada!I423-Tabla_ValidaciónMétodo!I423</f>
        <v>0</v>
      </c>
      <c r="J423" s="81" t="n">
        <f aca="false">Tabla_Simulada!J423-Tabla_ValidaciónMétodo!J423</f>
        <v>0</v>
      </c>
      <c r="K423" s="94" t="n">
        <f aca="false">Tabla_Simulada!K423-Tabla_ValidaciónMétodo!K423</f>
        <v>0</v>
      </c>
      <c r="L423" s="81" t="n">
        <f aca="false">Tabla_Simulada!L423-Tabla_ValidaciónMétodo!L423</f>
        <v>0</v>
      </c>
      <c r="M423" s="94" t="n">
        <f aca="false">Tabla_Simulada!M423-Tabla_ValidaciónMétodo!M423</f>
        <v>0</v>
      </c>
      <c r="N423" s="81" t="n">
        <f aca="false">Tabla_Simulada!N423-Tabla_ValidaciónMétodo!N423</f>
        <v>0</v>
      </c>
      <c r="O423" s="81" t="n">
        <f aca="false">Tabla_Simulada!P423-Tabla_ValidaciónMétodo!P423</f>
        <v>0</v>
      </c>
      <c r="P423" s="81" t="n">
        <f aca="false">Tabla_Simulada!Q423-Tabla_ValidaciónMétodo!Q423</f>
        <v>0</v>
      </c>
      <c r="Q423" s="81" t="n">
        <f aca="false">Tabla_Simulada!R423-Tabla_ValidaciónMétodo!R423</f>
        <v>0</v>
      </c>
      <c r="S423" s="81" t="n">
        <f aca="false">Tabla_Simulada!T423-Tabla_ValidaciónMétodo!T423</f>
        <v>0</v>
      </c>
      <c r="T423" s="81" t="n">
        <f aca="false">Tabla_Simulada!U423-Tabla_ValidaciónMétodo!U423</f>
        <v>0</v>
      </c>
      <c r="U423" s="81" t="n">
        <f aca="false">Tabla_Simulada!V423-Tabla_ValidaciónMétodo!V423</f>
        <v>0</v>
      </c>
      <c r="V423" s="81" t="n">
        <f aca="false">Tabla_Simulada!W423-Tabla_ValidaciónMétodo!W423</f>
        <v>0</v>
      </c>
      <c r="W423" s="81" t="n">
        <f aca="false">Tabla_Simulada!X423-Tabla_ValidaciónMétodo!X423</f>
        <v>0</v>
      </c>
      <c r="X423" s="81" t="n">
        <f aca="false">Tabla_Simulada!Y423-Tabla_ValidaciónMétodo!Y423</f>
        <v>0</v>
      </c>
      <c r="Y423" s="81" t="n">
        <f aca="false">Tabla_Simulada!Z423-Tabla_ValidaciónMétodo!Z423</f>
        <v>0</v>
      </c>
      <c r="Z423" s="81" t="n">
        <f aca="false">Tabla_Simulada!AA423-Tabla_ValidaciónMétodo!AA423</f>
        <v>0</v>
      </c>
      <c r="AC423" s="91" t="n">
        <f aca="false">Tabla_Simulada!AD423-Tabla_ValidaciónMétodo!AD423</f>
        <v>0</v>
      </c>
      <c r="AD423" s="92" t="n">
        <f aca="false">Tabla_Simulada!AE423-Tabla_ValidaciónMétodo!AE423</f>
        <v>0</v>
      </c>
      <c r="AE423" s="93" t="n">
        <f aca="false">Tabla_Simulada!AF423-Tabla_ValidaciónMétodo!AF423</f>
        <v>0</v>
      </c>
      <c r="AF423" s="92" t="n">
        <f aca="false">Tabla_Simulada!AG423-Tabla_ValidaciónMétodo!AG423</f>
        <v>0</v>
      </c>
      <c r="AG423" s="92" t="n">
        <f aca="false">Tabla_Simulada!AH423-Tabla_ValidaciónMétodo!AH423</f>
        <v>0</v>
      </c>
      <c r="AH423" s="92" t="n">
        <f aca="false">Tabla_Simulada!AI423-Tabla_ValidaciónMétodo!AI423</f>
        <v>0</v>
      </c>
      <c r="AI423" s="92" t="n">
        <f aca="false">Tabla_Simulada!AJ423-Tabla_ValidaciónMétodo!AJ423</f>
        <v>0</v>
      </c>
      <c r="AJ423" s="92" t="n">
        <f aca="false">Tabla_Simulada!AK423-Tabla_ValidaciónMétodo!AK423</f>
        <v>0</v>
      </c>
      <c r="AK423" s="92" t="n">
        <f aca="false">Tabla_Simulada!AL423-Tabla_ValidaciónMétodo!AL423</f>
        <v>0</v>
      </c>
      <c r="AL423" s="92" t="n">
        <f aca="false">Tabla_Simulada!AM423-Tabla_ValidaciónMétodo!AM423</f>
        <v>0</v>
      </c>
      <c r="AM423" s="92" t="n">
        <f aca="false">Tabla_Simulada!AN423-Tabla_ValidaciónMétodo!AN423</f>
        <v>0</v>
      </c>
      <c r="AO423" s="94" t="n">
        <f aca="false">Tabla_Simulada!AP423-Tabla_ValidaciónMétodo!AP423</f>
        <v>0</v>
      </c>
      <c r="AP423" s="81" t="n">
        <f aca="false">Tabla_Simulada!AQ423-Tabla_ValidaciónMétodo!AQ423</f>
        <v>0</v>
      </c>
      <c r="AQ423" s="94" t="n">
        <f aca="false">Tabla_Simulada!AR423-Tabla_ValidaciónMétodo!AR423</f>
        <v>0</v>
      </c>
      <c r="AR423" s="81" t="n">
        <f aca="false">Tabla_Simulada!AS423-Tabla_ValidaciónMétodo!AS423</f>
        <v>0</v>
      </c>
      <c r="AS423" s="94" t="n">
        <f aca="false">Tabla_Simulada!AT423-Tabla_ValidaciónMétodo!AT423</f>
        <v>0</v>
      </c>
      <c r="AT423" s="81" t="n">
        <f aca="false">Tabla_Simulada!AU423-Tabla_ValidaciónMétodo!AU423</f>
        <v>0</v>
      </c>
      <c r="AU423" s="94" t="n">
        <f aca="false">Tabla_Simulada!AV423-Tabla_ValidaciónMétodo!AV423</f>
        <v>0</v>
      </c>
      <c r="AV423" s="81" t="n">
        <f aca="false">Tabla_Simulada!AW423-Tabla_ValidaciónMétodo!AW423</f>
        <v>0</v>
      </c>
      <c r="AW423" s="94" t="n">
        <f aca="false">Tabla_Simulada!AX423-Tabla_ValidaciónMétodo!AX423</f>
        <v>0</v>
      </c>
      <c r="AX423" s="81" t="n">
        <f aca="false">Tabla_Simulada!AY423-Tabla_ValidaciónMétodo!AY423</f>
        <v>0</v>
      </c>
    </row>
    <row r="424" customFormat="false" ht="13.8" hidden="false" customHeight="false" outlineLevel="0" collapsed="false">
      <c r="A424" s="89" t="s">
        <v>68</v>
      </c>
      <c r="B424" s="81" t="n">
        <f aca="false">Tabla_Simulada!B424-Tabla_ValidaciónMétodo!B424</f>
        <v>0</v>
      </c>
      <c r="C424" s="81" t="n">
        <f aca="false">Tabla_Simulada!C424-Tabla_ValidaciónMétodo!C424</f>
        <v>0</v>
      </c>
      <c r="D424" s="81" t="n">
        <f aca="false">Tabla_Simulada!D424-Tabla_ValidaciónMétodo!D424</f>
        <v>0</v>
      </c>
      <c r="E424" s="81" t="n">
        <f aca="false">Tabla_Simulada!E424-Tabla_ValidaciónMétodo!E424</f>
        <v>0</v>
      </c>
      <c r="F424" s="81" t="n">
        <f aca="false">Tabla_Simulada!F424-Tabla_ValidaciónMétodo!F424</f>
        <v>0</v>
      </c>
      <c r="G424" s="81" t="n">
        <f aca="false">Tabla_Simulada!G424-Tabla_ValidaciónMétodo!G424</f>
        <v>0</v>
      </c>
      <c r="H424" s="81" t="n">
        <f aca="false">Tabla_Simulada!H424-Tabla_ValidaciónMétodo!H424</f>
        <v>0</v>
      </c>
      <c r="I424" s="94" t="n">
        <f aca="false">Tabla_Simulada!I424-Tabla_ValidaciónMétodo!I424</f>
        <v>0</v>
      </c>
      <c r="J424" s="81" t="n">
        <f aca="false">Tabla_Simulada!J424-Tabla_ValidaciónMétodo!J424</f>
        <v>0</v>
      </c>
      <c r="K424" s="94" t="n">
        <f aca="false">Tabla_Simulada!K424-Tabla_ValidaciónMétodo!K424</f>
        <v>0</v>
      </c>
      <c r="L424" s="81" t="n">
        <f aca="false">Tabla_Simulada!L424-Tabla_ValidaciónMétodo!L424</f>
        <v>0</v>
      </c>
      <c r="M424" s="94" t="n">
        <f aca="false">Tabla_Simulada!M424-Tabla_ValidaciónMétodo!M424</f>
        <v>0</v>
      </c>
      <c r="N424" s="81" t="n">
        <f aca="false">Tabla_Simulada!N424-Tabla_ValidaciónMétodo!N424</f>
        <v>0</v>
      </c>
      <c r="O424" s="81" t="n">
        <f aca="false">Tabla_Simulada!P424-Tabla_ValidaciónMétodo!P424</f>
        <v>0</v>
      </c>
      <c r="P424" s="81" t="n">
        <f aca="false">Tabla_Simulada!Q424-Tabla_ValidaciónMétodo!Q424</f>
        <v>0</v>
      </c>
      <c r="Q424" s="81" t="n">
        <f aca="false">Tabla_Simulada!R424-Tabla_ValidaciónMétodo!R424</f>
        <v>0</v>
      </c>
      <c r="S424" s="81" t="n">
        <f aca="false">Tabla_Simulada!T424-Tabla_ValidaciónMétodo!T424</f>
        <v>0</v>
      </c>
      <c r="T424" s="81" t="n">
        <f aca="false">Tabla_Simulada!U424-Tabla_ValidaciónMétodo!U424</f>
        <v>0</v>
      </c>
      <c r="U424" s="81" t="n">
        <f aca="false">Tabla_Simulada!V424-Tabla_ValidaciónMétodo!V424</f>
        <v>0</v>
      </c>
      <c r="V424" s="81" t="n">
        <f aca="false">Tabla_Simulada!W424-Tabla_ValidaciónMétodo!W424</f>
        <v>0</v>
      </c>
      <c r="W424" s="81" t="n">
        <f aca="false">Tabla_Simulada!X424-Tabla_ValidaciónMétodo!X424</f>
        <v>0</v>
      </c>
      <c r="X424" s="81" t="n">
        <f aca="false">Tabla_Simulada!Y424-Tabla_ValidaciónMétodo!Y424</f>
        <v>0</v>
      </c>
      <c r="Y424" s="81" t="n">
        <f aca="false">Tabla_Simulada!Z424-Tabla_ValidaciónMétodo!Z424</f>
        <v>0</v>
      </c>
      <c r="Z424" s="81" t="n">
        <f aca="false">Tabla_Simulada!AA424-Tabla_ValidaciónMétodo!AA424</f>
        <v>0</v>
      </c>
      <c r="AC424" s="91" t="n">
        <f aca="false">Tabla_Simulada!AD424-Tabla_ValidaciónMétodo!AD424</f>
        <v>0</v>
      </c>
      <c r="AD424" s="92" t="n">
        <f aca="false">Tabla_Simulada!AE424-Tabla_ValidaciónMétodo!AE424</f>
        <v>0</v>
      </c>
      <c r="AE424" s="93" t="n">
        <f aca="false">Tabla_Simulada!AF424-Tabla_ValidaciónMétodo!AF424</f>
        <v>0</v>
      </c>
      <c r="AF424" s="92" t="n">
        <f aca="false">Tabla_Simulada!AG424-Tabla_ValidaciónMétodo!AG424</f>
        <v>0</v>
      </c>
      <c r="AG424" s="92" t="n">
        <f aca="false">Tabla_Simulada!AH424-Tabla_ValidaciónMétodo!AH424</f>
        <v>0</v>
      </c>
      <c r="AH424" s="92" t="n">
        <f aca="false">Tabla_Simulada!AI424-Tabla_ValidaciónMétodo!AI424</f>
        <v>0</v>
      </c>
      <c r="AI424" s="92" t="n">
        <f aca="false">Tabla_Simulada!AJ424-Tabla_ValidaciónMétodo!AJ424</f>
        <v>0</v>
      </c>
      <c r="AJ424" s="92" t="n">
        <f aca="false">Tabla_Simulada!AK424-Tabla_ValidaciónMétodo!AK424</f>
        <v>0</v>
      </c>
      <c r="AK424" s="92" t="n">
        <f aca="false">Tabla_Simulada!AL424-Tabla_ValidaciónMétodo!AL424</f>
        <v>0</v>
      </c>
      <c r="AL424" s="92" t="n">
        <f aca="false">Tabla_Simulada!AM424-Tabla_ValidaciónMétodo!AM424</f>
        <v>0</v>
      </c>
      <c r="AM424" s="92" t="n">
        <f aca="false">Tabla_Simulada!AN424-Tabla_ValidaciónMétodo!AN424</f>
        <v>0</v>
      </c>
      <c r="AO424" s="94" t="n">
        <f aca="false">Tabla_Simulada!AP424-Tabla_ValidaciónMétodo!AP424</f>
        <v>0</v>
      </c>
      <c r="AP424" s="81" t="n">
        <f aca="false">Tabla_Simulada!AQ424-Tabla_ValidaciónMétodo!AQ424</f>
        <v>0</v>
      </c>
      <c r="AQ424" s="94" t="n">
        <f aca="false">Tabla_Simulada!AR424-Tabla_ValidaciónMétodo!AR424</f>
        <v>0</v>
      </c>
      <c r="AR424" s="81" t="n">
        <f aca="false">Tabla_Simulada!AS424-Tabla_ValidaciónMétodo!AS424</f>
        <v>0</v>
      </c>
      <c r="AS424" s="94" t="n">
        <f aca="false">Tabla_Simulada!AT424-Tabla_ValidaciónMétodo!AT424</f>
        <v>0</v>
      </c>
      <c r="AT424" s="81" t="n">
        <f aca="false">Tabla_Simulada!AU424-Tabla_ValidaciónMétodo!AU424</f>
        <v>0</v>
      </c>
      <c r="AU424" s="94" t="n">
        <f aca="false">Tabla_Simulada!AV424-Tabla_ValidaciónMétodo!AV424</f>
        <v>0</v>
      </c>
      <c r="AV424" s="81" t="n">
        <f aca="false">Tabla_Simulada!AW424-Tabla_ValidaciónMétodo!AW424</f>
        <v>0</v>
      </c>
      <c r="AW424" s="94" t="n">
        <f aca="false">Tabla_Simulada!AX424-Tabla_ValidaciónMétodo!AX424</f>
        <v>0</v>
      </c>
      <c r="AX424" s="81" t="n">
        <f aca="false">Tabla_Simulada!AY424-Tabla_ValidaciónMétodo!AY424</f>
        <v>0</v>
      </c>
    </row>
    <row r="425" customFormat="false" ht="13.8" hidden="false" customHeight="false" outlineLevel="0" collapsed="false">
      <c r="A425" s="104" t="s">
        <v>71</v>
      </c>
      <c r="B425" s="108" t="n">
        <f aca="false">Tabla_Simulada!B425-Tabla_ValidaciónMétodo!B425</f>
        <v>0</v>
      </c>
      <c r="C425" s="108" t="n">
        <f aca="false">Tabla_Simulada!C425-Tabla_ValidaciónMétodo!C425</f>
        <v>0</v>
      </c>
      <c r="D425" s="108" t="n">
        <f aca="false">Tabla_Simulada!D425-Tabla_ValidaciónMétodo!D425</f>
        <v>0</v>
      </c>
      <c r="E425" s="108" t="n">
        <f aca="false">Tabla_Simulada!E425-Tabla_ValidaciónMétodo!E425</f>
        <v>0</v>
      </c>
      <c r="F425" s="108" t="n">
        <f aca="false">Tabla_Simulada!F425-Tabla_ValidaciónMétodo!F425</f>
        <v>0</v>
      </c>
      <c r="G425" s="108" t="n">
        <f aca="false">Tabla_Simulada!G425-Tabla_ValidaciónMétodo!G425</f>
        <v>0</v>
      </c>
      <c r="H425" s="108" t="n">
        <f aca="false">Tabla_Simulada!H425-Tabla_ValidaciónMétodo!H425</f>
        <v>0</v>
      </c>
      <c r="I425" s="116" t="n">
        <f aca="false">Tabla_Simulada!I425-Tabla_ValidaciónMétodo!I425</f>
        <v>0</v>
      </c>
      <c r="J425" s="108" t="n">
        <f aca="false">Tabla_Simulada!J425-Tabla_ValidaciónMétodo!J425</f>
        <v>0</v>
      </c>
      <c r="K425" s="116" t="n">
        <f aca="false">Tabla_Simulada!K425-Tabla_ValidaciónMétodo!K425</f>
        <v>0</v>
      </c>
      <c r="L425" s="108" t="n">
        <f aca="false">Tabla_Simulada!L425-Tabla_ValidaciónMétodo!L425</f>
        <v>0</v>
      </c>
      <c r="M425" s="116" t="n">
        <f aca="false">Tabla_Simulada!M425-Tabla_ValidaciónMétodo!M425</f>
        <v>0</v>
      </c>
      <c r="N425" s="108" t="n">
        <f aca="false">Tabla_Simulada!N425-Tabla_ValidaciónMétodo!N425</f>
        <v>0</v>
      </c>
      <c r="O425" s="108" t="n">
        <f aca="false">Tabla_Simulada!P425-Tabla_ValidaciónMétodo!P425</f>
        <v>0</v>
      </c>
      <c r="P425" s="108" t="n">
        <f aca="false">Tabla_Simulada!Q425-Tabla_ValidaciónMétodo!Q425</f>
        <v>0</v>
      </c>
      <c r="Q425" s="108" t="n">
        <f aca="false">Tabla_Simulada!R425-Tabla_ValidaciónMétodo!R425</f>
        <v>0</v>
      </c>
      <c r="S425" s="108" t="n">
        <f aca="false">Tabla_Simulada!T425-Tabla_ValidaciónMétodo!T425</f>
        <v>0</v>
      </c>
      <c r="T425" s="108" t="n">
        <f aca="false">Tabla_Simulada!U425-Tabla_ValidaciónMétodo!U425</f>
        <v>0</v>
      </c>
      <c r="U425" s="108" t="n">
        <f aca="false">Tabla_Simulada!V425-Tabla_ValidaciónMétodo!V425</f>
        <v>0</v>
      </c>
      <c r="V425" s="108" t="n">
        <f aca="false">Tabla_Simulada!W425-Tabla_ValidaciónMétodo!W425</f>
        <v>0</v>
      </c>
      <c r="W425" s="108" t="n">
        <f aca="false">Tabla_Simulada!X425-Tabla_ValidaciónMétodo!X425</f>
        <v>0</v>
      </c>
      <c r="X425" s="108" t="n">
        <f aca="false">Tabla_Simulada!Y425-Tabla_ValidaciónMétodo!Y425</f>
        <v>0</v>
      </c>
      <c r="Y425" s="108" t="n">
        <f aca="false">Tabla_Simulada!Z425-Tabla_ValidaciónMétodo!Z425</f>
        <v>0</v>
      </c>
      <c r="Z425" s="108" t="n">
        <f aca="false">Tabla_Simulada!AA425-Tabla_ValidaciónMétodo!AA425</f>
        <v>0</v>
      </c>
      <c r="AB425" s="112" t="s">
        <v>295</v>
      </c>
      <c r="AC425" s="112" t="n">
        <f aca="false">Tabla_Simulada!AD425-Tabla_ValidaciónMétodo!AD425</f>
        <v>0</v>
      </c>
      <c r="AD425" s="111"/>
      <c r="AE425" s="113" t="n">
        <f aca="false">Tabla_Simulada!AF425-Tabla_ValidaciónMétodo!AF425</f>
        <v>0</v>
      </c>
      <c r="AF425" s="111"/>
      <c r="AG425" s="114" t="n">
        <f aca="false">Tabla_Simulada!AH425-Tabla_ValidaciónMétodo!AH425</f>
        <v>0</v>
      </c>
      <c r="AH425" s="111"/>
      <c r="AI425" s="114" t="n">
        <f aca="false">Tabla_Simulada!AJ425-Tabla_ValidaciónMétodo!AJ425</f>
        <v>0</v>
      </c>
      <c r="AJ425" s="111"/>
      <c r="AK425" s="114" t="n">
        <f aca="false">Tabla_Simulada!AL425-Tabla_ValidaciónMétodo!AL425</f>
        <v>0</v>
      </c>
      <c r="AL425" s="115"/>
      <c r="AM425" s="114" t="n">
        <f aca="false">Tabla_Simulada!AN425-Tabla_ValidaciónMétodo!AN425</f>
        <v>0</v>
      </c>
      <c r="AO425" s="116" t="n">
        <f aca="false">Tabla_Simulada!AP425-Tabla_ValidaciónMétodo!AP425</f>
        <v>0</v>
      </c>
      <c r="AP425" s="108" t="n">
        <f aca="false">Tabla_Simulada!AQ425-Tabla_ValidaciónMétodo!AQ425</f>
        <v>0</v>
      </c>
      <c r="AQ425" s="116" t="n">
        <f aca="false">Tabla_Simulada!AR425-Tabla_ValidaciónMétodo!AR425</f>
        <v>0</v>
      </c>
      <c r="AR425" s="108" t="n">
        <f aca="false">Tabla_Simulada!AS425-Tabla_ValidaciónMétodo!AS425</f>
        <v>0</v>
      </c>
      <c r="AS425" s="116" t="n">
        <f aca="false">Tabla_Simulada!AT425-Tabla_ValidaciónMétodo!AT425</f>
        <v>0</v>
      </c>
      <c r="AT425" s="108" t="n">
        <f aca="false">Tabla_Simulada!AU425-Tabla_ValidaciónMétodo!AU425</f>
        <v>0</v>
      </c>
      <c r="AU425" s="116" t="n">
        <f aca="false">Tabla_Simulada!AV425-Tabla_ValidaciónMétodo!AV425</f>
        <v>0</v>
      </c>
      <c r="AV425" s="108" t="n">
        <f aca="false">Tabla_Simulada!AW425-Tabla_ValidaciónMétodo!AW425</f>
        <v>0</v>
      </c>
      <c r="AW425" s="116" t="n">
        <f aca="false">Tabla_Simulada!AX425-Tabla_ValidaciónMétodo!AX425</f>
        <v>0</v>
      </c>
      <c r="AX425" s="108" t="n">
        <f aca="false">Tabla_Simulada!AY425-Tabla_ValidaciónMétodo!AY425</f>
        <v>0</v>
      </c>
    </row>
    <row r="426" customFormat="false" ht="13.8" hidden="false" customHeight="false" outlineLevel="0" collapsed="false">
      <c r="A426" s="57" t="s">
        <v>72</v>
      </c>
      <c r="AB426" s="112" t="s">
        <v>296</v>
      </c>
      <c r="AC426" s="112" t="n">
        <f aca="false">Tabla_Simulada!AD426-Tabla_ValidaciónMétodo!AD426</f>
        <v>0</v>
      </c>
      <c r="AD426" s="111"/>
      <c r="AE426" s="113" t="n">
        <f aca="false">Tabla_Simulada!AF426-Tabla_ValidaciónMétodo!AF426</f>
        <v>0</v>
      </c>
      <c r="AF426" s="111"/>
      <c r="AG426" s="114" t="n">
        <f aca="false">Tabla_Simulada!AH426-Tabla_ValidaciónMétodo!AH426</f>
        <v>0</v>
      </c>
      <c r="AH426" s="111"/>
      <c r="AI426" s="114" t="n">
        <f aca="false">Tabla_Simulada!AJ426-Tabla_ValidaciónMétodo!AJ426</f>
        <v>0</v>
      </c>
      <c r="AJ426" s="111"/>
      <c r="AK426" s="114" t="n">
        <f aca="false">Tabla_Simulada!AL426-Tabla_ValidaciónMétodo!AL426</f>
        <v>0</v>
      </c>
      <c r="AL426" s="111"/>
      <c r="AM426" s="114"/>
    </row>
    <row r="427" customFormat="false" ht="13.8" hidden="false" customHeight="false" outlineLevel="0" collapsed="false">
      <c r="A427" s="57" t="s">
        <v>82</v>
      </c>
    </row>
    <row r="431" customFormat="false" ht="13.8" hidden="false" customHeight="false" outlineLevel="0" collapsed="false">
      <c r="A431" s="16" t="str">
        <f aca="false">"Tabla " &amp; TEXT((ROW()+24) / 35, "0")</f>
        <v>Tabla 13</v>
      </c>
      <c r="B431" s="16"/>
      <c r="C431" s="16"/>
      <c r="D431" s="16"/>
      <c r="E431" s="16"/>
      <c r="F431" s="16"/>
      <c r="G431" s="16"/>
      <c r="H431" s="16"/>
      <c r="I431" s="16"/>
      <c r="J431" s="16"/>
      <c r="S431" s="189"/>
      <c r="T431" s="189"/>
      <c r="U431" s="189"/>
      <c r="V431" s="189"/>
      <c r="W431" s="189"/>
      <c r="X431" s="189"/>
      <c r="Y431" s="189"/>
      <c r="Z431" s="189"/>
    </row>
    <row r="432" customFormat="false" ht="13.8" hidden="false" customHeight="false" outlineLevel="0" collapsed="false">
      <c r="A432" s="16" t="s">
        <v>188</v>
      </c>
      <c r="B432" s="16"/>
      <c r="C432" s="16"/>
      <c r="D432" s="16"/>
      <c r="E432" s="16"/>
      <c r="F432" s="16"/>
      <c r="G432" s="16"/>
      <c r="H432" s="16"/>
      <c r="I432" s="16"/>
      <c r="J432" s="16"/>
      <c r="S432" s="189"/>
      <c r="T432" s="189"/>
      <c r="U432" s="189"/>
      <c r="V432" s="189"/>
      <c r="W432" s="189"/>
      <c r="X432" s="189"/>
      <c r="Y432" s="189"/>
      <c r="Z432" s="189"/>
    </row>
    <row r="433" customFormat="false" ht="15.8" hidden="false" customHeight="true" outlineLevel="0" collapsed="false">
      <c r="A433" s="66" t="s">
        <v>30</v>
      </c>
      <c r="B433" s="136" t="s">
        <v>275</v>
      </c>
      <c r="C433" s="136"/>
      <c r="D433" s="136"/>
      <c r="E433" s="136"/>
      <c r="F433" s="136"/>
      <c r="G433" s="136"/>
      <c r="H433" s="136"/>
      <c r="I433" s="69" t="s">
        <v>32</v>
      </c>
      <c r="J433" s="69" t="s">
        <v>33</v>
      </c>
      <c r="K433" s="69" t="s">
        <v>276</v>
      </c>
      <c r="L433" s="69" t="s">
        <v>277</v>
      </c>
      <c r="M433" s="69" t="s">
        <v>278</v>
      </c>
      <c r="N433" s="69" t="s">
        <v>34</v>
      </c>
      <c r="O433" s="69" t="s">
        <v>280</v>
      </c>
      <c r="P433" s="69" t="s">
        <v>281</v>
      </c>
      <c r="Q433" s="69" t="s">
        <v>282</v>
      </c>
      <c r="S433" s="136" t="s">
        <v>275</v>
      </c>
      <c r="T433" s="136"/>
      <c r="U433" s="136"/>
      <c r="V433" s="136"/>
      <c r="W433" s="136"/>
      <c r="X433" s="136"/>
      <c r="Y433" s="136"/>
      <c r="Z433" s="136"/>
      <c r="AC433" s="73" t="s">
        <v>284</v>
      </c>
      <c r="AD433" s="73"/>
      <c r="AE433" s="73" t="s">
        <v>285</v>
      </c>
      <c r="AF433" s="73"/>
      <c r="AG433" s="73" t="s">
        <v>286</v>
      </c>
      <c r="AH433" s="73"/>
      <c r="AI433" s="73" t="s">
        <v>287</v>
      </c>
      <c r="AJ433" s="73"/>
      <c r="AK433" s="73" t="s">
        <v>288</v>
      </c>
      <c r="AL433" s="73"/>
      <c r="AM433" s="74" t="s">
        <v>289</v>
      </c>
      <c r="AO433" s="73" t="s">
        <v>284</v>
      </c>
      <c r="AP433" s="73"/>
      <c r="AQ433" s="73" t="s">
        <v>285</v>
      </c>
      <c r="AR433" s="73"/>
      <c r="AS433" s="73" t="s">
        <v>286</v>
      </c>
      <c r="AT433" s="73"/>
      <c r="AU433" s="73" t="s">
        <v>287</v>
      </c>
      <c r="AV433" s="73"/>
      <c r="AW433" s="74" t="s">
        <v>288</v>
      </c>
      <c r="AX433" s="74"/>
    </row>
    <row r="434" customFormat="false" ht="37.3" hidden="false" customHeight="false" outlineLevel="0" collapsed="false">
      <c r="A434" s="66"/>
      <c r="B434" s="137" t="s">
        <v>189</v>
      </c>
      <c r="C434" s="137" t="s">
        <v>190</v>
      </c>
      <c r="D434" s="137" t="s">
        <v>191</v>
      </c>
      <c r="E434" s="137" t="s">
        <v>192</v>
      </c>
      <c r="F434" s="137" t="s">
        <v>193</v>
      </c>
      <c r="G434" s="137" t="s">
        <v>194</v>
      </c>
      <c r="H434" s="137" t="s">
        <v>195</v>
      </c>
      <c r="I434" s="69"/>
      <c r="J434" s="69"/>
      <c r="K434" s="69"/>
      <c r="L434" s="69"/>
      <c r="M434" s="69"/>
      <c r="N434" s="69"/>
      <c r="O434" s="69"/>
      <c r="P434" s="69"/>
      <c r="Q434" s="69"/>
      <c r="S434" s="137" t="s">
        <v>189</v>
      </c>
      <c r="T434" s="137" t="s">
        <v>190</v>
      </c>
      <c r="U434" s="137" t="s">
        <v>191</v>
      </c>
      <c r="V434" s="137" t="s">
        <v>192</v>
      </c>
      <c r="W434" s="137" t="s">
        <v>193</v>
      </c>
      <c r="X434" s="137" t="s">
        <v>194</v>
      </c>
      <c r="Y434" s="137" t="s">
        <v>195</v>
      </c>
      <c r="Z434" s="69" t="s">
        <v>43</v>
      </c>
      <c r="AC434" s="73" t="s">
        <v>290</v>
      </c>
      <c r="AD434" s="73" t="s">
        <v>291</v>
      </c>
      <c r="AE434" s="73" t="s">
        <v>290</v>
      </c>
      <c r="AF434" s="73" t="s">
        <v>291</v>
      </c>
      <c r="AG434" s="73" t="s">
        <v>290</v>
      </c>
      <c r="AH434" s="73" t="s">
        <v>291</v>
      </c>
      <c r="AI434" s="73" t="s">
        <v>290</v>
      </c>
      <c r="AJ434" s="73" t="s">
        <v>291</v>
      </c>
      <c r="AK434" s="73" t="s">
        <v>290</v>
      </c>
      <c r="AL434" s="73" t="s">
        <v>291</v>
      </c>
      <c r="AM434" s="75" t="s">
        <v>292</v>
      </c>
      <c r="AO434" s="73" t="s">
        <v>293</v>
      </c>
      <c r="AP434" s="73" t="s">
        <v>294</v>
      </c>
      <c r="AQ434" s="73" t="s">
        <v>293</v>
      </c>
      <c r="AR434" s="73" t="s">
        <v>294</v>
      </c>
      <c r="AS434" s="73" t="s">
        <v>293</v>
      </c>
      <c r="AT434" s="73" t="s">
        <v>294</v>
      </c>
      <c r="AU434" s="73" t="s">
        <v>293</v>
      </c>
      <c r="AV434" s="73" t="s">
        <v>294</v>
      </c>
      <c r="AW434" s="73" t="s">
        <v>293</v>
      </c>
      <c r="AX434" s="75" t="s">
        <v>294</v>
      </c>
    </row>
    <row r="435" customFormat="false" ht="13.8" hidden="false" customHeight="false" outlineLevel="0" collapsed="false">
      <c r="A435" s="76" t="s">
        <v>44</v>
      </c>
      <c r="B435" s="79" t="n">
        <f aca="false">Tabla_Simulada!B435-Tabla_ValidaciónMétodo!B435</f>
        <v>0</v>
      </c>
      <c r="C435" s="79" t="n">
        <f aca="false">Tabla_Simulada!C435-Tabla_ValidaciónMétodo!C435</f>
        <v>0</v>
      </c>
      <c r="D435" s="79" t="n">
        <f aca="false">Tabla_Simulada!D435-Tabla_ValidaciónMétodo!D435</f>
        <v>0</v>
      </c>
      <c r="E435" s="79" t="n">
        <f aca="false">Tabla_Simulada!E435-Tabla_ValidaciónMétodo!E435</f>
        <v>0</v>
      </c>
      <c r="F435" s="79" t="n">
        <f aca="false">Tabla_Simulada!F435-Tabla_ValidaciónMétodo!F435</f>
        <v>0</v>
      </c>
      <c r="G435" s="79" t="n">
        <f aca="false">Tabla_Simulada!G435-Tabla_ValidaciónMétodo!G435</f>
        <v>0</v>
      </c>
      <c r="H435" s="79" t="n">
        <f aca="false">Tabla_Simulada!H435-Tabla_ValidaciónMétodo!H435</f>
        <v>0</v>
      </c>
      <c r="I435" s="88" t="n">
        <f aca="false">Tabla_Simulada!I435-Tabla_ValidaciónMétodo!I435</f>
        <v>0</v>
      </c>
      <c r="J435" s="79" t="n">
        <f aca="false">Tabla_Simulada!J435-Tabla_ValidaciónMétodo!J435</f>
        <v>0</v>
      </c>
      <c r="K435" s="88" t="n">
        <f aca="false">Tabla_Simulada!K435-Tabla_ValidaciónMétodo!K435</f>
        <v>0</v>
      </c>
      <c r="L435" s="81" t="n">
        <f aca="false">Tabla_Simulada!L435-Tabla_ValidaciónMétodo!L435</f>
        <v>0</v>
      </c>
      <c r="M435" s="94" t="n">
        <f aca="false">Tabla_Simulada!M435-Tabla_ValidaciónMétodo!M435</f>
        <v>0</v>
      </c>
      <c r="N435" s="81" t="n">
        <f aca="false">Tabla_Simulada!N435-Tabla_ValidaciónMétodo!N435</f>
        <v>0</v>
      </c>
      <c r="O435" s="81" t="n">
        <f aca="false">Tabla_Simulada!P435-Tabla_ValidaciónMétodo!P435</f>
        <v>0</v>
      </c>
      <c r="P435" s="81" t="n">
        <f aca="false">Tabla_Simulada!Q435-Tabla_ValidaciónMétodo!Q435</f>
        <v>0</v>
      </c>
      <c r="Q435" s="81" t="n">
        <f aca="false">Tabla_Simulada!R435-Tabla_ValidaciónMétodo!R435</f>
        <v>0</v>
      </c>
      <c r="S435" s="79" t="n">
        <f aca="false">Tabla_Simulada!T435-Tabla_ValidaciónMétodo!T435</f>
        <v>0</v>
      </c>
      <c r="T435" s="79" t="n">
        <f aca="false">Tabla_Simulada!U435-Tabla_ValidaciónMétodo!U435</f>
        <v>0</v>
      </c>
      <c r="U435" s="79" t="n">
        <f aca="false">Tabla_Simulada!V435-Tabla_ValidaciónMétodo!V435</f>
        <v>0</v>
      </c>
      <c r="V435" s="79" t="n">
        <f aca="false">Tabla_Simulada!W435-Tabla_ValidaciónMétodo!W435</f>
        <v>0</v>
      </c>
      <c r="W435" s="79" t="n">
        <f aca="false">Tabla_Simulada!X435-Tabla_ValidaciónMétodo!X435</f>
        <v>0</v>
      </c>
      <c r="X435" s="79" t="n">
        <f aca="false">Tabla_Simulada!Y435-Tabla_ValidaciónMétodo!Y435</f>
        <v>0</v>
      </c>
      <c r="Y435" s="79" t="n">
        <f aca="false">Tabla_Simulada!Z435-Tabla_ValidaciónMétodo!Z435</f>
        <v>0</v>
      </c>
      <c r="Z435" s="79" t="n">
        <f aca="false">Tabla_Simulada!AA435-Tabla_ValidaciónMétodo!AA435</f>
        <v>0</v>
      </c>
      <c r="AC435" s="85" t="n">
        <f aca="false">Tabla_Simulada!AD435-Tabla_ValidaciónMétodo!AD435</f>
        <v>0</v>
      </c>
      <c r="AD435" s="86" t="n">
        <f aca="false">Tabla_Simulada!AE435-Tabla_ValidaciónMétodo!AE435</f>
        <v>0</v>
      </c>
      <c r="AE435" s="87" t="n">
        <f aca="false">Tabla_Simulada!AF435-Tabla_ValidaciónMétodo!AF435</f>
        <v>0</v>
      </c>
      <c r="AF435" s="86" t="n">
        <f aca="false">Tabla_Simulada!AG435-Tabla_ValidaciónMétodo!AG435</f>
        <v>0</v>
      </c>
      <c r="AG435" s="86" t="n">
        <f aca="false">Tabla_Simulada!AH435-Tabla_ValidaciónMétodo!AH435</f>
        <v>0</v>
      </c>
      <c r="AH435" s="86" t="n">
        <f aca="false">Tabla_Simulada!AI435-Tabla_ValidaciónMétodo!AI435</f>
        <v>0</v>
      </c>
      <c r="AI435" s="86" t="n">
        <f aca="false">Tabla_Simulada!AJ435-Tabla_ValidaciónMétodo!AJ435</f>
        <v>0</v>
      </c>
      <c r="AJ435" s="86" t="n">
        <f aca="false">Tabla_Simulada!AK435-Tabla_ValidaciónMétodo!AK435</f>
        <v>0</v>
      </c>
      <c r="AK435" s="86" t="n">
        <f aca="false">Tabla_Simulada!AL435-Tabla_ValidaciónMétodo!AL435</f>
        <v>0</v>
      </c>
      <c r="AL435" s="86" t="n">
        <f aca="false">Tabla_Simulada!AM435-Tabla_ValidaciónMétodo!AM435</f>
        <v>0</v>
      </c>
      <c r="AM435" s="86" t="n">
        <f aca="false">Tabla_Simulada!AN435-Tabla_ValidaciónMétodo!AN435</f>
        <v>0</v>
      </c>
      <c r="AO435" s="88" t="n">
        <f aca="false">Tabla_Simulada!AP435-Tabla_ValidaciónMétodo!AP435</f>
        <v>0</v>
      </c>
      <c r="AP435" s="79" t="n">
        <f aca="false">Tabla_Simulada!AQ435-Tabla_ValidaciónMétodo!AQ435</f>
        <v>0</v>
      </c>
      <c r="AQ435" s="88" t="n">
        <f aca="false">Tabla_Simulada!AR435-Tabla_ValidaciónMétodo!AR435</f>
        <v>0</v>
      </c>
      <c r="AR435" s="79" t="n">
        <f aca="false">Tabla_Simulada!AS435-Tabla_ValidaciónMétodo!AS435</f>
        <v>0</v>
      </c>
      <c r="AS435" s="88" t="n">
        <f aca="false">Tabla_Simulada!AT435-Tabla_ValidaciónMétodo!AT435</f>
        <v>0</v>
      </c>
      <c r="AT435" s="79" t="n">
        <f aca="false">Tabla_Simulada!AU435-Tabla_ValidaciónMétodo!AU435</f>
        <v>0</v>
      </c>
      <c r="AU435" s="88" t="n">
        <f aca="false">Tabla_Simulada!AV435-Tabla_ValidaciónMétodo!AV435</f>
        <v>0</v>
      </c>
      <c r="AV435" s="79" t="n">
        <f aca="false">Tabla_Simulada!AW435-Tabla_ValidaciónMétodo!AW435</f>
        <v>0</v>
      </c>
      <c r="AW435" s="88" t="n">
        <f aca="false">Tabla_Simulada!AX435-Tabla_ValidaciónMétodo!AX435</f>
        <v>0</v>
      </c>
      <c r="AX435" s="79" t="n">
        <f aca="false">Tabla_Simulada!AY435-Tabla_ValidaciónMétodo!AY435</f>
        <v>0</v>
      </c>
    </row>
    <row r="436" customFormat="false" ht="13.8" hidden="false" customHeight="false" outlineLevel="0" collapsed="false">
      <c r="A436" s="89" t="s">
        <v>45</v>
      </c>
      <c r="B436" s="81" t="n">
        <f aca="false">Tabla_Simulada!B436-Tabla_ValidaciónMétodo!B436</f>
        <v>0</v>
      </c>
      <c r="C436" s="81" t="n">
        <f aca="false">Tabla_Simulada!C436-Tabla_ValidaciónMétodo!C436</f>
        <v>0</v>
      </c>
      <c r="D436" s="81" t="n">
        <f aca="false">Tabla_Simulada!D436-Tabla_ValidaciónMétodo!D436</f>
        <v>0</v>
      </c>
      <c r="E436" s="81" t="n">
        <f aca="false">Tabla_Simulada!E436-Tabla_ValidaciónMétodo!E436</f>
        <v>0</v>
      </c>
      <c r="F436" s="81" t="n">
        <f aca="false">Tabla_Simulada!F436-Tabla_ValidaciónMétodo!F436</f>
        <v>0</v>
      </c>
      <c r="G436" s="81" t="n">
        <f aca="false">Tabla_Simulada!G436-Tabla_ValidaciónMétodo!G436</f>
        <v>0</v>
      </c>
      <c r="H436" s="81" t="n">
        <f aca="false">Tabla_Simulada!H436-Tabla_ValidaciónMétodo!H436</f>
        <v>0</v>
      </c>
      <c r="I436" s="94" t="n">
        <f aca="false">Tabla_Simulada!I436-Tabla_ValidaciónMétodo!I436</f>
        <v>0</v>
      </c>
      <c r="J436" s="81" t="n">
        <f aca="false">Tabla_Simulada!J436-Tabla_ValidaciónMétodo!J436</f>
        <v>0</v>
      </c>
      <c r="K436" s="94" t="n">
        <f aca="false">Tabla_Simulada!K436-Tabla_ValidaciónMétodo!K436</f>
        <v>0</v>
      </c>
      <c r="L436" s="81" t="n">
        <f aca="false">Tabla_Simulada!L436-Tabla_ValidaciónMétodo!L436</f>
        <v>0</v>
      </c>
      <c r="M436" s="94" t="n">
        <f aca="false">Tabla_Simulada!M436-Tabla_ValidaciónMétodo!M436</f>
        <v>0</v>
      </c>
      <c r="N436" s="81" t="n">
        <f aca="false">Tabla_Simulada!N436-Tabla_ValidaciónMétodo!N436</f>
        <v>0</v>
      </c>
      <c r="O436" s="81" t="n">
        <f aca="false">Tabla_Simulada!P436-Tabla_ValidaciónMétodo!P436</f>
        <v>0</v>
      </c>
      <c r="P436" s="81" t="n">
        <f aca="false">Tabla_Simulada!Q436-Tabla_ValidaciónMétodo!Q436</f>
        <v>0</v>
      </c>
      <c r="Q436" s="81" t="n">
        <f aca="false">Tabla_Simulada!R436-Tabla_ValidaciónMétodo!R436</f>
        <v>0</v>
      </c>
      <c r="S436" s="81" t="n">
        <f aca="false">Tabla_Simulada!T436-Tabla_ValidaciónMétodo!T436</f>
        <v>0</v>
      </c>
      <c r="T436" s="81" t="n">
        <f aca="false">Tabla_Simulada!U436-Tabla_ValidaciónMétodo!U436</f>
        <v>0</v>
      </c>
      <c r="U436" s="81" t="n">
        <f aca="false">Tabla_Simulada!V436-Tabla_ValidaciónMétodo!V436</f>
        <v>0</v>
      </c>
      <c r="V436" s="81" t="n">
        <f aca="false">Tabla_Simulada!W436-Tabla_ValidaciónMétodo!W436</f>
        <v>0</v>
      </c>
      <c r="W436" s="81" t="n">
        <f aca="false">Tabla_Simulada!X436-Tabla_ValidaciónMétodo!X436</f>
        <v>0</v>
      </c>
      <c r="X436" s="81" t="n">
        <f aca="false">Tabla_Simulada!Y436-Tabla_ValidaciónMétodo!Y436</f>
        <v>0</v>
      </c>
      <c r="Y436" s="81" t="n">
        <f aca="false">Tabla_Simulada!Z436-Tabla_ValidaciónMétodo!Z436</f>
        <v>0</v>
      </c>
      <c r="Z436" s="81" t="n">
        <f aca="false">Tabla_Simulada!AA436-Tabla_ValidaciónMétodo!AA436</f>
        <v>0</v>
      </c>
      <c r="AC436" s="91" t="n">
        <f aca="false">Tabla_Simulada!AD436-Tabla_ValidaciónMétodo!AD436</f>
        <v>0</v>
      </c>
      <c r="AD436" s="92" t="n">
        <f aca="false">Tabla_Simulada!AE436-Tabla_ValidaciónMétodo!AE436</f>
        <v>0</v>
      </c>
      <c r="AE436" s="93" t="n">
        <f aca="false">Tabla_Simulada!AF436-Tabla_ValidaciónMétodo!AF436</f>
        <v>0</v>
      </c>
      <c r="AF436" s="92" t="n">
        <f aca="false">Tabla_Simulada!AG436-Tabla_ValidaciónMétodo!AG436</f>
        <v>0</v>
      </c>
      <c r="AG436" s="92" t="n">
        <f aca="false">Tabla_Simulada!AH436-Tabla_ValidaciónMétodo!AH436</f>
        <v>0</v>
      </c>
      <c r="AH436" s="92" t="n">
        <f aca="false">Tabla_Simulada!AI436-Tabla_ValidaciónMétodo!AI436</f>
        <v>0</v>
      </c>
      <c r="AI436" s="92" t="n">
        <f aca="false">Tabla_Simulada!AJ436-Tabla_ValidaciónMétodo!AJ436</f>
        <v>0</v>
      </c>
      <c r="AJ436" s="92" t="n">
        <f aca="false">Tabla_Simulada!AK436-Tabla_ValidaciónMétodo!AK436</f>
        <v>0</v>
      </c>
      <c r="AK436" s="92" t="n">
        <f aca="false">Tabla_Simulada!AL436-Tabla_ValidaciónMétodo!AL436</f>
        <v>0</v>
      </c>
      <c r="AL436" s="92" t="n">
        <f aca="false">Tabla_Simulada!AM436-Tabla_ValidaciónMétodo!AM436</f>
        <v>0</v>
      </c>
      <c r="AM436" s="92" t="n">
        <f aca="false">Tabla_Simulada!AN436-Tabla_ValidaciónMétodo!AN436</f>
        <v>0</v>
      </c>
      <c r="AO436" s="94" t="n">
        <f aca="false">Tabla_Simulada!AP436-Tabla_ValidaciónMétodo!AP436</f>
        <v>0</v>
      </c>
      <c r="AP436" s="81" t="n">
        <f aca="false">Tabla_Simulada!AQ436-Tabla_ValidaciónMétodo!AQ436</f>
        <v>0</v>
      </c>
      <c r="AQ436" s="94" t="n">
        <f aca="false">Tabla_Simulada!AR436-Tabla_ValidaciónMétodo!AR436</f>
        <v>0</v>
      </c>
      <c r="AR436" s="81" t="n">
        <f aca="false">Tabla_Simulada!AS436-Tabla_ValidaciónMétodo!AS436</f>
        <v>0</v>
      </c>
      <c r="AS436" s="94" t="n">
        <f aca="false">Tabla_Simulada!AT436-Tabla_ValidaciónMétodo!AT436</f>
        <v>0</v>
      </c>
      <c r="AT436" s="81" t="n">
        <f aca="false">Tabla_Simulada!AU436-Tabla_ValidaciónMétodo!AU436</f>
        <v>0</v>
      </c>
      <c r="AU436" s="94" t="n">
        <f aca="false">Tabla_Simulada!AV436-Tabla_ValidaciónMétodo!AV436</f>
        <v>0</v>
      </c>
      <c r="AV436" s="81" t="n">
        <f aca="false">Tabla_Simulada!AW436-Tabla_ValidaciónMétodo!AW436</f>
        <v>0</v>
      </c>
      <c r="AW436" s="94" t="n">
        <f aca="false">Tabla_Simulada!AX436-Tabla_ValidaciónMétodo!AX436</f>
        <v>0</v>
      </c>
      <c r="AX436" s="81" t="n">
        <f aca="false">Tabla_Simulada!AY436-Tabla_ValidaciónMétodo!AY436</f>
        <v>0</v>
      </c>
    </row>
    <row r="437" customFormat="false" ht="13.8" hidden="false" customHeight="false" outlineLevel="0" collapsed="false">
      <c r="A437" s="89" t="s">
        <v>46</v>
      </c>
      <c r="B437" s="81" t="n">
        <f aca="false">Tabla_Simulada!B437-Tabla_ValidaciónMétodo!B437</f>
        <v>0</v>
      </c>
      <c r="C437" s="81" t="n">
        <f aca="false">Tabla_Simulada!C437-Tabla_ValidaciónMétodo!C437</f>
        <v>0</v>
      </c>
      <c r="D437" s="81" t="n">
        <f aca="false">Tabla_Simulada!D437-Tabla_ValidaciónMétodo!D437</f>
        <v>0</v>
      </c>
      <c r="E437" s="81" t="n">
        <f aca="false">Tabla_Simulada!E437-Tabla_ValidaciónMétodo!E437</f>
        <v>0</v>
      </c>
      <c r="F437" s="81" t="n">
        <f aca="false">Tabla_Simulada!F437-Tabla_ValidaciónMétodo!F437</f>
        <v>0</v>
      </c>
      <c r="G437" s="81" t="n">
        <f aca="false">Tabla_Simulada!G437-Tabla_ValidaciónMétodo!G437</f>
        <v>0</v>
      </c>
      <c r="H437" s="81" t="n">
        <f aca="false">Tabla_Simulada!H437-Tabla_ValidaciónMétodo!H437</f>
        <v>0</v>
      </c>
      <c r="I437" s="94" t="n">
        <f aca="false">Tabla_Simulada!I437-Tabla_ValidaciónMétodo!I437</f>
        <v>0</v>
      </c>
      <c r="J437" s="81" t="n">
        <f aca="false">Tabla_Simulada!J437-Tabla_ValidaciónMétodo!J437</f>
        <v>0</v>
      </c>
      <c r="K437" s="94" t="n">
        <f aca="false">Tabla_Simulada!K437-Tabla_ValidaciónMétodo!K437</f>
        <v>0</v>
      </c>
      <c r="L437" s="81" t="n">
        <f aca="false">Tabla_Simulada!L437-Tabla_ValidaciónMétodo!L437</f>
        <v>0</v>
      </c>
      <c r="M437" s="94" t="n">
        <f aca="false">Tabla_Simulada!M437-Tabla_ValidaciónMétodo!M437</f>
        <v>0</v>
      </c>
      <c r="N437" s="81" t="n">
        <f aca="false">Tabla_Simulada!N437-Tabla_ValidaciónMétodo!N437</f>
        <v>0</v>
      </c>
      <c r="O437" s="81" t="n">
        <f aca="false">Tabla_Simulada!P437-Tabla_ValidaciónMétodo!P437</f>
        <v>0</v>
      </c>
      <c r="P437" s="81" t="n">
        <f aca="false">Tabla_Simulada!Q437-Tabla_ValidaciónMétodo!Q437</f>
        <v>0</v>
      </c>
      <c r="Q437" s="81" t="n">
        <f aca="false">Tabla_Simulada!R437-Tabla_ValidaciónMétodo!R437</f>
        <v>0</v>
      </c>
      <c r="S437" s="81" t="n">
        <f aca="false">Tabla_Simulada!T437-Tabla_ValidaciónMétodo!T437</f>
        <v>0</v>
      </c>
      <c r="T437" s="81" t="n">
        <f aca="false">Tabla_Simulada!U437-Tabla_ValidaciónMétodo!U437</f>
        <v>0</v>
      </c>
      <c r="U437" s="81" t="n">
        <f aca="false">Tabla_Simulada!V437-Tabla_ValidaciónMétodo!V437</f>
        <v>0</v>
      </c>
      <c r="V437" s="81" t="n">
        <f aca="false">Tabla_Simulada!W437-Tabla_ValidaciónMétodo!W437</f>
        <v>0</v>
      </c>
      <c r="W437" s="81" t="n">
        <f aca="false">Tabla_Simulada!X437-Tabla_ValidaciónMétodo!X437</f>
        <v>0</v>
      </c>
      <c r="X437" s="81" t="n">
        <f aca="false">Tabla_Simulada!Y437-Tabla_ValidaciónMétodo!Y437</f>
        <v>0</v>
      </c>
      <c r="Y437" s="81" t="n">
        <f aca="false">Tabla_Simulada!Z437-Tabla_ValidaciónMétodo!Z437</f>
        <v>0</v>
      </c>
      <c r="Z437" s="81" t="n">
        <f aca="false">Tabla_Simulada!AA437-Tabla_ValidaciónMétodo!AA437</f>
        <v>0</v>
      </c>
      <c r="AC437" s="91" t="n">
        <f aca="false">Tabla_Simulada!AD437-Tabla_ValidaciónMétodo!AD437</f>
        <v>0</v>
      </c>
      <c r="AD437" s="92" t="n">
        <f aca="false">Tabla_Simulada!AE437-Tabla_ValidaciónMétodo!AE437</f>
        <v>0</v>
      </c>
      <c r="AE437" s="93" t="n">
        <f aca="false">Tabla_Simulada!AF437-Tabla_ValidaciónMétodo!AF437</f>
        <v>0</v>
      </c>
      <c r="AF437" s="92" t="n">
        <f aca="false">Tabla_Simulada!AG437-Tabla_ValidaciónMétodo!AG437</f>
        <v>0</v>
      </c>
      <c r="AG437" s="92" t="n">
        <f aca="false">Tabla_Simulada!AH437-Tabla_ValidaciónMétodo!AH437</f>
        <v>0</v>
      </c>
      <c r="AH437" s="92" t="n">
        <f aca="false">Tabla_Simulada!AI437-Tabla_ValidaciónMétodo!AI437</f>
        <v>0</v>
      </c>
      <c r="AI437" s="92" t="n">
        <f aca="false">Tabla_Simulada!AJ437-Tabla_ValidaciónMétodo!AJ437</f>
        <v>0</v>
      </c>
      <c r="AJ437" s="92" t="n">
        <f aca="false">Tabla_Simulada!AK437-Tabla_ValidaciónMétodo!AK437</f>
        <v>0</v>
      </c>
      <c r="AK437" s="92" t="n">
        <f aca="false">Tabla_Simulada!AL437-Tabla_ValidaciónMétodo!AL437</f>
        <v>0</v>
      </c>
      <c r="AL437" s="92" t="n">
        <f aca="false">Tabla_Simulada!AM437-Tabla_ValidaciónMétodo!AM437</f>
        <v>0</v>
      </c>
      <c r="AM437" s="92" t="n">
        <f aca="false">Tabla_Simulada!AN437-Tabla_ValidaciónMétodo!AN437</f>
        <v>0</v>
      </c>
      <c r="AO437" s="94" t="n">
        <f aca="false">Tabla_Simulada!AP437-Tabla_ValidaciónMétodo!AP437</f>
        <v>0</v>
      </c>
      <c r="AP437" s="81" t="n">
        <f aca="false">Tabla_Simulada!AQ437-Tabla_ValidaciónMétodo!AQ437</f>
        <v>0</v>
      </c>
      <c r="AQ437" s="94" t="n">
        <f aca="false">Tabla_Simulada!AR437-Tabla_ValidaciónMétodo!AR437</f>
        <v>0</v>
      </c>
      <c r="AR437" s="81" t="n">
        <f aca="false">Tabla_Simulada!AS437-Tabla_ValidaciónMétodo!AS437</f>
        <v>0</v>
      </c>
      <c r="AS437" s="94" t="n">
        <f aca="false">Tabla_Simulada!AT437-Tabla_ValidaciónMétodo!AT437</f>
        <v>0</v>
      </c>
      <c r="AT437" s="81" t="n">
        <f aca="false">Tabla_Simulada!AU437-Tabla_ValidaciónMétodo!AU437</f>
        <v>0</v>
      </c>
      <c r="AU437" s="94" t="n">
        <f aca="false">Tabla_Simulada!AV437-Tabla_ValidaciónMétodo!AV437</f>
        <v>0</v>
      </c>
      <c r="AV437" s="81" t="n">
        <f aca="false">Tabla_Simulada!AW437-Tabla_ValidaciónMétodo!AW437</f>
        <v>0</v>
      </c>
      <c r="AW437" s="94" t="n">
        <f aca="false">Tabla_Simulada!AX437-Tabla_ValidaciónMétodo!AX437</f>
        <v>0</v>
      </c>
      <c r="AX437" s="81" t="n">
        <f aca="false">Tabla_Simulada!AY437-Tabla_ValidaciónMétodo!AY437</f>
        <v>0</v>
      </c>
    </row>
    <row r="438" customFormat="false" ht="13.8" hidden="false" customHeight="false" outlineLevel="0" collapsed="false">
      <c r="A438" s="89" t="s">
        <v>47</v>
      </c>
      <c r="B438" s="81" t="n">
        <f aca="false">Tabla_Simulada!B438-Tabla_ValidaciónMétodo!B438</f>
        <v>0</v>
      </c>
      <c r="C438" s="81" t="n">
        <f aca="false">Tabla_Simulada!C438-Tabla_ValidaciónMétodo!C438</f>
        <v>0</v>
      </c>
      <c r="D438" s="81" t="n">
        <f aca="false">Tabla_Simulada!D438-Tabla_ValidaciónMétodo!D438</f>
        <v>0</v>
      </c>
      <c r="E438" s="81" t="n">
        <f aca="false">Tabla_Simulada!E438-Tabla_ValidaciónMétodo!E438</f>
        <v>0</v>
      </c>
      <c r="F438" s="81" t="n">
        <f aca="false">Tabla_Simulada!F438-Tabla_ValidaciónMétodo!F438</f>
        <v>0</v>
      </c>
      <c r="G438" s="81" t="n">
        <f aca="false">Tabla_Simulada!G438-Tabla_ValidaciónMétodo!G438</f>
        <v>0</v>
      </c>
      <c r="H438" s="81" t="n">
        <f aca="false">Tabla_Simulada!H438-Tabla_ValidaciónMétodo!H438</f>
        <v>0</v>
      </c>
      <c r="I438" s="94" t="n">
        <f aca="false">Tabla_Simulada!I438-Tabla_ValidaciónMétodo!I438</f>
        <v>0</v>
      </c>
      <c r="J438" s="81" t="n">
        <f aca="false">Tabla_Simulada!J438-Tabla_ValidaciónMétodo!J438</f>
        <v>0</v>
      </c>
      <c r="K438" s="94" t="n">
        <f aca="false">Tabla_Simulada!K438-Tabla_ValidaciónMétodo!K438</f>
        <v>0</v>
      </c>
      <c r="L438" s="81" t="n">
        <f aca="false">Tabla_Simulada!L438-Tabla_ValidaciónMétodo!L438</f>
        <v>0</v>
      </c>
      <c r="M438" s="94" t="n">
        <f aca="false">Tabla_Simulada!M438-Tabla_ValidaciónMétodo!M438</f>
        <v>0</v>
      </c>
      <c r="N438" s="81" t="n">
        <f aca="false">Tabla_Simulada!N438-Tabla_ValidaciónMétodo!N438</f>
        <v>0</v>
      </c>
      <c r="O438" s="81" t="n">
        <f aca="false">Tabla_Simulada!P438-Tabla_ValidaciónMétodo!P438</f>
        <v>0</v>
      </c>
      <c r="P438" s="81" t="n">
        <f aca="false">Tabla_Simulada!Q438-Tabla_ValidaciónMétodo!Q438</f>
        <v>0</v>
      </c>
      <c r="Q438" s="81" t="n">
        <f aca="false">Tabla_Simulada!R438-Tabla_ValidaciónMétodo!R438</f>
        <v>0</v>
      </c>
      <c r="S438" s="81" t="n">
        <f aca="false">Tabla_Simulada!T438-Tabla_ValidaciónMétodo!T438</f>
        <v>0</v>
      </c>
      <c r="T438" s="81" t="n">
        <f aca="false">Tabla_Simulada!U438-Tabla_ValidaciónMétodo!U438</f>
        <v>0</v>
      </c>
      <c r="U438" s="81" t="n">
        <f aca="false">Tabla_Simulada!V438-Tabla_ValidaciónMétodo!V438</f>
        <v>0</v>
      </c>
      <c r="V438" s="81" t="n">
        <f aca="false">Tabla_Simulada!W438-Tabla_ValidaciónMétodo!W438</f>
        <v>0</v>
      </c>
      <c r="W438" s="81" t="n">
        <f aca="false">Tabla_Simulada!X438-Tabla_ValidaciónMétodo!X438</f>
        <v>0</v>
      </c>
      <c r="X438" s="81" t="n">
        <f aca="false">Tabla_Simulada!Y438-Tabla_ValidaciónMétodo!Y438</f>
        <v>0</v>
      </c>
      <c r="Y438" s="81" t="n">
        <f aca="false">Tabla_Simulada!Z438-Tabla_ValidaciónMétodo!Z438</f>
        <v>0</v>
      </c>
      <c r="Z438" s="81" t="n">
        <f aca="false">Tabla_Simulada!AA438-Tabla_ValidaciónMétodo!AA438</f>
        <v>0</v>
      </c>
      <c r="AC438" s="91" t="n">
        <f aca="false">Tabla_Simulada!AD438-Tabla_ValidaciónMétodo!AD438</f>
        <v>0</v>
      </c>
      <c r="AD438" s="92" t="n">
        <f aca="false">Tabla_Simulada!AE438-Tabla_ValidaciónMétodo!AE438</f>
        <v>0</v>
      </c>
      <c r="AE438" s="93" t="n">
        <f aca="false">Tabla_Simulada!AF438-Tabla_ValidaciónMétodo!AF438</f>
        <v>0</v>
      </c>
      <c r="AF438" s="92" t="n">
        <f aca="false">Tabla_Simulada!AG438-Tabla_ValidaciónMétodo!AG438</f>
        <v>0</v>
      </c>
      <c r="AG438" s="92" t="n">
        <f aca="false">Tabla_Simulada!AH438-Tabla_ValidaciónMétodo!AH438</f>
        <v>0</v>
      </c>
      <c r="AH438" s="92" t="n">
        <f aca="false">Tabla_Simulada!AI438-Tabla_ValidaciónMétodo!AI438</f>
        <v>0</v>
      </c>
      <c r="AI438" s="92" t="n">
        <f aca="false">Tabla_Simulada!AJ438-Tabla_ValidaciónMétodo!AJ438</f>
        <v>0</v>
      </c>
      <c r="AJ438" s="92" t="n">
        <f aca="false">Tabla_Simulada!AK438-Tabla_ValidaciónMétodo!AK438</f>
        <v>0</v>
      </c>
      <c r="AK438" s="92" t="n">
        <f aca="false">Tabla_Simulada!AL438-Tabla_ValidaciónMétodo!AL438</f>
        <v>0</v>
      </c>
      <c r="AL438" s="92" t="n">
        <f aca="false">Tabla_Simulada!AM438-Tabla_ValidaciónMétodo!AM438</f>
        <v>0</v>
      </c>
      <c r="AM438" s="92" t="n">
        <f aca="false">Tabla_Simulada!AN438-Tabla_ValidaciónMétodo!AN438</f>
        <v>0</v>
      </c>
      <c r="AO438" s="94" t="n">
        <f aca="false">Tabla_Simulada!AP438-Tabla_ValidaciónMétodo!AP438</f>
        <v>0</v>
      </c>
      <c r="AP438" s="81" t="n">
        <f aca="false">Tabla_Simulada!AQ438-Tabla_ValidaciónMétodo!AQ438</f>
        <v>0</v>
      </c>
      <c r="AQ438" s="94" t="n">
        <f aca="false">Tabla_Simulada!AR438-Tabla_ValidaciónMétodo!AR438</f>
        <v>0</v>
      </c>
      <c r="AR438" s="81" t="n">
        <f aca="false">Tabla_Simulada!AS438-Tabla_ValidaciónMétodo!AS438</f>
        <v>0</v>
      </c>
      <c r="AS438" s="94" t="n">
        <f aca="false">Tabla_Simulada!AT438-Tabla_ValidaciónMétodo!AT438</f>
        <v>0</v>
      </c>
      <c r="AT438" s="81" t="n">
        <f aca="false">Tabla_Simulada!AU438-Tabla_ValidaciónMétodo!AU438</f>
        <v>0</v>
      </c>
      <c r="AU438" s="94" t="n">
        <f aca="false">Tabla_Simulada!AV438-Tabla_ValidaciónMétodo!AV438</f>
        <v>0</v>
      </c>
      <c r="AV438" s="81" t="n">
        <f aca="false">Tabla_Simulada!AW438-Tabla_ValidaciónMétodo!AW438</f>
        <v>0</v>
      </c>
      <c r="AW438" s="94" t="n">
        <f aca="false">Tabla_Simulada!AX438-Tabla_ValidaciónMétodo!AX438</f>
        <v>0</v>
      </c>
      <c r="AX438" s="81" t="n">
        <f aca="false">Tabla_Simulada!AY438-Tabla_ValidaciónMétodo!AY438</f>
        <v>0</v>
      </c>
    </row>
    <row r="439" customFormat="false" ht="13.8" hidden="false" customHeight="false" outlineLevel="0" collapsed="false">
      <c r="A439" s="89" t="s">
        <v>48</v>
      </c>
      <c r="B439" s="81" t="n">
        <f aca="false">Tabla_Simulada!B439-Tabla_ValidaciónMétodo!B439</f>
        <v>0</v>
      </c>
      <c r="C439" s="81" t="n">
        <f aca="false">Tabla_Simulada!C439-Tabla_ValidaciónMétodo!C439</f>
        <v>0</v>
      </c>
      <c r="D439" s="81" t="n">
        <f aca="false">Tabla_Simulada!D439-Tabla_ValidaciónMétodo!D439</f>
        <v>0</v>
      </c>
      <c r="E439" s="81" t="n">
        <f aca="false">Tabla_Simulada!E439-Tabla_ValidaciónMétodo!E439</f>
        <v>0</v>
      </c>
      <c r="F439" s="81" t="n">
        <f aca="false">Tabla_Simulada!F439-Tabla_ValidaciónMétodo!F439</f>
        <v>0</v>
      </c>
      <c r="G439" s="81" t="n">
        <f aca="false">Tabla_Simulada!G439-Tabla_ValidaciónMétodo!G439</f>
        <v>0</v>
      </c>
      <c r="H439" s="81" t="n">
        <f aca="false">Tabla_Simulada!H439-Tabla_ValidaciónMétodo!H439</f>
        <v>0</v>
      </c>
      <c r="I439" s="94" t="n">
        <f aca="false">Tabla_Simulada!I439-Tabla_ValidaciónMétodo!I439</f>
        <v>0</v>
      </c>
      <c r="J439" s="81" t="n">
        <f aca="false">Tabla_Simulada!J439-Tabla_ValidaciónMétodo!J439</f>
        <v>0</v>
      </c>
      <c r="K439" s="94" t="n">
        <f aca="false">Tabla_Simulada!K439-Tabla_ValidaciónMétodo!K439</f>
        <v>0</v>
      </c>
      <c r="L439" s="81" t="n">
        <f aca="false">Tabla_Simulada!L439-Tabla_ValidaciónMétodo!L439</f>
        <v>0</v>
      </c>
      <c r="M439" s="94" t="n">
        <f aca="false">Tabla_Simulada!M439-Tabla_ValidaciónMétodo!M439</f>
        <v>0</v>
      </c>
      <c r="N439" s="81" t="n">
        <f aca="false">Tabla_Simulada!N439-Tabla_ValidaciónMétodo!N439</f>
        <v>0</v>
      </c>
      <c r="O439" s="81" t="n">
        <f aca="false">Tabla_Simulada!P439-Tabla_ValidaciónMétodo!P439</f>
        <v>0</v>
      </c>
      <c r="P439" s="81" t="n">
        <f aca="false">Tabla_Simulada!Q439-Tabla_ValidaciónMétodo!Q439</f>
        <v>0</v>
      </c>
      <c r="Q439" s="81" t="n">
        <f aca="false">Tabla_Simulada!R439-Tabla_ValidaciónMétodo!R439</f>
        <v>0</v>
      </c>
      <c r="S439" s="81" t="n">
        <f aca="false">Tabla_Simulada!T439-Tabla_ValidaciónMétodo!T439</f>
        <v>0</v>
      </c>
      <c r="T439" s="81" t="n">
        <f aca="false">Tabla_Simulada!U439-Tabla_ValidaciónMétodo!U439</f>
        <v>0</v>
      </c>
      <c r="U439" s="81" t="n">
        <f aca="false">Tabla_Simulada!V439-Tabla_ValidaciónMétodo!V439</f>
        <v>0</v>
      </c>
      <c r="V439" s="81" t="n">
        <f aca="false">Tabla_Simulada!W439-Tabla_ValidaciónMétodo!W439</f>
        <v>0</v>
      </c>
      <c r="W439" s="81" t="n">
        <f aca="false">Tabla_Simulada!X439-Tabla_ValidaciónMétodo!X439</f>
        <v>0</v>
      </c>
      <c r="X439" s="81" t="n">
        <f aca="false">Tabla_Simulada!Y439-Tabla_ValidaciónMétodo!Y439</f>
        <v>0</v>
      </c>
      <c r="Y439" s="81" t="n">
        <f aca="false">Tabla_Simulada!Z439-Tabla_ValidaciónMétodo!Z439</f>
        <v>0</v>
      </c>
      <c r="Z439" s="81" t="n">
        <f aca="false">Tabla_Simulada!AA439-Tabla_ValidaciónMétodo!AA439</f>
        <v>0</v>
      </c>
      <c r="AC439" s="91" t="n">
        <f aca="false">Tabla_Simulada!AD439-Tabla_ValidaciónMétodo!AD439</f>
        <v>0</v>
      </c>
      <c r="AD439" s="92" t="n">
        <f aca="false">Tabla_Simulada!AE439-Tabla_ValidaciónMétodo!AE439</f>
        <v>0</v>
      </c>
      <c r="AE439" s="93" t="n">
        <f aca="false">Tabla_Simulada!AF439-Tabla_ValidaciónMétodo!AF439</f>
        <v>0</v>
      </c>
      <c r="AF439" s="92" t="n">
        <f aca="false">Tabla_Simulada!AG439-Tabla_ValidaciónMétodo!AG439</f>
        <v>0</v>
      </c>
      <c r="AG439" s="92" t="n">
        <f aca="false">Tabla_Simulada!AH439-Tabla_ValidaciónMétodo!AH439</f>
        <v>0</v>
      </c>
      <c r="AH439" s="92" t="n">
        <f aca="false">Tabla_Simulada!AI439-Tabla_ValidaciónMétodo!AI439</f>
        <v>0</v>
      </c>
      <c r="AI439" s="92" t="n">
        <f aca="false">Tabla_Simulada!AJ439-Tabla_ValidaciónMétodo!AJ439</f>
        <v>0</v>
      </c>
      <c r="AJ439" s="92" t="n">
        <f aca="false">Tabla_Simulada!AK439-Tabla_ValidaciónMétodo!AK439</f>
        <v>0</v>
      </c>
      <c r="AK439" s="92" t="n">
        <f aca="false">Tabla_Simulada!AL439-Tabla_ValidaciónMétodo!AL439</f>
        <v>0</v>
      </c>
      <c r="AL439" s="92" t="n">
        <f aca="false">Tabla_Simulada!AM439-Tabla_ValidaciónMétodo!AM439</f>
        <v>0</v>
      </c>
      <c r="AM439" s="92" t="n">
        <f aca="false">Tabla_Simulada!AN439-Tabla_ValidaciónMétodo!AN439</f>
        <v>0</v>
      </c>
      <c r="AO439" s="94" t="n">
        <f aca="false">Tabla_Simulada!AP439-Tabla_ValidaciónMétodo!AP439</f>
        <v>0</v>
      </c>
      <c r="AP439" s="81" t="n">
        <f aca="false">Tabla_Simulada!AQ439-Tabla_ValidaciónMétodo!AQ439</f>
        <v>0</v>
      </c>
      <c r="AQ439" s="94" t="n">
        <f aca="false">Tabla_Simulada!AR439-Tabla_ValidaciónMétodo!AR439</f>
        <v>0</v>
      </c>
      <c r="AR439" s="81" t="n">
        <f aca="false">Tabla_Simulada!AS439-Tabla_ValidaciónMétodo!AS439</f>
        <v>0</v>
      </c>
      <c r="AS439" s="94" t="n">
        <f aca="false">Tabla_Simulada!AT439-Tabla_ValidaciónMétodo!AT439</f>
        <v>0</v>
      </c>
      <c r="AT439" s="81" t="n">
        <f aca="false">Tabla_Simulada!AU439-Tabla_ValidaciónMétodo!AU439</f>
        <v>0</v>
      </c>
      <c r="AU439" s="94" t="n">
        <f aca="false">Tabla_Simulada!AV439-Tabla_ValidaciónMétodo!AV439</f>
        <v>0</v>
      </c>
      <c r="AV439" s="81" t="n">
        <f aca="false">Tabla_Simulada!AW439-Tabla_ValidaciónMétodo!AW439</f>
        <v>0</v>
      </c>
      <c r="AW439" s="94" t="n">
        <f aca="false">Tabla_Simulada!AX439-Tabla_ValidaciónMétodo!AX439</f>
        <v>0</v>
      </c>
      <c r="AX439" s="81" t="n">
        <f aca="false">Tabla_Simulada!AY439-Tabla_ValidaciónMétodo!AY439</f>
        <v>0</v>
      </c>
    </row>
    <row r="440" customFormat="false" ht="13.8" hidden="false" customHeight="false" outlineLevel="0" collapsed="false">
      <c r="A440" s="89" t="s">
        <v>49</v>
      </c>
      <c r="B440" s="81" t="n">
        <f aca="false">Tabla_Simulada!B440-Tabla_ValidaciónMétodo!B440</f>
        <v>0</v>
      </c>
      <c r="C440" s="81" t="n">
        <f aca="false">Tabla_Simulada!C440-Tabla_ValidaciónMétodo!C440</f>
        <v>0</v>
      </c>
      <c r="D440" s="81" t="n">
        <f aca="false">Tabla_Simulada!D440-Tabla_ValidaciónMétodo!D440</f>
        <v>0</v>
      </c>
      <c r="E440" s="81" t="n">
        <f aca="false">Tabla_Simulada!E440-Tabla_ValidaciónMétodo!E440</f>
        <v>0</v>
      </c>
      <c r="F440" s="81" t="n">
        <f aca="false">Tabla_Simulada!F440-Tabla_ValidaciónMétodo!F440</f>
        <v>0</v>
      </c>
      <c r="G440" s="81" t="n">
        <f aca="false">Tabla_Simulada!G440-Tabla_ValidaciónMétodo!G440</f>
        <v>0</v>
      </c>
      <c r="H440" s="81" t="n">
        <f aca="false">Tabla_Simulada!H440-Tabla_ValidaciónMétodo!H440</f>
        <v>0</v>
      </c>
      <c r="I440" s="94" t="n">
        <f aca="false">Tabla_Simulada!I440-Tabla_ValidaciónMétodo!I440</f>
        <v>0</v>
      </c>
      <c r="J440" s="81" t="n">
        <f aca="false">Tabla_Simulada!J440-Tabla_ValidaciónMétodo!J440</f>
        <v>0</v>
      </c>
      <c r="K440" s="94" t="n">
        <f aca="false">Tabla_Simulada!K440-Tabla_ValidaciónMétodo!K440</f>
        <v>0</v>
      </c>
      <c r="L440" s="81" t="n">
        <f aca="false">Tabla_Simulada!L440-Tabla_ValidaciónMétodo!L440</f>
        <v>0</v>
      </c>
      <c r="M440" s="94" t="n">
        <f aca="false">Tabla_Simulada!M440-Tabla_ValidaciónMétodo!M440</f>
        <v>0</v>
      </c>
      <c r="N440" s="81" t="n">
        <f aca="false">Tabla_Simulada!N440-Tabla_ValidaciónMétodo!N440</f>
        <v>0</v>
      </c>
      <c r="O440" s="81" t="n">
        <f aca="false">Tabla_Simulada!P440-Tabla_ValidaciónMétodo!P440</f>
        <v>0</v>
      </c>
      <c r="P440" s="81" t="n">
        <f aca="false">Tabla_Simulada!Q440-Tabla_ValidaciónMétodo!Q440</f>
        <v>0</v>
      </c>
      <c r="Q440" s="81" t="n">
        <f aca="false">Tabla_Simulada!R440-Tabla_ValidaciónMétodo!R440</f>
        <v>0</v>
      </c>
      <c r="S440" s="81" t="n">
        <f aca="false">Tabla_Simulada!T440-Tabla_ValidaciónMétodo!T440</f>
        <v>0</v>
      </c>
      <c r="T440" s="81" t="n">
        <f aca="false">Tabla_Simulada!U440-Tabla_ValidaciónMétodo!U440</f>
        <v>0</v>
      </c>
      <c r="U440" s="81" t="n">
        <f aca="false">Tabla_Simulada!V440-Tabla_ValidaciónMétodo!V440</f>
        <v>0</v>
      </c>
      <c r="V440" s="81" t="n">
        <f aca="false">Tabla_Simulada!W440-Tabla_ValidaciónMétodo!W440</f>
        <v>0</v>
      </c>
      <c r="W440" s="81" t="n">
        <f aca="false">Tabla_Simulada!X440-Tabla_ValidaciónMétodo!X440</f>
        <v>0</v>
      </c>
      <c r="X440" s="81" t="n">
        <f aca="false">Tabla_Simulada!Y440-Tabla_ValidaciónMétodo!Y440</f>
        <v>0</v>
      </c>
      <c r="Y440" s="81" t="n">
        <f aca="false">Tabla_Simulada!Z440-Tabla_ValidaciónMétodo!Z440</f>
        <v>0</v>
      </c>
      <c r="Z440" s="81" t="n">
        <f aca="false">Tabla_Simulada!AA440-Tabla_ValidaciónMétodo!AA440</f>
        <v>0</v>
      </c>
      <c r="AC440" s="91" t="n">
        <f aca="false">Tabla_Simulada!AD440-Tabla_ValidaciónMétodo!AD440</f>
        <v>0</v>
      </c>
      <c r="AD440" s="92" t="n">
        <f aca="false">Tabla_Simulada!AE440-Tabla_ValidaciónMétodo!AE440</f>
        <v>0</v>
      </c>
      <c r="AE440" s="93" t="n">
        <f aca="false">Tabla_Simulada!AF440-Tabla_ValidaciónMétodo!AF440</f>
        <v>0</v>
      </c>
      <c r="AF440" s="92" t="n">
        <f aca="false">Tabla_Simulada!AG440-Tabla_ValidaciónMétodo!AG440</f>
        <v>0</v>
      </c>
      <c r="AG440" s="92" t="n">
        <f aca="false">Tabla_Simulada!AH440-Tabla_ValidaciónMétodo!AH440</f>
        <v>0</v>
      </c>
      <c r="AH440" s="92" t="n">
        <f aca="false">Tabla_Simulada!AI440-Tabla_ValidaciónMétodo!AI440</f>
        <v>0</v>
      </c>
      <c r="AI440" s="92" t="n">
        <f aca="false">Tabla_Simulada!AJ440-Tabla_ValidaciónMétodo!AJ440</f>
        <v>0</v>
      </c>
      <c r="AJ440" s="92" t="n">
        <f aca="false">Tabla_Simulada!AK440-Tabla_ValidaciónMétodo!AK440</f>
        <v>0</v>
      </c>
      <c r="AK440" s="92" t="n">
        <f aca="false">Tabla_Simulada!AL440-Tabla_ValidaciónMétodo!AL440</f>
        <v>0</v>
      </c>
      <c r="AL440" s="92" t="n">
        <f aca="false">Tabla_Simulada!AM440-Tabla_ValidaciónMétodo!AM440</f>
        <v>0</v>
      </c>
      <c r="AM440" s="92" t="n">
        <f aca="false">Tabla_Simulada!AN440-Tabla_ValidaciónMétodo!AN440</f>
        <v>0</v>
      </c>
      <c r="AO440" s="94" t="n">
        <f aca="false">Tabla_Simulada!AP440-Tabla_ValidaciónMétodo!AP440</f>
        <v>0</v>
      </c>
      <c r="AP440" s="81" t="n">
        <f aca="false">Tabla_Simulada!AQ440-Tabla_ValidaciónMétodo!AQ440</f>
        <v>0</v>
      </c>
      <c r="AQ440" s="94" t="n">
        <f aca="false">Tabla_Simulada!AR440-Tabla_ValidaciónMétodo!AR440</f>
        <v>0</v>
      </c>
      <c r="AR440" s="81" t="n">
        <f aca="false">Tabla_Simulada!AS440-Tabla_ValidaciónMétodo!AS440</f>
        <v>0</v>
      </c>
      <c r="AS440" s="94" t="n">
        <f aca="false">Tabla_Simulada!AT440-Tabla_ValidaciónMétodo!AT440</f>
        <v>0</v>
      </c>
      <c r="AT440" s="81" t="n">
        <f aca="false">Tabla_Simulada!AU440-Tabla_ValidaciónMétodo!AU440</f>
        <v>0</v>
      </c>
      <c r="AU440" s="94" t="n">
        <f aca="false">Tabla_Simulada!AV440-Tabla_ValidaciónMétodo!AV440</f>
        <v>0</v>
      </c>
      <c r="AV440" s="81" t="n">
        <f aca="false">Tabla_Simulada!AW440-Tabla_ValidaciónMétodo!AW440</f>
        <v>0</v>
      </c>
      <c r="AW440" s="94" t="n">
        <f aca="false">Tabla_Simulada!AX440-Tabla_ValidaciónMétodo!AX440</f>
        <v>0</v>
      </c>
      <c r="AX440" s="81" t="n">
        <f aca="false">Tabla_Simulada!AY440-Tabla_ValidaciónMétodo!AY440</f>
        <v>0</v>
      </c>
    </row>
    <row r="441" customFormat="false" ht="13.8" hidden="false" customHeight="false" outlineLevel="0" collapsed="false">
      <c r="A441" s="89" t="s">
        <v>50</v>
      </c>
      <c r="B441" s="81" t="n">
        <f aca="false">Tabla_Simulada!B441-Tabla_ValidaciónMétodo!B441</f>
        <v>0</v>
      </c>
      <c r="C441" s="81" t="n">
        <f aca="false">Tabla_Simulada!C441-Tabla_ValidaciónMétodo!C441</f>
        <v>0</v>
      </c>
      <c r="D441" s="81" t="n">
        <f aca="false">Tabla_Simulada!D441-Tabla_ValidaciónMétodo!D441</f>
        <v>0</v>
      </c>
      <c r="E441" s="81" t="n">
        <f aca="false">Tabla_Simulada!E441-Tabla_ValidaciónMétodo!E441</f>
        <v>0</v>
      </c>
      <c r="F441" s="81" t="n">
        <f aca="false">Tabla_Simulada!F441-Tabla_ValidaciónMétodo!F441</f>
        <v>0</v>
      </c>
      <c r="G441" s="81" t="n">
        <f aca="false">Tabla_Simulada!G441-Tabla_ValidaciónMétodo!G441</f>
        <v>0</v>
      </c>
      <c r="H441" s="81" t="n">
        <f aca="false">Tabla_Simulada!H441-Tabla_ValidaciónMétodo!H441</f>
        <v>0</v>
      </c>
      <c r="I441" s="94" t="n">
        <f aca="false">Tabla_Simulada!I441-Tabla_ValidaciónMétodo!I441</f>
        <v>0</v>
      </c>
      <c r="J441" s="81" t="n">
        <f aca="false">Tabla_Simulada!J441-Tabla_ValidaciónMétodo!J441</f>
        <v>0</v>
      </c>
      <c r="K441" s="94" t="n">
        <f aca="false">Tabla_Simulada!K441-Tabla_ValidaciónMétodo!K441</f>
        <v>0</v>
      </c>
      <c r="L441" s="81" t="n">
        <f aca="false">Tabla_Simulada!L441-Tabla_ValidaciónMétodo!L441</f>
        <v>0</v>
      </c>
      <c r="M441" s="94" t="n">
        <f aca="false">Tabla_Simulada!M441-Tabla_ValidaciónMétodo!M441</f>
        <v>0</v>
      </c>
      <c r="N441" s="81" t="n">
        <f aca="false">Tabla_Simulada!N441-Tabla_ValidaciónMétodo!N441</f>
        <v>0</v>
      </c>
      <c r="O441" s="81" t="n">
        <f aca="false">Tabla_Simulada!P441-Tabla_ValidaciónMétodo!P441</f>
        <v>0</v>
      </c>
      <c r="P441" s="81" t="n">
        <f aca="false">Tabla_Simulada!Q441-Tabla_ValidaciónMétodo!Q441</f>
        <v>0</v>
      </c>
      <c r="Q441" s="81" t="n">
        <f aca="false">Tabla_Simulada!R441-Tabla_ValidaciónMétodo!R441</f>
        <v>0</v>
      </c>
      <c r="S441" s="81" t="n">
        <f aca="false">Tabla_Simulada!T441-Tabla_ValidaciónMétodo!T441</f>
        <v>0</v>
      </c>
      <c r="T441" s="81" t="n">
        <f aca="false">Tabla_Simulada!U441-Tabla_ValidaciónMétodo!U441</f>
        <v>0</v>
      </c>
      <c r="U441" s="81" t="n">
        <f aca="false">Tabla_Simulada!V441-Tabla_ValidaciónMétodo!V441</f>
        <v>0</v>
      </c>
      <c r="V441" s="81" t="n">
        <f aca="false">Tabla_Simulada!W441-Tabla_ValidaciónMétodo!W441</f>
        <v>0</v>
      </c>
      <c r="W441" s="81" t="n">
        <f aca="false">Tabla_Simulada!X441-Tabla_ValidaciónMétodo!X441</f>
        <v>0</v>
      </c>
      <c r="X441" s="81" t="n">
        <f aca="false">Tabla_Simulada!Y441-Tabla_ValidaciónMétodo!Y441</f>
        <v>0</v>
      </c>
      <c r="Y441" s="81" t="n">
        <f aca="false">Tabla_Simulada!Z441-Tabla_ValidaciónMétodo!Z441</f>
        <v>0</v>
      </c>
      <c r="Z441" s="81" t="n">
        <f aca="false">Tabla_Simulada!AA441-Tabla_ValidaciónMétodo!AA441</f>
        <v>0</v>
      </c>
      <c r="AC441" s="91" t="n">
        <f aca="false">Tabla_Simulada!AD441-Tabla_ValidaciónMétodo!AD441</f>
        <v>0</v>
      </c>
      <c r="AD441" s="92" t="n">
        <f aca="false">Tabla_Simulada!AE441-Tabla_ValidaciónMétodo!AE441</f>
        <v>0</v>
      </c>
      <c r="AE441" s="93" t="n">
        <f aca="false">Tabla_Simulada!AF441-Tabla_ValidaciónMétodo!AF441</f>
        <v>0</v>
      </c>
      <c r="AF441" s="92" t="n">
        <f aca="false">Tabla_Simulada!AG441-Tabla_ValidaciónMétodo!AG441</f>
        <v>0</v>
      </c>
      <c r="AG441" s="92" t="n">
        <f aca="false">Tabla_Simulada!AH441-Tabla_ValidaciónMétodo!AH441</f>
        <v>0</v>
      </c>
      <c r="AH441" s="92" t="n">
        <f aca="false">Tabla_Simulada!AI441-Tabla_ValidaciónMétodo!AI441</f>
        <v>0</v>
      </c>
      <c r="AI441" s="92" t="n">
        <f aca="false">Tabla_Simulada!AJ441-Tabla_ValidaciónMétodo!AJ441</f>
        <v>0</v>
      </c>
      <c r="AJ441" s="92" t="n">
        <f aca="false">Tabla_Simulada!AK441-Tabla_ValidaciónMétodo!AK441</f>
        <v>0</v>
      </c>
      <c r="AK441" s="92" t="n">
        <f aca="false">Tabla_Simulada!AL441-Tabla_ValidaciónMétodo!AL441</f>
        <v>0</v>
      </c>
      <c r="AL441" s="92" t="n">
        <f aca="false">Tabla_Simulada!AM441-Tabla_ValidaciónMétodo!AM441</f>
        <v>0</v>
      </c>
      <c r="AM441" s="92" t="n">
        <f aca="false">Tabla_Simulada!AN441-Tabla_ValidaciónMétodo!AN441</f>
        <v>0</v>
      </c>
      <c r="AO441" s="94" t="n">
        <f aca="false">Tabla_Simulada!AP441-Tabla_ValidaciónMétodo!AP441</f>
        <v>0</v>
      </c>
      <c r="AP441" s="81" t="n">
        <f aca="false">Tabla_Simulada!AQ441-Tabla_ValidaciónMétodo!AQ441</f>
        <v>0</v>
      </c>
      <c r="AQ441" s="94" t="n">
        <f aca="false">Tabla_Simulada!AR441-Tabla_ValidaciónMétodo!AR441</f>
        <v>0</v>
      </c>
      <c r="AR441" s="81" t="n">
        <f aca="false">Tabla_Simulada!AS441-Tabla_ValidaciónMétodo!AS441</f>
        <v>0</v>
      </c>
      <c r="AS441" s="94" t="n">
        <f aca="false">Tabla_Simulada!AT441-Tabla_ValidaciónMétodo!AT441</f>
        <v>0</v>
      </c>
      <c r="AT441" s="81" t="n">
        <f aca="false">Tabla_Simulada!AU441-Tabla_ValidaciónMétodo!AU441</f>
        <v>0</v>
      </c>
      <c r="AU441" s="94" t="n">
        <f aca="false">Tabla_Simulada!AV441-Tabla_ValidaciónMétodo!AV441</f>
        <v>0</v>
      </c>
      <c r="AV441" s="81" t="n">
        <f aca="false">Tabla_Simulada!AW441-Tabla_ValidaciónMétodo!AW441</f>
        <v>0</v>
      </c>
      <c r="AW441" s="94" t="n">
        <f aca="false">Tabla_Simulada!AX441-Tabla_ValidaciónMétodo!AX441</f>
        <v>0</v>
      </c>
      <c r="AX441" s="81" t="n">
        <f aca="false">Tabla_Simulada!AY441-Tabla_ValidaciónMétodo!AY441</f>
        <v>0</v>
      </c>
    </row>
    <row r="442" customFormat="false" ht="13.8" hidden="false" customHeight="false" outlineLevel="0" collapsed="false">
      <c r="A442" s="89" t="s">
        <v>51</v>
      </c>
      <c r="B442" s="81" t="n">
        <f aca="false">Tabla_Simulada!B442-Tabla_ValidaciónMétodo!B442</f>
        <v>0</v>
      </c>
      <c r="C442" s="81" t="n">
        <f aca="false">Tabla_Simulada!C442-Tabla_ValidaciónMétodo!C442</f>
        <v>0</v>
      </c>
      <c r="D442" s="81" t="n">
        <f aca="false">Tabla_Simulada!D442-Tabla_ValidaciónMétodo!D442</f>
        <v>0</v>
      </c>
      <c r="E442" s="81" t="n">
        <f aca="false">Tabla_Simulada!E442-Tabla_ValidaciónMétodo!E442</f>
        <v>0</v>
      </c>
      <c r="F442" s="81" t="n">
        <f aca="false">Tabla_Simulada!F442-Tabla_ValidaciónMétodo!F442</f>
        <v>0</v>
      </c>
      <c r="G442" s="81" t="n">
        <f aca="false">Tabla_Simulada!G442-Tabla_ValidaciónMétodo!G442</f>
        <v>0</v>
      </c>
      <c r="H442" s="81" t="n">
        <f aca="false">Tabla_Simulada!H442-Tabla_ValidaciónMétodo!H442</f>
        <v>0</v>
      </c>
      <c r="I442" s="94" t="n">
        <f aca="false">Tabla_Simulada!I442-Tabla_ValidaciónMétodo!I442</f>
        <v>0</v>
      </c>
      <c r="J442" s="81" t="n">
        <f aca="false">Tabla_Simulada!J442-Tabla_ValidaciónMétodo!J442</f>
        <v>0</v>
      </c>
      <c r="K442" s="94" t="n">
        <f aca="false">Tabla_Simulada!K442-Tabla_ValidaciónMétodo!K442</f>
        <v>0</v>
      </c>
      <c r="L442" s="81" t="n">
        <f aca="false">Tabla_Simulada!L442-Tabla_ValidaciónMétodo!L442</f>
        <v>0</v>
      </c>
      <c r="M442" s="94" t="n">
        <f aca="false">Tabla_Simulada!M442-Tabla_ValidaciónMétodo!M442</f>
        <v>0</v>
      </c>
      <c r="N442" s="81" t="n">
        <f aca="false">Tabla_Simulada!N442-Tabla_ValidaciónMétodo!N442</f>
        <v>0</v>
      </c>
      <c r="O442" s="81" t="n">
        <f aca="false">Tabla_Simulada!P442-Tabla_ValidaciónMétodo!P442</f>
        <v>0</v>
      </c>
      <c r="P442" s="81" t="n">
        <f aca="false">Tabla_Simulada!Q442-Tabla_ValidaciónMétodo!Q442</f>
        <v>0</v>
      </c>
      <c r="Q442" s="81" t="n">
        <f aca="false">Tabla_Simulada!R442-Tabla_ValidaciónMétodo!R442</f>
        <v>0</v>
      </c>
      <c r="S442" s="81" t="n">
        <f aca="false">Tabla_Simulada!T442-Tabla_ValidaciónMétodo!T442</f>
        <v>0</v>
      </c>
      <c r="T442" s="81" t="n">
        <f aca="false">Tabla_Simulada!U442-Tabla_ValidaciónMétodo!U442</f>
        <v>0</v>
      </c>
      <c r="U442" s="81" t="n">
        <f aca="false">Tabla_Simulada!V442-Tabla_ValidaciónMétodo!V442</f>
        <v>0</v>
      </c>
      <c r="V442" s="81" t="n">
        <f aca="false">Tabla_Simulada!W442-Tabla_ValidaciónMétodo!W442</f>
        <v>0</v>
      </c>
      <c r="W442" s="81" t="n">
        <f aca="false">Tabla_Simulada!X442-Tabla_ValidaciónMétodo!X442</f>
        <v>0</v>
      </c>
      <c r="X442" s="81" t="n">
        <f aca="false">Tabla_Simulada!Y442-Tabla_ValidaciónMétodo!Y442</f>
        <v>0</v>
      </c>
      <c r="Y442" s="81" t="n">
        <f aca="false">Tabla_Simulada!Z442-Tabla_ValidaciónMétodo!Z442</f>
        <v>0</v>
      </c>
      <c r="Z442" s="81" t="n">
        <f aca="false">Tabla_Simulada!AA442-Tabla_ValidaciónMétodo!AA442</f>
        <v>0</v>
      </c>
      <c r="AC442" s="91" t="n">
        <f aca="false">Tabla_Simulada!AD442-Tabla_ValidaciónMétodo!AD442</f>
        <v>0</v>
      </c>
      <c r="AD442" s="92" t="n">
        <f aca="false">Tabla_Simulada!AE442-Tabla_ValidaciónMétodo!AE442</f>
        <v>0</v>
      </c>
      <c r="AE442" s="93" t="n">
        <f aca="false">Tabla_Simulada!AF442-Tabla_ValidaciónMétodo!AF442</f>
        <v>0</v>
      </c>
      <c r="AF442" s="92" t="n">
        <f aca="false">Tabla_Simulada!AG442-Tabla_ValidaciónMétodo!AG442</f>
        <v>0</v>
      </c>
      <c r="AG442" s="92" t="n">
        <f aca="false">Tabla_Simulada!AH442-Tabla_ValidaciónMétodo!AH442</f>
        <v>0</v>
      </c>
      <c r="AH442" s="92" t="n">
        <f aca="false">Tabla_Simulada!AI442-Tabla_ValidaciónMétodo!AI442</f>
        <v>0</v>
      </c>
      <c r="AI442" s="92" t="n">
        <f aca="false">Tabla_Simulada!AJ442-Tabla_ValidaciónMétodo!AJ442</f>
        <v>0</v>
      </c>
      <c r="AJ442" s="92" t="n">
        <f aca="false">Tabla_Simulada!AK442-Tabla_ValidaciónMétodo!AK442</f>
        <v>0</v>
      </c>
      <c r="AK442" s="92" t="n">
        <f aca="false">Tabla_Simulada!AL442-Tabla_ValidaciónMétodo!AL442</f>
        <v>0</v>
      </c>
      <c r="AL442" s="92" t="n">
        <f aca="false">Tabla_Simulada!AM442-Tabla_ValidaciónMétodo!AM442</f>
        <v>0</v>
      </c>
      <c r="AM442" s="92" t="n">
        <f aca="false">Tabla_Simulada!AN442-Tabla_ValidaciónMétodo!AN442</f>
        <v>0</v>
      </c>
      <c r="AO442" s="94" t="n">
        <f aca="false">Tabla_Simulada!AP442-Tabla_ValidaciónMétodo!AP442</f>
        <v>0</v>
      </c>
      <c r="AP442" s="81" t="n">
        <f aca="false">Tabla_Simulada!AQ442-Tabla_ValidaciónMétodo!AQ442</f>
        <v>0</v>
      </c>
      <c r="AQ442" s="94" t="n">
        <f aca="false">Tabla_Simulada!AR442-Tabla_ValidaciónMétodo!AR442</f>
        <v>0</v>
      </c>
      <c r="AR442" s="81" t="n">
        <f aca="false">Tabla_Simulada!AS442-Tabla_ValidaciónMétodo!AS442</f>
        <v>0</v>
      </c>
      <c r="AS442" s="94" t="n">
        <f aca="false">Tabla_Simulada!AT442-Tabla_ValidaciónMétodo!AT442</f>
        <v>0</v>
      </c>
      <c r="AT442" s="81" t="n">
        <f aca="false">Tabla_Simulada!AU442-Tabla_ValidaciónMétodo!AU442</f>
        <v>0</v>
      </c>
      <c r="AU442" s="94" t="n">
        <f aca="false">Tabla_Simulada!AV442-Tabla_ValidaciónMétodo!AV442</f>
        <v>0</v>
      </c>
      <c r="AV442" s="81" t="n">
        <f aca="false">Tabla_Simulada!AW442-Tabla_ValidaciónMétodo!AW442</f>
        <v>0</v>
      </c>
      <c r="AW442" s="94" t="n">
        <f aca="false">Tabla_Simulada!AX442-Tabla_ValidaciónMétodo!AX442</f>
        <v>0</v>
      </c>
      <c r="AX442" s="81" t="n">
        <f aca="false">Tabla_Simulada!AY442-Tabla_ValidaciónMétodo!AY442</f>
        <v>0</v>
      </c>
    </row>
    <row r="443" customFormat="false" ht="13.8" hidden="false" customHeight="false" outlineLevel="0" collapsed="false">
      <c r="A443" s="89" t="s">
        <v>52</v>
      </c>
      <c r="B443" s="81" t="n">
        <f aca="false">Tabla_Simulada!B443-Tabla_ValidaciónMétodo!B443</f>
        <v>0</v>
      </c>
      <c r="C443" s="81" t="n">
        <f aca="false">Tabla_Simulada!C443-Tabla_ValidaciónMétodo!C443</f>
        <v>0</v>
      </c>
      <c r="D443" s="81" t="n">
        <f aca="false">Tabla_Simulada!D443-Tabla_ValidaciónMétodo!D443</f>
        <v>0</v>
      </c>
      <c r="E443" s="81" t="n">
        <f aca="false">Tabla_Simulada!E443-Tabla_ValidaciónMétodo!E443</f>
        <v>0</v>
      </c>
      <c r="F443" s="81" t="n">
        <f aca="false">Tabla_Simulada!F443-Tabla_ValidaciónMétodo!F443</f>
        <v>0</v>
      </c>
      <c r="G443" s="81" t="n">
        <f aca="false">Tabla_Simulada!G443-Tabla_ValidaciónMétodo!G443</f>
        <v>0</v>
      </c>
      <c r="H443" s="81" t="n">
        <f aca="false">Tabla_Simulada!H443-Tabla_ValidaciónMétodo!H443</f>
        <v>0</v>
      </c>
      <c r="I443" s="94" t="n">
        <f aca="false">Tabla_Simulada!I443-Tabla_ValidaciónMétodo!I443</f>
        <v>0</v>
      </c>
      <c r="J443" s="81" t="n">
        <f aca="false">Tabla_Simulada!J443-Tabla_ValidaciónMétodo!J443</f>
        <v>0</v>
      </c>
      <c r="K443" s="94" t="n">
        <f aca="false">Tabla_Simulada!K443-Tabla_ValidaciónMétodo!K443</f>
        <v>0</v>
      </c>
      <c r="L443" s="81" t="n">
        <f aca="false">Tabla_Simulada!L443-Tabla_ValidaciónMétodo!L443</f>
        <v>0</v>
      </c>
      <c r="M443" s="94" t="n">
        <f aca="false">Tabla_Simulada!M443-Tabla_ValidaciónMétodo!M443</f>
        <v>0</v>
      </c>
      <c r="N443" s="81" t="n">
        <f aca="false">Tabla_Simulada!N443-Tabla_ValidaciónMétodo!N443</f>
        <v>0</v>
      </c>
      <c r="O443" s="81" t="n">
        <f aca="false">Tabla_Simulada!P443-Tabla_ValidaciónMétodo!P443</f>
        <v>0</v>
      </c>
      <c r="P443" s="81" t="n">
        <f aca="false">Tabla_Simulada!Q443-Tabla_ValidaciónMétodo!Q443</f>
        <v>0</v>
      </c>
      <c r="Q443" s="81" t="n">
        <f aca="false">Tabla_Simulada!R443-Tabla_ValidaciónMétodo!R443</f>
        <v>0</v>
      </c>
      <c r="S443" s="81" t="n">
        <f aca="false">Tabla_Simulada!T443-Tabla_ValidaciónMétodo!T443</f>
        <v>0</v>
      </c>
      <c r="T443" s="81" t="n">
        <f aca="false">Tabla_Simulada!U443-Tabla_ValidaciónMétodo!U443</f>
        <v>0</v>
      </c>
      <c r="U443" s="81" t="n">
        <f aca="false">Tabla_Simulada!V443-Tabla_ValidaciónMétodo!V443</f>
        <v>0</v>
      </c>
      <c r="V443" s="81" t="n">
        <f aca="false">Tabla_Simulada!W443-Tabla_ValidaciónMétodo!W443</f>
        <v>0</v>
      </c>
      <c r="W443" s="81" t="n">
        <f aca="false">Tabla_Simulada!X443-Tabla_ValidaciónMétodo!X443</f>
        <v>0</v>
      </c>
      <c r="X443" s="81" t="n">
        <f aca="false">Tabla_Simulada!Y443-Tabla_ValidaciónMétodo!Y443</f>
        <v>0</v>
      </c>
      <c r="Y443" s="81" t="n">
        <f aca="false">Tabla_Simulada!Z443-Tabla_ValidaciónMétodo!Z443</f>
        <v>0</v>
      </c>
      <c r="Z443" s="81" t="n">
        <f aca="false">Tabla_Simulada!AA443-Tabla_ValidaciónMétodo!AA443</f>
        <v>0</v>
      </c>
      <c r="AC443" s="91" t="n">
        <f aca="false">Tabla_Simulada!AD443-Tabla_ValidaciónMétodo!AD443</f>
        <v>0</v>
      </c>
      <c r="AD443" s="92" t="n">
        <f aca="false">Tabla_Simulada!AE443-Tabla_ValidaciónMétodo!AE443</f>
        <v>0</v>
      </c>
      <c r="AE443" s="93" t="n">
        <f aca="false">Tabla_Simulada!AF443-Tabla_ValidaciónMétodo!AF443</f>
        <v>0</v>
      </c>
      <c r="AF443" s="92" t="n">
        <f aca="false">Tabla_Simulada!AG443-Tabla_ValidaciónMétodo!AG443</f>
        <v>0</v>
      </c>
      <c r="AG443" s="92" t="n">
        <f aca="false">Tabla_Simulada!AH443-Tabla_ValidaciónMétodo!AH443</f>
        <v>0</v>
      </c>
      <c r="AH443" s="92" t="n">
        <f aca="false">Tabla_Simulada!AI443-Tabla_ValidaciónMétodo!AI443</f>
        <v>0</v>
      </c>
      <c r="AI443" s="92" t="n">
        <f aca="false">Tabla_Simulada!AJ443-Tabla_ValidaciónMétodo!AJ443</f>
        <v>0</v>
      </c>
      <c r="AJ443" s="92" t="n">
        <f aca="false">Tabla_Simulada!AK443-Tabla_ValidaciónMétodo!AK443</f>
        <v>0</v>
      </c>
      <c r="AK443" s="92" t="n">
        <f aca="false">Tabla_Simulada!AL443-Tabla_ValidaciónMétodo!AL443</f>
        <v>0</v>
      </c>
      <c r="AL443" s="92" t="n">
        <f aca="false">Tabla_Simulada!AM443-Tabla_ValidaciónMétodo!AM443</f>
        <v>0</v>
      </c>
      <c r="AM443" s="92" t="n">
        <f aca="false">Tabla_Simulada!AN443-Tabla_ValidaciónMétodo!AN443</f>
        <v>0</v>
      </c>
      <c r="AO443" s="94" t="n">
        <f aca="false">Tabla_Simulada!AP443-Tabla_ValidaciónMétodo!AP443</f>
        <v>0</v>
      </c>
      <c r="AP443" s="81" t="n">
        <f aca="false">Tabla_Simulada!AQ443-Tabla_ValidaciónMétodo!AQ443</f>
        <v>0</v>
      </c>
      <c r="AQ443" s="94" t="n">
        <f aca="false">Tabla_Simulada!AR443-Tabla_ValidaciónMétodo!AR443</f>
        <v>0</v>
      </c>
      <c r="AR443" s="81" t="n">
        <f aca="false">Tabla_Simulada!AS443-Tabla_ValidaciónMétodo!AS443</f>
        <v>0</v>
      </c>
      <c r="AS443" s="94" t="n">
        <f aca="false">Tabla_Simulada!AT443-Tabla_ValidaciónMétodo!AT443</f>
        <v>0</v>
      </c>
      <c r="AT443" s="81" t="n">
        <f aca="false">Tabla_Simulada!AU443-Tabla_ValidaciónMétodo!AU443</f>
        <v>0</v>
      </c>
      <c r="AU443" s="94" t="n">
        <f aca="false">Tabla_Simulada!AV443-Tabla_ValidaciónMétodo!AV443</f>
        <v>0</v>
      </c>
      <c r="AV443" s="81" t="n">
        <f aca="false">Tabla_Simulada!AW443-Tabla_ValidaciónMétodo!AW443</f>
        <v>0</v>
      </c>
      <c r="AW443" s="94" t="n">
        <f aca="false">Tabla_Simulada!AX443-Tabla_ValidaciónMétodo!AX443</f>
        <v>0</v>
      </c>
      <c r="AX443" s="81" t="n">
        <f aca="false">Tabla_Simulada!AY443-Tabla_ValidaciónMétodo!AY443</f>
        <v>0</v>
      </c>
    </row>
    <row r="444" customFormat="false" ht="13.8" hidden="false" customHeight="false" outlineLevel="0" collapsed="false">
      <c r="A444" s="89" t="s">
        <v>53</v>
      </c>
      <c r="B444" s="81" t="n">
        <f aca="false">Tabla_Simulada!B444-Tabla_ValidaciónMétodo!B444</f>
        <v>0</v>
      </c>
      <c r="C444" s="81" t="n">
        <f aca="false">Tabla_Simulada!C444-Tabla_ValidaciónMétodo!C444</f>
        <v>0</v>
      </c>
      <c r="D444" s="81" t="n">
        <f aca="false">Tabla_Simulada!D444-Tabla_ValidaciónMétodo!D444</f>
        <v>0</v>
      </c>
      <c r="E444" s="81" t="n">
        <f aca="false">Tabla_Simulada!E444-Tabla_ValidaciónMétodo!E444</f>
        <v>0</v>
      </c>
      <c r="F444" s="81" t="n">
        <f aca="false">Tabla_Simulada!F444-Tabla_ValidaciónMétodo!F444</f>
        <v>0</v>
      </c>
      <c r="G444" s="81" t="n">
        <f aca="false">Tabla_Simulada!G444-Tabla_ValidaciónMétodo!G444</f>
        <v>0</v>
      </c>
      <c r="H444" s="81" t="n">
        <f aca="false">Tabla_Simulada!H444-Tabla_ValidaciónMétodo!H444</f>
        <v>0</v>
      </c>
      <c r="I444" s="94" t="n">
        <f aca="false">Tabla_Simulada!I444-Tabla_ValidaciónMétodo!I444</f>
        <v>0</v>
      </c>
      <c r="J444" s="81" t="n">
        <f aca="false">Tabla_Simulada!J444-Tabla_ValidaciónMétodo!J444</f>
        <v>0</v>
      </c>
      <c r="K444" s="94" t="n">
        <f aca="false">Tabla_Simulada!K444-Tabla_ValidaciónMétodo!K444</f>
        <v>0</v>
      </c>
      <c r="L444" s="81" t="n">
        <f aca="false">Tabla_Simulada!L444-Tabla_ValidaciónMétodo!L444</f>
        <v>0</v>
      </c>
      <c r="M444" s="94" t="n">
        <f aca="false">Tabla_Simulada!M444-Tabla_ValidaciónMétodo!M444</f>
        <v>0</v>
      </c>
      <c r="N444" s="81" t="n">
        <f aca="false">Tabla_Simulada!N444-Tabla_ValidaciónMétodo!N444</f>
        <v>0</v>
      </c>
      <c r="O444" s="81" t="n">
        <f aca="false">Tabla_Simulada!P444-Tabla_ValidaciónMétodo!P444</f>
        <v>0</v>
      </c>
      <c r="P444" s="81" t="n">
        <f aca="false">Tabla_Simulada!Q444-Tabla_ValidaciónMétodo!Q444</f>
        <v>0</v>
      </c>
      <c r="Q444" s="81" t="n">
        <f aca="false">Tabla_Simulada!R444-Tabla_ValidaciónMétodo!R444</f>
        <v>0</v>
      </c>
      <c r="S444" s="81" t="n">
        <f aca="false">Tabla_Simulada!T444-Tabla_ValidaciónMétodo!T444</f>
        <v>0</v>
      </c>
      <c r="T444" s="81" t="n">
        <f aca="false">Tabla_Simulada!U444-Tabla_ValidaciónMétodo!U444</f>
        <v>0</v>
      </c>
      <c r="U444" s="81" t="n">
        <f aca="false">Tabla_Simulada!V444-Tabla_ValidaciónMétodo!V444</f>
        <v>0</v>
      </c>
      <c r="V444" s="81" t="n">
        <f aca="false">Tabla_Simulada!W444-Tabla_ValidaciónMétodo!W444</f>
        <v>0</v>
      </c>
      <c r="W444" s="81" t="n">
        <f aca="false">Tabla_Simulada!X444-Tabla_ValidaciónMétodo!X444</f>
        <v>0</v>
      </c>
      <c r="X444" s="81" t="n">
        <f aca="false">Tabla_Simulada!Y444-Tabla_ValidaciónMétodo!Y444</f>
        <v>0</v>
      </c>
      <c r="Y444" s="81" t="n">
        <f aca="false">Tabla_Simulada!Z444-Tabla_ValidaciónMétodo!Z444</f>
        <v>0</v>
      </c>
      <c r="Z444" s="81" t="n">
        <f aca="false">Tabla_Simulada!AA444-Tabla_ValidaciónMétodo!AA444</f>
        <v>0</v>
      </c>
      <c r="AC444" s="91" t="n">
        <f aca="false">Tabla_Simulada!AD444-Tabla_ValidaciónMétodo!AD444</f>
        <v>0</v>
      </c>
      <c r="AD444" s="92" t="n">
        <f aca="false">Tabla_Simulada!AE444-Tabla_ValidaciónMétodo!AE444</f>
        <v>0</v>
      </c>
      <c r="AE444" s="93" t="n">
        <f aca="false">Tabla_Simulada!AF444-Tabla_ValidaciónMétodo!AF444</f>
        <v>0</v>
      </c>
      <c r="AF444" s="92" t="n">
        <f aca="false">Tabla_Simulada!AG444-Tabla_ValidaciónMétodo!AG444</f>
        <v>0</v>
      </c>
      <c r="AG444" s="92" t="n">
        <f aca="false">Tabla_Simulada!AH444-Tabla_ValidaciónMétodo!AH444</f>
        <v>0</v>
      </c>
      <c r="AH444" s="92" t="n">
        <f aca="false">Tabla_Simulada!AI444-Tabla_ValidaciónMétodo!AI444</f>
        <v>0</v>
      </c>
      <c r="AI444" s="92" t="n">
        <f aca="false">Tabla_Simulada!AJ444-Tabla_ValidaciónMétodo!AJ444</f>
        <v>0</v>
      </c>
      <c r="AJ444" s="92" t="n">
        <f aca="false">Tabla_Simulada!AK444-Tabla_ValidaciónMétodo!AK444</f>
        <v>0</v>
      </c>
      <c r="AK444" s="92" t="n">
        <f aca="false">Tabla_Simulada!AL444-Tabla_ValidaciónMétodo!AL444</f>
        <v>0</v>
      </c>
      <c r="AL444" s="92" t="n">
        <f aca="false">Tabla_Simulada!AM444-Tabla_ValidaciónMétodo!AM444</f>
        <v>0</v>
      </c>
      <c r="AM444" s="92" t="n">
        <f aca="false">Tabla_Simulada!AN444-Tabla_ValidaciónMétodo!AN444</f>
        <v>0</v>
      </c>
      <c r="AO444" s="94" t="n">
        <f aca="false">Tabla_Simulada!AP444-Tabla_ValidaciónMétodo!AP444</f>
        <v>0</v>
      </c>
      <c r="AP444" s="81" t="n">
        <f aca="false">Tabla_Simulada!AQ444-Tabla_ValidaciónMétodo!AQ444</f>
        <v>0</v>
      </c>
      <c r="AQ444" s="94" t="n">
        <f aca="false">Tabla_Simulada!AR444-Tabla_ValidaciónMétodo!AR444</f>
        <v>0</v>
      </c>
      <c r="AR444" s="81" t="n">
        <f aca="false">Tabla_Simulada!AS444-Tabla_ValidaciónMétodo!AS444</f>
        <v>0</v>
      </c>
      <c r="AS444" s="94" t="n">
        <f aca="false">Tabla_Simulada!AT444-Tabla_ValidaciónMétodo!AT444</f>
        <v>0</v>
      </c>
      <c r="AT444" s="81" t="n">
        <f aca="false">Tabla_Simulada!AU444-Tabla_ValidaciónMétodo!AU444</f>
        <v>0</v>
      </c>
      <c r="AU444" s="94" t="n">
        <f aca="false">Tabla_Simulada!AV444-Tabla_ValidaciónMétodo!AV444</f>
        <v>0</v>
      </c>
      <c r="AV444" s="81" t="n">
        <f aca="false">Tabla_Simulada!AW444-Tabla_ValidaciónMétodo!AW444</f>
        <v>0</v>
      </c>
      <c r="AW444" s="94" t="n">
        <f aca="false">Tabla_Simulada!AX444-Tabla_ValidaciónMétodo!AX444</f>
        <v>0</v>
      </c>
      <c r="AX444" s="81" t="n">
        <f aca="false">Tabla_Simulada!AY444-Tabla_ValidaciónMétodo!AY444</f>
        <v>0</v>
      </c>
    </row>
    <row r="445" customFormat="false" ht="13.8" hidden="false" customHeight="false" outlineLevel="0" collapsed="false">
      <c r="A445" s="89" t="s">
        <v>54</v>
      </c>
      <c r="B445" s="81" t="n">
        <f aca="false">Tabla_Simulada!B445-Tabla_ValidaciónMétodo!B445</f>
        <v>0</v>
      </c>
      <c r="C445" s="81" t="n">
        <f aca="false">Tabla_Simulada!C445-Tabla_ValidaciónMétodo!C445</f>
        <v>0</v>
      </c>
      <c r="D445" s="81" t="n">
        <f aca="false">Tabla_Simulada!D445-Tabla_ValidaciónMétodo!D445</f>
        <v>0</v>
      </c>
      <c r="E445" s="81" t="n">
        <f aca="false">Tabla_Simulada!E445-Tabla_ValidaciónMétodo!E445</f>
        <v>0</v>
      </c>
      <c r="F445" s="81" t="n">
        <f aca="false">Tabla_Simulada!F445-Tabla_ValidaciónMétodo!F445</f>
        <v>0</v>
      </c>
      <c r="G445" s="81" t="n">
        <f aca="false">Tabla_Simulada!G445-Tabla_ValidaciónMétodo!G445</f>
        <v>0</v>
      </c>
      <c r="H445" s="81" t="n">
        <f aca="false">Tabla_Simulada!H445-Tabla_ValidaciónMétodo!H445</f>
        <v>0</v>
      </c>
      <c r="I445" s="94" t="n">
        <f aca="false">Tabla_Simulada!I445-Tabla_ValidaciónMétodo!I445</f>
        <v>0</v>
      </c>
      <c r="J445" s="81" t="n">
        <f aca="false">Tabla_Simulada!J445-Tabla_ValidaciónMétodo!J445</f>
        <v>0</v>
      </c>
      <c r="K445" s="94" t="n">
        <f aca="false">Tabla_Simulada!K445-Tabla_ValidaciónMétodo!K445</f>
        <v>0</v>
      </c>
      <c r="L445" s="81" t="n">
        <f aca="false">Tabla_Simulada!L445-Tabla_ValidaciónMétodo!L445</f>
        <v>0</v>
      </c>
      <c r="M445" s="94" t="n">
        <f aca="false">Tabla_Simulada!M445-Tabla_ValidaciónMétodo!M445</f>
        <v>0</v>
      </c>
      <c r="N445" s="81" t="n">
        <f aca="false">Tabla_Simulada!N445-Tabla_ValidaciónMétodo!N445</f>
        <v>0</v>
      </c>
      <c r="O445" s="81" t="n">
        <f aca="false">Tabla_Simulada!P445-Tabla_ValidaciónMétodo!P445</f>
        <v>0</v>
      </c>
      <c r="P445" s="81" t="n">
        <f aca="false">Tabla_Simulada!Q445-Tabla_ValidaciónMétodo!Q445</f>
        <v>0</v>
      </c>
      <c r="Q445" s="81" t="n">
        <f aca="false">Tabla_Simulada!R445-Tabla_ValidaciónMétodo!R445</f>
        <v>0</v>
      </c>
      <c r="S445" s="81" t="n">
        <f aca="false">Tabla_Simulada!T445-Tabla_ValidaciónMétodo!T445</f>
        <v>0</v>
      </c>
      <c r="T445" s="81" t="n">
        <f aca="false">Tabla_Simulada!U445-Tabla_ValidaciónMétodo!U445</f>
        <v>0</v>
      </c>
      <c r="U445" s="81" t="n">
        <f aca="false">Tabla_Simulada!V445-Tabla_ValidaciónMétodo!V445</f>
        <v>0</v>
      </c>
      <c r="V445" s="81" t="n">
        <f aca="false">Tabla_Simulada!W445-Tabla_ValidaciónMétodo!W445</f>
        <v>0</v>
      </c>
      <c r="W445" s="81" t="n">
        <f aca="false">Tabla_Simulada!X445-Tabla_ValidaciónMétodo!X445</f>
        <v>0</v>
      </c>
      <c r="X445" s="81" t="n">
        <f aca="false">Tabla_Simulada!Y445-Tabla_ValidaciónMétodo!Y445</f>
        <v>0</v>
      </c>
      <c r="Y445" s="81" t="n">
        <f aca="false">Tabla_Simulada!Z445-Tabla_ValidaciónMétodo!Z445</f>
        <v>0</v>
      </c>
      <c r="Z445" s="81" t="n">
        <f aca="false">Tabla_Simulada!AA445-Tabla_ValidaciónMétodo!AA445</f>
        <v>0</v>
      </c>
      <c r="AC445" s="91" t="n">
        <f aca="false">Tabla_Simulada!AD445-Tabla_ValidaciónMétodo!AD445</f>
        <v>0</v>
      </c>
      <c r="AD445" s="92" t="n">
        <f aca="false">Tabla_Simulada!AE445-Tabla_ValidaciónMétodo!AE445</f>
        <v>0</v>
      </c>
      <c r="AE445" s="93" t="n">
        <f aca="false">Tabla_Simulada!AF445-Tabla_ValidaciónMétodo!AF445</f>
        <v>0</v>
      </c>
      <c r="AF445" s="92" t="n">
        <f aca="false">Tabla_Simulada!AG445-Tabla_ValidaciónMétodo!AG445</f>
        <v>0</v>
      </c>
      <c r="AG445" s="92" t="n">
        <f aca="false">Tabla_Simulada!AH445-Tabla_ValidaciónMétodo!AH445</f>
        <v>0</v>
      </c>
      <c r="AH445" s="92" t="n">
        <f aca="false">Tabla_Simulada!AI445-Tabla_ValidaciónMétodo!AI445</f>
        <v>0</v>
      </c>
      <c r="AI445" s="92" t="n">
        <f aca="false">Tabla_Simulada!AJ445-Tabla_ValidaciónMétodo!AJ445</f>
        <v>0</v>
      </c>
      <c r="AJ445" s="92" t="n">
        <f aca="false">Tabla_Simulada!AK445-Tabla_ValidaciónMétodo!AK445</f>
        <v>0</v>
      </c>
      <c r="AK445" s="92" t="n">
        <f aca="false">Tabla_Simulada!AL445-Tabla_ValidaciónMétodo!AL445</f>
        <v>0</v>
      </c>
      <c r="AL445" s="92" t="n">
        <f aca="false">Tabla_Simulada!AM445-Tabla_ValidaciónMétodo!AM445</f>
        <v>0</v>
      </c>
      <c r="AM445" s="92" t="n">
        <f aca="false">Tabla_Simulada!AN445-Tabla_ValidaciónMétodo!AN445</f>
        <v>0</v>
      </c>
      <c r="AO445" s="94" t="n">
        <f aca="false">Tabla_Simulada!AP445-Tabla_ValidaciónMétodo!AP445</f>
        <v>0</v>
      </c>
      <c r="AP445" s="81" t="n">
        <f aca="false">Tabla_Simulada!AQ445-Tabla_ValidaciónMétodo!AQ445</f>
        <v>0</v>
      </c>
      <c r="AQ445" s="94" t="n">
        <f aca="false">Tabla_Simulada!AR445-Tabla_ValidaciónMétodo!AR445</f>
        <v>0</v>
      </c>
      <c r="AR445" s="81" t="n">
        <f aca="false">Tabla_Simulada!AS445-Tabla_ValidaciónMétodo!AS445</f>
        <v>0</v>
      </c>
      <c r="AS445" s="94" t="n">
        <f aca="false">Tabla_Simulada!AT445-Tabla_ValidaciónMétodo!AT445</f>
        <v>0</v>
      </c>
      <c r="AT445" s="81" t="n">
        <f aca="false">Tabla_Simulada!AU445-Tabla_ValidaciónMétodo!AU445</f>
        <v>0</v>
      </c>
      <c r="AU445" s="94" t="n">
        <f aca="false">Tabla_Simulada!AV445-Tabla_ValidaciónMétodo!AV445</f>
        <v>0</v>
      </c>
      <c r="AV445" s="81" t="n">
        <f aca="false">Tabla_Simulada!AW445-Tabla_ValidaciónMétodo!AW445</f>
        <v>0</v>
      </c>
      <c r="AW445" s="94" t="n">
        <f aca="false">Tabla_Simulada!AX445-Tabla_ValidaciónMétodo!AX445</f>
        <v>0</v>
      </c>
      <c r="AX445" s="81" t="n">
        <f aca="false">Tabla_Simulada!AY445-Tabla_ValidaciónMétodo!AY445</f>
        <v>0</v>
      </c>
    </row>
    <row r="446" customFormat="false" ht="13.8" hidden="false" customHeight="false" outlineLevel="0" collapsed="false">
      <c r="A446" s="89" t="s">
        <v>55</v>
      </c>
      <c r="B446" s="81" t="n">
        <f aca="false">Tabla_Simulada!B446-Tabla_ValidaciónMétodo!B446</f>
        <v>0</v>
      </c>
      <c r="C446" s="81" t="n">
        <f aca="false">Tabla_Simulada!C446-Tabla_ValidaciónMétodo!C446</f>
        <v>0</v>
      </c>
      <c r="D446" s="81" t="n">
        <f aca="false">Tabla_Simulada!D446-Tabla_ValidaciónMétodo!D446</f>
        <v>0</v>
      </c>
      <c r="E446" s="81" t="n">
        <f aca="false">Tabla_Simulada!E446-Tabla_ValidaciónMétodo!E446</f>
        <v>0</v>
      </c>
      <c r="F446" s="81" t="n">
        <f aca="false">Tabla_Simulada!F446-Tabla_ValidaciónMétodo!F446</f>
        <v>0</v>
      </c>
      <c r="G446" s="81" t="n">
        <f aca="false">Tabla_Simulada!G446-Tabla_ValidaciónMétodo!G446</f>
        <v>0</v>
      </c>
      <c r="H446" s="81" t="n">
        <f aca="false">Tabla_Simulada!H446-Tabla_ValidaciónMétodo!H446</f>
        <v>0</v>
      </c>
      <c r="I446" s="94" t="n">
        <f aca="false">Tabla_Simulada!I446-Tabla_ValidaciónMétodo!I446</f>
        <v>0</v>
      </c>
      <c r="J446" s="81" t="n">
        <f aca="false">Tabla_Simulada!J446-Tabla_ValidaciónMétodo!J446</f>
        <v>0</v>
      </c>
      <c r="K446" s="94" t="n">
        <f aca="false">Tabla_Simulada!K446-Tabla_ValidaciónMétodo!K446</f>
        <v>0</v>
      </c>
      <c r="L446" s="81" t="n">
        <f aca="false">Tabla_Simulada!L446-Tabla_ValidaciónMétodo!L446</f>
        <v>0</v>
      </c>
      <c r="M446" s="94" t="n">
        <f aca="false">Tabla_Simulada!M446-Tabla_ValidaciónMétodo!M446</f>
        <v>0</v>
      </c>
      <c r="N446" s="81" t="n">
        <f aca="false">Tabla_Simulada!N446-Tabla_ValidaciónMétodo!N446</f>
        <v>0</v>
      </c>
      <c r="O446" s="81" t="n">
        <f aca="false">Tabla_Simulada!P446-Tabla_ValidaciónMétodo!P446</f>
        <v>0</v>
      </c>
      <c r="P446" s="81" t="n">
        <f aca="false">Tabla_Simulada!Q446-Tabla_ValidaciónMétodo!Q446</f>
        <v>0</v>
      </c>
      <c r="Q446" s="81" t="n">
        <f aca="false">Tabla_Simulada!R446-Tabla_ValidaciónMétodo!R446</f>
        <v>0</v>
      </c>
      <c r="S446" s="81" t="n">
        <f aca="false">Tabla_Simulada!T446-Tabla_ValidaciónMétodo!T446</f>
        <v>0</v>
      </c>
      <c r="T446" s="81" t="n">
        <f aca="false">Tabla_Simulada!U446-Tabla_ValidaciónMétodo!U446</f>
        <v>0</v>
      </c>
      <c r="U446" s="81" t="n">
        <f aca="false">Tabla_Simulada!V446-Tabla_ValidaciónMétodo!V446</f>
        <v>0</v>
      </c>
      <c r="V446" s="81" t="n">
        <f aca="false">Tabla_Simulada!W446-Tabla_ValidaciónMétodo!W446</f>
        <v>0</v>
      </c>
      <c r="W446" s="81" t="n">
        <f aca="false">Tabla_Simulada!X446-Tabla_ValidaciónMétodo!X446</f>
        <v>0</v>
      </c>
      <c r="X446" s="81" t="n">
        <f aca="false">Tabla_Simulada!Y446-Tabla_ValidaciónMétodo!Y446</f>
        <v>0</v>
      </c>
      <c r="Y446" s="81" t="n">
        <f aca="false">Tabla_Simulada!Z446-Tabla_ValidaciónMétodo!Z446</f>
        <v>0</v>
      </c>
      <c r="Z446" s="81" t="n">
        <f aca="false">Tabla_Simulada!AA446-Tabla_ValidaciónMétodo!AA446</f>
        <v>0</v>
      </c>
      <c r="AC446" s="91" t="n">
        <f aca="false">Tabla_Simulada!AD446-Tabla_ValidaciónMétodo!AD446</f>
        <v>0</v>
      </c>
      <c r="AD446" s="92" t="n">
        <f aca="false">Tabla_Simulada!AE446-Tabla_ValidaciónMétodo!AE446</f>
        <v>0</v>
      </c>
      <c r="AE446" s="93" t="n">
        <f aca="false">Tabla_Simulada!AF446-Tabla_ValidaciónMétodo!AF446</f>
        <v>0</v>
      </c>
      <c r="AF446" s="92" t="n">
        <f aca="false">Tabla_Simulada!AG446-Tabla_ValidaciónMétodo!AG446</f>
        <v>0</v>
      </c>
      <c r="AG446" s="92" t="n">
        <f aca="false">Tabla_Simulada!AH446-Tabla_ValidaciónMétodo!AH446</f>
        <v>0</v>
      </c>
      <c r="AH446" s="92" t="n">
        <f aca="false">Tabla_Simulada!AI446-Tabla_ValidaciónMétodo!AI446</f>
        <v>0</v>
      </c>
      <c r="AI446" s="92" t="n">
        <f aca="false">Tabla_Simulada!AJ446-Tabla_ValidaciónMétodo!AJ446</f>
        <v>0</v>
      </c>
      <c r="AJ446" s="92" t="n">
        <f aca="false">Tabla_Simulada!AK446-Tabla_ValidaciónMétodo!AK446</f>
        <v>0</v>
      </c>
      <c r="AK446" s="92" t="n">
        <f aca="false">Tabla_Simulada!AL446-Tabla_ValidaciónMétodo!AL446</f>
        <v>0</v>
      </c>
      <c r="AL446" s="92" t="n">
        <f aca="false">Tabla_Simulada!AM446-Tabla_ValidaciónMétodo!AM446</f>
        <v>0</v>
      </c>
      <c r="AM446" s="92" t="n">
        <f aca="false">Tabla_Simulada!AN446-Tabla_ValidaciónMétodo!AN446</f>
        <v>0</v>
      </c>
      <c r="AO446" s="94" t="n">
        <f aca="false">Tabla_Simulada!AP446-Tabla_ValidaciónMétodo!AP446</f>
        <v>0</v>
      </c>
      <c r="AP446" s="81" t="n">
        <f aca="false">Tabla_Simulada!AQ446-Tabla_ValidaciónMétodo!AQ446</f>
        <v>0</v>
      </c>
      <c r="AQ446" s="94" t="n">
        <f aca="false">Tabla_Simulada!AR446-Tabla_ValidaciónMétodo!AR446</f>
        <v>0</v>
      </c>
      <c r="AR446" s="81" t="n">
        <f aca="false">Tabla_Simulada!AS446-Tabla_ValidaciónMétodo!AS446</f>
        <v>0</v>
      </c>
      <c r="AS446" s="94" t="n">
        <f aca="false">Tabla_Simulada!AT446-Tabla_ValidaciónMétodo!AT446</f>
        <v>0</v>
      </c>
      <c r="AT446" s="81" t="n">
        <f aca="false">Tabla_Simulada!AU446-Tabla_ValidaciónMétodo!AU446</f>
        <v>0</v>
      </c>
      <c r="AU446" s="94" t="n">
        <f aca="false">Tabla_Simulada!AV446-Tabla_ValidaciónMétodo!AV446</f>
        <v>0</v>
      </c>
      <c r="AV446" s="81" t="n">
        <f aca="false">Tabla_Simulada!AW446-Tabla_ValidaciónMétodo!AW446</f>
        <v>0</v>
      </c>
      <c r="AW446" s="94" t="n">
        <f aca="false">Tabla_Simulada!AX446-Tabla_ValidaciónMétodo!AX446</f>
        <v>0</v>
      </c>
      <c r="AX446" s="81" t="n">
        <f aca="false">Tabla_Simulada!AY446-Tabla_ValidaciónMétodo!AY446</f>
        <v>0</v>
      </c>
    </row>
    <row r="447" customFormat="false" ht="13.8" hidden="false" customHeight="false" outlineLevel="0" collapsed="false">
      <c r="A447" s="89" t="s">
        <v>56</v>
      </c>
      <c r="B447" s="81" t="n">
        <f aca="false">Tabla_Simulada!B447-Tabla_ValidaciónMétodo!B447</f>
        <v>0</v>
      </c>
      <c r="C447" s="81" t="n">
        <f aca="false">Tabla_Simulada!C447-Tabla_ValidaciónMétodo!C447</f>
        <v>0</v>
      </c>
      <c r="D447" s="81" t="n">
        <f aca="false">Tabla_Simulada!D447-Tabla_ValidaciónMétodo!D447</f>
        <v>0</v>
      </c>
      <c r="E447" s="81" t="n">
        <f aca="false">Tabla_Simulada!E447-Tabla_ValidaciónMétodo!E447</f>
        <v>0</v>
      </c>
      <c r="F447" s="81" t="n">
        <f aca="false">Tabla_Simulada!F447-Tabla_ValidaciónMétodo!F447</f>
        <v>0</v>
      </c>
      <c r="G447" s="81" t="n">
        <f aca="false">Tabla_Simulada!G447-Tabla_ValidaciónMétodo!G447</f>
        <v>0</v>
      </c>
      <c r="H447" s="81" t="n">
        <f aca="false">Tabla_Simulada!H447-Tabla_ValidaciónMétodo!H447</f>
        <v>0</v>
      </c>
      <c r="I447" s="94" t="n">
        <f aca="false">Tabla_Simulada!I447-Tabla_ValidaciónMétodo!I447</f>
        <v>0</v>
      </c>
      <c r="J447" s="81" t="n">
        <f aca="false">Tabla_Simulada!J447-Tabla_ValidaciónMétodo!J447</f>
        <v>0</v>
      </c>
      <c r="K447" s="94" t="n">
        <f aca="false">Tabla_Simulada!K447-Tabla_ValidaciónMétodo!K447</f>
        <v>0</v>
      </c>
      <c r="L447" s="81" t="n">
        <f aca="false">Tabla_Simulada!L447-Tabla_ValidaciónMétodo!L447</f>
        <v>0</v>
      </c>
      <c r="M447" s="94" t="n">
        <f aca="false">Tabla_Simulada!M447-Tabla_ValidaciónMétodo!M447</f>
        <v>0</v>
      </c>
      <c r="N447" s="81" t="n">
        <f aca="false">Tabla_Simulada!N447-Tabla_ValidaciónMétodo!N447</f>
        <v>0</v>
      </c>
      <c r="O447" s="81" t="n">
        <f aca="false">Tabla_Simulada!P447-Tabla_ValidaciónMétodo!P447</f>
        <v>0</v>
      </c>
      <c r="P447" s="81" t="n">
        <f aca="false">Tabla_Simulada!Q447-Tabla_ValidaciónMétodo!Q447</f>
        <v>0</v>
      </c>
      <c r="Q447" s="81" t="n">
        <f aca="false">Tabla_Simulada!R447-Tabla_ValidaciónMétodo!R447</f>
        <v>0</v>
      </c>
      <c r="S447" s="81" t="n">
        <f aca="false">Tabla_Simulada!T447-Tabla_ValidaciónMétodo!T447</f>
        <v>0</v>
      </c>
      <c r="T447" s="81" t="n">
        <f aca="false">Tabla_Simulada!U447-Tabla_ValidaciónMétodo!U447</f>
        <v>0</v>
      </c>
      <c r="U447" s="81" t="n">
        <f aca="false">Tabla_Simulada!V447-Tabla_ValidaciónMétodo!V447</f>
        <v>0</v>
      </c>
      <c r="V447" s="81" t="n">
        <f aca="false">Tabla_Simulada!W447-Tabla_ValidaciónMétodo!W447</f>
        <v>0</v>
      </c>
      <c r="W447" s="81" t="n">
        <f aca="false">Tabla_Simulada!X447-Tabla_ValidaciónMétodo!X447</f>
        <v>0</v>
      </c>
      <c r="X447" s="81" t="n">
        <f aca="false">Tabla_Simulada!Y447-Tabla_ValidaciónMétodo!Y447</f>
        <v>0</v>
      </c>
      <c r="Y447" s="81" t="n">
        <f aca="false">Tabla_Simulada!Z447-Tabla_ValidaciónMétodo!Z447</f>
        <v>0</v>
      </c>
      <c r="Z447" s="81" t="n">
        <f aca="false">Tabla_Simulada!AA447-Tabla_ValidaciónMétodo!AA447</f>
        <v>0</v>
      </c>
      <c r="AC447" s="91" t="n">
        <f aca="false">Tabla_Simulada!AD447-Tabla_ValidaciónMétodo!AD447</f>
        <v>0</v>
      </c>
      <c r="AD447" s="92" t="n">
        <f aca="false">Tabla_Simulada!AE447-Tabla_ValidaciónMétodo!AE447</f>
        <v>0</v>
      </c>
      <c r="AE447" s="93" t="n">
        <f aca="false">Tabla_Simulada!AF447-Tabla_ValidaciónMétodo!AF447</f>
        <v>0</v>
      </c>
      <c r="AF447" s="92" t="n">
        <f aca="false">Tabla_Simulada!AG447-Tabla_ValidaciónMétodo!AG447</f>
        <v>0</v>
      </c>
      <c r="AG447" s="92" t="n">
        <f aca="false">Tabla_Simulada!AH447-Tabla_ValidaciónMétodo!AH447</f>
        <v>0</v>
      </c>
      <c r="AH447" s="92" t="n">
        <f aca="false">Tabla_Simulada!AI447-Tabla_ValidaciónMétodo!AI447</f>
        <v>0</v>
      </c>
      <c r="AI447" s="92" t="n">
        <f aca="false">Tabla_Simulada!AJ447-Tabla_ValidaciónMétodo!AJ447</f>
        <v>0</v>
      </c>
      <c r="AJ447" s="92" t="n">
        <f aca="false">Tabla_Simulada!AK447-Tabla_ValidaciónMétodo!AK447</f>
        <v>0</v>
      </c>
      <c r="AK447" s="92" t="n">
        <f aca="false">Tabla_Simulada!AL447-Tabla_ValidaciónMétodo!AL447</f>
        <v>0</v>
      </c>
      <c r="AL447" s="92" t="n">
        <f aca="false">Tabla_Simulada!AM447-Tabla_ValidaciónMétodo!AM447</f>
        <v>0</v>
      </c>
      <c r="AM447" s="92" t="n">
        <f aca="false">Tabla_Simulada!AN447-Tabla_ValidaciónMétodo!AN447</f>
        <v>0</v>
      </c>
      <c r="AO447" s="94" t="n">
        <f aca="false">Tabla_Simulada!AP447-Tabla_ValidaciónMétodo!AP447</f>
        <v>0</v>
      </c>
      <c r="AP447" s="81" t="n">
        <f aca="false">Tabla_Simulada!AQ447-Tabla_ValidaciónMétodo!AQ447</f>
        <v>0</v>
      </c>
      <c r="AQ447" s="94" t="n">
        <f aca="false">Tabla_Simulada!AR447-Tabla_ValidaciónMétodo!AR447</f>
        <v>0</v>
      </c>
      <c r="AR447" s="81" t="n">
        <f aca="false">Tabla_Simulada!AS447-Tabla_ValidaciónMétodo!AS447</f>
        <v>0</v>
      </c>
      <c r="AS447" s="94" t="n">
        <f aca="false">Tabla_Simulada!AT447-Tabla_ValidaciónMétodo!AT447</f>
        <v>0</v>
      </c>
      <c r="AT447" s="81" t="n">
        <f aca="false">Tabla_Simulada!AU447-Tabla_ValidaciónMétodo!AU447</f>
        <v>0</v>
      </c>
      <c r="AU447" s="94" t="n">
        <f aca="false">Tabla_Simulada!AV447-Tabla_ValidaciónMétodo!AV447</f>
        <v>0</v>
      </c>
      <c r="AV447" s="81" t="n">
        <f aca="false">Tabla_Simulada!AW447-Tabla_ValidaciónMétodo!AW447</f>
        <v>0</v>
      </c>
      <c r="AW447" s="94" t="n">
        <f aca="false">Tabla_Simulada!AX447-Tabla_ValidaciónMétodo!AX447</f>
        <v>0</v>
      </c>
      <c r="AX447" s="81" t="n">
        <f aca="false">Tabla_Simulada!AY447-Tabla_ValidaciónMétodo!AY447</f>
        <v>0</v>
      </c>
    </row>
    <row r="448" customFormat="false" ht="13.8" hidden="false" customHeight="false" outlineLevel="0" collapsed="false">
      <c r="A448" s="89" t="s">
        <v>57</v>
      </c>
      <c r="B448" s="81" t="n">
        <f aca="false">Tabla_Simulada!B448-Tabla_ValidaciónMétodo!B448</f>
        <v>0</v>
      </c>
      <c r="C448" s="81" t="n">
        <f aca="false">Tabla_Simulada!C448-Tabla_ValidaciónMétodo!C448</f>
        <v>0</v>
      </c>
      <c r="D448" s="81" t="n">
        <f aca="false">Tabla_Simulada!D448-Tabla_ValidaciónMétodo!D448</f>
        <v>0</v>
      </c>
      <c r="E448" s="81" t="n">
        <f aca="false">Tabla_Simulada!E448-Tabla_ValidaciónMétodo!E448</f>
        <v>0</v>
      </c>
      <c r="F448" s="81" t="n">
        <f aca="false">Tabla_Simulada!F448-Tabla_ValidaciónMétodo!F448</f>
        <v>0</v>
      </c>
      <c r="G448" s="81" t="n">
        <f aca="false">Tabla_Simulada!G448-Tabla_ValidaciónMétodo!G448</f>
        <v>0</v>
      </c>
      <c r="H448" s="81" t="n">
        <f aca="false">Tabla_Simulada!H448-Tabla_ValidaciónMétodo!H448</f>
        <v>0</v>
      </c>
      <c r="I448" s="94" t="n">
        <f aca="false">Tabla_Simulada!I448-Tabla_ValidaciónMétodo!I448</f>
        <v>0</v>
      </c>
      <c r="J448" s="81" t="n">
        <f aca="false">Tabla_Simulada!J448-Tabla_ValidaciónMétodo!J448</f>
        <v>0</v>
      </c>
      <c r="K448" s="94" t="n">
        <f aca="false">Tabla_Simulada!K448-Tabla_ValidaciónMétodo!K448</f>
        <v>0</v>
      </c>
      <c r="L448" s="81" t="n">
        <f aca="false">Tabla_Simulada!L448-Tabla_ValidaciónMétodo!L448</f>
        <v>0</v>
      </c>
      <c r="M448" s="94" t="n">
        <f aca="false">Tabla_Simulada!M448-Tabla_ValidaciónMétodo!M448</f>
        <v>0</v>
      </c>
      <c r="N448" s="81" t="n">
        <f aca="false">Tabla_Simulada!N448-Tabla_ValidaciónMétodo!N448</f>
        <v>0</v>
      </c>
      <c r="O448" s="81" t="n">
        <f aca="false">Tabla_Simulada!P448-Tabla_ValidaciónMétodo!P448</f>
        <v>0</v>
      </c>
      <c r="P448" s="81" t="n">
        <f aca="false">Tabla_Simulada!Q448-Tabla_ValidaciónMétodo!Q448</f>
        <v>0</v>
      </c>
      <c r="Q448" s="81" t="n">
        <f aca="false">Tabla_Simulada!R448-Tabla_ValidaciónMétodo!R448</f>
        <v>0</v>
      </c>
      <c r="S448" s="81" t="n">
        <f aca="false">Tabla_Simulada!T448-Tabla_ValidaciónMétodo!T448</f>
        <v>0</v>
      </c>
      <c r="T448" s="81" t="n">
        <f aca="false">Tabla_Simulada!U448-Tabla_ValidaciónMétodo!U448</f>
        <v>0</v>
      </c>
      <c r="U448" s="81" t="n">
        <f aca="false">Tabla_Simulada!V448-Tabla_ValidaciónMétodo!V448</f>
        <v>0</v>
      </c>
      <c r="V448" s="81" t="n">
        <f aca="false">Tabla_Simulada!W448-Tabla_ValidaciónMétodo!W448</f>
        <v>0</v>
      </c>
      <c r="W448" s="81" t="n">
        <f aca="false">Tabla_Simulada!X448-Tabla_ValidaciónMétodo!X448</f>
        <v>0</v>
      </c>
      <c r="X448" s="81" t="n">
        <f aca="false">Tabla_Simulada!Y448-Tabla_ValidaciónMétodo!Y448</f>
        <v>0</v>
      </c>
      <c r="Y448" s="81" t="n">
        <f aca="false">Tabla_Simulada!Z448-Tabla_ValidaciónMétodo!Z448</f>
        <v>0</v>
      </c>
      <c r="Z448" s="81" t="n">
        <f aca="false">Tabla_Simulada!AA448-Tabla_ValidaciónMétodo!AA448</f>
        <v>0</v>
      </c>
      <c r="AC448" s="91" t="n">
        <f aca="false">Tabla_Simulada!AD448-Tabla_ValidaciónMétodo!AD448</f>
        <v>0</v>
      </c>
      <c r="AD448" s="92" t="n">
        <f aca="false">Tabla_Simulada!AE448-Tabla_ValidaciónMétodo!AE448</f>
        <v>0</v>
      </c>
      <c r="AE448" s="93" t="n">
        <f aca="false">Tabla_Simulada!AF448-Tabla_ValidaciónMétodo!AF448</f>
        <v>0</v>
      </c>
      <c r="AF448" s="92" t="n">
        <f aca="false">Tabla_Simulada!AG448-Tabla_ValidaciónMétodo!AG448</f>
        <v>0</v>
      </c>
      <c r="AG448" s="92" t="n">
        <f aca="false">Tabla_Simulada!AH448-Tabla_ValidaciónMétodo!AH448</f>
        <v>0</v>
      </c>
      <c r="AH448" s="92" t="n">
        <f aca="false">Tabla_Simulada!AI448-Tabla_ValidaciónMétodo!AI448</f>
        <v>0</v>
      </c>
      <c r="AI448" s="92" t="n">
        <f aca="false">Tabla_Simulada!AJ448-Tabla_ValidaciónMétodo!AJ448</f>
        <v>0</v>
      </c>
      <c r="AJ448" s="92" t="n">
        <f aca="false">Tabla_Simulada!AK448-Tabla_ValidaciónMétodo!AK448</f>
        <v>0</v>
      </c>
      <c r="AK448" s="92" t="n">
        <f aca="false">Tabla_Simulada!AL448-Tabla_ValidaciónMétodo!AL448</f>
        <v>0</v>
      </c>
      <c r="AL448" s="92" t="n">
        <f aca="false">Tabla_Simulada!AM448-Tabla_ValidaciónMétodo!AM448</f>
        <v>0</v>
      </c>
      <c r="AM448" s="92" t="n">
        <f aca="false">Tabla_Simulada!AN448-Tabla_ValidaciónMétodo!AN448</f>
        <v>0</v>
      </c>
      <c r="AO448" s="94" t="n">
        <f aca="false">Tabla_Simulada!AP448-Tabla_ValidaciónMétodo!AP448</f>
        <v>0</v>
      </c>
      <c r="AP448" s="81" t="n">
        <f aca="false">Tabla_Simulada!AQ448-Tabla_ValidaciónMétodo!AQ448</f>
        <v>0</v>
      </c>
      <c r="AQ448" s="94" t="n">
        <f aca="false">Tabla_Simulada!AR448-Tabla_ValidaciónMétodo!AR448</f>
        <v>0</v>
      </c>
      <c r="AR448" s="81" t="n">
        <f aca="false">Tabla_Simulada!AS448-Tabla_ValidaciónMétodo!AS448</f>
        <v>0</v>
      </c>
      <c r="AS448" s="94" t="n">
        <f aca="false">Tabla_Simulada!AT448-Tabla_ValidaciónMétodo!AT448</f>
        <v>0</v>
      </c>
      <c r="AT448" s="81" t="n">
        <f aca="false">Tabla_Simulada!AU448-Tabla_ValidaciónMétodo!AU448</f>
        <v>0</v>
      </c>
      <c r="AU448" s="94" t="n">
        <f aca="false">Tabla_Simulada!AV448-Tabla_ValidaciónMétodo!AV448</f>
        <v>0</v>
      </c>
      <c r="AV448" s="81" t="n">
        <f aca="false">Tabla_Simulada!AW448-Tabla_ValidaciónMétodo!AW448</f>
        <v>0</v>
      </c>
      <c r="AW448" s="94" t="n">
        <f aca="false">Tabla_Simulada!AX448-Tabla_ValidaciónMétodo!AX448</f>
        <v>0</v>
      </c>
      <c r="AX448" s="81" t="n">
        <f aca="false">Tabla_Simulada!AY448-Tabla_ValidaciónMétodo!AY448</f>
        <v>0</v>
      </c>
    </row>
    <row r="449" customFormat="false" ht="13.8" hidden="false" customHeight="false" outlineLevel="0" collapsed="false">
      <c r="A449" s="89" t="s">
        <v>58</v>
      </c>
      <c r="B449" s="81" t="n">
        <f aca="false">Tabla_Simulada!B449-Tabla_ValidaciónMétodo!B449</f>
        <v>0</v>
      </c>
      <c r="C449" s="81" t="n">
        <f aca="false">Tabla_Simulada!C449-Tabla_ValidaciónMétodo!C449</f>
        <v>0</v>
      </c>
      <c r="D449" s="81" t="n">
        <f aca="false">Tabla_Simulada!D449-Tabla_ValidaciónMétodo!D449</f>
        <v>0</v>
      </c>
      <c r="E449" s="81" t="n">
        <f aca="false">Tabla_Simulada!E449-Tabla_ValidaciónMétodo!E449</f>
        <v>0</v>
      </c>
      <c r="F449" s="81" t="n">
        <f aca="false">Tabla_Simulada!F449-Tabla_ValidaciónMétodo!F449</f>
        <v>0</v>
      </c>
      <c r="G449" s="81" t="n">
        <f aca="false">Tabla_Simulada!G449-Tabla_ValidaciónMétodo!G449</f>
        <v>0</v>
      </c>
      <c r="H449" s="81" t="n">
        <f aca="false">Tabla_Simulada!H449-Tabla_ValidaciónMétodo!H449</f>
        <v>0</v>
      </c>
      <c r="I449" s="94" t="n">
        <f aca="false">Tabla_Simulada!I449-Tabla_ValidaciónMétodo!I449</f>
        <v>0</v>
      </c>
      <c r="J449" s="81" t="n">
        <f aca="false">Tabla_Simulada!J449-Tabla_ValidaciónMétodo!J449</f>
        <v>0</v>
      </c>
      <c r="K449" s="94" t="n">
        <f aca="false">Tabla_Simulada!K449-Tabla_ValidaciónMétodo!K449</f>
        <v>0</v>
      </c>
      <c r="L449" s="81" t="n">
        <f aca="false">Tabla_Simulada!L449-Tabla_ValidaciónMétodo!L449</f>
        <v>0</v>
      </c>
      <c r="M449" s="94" t="n">
        <f aca="false">Tabla_Simulada!M449-Tabla_ValidaciónMétodo!M449</f>
        <v>0</v>
      </c>
      <c r="N449" s="81" t="n">
        <f aca="false">Tabla_Simulada!N449-Tabla_ValidaciónMétodo!N449</f>
        <v>0</v>
      </c>
      <c r="O449" s="81" t="n">
        <f aca="false">Tabla_Simulada!P449-Tabla_ValidaciónMétodo!P449</f>
        <v>0</v>
      </c>
      <c r="P449" s="81" t="n">
        <f aca="false">Tabla_Simulada!Q449-Tabla_ValidaciónMétodo!Q449</f>
        <v>0</v>
      </c>
      <c r="Q449" s="81" t="n">
        <f aca="false">Tabla_Simulada!R449-Tabla_ValidaciónMétodo!R449</f>
        <v>0</v>
      </c>
      <c r="S449" s="81" t="n">
        <f aca="false">Tabla_Simulada!T449-Tabla_ValidaciónMétodo!T449</f>
        <v>0</v>
      </c>
      <c r="T449" s="81" t="n">
        <f aca="false">Tabla_Simulada!U449-Tabla_ValidaciónMétodo!U449</f>
        <v>0</v>
      </c>
      <c r="U449" s="81" t="n">
        <f aca="false">Tabla_Simulada!V449-Tabla_ValidaciónMétodo!V449</f>
        <v>0</v>
      </c>
      <c r="V449" s="81" t="n">
        <f aca="false">Tabla_Simulada!W449-Tabla_ValidaciónMétodo!W449</f>
        <v>0</v>
      </c>
      <c r="W449" s="81" t="n">
        <f aca="false">Tabla_Simulada!X449-Tabla_ValidaciónMétodo!X449</f>
        <v>0</v>
      </c>
      <c r="X449" s="81" t="n">
        <f aca="false">Tabla_Simulada!Y449-Tabla_ValidaciónMétodo!Y449</f>
        <v>0</v>
      </c>
      <c r="Y449" s="81" t="n">
        <f aca="false">Tabla_Simulada!Z449-Tabla_ValidaciónMétodo!Z449</f>
        <v>0</v>
      </c>
      <c r="Z449" s="81" t="n">
        <f aca="false">Tabla_Simulada!AA449-Tabla_ValidaciónMétodo!AA449</f>
        <v>0</v>
      </c>
      <c r="AC449" s="91" t="n">
        <f aca="false">Tabla_Simulada!AD449-Tabla_ValidaciónMétodo!AD449</f>
        <v>0</v>
      </c>
      <c r="AD449" s="92" t="n">
        <f aca="false">Tabla_Simulada!AE449-Tabla_ValidaciónMétodo!AE449</f>
        <v>0</v>
      </c>
      <c r="AE449" s="93" t="n">
        <f aca="false">Tabla_Simulada!AF449-Tabla_ValidaciónMétodo!AF449</f>
        <v>0</v>
      </c>
      <c r="AF449" s="92" t="n">
        <f aca="false">Tabla_Simulada!AG449-Tabla_ValidaciónMétodo!AG449</f>
        <v>0</v>
      </c>
      <c r="AG449" s="92" t="n">
        <f aca="false">Tabla_Simulada!AH449-Tabla_ValidaciónMétodo!AH449</f>
        <v>0</v>
      </c>
      <c r="AH449" s="92" t="n">
        <f aca="false">Tabla_Simulada!AI449-Tabla_ValidaciónMétodo!AI449</f>
        <v>0</v>
      </c>
      <c r="AI449" s="92" t="n">
        <f aca="false">Tabla_Simulada!AJ449-Tabla_ValidaciónMétodo!AJ449</f>
        <v>0</v>
      </c>
      <c r="AJ449" s="92" t="n">
        <f aca="false">Tabla_Simulada!AK449-Tabla_ValidaciónMétodo!AK449</f>
        <v>0</v>
      </c>
      <c r="AK449" s="92" t="n">
        <f aca="false">Tabla_Simulada!AL449-Tabla_ValidaciónMétodo!AL449</f>
        <v>0</v>
      </c>
      <c r="AL449" s="92" t="n">
        <f aca="false">Tabla_Simulada!AM449-Tabla_ValidaciónMétodo!AM449</f>
        <v>0</v>
      </c>
      <c r="AM449" s="92" t="n">
        <f aca="false">Tabla_Simulada!AN449-Tabla_ValidaciónMétodo!AN449</f>
        <v>0</v>
      </c>
      <c r="AO449" s="94" t="n">
        <f aca="false">Tabla_Simulada!AP449-Tabla_ValidaciónMétodo!AP449</f>
        <v>0</v>
      </c>
      <c r="AP449" s="81" t="n">
        <f aca="false">Tabla_Simulada!AQ449-Tabla_ValidaciónMétodo!AQ449</f>
        <v>0</v>
      </c>
      <c r="AQ449" s="94" t="n">
        <f aca="false">Tabla_Simulada!AR449-Tabla_ValidaciónMétodo!AR449</f>
        <v>0</v>
      </c>
      <c r="AR449" s="81" t="n">
        <f aca="false">Tabla_Simulada!AS449-Tabla_ValidaciónMétodo!AS449</f>
        <v>0</v>
      </c>
      <c r="AS449" s="94" t="n">
        <f aca="false">Tabla_Simulada!AT449-Tabla_ValidaciónMétodo!AT449</f>
        <v>0</v>
      </c>
      <c r="AT449" s="81" t="n">
        <f aca="false">Tabla_Simulada!AU449-Tabla_ValidaciónMétodo!AU449</f>
        <v>0</v>
      </c>
      <c r="AU449" s="94" t="n">
        <f aca="false">Tabla_Simulada!AV449-Tabla_ValidaciónMétodo!AV449</f>
        <v>0</v>
      </c>
      <c r="AV449" s="81" t="n">
        <f aca="false">Tabla_Simulada!AW449-Tabla_ValidaciónMétodo!AW449</f>
        <v>0</v>
      </c>
      <c r="AW449" s="94" t="n">
        <f aca="false">Tabla_Simulada!AX449-Tabla_ValidaciónMétodo!AX449</f>
        <v>0</v>
      </c>
      <c r="AX449" s="81" t="n">
        <f aca="false">Tabla_Simulada!AY449-Tabla_ValidaciónMétodo!AY449</f>
        <v>0</v>
      </c>
    </row>
    <row r="450" customFormat="false" ht="13.8" hidden="false" customHeight="false" outlineLevel="0" collapsed="false">
      <c r="A450" s="89" t="s">
        <v>59</v>
      </c>
      <c r="B450" s="81" t="n">
        <f aca="false">Tabla_Simulada!B450-Tabla_ValidaciónMétodo!B450</f>
        <v>0</v>
      </c>
      <c r="C450" s="81" t="n">
        <f aca="false">Tabla_Simulada!C450-Tabla_ValidaciónMétodo!C450</f>
        <v>0</v>
      </c>
      <c r="D450" s="81" t="n">
        <f aca="false">Tabla_Simulada!D450-Tabla_ValidaciónMétodo!D450</f>
        <v>0</v>
      </c>
      <c r="E450" s="81" t="n">
        <f aca="false">Tabla_Simulada!E450-Tabla_ValidaciónMétodo!E450</f>
        <v>0</v>
      </c>
      <c r="F450" s="81" t="n">
        <f aca="false">Tabla_Simulada!F450-Tabla_ValidaciónMétodo!F450</f>
        <v>0</v>
      </c>
      <c r="G450" s="81" t="n">
        <f aca="false">Tabla_Simulada!G450-Tabla_ValidaciónMétodo!G450</f>
        <v>0</v>
      </c>
      <c r="H450" s="81" t="n">
        <f aca="false">Tabla_Simulada!H450-Tabla_ValidaciónMétodo!H450</f>
        <v>0</v>
      </c>
      <c r="I450" s="94" t="n">
        <f aca="false">Tabla_Simulada!I450-Tabla_ValidaciónMétodo!I450</f>
        <v>0</v>
      </c>
      <c r="J450" s="81" t="n">
        <f aca="false">Tabla_Simulada!J450-Tabla_ValidaciónMétodo!J450</f>
        <v>0</v>
      </c>
      <c r="K450" s="94" t="n">
        <f aca="false">Tabla_Simulada!K450-Tabla_ValidaciónMétodo!K450</f>
        <v>0</v>
      </c>
      <c r="L450" s="81" t="n">
        <f aca="false">Tabla_Simulada!L450-Tabla_ValidaciónMétodo!L450</f>
        <v>0</v>
      </c>
      <c r="M450" s="94" t="n">
        <f aca="false">Tabla_Simulada!M450-Tabla_ValidaciónMétodo!M450</f>
        <v>0</v>
      </c>
      <c r="N450" s="81" t="n">
        <f aca="false">Tabla_Simulada!N450-Tabla_ValidaciónMétodo!N450</f>
        <v>0</v>
      </c>
      <c r="O450" s="81" t="n">
        <f aca="false">Tabla_Simulada!P450-Tabla_ValidaciónMétodo!P450</f>
        <v>0</v>
      </c>
      <c r="P450" s="81" t="n">
        <f aca="false">Tabla_Simulada!Q450-Tabla_ValidaciónMétodo!Q450</f>
        <v>0</v>
      </c>
      <c r="Q450" s="81" t="n">
        <f aca="false">Tabla_Simulada!R450-Tabla_ValidaciónMétodo!R450</f>
        <v>0</v>
      </c>
      <c r="S450" s="81" t="n">
        <f aca="false">Tabla_Simulada!T450-Tabla_ValidaciónMétodo!T450</f>
        <v>0</v>
      </c>
      <c r="T450" s="81" t="n">
        <f aca="false">Tabla_Simulada!U450-Tabla_ValidaciónMétodo!U450</f>
        <v>0</v>
      </c>
      <c r="U450" s="81" t="n">
        <f aca="false">Tabla_Simulada!V450-Tabla_ValidaciónMétodo!V450</f>
        <v>0</v>
      </c>
      <c r="V450" s="81" t="n">
        <f aca="false">Tabla_Simulada!W450-Tabla_ValidaciónMétodo!W450</f>
        <v>0</v>
      </c>
      <c r="W450" s="81" t="n">
        <f aca="false">Tabla_Simulada!X450-Tabla_ValidaciónMétodo!X450</f>
        <v>0</v>
      </c>
      <c r="X450" s="81" t="n">
        <f aca="false">Tabla_Simulada!Y450-Tabla_ValidaciónMétodo!Y450</f>
        <v>0</v>
      </c>
      <c r="Y450" s="81" t="n">
        <f aca="false">Tabla_Simulada!Z450-Tabla_ValidaciónMétodo!Z450</f>
        <v>0</v>
      </c>
      <c r="Z450" s="81" t="n">
        <f aca="false">Tabla_Simulada!AA450-Tabla_ValidaciónMétodo!AA450</f>
        <v>0</v>
      </c>
      <c r="AC450" s="91" t="n">
        <f aca="false">Tabla_Simulada!AD450-Tabla_ValidaciónMétodo!AD450</f>
        <v>0</v>
      </c>
      <c r="AD450" s="92" t="n">
        <f aca="false">Tabla_Simulada!AE450-Tabla_ValidaciónMétodo!AE450</f>
        <v>0</v>
      </c>
      <c r="AE450" s="93" t="n">
        <f aca="false">Tabla_Simulada!AF450-Tabla_ValidaciónMétodo!AF450</f>
        <v>0</v>
      </c>
      <c r="AF450" s="92" t="n">
        <f aca="false">Tabla_Simulada!AG450-Tabla_ValidaciónMétodo!AG450</f>
        <v>0</v>
      </c>
      <c r="AG450" s="92" t="n">
        <f aca="false">Tabla_Simulada!AH450-Tabla_ValidaciónMétodo!AH450</f>
        <v>0</v>
      </c>
      <c r="AH450" s="92" t="n">
        <f aca="false">Tabla_Simulada!AI450-Tabla_ValidaciónMétodo!AI450</f>
        <v>0</v>
      </c>
      <c r="AI450" s="92" t="n">
        <f aca="false">Tabla_Simulada!AJ450-Tabla_ValidaciónMétodo!AJ450</f>
        <v>0</v>
      </c>
      <c r="AJ450" s="92" t="n">
        <f aca="false">Tabla_Simulada!AK450-Tabla_ValidaciónMétodo!AK450</f>
        <v>0</v>
      </c>
      <c r="AK450" s="92" t="n">
        <f aca="false">Tabla_Simulada!AL450-Tabla_ValidaciónMétodo!AL450</f>
        <v>0</v>
      </c>
      <c r="AL450" s="92" t="n">
        <f aca="false">Tabla_Simulada!AM450-Tabla_ValidaciónMétodo!AM450</f>
        <v>0</v>
      </c>
      <c r="AM450" s="92" t="n">
        <f aca="false">Tabla_Simulada!AN450-Tabla_ValidaciónMétodo!AN450</f>
        <v>0</v>
      </c>
      <c r="AO450" s="94" t="n">
        <f aca="false">Tabla_Simulada!AP450-Tabla_ValidaciónMétodo!AP450</f>
        <v>0</v>
      </c>
      <c r="AP450" s="81" t="n">
        <f aca="false">Tabla_Simulada!AQ450-Tabla_ValidaciónMétodo!AQ450</f>
        <v>0</v>
      </c>
      <c r="AQ450" s="94" t="n">
        <f aca="false">Tabla_Simulada!AR450-Tabla_ValidaciónMétodo!AR450</f>
        <v>0</v>
      </c>
      <c r="AR450" s="81" t="n">
        <f aca="false">Tabla_Simulada!AS450-Tabla_ValidaciónMétodo!AS450</f>
        <v>0</v>
      </c>
      <c r="AS450" s="94" t="n">
        <f aca="false">Tabla_Simulada!AT450-Tabla_ValidaciónMétodo!AT450</f>
        <v>0</v>
      </c>
      <c r="AT450" s="81" t="n">
        <f aca="false">Tabla_Simulada!AU450-Tabla_ValidaciónMétodo!AU450</f>
        <v>0</v>
      </c>
      <c r="AU450" s="94" t="n">
        <f aca="false">Tabla_Simulada!AV450-Tabla_ValidaciónMétodo!AV450</f>
        <v>0</v>
      </c>
      <c r="AV450" s="81" t="n">
        <f aca="false">Tabla_Simulada!AW450-Tabla_ValidaciónMétodo!AW450</f>
        <v>0</v>
      </c>
      <c r="AW450" s="94" t="n">
        <f aca="false">Tabla_Simulada!AX450-Tabla_ValidaciónMétodo!AX450</f>
        <v>0</v>
      </c>
      <c r="AX450" s="81" t="n">
        <f aca="false">Tabla_Simulada!AY450-Tabla_ValidaciónMétodo!AY450</f>
        <v>0</v>
      </c>
    </row>
    <row r="451" customFormat="false" ht="13.8" hidden="false" customHeight="false" outlineLevel="0" collapsed="false">
      <c r="A451" s="89" t="s">
        <v>60</v>
      </c>
      <c r="B451" s="81" t="n">
        <f aca="false">Tabla_Simulada!B451-Tabla_ValidaciónMétodo!B451</f>
        <v>0</v>
      </c>
      <c r="C451" s="81" t="n">
        <f aca="false">Tabla_Simulada!C451-Tabla_ValidaciónMétodo!C451</f>
        <v>0</v>
      </c>
      <c r="D451" s="81" t="n">
        <f aca="false">Tabla_Simulada!D451-Tabla_ValidaciónMétodo!D451</f>
        <v>0</v>
      </c>
      <c r="E451" s="81" t="n">
        <f aca="false">Tabla_Simulada!E451-Tabla_ValidaciónMétodo!E451</f>
        <v>0</v>
      </c>
      <c r="F451" s="81" t="n">
        <f aca="false">Tabla_Simulada!F451-Tabla_ValidaciónMétodo!F451</f>
        <v>0</v>
      </c>
      <c r="G451" s="81" t="n">
        <f aca="false">Tabla_Simulada!G451-Tabla_ValidaciónMétodo!G451</f>
        <v>0</v>
      </c>
      <c r="H451" s="81" t="n">
        <f aca="false">Tabla_Simulada!H451-Tabla_ValidaciónMétodo!H451</f>
        <v>0</v>
      </c>
      <c r="I451" s="94" t="n">
        <f aca="false">Tabla_Simulada!I451-Tabla_ValidaciónMétodo!I451</f>
        <v>0</v>
      </c>
      <c r="J451" s="81" t="n">
        <f aca="false">Tabla_Simulada!J451-Tabla_ValidaciónMétodo!J451</f>
        <v>0</v>
      </c>
      <c r="K451" s="94" t="n">
        <f aca="false">Tabla_Simulada!K451-Tabla_ValidaciónMétodo!K451</f>
        <v>0</v>
      </c>
      <c r="L451" s="81" t="n">
        <f aca="false">Tabla_Simulada!L451-Tabla_ValidaciónMétodo!L451</f>
        <v>0</v>
      </c>
      <c r="M451" s="94" t="n">
        <f aca="false">Tabla_Simulada!M451-Tabla_ValidaciónMétodo!M451</f>
        <v>0</v>
      </c>
      <c r="N451" s="81" t="n">
        <f aca="false">Tabla_Simulada!N451-Tabla_ValidaciónMétodo!N451</f>
        <v>0</v>
      </c>
      <c r="O451" s="81" t="n">
        <f aca="false">Tabla_Simulada!P451-Tabla_ValidaciónMétodo!P451</f>
        <v>0</v>
      </c>
      <c r="P451" s="81" t="n">
        <f aca="false">Tabla_Simulada!Q451-Tabla_ValidaciónMétodo!Q451</f>
        <v>0</v>
      </c>
      <c r="Q451" s="81" t="n">
        <f aca="false">Tabla_Simulada!R451-Tabla_ValidaciónMétodo!R451</f>
        <v>0</v>
      </c>
      <c r="S451" s="81" t="n">
        <f aca="false">Tabla_Simulada!T451-Tabla_ValidaciónMétodo!T451</f>
        <v>0</v>
      </c>
      <c r="T451" s="81" t="n">
        <f aca="false">Tabla_Simulada!U451-Tabla_ValidaciónMétodo!U451</f>
        <v>0</v>
      </c>
      <c r="U451" s="81" t="n">
        <f aca="false">Tabla_Simulada!V451-Tabla_ValidaciónMétodo!V451</f>
        <v>0</v>
      </c>
      <c r="V451" s="81" t="n">
        <f aca="false">Tabla_Simulada!W451-Tabla_ValidaciónMétodo!W451</f>
        <v>0</v>
      </c>
      <c r="W451" s="81" t="n">
        <f aca="false">Tabla_Simulada!X451-Tabla_ValidaciónMétodo!X451</f>
        <v>0</v>
      </c>
      <c r="X451" s="81" t="n">
        <f aca="false">Tabla_Simulada!Y451-Tabla_ValidaciónMétodo!Y451</f>
        <v>0</v>
      </c>
      <c r="Y451" s="81" t="n">
        <f aca="false">Tabla_Simulada!Z451-Tabla_ValidaciónMétodo!Z451</f>
        <v>0</v>
      </c>
      <c r="Z451" s="81" t="n">
        <f aca="false">Tabla_Simulada!AA451-Tabla_ValidaciónMétodo!AA451</f>
        <v>0</v>
      </c>
      <c r="AC451" s="91" t="n">
        <f aca="false">Tabla_Simulada!AD451-Tabla_ValidaciónMétodo!AD451</f>
        <v>0</v>
      </c>
      <c r="AD451" s="92" t="n">
        <f aca="false">Tabla_Simulada!AE451-Tabla_ValidaciónMétodo!AE451</f>
        <v>0</v>
      </c>
      <c r="AE451" s="93" t="n">
        <f aca="false">Tabla_Simulada!AF451-Tabla_ValidaciónMétodo!AF451</f>
        <v>0</v>
      </c>
      <c r="AF451" s="92" t="n">
        <f aca="false">Tabla_Simulada!AG451-Tabla_ValidaciónMétodo!AG451</f>
        <v>0</v>
      </c>
      <c r="AG451" s="92" t="n">
        <f aca="false">Tabla_Simulada!AH451-Tabla_ValidaciónMétodo!AH451</f>
        <v>0</v>
      </c>
      <c r="AH451" s="92" t="n">
        <f aca="false">Tabla_Simulada!AI451-Tabla_ValidaciónMétodo!AI451</f>
        <v>0</v>
      </c>
      <c r="AI451" s="92" t="n">
        <f aca="false">Tabla_Simulada!AJ451-Tabla_ValidaciónMétodo!AJ451</f>
        <v>0</v>
      </c>
      <c r="AJ451" s="92" t="n">
        <f aca="false">Tabla_Simulada!AK451-Tabla_ValidaciónMétodo!AK451</f>
        <v>0</v>
      </c>
      <c r="AK451" s="92" t="n">
        <f aca="false">Tabla_Simulada!AL451-Tabla_ValidaciónMétodo!AL451</f>
        <v>0</v>
      </c>
      <c r="AL451" s="92" t="n">
        <f aca="false">Tabla_Simulada!AM451-Tabla_ValidaciónMétodo!AM451</f>
        <v>0</v>
      </c>
      <c r="AM451" s="92" t="n">
        <f aca="false">Tabla_Simulada!AN451-Tabla_ValidaciónMétodo!AN451</f>
        <v>0</v>
      </c>
      <c r="AO451" s="94" t="n">
        <f aca="false">Tabla_Simulada!AP451-Tabla_ValidaciónMétodo!AP451</f>
        <v>0</v>
      </c>
      <c r="AP451" s="81" t="n">
        <f aca="false">Tabla_Simulada!AQ451-Tabla_ValidaciónMétodo!AQ451</f>
        <v>0</v>
      </c>
      <c r="AQ451" s="94" t="n">
        <f aca="false">Tabla_Simulada!AR451-Tabla_ValidaciónMétodo!AR451</f>
        <v>0</v>
      </c>
      <c r="AR451" s="81" t="n">
        <f aca="false">Tabla_Simulada!AS451-Tabla_ValidaciónMétodo!AS451</f>
        <v>0</v>
      </c>
      <c r="AS451" s="94" t="n">
        <f aca="false">Tabla_Simulada!AT451-Tabla_ValidaciónMétodo!AT451</f>
        <v>0</v>
      </c>
      <c r="AT451" s="81" t="n">
        <f aca="false">Tabla_Simulada!AU451-Tabla_ValidaciónMétodo!AU451</f>
        <v>0</v>
      </c>
      <c r="AU451" s="94" t="n">
        <f aca="false">Tabla_Simulada!AV451-Tabla_ValidaciónMétodo!AV451</f>
        <v>0</v>
      </c>
      <c r="AV451" s="81" t="n">
        <f aca="false">Tabla_Simulada!AW451-Tabla_ValidaciónMétodo!AW451</f>
        <v>0</v>
      </c>
      <c r="AW451" s="94" t="n">
        <f aca="false">Tabla_Simulada!AX451-Tabla_ValidaciónMétodo!AX451</f>
        <v>0</v>
      </c>
      <c r="AX451" s="81" t="n">
        <f aca="false">Tabla_Simulada!AY451-Tabla_ValidaciónMétodo!AY451</f>
        <v>0</v>
      </c>
    </row>
    <row r="452" customFormat="false" ht="13.8" hidden="false" customHeight="false" outlineLevel="0" collapsed="false">
      <c r="A452" s="89" t="s">
        <v>61</v>
      </c>
      <c r="B452" s="81" t="n">
        <f aca="false">Tabla_Simulada!B452-Tabla_ValidaciónMétodo!B452</f>
        <v>0</v>
      </c>
      <c r="C452" s="81" t="n">
        <f aca="false">Tabla_Simulada!C452-Tabla_ValidaciónMétodo!C452</f>
        <v>0</v>
      </c>
      <c r="D452" s="81" t="n">
        <f aca="false">Tabla_Simulada!D452-Tabla_ValidaciónMétodo!D452</f>
        <v>0</v>
      </c>
      <c r="E452" s="81" t="n">
        <f aca="false">Tabla_Simulada!E452-Tabla_ValidaciónMétodo!E452</f>
        <v>0</v>
      </c>
      <c r="F452" s="81" t="n">
        <f aca="false">Tabla_Simulada!F452-Tabla_ValidaciónMétodo!F452</f>
        <v>0</v>
      </c>
      <c r="G452" s="81" t="n">
        <f aca="false">Tabla_Simulada!G452-Tabla_ValidaciónMétodo!G452</f>
        <v>0</v>
      </c>
      <c r="H452" s="81" t="n">
        <f aca="false">Tabla_Simulada!H452-Tabla_ValidaciónMétodo!H452</f>
        <v>0</v>
      </c>
      <c r="I452" s="94" t="n">
        <f aca="false">Tabla_Simulada!I452-Tabla_ValidaciónMétodo!I452</f>
        <v>0</v>
      </c>
      <c r="J452" s="81" t="n">
        <f aca="false">Tabla_Simulada!J452-Tabla_ValidaciónMétodo!J452</f>
        <v>0</v>
      </c>
      <c r="K452" s="94" t="n">
        <f aca="false">Tabla_Simulada!K452-Tabla_ValidaciónMétodo!K452</f>
        <v>0</v>
      </c>
      <c r="L452" s="81" t="n">
        <f aca="false">Tabla_Simulada!L452-Tabla_ValidaciónMétodo!L452</f>
        <v>0</v>
      </c>
      <c r="M452" s="94" t="n">
        <f aca="false">Tabla_Simulada!M452-Tabla_ValidaciónMétodo!M452</f>
        <v>0</v>
      </c>
      <c r="N452" s="81" t="n">
        <f aca="false">Tabla_Simulada!N452-Tabla_ValidaciónMétodo!N452</f>
        <v>0</v>
      </c>
      <c r="O452" s="81" t="n">
        <f aca="false">Tabla_Simulada!P452-Tabla_ValidaciónMétodo!P452</f>
        <v>0</v>
      </c>
      <c r="P452" s="81" t="n">
        <f aca="false">Tabla_Simulada!Q452-Tabla_ValidaciónMétodo!Q452</f>
        <v>0</v>
      </c>
      <c r="Q452" s="81" t="n">
        <f aca="false">Tabla_Simulada!R452-Tabla_ValidaciónMétodo!R452</f>
        <v>0</v>
      </c>
      <c r="S452" s="81" t="n">
        <f aca="false">Tabla_Simulada!T452-Tabla_ValidaciónMétodo!T452</f>
        <v>0</v>
      </c>
      <c r="T452" s="81" t="n">
        <f aca="false">Tabla_Simulada!U452-Tabla_ValidaciónMétodo!U452</f>
        <v>0</v>
      </c>
      <c r="U452" s="81" t="n">
        <f aca="false">Tabla_Simulada!V452-Tabla_ValidaciónMétodo!V452</f>
        <v>0</v>
      </c>
      <c r="V452" s="81" t="n">
        <f aca="false">Tabla_Simulada!W452-Tabla_ValidaciónMétodo!W452</f>
        <v>0</v>
      </c>
      <c r="W452" s="81" t="n">
        <f aca="false">Tabla_Simulada!X452-Tabla_ValidaciónMétodo!X452</f>
        <v>0</v>
      </c>
      <c r="X452" s="81" t="n">
        <f aca="false">Tabla_Simulada!Y452-Tabla_ValidaciónMétodo!Y452</f>
        <v>0</v>
      </c>
      <c r="Y452" s="81" t="n">
        <f aca="false">Tabla_Simulada!Z452-Tabla_ValidaciónMétodo!Z452</f>
        <v>0</v>
      </c>
      <c r="Z452" s="81" t="n">
        <f aca="false">Tabla_Simulada!AA452-Tabla_ValidaciónMétodo!AA452</f>
        <v>0</v>
      </c>
      <c r="AC452" s="91" t="n">
        <f aca="false">Tabla_Simulada!AD452-Tabla_ValidaciónMétodo!AD452</f>
        <v>0</v>
      </c>
      <c r="AD452" s="92" t="n">
        <f aca="false">Tabla_Simulada!AE452-Tabla_ValidaciónMétodo!AE452</f>
        <v>0</v>
      </c>
      <c r="AE452" s="93" t="n">
        <f aca="false">Tabla_Simulada!AF452-Tabla_ValidaciónMétodo!AF452</f>
        <v>0</v>
      </c>
      <c r="AF452" s="92" t="n">
        <f aca="false">Tabla_Simulada!AG452-Tabla_ValidaciónMétodo!AG452</f>
        <v>0</v>
      </c>
      <c r="AG452" s="92" t="n">
        <f aca="false">Tabla_Simulada!AH452-Tabla_ValidaciónMétodo!AH452</f>
        <v>0</v>
      </c>
      <c r="AH452" s="92" t="n">
        <f aca="false">Tabla_Simulada!AI452-Tabla_ValidaciónMétodo!AI452</f>
        <v>0</v>
      </c>
      <c r="AI452" s="92" t="n">
        <f aca="false">Tabla_Simulada!AJ452-Tabla_ValidaciónMétodo!AJ452</f>
        <v>0</v>
      </c>
      <c r="AJ452" s="92" t="n">
        <f aca="false">Tabla_Simulada!AK452-Tabla_ValidaciónMétodo!AK452</f>
        <v>0</v>
      </c>
      <c r="AK452" s="92" t="n">
        <f aca="false">Tabla_Simulada!AL452-Tabla_ValidaciónMétodo!AL452</f>
        <v>0</v>
      </c>
      <c r="AL452" s="92" t="n">
        <f aca="false">Tabla_Simulada!AM452-Tabla_ValidaciónMétodo!AM452</f>
        <v>0</v>
      </c>
      <c r="AM452" s="92" t="n">
        <f aca="false">Tabla_Simulada!AN452-Tabla_ValidaciónMétodo!AN452</f>
        <v>0</v>
      </c>
      <c r="AO452" s="94" t="n">
        <f aca="false">Tabla_Simulada!AP452-Tabla_ValidaciónMétodo!AP452</f>
        <v>0</v>
      </c>
      <c r="AP452" s="81" t="n">
        <f aca="false">Tabla_Simulada!AQ452-Tabla_ValidaciónMétodo!AQ452</f>
        <v>0</v>
      </c>
      <c r="AQ452" s="94" t="n">
        <f aca="false">Tabla_Simulada!AR452-Tabla_ValidaciónMétodo!AR452</f>
        <v>0</v>
      </c>
      <c r="AR452" s="81" t="n">
        <f aca="false">Tabla_Simulada!AS452-Tabla_ValidaciónMétodo!AS452</f>
        <v>0</v>
      </c>
      <c r="AS452" s="94" t="n">
        <f aca="false">Tabla_Simulada!AT452-Tabla_ValidaciónMétodo!AT452</f>
        <v>0</v>
      </c>
      <c r="AT452" s="81" t="n">
        <f aca="false">Tabla_Simulada!AU452-Tabla_ValidaciónMétodo!AU452</f>
        <v>0</v>
      </c>
      <c r="AU452" s="94" t="n">
        <f aca="false">Tabla_Simulada!AV452-Tabla_ValidaciónMétodo!AV452</f>
        <v>0</v>
      </c>
      <c r="AV452" s="81" t="n">
        <f aca="false">Tabla_Simulada!AW452-Tabla_ValidaciónMétodo!AW452</f>
        <v>0</v>
      </c>
      <c r="AW452" s="94" t="n">
        <f aca="false">Tabla_Simulada!AX452-Tabla_ValidaciónMétodo!AX452</f>
        <v>0</v>
      </c>
      <c r="AX452" s="81" t="n">
        <f aca="false">Tabla_Simulada!AY452-Tabla_ValidaciónMétodo!AY452</f>
        <v>0</v>
      </c>
    </row>
    <row r="453" customFormat="false" ht="13.8" hidden="false" customHeight="false" outlineLevel="0" collapsed="false">
      <c r="A453" s="89" t="s">
        <v>62</v>
      </c>
      <c r="B453" s="81" t="n">
        <f aca="false">Tabla_Simulada!B453-Tabla_ValidaciónMétodo!B453</f>
        <v>0</v>
      </c>
      <c r="C453" s="81" t="n">
        <f aca="false">Tabla_Simulada!C453-Tabla_ValidaciónMétodo!C453</f>
        <v>0</v>
      </c>
      <c r="D453" s="81" t="n">
        <f aca="false">Tabla_Simulada!D453-Tabla_ValidaciónMétodo!D453</f>
        <v>0</v>
      </c>
      <c r="E453" s="81" t="n">
        <f aca="false">Tabla_Simulada!E453-Tabla_ValidaciónMétodo!E453</f>
        <v>0</v>
      </c>
      <c r="F453" s="81" t="n">
        <f aca="false">Tabla_Simulada!F453-Tabla_ValidaciónMétodo!F453</f>
        <v>0</v>
      </c>
      <c r="G453" s="81" t="n">
        <f aca="false">Tabla_Simulada!G453-Tabla_ValidaciónMétodo!G453</f>
        <v>0</v>
      </c>
      <c r="H453" s="81" t="n">
        <f aca="false">Tabla_Simulada!H453-Tabla_ValidaciónMétodo!H453</f>
        <v>0</v>
      </c>
      <c r="I453" s="94" t="n">
        <f aca="false">Tabla_Simulada!I453-Tabla_ValidaciónMétodo!I453</f>
        <v>0</v>
      </c>
      <c r="J453" s="81" t="n">
        <f aca="false">Tabla_Simulada!J453-Tabla_ValidaciónMétodo!J453</f>
        <v>0</v>
      </c>
      <c r="K453" s="94" t="n">
        <f aca="false">Tabla_Simulada!K453-Tabla_ValidaciónMétodo!K453</f>
        <v>0</v>
      </c>
      <c r="L453" s="81" t="n">
        <f aca="false">Tabla_Simulada!L453-Tabla_ValidaciónMétodo!L453</f>
        <v>0</v>
      </c>
      <c r="M453" s="94" t="n">
        <f aca="false">Tabla_Simulada!M453-Tabla_ValidaciónMétodo!M453</f>
        <v>0</v>
      </c>
      <c r="N453" s="81" t="n">
        <f aca="false">Tabla_Simulada!N453-Tabla_ValidaciónMétodo!N453</f>
        <v>0</v>
      </c>
      <c r="O453" s="81" t="n">
        <f aca="false">Tabla_Simulada!P453-Tabla_ValidaciónMétodo!P453</f>
        <v>0</v>
      </c>
      <c r="P453" s="81" t="n">
        <f aca="false">Tabla_Simulada!Q453-Tabla_ValidaciónMétodo!Q453</f>
        <v>0</v>
      </c>
      <c r="Q453" s="81" t="n">
        <f aca="false">Tabla_Simulada!R453-Tabla_ValidaciónMétodo!R453</f>
        <v>0</v>
      </c>
      <c r="S453" s="81" t="n">
        <f aca="false">Tabla_Simulada!T453-Tabla_ValidaciónMétodo!T453</f>
        <v>0</v>
      </c>
      <c r="T453" s="81" t="n">
        <f aca="false">Tabla_Simulada!U453-Tabla_ValidaciónMétodo!U453</f>
        <v>0</v>
      </c>
      <c r="U453" s="81" t="n">
        <f aca="false">Tabla_Simulada!V453-Tabla_ValidaciónMétodo!V453</f>
        <v>0</v>
      </c>
      <c r="V453" s="81" t="n">
        <f aca="false">Tabla_Simulada!W453-Tabla_ValidaciónMétodo!W453</f>
        <v>0</v>
      </c>
      <c r="W453" s="81" t="n">
        <f aca="false">Tabla_Simulada!X453-Tabla_ValidaciónMétodo!X453</f>
        <v>0</v>
      </c>
      <c r="X453" s="81" t="n">
        <f aca="false">Tabla_Simulada!Y453-Tabla_ValidaciónMétodo!Y453</f>
        <v>0</v>
      </c>
      <c r="Y453" s="81" t="n">
        <f aca="false">Tabla_Simulada!Z453-Tabla_ValidaciónMétodo!Z453</f>
        <v>0</v>
      </c>
      <c r="Z453" s="81" t="n">
        <f aca="false">Tabla_Simulada!AA453-Tabla_ValidaciónMétodo!AA453</f>
        <v>0</v>
      </c>
      <c r="AC453" s="91" t="n">
        <f aca="false">Tabla_Simulada!AD453-Tabla_ValidaciónMétodo!AD453</f>
        <v>0</v>
      </c>
      <c r="AD453" s="92" t="n">
        <f aca="false">Tabla_Simulada!AE453-Tabla_ValidaciónMétodo!AE453</f>
        <v>0</v>
      </c>
      <c r="AE453" s="93" t="n">
        <f aca="false">Tabla_Simulada!AF453-Tabla_ValidaciónMétodo!AF453</f>
        <v>0</v>
      </c>
      <c r="AF453" s="92" t="n">
        <f aca="false">Tabla_Simulada!AG453-Tabla_ValidaciónMétodo!AG453</f>
        <v>0</v>
      </c>
      <c r="AG453" s="92" t="n">
        <f aca="false">Tabla_Simulada!AH453-Tabla_ValidaciónMétodo!AH453</f>
        <v>0</v>
      </c>
      <c r="AH453" s="92" t="n">
        <f aca="false">Tabla_Simulada!AI453-Tabla_ValidaciónMétodo!AI453</f>
        <v>0</v>
      </c>
      <c r="AI453" s="92" t="n">
        <f aca="false">Tabla_Simulada!AJ453-Tabla_ValidaciónMétodo!AJ453</f>
        <v>0</v>
      </c>
      <c r="AJ453" s="92" t="n">
        <f aca="false">Tabla_Simulada!AK453-Tabla_ValidaciónMétodo!AK453</f>
        <v>0</v>
      </c>
      <c r="AK453" s="92" t="n">
        <f aca="false">Tabla_Simulada!AL453-Tabla_ValidaciónMétodo!AL453</f>
        <v>0</v>
      </c>
      <c r="AL453" s="92" t="n">
        <f aca="false">Tabla_Simulada!AM453-Tabla_ValidaciónMétodo!AM453</f>
        <v>0</v>
      </c>
      <c r="AM453" s="92" t="n">
        <f aca="false">Tabla_Simulada!AN453-Tabla_ValidaciónMétodo!AN453</f>
        <v>0</v>
      </c>
      <c r="AO453" s="94" t="n">
        <f aca="false">Tabla_Simulada!AP453-Tabla_ValidaciónMétodo!AP453</f>
        <v>0</v>
      </c>
      <c r="AP453" s="81" t="n">
        <f aca="false">Tabla_Simulada!AQ453-Tabla_ValidaciónMétodo!AQ453</f>
        <v>0</v>
      </c>
      <c r="AQ453" s="94" t="n">
        <f aca="false">Tabla_Simulada!AR453-Tabla_ValidaciónMétodo!AR453</f>
        <v>0</v>
      </c>
      <c r="AR453" s="81" t="n">
        <f aca="false">Tabla_Simulada!AS453-Tabla_ValidaciónMétodo!AS453</f>
        <v>0</v>
      </c>
      <c r="AS453" s="94" t="n">
        <f aca="false">Tabla_Simulada!AT453-Tabla_ValidaciónMétodo!AT453</f>
        <v>0</v>
      </c>
      <c r="AT453" s="81" t="n">
        <f aca="false">Tabla_Simulada!AU453-Tabla_ValidaciónMétodo!AU453</f>
        <v>0</v>
      </c>
      <c r="AU453" s="94" t="n">
        <f aca="false">Tabla_Simulada!AV453-Tabla_ValidaciónMétodo!AV453</f>
        <v>0</v>
      </c>
      <c r="AV453" s="81" t="n">
        <f aca="false">Tabla_Simulada!AW453-Tabla_ValidaciónMétodo!AW453</f>
        <v>0</v>
      </c>
      <c r="AW453" s="94" t="n">
        <f aca="false">Tabla_Simulada!AX453-Tabla_ValidaciónMétodo!AX453</f>
        <v>0</v>
      </c>
      <c r="AX453" s="81" t="n">
        <f aca="false">Tabla_Simulada!AY453-Tabla_ValidaciónMétodo!AY453</f>
        <v>0</v>
      </c>
    </row>
    <row r="454" customFormat="false" ht="13.8" hidden="false" customHeight="false" outlineLevel="0" collapsed="false">
      <c r="A454" s="89" t="s">
        <v>63</v>
      </c>
      <c r="B454" s="81" t="n">
        <f aca="false">Tabla_Simulada!B454-Tabla_ValidaciónMétodo!B454</f>
        <v>0</v>
      </c>
      <c r="C454" s="81" t="n">
        <f aca="false">Tabla_Simulada!C454-Tabla_ValidaciónMétodo!C454</f>
        <v>0</v>
      </c>
      <c r="D454" s="81" t="n">
        <f aca="false">Tabla_Simulada!D454-Tabla_ValidaciónMétodo!D454</f>
        <v>0</v>
      </c>
      <c r="E454" s="81" t="n">
        <f aca="false">Tabla_Simulada!E454-Tabla_ValidaciónMétodo!E454</f>
        <v>0</v>
      </c>
      <c r="F454" s="81" t="n">
        <f aca="false">Tabla_Simulada!F454-Tabla_ValidaciónMétodo!F454</f>
        <v>0</v>
      </c>
      <c r="G454" s="81" t="n">
        <f aca="false">Tabla_Simulada!G454-Tabla_ValidaciónMétodo!G454</f>
        <v>0</v>
      </c>
      <c r="H454" s="81" t="n">
        <f aca="false">Tabla_Simulada!H454-Tabla_ValidaciónMétodo!H454</f>
        <v>0</v>
      </c>
      <c r="I454" s="94" t="n">
        <f aca="false">Tabla_Simulada!I454-Tabla_ValidaciónMétodo!I454</f>
        <v>0</v>
      </c>
      <c r="J454" s="81" t="n">
        <f aca="false">Tabla_Simulada!J454-Tabla_ValidaciónMétodo!J454</f>
        <v>0</v>
      </c>
      <c r="K454" s="94" t="n">
        <f aca="false">Tabla_Simulada!K454-Tabla_ValidaciónMétodo!K454</f>
        <v>0</v>
      </c>
      <c r="L454" s="81" t="n">
        <f aca="false">Tabla_Simulada!L454-Tabla_ValidaciónMétodo!L454</f>
        <v>0</v>
      </c>
      <c r="M454" s="94" t="n">
        <f aca="false">Tabla_Simulada!M454-Tabla_ValidaciónMétodo!M454</f>
        <v>0</v>
      </c>
      <c r="N454" s="81" t="n">
        <f aca="false">Tabla_Simulada!N454-Tabla_ValidaciónMétodo!N454</f>
        <v>0</v>
      </c>
      <c r="O454" s="81" t="n">
        <f aca="false">Tabla_Simulada!P454-Tabla_ValidaciónMétodo!P454</f>
        <v>0</v>
      </c>
      <c r="P454" s="81" t="n">
        <f aca="false">Tabla_Simulada!Q454-Tabla_ValidaciónMétodo!Q454</f>
        <v>0</v>
      </c>
      <c r="Q454" s="81" t="n">
        <f aca="false">Tabla_Simulada!R454-Tabla_ValidaciónMétodo!R454</f>
        <v>0</v>
      </c>
      <c r="S454" s="81" t="n">
        <f aca="false">Tabla_Simulada!T454-Tabla_ValidaciónMétodo!T454</f>
        <v>0</v>
      </c>
      <c r="T454" s="81" t="n">
        <f aca="false">Tabla_Simulada!U454-Tabla_ValidaciónMétodo!U454</f>
        <v>0</v>
      </c>
      <c r="U454" s="81" t="n">
        <f aca="false">Tabla_Simulada!V454-Tabla_ValidaciónMétodo!V454</f>
        <v>0</v>
      </c>
      <c r="V454" s="81" t="n">
        <f aca="false">Tabla_Simulada!W454-Tabla_ValidaciónMétodo!W454</f>
        <v>0</v>
      </c>
      <c r="W454" s="81" t="n">
        <f aca="false">Tabla_Simulada!X454-Tabla_ValidaciónMétodo!X454</f>
        <v>0</v>
      </c>
      <c r="X454" s="81" t="n">
        <f aca="false">Tabla_Simulada!Y454-Tabla_ValidaciónMétodo!Y454</f>
        <v>0</v>
      </c>
      <c r="Y454" s="81" t="n">
        <f aca="false">Tabla_Simulada!Z454-Tabla_ValidaciónMétodo!Z454</f>
        <v>0</v>
      </c>
      <c r="Z454" s="81" t="n">
        <f aca="false">Tabla_Simulada!AA454-Tabla_ValidaciónMétodo!AA454</f>
        <v>0</v>
      </c>
      <c r="AC454" s="91" t="n">
        <f aca="false">Tabla_Simulada!AD454-Tabla_ValidaciónMétodo!AD454</f>
        <v>0</v>
      </c>
      <c r="AD454" s="92" t="n">
        <f aca="false">Tabla_Simulada!AE454-Tabla_ValidaciónMétodo!AE454</f>
        <v>0</v>
      </c>
      <c r="AE454" s="93" t="n">
        <f aca="false">Tabla_Simulada!AF454-Tabla_ValidaciónMétodo!AF454</f>
        <v>0</v>
      </c>
      <c r="AF454" s="92" t="n">
        <f aca="false">Tabla_Simulada!AG454-Tabla_ValidaciónMétodo!AG454</f>
        <v>0</v>
      </c>
      <c r="AG454" s="92" t="n">
        <f aca="false">Tabla_Simulada!AH454-Tabla_ValidaciónMétodo!AH454</f>
        <v>0</v>
      </c>
      <c r="AH454" s="92" t="n">
        <f aca="false">Tabla_Simulada!AI454-Tabla_ValidaciónMétodo!AI454</f>
        <v>0</v>
      </c>
      <c r="AI454" s="92" t="n">
        <f aca="false">Tabla_Simulada!AJ454-Tabla_ValidaciónMétodo!AJ454</f>
        <v>0</v>
      </c>
      <c r="AJ454" s="92" t="n">
        <f aca="false">Tabla_Simulada!AK454-Tabla_ValidaciónMétodo!AK454</f>
        <v>0</v>
      </c>
      <c r="AK454" s="92" t="n">
        <f aca="false">Tabla_Simulada!AL454-Tabla_ValidaciónMétodo!AL454</f>
        <v>0</v>
      </c>
      <c r="AL454" s="92" t="n">
        <f aca="false">Tabla_Simulada!AM454-Tabla_ValidaciónMétodo!AM454</f>
        <v>0</v>
      </c>
      <c r="AM454" s="92" t="n">
        <f aca="false">Tabla_Simulada!AN454-Tabla_ValidaciónMétodo!AN454</f>
        <v>0</v>
      </c>
      <c r="AO454" s="94" t="n">
        <f aca="false">Tabla_Simulada!AP454-Tabla_ValidaciónMétodo!AP454</f>
        <v>0</v>
      </c>
      <c r="AP454" s="81" t="n">
        <f aca="false">Tabla_Simulada!AQ454-Tabla_ValidaciónMétodo!AQ454</f>
        <v>0</v>
      </c>
      <c r="AQ454" s="94" t="n">
        <f aca="false">Tabla_Simulada!AR454-Tabla_ValidaciónMétodo!AR454</f>
        <v>0</v>
      </c>
      <c r="AR454" s="81" t="n">
        <f aca="false">Tabla_Simulada!AS454-Tabla_ValidaciónMétodo!AS454</f>
        <v>0</v>
      </c>
      <c r="AS454" s="94" t="n">
        <f aca="false">Tabla_Simulada!AT454-Tabla_ValidaciónMétodo!AT454</f>
        <v>0</v>
      </c>
      <c r="AT454" s="81" t="n">
        <f aca="false">Tabla_Simulada!AU454-Tabla_ValidaciónMétodo!AU454</f>
        <v>0</v>
      </c>
      <c r="AU454" s="94" t="n">
        <f aca="false">Tabla_Simulada!AV454-Tabla_ValidaciónMétodo!AV454</f>
        <v>0</v>
      </c>
      <c r="AV454" s="81" t="n">
        <f aca="false">Tabla_Simulada!AW454-Tabla_ValidaciónMétodo!AW454</f>
        <v>0</v>
      </c>
      <c r="AW454" s="94" t="n">
        <f aca="false">Tabla_Simulada!AX454-Tabla_ValidaciónMétodo!AX454</f>
        <v>0</v>
      </c>
      <c r="AX454" s="81" t="n">
        <f aca="false">Tabla_Simulada!AY454-Tabla_ValidaciónMétodo!AY454</f>
        <v>0</v>
      </c>
    </row>
    <row r="455" customFormat="false" ht="13.8" hidden="false" customHeight="false" outlineLevel="0" collapsed="false">
      <c r="A455" s="89" t="s">
        <v>64</v>
      </c>
      <c r="B455" s="81" t="n">
        <f aca="false">Tabla_Simulada!B455-Tabla_ValidaciónMétodo!B455</f>
        <v>0</v>
      </c>
      <c r="C455" s="81" t="n">
        <f aca="false">Tabla_Simulada!C455-Tabla_ValidaciónMétodo!C455</f>
        <v>0</v>
      </c>
      <c r="D455" s="81" t="n">
        <f aca="false">Tabla_Simulada!D455-Tabla_ValidaciónMétodo!D455</f>
        <v>0</v>
      </c>
      <c r="E455" s="81" t="n">
        <f aca="false">Tabla_Simulada!E455-Tabla_ValidaciónMétodo!E455</f>
        <v>0</v>
      </c>
      <c r="F455" s="81" t="n">
        <f aca="false">Tabla_Simulada!F455-Tabla_ValidaciónMétodo!F455</f>
        <v>0</v>
      </c>
      <c r="G455" s="81" t="n">
        <f aca="false">Tabla_Simulada!G455-Tabla_ValidaciónMétodo!G455</f>
        <v>0</v>
      </c>
      <c r="H455" s="81" t="n">
        <f aca="false">Tabla_Simulada!H455-Tabla_ValidaciónMétodo!H455</f>
        <v>0</v>
      </c>
      <c r="I455" s="94" t="n">
        <f aca="false">Tabla_Simulada!I455-Tabla_ValidaciónMétodo!I455</f>
        <v>0</v>
      </c>
      <c r="J455" s="81" t="n">
        <f aca="false">Tabla_Simulada!J455-Tabla_ValidaciónMétodo!J455</f>
        <v>0</v>
      </c>
      <c r="K455" s="94" t="n">
        <f aca="false">Tabla_Simulada!K455-Tabla_ValidaciónMétodo!K455</f>
        <v>0</v>
      </c>
      <c r="L455" s="81" t="n">
        <f aca="false">Tabla_Simulada!L455-Tabla_ValidaciónMétodo!L455</f>
        <v>0</v>
      </c>
      <c r="M455" s="94" t="n">
        <f aca="false">Tabla_Simulada!M455-Tabla_ValidaciónMétodo!M455</f>
        <v>0</v>
      </c>
      <c r="N455" s="81" t="n">
        <f aca="false">Tabla_Simulada!N455-Tabla_ValidaciónMétodo!N455</f>
        <v>0</v>
      </c>
      <c r="O455" s="81" t="n">
        <f aca="false">Tabla_Simulada!P455-Tabla_ValidaciónMétodo!P455</f>
        <v>0</v>
      </c>
      <c r="P455" s="81" t="n">
        <f aca="false">Tabla_Simulada!Q455-Tabla_ValidaciónMétodo!Q455</f>
        <v>0</v>
      </c>
      <c r="Q455" s="81" t="n">
        <f aca="false">Tabla_Simulada!R455-Tabla_ValidaciónMétodo!R455</f>
        <v>0</v>
      </c>
      <c r="S455" s="81" t="n">
        <f aca="false">Tabla_Simulada!T455-Tabla_ValidaciónMétodo!T455</f>
        <v>0</v>
      </c>
      <c r="T455" s="81" t="n">
        <f aca="false">Tabla_Simulada!U455-Tabla_ValidaciónMétodo!U455</f>
        <v>0</v>
      </c>
      <c r="U455" s="81" t="n">
        <f aca="false">Tabla_Simulada!V455-Tabla_ValidaciónMétodo!V455</f>
        <v>0</v>
      </c>
      <c r="V455" s="81" t="n">
        <f aca="false">Tabla_Simulada!W455-Tabla_ValidaciónMétodo!W455</f>
        <v>0</v>
      </c>
      <c r="W455" s="81" t="n">
        <f aca="false">Tabla_Simulada!X455-Tabla_ValidaciónMétodo!X455</f>
        <v>0</v>
      </c>
      <c r="X455" s="81" t="n">
        <f aca="false">Tabla_Simulada!Y455-Tabla_ValidaciónMétodo!Y455</f>
        <v>0</v>
      </c>
      <c r="Y455" s="81" t="n">
        <f aca="false">Tabla_Simulada!Z455-Tabla_ValidaciónMétodo!Z455</f>
        <v>0</v>
      </c>
      <c r="Z455" s="81" t="n">
        <f aca="false">Tabla_Simulada!AA455-Tabla_ValidaciónMétodo!AA455</f>
        <v>0</v>
      </c>
      <c r="AC455" s="91" t="n">
        <f aca="false">Tabla_Simulada!AD455-Tabla_ValidaciónMétodo!AD455</f>
        <v>0</v>
      </c>
      <c r="AD455" s="92" t="n">
        <f aca="false">Tabla_Simulada!AE455-Tabla_ValidaciónMétodo!AE455</f>
        <v>0</v>
      </c>
      <c r="AE455" s="93" t="n">
        <f aca="false">Tabla_Simulada!AF455-Tabla_ValidaciónMétodo!AF455</f>
        <v>0</v>
      </c>
      <c r="AF455" s="92" t="n">
        <f aca="false">Tabla_Simulada!AG455-Tabla_ValidaciónMétodo!AG455</f>
        <v>0</v>
      </c>
      <c r="AG455" s="92" t="n">
        <f aca="false">Tabla_Simulada!AH455-Tabla_ValidaciónMétodo!AH455</f>
        <v>0</v>
      </c>
      <c r="AH455" s="92" t="n">
        <f aca="false">Tabla_Simulada!AI455-Tabla_ValidaciónMétodo!AI455</f>
        <v>0</v>
      </c>
      <c r="AI455" s="92" t="n">
        <f aca="false">Tabla_Simulada!AJ455-Tabla_ValidaciónMétodo!AJ455</f>
        <v>0</v>
      </c>
      <c r="AJ455" s="92" t="n">
        <f aca="false">Tabla_Simulada!AK455-Tabla_ValidaciónMétodo!AK455</f>
        <v>0</v>
      </c>
      <c r="AK455" s="92" t="n">
        <f aca="false">Tabla_Simulada!AL455-Tabla_ValidaciónMétodo!AL455</f>
        <v>0</v>
      </c>
      <c r="AL455" s="92" t="n">
        <f aca="false">Tabla_Simulada!AM455-Tabla_ValidaciónMétodo!AM455</f>
        <v>0</v>
      </c>
      <c r="AM455" s="92" t="n">
        <f aca="false">Tabla_Simulada!AN455-Tabla_ValidaciónMétodo!AN455</f>
        <v>0</v>
      </c>
      <c r="AO455" s="94" t="n">
        <f aca="false">Tabla_Simulada!AP455-Tabla_ValidaciónMétodo!AP455</f>
        <v>0</v>
      </c>
      <c r="AP455" s="81" t="n">
        <f aca="false">Tabla_Simulada!AQ455-Tabla_ValidaciónMétodo!AQ455</f>
        <v>0</v>
      </c>
      <c r="AQ455" s="94" t="n">
        <f aca="false">Tabla_Simulada!AR455-Tabla_ValidaciónMétodo!AR455</f>
        <v>0</v>
      </c>
      <c r="AR455" s="81" t="n">
        <f aca="false">Tabla_Simulada!AS455-Tabla_ValidaciónMétodo!AS455</f>
        <v>0</v>
      </c>
      <c r="AS455" s="94" t="n">
        <f aca="false">Tabla_Simulada!AT455-Tabla_ValidaciónMétodo!AT455</f>
        <v>0</v>
      </c>
      <c r="AT455" s="81" t="n">
        <f aca="false">Tabla_Simulada!AU455-Tabla_ValidaciónMétodo!AU455</f>
        <v>0</v>
      </c>
      <c r="AU455" s="94" t="n">
        <f aca="false">Tabla_Simulada!AV455-Tabla_ValidaciónMétodo!AV455</f>
        <v>0</v>
      </c>
      <c r="AV455" s="81" t="n">
        <f aca="false">Tabla_Simulada!AW455-Tabla_ValidaciónMétodo!AW455</f>
        <v>0</v>
      </c>
      <c r="AW455" s="94" t="n">
        <f aca="false">Tabla_Simulada!AX455-Tabla_ValidaciónMétodo!AX455</f>
        <v>0</v>
      </c>
      <c r="AX455" s="81" t="n">
        <f aca="false">Tabla_Simulada!AY455-Tabla_ValidaciónMétodo!AY455</f>
        <v>0</v>
      </c>
    </row>
    <row r="456" customFormat="false" ht="13.8" hidden="false" customHeight="false" outlineLevel="0" collapsed="false">
      <c r="A456" s="89" t="s">
        <v>65</v>
      </c>
      <c r="B456" s="81" t="n">
        <f aca="false">Tabla_Simulada!B456-Tabla_ValidaciónMétodo!B456</f>
        <v>0</v>
      </c>
      <c r="C456" s="81" t="n">
        <f aca="false">Tabla_Simulada!C456-Tabla_ValidaciónMétodo!C456</f>
        <v>0</v>
      </c>
      <c r="D456" s="81" t="n">
        <f aca="false">Tabla_Simulada!D456-Tabla_ValidaciónMétodo!D456</f>
        <v>0</v>
      </c>
      <c r="E456" s="81" t="n">
        <f aca="false">Tabla_Simulada!E456-Tabla_ValidaciónMétodo!E456</f>
        <v>0</v>
      </c>
      <c r="F456" s="81" t="n">
        <f aca="false">Tabla_Simulada!F456-Tabla_ValidaciónMétodo!F456</f>
        <v>0</v>
      </c>
      <c r="G456" s="81" t="n">
        <f aca="false">Tabla_Simulada!G456-Tabla_ValidaciónMétodo!G456</f>
        <v>0</v>
      </c>
      <c r="H456" s="81" t="n">
        <f aca="false">Tabla_Simulada!H456-Tabla_ValidaciónMétodo!H456</f>
        <v>0</v>
      </c>
      <c r="I456" s="94" t="n">
        <f aca="false">Tabla_Simulada!I456-Tabla_ValidaciónMétodo!I456</f>
        <v>0</v>
      </c>
      <c r="J456" s="81" t="n">
        <f aca="false">Tabla_Simulada!J456-Tabla_ValidaciónMétodo!J456</f>
        <v>0</v>
      </c>
      <c r="K456" s="94" t="n">
        <f aca="false">Tabla_Simulada!K456-Tabla_ValidaciónMétodo!K456</f>
        <v>0</v>
      </c>
      <c r="L456" s="81" t="n">
        <f aca="false">Tabla_Simulada!L456-Tabla_ValidaciónMétodo!L456</f>
        <v>0</v>
      </c>
      <c r="M456" s="94" t="n">
        <f aca="false">Tabla_Simulada!M456-Tabla_ValidaciónMétodo!M456</f>
        <v>0</v>
      </c>
      <c r="N456" s="81" t="n">
        <f aca="false">Tabla_Simulada!N456-Tabla_ValidaciónMétodo!N456</f>
        <v>0</v>
      </c>
      <c r="O456" s="81" t="n">
        <f aca="false">Tabla_Simulada!P456-Tabla_ValidaciónMétodo!P456</f>
        <v>0</v>
      </c>
      <c r="P456" s="81" t="n">
        <f aca="false">Tabla_Simulada!Q456-Tabla_ValidaciónMétodo!Q456</f>
        <v>0</v>
      </c>
      <c r="Q456" s="81" t="n">
        <f aca="false">Tabla_Simulada!R456-Tabla_ValidaciónMétodo!R456</f>
        <v>0</v>
      </c>
      <c r="S456" s="81" t="n">
        <f aca="false">Tabla_Simulada!T456-Tabla_ValidaciónMétodo!T456</f>
        <v>0</v>
      </c>
      <c r="T456" s="81" t="n">
        <f aca="false">Tabla_Simulada!U456-Tabla_ValidaciónMétodo!U456</f>
        <v>0</v>
      </c>
      <c r="U456" s="81" t="n">
        <f aca="false">Tabla_Simulada!V456-Tabla_ValidaciónMétodo!V456</f>
        <v>0</v>
      </c>
      <c r="V456" s="81" t="n">
        <f aca="false">Tabla_Simulada!W456-Tabla_ValidaciónMétodo!W456</f>
        <v>0</v>
      </c>
      <c r="W456" s="81" t="n">
        <f aca="false">Tabla_Simulada!X456-Tabla_ValidaciónMétodo!X456</f>
        <v>0</v>
      </c>
      <c r="X456" s="81" t="n">
        <f aca="false">Tabla_Simulada!Y456-Tabla_ValidaciónMétodo!Y456</f>
        <v>0</v>
      </c>
      <c r="Y456" s="81" t="n">
        <f aca="false">Tabla_Simulada!Z456-Tabla_ValidaciónMétodo!Z456</f>
        <v>0</v>
      </c>
      <c r="Z456" s="81" t="n">
        <f aca="false">Tabla_Simulada!AA456-Tabla_ValidaciónMétodo!AA456</f>
        <v>0</v>
      </c>
      <c r="AC456" s="91" t="n">
        <f aca="false">Tabla_Simulada!AD456-Tabla_ValidaciónMétodo!AD456</f>
        <v>0</v>
      </c>
      <c r="AD456" s="92" t="n">
        <f aca="false">Tabla_Simulada!AE456-Tabla_ValidaciónMétodo!AE456</f>
        <v>0</v>
      </c>
      <c r="AE456" s="93" t="n">
        <f aca="false">Tabla_Simulada!AF456-Tabla_ValidaciónMétodo!AF456</f>
        <v>0</v>
      </c>
      <c r="AF456" s="92" t="n">
        <f aca="false">Tabla_Simulada!AG456-Tabla_ValidaciónMétodo!AG456</f>
        <v>0</v>
      </c>
      <c r="AG456" s="92" t="n">
        <f aca="false">Tabla_Simulada!AH456-Tabla_ValidaciónMétodo!AH456</f>
        <v>0</v>
      </c>
      <c r="AH456" s="92" t="n">
        <f aca="false">Tabla_Simulada!AI456-Tabla_ValidaciónMétodo!AI456</f>
        <v>0</v>
      </c>
      <c r="AI456" s="92" t="n">
        <f aca="false">Tabla_Simulada!AJ456-Tabla_ValidaciónMétodo!AJ456</f>
        <v>0</v>
      </c>
      <c r="AJ456" s="92" t="n">
        <f aca="false">Tabla_Simulada!AK456-Tabla_ValidaciónMétodo!AK456</f>
        <v>0</v>
      </c>
      <c r="AK456" s="92" t="n">
        <f aca="false">Tabla_Simulada!AL456-Tabla_ValidaciónMétodo!AL456</f>
        <v>0</v>
      </c>
      <c r="AL456" s="92" t="n">
        <f aca="false">Tabla_Simulada!AM456-Tabla_ValidaciónMétodo!AM456</f>
        <v>0</v>
      </c>
      <c r="AM456" s="92" t="n">
        <f aca="false">Tabla_Simulada!AN456-Tabla_ValidaciónMétodo!AN456</f>
        <v>0</v>
      </c>
      <c r="AO456" s="94" t="n">
        <f aca="false">Tabla_Simulada!AP456-Tabla_ValidaciónMétodo!AP456</f>
        <v>0</v>
      </c>
      <c r="AP456" s="81" t="n">
        <f aca="false">Tabla_Simulada!AQ456-Tabla_ValidaciónMétodo!AQ456</f>
        <v>0</v>
      </c>
      <c r="AQ456" s="94" t="n">
        <f aca="false">Tabla_Simulada!AR456-Tabla_ValidaciónMétodo!AR456</f>
        <v>0</v>
      </c>
      <c r="AR456" s="81" t="n">
        <f aca="false">Tabla_Simulada!AS456-Tabla_ValidaciónMétodo!AS456</f>
        <v>0</v>
      </c>
      <c r="AS456" s="94" t="n">
        <f aca="false">Tabla_Simulada!AT456-Tabla_ValidaciónMétodo!AT456</f>
        <v>0</v>
      </c>
      <c r="AT456" s="81" t="n">
        <f aca="false">Tabla_Simulada!AU456-Tabla_ValidaciónMétodo!AU456</f>
        <v>0</v>
      </c>
      <c r="AU456" s="94" t="n">
        <f aca="false">Tabla_Simulada!AV456-Tabla_ValidaciónMétodo!AV456</f>
        <v>0</v>
      </c>
      <c r="AV456" s="81" t="n">
        <f aca="false">Tabla_Simulada!AW456-Tabla_ValidaciónMétodo!AW456</f>
        <v>0</v>
      </c>
      <c r="AW456" s="94" t="n">
        <f aca="false">Tabla_Simulada!AX456-Tabla_ValidaciónMétodo!AX456</f>
        <v>0</v>
      </c>
      <c r="AX456" s="81" t="n">
        <f aca="false">Tabla_Simulada!AY456-Tabla_ValidaciónMétodo!AY456</f>
        <v>0</v>
      </c>
    </row>
    <row r="457" customFormat="false" ht="13.8" hidden="false" customHeight="false" outlineLevel="0" collapsed="false">
      <c r="A457" s="89" t="s">
        <v>66</v>
      </c>
      <c r="B457" s="81" t="n">
        <f aca="false">Tabla_Simulada!B457-Tabla_ValidaciónMétodo!B457</f>
        <v>0</v>
      </c>
      <c r="C457" s="81" t="n">
        <f aca="false">Tabla_Simulada!C457-Tabla_ValidaciónMétodo!C457</f>
        <v>0</v>
      </c>
      <c r="D457" s="81" t="n">
        <f aca="false">Tabla_Simulada!D457-Tabla_ValidaciónMétodo!D457</f>
        <v>0</v>
      </c>
      <c r="E457" s="81" t="n">
        <f aca="false">Tabla_Simulada!E457-Tabla_ValidaciónMétodo!E457</f>
        <v>0</v>
      </c>
      <c r="F457" s="81" t="n">
        <f aca="false">Tabla_Simulada!F457-Tabla_ValidaciónMétodo!F457</f>
        <v>0</v>
      </c>
      <c r="G457" s="81" t="n">
        <f aca="false">Tabla_Simulada!G457-Tabla_ValidaciónMétodo!G457</f>
        <v>0</v>
      </c>
      <c r="H457" s="81" t="n">
        <f aca="false">Tabla_Simulada!H457-Tabla_ValidaciónMétodo!H457</f>
        <v>0</v>
      </c>
      <c r="I457" s="94" t="n">
        <f aca="false">Tabla_Simulada!I457-Tabla_ValidaciónMétodo!I457</f>
        <v>0</v>
      </c>
      <c r="J457" s="81" t="n">
        <f aca="false">Tabla_Simulada!J457-Tabla_ValidaciónMétodo!J457</f>
        <v>0</v>
      </c>
      <c r="K457" s="94" t="n">
        <f aca="false">Tabla_Simulada!K457-Tabla_ValidaciónMétodo!K457</f>
        <v>0</v>
      </c>
      <c r="L457" s="81" t="n">
        <f aca="false">Tabla_Simulada!L457-Tabla_ValidaciónMétodo!L457</f>
        <v>0</v>
      </c>
      <c r="M457" s="94" t="n">
        <f aca="false">Tabla_Simulada!M457-Tabla_ValidaciónMétodo!M457</f>
        <v>0</v>
      </c>
      <c r="N457" s="81" t="n">
        <f aca="false">Tabla_Simulada!N457-Tabla_ValidaciónMétodo!N457</f>
        <v>0</v>
      </c>
      <c r="O457" s="81" t="n">
        <f aca="false">Tabla_Simulada!P457-Tabla_ValidaciónMétodo!P457</f>
        <v>0</v>
      </c>
      <c r="P457" s="81" t="n">
        <f aca="false">Tabla_Simulada!Q457-Tabla_ValidaciónMétodo!Q457</f>
        <v>0</v>
      </c>
      <c r="Q457" s="81" t="n">
        <f aca="false">Tabla_Simulada!R457-Tabla_ValidaciónMétodo!R457</f>
        <v>0</v>
      </c>
      <c r="S457" s="81" t="n">
        <f aca="false">Tabla_Simulada!T457-Tabla_ValidaciónMétodo!T457</f>
        <v>0</v>
      </c>
      <c r="T457" s="81" t="n">
        <f aca="false">Tabla_Simulada!U457-Tabla_ValidaciónMétodo!U457</f>
        <v>0</v>
      </c>
      <c r="U457" s="81" t="n">
        <f aca="false">Tabla_Simulada!V457-Tabla_ValidaciónMétodo!V457</f>
        <v>0</v>
      </c>
      <c r="V457" s="81" t="n">
        <f aca="false">Tabla_Simulada!W457-Tabla_ValidaciónMétodo!W457</f>
        <v>0</v>
      </c>
      <c r="W457" s="81" t="n">
        <f aca="false">Tabla_Simulada!X457-Tabla_ValidaciónMétodo!X457</f>
        <v>0</v>
      </c>
      <c r="X457" s="81" t="n">
        <f aca="false">Tabla_Simulada!Y457-Tabla_ValidaciónMétodo!Y457</f>
        <v>0</v>
      </c>
      <c r="Y457" s="81" t="n">
        <f aca="false">Tabla_Simulada!Z457-Tabla_ValidaciónMétodo!Z457</f>
        <v>0</v>
      </c>
      <c r="Z457" s="81" t="n">
        <f aca="false">Tabla_Simulada!AA457-Tabla_ValidaciónMétodo!AA457</f>
        <v>0</v>
      </c>
      <c r="AC457" s="91" t="n">
        <f aca="false">Tabla_Simulada!AD457-Tabla_ValidaciónMétodo!AD457</f>
        <v>0</v>
      </c>
      <c r="AD457" s="92" t="n">
        <f aca="false">Tabla_Simulada!AE457-Tabla_ValidaciónMétodo!AE457</f>
        <v>0</v>
      </c>
      <c r="AE457" s="93" t="n">
        <f aca="false">Tabla_Simulada!AF457-Tabla_ValidaciónMétodo!AF457</f>
        <v>0</v>
      </c>
      <c r="AF457" s="92" t="n">
        <f aca="false">Tabla_Simulada!AG457-Tabla_ValidaciónMétodo!AG457</f>
        <v>0</v>
      </c>
      <c r="AG457" s="92" t="n">
        <f aca="false">Tabla_Simulada!AH457-Tabla_ValidaciónMétodo!AH457</f>
        <v>0</v>
      </c>
      <c r="AH457" s="92" t="n">
        <f aca="false">Tabla_Simulada!AI457-Tabla_ValidaciónMétodo!AI457</f>
        <v>0</v>
      </c>
      <c r="AI457" s="92" t="n">
        <f aca="false">Tabla_Simulada!AJ457-Tabla_ValidaciónMétodo!AJ457</f>
        <v>0</v>
      </c>
      <c r="AJ457" s="92" t="n">
        <f aca="false">Tabla_Simulada!AK457-Tabla_ValidaciónMétodo!AK457</f>
        <v>0</v>
      </c>
      <c r="AK457" s="92" t="n">
        <f aca="false">Tabla_Simulada!AL457-Tabla_ValidaciónMétodo!AL457</f>
        <v>0</v>
      </c>
      <c r="AL457" s="92" t="n">
        <f aca="false">Tabla_Simulada!AM457-Tabla_ValidaciónMétodo!AM457</f>
        <v>0</v>
      </c>
      <c r="AM457" s="92" t="n">
        <f aca="false">Tabla_Simulada!AN457-Tabla_ValidaciónMétodo!AN457</f>
        <v>0</v>
      </c>
      <c r="AO457" s="94" t="n">
        <f aca="false">Tabla_Simulada!AP457-Tabla_ValidaciónMétodo!AP457</f>
        <v>0</v>
      </c>
      <c r="AP457" s="81" t="n">
        <f aca="false">Tabla_Simulada!AQ457-Tabla_ValidaciónMétodo!AQ457</f>
        <v>0</v>
      </c>
      <c r="AQ457" s="94" t="n">
        <f aca="false">Tabla_Simulada!AR457-Tabla_ValidaciónMétodo!AR457</f>
        <v>0</v>
      </c>
      <c r="AR457" s="81" t="n">
        <f aca="false">Tabla_Simulada!AS457-Tabla_ValidaciónMétodo!AS457</f>
        <v>0</v>
      </c>
      <c r="AS457" s="94" t="n">
        <f aca="false">Tabla_Simulada!AT457-Tabla_ValidaciónMétodo!AT457</f>
        <v>0</v>
      </c>
      <c r="AT457" s="81" t="n">
        <f aca="false">Tabla_Simulada!AU457-Tabla_ValidaciónMétodo!AU457</f>
        <v>0</v>
      </c>
      <c r="AU457" s="94" t="n">
        <f aca="false">Tabla_Simulada!AV457-Tabla_ValidaciónMétodo!AV457</f>
        <v>0</v>
      </c>
      <c r="AV457" s="81" t="n">
        <f aca="false">Tabla_Simulada!AW457-Tabla_ValidaciónMétodo!AW457</f>
        <v>0</v>
      </c>
      <c r="AW457" s="94" t="n">
        <f aca="false">Tabla_Simulada!AX457-Tabla_ValidaciónMétodo!AX457</f>
        <v>0</v>
      </c>
      <c r="AX457" s="81" t="n">
        <f aca="false">Tabla_Simulada!AY457-Tabla_ValidaciónMétodo!AY457</f>
        <v>0</v>
      </c>
    </row>
    <row r="458" customFormat="false" ht="13.8" hidden="false" customHeight="false" outlineLevel="0" collapsed="false">
      <c r="A458" s="89" t="s">
        <v>67</v>
      </c>
      <c r="B458" s="81" t="n">
        <f aca="false">Tabla_Simulada!B458-Tabla_ValidaciónMétodo!B458</f>
        <v>0</v>
      </c>
      <c r="C458" s="81" t="n">
        <f aca="false">Tabla_Simulada!C458-Tabla_ValidaciónMétodo!C458</f>
        <v>0</v>
      </c>
      <c r="D458" s="81" t="n">
        <f aca="false">Tabla_Simulada!D458-Tabla_ValidaciónMétodo!D458</f>
        <v>0</v>
      </c>
      <c r="E458" s="81" t="n">
        <f aca="false">Tabla_Simulada!E458-Tabla_ValidaciónMétodo!E458</f>
        <v>0</v>
      </c>
      <c r="F458" s="81" t="n">
        <f aca="false">Tabla_Simulada!F458-Tabla_ValidaciónMétodo!F458</f>
        <v>0</v>
      </c>
      <c r="G458" s="81" t="n">
        <f aca="false">Tabla_Simulada!G458-Tabla_ValidaciónMétodo!G458</f>
        <v>0</v>
      </c>
      <c r="H458" s="81" t="n">
        <f aca="false">Tabla_Simulada!H458-Tabla_ValidaciónMétodo!H458</f>
        <v>0</v>
      </c>
      <c r="I458" s="94" t="n">
        <f aca="false">Tabla_Simulada!I458-Tabla_ValidaciónMétodo!I458</f>
        <v>0</v>
      </c>
      <c r="J458" s="81" t="n">
        <f aca="false">Tabla_Simulada!J458-Tabla_ValidaciónMétodo!J458</f>
        <v>0</v>
      </c>
      <c r="K458" s="94" t="n">
        <f aca="false">Tabla_Simulada!K458-Tabla_ValidaciónMétodo!K458</f>
        <v>0</v>
      </c>
      <c r="L458" s="81" t="n">
        <f aca="false">Tabla_Simulada!L458-Tabla_ValidaciónMétodo!L458</f>
        <v>0</v>
      </c>
      <c r="M458" s="94" t="n">
        <f aca="false">Tabla_Simulada!M458-Tabla_ValidaciónMétodo!M458</f>
        <v>0</v>
      </c>
      <c r="N458" s="81" t="n">
        <f aca="false">Tabla_Simulada!N458-Tabla_ValidaciónMétodo!N458</f>
        <v>0</v>
      </c>
      <c r="O458" s="81" t="n">
        <f aca="false">Tabla_Simulada!P458-Tabla_ValidaciónMétodo!P458</f>
        <v>0</v>
      </c>
      <c r="P458" s="81" t="n">
        <f aca="false">Tabla_Simulada!Q458-Tabla_ValidaciónMétodo!Q458</f>
        <v>0</v>
      </c>
      <c r="Q458" s="81" t="n">
        <f aca="false">Tabla_Simulada!R458-Tabla_ValidaciónMétodo!R458</f>
        <v>0</v>
      </c>
      <c r="S458" s="81" t="n">
        <f aca="false">Tabla_Simulada!T458-Tabla_ValidaciónMétodo!T458</f>
        <v>0</v>
      </c>
      <c r="T458" s="81" t="n">
        <f aca="false">Tabla_Simulada!U458-Tabla_ValidaciónMétodo!U458</f>
        <v>0</v>
      </c>
      <c r="U458" s="81" t="n">
        <f aca="false">Tabla_Simulada!V458-Tabla_ValidaciónMétodo!V458</f>
        <v>0</v>
      </c>
      <c r="V458" s="81" t="n">
        <f aca="false">Tabla_Simulada!W458-Tabla_ValidaciónMétodo!W458</f>
        <v>0</v>
      </c>
      <c r="W458" s="81" t="n">
        <f aca="false">Tabla_Simulada!X458-Tabla_ValidaciónMétodo!X458</f>
        <v>0</v>
      </c>
      <c r="X458" s="81" t="n">
        <f aca="false">Tabla_Simulada!Y458-Tabla_ValidaciónMétodo!Y458</f>
        <v>0</v>
      </c>
      <c r="Y458" s="81" t="n">
        <f aca="false">Tabla_Simulada!Z458-Tabla_ValidaciónMétodo!Z458</f>
        <v>0</v>
      </c>
      <c r="Z458" s="81" t="n">
        <f aca="false">Tabla_Simulada!AA458-Tabla_ValidaciónMétodo!AA458</f>
        <v>0</v>
      </c>
      <c r="AC458" s="91" t="n">
        <f aca="false">Tabla_Simulada!AD458-Tabla_ValidaciónMétodo!AD458</f>
        <v>0</v>
      </c>
      <c r="AD458" s="92" t="n">
        <f aca="false">Tabla_Simulada!AE458-Tabla_ValidaciónMétodo!AE458</f>
        <v>0</v>
      </c>
      <c r="AE458" s="93" t="n">
        <f aca="false">Tabla_Simulada!AF458-Tabla_ValidaciónMétodo!AF458</f>
        <v>0</v>
      </c>
      <c r="AF458" s="92" t="n">
        <f aca="false">Tabla_Simulada!AG458-Tabla_ValidaciónMétodo!AG458</f>
        <v>0</v>
      </c>
      <c r="AG458" s="92" t="n">
        <f aca="false">Tabla_Simulada!AH458-Tabla_ValidaciónMétodo!AH458</f>
        <v>0</v>
      </c>
      <c r="AH458" s="92" t="n">
        <f aca="false">Tabla_Simulada!AI458-Tabla_ValidaciónMétodo!AI458</f>
        <v>0</v>
      </c>
      <c r="AI458" s="92" t="n">
        <f aca="false">Tabla_Simulada!AJ458-Tabla_ValidaciónMétodo!AJ458</f>
        <v>0</v>
      </c>
      <c r="AJ458" s="92" t="n">
        <f aca="false">Tabla_Simulada!AK458-Tabla_ValidaciónMétodo!AK458</f>
        <v>0</v>
      </c>
      <c r="AK458" s="92" t="n">
        <f aca="false">Tabla_Simulada!AL458-Tabla_ValidaciónMétodo!AL458</f>
        <v>0</v>
      </c>
      <c r="AL458" s="92" t="n">
        <f aca="false">Tabla_Simulada!AM458-Tabla_ValidaciónMétodo!AM458</f>
        <v>0</v>
      </c>
      <c r="AM458" s="92" t="n">
        <f aca="false">Tabla_Simulada!AN458-Tabla_ValidaciónMétodo!AN458</f>
        <v>0</v>
      </c>
      <c r="AO458" s="94" t="n">
        <f aca="false">Tabla_Simulada!AP458-Tabla_ValidaciónMétodo!AP458</f>
        <v>0</v>
      </c>
      <c r="AP458" s="81" t="n">
        <f aca="false">Tabla_Simulada!AQ458-Tabla_ValidaciónMétodo!AQ458</f>
        <v>0</v>
      </c>
      <c r="AQ458" s="94" t="n">
        <f aca="false">Tabla_Simulada!AR458-Tabla_ValidaciónMétodo!AR458</f>
        <v>0</v>
      </c>
      <c r="AR458" s="81" t="n">
        <f aca="false">Tabla_Simulada!AS458-Tabla_ValidaciónMétodo!AS458</f>
        <v>0</v>
      </c>
      <c r="AS458" s="94" t="n">
        <f aca="false">Tabla_Simulada!AT458-Tabla_ValidaciónMétodo!AT458</f>
        <v>0</v>
      </c>
      <c r="AT458" s="81" t="n">
        <f aca="false">Tabla_Simulada!AU458-Tabla_ValidaciónMétodo!AU458</f>
        <v>0</v>
      </c>
      <c r="AU458" s="94" t="n">
        <f aca="false">Tabla_Simulada!AV458-Tabla_ValidaciónMétodo!AV458</f>
        <v>0</v>
      </c>
      <c r="AV458" s="81" t="n">
        <f aca="false">Tabla_Simulada!AW458-Tabla_ValidaciónMétodo!AW458</f>
        <v>0</v>
      </c>
      <c r="AW458" s="94" t="n">
        <f aca="false">Tabla_Simulada!AX458-Tabla_ValidaciónMétodo!AX458</f>
        <v>0</v>
      </c>
      <c r="AX458" s="81" t="n">
        <f aca="false">Tabla_Simulada!AY458-Tabla_ValidaciónMétodo!AY458</f>
        <v>0</v>
      </c>
    </row>
    <row r="459" customFormat="false" ht="13.8" hidden="false" customHeight="false" outlineLevel="0" collapsed="false">
      <c r="A459" s="89" t="s">
        <v>68</v>
      </c>
      <c r="B459" s="81" t="n">
        <f aca="false">Tabla_Simulada!B459-Tabla_ValidaciónMétodo!B459</f>
        <v>0</v>
      </c>
      <c r="C459" s="81" t="n">
        <f aca="false">Tabla_Simulada!C459-Tabla_ValidaciónMétodo!C459</f>
        <v>0</v>
      </c>
      <c r="D459" s="81" t="n">
        <f aca="false">Tabla_Simulada!D459-Tabla_ValidaciónMétodo!D459</f>
        <v>0</v>
      </c>
      <c r="E459" s="81" t="n">
        <f aca="false">Tabla_Simulada!E459-Tabla_ValidaciónMétodo!E459</f>
        <v>0</v>
      </c>
      <c r="F459" s="81" t="n">
        <f aca="false">Tabla_Simulada!F459-Tabla_ValidaciónMétodo!F459</f>
        <v>0</v>
      </c>
      <c r="G459" s="81" t="n">
        <f aca="false">Tabla_Simulada!G459-Tabla_ValidaciónMétodo!G459</f>
        <v>0</v>
      </c>
      <c r="H459" s="81" t="n">
        <f aca="false">Tabla_Simulada!H459-Tabla_ValidaciónMétodo!H459</f>
        <v>0</v>
      </c>
      <c r="I459" s="94" t="n">
        <f aca="false">Tabla_Simulada!I459-Tabla_ValidaciónMétodo!I459</f>
        <v>0</v>
      </c>
      <c r="J459" s="81" t="n">
        <f aca="false">Tabla_Simulada!J459-Tabla_ValidaciónMétodo!J459</f>
        <v>0</v>
      </c>
      <c r="K459" s="94" t="n">
        <f aca="false">Tabla_Simulada!K459-Tabla_ValidaciónMétodo!K459</f>
        <v>0</v>
      </c>
      <c r="L459" s="81" t="n">
        <f aca="false">Tabla_Simulada!L459-Tabla_ValidaciónMétodo!L459</f>
        <v>0</v>
      </c>
      <c r="M459" s="94" t="n">
        <f aca="false">Tabla_Simulada!M459-Tabla_ValidaciónMétodo!M459</f>
        <v>0</v>
      </c>
      <c r="N459" s="81" t="n">
        <f aca="false">Tabla_Simulada!N459-Tabla_ValidaciónMétodo!N459</f>
        <v>0</v>
      </c>
      <c r="O459" s="81" t="n">
        <f aca="false">Tabla_Simulada!P459-Tabla_ValidaciónMétodo!P459</f>
        <v>0</v>
      </c>
      <c r="P459" s="81" t="n">
        <f aca="false">Tabla_Simulada!Q459-Tabla_ValidaciónMétodo!Q459</f>
        <v>0</v>
      </c>
      <c r="Q459" s="81" t="n">
        <f aca="false">Tabla_Simulada!R459-Tabla_ValidaciónMétodo!R459</f>
        <v>0</v>
      </c>
      <c r="S459" s="81" t="n">
        <f aca="false">Tabla_Simulada!T459-Tabla_ValidaciónMétodo!T459</f>
        <v>0</v>
      </c>
      <c r="T459" s="81" t="n">
        <f aca="false">Tabla_Simulada!U459-Tabla_ValidaciónMétodo!U459</f>
        <v>0</v>
      </c>
      <c r="U459" s="81" t="n">
        <f aca="false">Tabla_Simulada!V459-Tabla_ValidaciónMétodo!V459</f>
        <v>0</v>
      </c>
      <c r="V459" s="81" t="n">
        <f aca="false">Tabla_Simulada!W459-Tabla_ValidaciónMétodo!W459</f>
        <v>0</v>
      </c>
      <c r="W459" s="81" t="n">
        <f aca="false">Tabla_Simulada!X459-Tabla_ValidaciónMétodo!X459</f>
        <v>0</v>
      </c>
      <c r="X459" s="81" t="n">
        <f aca="false">Tabla_Simulada!Y459-Tabla_ValidaciónMétodo!Y459</f>
        <v>0</v>
      </c>
      <c r="Y459" s="81" t="n">
        <f aca="false">Tabla_Simulada!Z459-Tabla_ValidaciónMétodo!Z459</f>
        <v>0</v>
      </c>
      <c r="Z459" s="81" t="n">
        <f aca="false">Tabla_Simulada!AA459-Tabla_ValidaciónMétodo!AA459</f>
        <v>0</v>
      </c>
      <c r="AC459" s="91" t="n">
        <f aca="false">Tabla_Simulada!AD459-Tabla_ValidaciónMétodo!AD459</f>
        <v>0</v>
      </c>
      <c r="AD459" s="92" t="n">
        <f aca="false">Tabla_Simulada!AE459-Tabla_ValidaciónMétodo!AE459</f>
        <v>0</v>
      </c>
      <c r="AE459" s="93" t="n">
        <f aca="false">Tabla_Simulada!AF459-Tabla_ValidaciónMétodo!AF459</f>
        <v>0</v>
      </c>
      <c r="AF459" s="92" t="n">
        <f aca="false">Tabla_Simulada!AG459-Tabla_ValidaciónMétodo!AG459</f>
        <v>0</v>
      </c>
      <c r="AG459" s="92" t="n">
        <f aca="false">Tabla_Simulada!AH459-Tabla_ValidaciónMétodo!AH459</f>
        <v>0</v>
      </c>
      <c r="AH459" s="92" t="n">
        <f aca="false">Tabla_Simulada!AI459-Tabla_ValidaciónMétodo!AI459</f>
        <v>0</v>
      </c>
      <c r="AI459" s="92" t="n">
        <f aca="false">Tabla_Simulada!AJ459-Tabla_ValidaciónMétodo!AJ459</f>
        <v>0</v>
      </c>
      <c r="AJ459" s="92" t="n">
        <f aca="false">Tabla_Simulada!AK459-Tabla_ValidaciónMétodo!AK459</f>
        <v>0</v>
      </c>
      <c r="AK459" s="92" t="n">
        <f aca="false">Tabla_Simulada!AL459-Tabla_ValidaciónMétodo!AL459</f>
        <v>0</v>
      </c>
      <c r="AL459" s="92" t="n">
        <f aca="false">Tabla_Simulada!AM459-Tabla_ValidaciónMétodo!AM459</f>
        <v>0</v>
      </c>
      <c r="AM459" s="92" t="n">
        <f aca="false">Tabla_Simulada!AN459-Tabla_ValidaciónMétodo!AN459</f>
        <v>0</v>
      </c>
      <c r="AO459" s="94" t="n">
        <f aca="false">Tabla_Simulada!AP459-Tabla_ValidaciónMétodo!AP459</f>
        <v>0</v>
      </c>
      <c r="AP459" s="81" t="n">
        <f aca="false">Tabla_Simulada!AQ459-Tabla_ValidaciónMétodo!AQ459</f>
        <v>0</v>
      </c>
      <c r="AQ459" s="94" t="n">
        <f aca="false">Tabla_Simulada!AR459-Tabla_ValidaciónMétodo!AR459</f>
        <v>0</v>
      </c>
      <c r="AR459" s="81" t="n">
        <f aca="false">Tabla_Simulada!AS459-Tabla_ValidaciónMétodo!AS459</f>
        <v>0</v>
      </c>
      <c r="AS459" s="94" t="n">
        <f aca="false">Tabla_Simulada!AT459-Tabla_ValidaciónMétodo!AT459</f>
        <v>0</v>
      </c>
      <c r="AT459" s="81" t="n">
        <f aca="false">Tabla_Simulada!AU459-Tabla_ValidaciónMétodo!AU459</f>
        <v>0</v>
      </c>
      <c r="AU459" s="94" t="n">
        <f aca="false">Tabla_Simulada!AV459-Tabla_ValidaciónMétodo!AV459</f>
        <v>0</v>
      </c>
      <c r="AV459" s="81" t="n">
        <f aca="false">Tabla_Simulada!AW459-Tabla_ValidaciónMétodo!AW459</f>
        <v>0</v>
      </c>
      <c r="AW459" s="94" t="n">
        <f aca="false">Tabla_Simulada!AX459-Tabla_ValidaciónMétodo!AX459</f>
        <v>0</v>
      </c>
      <c r="AX459" s="81" t="n">
        <f aca="false">Tabla_Simulada!AY459-Tabla_ValidaciónMétodo!AY459</f>
        <v>0</v>
      </c>
    </row>
    <row r="460" customFormat="false" ht="13.8" hidden="false" customHeight="false" outlineLevel="0" collapsed="false">
      <c r="A460" s="104" t="s">
        <v>71</v>
      </c>
      <c r="B460" s="108" t="n">
        <f aca="false">Tabla_Simulada!B460-Tabla_ValidaciónMétodo!B460</f>
        <v>0</v>
      </c>
      <c r="C460" s="108" t="n">
        <f aca="false">Tabla_Simulada!C460-Tabla_ValidaciónMétodo!C460</f>
        <v>0</v>
      </c>
      <c r="D460" s="108" t="n">
        <f aca="false">Tabla_Simulada!D460-Tabla_ValidaciónMétodo!D460</f>
        <v>0</v>
      </c>
      <c r="E460" s="108" t="n">
        <f aca="false">Tabla_Simulada!E460-Tabla_ValidaciónMétodo!E460</f>
        <v>0</v>
      </c>
      <c r="F460" s="108" t="n">
        <f aca="false">Tabla_Simulada!F460-Tabla_ValidaciónMétodo!F460</f>
        <v>0</v>
      </c>
      <c r="G460" s="108" t="n">
        <f aca="false">Tabla_Simulada!G460-Tabla_ValidaciónMétodo!G460</f>
        <v>0</v>
      </c>
      <c r="H460" s="108" t="n">
        <f aca="false">Tabla_Simulada!H460-Tabla_ValidaciónMétodo!H460</f>
        <v>0</v>
      </c>
      <c r="I460" s="116" t="n">
        <f aca="false">Tabla_Simulada!I460-Tabla_ValidaciónMétodo!I460</f>
        <v>0</v>
      </c>
      <c r="J460" s="108" t="n">
        <f aca="false">Tabla_Simulada!J460-Tabla_ValidaciónMétodo!J460</f>
        <v>0</v>
      </c>
      <c r="K460" s="116" t="n">
        <f aca="false">Tabla_Simulada!K460-Tabla_ValidaciónMétodo!K460</f>
        <v>0</v>
      </c>
      <c r="L460" s="108" t="n">
        <f aca="false">Tabla_Simulada!L460-Tabla_ValidaciónMétodo!L460</f>
        <v>0</v>
      </c>
      <c r="M460" s="116" t="n">
        <f aca="false">Tabla_Simulada!M460-Tabla_ValidaciónMétodo!M460</f>
        <v>0</v>
      </c>
      <c r="N460" s="108" t="n">
        <f aca="false">Tabla_Simulada!N460-Tabla_ValidaciónMétodo!N460</f>
        <v>0</v>
      </c>
      <c r="O460" s="108" t="n">
        <f aca="false">Tabla_Simulada!P460-Tabla_ValidaciónMétodo!P460</f>
        <v>0</v>
      </c>
      <c r="P460" s="108" t="n">
        <f aca="false">Tabla_Simulada!Q460-Tabla_ValidaciónMétodo!Q460</f>
        <v>0</v>
      </c>
      <c r="Q460" s="108" t="n">
        <f aca="false">Tabla_Simulada!R460-Tabla_ValidaciónMétodo!R460</f>
        <v>0</v>
      </c>
      <c r="S460" s="108" t="n">
        <f aca="false">Tabla_Simulada!T460-Tabla_ValidaciónMétodo!T460</f>
        <v>0</v>
      </c>
      <c r="T460" s="108" t="n">
        <f aca="false">Tabla_Simulada!U460-Tabla_ValidaciónMétodo!U460</f>
        <v>0</v>
      </c>
      <c r="U460" s="108" t="n">
        <f aca="false">Tabla_Simulada!V460-Tabla_ValidaciónMétodo!V460</f>
        <v>0</v>
      </c>
      <c r="V460" s="108" t="n">
        <f aca="false">Tabla_Simulada!W460-Tabla_ValidaciónMétodo!W460</f>
        <v>0</v>
      </c>
      <c r="W460" s="108" t="n">
        <f aca="false">Tabla_Simulada!X460-Tabla_ValidaciónMétodo!X460</f>
        <v>0</v>
      </c>
      <c r="X460" s="108" t="n">
        <f aca="false">Tabla_Simulada!Y460-Tabla_ValidaciónMétodo!Y460</f>
        <v>0</v>
      </c>
      <c r="Y460" s="108" t="n">
        <f aca="false">Tabla_Simulada!Z460-Tabla_ValidaciónMétodo!Z460</f>
        <v>0</v>
      </c>
      <c r="Z460" s="108" t="n">
        <f aca="false">Tabla_Simulada!AA460-Tabla_ValidaciónMétodo!AA460</f>
        <v>0</v>
      </c>
      <c r="AB460" s="112" t="s">
        <v>295</v>
      </c>
      <c r="AC460" s="112" t="n">
        <f aca="false">Tabla_Simulada!AD460-Tabla_ValidaciónMétodo!AD460</f>
        <v>0</v>
      </c>
      <c r="AD460" s="111"/>
      <c r="AE460" s="113" t="n">
        <f aca="false">Tabla_Simulada!AF460-Tabla_ValidaciónMétodo!AF460</f>
        <v>0</v>
      </c>
      <c r="AF460" s="111"/>
      <c r="AG460" s="114" t="n">
        <f aca="false">Tabla_Simulada!AH460-Tabla_ValidaciónMétodo!AH460</f>
        <v>0</v>
      </c>
      <c r="AH460" s="111"/>
      <c r="AI460" s="114" t="n">
        <f aca="false">Tabla_Simulada!AJ460-Tabla_ValidaciónMétodo!AJ460</f>
        <v>0</v>
      </c>
      <c r="AJ460" s="111"/>
      <c r="AK460" s="114" t="n">
        <f aca="false">Tabla_Simulada!AL460-Tabla_ValidaciónMétodo!AL460</f>
        <v>0</v>
      </c>
      <c r="AL460" s="115"/>
      <c r="AM460" s="114" t="n">
        <f aca="false">Tabla_Simulada!AN460-Tabla_ValidaciónMétodo!AN460</f>
        <v>0</v>
      </c>
      <c r="AO460" s="116" t="n">
        <f aca="false">Tabla_Simulada!AP460-Tabla_ValidaciónMétodo!AP460</f>
        <v>0</v>
      </c>
      <c r="AP460" s="108" t="n">
        <f aca="false">Tabla_Simulada!AQ460-Tabla_ValidaciónMétodo!AQ460</f>
        <v>0</v>
      </c>
      <c r="AQ460" s="116" t="n">
        <f aca="false">Tabla_Simulada!AR460-Tabla_ValidaciónMétodo!AR460</f>
        <v>0</v>
      </c>
      <c r="AR460" s="108" t="n">
        <f aca="false">Tabla_Simulada!AS460-Tabla_ValidaciónMétodo!AS460</f>
        <v>0</v>
      </c>
      <c r="AS460" s="116" t="n">
        <f aca="false">Tabla_Simulada!AT460-Tabla_ValidaciónMétodo!AT460</f>
        <v>0</v>
      </c>
      <c r="AT460" s="108" t="n">
        <f aca="false">Tabla_Simulada!AU460-Tabla_ValidaciónMétodo!AU460</f>
        <v>0</v>
      </c>
      <c r="AU460" s="116" t="n">
        <f aca="false">Tabla_Simulada!AV460-Tabla_ValidaciónMétodo!AV460</f>
        <v>0</v>
      </c>
      <c r="AV460" s="108" t="n">
        <f aca="false">Tabla_Simulada!AW460-Tabla_ValidaciónMétodo!AW460</f>
        <v>0</v>
      </c>
      <c r="AW460" s="116" t="n">
        <f aca="false">Tabla_Simulada!AX460-Tabla_ValidaciónMétodo!AX460</f>
        <v>0</v>
      </c>
      <c r="AX460" s="108" t="n">
        <f aca="false">Tabla_Simulada!AY460-Tabla_ValidaciónMétodo!AY460</f>
        <v>0</v>
      </c>
    </row>
    <row r="461" customFormat="false" ht="13.8" hidden="false" customHeight="false" outlineLevel="0" collapsed="false">
      <c r="A461" s="57" t="s">
        <v>72</v>
      </c>
      <c r="AB461" s="112" t="s">
        <v>296</v>
      </c>
      <c r="AC461" s="112" t="n">
        <f aca="false">Tabla_Simulada!AD461-Tabla_ValidaciónMétodo!AD461</f>
        <v>0</v>
      </c>
      <c r="AD461" s="111"/>
      <c r="AE461" s="113" t="n">
        <f aca="false">Tabla_Simulada!AF461-Tabla_ValidaciónMétodo!AF461</f>
        <v>0</v>
      </c>
      <c r="AF461" s="111"/>
      <c r="AG461" s="114" t="n">
        <f aca="false">Tabla_Simulada!AH461-Tabla_ValidaciónMétodo!AH461</f>
        <v>0</v>
      </c>
      <c r="AH461" s="111"/>
      <c r="AI461" s="114" t="n">
        <f aca="false">Tabla_Simulada!AJ461-Tabla_ValidaciónMétodo!AJ461</f>
        <v>0</v>
      </c>
      <c r="AJ461" s="111"/>
      <c r="AK461" s="114" t="n">
        <f aca="false">Tabla_Simulada!AL461-Tabla_ValidaciónMétodo!AL461</f>
        <v>0</v>
      </c>
      <c r="AL461" s="111"/>
      <c r="AM461" s="114"/>
    </row>
    <row r="462" customFormat="false" ht="13.8" hidden="false" customHeight="false" outlineLevel="0" collapsed="false">
      <c r="A462" s="57" t="s">
        <v>196</v>
      </c>
    </row>
    <row r="466" customFormat="false" ht="13.8" hidden="false" customHeight="false" outlineLevel="0" collapsed="false">
      <c r="A466" s="16" t="str">
        <f aca="false">"Tabla " &amp; TEXT((ROW()+24) / 35, "0")</f>
        <v>Tabla 14</v>
      </c>
      <c r="B466" s="16"/>
      <c r="C466" s="16"/>
      <c r="D466" s="16"/>
      <c r="E466" s="16"/>
      <c r="F466" s="16"/>
      <c r="G466" s="16"/>
      <c r="H466" s="16"/>
      <c r="I466" s="16"/>
      <c r="J466" s="16"/>
      <c r="S466" s="189"/>
      <c r="T466" s="189"/>
      <c r="U466" s="189"/>
      <c r="V466" s="189"/>
      <c r="W466" s="189"/>
      <c r="X466" s="189"/>
      <c r="Y466" s="189"/>
      <c r="Z466" s="189"/>
    </row>
    <row r="467" customFormat="false" ht="13.8" hidden="false" customHeight="false" outlineLevel="0" collapsed="false">
      <c r="A467" s="16" t="s">
        <v>197</v>
      </c>
      <c r="B467" s="16"/>
      <c r="C467" s="16"/>
      <c r="D467" s="16"/>
      <c r="E467" s="16"/>
      <c r="F467" s="16"/>
      <c r="G467" s="16"/>
      <c r="H467" s="16"/>
      <c r="I467" s="16"/>
      <c r="J467" s="16"/>
      <c r="S467" s="189"/>
      <c r="T467" s="189"/>
      <c r="U467" s="189"/>
      <c r="V467" s="189"/>
      <c r="W467" s="189"/>
      <c r="X467" s="189"/>
      <c r="Y467" s="189"/>
      <c r="Z467" s="189"/>
    </row>
    <row r="468" customFormat="false" ht="15.8" hidden="false" customHeight="true" outlineLevel="0" collapsed="false">
      <c r="A468" s="66" t="s">
        <v>30</v>
      </c>
      <c r="B468" s="136" t="s">
        <v>275</v>
      </c>
      <c r="C468" s="136"/>
      <c r="D468" s="136"/>
      <c r="E468" s="136"/>
      <c r="F468" s="136"/>
      <c r="G468" s="136"/>
      <c r="H468" s="136"/>
      <c r="I468" s="69" t="s">
        <v>32</v>
      </c>
      <c r="J468" s="69" t="s">
        <v>33</v>
      </c>
      <c r="K468" s="69" t="s">
        <v>276</v>
      </c>
      <c r="L468" s="69" t="s">
        <v>277</v>
      </c>
      <c r="M468" s="69" t="s">
        <v>278</v>
      </c>
      <c r="N468" s="69" t="s">
        <v>34</v>
      </c>
      <c r="O468" s="69" t="s">
        <v>280</v>
      </c>
      <c r="P468" s="69" t="s">
        <v>281</v>
      </c>
      <c r="Q468" s="69" t="s">
        <v>282</v>
      </c>
      <c r="S468" s="136" t="s">
        <v>275</v>
      </c>
      <c r="T468" s="136"/>
      <c r="U468" s="136"/>
      <c r="V468" s="136"/>
      <c r="W468" s="136"/>
      <c r="X468" s="136"/>
      <c r="Y468" s="136"/>
      <c r="Z468" s="136"/>
      <c r="AC468" s="73" t="s">
        <v>284</v>
      </c>
      <c r="AD468" s="73"/>
      <c r="AE468" s="73" t="s">
        <v>285</v>
      </c>
      <c r="AF468" s="73"/>
      <c r="AG468" s="73" t="s">
        <v>286</v>
      </c>
      <c r="AH468" s="73"/>
      <c r="AI468" s="73" t="s">
        <v>287</v>
      </c>
      <c r="AJ468" s="73"/>
      <c r="AK468" s="73" t="s">
        <v>288</v>
      </c>
      <c r="AL468" s="73"/>
      <c r="AM468" s="74" t="s">
        <v>289</v>
      </c>
      <c r="AO468" s="73" t="s">
        <v>284</v>
      </c>
      <c r="AP468" s="73"/>
      <c r="AQ468" s="73" t="s">
        <v>285</v>
      </c>
      <c r="AR468" s="73"/>
      <c r="AS468" s="73" t="s">
        <v>286</v>
      </c>
      <c r="AT468" s="73"/>
      <c r="AU468" s="73" t="s">
        <v>287</v>
      </c>
      <c r="AV468" s="73"/>
      <c r="AW468" s="74" t="s">
        <v>288</v>
      </c>
      <c r="AX468" s="74"/>
    </row>
    <row r="469" customFormat="false" ht="37.3" hidden="false" customHeight="false" outlineLevel="0" collapsed="false">
      <c r="A469" s="66"/>
      <c r="B469" s="137" t="s">
        <v>198</v>
      </c>
      <c r="C469" s="137" t="s">
        <v>199</v>
      </c>
      <c r="D469" s="137" t="s">
        <v>200</v>
      </c>
      <c r="E469" s="137" t="s">
        <v>201</v>
      </c>
      <c r="F469" s="137" t="s">
        <v>202</v>
      </c>
      <c r="G469" s="137" t="s">
        <v>203</v>
      </c>
      <c r="H469" s="137" t="s">
        <v>204</v>
      </c>
      <c r="I469" s="69"/>
      <c r="J469" s="69"/>
      <c r="K469" s="69"/>
      <c r="L469" s="69"/>
      <c r="M469" s="69"/>
      <c r="N469" s="69"/>
      <c r="O469" s="69"/>
      <c r="P469" s="69"/>
      <c r="Q469" s="69"/>
      <c r="S469" s="137" t="s">
        <v>198</v>
      </c>
      <c r="T469" s="137" t="s">
        <v>199</v>
      </c>
      <c r="U469" s="137" t="s">
        <v>200</v>
      </c>
      <c r="V469" s="137" t="s">
        <v>201</v>
      </c>
      <c r="W469" s="137" t="s">
        <v>202</v>
      </c>
      <c r="X469" s="137" t="s">
        <v>203</v>
      </c>
      <c r="Y469" s="137" t="s">
        <v>204</v>
      </c>
      <c r="Z469" s="69" t="s">
        <v>43</v>
      </c>
      <c r="AC469" s="73" t="s">
        <v>290</v>
      </c>
      <c r="AD469" s="73" t="s">
        <v>291</v>
      </c>
      <c r="AE469" s="73" t="s">
        <v>290</v>
      </c>
      <c r="AF469" s="73" t="s">
        <v>291</v>
      </c>
      <c r="AG469" s="73" t="s">
        <v>290</v>
      </c>
      <c r="AH469" s="73" t="s">
        <v>291</v>
      </c>
      <c r="AI469" s="73" t="s">
        <v>290</v>
      </c>
      <c r="AJ469" s="73" t="s">
        <v>291</v>
      </c>
      <c r="AK469" s="73" t="s">
        <v>290</v>
      </c>
      <c r="AL469" s="73" t="s">
        <v>291</v>
      </c>
      <c r="AM469" s="75" t="s">
        <v>292</v>
      </c>
      <c r="AO469" s="73" t="s">
        <v>293</v>
      </c>
      <c r="AP469" s="73" t="s">
        <v>294</v>
      </c>
      <c r="AQ469" s="73" t="s">
        <v>293</v>
      </c>
      <c r="AR469" s="73" t="s">
        <v>294</v>
      </c>
      <c r="AS469" s="73" t="s">
        <v>293</v>
      </c>
      <c r="AT469" s="73" t="s">
        <v>294</v>
      </c>
      <c r="AU469" s="73" t="s">
        <v>293</v>
      </c>
      <c r="AV469" s="73" t="s">
        <v>294</v>
      </c>
      <c r="AW469" s="73" t="s">
        <v>293</v>
      </c>
      <c r="AX469" s="75" t="s">
        <v>294</v>
      </c>
    </row>
    <row r="470" customFormat="false" ht="13.8" hidden="false" customHeight="false" outlineLevel="0" collapsed="false">
      <c r="A470" s="76" t="s">
        <v>44</v>
      </c>
      <c r="B470" s="79" t="n">
        <f aca="false">Tabla_Simulada!B470-Tabla_ValidaciónMétodo!B470</f>
        <v>0</v>
      </c>
      <c r="C470" s="79" t="n">
        <f aca="false">Tabla_Simulada!C470-Tabla_ValidaciónMétodo!C470</f>
        <v>0</v>
      </c>
      <c r="D470" s="79" t="n">
        <f aca="false">Tabla_Simulada!D470-Tabla_ValidaciónMétodo!D470</f>
        <v>0</v>
      </c>
      <c r="E470" s="79" t="n">
        <f aca="false">Tabla_Simulada!E470-Tabla_ValidaciónMétodo!E470</f>
        <v>0</v>
      </c>
      <c r="F470" s="79" t="n">
        <f aca="false">Tabla_Simulada!F470-Tabla_ValidaciónMétodo!F470</f>
        <v>0</v>
      </c>
      <c r="G470" s="79" t="n">
        <f aca="false">Tabla_Simulada!G470-Tabla_ValidaciónMétodo!G470</f>
        <v>0</v>
      </c>
      <c r="H470" s="79" t="n">
        <f aca="false">Tabla_Simulada!H470-Tabla_ValidaciónMétodo!H470</f>
        <v>0</v>
      </c>
      <c r="I470" s="88" t="n">
        <f aca="false">Tabla_Simulada!I470-Tabla_ValidaciónMétodo!I470</f>
        <v>0</v>
      </c>
      <c r="J470" s="79" t="n">
        <f aca="false">Tabla_Simulada!J470-Tabla_ValidaciónMétodo!J470</f>
        <v>0</v>
      </c>
      <c r="K470" s="88" t="n">
        <f aca="false">Tabla_Simulada!K470-Tabla_ValidaciónMétodo!K470</f>
        <v>0</v>
      </c>
      <c r="L470" s="81" t="n">
        <f aca="false">Tabla_Simulada!L470-Tabla_ValidaciónMétodo!L470</f>
        <v>0</v>
      </c>
      <c r="M470" s="94" t="n">
        <f aca="false">Tabla_Simulada!M470-Tabla_ValidaciónMétodo!M470</f>
        <v>0</v>
      </c>
      <c r="N470" s="81" t="n">
        <f aca="false">Tabla_Simulada!N470-Tabla_ValidaciónMétodo!N470</f>
        <v>0</v>
      </c>
      <c r="O470" s="81" t="n">
        <f aca="false">Tabla_Simulada!P470-Tabla_ValidaciónMétodo!P470</f>
        <v>0</v>
      </c>
      <c r="P470" s="81" t="n">
        <f aca="false">Tabla_Simulada!Q470-Tabla_ValidaciónMétodo!Q470</f>
        <v>0</v>
      </c>
      <c r="Q470" s="81" t="n">
        <f aca="false">Tabla_Simulada!R470-Tabla_ValidaciónMétodo!R470</f>
        <v>0</v>
      </c>
      <c r="S470" s="79" t="n">
        <f aca="false">Tabla_Simulada!T470-Tabla_ValidaciónMétodo!T470</f>
        <v>0</v>
      </c>
      <c r="T470" s="79" t="n">
        <f aca="false">Tabla_Simulada!U470-Tabla_ValidaciónMétodo!U470</f>
        <v>0</v>
      </c>
      <c r="U470" s="79" t="n">
        <f aca="false">Tabla_Simulada!V470-Tabla_ValidaciónMétodo!V470</f>
        <v>0</v>
      </c>
      <c r="V470" s="79" t="n">
        <f aca="false">Tabla_Simulada!W470-Tabla_ValidaciónMétodo!W470</f>
        <v>0</v>
      </c>
      <c r="W470" s="79" t="n">
        <f aca="false">Tabla_Simulada!X470-Tabla_ValidaciónMétodo!X470</f>
        <v>0</v>
      </c>
      <c r="X470" s="79" t="n">
        <f aca="false">Tabla_Simulada!Y470-Tabla_ValidaciónMétodo!Y470</f>
        <v>0</v>
      </c>
      <c r="Y470" s="79" t="n">
        <f aca="false">Tabla_Simulada!Z470-Tabla_ValidaciónMétodo!Z470</f>
        <v>0</v>
      </c>
      <c r="Z470" s="79" t="n">
        <f aca="false">Tabla_Simulada!AA470-Tabla_ValidaciónMétodo!AA470</f>
        <v>0</v>
      </c>
      <c r="AC470" s="85" t="n">
        <f aca="false">Tabla_Simulada!AD470-Tabla_ValidaciónMétodo!AD470</f>
        <v>0</v>
      </c>
      <c r="AD470" s="86" t="n">
        <f aca="false">Tabla_Simulada!AE470-Tabla_ValidaciónMétodo!AE470</f>
        <v>0</v>
      </c>
      <c r="AE470" s="87" t="n">
        <f aca="false">Tabla_Simulada!AF470-Tabla_ValidaciónMétodo!AF470</f>
        <v>0</v>
      </c>
      <c r="AF470" s="86" t="n">
        <f aca="false">Tabla_Simulada!AG470-Tabla_ValidaciónMétodo!AG470</f>
        <v>0</v>
      </c>
      <c r="AG470" s="86" t="n">
        <f aca="false">Tabla_Simulada!AH470-Tabla_ValidaciónMétodo!AH470</f>
        <v>0</v>
      </c>
      <c r="AH470" s="86" t="n">
        <f aca="false">Tabla_Simulada!AI470-Tabla_ValidaciónMétodo!AI470</f>
        <v>0</v>
      </c>
      <c r="AI470" s="86" t="n">
        <f aca="false">Tabla_Simulada!AJ470-Tabla_ValidaciónMétodo!AJ470</f>
        <v>0</v>
      </c>
      <c r="AJ470" s="86" t="n">
        <f aca="false">Tabla_Simulada!AK470-Tabla_ValidaciónMétodo!AK470</f>
        <v>0</v>
      </c>
      <c r="AK470" s="86" t="n">
        <f aca="false">Tabla_Simulada!AL470-Tabla_ValidaciónMétodo!AL470</f>
        <v>0</v>
      </c>
      <c r="AL470" s="86" t="n">
        <f aca="false">Tabla_Simulada!AM470-Tabla_ValidaciónMétodo!AM470</f>
        <v>0</v>
      </c>
      <c r="AM470" s="86" t="n">
        <f aca="false">Tabla_Simulada!AN470-Tabla_ValidaciónMétodo!AN470</f>
        <v>0</v>
      </c>
      <c r="AO470" s="88" t="n">
        <f aca="false">Tabla_Simulada!AP470-Tabla_ValidaciónMétodo!AP470</f>
        <v>0</v>
      </c>
      <c r="AP470" s="79" t="n">
        <f aca="false">Tabla_Simulada!AQ470-Tabla_ValidaciónMétodo!AQ470</f>
        <v>0</v>
      </c>
      <c r="AQ470" s="88" t="n">
        <f aca="false">Tabla_Simulada!AR470-Tabla_ValidaciónMétodo!AR470</f>
        <v>0</v>
      </c>
      <c r="AR470" s="79" t="n">
        <f aca="false">Tabla_Simulada!AS470-Tabla_ValidaciónMétodo!AS470</f>
        <v>0</v>
      </c>
      <c r="AS470" s="88" t="n">
        <f aca="false">Tabla_Simulada!AT470-Tabla_ValidaciónMétodo!AT470</f>
        <v>0</v>
      </c>
      <c r="AT470" s="79" t="n">
        <f aca="false">Tabla_Simulada!AU470-Tabla_ValidaciónMétodo!AU470</f>
        <v>0</v>
      </c>
      <c r="AU470" s="88" t="n">
        <f aca="false">Tabla_Simulada!AV470-Tabla_ValidaciónMétodo!AV470</f>
        <v>0</v>
      </c>
      <c r="AV470" s="79" t="n">
        <f aca="false">Tabla_Simulada!AW470-Tabla_ValidaciónMétodo!AW470</f>
        <v>0</v>
      </c>
      <c r="AW470" s="88" t="n">
        <f aca="false">Tabla_Simulada!AX470-Tabla_ValidaciónMétodo!AX470</f>
        <v>0</v>
      </c>
      <c r="AX470" s="79" t="n">
        <f aca="false">Tabla_Simulada!AY470-Tabla_ValidaciónMétodo!AY470</f>
        <v>0</v>
      </c>
    </row>
    <row r="471" customFormat="false" ht="13.8" hidden="false" customHeight="false" outlineLevel="0" collapsed="false">
      <c r="A471" s="89" t="s">
        <v>45</v>
      </c>
      <c r="B471" s="81" t="n">
        <f aca="false">Tabla_Simulada!B471-Tabla_ValidaciónMétodo!B471</f>
        <v>0</v>
      </c>
      <c r="C471" s="81" t="n">
        <f aca="false">Tabla_Simulada!C471-Tabla_ValidaciónMétodo!C471</f>
        <v>0</v>
      </c>
      <c r="D471" s="81" t="n">
        <f aca="false">Tabla_Simulada!D471-Tabla_ValidaciónMétodo!D471</f>
        <v>0</v>
      </c>
      <c r="E471" s="81" t="n">
        <f aca="false">Tabla_Simulada!E471-Tabla_ValidaciónMétodo!E471</f>
        <v>0</v>
      </c>
      <c r="F471" s="81" t="n">
        <f aca="false">Tabla_Simulada!F471-Tabla_ValidaciónMétodo!F471</f>
        <v>0</v>
      </c>
      <c r="G471" s="81" t="n">
        <f aca="false">Tabla_Simulada!G471-Tabla_ValidaciónMétodo!G471</f>
        <v>0</v>
      </c>
      <c r="H471" s="81" t="n">
        <f aca="false">Tabla_Simulada!H471-Tabla_ValidaciónMétodo!H471</f>
        <v>0</v>
      </c>
      <c r="I471" s="94" t="n">
        <f aca="false">Tabla_Simulada!I471-Tabla_ValidaciónMétodo!I471</f>
        <v>0</v>
      </c>
      <c r="J471" s="81" t="n">
        <f aca="false">Tabla_Simulada!J471-Tabla_ValidaciónMétodo!J471</f>
        <v>0</v>
      </c>
      <c r="K471" s="94" t="n">
        <f aca="false">Tabla_Simulada!K471-Tabla_ValidaciónMétodo!K471</f>
        <v>0</v>
      </c>
      <c r="L471" s="81" t="n">
        <f aca="false">Tabla_Simulada!L471-Tabla_ValidaciónMétodo!L471</f>
        <v>0</v>
      </c>
      <c r="M471" s="94" t="n">
        <f aca="false">Tabla_Simulada!M471-Tabla_ValidaciónMétodo!M471</f>
        <v>0</v>
      </c>
      <c r="N471" s="81" t="n">
        <f aca="false">Tabla_Simulada!N471-Tabla_ValidaciónMétodo!N471</f>
        <v>0</v>
      </c>
      <c r="O471" s="81" t="n">
        <f aca="false">Tabla_Simulada!P471-Tabla_ValidaciónMétodo!P471</f>
        <v>0</v>
      </c>
      <c r="P471" s="81" t="n">
        <f aca="false">Tabla_Simulada!Q471-Tabla_ValidaciónMétodo!Q471</f>
        <v>0</v>
      </c>
      <c r="Q471" s="81" t="n">
        <f aca="false">Tabla_Simulada!R471-Tabla_ValidaciónMétodo!R471</f>
        <v>0</v>
      </c>
      <c r="S471" s="81" t="n">
        <f aca="false">Tabla_Simulada!T471-Tabla_ValidaciónMétodo!T471</f>
        <v>0</v>
      </c>
      <c r="T471" s="81" t="n">
        <f aca="false">Tabla_Simulada!U471-Tabla_ValidaciónMétodo!U471</f>
        <v>0</v>
      </c>
      <c r="U471" s="81" t="n">
        <f aca="false">Tabla_Simulada!V471-Tabla_ValidaciónMétodo!V471</f>
        <v>0</v>
      </c>
      <c r="V471" s="81" t="n">
        <f aca="false">Tabla_Simulada!W471-Tabla_ValidaciónMétodo!W471</f>
        <v>0</v>
      </c>
      <c r="W471" s="81" t="n">
        <f aca="false">Tabla_Simulada!X471-Tabla_ValidaciónMétodo!X471</f>
        <v>0</v>
      </c>
      <c r="X471" s="81" t="n">
        <f aca="false">Tabla_Simulada!Y471-Tabla_ValidaciónMétodo!Y471</f>
        <v>0</v>
      </c>
      <c r="Y471" s="81" t="n">
        <f aca="false">Tabla_Simulada!Z471-Tabla_ValidaciónMétodo!Z471</f>
        <v>0</v>
      </c>
      <c r="Z471" s="81" t="n">
        <f aca="false">Tabla_Simulada!AA471-Tabla_ValidaciónMétodo!AA471</f>
        <v>0</v>
      </c>
      <c r="AC471" s="91" t="n">
        <f aca="false">Tabla_Simulada!AD471-Tabla_ValidaciónMétodo!AD471</f>
        <v>0</v>
      </c>
      <c r="AD471" s="92" t="n">
        <f aca="false">Tabla_Simulada!AE471-Tabla_ValidaciónMétodo!AE471</f>
        <v>0</v>
      </c>
      <c r="AE471" s="93" t="n">
        <f aca="false">Tabla_Simulada!AF471-Tabla_ValidaciónMétodo!AF471</f>
        <v>0</v>
      </c>
      <c r="AF471" s="92" t="n">
        <f aca="false">Tabla_Simulada!AG471-Tabla_ValidaciónMétodo!AG471</f>
        <v>0</v>
      </c>
      <c r="AG471" s="92" t="n">
        <f aca="false">Tabla_Simulada!AH471-Tabla_ValidaciónMétodo!AH471</f>
        <v>0</v>
      </c>
      <c r="AH471" s="92" t="n">
        <f aca="false">Tabla_Simulada!AI471-Tabla_ValidaciónMétodo!AI471</f>
        <v>0</v>
      </c>
      <c r="AI471" s="92" t="n">
        <f aca="false">Tabla_Simulada!AJ471-Tabla_ValidaciónMétodo!AJ471</f>
        <v>0</v>
      </c>
      <c r="AJ471" s="92" t="n">
        <f aca="false">Tabla_Simulada!AK471-Tabla_ValidaciónMétodo!AK471</f>
        <v>0</v>
      </c>
      <c r="AK471" s="92" t="n">
        <f aca="false">Tabla_Simulada!AL471-Tabla_ValidaciónMétodo!AL471</f>
        <v>0</v>
      </c>
      <c r="AL471" s="92" t="n">
        <f aca="false">Tabla_Simulada!AM471-Tabla_ValidaciónMétodo!AM471</f>
        <v>0</v>
      </c>
      <c r="AM471" s="92" t="n">
        <f aca="false">Tabla_Simulada!AN471-Tabla_ValidaciónMétodo!AN471</f>
        <v>0</v>
      </c>
      <c r="AO471" s="94" t="n">
        <f aca="false">Tabla_Simulada!AP471-Tabla_ValidaciónMétodo!AP471</f>
        <v>0</v>
      </c>
      <c r="AP471" s="81" t="n">
        <f aca="false">Tabla_Simulada!AQ471-Tabla_ValidaciónMétodo!AQ471</f>
        <v>0</v>
      </c>
      <c r="AQ471" s="94" t="n">
        <f aca="false">Tabla_Simulada!AR471-Tabla_ValidaciónMétodo!AR471</f>
        <v>0</v>
      </c>
      <c r="AR471" s="81" t="n">
        <f aca="false">Tabla_Simulada!AS471-Tabla_ValidaciónMétodo!AS471</f>
        <v>0</v>
      </c>
      <c r="AS471" s="94" t="n">
        <f aca="false">Tabla_Simulada!AT471-Tabla_ValidaciónMétodo!AT471</f>
        <v>0</v>
      </c>
      <c r="AT471" s="81" t="n">
        <f aca="false">Tabla_Simulada!AU471-Tabla_ValidaciónMétodo!AU471</f>
        <v>0</v>
      </c>
      <c r="AU471" s="94" t="n">
        <f aca="false">Tabla_Simulada!AV471-Tabla_ValidaciónMétodo!AV471</f>
        <v>0</v>
      </c>
      <c r="AV471" s="81" t="n">
        <f aca="false">Tabla_Simulada!AW471-Tabla_ValidaciónMétodo!AW471</f>
        <v>0</v>
      </c>
      <c r="AW471" s="94" t="n">
        <f aca="false">Tabla_Simulada!AX471-Tabla_ValidaciónMétodo!AX471</f>
        <v>0</v>
      </c>
      <c r="AX471" s="81" t="n">
        <f aca="false">Tabla_Simulada!AY471-Tabla_ValidaciónMétodo!AY471</f>
        <v>0</v>
      </c>
    </row>
    <row r="472" customFormat="false" ht="13.8" hidden="false" customHeight="false" outlineLevel="0" collapsed="false">
      <c r="A472" s="89" t="s">
        <v>46</v>
      </c>
      <c r="B472" s="81" t="n">
        <f aca="false">Tabla_Simulada!B472-Tabla_ValidaciónMétodo!B472</f>
        <v>0</v>
      </c>
      <c r="C472" s="81" t="n">
        <f aca="false">Tabla_Simulada!C472-Tabla_ValidaciónMétodo!C472</f>
        <v>0</v>
      </c>
      <c r="D472" s="81" t="n">
        <f aca="false">Tabla_Simulada!D472-Tabla_ValidaciónMétodo!D472</f>
        <v>0</v>
      </c>
      <c r="E472" s="81" t="n">
        <f aca="false">Tabla_Simulada!E472-Tabla_ValidaciónMétodo!E472</f>
        <v>0</v>
      </c>
      <c r="F472" s="81" t="n">
        <f aca="false">Tabla_Simulada!F472-Tabla_ValidaciónMétodo!F472</f>
        <v>0</v>
      </c>
      <c r="G472" s="81" t="n">
        <f aca="false">Tabla_Simulada!G472-Tabla_ValidaciónMétodo!G472</f>
        <v>0</v>
      </c>
      <c r="H472" s="81" t="n">
        <f aca="false">Tabla_Simulada!H472-Tabla_ValidaciónMétodo!H472</f>
        <v>0</v>
      </c>
      <c r="I472" s="94" t="n">
        <f aca="false">Tabla_Simulada!I472-Tabla_ValidaciónMétodo!I472</f>
        <v>0</v>
      </c>
      <c r="J472" s="81" t="n">
        <f aca="false">Tabla_Simulada!J472-Tabla_ValidaciónMétodo!J472</f>
        <v>0</v>
      </c>
      <c r="K472" s="94" t="n">
        <f aca="false">Tabla_Simulada!K472-Tabla_ValidaciónMétodo!K472</f>
        <v>0</v>
      </c>
      <c r="L472" s="81" t="n">
        <f aca="false">Tabla_Simulada!L472-Tabla_ValidaciónMétodo!L472</f>
        <v>0</v>
      </c>
      <c r="M472" s="94" t="n">
        <f aca="false">Tabla_Simulada!M472-Tabla_ValidaciónMétodo!M472</f>
        <v>0</v>
      </c>
      <c r="N472" s="81" t="n">
        <f aca="false">Tabla_Simulada!N472-Tabla_ValidaciónMétodo!N472</f>
        <v>0</v>
      </c>
      <c r="O472" s="81" t="n">
        <f aca="false">Tabla_Simulada!P472-Tabla_ValidaciónMétodo!P472</f>
        <v>0</v>
      </c>
      <c r="P472" s="81" t="n">
        <f aca="false">Tabla_Simulada!Q472-Tabla_ValidaciónMétodo!Q472</f>
        <v>0</v>
      </c>
      <c r="Q472" s="81" t="n">
        <f aca="false">Tabla_Simulada!R472-Tabla_ValidaciónMétodo!R472</f>
        <v>0</v>
      </c>
      <c r="S472" s="81" t="n">
        <f aca="false">Tabla_Simulada!T472-Tabla_ValidaciónMétodo!T472</f>
        <v>0</v>
      </c>
      <c r="T472" s="81" t="n">
        <f aca="false">Tabla_Simulada!U472-Tabla_ValidaciónMétodo!U472</f>
        <v>0</v>
      </c>
      <c r="U472" s="81" t="n">
        <f aca="false">Tabla_Simulada!V472-Tabla_ValidaciónMétodo!V472</f>
        <v>0</v>
      </c>
      <c r="V472" s="81" t="n">
        <f aca="false">Tabla_Simulada!W472-Tabla_ValidaciónMétodo!W472</f>
        <v>0</v>
      </c>
      <c r="W472" s="81" t="n">
        <f aca="false">Tabla_Simulada!X472-Tabla_ValidaciónMétodo!X472</f>
        <v>0</v>
      </c>
      <c r="X472" s="81" t="n">
        <f aca="false">Tabla_Simulada!Y472-Tabla_ValidaciónMétodo!Y472</f>
        <v>0</v>
      </c>
      <c r="Y472" s="81" t="n">
        <f aca="false">Tabla_Simulada!Z472-Tabla_ValidaciónMétodo!Z472</f>
        <v>0</v>
      </c>
      <c r="Z472" s="81" t="n">
        <f aca="false">Tabla_Simulada!AA472-Tabla_ValidaciónMétodo!AA472</f>
        <v>0</v>
      </c>
      <c r="AC472" s="91" t="n">
        <f aca="false">Tabla_Simulada!AD472-Tabla_ValidaciónMétodo!AD472</f>
        <v>0</v>
      </c>
      <c r="AD472" s="92" t="n">
        <f aca="false">Tabla_Simulada!AE472-Tabla_ValidaciónMétodo!AE472</f>
        <v>0</v>
      </c>
      <c r="AE472" s="93" t="n">
        <f aca="false">Tabla_Simulada!AF472-Tabla_ValidaciónMétodo!AF472</f>
        <v>0</v>
      </c>
      <c r="AF472" s="92" t="n">
        <f aca="false">Tabla_Simulada!AG472-Tabla_ValidaciónMétodo!AG472</f>
        <v>0</v>
      </c>
      <c r="AG472" s="92" t="n">
        <f aca="false">Tabla_Simulada!AH472-Tabla_ValidaciónMétodo!AH472</f>
        <v>0</v>
      </c>
      <c r="AH472" s="92" t="n">
        <f aca="false">Tabla_Simulada!AI472-Tabla_ValidaciónMétodo!AI472</f>
        <v>0</v>
      </c>
      <c r="AI472" s="92" t="n">
        <f aca="false">Tabla_Simulada!AJ472-Tabla_ValidaciónMétodo!AJ472</f>
        <v>0</v>
      </c>
      <c r="AJ472" s="92" t="n">
        <f aca="false">Tabla_Simulada!AK472-Tabla_ValidaciónMétodo!AK472</f>
        <v>0</v>
      </c>
      <c r="AK472" s="92" t="n">
        <f aca="false">Tabla_Simulada!AL472-Tabla_ValidaciónMétodo!AL472</f>
        <v>0</v>
      </c>
      <c r="AL472" s="92" t="n">
        <f aca="false">Tabla_Simulada!AM472-Tabla_ValidaciónMétodo!AM472</f>
        <v>0</v>
      </c>
      <c r="AM472" s="92" t="n">
        <f aca="false">Tabla_Simulada!AN472-Tabla_ValidaciónMétodo!AN472</f>
        <v>0</v>
      </c>
      <c r="AO472" s="94" t="n">
        <f aca="false">Tabla_Simulada!AP472-Tabla_ValidaciónMétodo!AP472</f>
        <v>0</v>
      </c>
      <c r="AP472" s="81" t="n">
        <f aca="false">Tabla_Simulada!AQ472-Tabla_ValidaciónMétodo!AQ472</f>
        <v>0</v>
      </c>
      <c r="AQ472" s="94" t="n">
        <f aca="false">Tabla_Simulada!AR472-Tabla_ValidaciónMétodo!AR472</f>
        <v>0</v>
      </c>
      <c r="AR472" s="81" t="n">
        <f aca="false">Tabla_Simulada!AS472-Tabla_ValidaciónMétodo!AS472</f>
        <v>0</v>
      </c>
      <c r="AS472" s="94" t="n">
        <f aca="false">Tabla_Simulada!AT472-Tabla_ValidaciónMétodo!AT472</f>
        <v>0</v>
      </c>
      <c r="AT472" s="81" t="n">
        <f aca="false">Tabla_Simulada!AU472-Tabla_ValidaciónMétodo!AU472</f>
        <v>0</v>
      </c>
      <c r="AU472" s="94" t="n">
        <f aca="false">Tabla_Simulada!AV472-Tabla_ValidaciónMétodo!AV472</f>
        <v>0</v>
      </c>
      <c r="AV472" s="81" t="n">
        <f aca="false">Tabla_Simulada!AW472-Tabla_ValidaciónMétodo!AW472</f>
        <v>0</v>
      </c>
      <c r="AW472" s="94" t="n">
        <f aca="false">Tabla_Simulada!AX472-Tabla_ValidaciónMétodo!AX472</f>
        <v>0</v>
      </c>
      <c r="AX472" s="81" t="n">
        <f aca="false">Tabla_Simulada!AY472-Tabla_ValidaciónMétodo!AY472</f>
        <v>0</v>
      </c>
    </row>
    <row r="473" customFormat="false" ht="13.8" hidden="false" customHeight="false" outlineLevel="0" collapsed="false">
      <c r="A473" s="89" t="s">
        <v>47</v>
      </c>
      <c r="B473" s="81" t="n">
        <f aca="false">Tabla_Simulada!B473-Tabla_ValidaciónMétodo!B473</f>
        <v>0</v>
      </c>
      <c r="C473" s="81" t="n">
        <f aca="false">Tabla_Simulada!C473-Tabla_ValidaciónMétodo!C473</f>
        <v>0</v>
      </c>
      <c r="D473" s="81" t="n">
        <f aca="false">Tabla_Simulada!D473-Tabla_ValidaciónMétodo!D473</f>
        <v>0</v>
      </c>
      <c r="E473" s="81" t="n">
        <f aca="false">Tabla_Simulada!E473-Tabla_ValidaciónMétodo!E473</f>
        <v>0</v>
      </c>
      <c r="F473" s="81" t="n">
        <f aca="false">Tabla_Simulada!F473-Tabla_ValidaciónMétodo!F473</f>
        <v>0</v>
      </c>
      <c r="G473" s="81" t="n">
        <f aca="false">Tabla_Simulada!G473-Tabla_ValidaciónMétodo!G473</f>
        <v>0</v>
      </c>
      <c r="H473" s="81" t="n">
        <f aca="false">Tabla_Simulada!H473-Tabla_ValidaciónMétodo!H473</f>
        <v>0</v>
      </c>
      <c r="I473" s="94" t="n">
        <f aca="false">Tabla_Simulada!I473-Tabla_ValidaciónMétodo!I473</f>
        <v>0</v>
      </c>
      <c r="J473" s="81" t="n">
        <f aca="false">Tabla_Simulada!J473-Tabla_ValidaciónMétodo!J473</f>
        <v>0</v>
      </c>
      <c r="K473" s="94" t="n">
        <f aca="false">Tabla_Simulada!K473-Tabla_ValidaciónMétodo!K473</f>
        <v>0</v>
      </c>
      <c r="L473" s="81" t="n">
        <f aca="false">Tabla_Simulada!L473-Tabla_ValidaciónMétodo!L473</f>
        <v>0</v>
      </c>
      <c r="M473" s="94" t="n">
        <f aca="false">Tabla_Simulada!M473-Tabla_ValidaciónMétodo!M473</f>
        <v>0</v>
      </c>
      <c r="N473" s="81" t="n">
        <f aca="false">Tabla_Simulada!N473-Tabla_ValidaciónMétodo!N473</f>
        <v>0</v>
      </c>
      <c r="O473" s="81" t="n">
        <f aca="false">Tabla_Simulada!P473-Tabla_ValidaciónMétodo!P473</f>
        <v>0</v>
      </c>
      <c r="P473" s="81" t="n">
        <f aca="false">Tabla_Simulada!Q473-Tabla_ValidaciónMétodo!Q473</f>
        <v>0</v>
      </c>
      <c r="Q473" s="81" t="n">
        <f aca="false">Tabla_Simulada!R473-Tabla_ValidaciónMétodo!R473</f>
        <v>0</v>
      </c>
      <c r="S473" s="81" t="n">
        <f aca="false">Tabla_Simulada!T473-Tabla_ValidaciónMétodo!T473</f>
        <v>0</v>
      </c>
      <c r="T473" s="81" t="n">
        <f aca="false">Tabla_Simulada!U473-Tabla_ValidaciónMétodo!U473</f>
        <v>0</v>
      </c>
      <c r="U473" s="81" t="n">
        <f aca="false">Tabla_Simulada!V473-Tabla_ValidaciónMétodo!V473</f>
        <v>0</v>
      </c>
      <c r="V473" s="81" t="n">
        <f aca="false">Tabla_Simulada!W473-Tabla_ValidaciónMétodo!W473</f>
        <v>0</v>
      </c>
      <c r="W473" s="81" t="n">
        <f aca="false">Tabla_Simulada!X473-Tabla_ValidaciónMétodo!X473</f>
        <v>0</v>
      </c>
      <c r="X473" s="81" t="n">
        <f aca="false">Tabla_Simulada!Y473-Tabla_ValidaciónMétodo!Y473</f>
        <v>0</v>
      </c>
      <c r="Y473" s="81" t="n">
        <f aca="false">Tabla_Simulada!Z473-Tabla_ValidaciónMétodo!Z473</f>
        <v>0</v>
      </c>
      <c r="Z473" s="81" t="n">
        <f aca="false">Tabla_Simulada!AA473-Tabla_ValidaciónMétodo!AA473</f>
        <v>0</v>
      </c>
      <c r="AC473" s="91" t="n">
        <f aca="false">Tabla_Simulada!AD473-Tabla_ValidaciónMétodo!AD473</f>
        <v>0</v>
      </c>
      <c r="AD473" s="92" t="n">
        <f aca="false">Tabla_Simulada!AE473-Tabla_ValidaciónMétodo!AE473</f>
        <v>0</v>
      </c>
      <c r="AE473" s="93" t="n">
        <f aca="false">Tabla_Simulada!AF473-Tabla_ValidaciónMétodo!AF473</f>
        <v>0</v>
      </c>
      <c r="AF473" s="92" t="n">
        <f aca="false">Tabla_Simulada!AG473-Tabla_ValidaciónMétodo!AG473</f>
        <v>0</v>
      </c>
      <c r="AG473" s="92" t="n">
        <f aca="false">Tabla_Simulada!AH473-Tabla_ValidaciónMétodo!AH473</f>
        <v>0</v>
      </c>
      <c r="AH473" s="92" t="n">
        <f aca="false">Tabla_Simulada!AI473-Tabla_ValidaciónMétodo!AI473</f>
        <v>0</v>
      </c>
      <c r="AI473" s="92" t="n">
        <f aca="false">Tabla_Simulada!AJ473-Tabla_ValidaciónMétodo!AJ473</f>
        <v>0</v>
      </c>
      <c r="AJ473" s="92" t="n">
        <f aca="false">Tabla_Simulada!AK473-Tabla_ValidaciónMétodo!AK473</f>
        <v>0</v>
      </c>
      <c r="AK473" s="92" t="n">
        <f aca="false">Tabla_Simulada!AL473-Tabla_ValidaciónMétodo!AL473</f>
        <v>0</v>
      </c>
      <c r="AL473" s="92" t="n">
        <f aca="false">Tabla_Simulada!AM473-Tabla_ValidaciónMétodo!AM473</f>
        <v>0</v>
      </c>
      <c r="AM473" s="92" t="n">
        <f aca="false">Tabla_Simulada!AN473-Tabla_ValidaciónMétodo!AN473</f>
        <v>0</v>
      </c>
      <c r="AO473" s="94" t="n">
        <f aca="false">Tabla_Simulada!AP473-Tabla_ValidaciónMétodo!AP473</f>
        <v>0</v>
      </c>
      <c r="AP473" s="81" t="n">
        <f aca="false">Tabla_Simulada!AQ473-Tabla_ValidaciónMétodo!AQ473</f>
        <v>0</v>
      </c>
      <c r="AQ473" s="94" t="n">
        <f aca="false">Tabla_Simulada!AR473-Tabla_ValidaciónMétodo!AR473</f>
        <v>0</v>
      </c>
      <c r="AR473" s="81" t="n">
        <f aca="false">Tabla_Simulada!AS473-Tabla_ValidaciónMétodo!AS473</f>
        <v>0</v>
      </c>
      <c r="AS473" s="94" t="n">
        <f aca="false">Tabla_Simulada!AT473-Tabla_ValidaciónMétodo!AT473</f>
        <v>0</v>
      </c>
      <c r="AT473" s="81" t="n">
        <f aca="false">Tabla_Simulada!AU473-Tabla_ValidaciónMétodo!AU473</f>
        <v>0</v>
      </c>
      <c r="AU473" s="94" t="n">
        <f aca="false">Tabla_Simulada!AV473-Tabla_ValidaciónMétodo!AV473</f>
        <v>0</v>
      </c>
      <c r="AV473" s="81" t="n">
        <f aca="false">Tabla_Simulada!AW473-Tabla_ValidaciónMétodo!AW473</f>
        <v>0</v>
      </c>
      <c r="AW473" s="94" t="n">
        <f aca="false">Tabla_Simulada!AX473-Tabla_ValidaciónMétodo!AX473</f>
        <v>0</v>
      </c>
      <c r="AX473" s="81" t="n">
        <f aca="false">Tabla_Simulada!AY473-Tabla_ValidaciónMétodo!AY473</f>
        <v>0</v>
      </c>
    </row>
    <row r="474" customFormat="false" ht="13.8" hidden="false" customHeight="false" outlineLevel="0" collapsed="false">
      <c r="A474" s="89" t="s">
        <v>48</v>
      </c>
      <c r="B474" s="81" t="n">
        <f aca="false">Tabla_Simulada!B474-Tabla_ValidaciónMétodo!B474</f>
        <v>0</v>
      </c>
      <c r="C474" s="81" t="n">
        <f aca="false">Tabla_Simulada!C474-Tabla_ValidaciónMétodo!C474</f>
        <v>0</v>
      </c>
      <c r="D474" s="81" t="n">
        <f aca="false">Tabla_Simulada!D474-Tabla_ValidaciónMétodo!D474</f>
        <v>0</v>
      </c>
      <c r="E474" s="81" t="n">
        <f aca="false">Tabla_Simulada!E474-Tabla_ValidaciónMétodo!E474</f>
        <v>0</v>
      </c>
      <c r="F474" s="81" t="n">
        <f aca="false">Tabla_Simulada!F474-Tabla_ValidaciónMétodo!F474</f>
        <v>0</v>
      </c>
      <c r="G474" s="81" t="n">
        <f aca="false">Tabla_Simulada!G474-Tabla_ValidaciónMétodo!G474</f>
        <v>0</v>
      </c>
      <c r="H474" s="81" t="n">
        <f aca="false">Tabla_Simulada!H474-Tabla_ValidaciónMétodo!H474</f>
        <v>0</v>
      </c>
      <c r="I474" s="94" t="n">
        <f aca="false">Tabla_Simulada!I474-Tabla_ValidaciónMétodo!I474</f>
        <v>0</v>
      </c>
      <c r="J474" s="81" t="n">
        <f aca="false">Tabla_Simulada!J474-Tabla_ValidaciónMétodo!J474</f>
        <v>0</v>
      </c>
      <c r="K474" s="94" t="n">
        <f aca="false">Tabla_Simulada!K474-Tabla_ValidaciónMétodo!K474</f>
        <v>0</v>
      </c>
      <c r="L474" s="81" t="n">
        <f aca="false">Tabla_Simulada!L474-Tabla_ValidaciónMétodo!L474</f>
        <v>0</v>
      </c>
      <c r="M474" s="94" t="n">
        <f aca="false">Tabla_Simulada!M474-Tabla_ValidaciónMétodo!M474</f>
        <v>0</v>
      </c>
      <c r="N474" s="81" t="n">
        <f aca="false">Tabla_Simulada!N474-Tabla_ValidaciónMétodo!N474</f>
        <v>0</v>
      </c>
      <c r="O474" s="81" t="n">
        <f aca="false">Tabla_Simulada!P474-Tabla_ValidaciónMétodo!P474</f>
        <v>0</v>
      </c>
      <c r="P474" s="81" t="n">
        <f aca="false">Tabla_Simulada!Q474-Tabla_ValidaciónMétodo!Q474</f>
        <v>0</v>
      </c>
      <c r="Q474" s="81" t="n">
        <f aca="false">Tabla_Simulada!R474-Tabla_ValidaciónMétodo!R474</f>
        <v>0</v>
      </c>
      <c r="S474" s="81" t="n">
        <f aca="false">Tabla_Simulada!T474-Tabla_ValidaciónMétodo!T474</f>
        <v>0</v>
      </c>
      <c r="T474" s="81" t="n">
        <f aca="false">Tabla_Simulada!U474-Tabla_ValidaciónMétodo!U474</f>
        <v>0</v>
      </c>
      <c r="U474" s="81" t="n">
        <f aca="false">Tabla_Simulada!V474-Tabla_ValidaciónMétodo!V474</f>
        <v>0</v>
      </c>
      <c r="V474" s="81" t="n">
        <f aca="false">Tabla_Simulada!W474-Tabla_ValidaciónMétodo!W474</f>
        <v>0</v>
      </c>
      <c r="W474" s="81" t="n">
        <f aca="false">Tabla_Simulada!X474-Tabla_ValidaciónMétodo!X474</f>
        <v>0</v>
      </c>
      <c r="X474" s="81" t="n">
        <f aca="false">Tabla_Simulada!Y474-Tabla_ValidaciónMétodo!Y474</f>
        <v>0</v>
      </c>
      <c r="Y474" s="81" t="n">
        <f aca="false">Tabla_Simulada!Z474-Tabla_ValidaciónMétodo!Z474</f>
        <v>0</v>
      </c>
      <c r="Z474" s="81" t="n">
        <f aca="false">Tabla_Simulada!AA474-Tabla_ValidaciónMétodo!AA474</f>
        <v>0</v>
      </c>
      <c r="AC474" s="91" t="n">
        <f aca="false">Tabla_Simulada!AD474-Tabla_ValidaciónMétodo!AD474</f>
        <v>0</v>
      </c>
      <c r="AD474" s="92" t="n">
        <f aca="false">Tabla_Simulada!AE474-Tabla_ValidaciónMétodo!AE474</f>
        <v>0</v>
      </c>
      <c r="AE474" s="93" t="n">
        <f aca="false">Tabla_Simulada!AF474-Tabla_ValidaciónMétodo!AF474</f>
        <v>0</v>
      </c>
      <c r="AF474" s="92" t="n">
        <f aca="false">Tabla_Simulada!AG474-Tabla_ValidaciónMétodo!AG474</f>
        <v>0</v>
      </c>
      <c r="AG474" s="92" t="n">
        <f aca="false">Tabla_Simulada!AH474-Tabla_ValidaciónMétodo!AH474</f>
        <v>0</v>
      </c>
      <c r="AH474" s="92" t="n">
        <f aca="false">Tabla_Simulada!AI474-Tabla_ValidaciónMétodo!AI474</f>
        <v>0</v>
      </c>
      <c r="AI474" s="92" t="n">
        <f aca="false">Tabla_Simulada!AJ474-Tabla_ValidaciónMétodo!AJ474</f>
        <v>0</v>
      </c>
      <c r="AJ474" s="92" t="n">
        <f aca="false">Tabla_Simulada!AK474-Tabla_ValidaciónMétodo!AK474</f>
        <v>0</v>
      </c>
      <c r="AK474" s="92" t="n">
        <f aca="false">Tabla_Simulada!AL474-Tabla_ValidaciónMétodo!AL474</f>
        <v>0</v>
      </c>
      <c r="AL474" s="92" t="n">
        <f aca="false">Tabla_Simulada!AM474-Tabla_ValidaciónMétodo!AM474</f>
        <v>0</v>
      </c>
      <c r="AM474" s="92" t="n">
        <f aca="false">Tabla_Simulada!AN474-Tabla_ValidaciónMétodo!AN474</f>
        <v>0</v>
      </c>
      <c r="AO474" s="94" t="n">
        <f aca="false">Tabla_Simulada!AP474-Tabla_ValidaciónMétodo!AP474</f>
        <v>0</v>
      </c>
      <c r="AP474" s="81" t="n">
        <f aca="false">Tabla_Simulada!AQ474-Tabla_ValidaciónMétodo!AQ474</f>
        <v>0</v>
      </c>
      <c r="AQ474" s="94" t="n">
        <f aca="false">Tabla_Simulada!AR474-Tabla_ValidaciónMétodo!AR474</f>
        <v>0</v>
      </c>
      <c r="AR474" s="81" t="n">
        <f aca="false">Tabla_Simulada!AS474-Tabla_ValidaciónMétodo!AS474</f>
        <v>0</v>
      </c>
      <c r="AS474" s="94" t="n">
        <f aca="false">Tabla_Simulada!AT474-Tabla_ValidaciónMétodo!AT474</f>
        <v>0</v>
      </c>
      <c r="AT474" s="81" t="n">
        <f aca="false">Tabla_Simulada!AU474-Tabla_ValidaciónMétodo!AU474</f>
        <v>0</v>
      </c>
      <c r="AU474" s="94" t="n">
        <f aca="false">Tabla_Simulada!AV474-Tabla_ValidaciónMétodo!AV474</f>
        <v>0</v>
      </c>
      <c r="AV474" s="81" t="n">
        <f aca="false">Tabla_Simulada!AW474-Tabla_ValidaciónMétodo!AW474</f>
        <v>0</v>
      </c>
      <c r="AW474" s="94" t="n">
        <f aca="false">Tabla_Simulada!AX474-Tabla_ValidaciónMétodo!AX474</f>
        <v>0</v>
      </c>
      <c r="AX474" s="81" t="n">
        <f aca="false">Tabla_Simulada!AY474-Tabla_ValidaciónMétodo!AY474</f>
        <v>0</v>
      </c>
    </row>
    <row r="475" customFormat="false" ht="13.8" hidden="false" customHeight="false" outlineLevel="0" collapsed="false">
      <c r="A475" s="89" t="s">
        <v>49</v>
      </c>
      <c r="B475" s="81" t="n">
        <f aca="false">Tabla_Simulada!B475-Tabla_ValidaciónMétodo!B475</f>
        <v>0</v>
      </c>
      <c r="C475" s="81" t="n">
        <f aca="false">Tabla_Simulada!C475-Tabla_ValidaciónMétodo!C475</f>
        <v>0</v>
      </c>
      <c r="D475" s="81" t="n">
        <f aca="false">Tabla_Simulada!D475-Tabla_ValidaciónMétodo!D475</f>
        <v>0</v>
      </c>
      <c r="E475" s="81" t="n">
        <f aca="false">Tabla_Simulada!E475-Tabla_ValidaciónMétodo!E475</f>
        <v>0</v>
      </c>
      <c r="F475" s="81" t="n">
        <f aca="false">Tabla_Simulada!F475-Tabla_ValidaciónMétodo!F475</f>
        <v>0</v>
      </c>
      <c r="G475" s="81" t="n">
        <f aca="false">Tabla_Simulada!G475-Tabla_ValidaciónMétodo!G475</f>
        <v>0</v>
      </c>
      <c r="H475" s="81" t="n">
        <f aca="false">Tabla_Simulada!H475-Tabla_ValidaciónMétodo!H475</f>
        <v>0</v>
      </c>
      <c r="I475" s="94" t="n">
        <f aca="false">Tabla_Simulada!I475-Tabla_ValidaciónMétodo!I475</f>
        <v>0</v>
      </c>
      <c r="J475" s="81" t="n">
        <f aca="false">Tabla_Simulada!J475-Tabla_ValidaciónMétodo!J475</f>
        <v>0</v>
      </c>
      <c r="K475" s="94" t="n">
        <f aca="false">Tabla_Simulada!K475-Tabla_ValidaciónMétodo!K475</f>
        <v>0</v>
      </c>
      <c r="L475" s="81" t="n">
        <f aca="false">Tabla_Simulada!L475-Tabla_ValidaciónMétodo!L475</f>
        <v>0</v>
      </c>
      <c r="M475" s="94" t="n">
        <f aca="false">Tabla_Simulada!M475-Tabla_ValidaciónMétodo!M475</f>
        <v>0</v>
      </c>
      <c r="N475" s="81" t="n">
        <f aca="false">Tabla_Simulada!N475-Tabla_ValidaciónMétodo!N475</f>
        <v>0</v>
      </c>
      <c r="O475" s="81" t="n">
        <f aca="false">Tabla_Simulada!P475-Tabla_ValidaciónMétodo!P475</f>
        <v>0</v>
      </c>
      <c r="P475" s="81" t="n">
        <f aca="false">Tabla_Simulada!Q475-Tabla_ValidaciónMétodo!Q475</f>
        <v>0</v>
      </c>
      <c r="Q475" s="81" t="n">
        <f aca="false">Tabla_Simulada!R475-Tabla_ValidaciónMétodo!R475</f>
        <v>0</v>
      </c>
      <c r="S475" s="81" t="n">
        <f aca="false">Tabla_Simulada!T475-Tabla_ValidaciónMétodo!T475</f>
        <v>0</v>
      </c>
      <c r="T475" s="81" t="n">
        <f aca="false">Tabla_Simulada!U475-Tabla_ValidaciónMétodo!U475</f>
        <v>0</v>
      </c>
      <c r="U475" s="81" t="n">
        <f aca="false">Tabla_Simulada!V475-Tabla_ValidaciónMétodo!V475</f>
        <v>0</v>
      </c>
      <c r="V475" s="81" t="n">
        <f aca="false">Tabla_Simulada!W475-Tabla_ValidaciónMétodo!W475</f>
        <v>0</v>
      </c>
      <c r="W475" s="81" t="n">
        <f aca="false">Tabla_Simulada!X475-Tabla_ValidaciónMétodo!X475</f>
        <v>0</v>
      </c>
      <c r="X475" s="81" t="n">
        <f aca="false">Tabla_Simulada!Y475-Tabla_ValidaciónMétodo!Y475</f>
        <v>0</v>
      </c>
      <c r="Y475" s="81" t="n">
        <f aca="false">Tabla_Simulada!Z475-Tabla_ValidaciónMétodo!Z475</f>
        <v>0</v>
      </c>
      <c r="Z475" s="81" t="n">
        <f aca="false">Tabla_Simulada!AA475-Tabla_ValidaciónMétodo!AA475</f>
        <v>0</v>
      </c>
      <c r="AC475" s="91" t="n">
        <f aca="false">Tabla_Simulada!AD475-Tabla_ValidaciónMétodo!AD475</f>
        <v>0</v>
      </c>
      <c r="AD475" s="92" t="n">
        <f aca="false">Tabla_Simulada!AE475-Tabla_ValidaciónMétodo!AE475</f>
        <v>0</v>
      </c>
      <c r="AE475" s="93" t="n">
        <f aca="false">Tabla_Simulada!AF475-Tabla_ValidaciónMétodo!AF475</f>
        <v>0</v>
      </c>
      <c r="AF475" s="92" t="n">
        <f aca="false">Tabla_Simulada!AG475-Tabla_ValidaciónMétodo!AG475</f>
        <v>0</v>
      </c>
      <c r="AG475" s="92" t="n">
        <f aca="false">Tabla_Simulada!AH475-Tabla_ValidaciónMétodo!AH475</f>
        <v>0</v>
      </c>
      <c r="AH475" s="92" t="n">
        <f aca="false">Tabla_Simulada!AI475-Tabla_ValidaciónMétodo!AI475</f>
        <v>0</v>
      </c>
      <c r="AI475" s="92" t="n">
        <f aca="false">Tabla_Simulada!AJ475-Tabla_ValidaciónMétodo!AJ475</f>
        <v>0</v>
      </c>
      <c r="AJ475" s="92" t="n">
        <f aca="false">Tabla_Simulada!AK475-Tabla_ValidaciónMétodo!AK475</f>
        <v>0</v>
      </c>
      <c r="AK475" s="92" t="n">
        <f aca="false">Tabla_Simulada!AL475-Tabla_ValidaciónMétodo!AL475</f>
        <v>0</v>
      </c>
      <c r="AL475" s="92" t="n">
        <f aca="false">Tabla_Simulada!AM475-Tabla_ValidaciónMétodo!AM475</f>
        <v>0</v>
      </c>
      <c r="AM475" s="92" t="n">
        <f aca="false">Tabla_Simulada!AN475-Tabla_ValidaciónMétodo!AN475</f>
        <v>0</v>
      </c>
      <c r="AO475" s="94" t="n">
        <f aca="false">Tabla_Simulada!AP475-Tabla_ValidaciónMétodo!AP475</f>
        <v>0</v>
      </c>
      <c r="AP475" s="81" t="n">
        <f aca="false">Tabla_Simulada!AQ475-Tabla_ValidaciónMétodo!AQ475</f>
        <v>0</v>
      </c>
      <c r="AQ475" s="94" t="n">
        <f aca="false">Tabla_Simulada!AR475-Tabla_ValidaciónMétodo!AR475</f>
        <v>0</v>
      </c>
      <c r="AR475" s="81" t="n">
        <f aca="false">Tabla_Simulada!AS475-Tabla_ValidaciónMétodo!AS475</f>
        <v>0</v>
      </c>
      <c r="AS475" s="94" t="n">
        <f aca="false">Tabla_Simulada!AT475-Tabla_ValidaciónMétodo!AT475</f>
        <v>0</v>
      </c>
      <c r="AT475" s="81" t="n">
        <f aca="false">Tabla_Simulada!AU475-Tabla_ValidaciónMétodo!AU475</f>
        <v>0</v>
      </c>
      <c r="AU475" s="94" t="n">
        <f aca="false">Tabla_Simulada!AV475-Tabla_ValidaciónMétodo!AV475</f>
        <v>0</v>
      </c>
      <c r="AV475" s="81" t="n">
        <f aca="false">Tabla_Simulada!AW475-Tabla_ValidaciónMétodo!AW475</f>
        <v>0</v>
      </c>
      <c r="AW475" s="94" t="n">
        <f aca="false">Tabla_Simulada!AX475-Tabla_ValidaciónMétodo!AX475</f>
        <v>0</v>
      </c>
      <c r="AX475" s="81" t="n">
        <f aca="false">Tabla_Simulada!AY475-Tabla_ValidaciónMétodo!AY475</f>
        <v>0</v>
      </c>
    </row>
    <row r="476" customFormat="false" ht="13.8" hidden="false" customHeight="false" outlineLevel="0" collapsed="false">
      <c r="A476" s="89" t="s">
        <v>50</v>
      </c>
      <c r="B476" s="81" t="n">
        <f aca="false">Tabla_Simulada!B476-Tabla_ValidaciónMétodo!B476</f>
        <v>0</v>
      </c>
      <c r="C476" s="81" t="n">
        <f aca="false">Tabla_Simulada!C476-Tabla_ValidaciónMétodo!C476</f>
        <v>0</v>
      </c>
      <c r="D476" s="81" t="n">
        <f aca="false">Tabla_Simulada!D476-Tabla_ValidaciónMétodo!D476</f>
        <v>0</v>
      </c>
      <c r="E476" s="81" t="n">
        <f aca="false">Tabla_Simulada!E476-Tabla_ValidaciónMétodo!E476</f>
        <v>0</v>
      </c>
      <c r="F476" s="81" t="n">
        <f aca="false">Tabla_Simulada!F476-Tabla_ValidaciónMétodo!F476</f>
        <v>0</v>
      </c>
      <c r="G476" s="81" t="n">
        <f aca="false">Tabla_Simulada!G476-Tabla_ValidaciónMétodo!G476</f>
        <v>0</v>
      </c>
      <c r="H476" s="81" t="n">
        <f aca="false">Tabla_Simulada!H476-Tabla_ValidaciónMétodo!H476</f>
        <v>0</v>
      </c>
      <c r="I476" s="94" t="n">
        <f aca="false">Tabla_Simulada!I476-Tabla_ValidaciónMétodo!I476</f>
        <v>0</v>
      </c>
      <c r="J476" s="81" t="n">
        <f aca="false">Tabla_Simulada!J476-Tabla_ValidaciónMétodo!J476</f>
        <v>0</v>
      </c>
      <c r="K476" s="94" t="n">
        <f aca="false">Tabla_Simulada!K476-Tabla_ValidaciónMétodo!K476</f>
        <v>0</v>
      </c>
      <c r="L476" s="81" t="n">
        <f aca="false">Tabla_Simulada!L476-Tabla_ValidaciónMétodo!L476</f>
        <v>0</v>
      </c>
      <c r="M476" s="94" t="n">
        <f aca="false">Tabla_Simulada!M476-Tabla_ValidaciónMétodo!M476</f>
        <v>0</v>
      </c>
      <c r="N476" s="81" t="n">
        <f aca="false">Tabla_Simulada!N476-Tabla_ValidaciónMétodo!N476</f>
        <v>0</v>
      </c>
      <c r="O476" s="81" t="n">
        <f aca="false">Tabla_Simulada!P476-Tabla_ValidaciónMétodo!P476</f>
        <v>0</v>
      </c>
      <c r="P476" s="81" t="n">
        <f aca="false">Tabla_Simulada!Q476-Tabla_ValidaciónMétodo!Q476</f>
        <v>0</v>
      </c>
      <c r="Q476" s="81" t="n">
        <f aca="false">Tabla_Simulada!R476-Tabla_ValidaciónMétodo!R476</f>
        <v>0</v>
      </c>
      <c r="S476" s="81" t="n">
        <f aca="false">Tabla_Simulada!T476-Tabla_ValidaciónMétodo!T476</f>
        <v>0</v>
      </c>
      <c r="T476" s="81" t="n">
        <f aca="false">Tabla_Simulada!U476-Tabla_ValidaciónMétodo!U476</f>
        <v>0</v>
      </c>
      <c r="U476" s="81" t="n">
        <f aca="false">Tabla_Simulada!V476-Tabla_ValidaciónMétodo!V476</f>
        <v>0</v>
      </c>
      <c r="V476" s="81" t="n">
        <f aca="false">Tabla_Simulada!W476-Tabla_ValidaciónMétodo!W476</f>
        <v>0</v>
      </c>
      <c r="W476" s="81" t="n">
        <f aca="false">Tabla_Simulada!X476-Tabla_ValidaciónMétodo!X476</f>
        <v>0</v>
      </c>
      <c r="X476" s="81" t="n">
        <f aca="false">Tabla_Simulada!Y476-Tabla_ValidaciónMétodo!Y476</f>
        <v>0</v>
      </c>
      <c r="Y476" s="81" t="n">
        <f aca="false">Tabla_Simulada!Z476-Tabla_ValidaciónMétodo!Z476</f>
        <v>0</v>
      </c>
      <c r="Z476" s="81" t="n">
        <f aca="false">Tabla_Simulada!AA476-Tabla_ValidaciónMétodo!AA476</f>
        <v>0</v>
      </c>
      <c r="AC476" s="91" t="n">
        <f aca="false">Tabla_Simulada!AD476-Tabla_ValidaciónMétodo!AD476</f>
        <v>0</v>
      </c>
      <c r="AD476" s="92" t="n">
        <f aca="false">Tabla_Simulada!AE476-Tabla_ValidaciónMétodo!AE476</f>
        <v>0</v>
      </c>
      <c r="AE476" s="93" t="n">
        <f aca="false">Tabla_Simulada!AF476-Tabla_ValidaciónMétodo!AF476</f>
        <v>0</v>
      </c>
      <c r="AF476" s="92" t="n">
        <f aca="false">Tabla_Simulada!AG476-Tabla_ValidaciónMétodo!AG476</f>
        <v>0</v>
      </c>
      <c r="AG476" s="92" t="n">
        <f aca="false">Tabla_Simulada!AH476-Tabla_ValidaciónMétodo!AH476</f>
        <v>0</v>
      </c>
      <c r="AH476" s="92" t="n">
        <f aca="false">Tabla_Simulada!AI476-Tabla_ValidaciónMétodo!AI476</f>
        <v>0</v>
      </c>
      <c r="AI476" s="92" t="n">
        <f aca="false">Tabla_Simulada!AJ476-Tabla_ValidaciónMétodo!AJ476</f>
        <v>0</v>
      </c>
      <c r="AJ476" s="92" t="n">
        <f aca="false">Tabla_Simulada!AK476-Tabla_ValidaciónMétodo!AK476</f>
        <v>0</v>
      </c>
      <c r="AK476" s="92" t="n">
        <f aca="false">Tabla_Simulada!AL476-Tabla_ValidaciónMétodo!AL476</f>
        <v>0</v>
      </c>
      <c r="AL476" s="92" t="n">
        <f aca="false">Tabla_Simulada!AM476-Tabla_ValidaciónMétodo!AM476</f>
        <v>0</v>
      </c>
      <c r="AM476" s="92" t="n">
        <f aca="false">Tabla_Simulada!AN476-Tabla_ValidaciónMétodo!AN476</f>
        <v>0</v>
      </c>
      <c r="AO476" s="94" t="n">
        <f aca="false">Tabla_Simulada!AP476-Tabla_ValidaciónMétodo!AP476</f>
        <v>0</v>
      </c>
      <c r="AP476" s="81" t="n">
        <f aca="false">Tabla_Simulada!AQ476-Tabla_ValidaciónMétodo!AQ476</f>
        <v>0</v>
      </c>
      <c r="AQ476" s="94" t="n">
        <f aca="false">Tabla_Simulada!AR476-Tabla_ValidaciónMétodo!AR476</f>
        <v>0</v>
      </c>
      <c r="AR476" s="81" t="n">
        <f aca="false">Tabla_Simulada!AS476-Tabla_ValidaciónMétodo!AS476</f>
        <v>0</v>
      </c>
      <c r="AS476" s="94" t="n">
        <f aca="false">Tabla_Simulada!AT476-Tabla_ValidaciónMétodo!AT476</f>
        <v>0</v>
      </c>
      <c r="AT476" s="81" t="n">
        <f aca="false">Tabla_Simulada!AU476-Tabla_ValidaciónMétodo!AU476</f>
        <v>0</v>
      </c>
      <c r="AU476" s="94" t="n">
        <f aca="false">Tabla_Simulada!AV476-Tabla_ValidaciónMétodo!AV476</f>
        <v>0</v>
      </c>
      <c r="AV476" s="81" t="n">
        <f aca="false">Tabla_Simulada!AW476-Tabla_ValidaciónMétodo!AW476</f>
        <v>0</v>
      </c>
      <c r="AW476" s="94" t="n">
        <f aca="false">Tabla_Simulada!AX476-Tabla_ValidaciónMétodo!AX476</f>
        <v>0</v>
      </c>
      <c r="AX476" s="81" t="n">
        <f aca="false">Tabla_Simulada!AY476-Tabla_ValidaciónMétodo!AY476</f>
        <v>0</v>
      </c>
    </row>
    <row r="477" customFormat="false" ht="13.8" hidden="false" customHeight="false" outlineLevel="0" collapsed="false">
      <c r="A477" s="89" t="s">
        <v>51</v>
      </c>
      <c r="B477" s="81" t="n">
        <f aca="false">Tabla_Simulada!B477-Tabla_ValidaciónMétodo!B477</f>
        <v>0</v>
      </c>
      <c r="C477" s="81" t="n">
        <f aca="false">Tabla_Simulada!C477-Tabla_ValidaciónMétodo!C477</f>
        <v>0</v>
      </c>
      <c r="D477" s="81" t="n">
        <f aca="false">Tabla_Simulada!D477-Tabla_ValidaciónMétodo!D477</f>
        <v>0</v>
      </c>
      <c r="E477" s="81" t="n">
        <f aca="false">Tabla_Simulada!E477-Tabla_ValidaciónMétodo!E477</f>
        <v>0</v>
      </c>
      <c r="F477" s="81" t="n">
        <f aca="false">Tabla_Simulada!F477-Tabla_ValidaciónMétodo!F477</f>
        <v>0</v>
      </c>
      <c r="G477" s="81" t="n">
        <f aca="false">Tabla_Simulada!G477-Tabla_ValidaciónMétodo!G477</f>
        <v>0</v>
      </c>
      <c r="H477" s="81" t="n">
        <f aca="false">Tabla_Simulada!H477-Tabla_ValidaciónMétodo!H477</f>
        <v>0</v>
      </c>
      <c r="I477" s="94" t="n">
        <f aca="false">Tabla_Simulada!I477-Tabla_ValidaciónMétodo!I477</f>
        <v>0</v>
      </c>
      <c r="J477" s="81" t="n">
        <f aca="false">Tabla_Simulada!J477-Tabla_ValidaciónMétodo!J477</f>
        <v>0</v>
      </c>
      <c r="K477" s="94" t="n">
        <f aca="false">Tabla_Simulada!K477-Tabla_ValidaciónMétodo!K477</f>
        <v>0</v>
      </c>
      <c r="L477" s="81" t="n">
        <f aca="false">Tabla_Simulada!L477-Tabla_ValidaciónMétodo!L477</f>
        <v>0</v>
      </c>
      <c r="M477" s="94" t="n">
        <f aca="false">Tabla_Simulada!M477-Tabla_ValidaciónMétodo!M477</f>
        <v>0</v>
      </c>
      <c r="N477" s="81" t="n">
        <f aca="false">Tabla_Simulada!N477-Tabla_ValidaciónMétodo!N477</f>
        <v>0</v>
      </c>
      <c r="O477" s="81" t="n">
        <f aca="false">Tabla_Simulada!P477-Tabla_ValidaciónMétodo!P477</f>
        <v>0</v>
      </c>
      <c r="P477" s="81" t="n">
        <f aca="false">Tabla_Simulada!Q477-Tabla_ValidaciónMétodo!Q477</f>
        <v>0</v>
      </c>
      <c r="Q477" s="81" t="n">
        <f aca="false">Tabla_Simulada!R477-Tabla_ValidaciónMétodo!R477</f>
        <v>0</v>
      </c>
      <c r="S477" s="81" t="n">
        <f aca="false">Tabla_Simulada!T477-Tabla_ValidaciónMétodo!T477</f>
        <v>0</v>
      </c>
      <c r="T477" s="81" t="n">
        <f aca="false">Tabla_Simulada!U477-Tabla_ValidaciónMétodo!U477</f>
        <v>0</v>
      </c>
      <c r="U477" s="81" t="n">
        <f aca="false">Tabla_Simulada!V477-Tabla_ValidaciónMétodo!V477</f>
        <v>0</v>
      </c>
      <c r="V477" s="81" t="n">
        <f aca="false">Tabla_Simulada!W477-Tabla_ValidaciónMétodo!W477</f>
        <v>0</v>
      </c>
      <c r="W477" s="81" t="n">
        <f aca="false">Tabla_Simulada!X477-Tabla_ValidaciónMétodo!X477</f>
        <v>0</v>
      </c>
      <c r="X477" s="81" t="n">
        <f aca="false">Tabla_Simulada!Y477-Tabla_ValidaciónMétodo!Y477</f>
        <v>0</v>
      </c>
      <c r="Y477" s="81" t="n">
        <f aca="false">Tabla_Simulada!Z477-Tabla_ValidaciónMétodo!Z477</f>
        <v>0</v>
      </c>
      <c r="Z477" s="81" t="n">
        <f aca="false">Tabla_Simulada!AA477-Tabla_ValidaciónMétodo!AA477</f>
        <v>0</v>
      </c>
      <c r="AC477" s="91" t="n">
        <f aca="false">Tabla_Simulada!AD477-Tabla_ValidaciónMétodo!AD477</f>
        <v>0</v>
      </c>
      <c r="AD477" s="92" t="n">
        <f aca="false">Tabla_Simulada!AE477-Tabla_ValidaciónMétodo!AE477</f>
        <v>0</v>
      </c>
      <c r="AE477" s="93" t="n">
        <f aca="false">Tabla_Simulada!AF477-Tabla_ValidaciónMétodo!AF477</f>
        <v>0</v>
      </c>
      <c r="AF477" s="92" t="n">
        <f aca="false">Tabla_Simulada!AG477-Tabla_ValidaciónMétodo!AG477</f>
        <v>0</v>
      </c>
      <c r="AG477" s="92" t="n">
        <f aca="false">Tabla_Simulada!AH477-Tabla_ValidaciónMétodo!AH477</f>
        <v>0</v>
      </c>
      <c r="AH477" s="92" t="n">
        <f aca="false">Tabla_Simulada!AI477-Tabla_ValidaciónMétodo!AI477</f>
        <v>0</v>
      </c>
      <c r="AI477" s="92" t="n">
        <f aca="false">Tabla_Simulada!AJ477-Tabla_ValidaciónMétodo!AJ477</f>
        <v>0</v>
      </c>
      <c r="AJ477" s="92" t="n">
        <f aca="false">Tabla_Simulada!AK477-Tabla_ValidaciónMétodo!AK477</f>
        <v>0</v>
      </c>
      <c r="AK477" s="92" t="n">
        <f aca="false">Tabla_Simulada!AL477-Tabla_ValidaciónMétodo!AL477</f>
        <v>0</v>
      </c>
      <c r="AL477" s="92" t="n">
        <f aca="false">Tabla_Simulada!AM477-Tabla_ValidaciónMétodo!AM477</f>
        <v>0</v>
      </c>
      <c r="AM477" s="92" t="n">
        <f aca="false">Tabla_Simulada!AN477-Tabla_ValidaciónMétodo!AN477</f>
        <v>0</v>
      </c>
      <c r="AO477" s="94" t="n">
        <f aca="false">Tabla_Simulada!AP477-Tabla_ValidaciónMétodo!AP477</f>
        <v>0</v>
      </c>
      <c r="AP477" s="81" t="n">
        <f aca="false">Tabla_Simulada!AQ477-Tabla_ValidaciónMétodo!AQ477</f>
        <v>0</v>
      </c>
      <c r="AQ477" s="94" t="n">
        <f aca="false">Tabla_Simulada!AR477-Tabla_ValidaciónMétodo!AR477</f>
        <v>0</v>
      </c>
      <c r="AR477" s="81" t="n">
        <f aca="false">Tabla_Simulada!AS477-Tabla_ValidaciónMétodo!AS477</f>
        <v>0</v>
      </c>
      <c r="AS477" s="94" t="n">
        <f aca="false">Tabla_Simulada!AT477-Tabla_ValidaciónMétodo!AT477</f>
        <v>0</v>
      </c>
      <c r="AT477" s="81" t="n">
        <f aca="false">Tabla_Simulada!AU477-Tabla_ValidaciónMétodo!AU477</f>
        <v>0</v>
      </c>
      <c r="AU477" s="94" t="n">
        <f aca="false">Tabla_Simulada!AV477-Tabla_ValidaciónMétodo!AV477</f>
        <v>0</v>
      </c>
      <c r="AV477" s="81" t="n">
        <f aca="false">Tabla_Simulada!AW477-Tabla_ValidaciónMétodo!AW477</f>
        <v>0</v>
      </c>
      <c r="AW477" s="94" t="n">
        <f aca="false">Tabla_Simulada!AX477-Tabla_ValidaciónMétodo!AX477</f>
        <v>0</v>
      </c>
      <c r="AX477" s="81" t="n">
        <f aca="false">Tabla_Simulada!AY477-Tabla_ValidaciónMétodo!AY477</f>
        <v>0</v>
      </c>
    </row>
    <row r="478" customFormat="false" ht="13.8" hidden="false" customHeight="false" outlineLevel="0" collapsed="false">
      <c r="A478" s="89" t="s">
        <v>52</v>
      </c>
      <c r="B478" s="81" t="n">
        <f aca="false">Tabla_Simulada!B478-Tabla_ValidaciónMétodo!B478</f>
        <v>0</v>
      </c>
      <c r="C478" s="81" t="n">
        <f aca="false">Tabla_Simulada!C478-Tabla_ValidaciónMétodo!C478</f>
        <v>0</v>
      </c>
      <c r="D478" s="81" t="n">
        <f aca="false">Tabla_Simulada!D478-Tabla_ValidaciónMétodo!D478</f>
        <v>0</v>
      </c>
      <c r="E478" s="81" t="n">
        <f aca="false">Tabla_Simulada!E478-Tabla_ValidaciónMétodo!E478</f>
        <v>0</v>
      </c>
      <c r="F478" s="81" t="n">
        <f aca="false">Tabla_Simulada!F478-Tabla_ValidaciónMétodo!F478</f>
        <v>0</v>
      </c>
      <c r="G478" s="81" t="n">
        <f aca="false">Tabla_Simulada!G478-Tabla_ValidaciónMétodo!G478</f>
        <v>0</v>
      </c>
      <c r="H478" s="81" t="n">
        <f aca="false">Tabla_Simulada!H478-Tabla_ValidaciónMétodo!H478</f>
        <v>0</v>
      </c>
      <c r="I478" s="94" t="n">
        <f aca="false">Tabla_Simulada!I478-Tabla_ValidaciónMétodo!I478</f>
        <v>0</v>
      </c>
      <c r="J478" s="81" t="n">
        <f aca="false">Tabla_Simulada!J478-Tabla_ValidaciónMétodo!J478</f>
        <v>0</v>
      </c>
      <c r="K478" s="94" t="n">
        <f aca="false">Tabla_Simulada!K478-Tabla_ValidaciónMétodo!K478</f>
        <v>0</v>
      </c>
      <c r="L478" s="81" t="n">
        <f aca="false">Tabla_Simulada!L478-Tabla_ValidaciónMétodo!L478</f>
        <v>0</v>
      </c>
      <c r="M478" s="94" t="n">
        <f aca="false">Tabla_Simulada!M478-Tabla_ValidaciónMétodo!M478</f>
        <v>0</v>
      </c>
      <c r="N478" s="81" t="n">
        <f aca="false">Tabla_Simulada!N478-Tabla_ValidaciónMétodo!N478</f>
        <v>0</v>
      </c>
      <c r="O478" s="81" t="n">
        <f aca="false">Tabla_Simulada!P478-Tabla_ValidaciónMétodo!P478</f>
        <v>0</v>
      </c>
      <c r="P478" s="81" t="n">
        <f aca="false">Tabla_Simulada!Q478-Tabla_ValidaciónMétodo!Q478</f>
        <v>0</v>
      </c>
      <c r="Q478" s="81" t="n">
        <f aca="false">Tabla_Simulada!R478-Tabla_ValidaciónMétodo!R478</f>
        <v>0</v>
      </c>
      <c r="S478" s="81" t="n">
        <f aca="false">Tabla_Simulada!T478-Tabla_ValidaciónMétodo!T478</f>
        <v>0</v>
      </c>
      <c r="T478" s="81" t="n">
        <f aca="false">Tabla_Simulada!U478-Tabla_ValidaciónMétodo!U478</f>
        <v>0</v>
      </c>
      <c r="U478" s="81" t="n">
        <f aca="false">Tabla_Simulada!V478-Tabla_ValidaciónMétodo!V478</f>
        <v>0</v>
      </c>
      <c r="V478" s="81" t="n">
        <f aca="false">Tabla_Simulada!W478-Tabla_ValidaciónMétodo!W478</f>
        <v>0</v>
      </c>
      <c r="W478" s="81" t="n">
        <f aca="false">Tabla_Simulada!X478-Tabla_ValidaciónMétodo!X478</f>
        <v>0</v>
      </c>
      <c r="X478" s="81" t="n">
        <f aca="false">Tabla_Simulada!Y478-Tabla_ValidaciónMétodo!Y478</f>
        <v>0</v>
      </c>
      <c r="Y478" s="81" t="n">
        <f aca="false">Tabla_Simulada!Z478-Tabla_ValidaciónMétodo!Z478</f>
        <v>0</v>
      </c>
      <c r="Z478" s="81" t="n">
        <f aca="false">Tabla_Simulada!AA478-Tabla_ValidaciónMétodo!AA478</f>
        <v>0</v>
      </c>
      <c r="AC478" s="91" t="n">
        <f aca="false">Tabla_Simulada!AD478-Tabla_ValidaciónMétodo!AD478</f>
        <v>0</v>
      </c>
      <c r="AD478" s="92" t="n">
        <f aca="false">Tabla_Simulada!AE478-Tabla_ValidaciónMétodo!AE478</f>
        <v>0</v>
      </c>
      <c r="AE478" s="93" t="n">
        <f aca="false">Tabla_Simulada!AF478-Tabla_ValidaciónMétodo!AF478</f>
        <v>0</v>
      </c>
      <c r="AF478" s="92" t="n">
        <f aca="false">Tabla_Simulada!AG478-Tabla_ValidaciónMétodo!AG478</f>
        <v>0</v>
      </c>
      <c r="AG478" s="92" t="n">
        <f aca="false">Tabla_Simulada!AH478-Tabla_ValidaciónMétodo!AH478</f>
        <v>0</v>
      </c>
      <c r="AH478" s="92" t="n">
        <f aca="false">Tabla_Simulada!AI478-Tabla_ValidaciónMétodo!AI478</f>
        <v>0</v>
      </c>
      <c r="AI478" s="92" t="n">
        <f aca="false">Tabla_Simulada!AJ478-Tabla_ValidaciónMétodo!AJ478</f>
        <v>0</v>
      </c>
      <c r="AJ478" s="92" t="n">
        <f aca="false">Tabla_Simulada!AK478-Tabla_ValidaciónMétodo!AK478</f>
        <v>0</v>
      </c>
      <c r="AK478" s="92" t="n">
        <f aca="false">Tabla_Simulada!AL478-Tabla_ValidaciónMétodo!AL478</f>
        <v>0</v>
      </c>
      <c r="AL478" s="92" t="n">
        <f aca="false">Tabla_Simulada!AM478-Tabla_ValidaciónMétodo!AM478</f>
        <v>0</v>
      </c>
      <c r="AM478" s="92" t="n">
        <f aca="false">Tabla_Simulada!AN478-Tabla_ValidaciónMétodo!AN478</f>
        <v>0</v>
      </c>
      <c r="AO478" s="94" t="n">
        <f aca="false">Tabla_Simulada!AP478-Tabla_ValidaciónMétodo!AP478</f>
        <v>0</v>
      </c>
      <c r="AP478" s="81" t="n">
        <f aca="false">Tabla_Simulada!AQ478-Tabla_ValidaciónMétodo!AQ478</f>
        <v>0</v>
      </c>
      <c r="AQ478" s="94" t="n">
        <f aca="false">Tabla_Simulada!AR478-Tabla_ValidaciónMétodo!AR478</f>
        <v>0</v>
      </c>
      <c r="AR478" s="81" t="n">
        <f aca="false">Tabla_Simulada!AS478-Tabla_ValidaciónMétodo!AS478</f>
        <v>0</v>
      </c>
      <c r="AS478" s="94" t="n">
        <f aca="false">Tabla_Simulada!AT478-Tabla_ValidaciónMétodo!AT478</f>
        <v>0</v>
      </c>
      <c r="AT478" s="81" t="n">
        <f aca="false">Tabla_Simulada!AU478-Tabla_ValidaciónMétodo!AU478</f>
        <v>0</v>
      </c>
      <c r="AU478" s="94" t="n">
        <f aca="false">Tabla_Simulada!AV478-Tabla_ValidaciónMétodo!AV478</f>
        <v>0</v>
      </c>
      <c r="AV478" s="81" t="n">
        <f aca="false">Tabla_Simulada!AW478-Tabla_ValidaciónMétodo!AW478</f>
        <v>0</v>
      </c>
      <c r="AW478" s="94" t="n">
        <f aca="false">Tabla_Simulada!AX478-Tabla_ValidaciónMétodo!AX478</f>
        <v>0</v>
      </c>
      <c r="AX478" s="81" t="n">
        <f aca="false">Tabla_Simulada!AY478-Tabla_ValidaciónMétodo!AY478</f>
        <v>0</v>
      </c>
    </row>
    <row r="479" customFormat="false" ht="13.8" hidden="false" customHeight="false" outlineLevel="0" collapsed="false">
      <c r="A479" s="89" t="s">
        <v>53</v>
      </c>
      <c r="B479" s="81" t="n">
        <f aca="false">Tabla_Simulada!B479-Tabla_ValidaciónMétodo!B479</f>
        <v>0</v>
      </c>
      <c r="C479" s="81" t="n">
        <f aca="false">Tabla_Simulada!C479-Tabla_ValidaciónMétodo!C479</f>
        <v>0</v>
      </c>
      <c r="D479" s="81" t="n">
        <f aca="false">Tabla_Simulada!D479-Tabla_ValidaciónMétodo!D479</f>
        <v>0</v>
      </c>
      <c r="E479" s="81" t="n">
        <f aca="false">Tabla_Simulada!E479-Tabla_ValidaciónMétodo!E479</f>
        <v>0</v>
      </c>
      <c r="F479" s="81" t="n">
        <f aca="false">Tabla_Simulada!F479-Tabla_ValidaciónMétodo!F479</f>
        <v>0</v>
      </c>
      <c r="G479" s="81" t="n">
        <f aca="false">Tabla_Simulada!G479-Tabla_ValidaciónMétodo!G479</f>
        <v>0</v>
      </c>
      <c r="H479" s="81" t="n">
        <f aca="false">Tabla_Simulada!H479-Tabla_ValidaciónMétodo!H479</f>
        <v>0</v>
      </c>
      <c r="I479" s="94" t="n">
        <f aca="false">Tabla_Simulada!I479-Tabla_ValidaciónMétodo!I479</f>
        <v>0</v>
      </c>
      <c r="J479" s="81" t="n">
        <f aca="false">Tabla_Simulada!J479-Tabla_ValidaciónMétodo!J479</f>
        <v>0</v>
      </c>
      <c r="K479" s="94" t="n">
        <f aca="false">Tabla_Simulada!K479-Tabla_ValidaciónMétodo!K479</f>
        <v>0</v>
      </c>
      <c r="L479" s="81" t="n">
        <f aca="false">Tabla_Simulada!L479-Tabla_ValidaciónMétodo!L479</f>
        <v>0</v>
      </c>
      <c r="M479" s="94" t="n">
        <f aca="false">Tabla_Simulada!M479-Tabla_ValidaciónMétodo!M479</f>
        <v>0</v>
      </c>
      <c r="N479" s="81" t="n">
        <f aca="false">Tabla_Simulada!N479-Tabla_ValidaciónMétodo!N479</f>
        <v>0</v>
      </c>
      <c r="O479" s="81" t="n">
        <f aca="false">Tabla_Simulada!P479-Tabla_ValidaciónMétodo!P479</f>
        <v>0</v>
      </c>
      <c r="P479" s="81" t="n">
        <f aca="false">Tabla_Simulada!Q479-Tabla_ValidaciónMétodo!Q479</f>
        <v>0</v>
      </c>
      <c r="Q479" s="81" t="n">
        <f aca="false">Tabla_Simulada!R479-Tabla_ValidaciónMétodo!R479</f>
        <v>0</v>
      </c>
      <c r="S479" s="81" t="n">
        <f aca="false">Tabla_Simulada!T479-Tabla_ValidaciónMétodo!T479</f>
        <v>0</v>
      </c>
      <c r="T479" s="81" t="n">
        <f aca="false">Tabla_Simulada!U479-Tabla_ValidaciónMétodo!U479</f>
        <v>0</v>
      </c>
      <c r="U479" s="81" t="n">
        <f aca="false">Tabla_Simulada!V479-Tabla_ValidaciónMétodo!V479</f>
        <v>0</v>
      </c>
      <c r="V479" s="81" t="n">
        <f aca="false">Tabla_Simulada!W479-Tabla_ValidaciónMétodo!W479</f>
        <v>0</v>
      </c>
      <c r="W479" s="81" t="n">
        <f aca="false">Tabla_Simulada!X479-Tabla_ValidaciónMétodo!X479</f>
        <v>0</v>
      </c>
      <c r="X479" s="81" t="n">
        <f aca="false">Tabla_Simulada!Y479-Tabla_ValidaciónMétodo!Y479</f>
        <v>0</v>
      </c>
      <c r="Y479" s="81" t="n">
        <f aca="false">Tabla_Simulada!Z479-Tabla_ValidaciónMétodo!Z479</f>
        <v>0</v>
      </c>
      <c r="Z479" s="81" t="n">
        <f aca="false">Tabla_Simulada!AA479-Tabla_ValidaciónMétodo!AA479</f>
        <v>0</v>
      </c>
      <c r="AC479" s="91" t="n">
        <f aca="false">Tabla_Simulada!AD479-Tabla_ValidaciónMétodo!AD479</f>
        <v>0</v>
      </c>
      <c r="AD479" s="92" t="n">
        <f aca="false">Tabla_Simulada!AE479-Tabla_ValidaciónMétodo!AE479</f>
        <v>0</v>
      </c>
      <c r="AE479" s="93" t="n">
        <f aca="false">Tabla_Simulada!AF479-Tabla_ValidaciónMétodo!AF479</f>
        <v>0</v>
      </c>
      <c r="AF479" s="92" t="n">
        <f aca="false">Tabla_Simulada!AG479-Tabla_ValidaciónMétodo!AG479</f>
        <v>0</v>
      </c>
      <c r="AG479" s="92" t="n">
        <f aca="false">Tabla_Simulada!AH479-Tabla_ValidaciónMétodo!AH479</f>
        <v>0</v>
      </c>
      <c r="AH479" s="92" t="n">
        <f aca="false">Tabla_Simulada!AI479-Tabla_ValidaciónMétodo!AI479</f>
        <v>0</v>
      </c>
      <c r="AI479" s="92" t="n">
        <f aca="false">Tabla_Simulada!AJ479-Tabla_ValidaciónMétodo!AJ479</f>
        <v>0</v>
      </c>
      <c r="AJ479" s="92" t="n">
        <f aca="false">Tabla_Simulada!AK479-Tabla_ValidaciónMétodo!AK479</f>
        <v>0</v>
      </c>
      <c r="AK479" s="92" t="n">
        <f aca="false">Tabla_Simulada!AL479-Tabla_ValidaciónMétodo!AL479</f>
        <v>0</v>
      </c>
      <c r="AL479" s="92" t="n">
        <f aca="false">Tabla_Simulada!AM479-Tabla_ValidaciónMétodo!AM479</f>
        <v>0</v>
      </c>
      <c r="AM479" s="92" t="n">
        <f aca="false">Tabla_Simulada!AN479-Tabla_ValidaciónMétodo!AN479</f>
        <v>0</v>
      </c>
      <c r="AO479" s="94" t="n">
        <f aca="false">Tabla_Simulada!AP479-Tabla_ValidaciónMétodo!AP479</f>
        <v>0</v>
      </c>
      <c r="AP479" s="81" t="n">
        <f aca="false">Tabla_Simulada!AQ479-Tabla_ValidaciónMétodo!AQ479</f>
        <v>0</v>
      </c>
      <c r="AQ479" s="94" t="n">
        <f aca="false">Tabla_Simulada!AR479-Tabla_ValidaciónMétodo!AR479</f>
        <v>0</v>
      </c>
      <c r="AR479" s="81" t="n">
        <f aca="false">Tabla_Simulada!AS479-Tabla_ValidaciónMétodo!AS479</f>
        <v>0</v>
      </c>
      <c r="AS479" s="94" t="n">
        <f aca="false">Tabla_Simulada!AT479-Tabla_ValidaciónMétodo!AT479</f>
        <v>0</v>
      </c>
      <c r="AT479" s="81" t="n">
        <f aca="false">Tabla_Simulada!AU479-Tabla_ValidaciónMétodo!AU479</f>
        <v>0</v>
      </c>
      <c r="AU479" s="94" t="n">
        <f aca="false">Tabla_Simulada!AV479-Tabla_ValidaciónMétodo!AV479</f>
        <v>0</v>
      </c>
      <c r="AV479" s="81" t="n">
        <f aca="false">Tabla_Simulada!AW479-Tabla_ValidaciónMétodo!AW479</f>
        <v>0</v>
      </c>
      <c r="AW479" s="94" t="n">
        <f aca="false">Tabla_Simulada!AX479-Tabla_ValidaciónMétodo!AX479</f>
        <v>0</v>
      </c>
      <c r="AX479" s="81" t="n">
        <f aca="false">Tabla_Simulada!AY479-Tabla_ValidaciónMétodo!AY479</f>
        <v>0</v>
      </c>
    </row>
    <row r="480" customFormat="false" ht="13.8" hidden="false" customHeight="false" outlineLevel="0" collapsed="false">
      <c r="A480" s="89" t="s">
        <v>54</v>
      </c>
      <c r="B480" s="81" t="n">
        <f aca="false">Tabla_Simulada!B480-Tabla_ValidaciónMétodo!B480</f>
        <v>0</v>
      </c>
      <c r="C480" s="81" t="n">
        <f aca="false">Tabla_Simulada!C480-Tabla_ValidaciónMétodo!C480</f>
        <v>0</v>
      </c>
      <c r="D480" s="81" t="n">
        <f aca="false">Tabla_Simulada!D480-Tabla_ValidaciónMétodo!D480</f>
        <v>0</v>
      </c>
      <c r="E480" s="81" t="n">
        <f aca="false">Tabla_Simulada!E480-Tabla_ValidaciónMétodo!E480</f>
        <v>0</v>
      </c>
      <c r="F480" s="81" t="n">
        <f aca="false">Tabla_Simulada!F480-Tabla_ValidaciónMétodo!F480</f>
        <v>0</v>
      </c>
      <c r="G480" s="81" t="n">
        <f aca="false">Tabla_Simulada!G480-Tabla_ValidaciónMétodo!G480</f>
        <v>0</v>
      </c>
      <c r="H480" s="81" t="n">
        <f aca="false">Tabla_Simulada!H480-Tabla_ValidaciónMétodo!H480</f>
        <v>0</v>
      </c>
      <c r="I480" s="94" t="n">
        <f aca="false">Tabla_Simulada!I480-Tabla_ValidaciónMétodo!I480</f>
        <v>0</v>
      </c>
      <c r="J480" s="81" t="n">
        <f aca="false">Tabla_Simulada!J480-Tabla_ValidaciónMétodo!J480</f>
        <v>0</v>
      </c>
      <c r="K480" s="94" t="n">
        <f aca="false">Tabla_Simulada!K480-Tabla_ValidaciónMétodo!K480</f>
        <v>0</v>
      </c>
      <c r="L480" s="81" t="n">
        <f aca="false">Tabla_Simulada!L480-Tabla_ValidaciónMétodo!L480</f>
        <v>0</v>
      </c>
      <c r="M480" s="94" t="n">
        <f aca="false">Tabla_Simulada!M480-Tabla_ValidaciónMétodo!M480</f>
        <v>0</v>
      </c>
      <c r="N480" s="81" t="n">
        <f aca="false">Tabla_Simulada!N480-Tabla_ValidaciónMétodo!N480</f>
        <v>0</v>
      </c>
      <c r="O480" s="81" t="n">
        <f aca="false">Tabla_Simulada!P480-Tabla_ValidaciónMétodo!P480</f>
        <v>0</v>
      </c>
      <c r="P480" s="81" t="n">
        <f aca="false">Tabla_Simulada!Q480-Tabla_ValidaciónMétodo!Q480</f>
        <v>0</v>
      </c>
      <c r="Q480" s="81" t="n">
        <f aca="false">Tabla_Simulada!R480-Tabla_ValidaciónMétodo!R480</f>
        <v>0</v>
      </c>
      <c r="S480" s="81" t="n">
        <f aca="false">Tabla_Simulada!T480-Tabla_ValidaciónMétodo!T480</f>
        <v>0</v>
      </c>
      <c r="T480" s="81" t="n">
        <f aca="false">Tabla_Simulada!U480-Tabla_ValidaciónMétodo!U480</f>
        <v>0</v>
      </c>
      <c r="U480" s="81" t="n">
        <f aca="false">Tabla_Simulada!V480-Tabla_ValidaciónMétodo!V480</f>
        <v>0</v>
      </c>
      <c r="V480" s="81" t="n">
        <f aca="false">Tabla_Simulada!W480-Tabla_ValidaciónMétodo!W480</f>
        <v>0</v>
      </c>
      <c r="W480" s="81" t="n">
        <f aca="false">Tabla_Simulada!X480-Tabla_ValidaciónMétodo!X480</f>
        <v>0</v>
      </c>
      <c r="X480" s="81" t="n">
        <f aca="false">Tabla_Simulada!Y480-Tabla_ValidaciónMétodo!Y480</f>
        <v>0</v>
      </c>
      <c r="Y480" s="81" t="n">
        <f aca="false">Tabla_Simulada!Z480-Tabla_ValidaciónMétodo!Z480</f>
        <v>0</v>
      </c>
      <c r="Z480" s="81" t="n">
        <f aca="false">Tabla_Simulada!AA480-Tabla_ValidaciónMétodo!AA480</f>
        <v>0</v>
      </c>
      <c r="AC480" s="91" t="n">
        <f aca="false">Tabla_Simulada!AD480-Tabla_ValidaciónMétodo!AD480</f>
        <v>0</v>
      </c>
      <c r="AD480" s="92" t="n">
        <f aca="false">Tabla_Simulada!AE480-Tabla_ValidaciónMétodo!AE480</f>
        <v>0</v>
      </c>
      <c r="AE480" s="93" t="n">
        <f aca="false">Tabla_Simulada!AF480-Tabla_ValidaciónMétodo!AF480</f>
        <v>0</v>
      </c>
      <c r="AF480" s="92" t="n">
        <f aca="false">Tabla_Simulada!AG480-Tabla_ValidaciónMétodo!AG480</f>
        <v>0</v>
      </c>
      <c r="AG480" s="92" t="n">
        <f aca="false">Tabla_Simulada!AH480-Tabla_ValidaciónMétodo!AH480</f>
        <v>0</v>
      </c>
      <c r="AH480" s="92" t="n">
        <f aca="false">Tabla_Simulada!AI480-Tabla_ValidaciónMétodo!AI480</f>
        <v>0</v>
      </c>
      <c r="AI480" s="92" t="n">
        <f aca="false">Tabla_Simulada!AJ480-Tabla_ValidaciónMétodo!AJ480</f>
        <v>0</v>
      </c>
      <c r="AJ480" s="92" t="n">
        <f aca="false">Tabla_Simulada!AK480-Tabla_ValidaciónMétodo!AK480</f>
        <v>0</v>
      </c>
      <c r="AK480" s="92" t="n">
        <f aca="false">Tabla_Simulada!AL480-Tabla_ValidaciónMétodo!AL480</f>
        <v>0</v>
      </c>
      <c r="AL480" s="92" t="n">
        <f aca="false">Tabla_Simulada!AM480-Tabla_ValidaciónMétodo!AM480</f>
        <v>0</v>
      </c>
      <c r="AM480" s="92" t="n">
        <f aca="false">Tabla_Simulada!AN480-Tabla_ValidaciónMétodo!AN480</f>
        <v>0</v>
      </c>
      <c r="AO480" s="94" t="n">
        <f aca="false">Tabla_Simulada!AP480-Tabla_ValidaciónMétodo!AP480</f>
        <v>0</v>
      </c>
      <c r="AP480" s="81" t="n">
        <f aca="false">Tabla_Simulada!AQ480-Tabla_ValidaciónMétodo!AQ480</f>
        <v>0</v>
      </c>
      <c r="AQ480" s="94" t="n">
        <f aca="false">Tabla_Simulada!AR480-Tabla_ValidaciónMétodo!AR480</f>
        <v>0</v>
      </c>
      <c r="AR480" s="81" t="n">
        <f aca="false">Tabla_Simulada!AS480-Tabla_ValidaciónMétodo!AS480</f>
        <v>0</v>
      </c>
      <c r="AS480" s="94" t="n">
        <f aca="false">Tabla_Simulada!AT480-Tabla_ValidaciónMétodo!AT480</f>
        <v>0</v>
      </c>
      <c r="AT480" s="81" t="n">
        <f aca="false">Tabla_Simulada!AU480-Tabla_ValidaciónMétodo!AU480</f>
        <v>0</v>
      </c>
      <c r="AU480" s="94" t="n">
        <f aca="false">Tabla_Simulada!AV480-Tabla_ValidaciónMétodo!AV480</f>
        <v>0</v>
      </c>
      <c r="AV480" s="81" t="n">
        <f aca="false">Tabla_Simulada!AW480-Tabla_ValidaciónMétodo!AW480</f>
        <v>0</v>
      </c>
      <c r="AW480" s="94" t="n">
        <f aca="false">Tabla_Simulada!AX480-Tabla_ValidaciónMétodo!AX480</f>
        <v>0</v>
      </c>
      <c r="AX480" s="81" t="n">
        <f aca="false">Tabla_Simulada!AY480-Tabla_ValidaciónMétodo!AY480</f>
        <v>0</v>
      </c>
    </row>
    <row r="481" customFormat="false" ht="13.8" hidden="false" customHeight="false" outlineLevel="0" collapsed="false">
      <c r="A481" s="89" t="s">
        <v>55</v>
      </c>
      <c r="B481" s="81" t="n">
        <f aca="false">Tabla_Simulada!B481-Tabla_ValidaciónMétodo!B481</f>
        <v>0</v>
      </c>
      <c r="C481" s="81" t="n">
        <f aca="false">Tabla_Simulada!C481-Tabla_ValidaciónMétodo!C481</f>
        <v>0</v>
      </c>
      <c r="D481" s="81" t="n">
        <f aca="false">Tabla_Simulada!D481-Tabla_ValidaciónMétodo!D481</f>
        <v>0</v>
      </c>
      <c r="E481" s="81" t="n">
        <f aca="false">Tabla_Simulada!E481-Tabla_ValidaciónMétodo!E481</f>
        <v>0</v>
      </c>
      <c r="F481" s="81" t="n">
        <f aca="false">Tabla_Simulada!F481-Tabla_ValidaciónMétodo!F481</f>
        <v>0</v>
      </c>
      <c r="G481" s="81" t="n">
        <f aca="false">Tabla_Simulada!G481-Tabla_ValidaciónMétodo!G481</f>
        <v>0</v>
      </c>
      <c r="H481" s="81" t="n">
        <f aca="false">Tabla_Simulada!H481-Tabla_ValidaciónMétodo!H481</f>
        <v>0</v>
      </c>
      <c r="I481" s="94" t="n">
        <f aca="false">Tabla_Simulada!I481-Tabla_ValidaciónMétodo!I481</f>
        <v>0</v>
      </c>
      <c r="J481" s="81" t="n">
        <f aca="false">Tabla_Simulada!J481-Tabla_ValidaciónMétodo!J481</f>
        <v>0</v>
      </c>
      <c r="K481" s="94" t="n">
        <f aca="false">Tabla_Simulada!K481-Tabla_ValidaciónMétodo!K481</f>
        <v>0</v>
      </c>
      <c r="L481" s="81" t="n">
        <f aca="false">Tabla_Simulada!L481-Tabla_ValidaciónMétodo!L481</f>
        <v>0</v>
      </c>
      <c r="M481" s="94" t="n">
        <f aca="false">Tabla_Simulada!M481-Tabla_ValidaciónMétodo!M481</f>
        <v>0</v>
      </c>
      <c r="N481" s="81" t="n">
        <f aca="false">Tabla_Simulada!N481-Tabla_ValidaciónMétodo!N481</f>
        <v>0</v>
      </c>
      <c r="O481" s="81" t="n">
        <f aca="false">Tabla_Simulada!P481-Tabla_ValidaciónMétodo!P481</f>
        <v>0</v>
      </c>
      <c r="P481" s="81" t="n">
        <f aca="false">Tabla_Simulada!Q481-Tabla_ValidaciónMétodo!Q481</f>
        <v>0</v>
      </c>
      <c r="Q481" s="81" t="n">
        <f aca="false">Tabla_Simulada!R481-Tabla_ValidaciónMétodo!R481</f>
        <v>0</v>
      </c>
      <c r="S481" s="81" t="n">
        <f aca="false">Tabla_Simulada!T481-Tabla_ValidaciónMétodo!T481</f>
        <v>0</v>
      </c>
      <c r="T481" s="81" t="n">
        <f aca="false">Tabla_Simulada!U481-Tabla_ValidaciónMétodo!U481</f>
        <v>0</v>
      </c>
      <c r="U481" s="81" t="n">
        <f aca="false">Tabla_Simulada!V481-Tabla_ValidaciónMétodo!V481</f>
        <v>0</v>
      </c>
      <c r="V481" s="81" t="n">
        <f aca="false">Tabla_Simulada!W481-Tabla_ValidaciónMétodo!W481</f>
        <v>0</v>
      </c>
      <c r="W481" s="81" t="n">
        <f aca="false">Tabla_Simulada!X481-Tabla_ValidaciónMétodo!X481</f>
        <v>0</v>
      </c>
      <c r="X481" s="81" t="n">
        <f aca="false">Tabla_Simulada!Y481-Tabla_ValidaciónMétodo!Y481</f>
        <v>0</v>
      </c>
      <c r="Y481" s="81" t="n">
        <f aca="false">Tabla_Simulada!Z481-Tabla_ValidaciónMétodo!Z481</f>
        <v>0</v>
      </c>
      <c r="Z481" s="81" t="n">
        <f aca="false">Tabla_Simulada!AA481-Tabla_ValidaciónMétodo!AA481</f>
        <v>0</v>
      </c>
      <c r="AC481" s="91" t="n">
        <f aca="false">Tabla_Simulada!AD481-Tabla_ValidaciónMétodo!AD481</f>
        <v>0</v>
      </c>
      <c r="AD481" s="92" t="n">
        <f aca="false">Tabla_Simulada!AE481-Tabla_ValidaciónMétodo!AE481</f>
        <v>0</v>
      </c>
      <c r="AE481" s="93" t="n">
        <f aca="false">Tabla_Simulada!AF481-Tabla_ValidaciónMétodo!AF481</f>
        <v>0</v>
      </c>
      <c r="AF481" s="92" t="n">
        <f aca="false">Tabla_Simulada!AG481-Tabla_ValidaciónMétodo!AG481</f>
        <v>0</v>
      </c>
      <c r="AG481" s="92" t="n">
        <f aca="false">Tabla_Simulada!AH481-Tabla_ValidaciónMétodo!AH481</f>
        <v>0</v>
      </c>
      <c r="AH481" s="92" t="n">
        <f aca="false">Tabla_Simulada!AI481-Tabla_ValidaciónMétodo!AI481</f>
        <v>0</v>
      </c>
      <c r="AI481" s="92" t="n">
        <f aca="false">Tabla_Simulada!AJ481-Tabla_ValidaciónMétodo!AJ481</f>
        <v>0</v>
      </c>
      <c r="AJ481" s="92" t="n">
        <f aca="false">Tabla_Simulada!AK481-Tabla_ValidaciónMétodo!AK481</f>
        <v>0</v>
      </c>
      <c r="AK481" s="92" t="n">
        <f aca="false">Tabla_Simulada!AL481-Tabla_ValidaciónMétodo!AL481</f>
        <v>0</v>
      </c>
      <c r="AL481" s="92" t="n">
        <f aca="false">Tabla_Simulada!AM481-Tabla_ValidaciónMétodo!AM481</f>
        <v>0</v>
      </c>
      <c r="AM481" s="92" t="n">
        <f aca="false">Tabla_Simulada!AN481-Tabla_ValidaciónMétodo!AN481</f>
        <v>0</v>
      </c>
      <c r="AO481" s="94" t="n">
        <f aca="false">Tabla_Simulada!AP481-Tabla_ValidaciónMétodo!AP481</f>
        <v>0</v>
      </c>
      <c r="AP481" s="81" t="n">
        <f aca="false">Tabla_Simulada!AQ481-Tabla_ValidaciónMétodo!AQ481</f>
        <v>0</v>
      </c>
      <c r="AQ481" s="94" t="n">
        <f aca="false">Tabla_Simulada!AR481-Tabla_ValidaciónMétodo!AR481</f>
        <v>0</v>
      </c>
      <c r="AR481" s="81" t="n">
        <f aca="false">Tabla_Simulada!AS481-Tabla_ValidaciónMétodo!AS481</f>
        <v>0</v>
      </c>
      <c r="AS481" s="94" t="n">
        <f aca="false">Tabla_Simulada!AT481-Tabla_ValidaciónMétodo!AT481</f>
        <v>0</v>
      </c>
      <c r="AT481" s="81" t="n">
        <f aca="false">Tabla_Simulada!AU481-Tabla_ValidaciónMétodo!AU481</f>
        <v>0</v>
      </c>
      <c r="AU481" s="94" t="n">
        <f aca="false">Tabla_Simulada!AV481-Tabla_ValidaciónMétodo!AV481</f>
        <v>0</v>
      </c>
      <c r="AV481" s="81" t="n">
        <f aca="false">Tabla_Simulada!AW481-Tabla_ValidaciónMétodo!AW481</f>
        <v>0</v>
      </c>
      <c r="AW481" s="94" t="n">
        <f aca="false">Tabla_Simulada!AX481-Tabla_ValidaciónMétodo!AX481</f>
        <v>0</v>
      </c>
      <c r="AX481" s="81" t="n">
        <f aca="false">Tabla_Simulada!AY481-Tabla_ValidaciónMétodo!AY481</f>
        <v>0</v>
      </c>
    </row>
    <row r="482" customFormat="false" ht="13.8" hidden="false" customHeight="false" outlineLevel="0" collapsed="false">
      <c r="A482" s="89" t="s">
        <v>56</v>
      </c>
      <c r="B482" s="81" t="n">
        <f aca="false">Tabla_Simulada!B482-Tabla_ValidaciónMétodo!B482</f>
        <v>0</v>
      </c>
      <c r="C482" s="81" t="n">
        <f aca="false">Tabla_Simulada!C482-Tabla_ValidaciónMétodo!C482</f>
        <v>0</v>
      </c>
      <c r="D482" s="81" t="n">
        <f aca="false">Tabla_Simulada!D482-Tabla_ValidaciónMétodo!D482</f>
        <v>0</v>
      </c>
      <c r="E482" s="81" t="n">
        <f aca="false">Tabla_Simulada!E482-Tabla_ValidaciónMétodo!E482</f>
        <v>0</v>
      </c>
      <c r="F482" s="81" t="n">
        <f aca="false">Tabla_Simulada!F482-Tabla_ValidaciónMétodo!F482</f>
        <v>0</v>
      </c>
      <c r="G482" s="81" t="n">
        <f aca="false">Tabla_Simulada!G482-Tabla_ValidaciónMétodo!G482</f>
        <v>0</v>
      </c>
      <c r="H482" s="81" t="n">
        <f aca="false">Tabla_Simulada!H482-Tabla_ValidaciónMétodo!H482</f>
        <v>0</v>
      </c>
      <c r="I482" s="94" t="n">
        <f aca="false">Tabla_Simulada!I482-Tabla_ValidaciónMétodo!I482</f>
        <v>0</v>
      </c>
      <c r="J482" s="81" t="n">
        <f aca="false">Tabla_Simulada!J482-Tabla_ValidaciónMétodo!J482</f>
        <v>0</v>
      </c>
      <c r="K482" s="94" t="n">
        <f aca="false">Tabla_Simulada!K482-Tabla_ValidaciónMétodo!K482</f>
        <v>0</v>
      </c>
      <c r="L482" s="81" t="n">
        <f aca="false">Tabla_Simulada!L482-Tabla_ValidaciónMétodo!L482</f>
        <v>0</v>
      </c>
      <c r="M482" s="94" t="n">
        <f aca="false">Tabla_Simulada!M482-Tabla_ValidaciónMétodo!M482</f>
        <v>0</v>
      </c>
      <c r="N482" s="81" t="n">
        <f aca="false">Tabla_Simulada!N482-Tabla_ValidaciónMétodo!N482</f>
        <v>0</v>
      </c>
      <c r="O482" s="81" t="n">
        <f aca="false">Tabla_Simulada!P482-Tabla_ValidaciónMétodo!P482</f>
        <v>0</v>
      </c>
      <c r="P482" s="81" t="n">
        <f aca="false">Tabla_Simulada!Q482-Tabla_ValidaciónMétodo!Q482</f>
        <v>0</v>
      </c>
      <c r="Q482" s="81" t="n">
        <f aca="false">Tabla_Simulada!R482-Tabla_ValidaciónMétodo!R482</f>
        <v>0</v>
      </c>
      <c r="S482" s="81" t="n">
        <f aca="false">Tabla_Simulada!T482-Tabla_ValidaciónMétodo!T482</f>
        <v>0</v>
      </c>
      <c r="T482" s="81" t="n">
        <f aca="false">Tabla_Simulada!U482-Tabla_ValidaciónMétodo!U482</f>
        <v>0</v>
      </c>
      <c r="U482" s="81" t="n">
        <f aca="false">Tabla_Simulada!V482-Tabla_ValidaciónMétodo!V482</f>
        <v>0</v>
      </c>
      <c r="V482" s="81" t="n">
        <f aca="false">Tabla_Simulada!W482-Tabla_ValidaciónMétodo!W482</f>
        <v>0</v>
      </c>
      <c r="W482" s="81" t="n">
        <f aca="false">Tabla_Simulada!X482-Tabla_ValidaciónMétodo!X482</f>
        <v>0</v>
      </c>
      <c r="X482" s="81" t="n">
        <f aca="false">Tabla_Simulada!Y482-Tabla_ValidaciónMétodo!Y482</f>
        <v>0</v>
      </c>
      <c r="Y482" s="81" t="n">
        <f aca="false">Tabla_Simulada!Z482-Tabla_ValidaciónMétodo!Z482</f>
        <v>0</v>
      </c>
      <c r="Z482" s="81" t="n">
        <f aca="false">Tabla_Simulada!AA482-Tabla_ValidaciónMétodo!AA482</f>
        <v>0</v>
      </c>
      <c r="AC482" s="91" t="n">
        <f aca="false">Tabla_Simulada!AD482-Tabla_ValidaciónMétodo!AD482</f>
        <v>0</v>
      </c>
      <c r="AD482" s="92" t="n">
        <f aca="false">Tabla_Simulada!AE482-Tabla_ValidaciónMétodo!AE482</f>
        <v>0</v>
      </c>
      <c r="AE482" s="93" t="n">
        <f aca="false">Tabla_Simulada!AF482-Tabla_ValidaciónMétodo!AF482</f>
        <v>0</v>
      </c>
      <c r="AF482" s="92" t="n">
        <f aca="false">Tabla_Simulada!AG482-Tabla_ValidaciónMétodo!AG482</f>
        <v>0</v>
      </c>
      <c r="AG482" s="92" t="n">
        <f aca="false">Tabla_Simulada!AH482-Tabla_ValidaciónMétodo!AH482</f>
        <v>0</v>
      </c>
      <c r="AH482" s="92" t="n">
        <f aca="false">Tabla_Simulada!AI482-Tabla_ValidaciónMétodo!AI482</f>
        <v>0</v>
      </c>
      <c r="AI482" s="92" t="n">
        <f aca="false">Tabla_Simulada!AJ482-Tabla_ValidaciónMétodo!AJ482</f>
        <v>0</v>
      </c>
      <c r="AJ482" s="92" t="n">
        <f aca="false">Tabla_Simulada!AK482-Tabla_ValidaciónMétodo!AK482</f>
        <v>0</v>
      </c>
      <c r="AK482" s="92" t="n">
        <f aca="false">Tabla_Simulada!AL482-Tabla_ValidaciónMétodo!AL482</f>
        <v>0</v>
      </c>
      <c r="AL482" s="92" t="n">
        <f aca="false">Tabla_Simulada!AM482-Tabla_ValidaciónMétodo!AM482</f>
        <v>0</v>
      </c>
      <c r="AM482" s="92" t="n">
        <f aca="false">Tabla_Simulada!AN482-Tabla_ValidaciónMétodo!AN482</f>
        <v>0</v>
      </c>
      <c r="AO482" s="94" t="n">
        <f aca="false">Tabla_Simulada!AP482-Tabla_ValidaciónMétodo!AP482</f>
        <v>0</v>
      </c>
      <c r="AP482" s="81" t="n">
        <f aca="false">Tabla_Simulada!AQ482-Tabla_ValidaciónMétodo!AQ482</f>
        <v>0</v>
      </c>
      <c r="AQ482" s="94" t="n">
        <f aca="false">Tabla_Simulada!AR482-Tabla_ValidaciónMétodo!AR482</f>
        <v>0</v>
      </c>
      <c r="AR482" s="81" t="n">
        <f aca="false">Tabla_Simulada!AS482-Tabla_ValidaciónMétodo!AS482</f>
        <v>0</v>
      </c>
      <c r="AS482" s="94" t="n">
        <f aca="false">Tabla_Simulada!AT482-Tabla_ValidaciónMétodo!AT482</f>
        <v>0</v>
      </c>
      <c r="AT482" s="81" t="n">
        <f aca="false">Tabla_Simulada!AU482-Tabla_ValidaciónMétodo!AU482</f>
        <v>0</v>
      </c>
      <c r="AU482" s="94" t="n">
        <f aca="false">Tabla_Simulada!AV482-Tabla_ValidaciónMétodo!AV482</f>
        <v>0</v>
      </c>
      <c r="AV482" s="81" t="n">
        <f aca="false">Tabla_Simulada!AW482-Tabla_ValidaciónMétodo!AW482</f>
        <v>0</v>
      </c>
      <c r="AW482" s="94" t="n">
        <f aca="false">Tabla_Simulada!AX482-Tabla_ValidaciónMétodo!AX482</f>
        <v>0</v>
      </c>
      <c r="AX482" s="81" t="n">
        <f aca="false">Tabla_Simulada!AY482-Tabla_ValidaciónMétodo!AY482</f>
        <v>0</v>
      </c>
    </row>
    <row r="483" customFormat="false" ht="13.8" hidden="false" customHeight="false" outlineLevel="0" collapsed="false">
      <c r="A483" s="89" t="s">
        <v>57</v>
      </c>
      <c r="B483" s="81" t="n">
        <f aca="false">Tabla_Simulada!B483-Tabla_ValidaciónMétodo!B483</f>
        <v>0</v>
      </c>
      <c r="C483" s="81" t="n">
        <f aca="false">Tabla_Simulada!C483-Tabla_ValidaciónMétodo!C483</f>
        <v>0</v>
      </c>
      <c r="D483" s="81" t="n">
        <f aca="false">Tabla_Simulada!D483-Tabla_ValidaciónMétodo!D483</f>
        <v>0</v>
      </c>
      <c r="E483" s="81" t="n">
        <f aca="false">Tabla_Simulada!E483-Tabla_ValidaciónMétodo!E483</f>
        <v>0</v>
      </c>
      <c r="F483" s="81" t="n">
        <f aca="false">Tabla_Simulada!F483-Tabla_ValidaciónMétodo!F483</f>
        <v>0</v>
      </c>
      <c r="G483" s="81" t="n">
        <f aca="false">Tabla_Simulada!G483-Tabla_ValidaciónMétodo!G483</f>
        <v>0</v>
      </c>
      <c r="H483" s="81" t="n">
        <f aca="false">Tabla_Simulada!H483-Tabla_ValidaciónMétodo!H483</f>
        <v>0</v>
      </c>
      <c r="I483" s="94" t="n">
        <f aca="false">Tabla_Simulada!I483-Tabla_ValidaciónMétodo!I483</f>
        <v>0</v>
      </c>
      <c r="J483" s="81" t="n">
        <f aca="false">Tabla_Simulada!J483-Tabla_ValidaciónMétodo!J483</f>
        <v>0</v>
      </c>
      <c r="K483" s="94" t="n">
        <f aca="false">Tabla_Simulada!K483-Tabla_ValidaciónMétodo!K483</f>
        <v>0</v>
      </c>
      <c r="L483" s="81" t="n">
        <f aca="false">Tabla_Simulada!L483-Tabla_ValidaciónMétodo!L483</f>
        <v>0</v>
      </c>
      <c r="M483" s="94" t="n">
        <f aca="false">Tabla_Simulada!M483-Tabla_ValidaciónMétodo!M483</f>
        <v>0</v>
      </c>
      <c r="N483" s="81" t="n">
        <f aca="false">Tabla_Simulada!N483-Tabla_ValidaciónMétodo!N483</f>
        <v>0</v>
      </c>
      <c r="O483" s="81" t="n">
        <f aca="false">Tabla_Simulada!P483-Tabla_ValidaciónMétodo!P483</f>
        <v>0</v>
      </c>
      <c r="P483" s="81" t="n">
        <f aca="false">Tabla_Simulada!Q483-Tabla_ValidaciónMétodo!Q483</f>
        <v>0</v>
      </c>
      <c r="Q483" s="81" t="n">
        <f aca="false">Tabla_Simulada!R483-Tabla_ValidaciónMétodo!R483</f>
        <v>0</v>
      </c>
      <c r="S483" s="81" t="n">
        <f aca="false">Tabla_Simulada!T483-Tabla_ValidaciónMétodo!T483</f>
        <v>0</v>
      </c>
      <c r="T483" s="81" t="n">
        <f aca="false">Tabla_Simulada!U483-Tabla_ValidaciónMétodo!U483</f>
        <v>0</v>
      </c>
      <c r="U483" s="81" t="n">
        <f aca="false">Tabla_Simulada!V483-Tabla_ValidaciónMétodo!V483</f>
        <v>0</v>
      </c>
      <c r="V483" s="81" t="n">
        <f aca="false">Tabla_Simulada!W483-Tabla_ValidaciónMétodo!W483</f>
        <v>0</v>
      </c>
      <c r="W483" s="81" t="n">
        <f aca="false">Tabla_Simulada!X483-Tabla_ValidaciónMétodo!X483</f>
        <v>0</v>
      </c>
      <c r="X483" s="81" t="n">
        <f aca="false">Tabla_Simulada!Y483-Tabla_ValidaciónMétodo!Y483</f>
        <v>0</v>
      </c>
      <c r="Y483" s="81" t="n">
        <f aca="false">Tabla_Simulada!Z483-Tabla_ValidaciónMétodo!Z483</f>
        <v>0</v>
      </c>
      <c r="Z483" s="81" t="n">
        <f aca="false">Tabla_Simulada!AA483-Tabla_ValidaciónMétodo!AA483</f>
        <v>0</v>
      </c>
      <c r="AC483" s="91" t="n">
        <f aca="false">Tabla_Simulada!AD483-Tabla_ValidaciónMétodo!AD483</f>
        <v>0</v>
      </c>
      <c r="AD483" s="92" t="n">
        <f aca="false">Tabla_Simulada!AE483-Tabla_ValidaciónMétodo!AE483</f>
        <v>0</v>
      </c>
      <c r="AE483" s="93" t="n">
        <f aca="false">Tabla_Simulada!AF483-Tabla_ValidaciónMétodo!AF483</f>
        <v>0</v>
      </c>
      <c r="AF483" s="92" t="n">
        <f aca="false">Tabla_Simulada!AG483-Tabla_ValidaciónMétodo!AG483</f>
        <v>0</v>
      </c>
      <c r="AG483" s="92" t="n">
        <f aca="false">Tabla_Simulada!AH483-Tabla_ValidaciónMétodo!AH483</f>
        <v>0</v>
      </c>
      <c r="AH483" s="92" t="n">
        <f aca="false">Tabla_Simulada!AI483-Tabla_ValidaciónMétodo!AI483</f>
        <v>0</v>
      </c>
      <c r="AI483" s="92" t="n">
        <f aca="false">Tabla_Simulada!AJ483-Tabla_ValidaciónMétodo!AJ483</f>
        <v>0</v>
      </c>
      <c r="AJ483" s="92" t="n">
        <f aca="false">Tabla_Simulada!AK483-Tabla_ValidaciónMétodo!AK483</f>
        <v>0</v>
      </c>
      <c r="AK483" s="92" t="n">
        <f aca="false">Tabla_Simulada!AL483-Tabla_ValidaciónMétodo!AL483</f>
        <v>0</v>
      </c>
      <c r="AL483" s="92" t="n">
        <f aca="false">Tabla_Simulada!AM483-Tabla_ValidaciónMétodo!AM483</f>
        <v>0</v>
      </c>
      <c r="AM483" s="92" t="n">
        <f aca="false">Tabla_Simulada!AN483-Tabla_ValidaciónMétodo!AN483</f>
        <v>0</v>
      </c>
      <c r="AO483" s="94" t="n">
        <f aca="false">Tabla_Simulada!AP483-Tabla_ValidaciónMétodo!AP483</f>
        <v>0</v>
      </c>
      <c r="AP483" s="81" t="n">
        <f aca="false">Tabla_Simulada!AQ483-Tabla_ValidaciónMétodo!AQ483</f>
        <v>0</v>
      </c>
      <c r="AQ483" s="94" t="n">
        <f aca="false">Tabla_Simulada!AR483-Tabla_ValidaciónMétodo!AR483</f>
        <v>0</v>
      </c>
      <c r="AR483" s="81" t="n">
        <f aca="false">Tabla_Simulada!AS483-Tabla_ValidaciónMétodo!AS483</f>
        <v>0</v>
      </c>
      <c r="AS483" s="94" t="n">
        <f aca="false">Tabla_Simulada!AT483-Tabla_ValidaciónMétodo!AT483</f>
        <v>0</v>
      </c>
      <c r="AT483" s="81" t="n">
        <f aca="false">Tabla_Simulada!AU483-Tabla_ValidaciónMétodo!AU483</f>
        <v>0</v>
      </c>
      <c r="AU483" s="94" t="n">
        <f aca="false">Tabla_Simulada!AV483-Tabla_ValidaciónMétodo!AV483</f>
        <v>0</v>
      </c>
      <c r="AV483" s="81" t="n">
        <f aca="false">Tabla_Simulada!AW483-Tabla_ValidaciónMétodo!AW483</f>
        <v>0</v>
      </c>
      <c r="AW483" s="94" t="n">
        <f aca="false">Tabla_Simulada!AX483-Tabla_ValidaciónMétodo!AX483</f>
        <v>0</v>
      </c>
      <c r="AX483" s="81" t="n">
        <f aca="false">Tabla_Simulada!AY483-Tabla_ValidaciónMétodo!AY483</f>
        <v>0</v>
      </c>
    </row>
    <row r="484" customFormat="false" ht="13.8" hidden="false" customHeight="false" outlineLevel="0" collapsed="false">
      <c r="A484" s="89" t="s">
        <v>58</v>
      </c>
      <c r="B484" s="81" t="n">
        <f aca="false">Tabla_Simulada!B484-Tabla_ValidaciónMétodo!B484</f>
        <v>0</v>
      </c>
      <c r="C484" s="81" t="n">
        <f aca="false">Tabla_Simulada!C484-Tabla_ValidaciónMétodo!C484</f>
        <v>0</v>
      </c>
      <c r="D484" s="81" t="n">
        <f aca="false">Tabla_Simulada!D484-Tabla_ValidaciónMétodo!D484</f>
        <v>0</v>
      </c>
      <c r="E484" s="81" t="n">
        <f aca="false">Tabla_Simulada!E484-Tabla_ValidaciónMétodo!E484</f>
        <v>0</v>
      </c>
      <c r="F484" s="81" t="n">
        <f aca="false">Tabla_Simulada!F484-Tabla_ValidaciónMétodo!F484</f>
        <v>0</v>
      </c>
      <c r="G484" s="81" t="n">
        <f aca="false">Tabla_Simulada!G484-Tabla_ValidaciónMétodo!G484</f>
        <v>0</v>
      </c>
      <c r="H484" s="81" t="n">
        <f aca="false">Tabla_Simulada!H484-Tabla_ValidaciónMétodo!H484</f>
        <v>0</v>
      </c>
      <c r="I484" s="94" t="n">
        <f aca="false">Tabla_Simulada!I484-Tabla_ValidaciónMétodo!I484</f>
        <v>0</v>
      </c>
      <c r="J484" s="81" t="n">
        <f aca="false">Tabla_Simulada!J484-Tabla_ValidaciónMétodo!J484</f>
        <v>0</v>
      </c>
      <c r="K484" s="94" t="n">
        <f aca="false">Tabla_Simulada!K484-Tabla_ValidaciónMétodo!K484</f>
        <v>0</v>
      </c>
      <c r="L484" s="81" t="n">
        <f aca="false">Tabla_Simulada!L484-Tabla_ValidaciónMétodo!L484</f>
        <v>0</v>
      </c>
      <c r="M484" s="94" t="n">
        <f aca="false">Tabla_Simulada!M484-Tabla_ValidaciónMétodo!M484</f>
        <v>0</v>
      </c>
      <c r="N484" s="81" t="n">
        <f aca="false">Tabla_Simulada!N484-Tabla_ValidaciónMétodo!N484</f>
        <v>0</v>
      </c>
      <c r="O484" s="81" t="n">
        <f aca="false">Tabla_Simulada!P484-Tabla_ValidaciónMétodo!P484</f>
        <v>0</v>
      </c>
      <c r="P484" s="81" t="n">
        <f aca="false">Tabla_Simulada!Q484-Tabla_ValidaciónMétodo!Q484</f>
        <v>0</v>
      </c>
      <c r="Q484" s="81" t="n">
        <f aca="false">Tabla_Simulada!R484-Tabla_ValidaciónMétodo!R484</f>
        <v>0</v>
      </c>
      <c r="S484" s="81" t="n">
        <f aca="false">Tabla_Simulada!T484-Tabla_ValidaciónMétodo!T484</f>
        <v>0</v>
      </c>
      <c r="T484" s="81" t="n">
        <f aca="false">Tabla_Simulada!U484-Tabla_ValidaciónMétodo!U484</f>
        <v>0</v>
      </c>
      <c r="U484" s="81" t="n">
        <f aca="false">Tabla_Simulada!V484-Tabla_ValidaciónMétodo!V484</f>
        <v>0</v>
      </c>
      <c r="V484" s="81" t="n">
        <f aca="false">Tabla_Simulada!W484-Tabla_ValidaciónMétodo!W484</f>
        <v>0</v>
      </c>
      <c r="W484" s="81" t="n">
        <f aca="false">Tabla_Simulada!X484-Tabla_ValidaciónMétodo!X484</f>
        <v>0</v>
      </c>
      <c r="X484" s="81" t="n">
        <f aca="false">Tabla_Simulada!Y484-Tabla_ValidaciónMétodo!Y484</f>
        <v>0</v>
      </c>
      <c r="Y484" s="81" t="n">
        <f aca="false">Tabla_Simulada!Z484-Tabla_ValidaciónMétodo!Z484</f>
        <v>0</v>
      </c>
      <c r="Z484" s="81" t="n">
        <f aca="false">Tabla_Simulada!AA484-Tabla_ValidaciónMétodo!AA484</f>
        <v>0</v>
      </c>
      <c r="AC484" s="91" t="n">
        <f aca="false">Tabla_Simulada!AD484-Tabla_ValidaciónMétodo!AD484</f>
        <v>0</v>
      </c>
      <c r="AD484" s="92" t="n">
        <f aca="false">Tabla_Simulada!AE484-Tabla_ValidaciónMétodo!AE484</f>
        <v>0</v>
      </c>
      <c r="AE484" s="93" t="n">
        <f aca="false">Tabla_Simulada!AF484-Tabla_ValidaciónMétodo!AF484</f>
        <v>0</v>
      </c>
      <c r="AF484" s="92" t="n">
        <f aca="false">Tabla_Simulada!AG484-Tabla_ValidaciónMétodo!AG484</f>
        <v>0</v>
      </c>
      <c r="AG484" s="92" t="n">
        <f aca="false">Tabla_Simulada!AH484-Tabla_ValidaciónMétodo!AH484</f>
        <v>0</v>
      </c>
      <c r="AH484" s="92" t="n">
        <f aca="false">Tabla_Simulada!AI484-Tabla_ValidaciónMétodo!AI484</f>
        <v>0</v>
      </c>
      <c r="AI484" s="92" t="n">
        <f aca="false">Tabla_Simulada!AJ484-Tabla_ValidaciónMétodo!AJ484</f>
        <v>0</v>
      </c>
      <c r="AJ484" s="92" t="n">
        <f aca="false">Tabla_Simulada!AK484-Tabla_ValidaciónMétodo!AK484</f>
        <v>0</v>
      </c>
      <c r="AK484" s="92" t="n">
        <f aca="false">Tabla_Simulada!AL484-Tabla_ValidaciónMétodo!AL484</f>
        <v>0</v>
      </c>
      <c r="AL484" s="92" t="n">
        <f aca="false">Tabla_Simulada!AM484-Tabla_ValidaciónMétodo!AM484</f>
        <v>0</v>
      </c>
      <c r="AM484" s="92" t="n">
        <f aca="false">Tabla_Simulada!AN484-Tabla_ValidaciónMétodo!AN484</f>
        <v>0</v>
      </c>
      <c r="AO484" s="94" t="n">
        <f aca="false">Tabla_Simulada!AP484-Tabla_ValidaciónMétodo!AP484</f>
        <v>0</v>
      </c>
      <c r="AP484" s="81" t="n">
        <f aca="false">Tabla_Simulada!AQ484-Tabla_ValidaciónMétodo!AQ484</f>
        <v>0</v>
      </c>
      <c r="AQ484" s="94" t="n">
        <f aca="false">Tabla_Simulada!AR484-Tabla_ValidaciónMétodo!AR484</f>
        <v>0</v>
      </c>
      <c r="AR484" s="81" t="n">
        <f aca="false">Tabla_Simulada!AS484-Tabla_ValidaciónMétodo!AS484</f>
        <v>0</v>
      </c>
      <c r="AS484" s="94" t="n">
        <f aca="false">Tabla_Simulada!AT484-Tabla_ValidaciónMétodo!AT484</f>
        <v>0</v>
      </c>
      <c r="AT484" s="81" t="n">
        <f aca="false">Tabla_Simulada!AU484-Tabla_ValidaciónMétodo!AU484</f>
        <v>0</v>
      </c>
      <c r="AU484" s="94" t="n">
        <f aca="false">Tabla_Simulada!AV484-Tabla_ValidaciónMétodo!AV484</f>
        <v>0</v>
      </c>
      <c r="AV484" s="81" t="n">
        <f aca="false">Tabla_Simulada!AW484-Tabla_ValidaciónMétodo!AW484</f>
        <v>0</v>
      </c>
      <c r="AW484" s="94" t="n">
        <f aca="false">Tabla_Simulada!AX484-Tabla_ValidaciónMétodo!AX484</f>
        <v>0</v>
      </c>
      <c r="AX484" s="81" t="n">
        <f aca="false">Tabla_Simulada!AY484-Tabla_ValidaciónMétodo!AY484</f>
        <v>0</v>
      </c>
    </row>
    <row r="485" customFormat="false" ht="13.8" hidden="false" customHeight="false" outlineLevel="0" collapsed="false">
      <c r="A485" s="89" t="s">
        <v>59</v>
      </c>
      <c r="B485" s="81" t="n">
        <f aca="false">Tabla_Simulada!B485-Tabla_ValidaciónMétodo!B485</f>
        <v>0</v>
      </c>
      <c r="C485" s="81" t="n">
        <f aca="false">Tabla_Simulada!C485-Tabla_ValidaciónMétodo!C485</f>
        <v>0</v>
      </c>
      <c r="D485" s="81" t="n">
        <f aca="false">Tabla_Simulada!D485-Tabla_ValidaciónMétodo!D485</f>
        <v>0</v>
      </c>
      <c r="E485" s="81" t="n">
        <f aca="false">Tabla_Simulada!E485-Tabla_ValidaciónMétodo!E485</f>
        <v>0</v>
      </c>
      <c r="F485" s="81" t="n">
        <f aca="false">Tabla_Simulada!F485-Tabla_ValidaciónMétodo!F485</f>
        <v>0</v>
      </c>
      <c r="G485" s="81" t="n">
        <f aca="false">Tabla_Simulada!G485-Tabla_ValidaciónMétodo!G485</f>
        <v>0</v>
      </c>
      <c r="H485" s="81" t="n">
        <f aca="false">Tabla_Simulada!H485-Tabla_ValidaciónMétodo!H485</f>
        <v>0</v>
      </c>
      <c r="I485" s="94" t="n">
        <f aca="false">Tabla_Simulada!I485-Tabla_ValidaciónMétodo!I485</f>
        <v>0</v>
      </c>
      <c r="J485" s="81" t="n">
        <f aca="false">Tabla_Simulada!J485-Tabla_ValidaciónMétodo!J485</f>
        <v>0</v>
      </c>
      <c r="K485" s="94" t="n">
        <f aca="false">Tabla_Simulada!K485-Tabla_ValidaciónMétodo!K485</f>
        <v>0</v>
      </c>
      <c r="L485" s="81" t="n">
        <f aca="false">Tabla_Simulada!L485-Tabla_ValidaciónMétodo!L485</f>
        <v>0</v>
      </c>
      <c r="M485" s="94" t="n">
        <f aca="false">Tabla_Simulada!M485-Tabla_ValidaciónMétodo!M485</f>
        <v>0</v>
      </c>
      <c r="N485" s="81" t="n">
        <f aca="false">Tabla_Simulada!N485-Tabla_ValidaciónMétodo!N485</f>
        <v>0</v>
      </c>
      <c r="O485" s="81" t="n">
        <f aca="false">Tabla_Simulada!P485-Tabla_ValidaciónMétodo!P485</f>
        <v>0</v>
      </c>
      <c r="P485" s="81" t="n">
        <f aca="false">Tabla_Simulada!Q485-Tabla_ValidaciónMétodo!Q485</f>
        <v>0</v>
      </c>
      <c r="Q485" s="81" t="n">
        <f aca="false">Tabla_Simulada!R485-Tabla_ValidaciónMétodo!R485</f>
        <v>0</v>
      </c>
      <c r="S485" s="81" t="n">
        <f aca="false">Tabla_Simulada!T485-Tabla_ValidaciónMétodo!T485</f>
        <v>0</v>
      </c>
      <c r="T485" s="81" t="n">
        <f aca="false">Tabla_Simulada!U485-Tabla_ValidaciónMétodo!U485</f>
        <v>0</v>
      </c>
      <c r="U485" s="81" t="n">
        <f aca="false">Tabla_Simulada!V485-Tabla_ValidaciónMétodo!V485</f>
        <v>0</v>
      </c>
      <c r="V485" s="81" t="n">
        <f aca="false">Tabla_Simulada!W485-Tabla_ValidaciónMétodo!W485</f>
        <v>0</v>
      </c>
      <c r="W485" s="81" t="n">
        <f aca="false">Tabla_Simulada!X485-Tabla_ValidaciónMétodo!X485</f>
        <v>0</v>
      </c>
      <c r="X485" s="81" t="n">
        <f aca="false">Tabla_Simulada!Y485-Tabla_ValidaciónMétodo!Y485</f>
        <v>0</v>
      </c>
      <c r="Y485" s="81" t="n">
        <f aca="false">Tabla_Simulada!Z485-Tabla_ValidaciónMétodo!Z485</f>
        <v>0</v>
      </c>
      <c r="Z485" s="81" t="n">
        <f aca="false">Tabla_Simulada!AA485-Tabla_ValidaciónMétodo!AA485</f>
        <v>0</v>
      </c>
      <c r="AC485" s="91" t="n">
        <f aca="false">Tabla_Simulada!AD485-Tabla_ValidaciónMétodo!AD485</f>
        <v>0</v>
      </c>
      <c r="AD485" s="92" t="n">
        <f aca="false">Tabla_Simulada!AE485-Tabla_ValidaciónMétodo!AE485</f>
        <v>0</v>
      </c>
      <c r="AE485" s="93" t="n">
        <f aca="false">Tabla_Simulada!AF485-Tabla_ValidaciónMétodo!AF485</f>
        <v>0</v>
      </c>
      <c r="AF485" s="92" t="n">
        <f aca="false">Tabla_Simulada!AG485-Tabla_ValidaciónMétodo!AG485</f>
        <v>0</v>
      </c>
      <c r="AG485" s="92" t="n">
        <f aca="false">Tabla_Simulada!AH485-Tabla_ValidaciónMétodo!AH485</f>
        <v>0</v>
      </c>
      <c r="AH485" s="92" t="n">
        <f aca="false">Tabla_Simulada!AI485-Tabla_ValidaciónMétodo!AI485</f>
        <v>0</v>
      </c>
      <c r="AI485" s="92" t="n">
        <f aca="false">Tabla_Simulada!AJ485-Tabla_ValidaciónMétodo!AJ485</f>
        <v>0</v>
      </c>
      <c r="AJ485" s="92" t="n">
        <f aca="false">Tabla_Simulada!AK485-Tabla_ValidaciónMétodo!AK485</f>
        <v>0</v>
      </c>
      <c r="AK485" s="92" t="n">
        <f aca="false">Tabla_Simulada!AL485-Tabla_ValidaciónMétodo!AL485</f>
        <v>0</v>
      </c>
      <c r="AL485" s="92" t="n">
        <f aca="false">Tabla_Simulada!AM485-Tabla_ValidaciónMétodo!AM485</f>
        <v>0</v>
      </c>
      <c r="AM485" s="92" t="n">
        <f aca="false">Tabla_Simulada!AN485-Tabla_ValidaciónMétodo!AN485</f>
        <v>0</v>
      </c>
      <c r="AO485" s="94" t="n">
        <f aca="false">Tabla_Simulada!AP485-Tabla_ValidaciónMétodo!AP485</f>
        <v>0</v>
      </c>
      <c r="AP485" s="81" t="n">
        <f aca="false">Tabla_Simulada!AQ485-Tabla_ValidaciónMétodo!AQ485</f>
        <v>0</v>
      </c>
      <c r="AQ485" s="94" t="n">
        <f aca="false">Tabla_Simulada!AR485-Tabla_ValidaciónMétodo!AR485</f>
        <v>0</v>
      </c>
      <c r="AR485" s="81" t="n">
        <f aca="false">Tabla_Simulada!AS485-Tabla_ValidaciónMétodo!AS485</f>
        <v>0</v>
      </c>
      <c r="AS485" s="94" t="n">
        <f aca="false">Tabla_Simulada!AT485-Tabla_ValidaciónMétodo!AT485</f>
        <v>0</v>
      </c>
      <c r="AT485" s="81" t="n">
        <f aca="false">Tabla_Simulada!AU485-Tabla_ValidaciónMétodo!AU485</f>
        <v>0</v>
      </c>
      <c r="AU485" s="94" t="n">
        <f aca="false">Tabla_Simulada!AV485-Tabla_ValidaciónMétodo!AV485</f>
        <v>0</v>
      </c>
      <c r="AV485" s="81" t="n">
        <f aca="false">Tabla_Simulada!AW485-Tabla_ValidaciónMétodo!AW485</f>
        <v>0</v>
      </c>
      <c r="AW485" s="94" t="n">
        <f aca="false">Tabla_Simulada!AX485-Tabla_ValidaciónMétodo!AX485</f>
        <v>0</v>
      </c>
      <c r="AX485" s="81" t="n">
        <f aca="false">Tabla_Simulada!AY485-Tabla_ValidaciónMétodo!AY485</f>
        <v>0</v>
      </c>
    </row>
    <row r="486" customFormat="false" ht="13.8" hidden="false" customHeight="false" outlineLevel="0" collapsed="false">
      <c r="A486" s="89" t="s">
        <v>60</v>
      </c>
      <c r="B486" s="81" t="n">
        <f aca="false">Tabla_Simulada!B486-Tabla_ValidaciónMétodo!B486</f>
        <v>0</v>
      </c>
      <c r="C486" s="81" t="n">
        <f aca="false">Tabla_Simulada!C486-Tabla_ValidaciónMétodo!C486</f>
        <v>0</v>
      </c>
      <c r="D486" s="81" t="n">
        <f aca="false">Tabla_Simulada!D486-Tabla_ValidaciónMétodo!D486</f>
        <v>0</v>
      </c>
      <c r="E486" s="81" t="n">
        <f aca="false">Tabla_Simulada!E486-Tabla_ValidaciónMétodo!E486</f>
        <v>0</v>
      </c>
      <c r="F486" s="81" t="n">
        <f aca="false">Tabla_Simulada!F486-Tabla_ValidaciónMétodo!F486</f>
        <v>0</v>
      </c>
      <c r="G486" s="81" t="n">
        <f aca="false">Tabla_Simulada!G486-Tabla_ValidaciónMétodo!G486</f>
        <v>0</v>
      </c>
      <c r="H486" s="81" t="n">
        <f aca="false">Tabla_Simulada!H486-Tabla_ValidaciónMétodo!H486</f>
        <v>0</v>
      </c>
      <c r="I486" s="94" t="n">
        <f aca="false">Tabla_Simulada!I486-Tabla_ValidaciónMétodo!I486</f>
        <v>0</v>
      </c>
      <c r="J486" s="81" t="n">
        <f aca="false">Tabla_Simulada!J486-Tabla_ValidaciónMétodo!J486</f>
        <v>0</v>
      </c>
      <c r="K486" s="94" t="n">
        <f aca="false">Tabla_Simulada!K486-Tabla_ValidaciónMétodo!K486</f>
        <v>0</v>
      </c>
      <c r="L486" s="81" t="n">
        <f aca="false">Tabla_Simulada!L486-Tabla_ValidaciónMétodo!L486</f>
        <v>0</v>
      </c>
      <c r="M486" s="94" t="n">
        <f aca="false">Tabla_Simulada!M486-Tabla_ValidaciónMétodo!M486</f>
        <v>0</v>
      </c>
      <c r="N486" s="81" t="n">
        <f aca="false">Tabla_Simulada!N486-Tabla_ValidaciónMétodo!N486</f>
        <v>0</v>
      </c>
      <c r="O486" s="81" t="n">
        <f aca="false">Tabla_Simulada!P486-Tabla_ValidaciónMétodo!P486</f>
        <v>0</v>
      </c>
      <c r="P486" s="81" t="n">
        <f aca="false">Tabla_Simulada!Q486-Tabla_ValidaciónMétodo!Q486</f>
        <v>0</v>
      </c>
      <c r="Q486" s="81" t="n">
        <f aca="false">Tabla_Simulada!R486-Tabla_ValidaciónMétodo!R486</f>
        <v>0</v>
      </c>
      <c r="S486" s="81" t="n">
        <f aca="false">Tabla_Simulada!T486-Tabla_ValidaciónMétodo!T486</f>
        <v>0</v>
      </c>
      <c r="T486" s="81" t="n">
        <f aca="false">Tabla_Simulada!U486-Tabla_ValidaciónMétodo!U486</f>
        <v>0</v>
      </c>
      <c r="U486" s="81" t="n">
        <f aca="false">Tabla_Simulada!V486-Tabla_ValidaciónMétodo!V486</f>
        <v>0</v>
      </c>
      <c r="V486" s="81" t="n">
        <f aca="false">Tabla_Simulada!W486-Tabla_ValidaciónMétodo!W486</f>
        <v>0</v>
      </c>
      <c r="W486" s="81" t="n">
        <f aca="false">Tabla_Simulada!X486-Tabla_ValidaciónMétodo!X486</f>
        <v>0</v>
      </c>
      <c r="X486" s="81" t="n">
        <f aca="false">Tabla_Simulada!Y486-Tabla_ValidaciónMétodo!Y486</f>
        <v>0</v>
      </c>
      <c r="Y486" s="81" t="n">
        <f aca="false">Tabla_Simulada!Z486-Tabla_ValidaciónMétodo!Z486</f>
        <v>0</v>
      </c>
      <c r="Z486" s="81" t="n">
        <f aca="false">Tabla_Simulada!AA486-Tabla_ValidaciónMétodo!AA486</f>
        <v>0</v>
      </c>
      <c r="AC486" s="91" t="n">
        <f aca="false">Tabla_Simulada!AD486-Tabla_ValidaciónMétodo!AD486</f>
        <v>0</v>
      </c>
      <c r="AD486" s="92" t="n">
        <f aca="false">Tabla_Simulada!AE486-Tabla_ValidaciónMétodo!AE486</f>
        <v>0</v>
      </c>
      <c r="AE486" s="93" t="n">
        <f aca="false">Tabla_Simulada!AF486-Tabla_ValidaciónMétodo!AF486</f>
        <v>0</v>
      </c>
      <c r="AF486" s="92" t="n">
        <f aca="false">Tabla_Simulada!AG486-Tabla_ValidaciónMétodo!AG486</f>
        <v>0</v>
      </c>
      <c r="AG486" s="92" t="n">
        <f aca="false">Tabla_Simulada!AH486-Tabla_ValidaciónMétodo!AH486</f>
        <v>0</v>
      </c>
      <c r="AH486" s="92" t="n">
        <f aca="false">Tabla_Simulada!AI486-Tabla_ValidaciónMétodo!AI486</f>
        <v>0</v>
      </c>
      <c r="AI486" s="92" t="n">
        <f aca="false">Tabla_Simulada!AJ486-Tabla_ValidaciónMétodo!AJ486</f>
        <v>0</v>
      </c>
      <c r="AJ486" s="92" t="n">
        <f aca="false">Tabla_Simulada!AK486-Tabla_ValidaciónMétodo!AK486</f>
        <v>0</v>
      </c>
      <c r="AK486" s="92" t="n">
        <f aca="false">Tabla_Simulada!AL486-Tabla_ValidaciónMétodo!AL486</f>
        <v>0</v>
      </c>
      <c r="AL486" s="92" t="n">
        <f aca="false">Tabla_Simulada!AM486-Tabla_ValidaciónMétodo!AM486</f>
        <v>0</v>
      </c>
      <c r="AM486" s="92" t="n">
        <f aca="false">Tabla_Simulada!AN486-Tabla_ValidaciónMétodo!AN486</f>
        <v>0</v>
      </c>
      <c r="AO486" s="94" t="n">
        <f aca="false">Tabla_Simulada!AP486-Tabla_ValidaciónMétodo!AP486</f>
        <v>0</v>
      </c>
      <c r="AP486" s="81" t="n">
        <f aca="false">Tabla_Simulada!AQ486-Tabla_ValidaciónMétodo!AQ486</f>
        <v>0</v>
      </c>
      <c r="AQ486" s="94" t="n">
        <f aca="false">Tabla_Simulada!AR486-Tabla_ValidaciónMétodo!AR486</f>
        <v>0</v>
      </c>
      <c r="AR486" s="81" t="n">
        <f aca="false">Tabla_Simulada!AS486-Tabla_ValidaciónMétodo!AS486</f>
        <v>0</v>
      </c>
      <c r="AS486" s="94" t="n">
        <f aca="false">Tabla_Simulada!AT486-Tabla_ValidaciónMétodo!AT486</f>
        <v>0</v>
      </c>
      <c r="AT486" s="81" t="n">
        <f aca="false">Tabla_Simulada!AU486-Tabla_ValidaciónMétodo!AU486</f>
        <v>0</v>
      </c>
      <c r="AU486" s="94" t="n">
        <f aca="false">Tabla_Simulada!AV486-Tabla_ValidaciónMétodo!AV486</f>
        <v>0</v>
      </c>
      <c r="AV486" s="81" t="n">
        <f aca="false">Tabla_Simulada!AW486-Tabla_ValidaciónMétodo!AW486</f>
        <v>0</v>
      </c>
      <c r="AW486" s="94" t="n">
        <f aca="false">Tabla_Simulada!AX486-Tabla_ValidaciónMétodo!AX486</f>
        <v>0</v>
      </c>
      <c r="AX486" s="81" t="n">
        <f aca="false">Tabla_Simulada!AY486-Tabla_ValidaciónMétodo!AY486</f>
        <v>0</v>
      </c>
    </row>
    <row r="487" customFormat="false" ht="13.8" hidden="false" customHeight="false" outlineLevel="0" collapsed="false">
      <c r="A487" s="89" t="s">
        <v>61</v>
      </c>
      <c r="B487" s="81" t="n">
        <f aca="false">Tabla_Simulada!B487-Tabla_ValidaciónMétodo!B487</f>
        <v>0</v>
      </c>
      <c r="C487" s="81" t="n">
        <f aca="false">Tabla_Simulada!C487-Tabla_ValidaciónMétodo!C487</f>
        <v>0</v>
      </c>
      <c r="D487" s="81" t="n">
        <f aca="false">Tabla_Simulada!D487-Tabla_ValidaciónMétodo!D487</f>
        <v>0</v>
      </c>
      <c r="E487" s="81" t="n">
        <f aca="false">Tabla_Simulada!E487-Tabla_ValidaciónMétodo!E487</f>
        <v>0</v>
      </c>
      <c r="F487" s="81" t="n">
        <f aca="false">Tabla_Simulada!F487-Tabla_ValidaciónMétodo!F487</f>
        <v>0</v>
      </c>
      <c r="G487" s="81" t="n">
        <f aca="false">Tabla_Simulada!G487-Tabla_ValidaciónMétodo!G487</f>
        <v>0</v>
      </c>
      <c r="H487" s="81" t="n">
        <f aca="false">Tabla_Simulada!H487-Tabla_ValidaciónMétodo!H487</f>
        <v>0</v>
      </c>
      <c r="I487" s="94" t="n">
        <f aca="false">Tabla_Simulada!I487-Tabla_ValidaciónMétodo!I487</f>
        <v>0</v>
      </c>
      <c r="J487" s="81" t="n">
        <f aca="false">Tabla_Simulada!J487-Tabla_ValidaciónMétodo!J487</f>
        <v>0</v>
      </c>
      <c r="K487" s="94" t="n">
        <f aca="false">Tabla_Simulada!K487-Tabla_ValidaciónMétodo!K487</f>
        <v>0</v>
      </c>
      <c r="L487" s="81" t="n">
        <f aca="false">Tabla_Simulada!L487-Tabla_ValidaciónMétodo!L487</f>
        <v>0</v>
      </c>
      <c r="M487" s="94" t="n">
        <f aca="false">Tabla_Simulada!M487-Tabla_ValidaciónMétodo!M487</f>
        <v>0</v>
      </c>
      <c r="N487" s="81" t="n">
        <f aca="false">Tabla_Simulada!N487-Tabla_ValidaciónMétodo!N487</f>
        <v>0</v>
      </c>
      <c r="O487" s="81" t="n">
        <f aca="false">Tabla_Simulada!P487-Tabla_ValidaciónMétodo!P487</f>
        <v>0</v>
      </c>
      <c r="P487" s="81" t="n">
        <f aca="false">Tabla_Simulada!Q487-Tabla_ValidaciónMétodo!Q487</f>
        <v>0</v>
      </c>
      <c r="Q487" s="81" t="n">
        <f aca="false">Tabla_Simulada!R487-Tabla_ValidaciónMétodo!R487</f>
        <v>0</v>
      </c>
      <c r="S487" s="81" t="n">
        <f aca="false">Tabla_Simulada!T487-Tabla_ValidaciónMétodo!T487</f>
        <v>0</v>
      </c>
      <c r="T487" s="81" t="n">
        <f aca="false">Tabla_Simulada!U487-Tabla_ValidaciónMétodo!U487</f>
        <v>0</v>
      </c>
      <c r="U487" s="81" t="n">
        <f aca="false">Tabla_Simulada!V487-Tabla_ValidaciónMétodo!V487</f>
        <v>0</v>
      </c>
      <c r="V487" s="81" t="n">
        <f aca="false">Tabla_Simulada!W487-Tabla_ValidaciónMétodo!W487</f>
        <v>0</v>
      </c>
      <c r="W487" s="81" t="n">
        <f aca="false">Tabla_Simulada!X487-Tabla_ValidaciónMétodo!X487</f>
        <v>0</v>
      </c>
      <c r="X487" s="81" t="n">
        <f aca="false">Tabla_Simulada!Y487-Tabla_ValidaciónMétodo!Y487</f>
        <v>0</v>
      </c>
      <c r="Y487" s="81" t="n">
        <f aca="false">Tabla_Simulada!Z487-Tabla_ValidaciónMétodo!Z487</f>
        <v>0</v>
      </c>
      <c r="Z487" s="81" t="n">
        <f aca="false">Tabla_Simulada!AA487-Tabla_ValidaciónMétodo!AA487</f>
        <v>0</v>
      </c>
      <c r="AC487" s="91" t="n">
        <f aca="false">Tabla_Simulada!AD487-Tabla_ValidaciónMétodo!AD487</f>
        <v>0</v>
      </c>
      <c r="AD487" s="92" t="n">
        <f aca="false">Tabla_Simulada!AE487-Tabla_ValidaciónMétodo!AE487</f>
        <v>0</v>
      </c>
      <c r="AE487" s="93" t="n">
        <f aca="false">Tabla_Simulada!AF487-Tabla_ValidaciónMétodo!AF487</f>
        <v>0</v>
      </c>
      <c r="AF487" s="92" t="n">
        <f aca="false">Tabla_Simulada!AG487-Tabla_ValidaciónMétodo!AG487</f>
        <v>0</v>
      </c>
      <c r="AG487" s="92" t="n">
        <f aca="false">Tabla_Simulada!AH487-Tabla_ValidaciónMétodo!AH487</f>
        <v>0</v>
      </c>
      <c r="AH487" s="92" t="n">
        <f aca="false">Tabla_Simulada!AI487-Tabla_ValidaciónMétodo!AI487</f>
        <v>0</v>
      </c>
      <c r="AI487" s="92" t="n">
        <f aca="false">Tabla_Simulada!AJ487-Tabla_ValidaciónMétodo!AJ487</f>
        <v>0</v>
      </c>
      <c r="AJ487" s="92" t="n">
        <f aca="false">Tabla_Simulada!AK487-Tabla_ValidaciónMétodo!AK487</f>
        <v>0</v>
      </c>
      <c r="AK487" s="92" t="n">
        <f aca="false">Tabla_Simulada!AL487-Tabla_ValidaciónMétodo!AL487</f>
        <v>0</v>
      </c>
      <c r="AL487" s="92" t="n">
        <f aca="false">Tabla_Simulada!AM487-Tabla_ValidaciónMétodo!AM487</f>
        <v>0</v>
      </c>
      <c r="AM487" s="92" t="n">
        <f aca="false">Tabla_Simulada!AN487-Tabla_ValidaciónMétodo!AN487</f>
        <v>0</v>
      </c>
      <c r="AO487" s="94" t="n">
        <f aca="false">Tabla_Simulada!AP487-Tabla_ValidaciónMétodo!AP487</f>
        <v>0</v>
      </c>
      <c r="AP487" s="81" t="n">
        <f aca="false">Tabla_Simulada!AQ487-Tabla_ValidaciónMétodo!AQ487</f>
        <v>0</v>
      </c>
      <c r="AQ487" s="94" t="n">
        <f aca="false">Tabla_Simulada!AR487-Tabla_ValidaciónMétodo!AR487</f>
        <v>0</v>
      </c>
      <c r="AR487" s="81" t="n">
        <f aca="false">Tabla_Simulada!AS487-Tabla_ValidaciónMétodo!AS487</f>
        <v>0</v>
      </c>
      <c r="AS487" s="94" t="n">
        <f aca="false">Tabla_Simulada!AT487-Tabla_ValidaciónMétodo!AT487</f>
        <v>0</v>
      </c>
      <c r="AT487" s="81" t="n">
        <f aca="false">Tabla_Simulada!AU487-Tabla_ValidaciónMétodo!AU487</f>
        <v>0</v>
      </c>
      <c r="AU487" s="94" t="n">
        <f aca="false">Tabla_Simulada!AV487-Tabla_ValidaciónMétodo!AV487</f>
        <v>0</v>
      </c>
      <c r="AV487" s="81" t="n">
        <f aca="false">Tabla_Simulada!AW487-Tabla_ValidaciónMétodo!AW487</f>
        <v>0</v>
      </c>
      <c r="AW487" s="94" t="n">
        <f aca="false">Tabla_Simulada!AX487-Tabla_ValidaciónMétodo!AX487</f>
        <v>0</v>
      </c>
      <c r="AX487" s="81" t="n">
        <f aca="false">Tabla_Simulada!AY487-Tabla_ValidaciónMétodo!AY487</f>
        <v>0</v>
      </c>
    </row>
    <row r="488" customFormat="false" ht="13.8" hidden="false" customHeight="false" outlineLevel="0" collapsed="false">
      <c r="A488" s="89" t="s">
        <v>62</v>
      </c>
      <c r="B488" s="81" t="n">
        <f aca="false">Tabla_Simulada!B488-Tabla_ValidaciónMétodo!B488</f>
        <v>0</v>
      </c>
      <c r="C488" s="81" t="n">
        <f aca="false">Tabla_Simulada!C488-Tabla_ValidaciónMétodo!C488</f>
        <v>0</v>
      </c>
      <c r="D488" s="81" t="n">
        <f aca="false">Tabla_Simulada!D488-Tabla_ValidaciónMétodo!D488</f>
        <v>0</v>
      </c>
      <c r="E488" s="81" t="n">
        <f aca="false">Tabla_Simulada!E488-Tabla_ValidaciónMétodo!E488</f>
        <v>0</v>
      </c>
      <c r="F488" s="81" t="n">
        <f aca="false">Tabla_Simulada!F488-Tabla_ValidaciónMétodo!F488</f>
        <v>0</v>
      </c>
      <c r="G488" s="81" t="n">
        <f aca="false">Tabla_Simulada!G488-Tabla_ValidaciónMétodo!G488</f>
        <v>0</v>
      </c>
      <c r="H488" s="81" t="n">
        <f aca="false">Tabla_Simulada!H488-Tabla_ValidaciónMétodo!H488</f>
        <v>0</v>
      </c>
      <c r="I488" s="94" t="n">
        <f aca="false">Tabla_Simulada!I488-Tabla_ValidaciónMétodo!I488</f>
        <v>0</v>
      </c>
      <c r="J488" s="81" t="n">
        <f aca="false">Tabla_Simulada!J488-Tabla_ValidaciónMétodo!J488</f>
        <v>0</v>
      </c>
      <c r="K488" s="94" t="n">
        <f aca="false">Tabla_Simulada!K488-Tabla_ValidaciónMétodo!K488</f>
        <v>0</v>
      </c>
      <c r="L488" s="81" t="n">
        <f aca="false">Tabla_Simulada!L488-Tabla_ValidaciónMétodo!L488</f>
        <v>0</v>
      </c>
      <c r="M488" s="94" t="n">
        <f aca="false">Tabla_Simulada!M488-Tabla_ValidaciónMétodo!M488</f>
        <v>0</v>
      </c>
      <c r="N488" s="81" t="n">
        <f aca="false">Tabla_Simulada!N488-Tabla_ValidaciónMétodo!N488</f>
        <v>0</v>
      </c>
      <c r="O488" s="81" t="n">
        <f aca="false">Tabla_Simulada!P488-Tabla_ValidaciónMétodo!P488</f>
        <v>0</v>
      </c>
      <c r="P488" s="81" t="n">
        <f aca="false">Tabla_Simulada!Q488-Tabla_ValidaciónMétodo!Q488</f>
        <v>0</v>
      </c>
      <c r="Q488" s="81" t="n">
        <f aca="false">Tabla_Simulada!R488-Tabla_ValidaciónMétodo!R488</f>
        <v>0</v>
      </c>
      <c r="S488" s="81" t="n">
        <f aca="false">Tabla_Simulada!T488-Tabla_ValidaciónMétodo!T488</f>
        <v>0</v>
      </c>
      <c r="T488" s="81" t="n">
        <f aca="false">Tabla_Simulada!U488-Tabla_ValidaciónMétodo!U488</f>
        <v>0</v>
      </c>
      <c r="U488" s="81" t="n">
        <f aca="false">Tabla_Simulada!V488-Tabla_ValidaciónMétodo!V488</f>
        <v>0</v>
      </c>
      <c r="V488" s="81" t="n">
        <f aca="false">Tabla_Simulada!W488-Tabla_ValidaciónMétodo!W488</f>
        <v>0</v>
      </c>
      <c r="W488" s="81" t="n">
        <f aca="false">Tabla_Simulada!X488-Tabla_ValidaciónMétodo!X488</f>
        <v>0</v>
      </c>
      <c r="X488" s="81" t="n">
        <f aca="false">Tabla_Simulada!Y488-Tabla_ValidaciónMétodo!Y488</f>
        <v>0</v>
      </c>
      <c r="Y488" s="81" t="n">
        <f aca="false">Tabla_Simulada!Z488-Tabla_ValidaciónMétodo!Z488</f>
        <v>0</v>
      </c>
      <c r="Z488" s="81" t="n">
        <f aca="false">Tabla_Simulada!AA488-Tabla_ValidaciónMétodo!AA488</f>
        <v>0</v>
      </c>
      <c r="AC488" s="91" t="n">
        <f aca="false">Tabla_Simulada!AD488-Tabla_ValidaciónMétodo!AD488</f>
        <v>0</v>
      </c>
      <c r="AD488" s="92" t="n">
        <f aca="false">Tabla_Simulada!AE488-Tabla_ValidaciónMétodo!AE488</f>
        <v>0</v>
      </c>
      <c r="AE488" s="93" t="n">
        <f aca="false">Tabla_Simulada!AF488-Tabla_ValidaciónMétodo!AF488</f>
        <v>0</v>
      </c>
      <c r="AF488" s="92" t="n">
        <f aca="false">Tabla_Simulada!AG488-Tabla_ValidaciónMétodo!AG488</f>
        <v>0</v>
      </c>
      <c r="AG488" s="92" t="n">
        <f aca="false">Tabla_Simulada!AH488-Tabla_ValidaciónMétodo!AH488</f>
        <v>0</v>
      </c>
      <c r="AH488" s="92" t="n">
        <f aca="false">Tabla_Simulada!AI488-Tabla_ValidaciónMétodo!AI488</f>
        <v>0</v>
      </c>
      <c r="AI488" s="92" t="n">
        <f aca="false">Tabla_Simulada!AJ488-Tabla_ValidaciónMétodo!AJ488</f>
        <v>0</v>
      </c>
      <c r="AJ488" s="92" t="n">
        <f aca="false">Tabla_Simulada!AK488-Tabla_ValidaciónMétodo!AK488</f>
        <v>0</v>
      </c>
      <c r="AK488" s="92" t="n">
        <f aca="false">Tabla_Simulada!AL488-Tabla_ValidaciónMétodo!AL488</f>
        <v>0</v>
      </c>
      <c r="AL488" s="92" t="n">
        <f aca="false">Tabla_Simulada!AM488-Tabla_ValidaciónMétodo!AM488</f>
        <v>0</v>
      </c>
      <c r="AM488" s="92" t="n">
        <f aca="false">Tabla_Simulada!AN488-Tabla_ValidaciónMétodo!AN488</f>
        <v>0</v>
      </c>
      <c r="AO488" s="94" t="n">
        <f aca="false">Tabla_Simulada!AP488-Tabla_ValidaciónMétodo!AP488</f>
        <v>0</v>
      </c>
      <c r="AP488" s="81" t="n">
        <f aca="false">Tabla_Simulada!AQ488-Tabla_ValidaciónMétodo!AQ488</f>
        <v>0</v>
      </c>
      <c r="AQ488" s="94" t="n">
        <f aca="false">Tabla_Simulada!AR488-Tabla_ValidaciónMétodo!AR488</f>
        <v>0</v>
      </c>
      <c r="AR488" s="81" t="n">
        <f aca="false">Tabla_Simulada!AS488-Tabla_ValidaciónMétodo!AS488</f>
        <v>0</v>
      </c>
      <c r="AS488" s="94" t="n">
        <f aca="false">Tabla_Simulada!AT488-Tabla_ValidaciónMétodo!AT488</f>
        <v>0</v>
      </c>
      <c r="AT488" s="81" t="n">
        <f aca="false">Tabla_Simulada!AU488-Tabla_ValidaciónMétodo!AU488</f>
        <v>0</v>
      </c>
      <c r="AU488" s="94" t="n">
        <f aca="false">Tabla_Simulada!AV488-Tabla_ValidaciónMétodo!AV488</f>
        <v>0</v>
      </c>
      <c r="AV488" s="81" t="n">
        <f aca="false">Tabla_Simulada!AW488-Tabla_ValidaciónMétodo!AW488</f>
        <v>0</v>
      </c>
      <c r="AW488" s="94" t="n">
        <f aca="false">Tabla_Simulada!AX488-Tabla_ValidaciónMétodo!AX488</f>
        <v>0</v>
      </c>
      <c r="AX488" s="81" t="n">
        <f aca="false">Tabla_Simulada!AY488-Tabla_ValidaciónMétodo!AY488</f>
        <v>0</v>
      </c>
    </row>
    <row r="489" customFormat="false" ht="13.8" hidden="false" customHeight="false" outlineLevel="0" collapsed="false">
      <c r="A489" s="89" t="s">
        <v>63</v>
      </c>
      <c r="B489" s="81" t="n">
        <f aca="false">Tabla_Simulada!B489-Tabla_ValidaciónMétodo!B489</f>
        <v>0</v>
      </c>
      <c r="C489" s="81" t="n">
        <f aca="false">Tabla_Simulada!C489-Tabla_ValidaciónMétodo!C489</f>
        <v>0</v>
      </c>
      <c r="D489" s="81" t="n">
        <f aca="false">Tabla_Simulada!D489-Tabla_ValidaciónMétodo!D489</f>
        <v>0</v>
      </c>
      <c r="E489" s="81" t="n">
        <f aca="false">Tabla_Simulada!E489-Tabla_ValidaciónMétodo!E489</f>
        <v>0</v>
      </c>
      <c r="F489" s="81" t="n">
        <f aca="false">Tabla_Simulada!F489-Tabla_ValidaciónMétodo!F489</f>
        <v>0</v>
      </c>
      <c r="G489" s="81" t="n">
        <f aca="false">Tabla_Simulada!G489-Tabla_ValidaciónMétodo!G489</f>
        <v>0</v>
      </c>
      <c r="H489" s="81" t="n">
        <f aca="false">Tabla_Simulada!H489-Tabla_ValidaciónMétodo!H489</f>
        <v>0</v>
      </c>
      <c r="I489" s="94" t="n">
        <f aca="false">Tabla_Simulada!I489-Tabla_ValidaciónMétodo!I489</f>
        <v>0</v>
      </c>
      <c r="J489" s="81" t="n">
        <f aca="false">Tabla_Simulada!J489-Tabla_ValidaciónMétodo!J489</f>
        <v>0</v>
      </c>
      <c r="K489" s="94" t="n">
        <f aca="false">Tabla_Simulada!K489-Tabla_ValidaciónMétodo!K489</f>
        <v>0</v>
      </c>
      <c r="L489" s="81" t="n">
        <f aca="false">Tabla_Simulada!L489-Tabla_ValidaciónMétodo!L489</f>
        <v>0</v>
      </c>
      <c r="M489" s="94" t="n">
        <f aca="false">Tabla_Simulada!M489-Tabla_ValidaciónMétodo!M489</f>
        <v>0</v>
      </c>
      <c r="N489" s="81" t="n">
        <f aca="false">Tabla_Simulada!N489-Tabla_ValidaciónMétodo!N489</f>
        <v>0</v>
      </c>
      <c r="O489" s="81" t="n">
        <f aca="false">Tabla_Simulada!P489-Tabla_ValidaciónMétodo!P489</f>
        <v>0</v>
      </c>
      <c r="P489" s="81" t="n">
        <f aca="false">Tabla_Simulada!Q489-Tabla_ValidaciónMétodo!Q489</f>
        <v>0</v>
      </c>
      <c r="Q489" s="81" t="n">
        <f aca="false">Tabla_Simulada!R489-Tabla_ValidaciónMétodo!R489</f>
        <v>0</v>
      </c>
      <c r="S489" s="81" t="n">
        <f aca="false">Tabla_Simulada!T489-Tabla_ValidaciónMétodo!T489</f>
        <v>0</v>
      </c>
      <c r="T489" s="81" t="n">
        <f aca="false">Tabla_Simulada!U489-Tabla_ValidaciónMétodo!U489</f>
        <v>0</v>
      </c>
      <c r="U489" s="81" t="n">
        <f aca="false">Tabla_Simulada!V489-Tabla_ValidaciónMétodo!V489</f>
        <v>0</v>
      </c>
      <c r="V489" s="81" t="n">
        <f aca="false">Tabla_Simulada!W489-Tabla_ValidaciónMétodo!W489</f>
        <v>0</v>
      </c>
      <c r="W489" s="81" t="n">
        <f aca="false">Tabla_Simulada!X489-Tabla_ValidaciónMétodo!X489</f>
        <v>0</v>
      </c>
      <c r="X489" s="81" t="n">
        <f aca="false">Tabla_Simulada!Y489-Tabla_ValidaciónMétodo!Y489</f>
        <v>0</v>
      </c>
      <c r="Y489" s="81" t="n">
        <f aca="false">Tabla_Simulada!Z489-Tabla_ValidaciónMétodo!Z489</f>
        <v>0</v>
      </c>
      <c r="Z489" s="81" t="n">
        <f aca="false">Tabla_Simulada!AA489-Tabla_ValidaciónMétodo!AA489</f>
        <v>0</v>
      </c>
      <c r="AC489" s="91" t="n">
        <f aca="false">Tabla_Simulada!AD489-Tabla_ValidaciónMétodo!AD489</f>
        <v>0</v>
      </c>
      <c r="AD489" s="92" t="n">
        <f aca="false">Tabla_Simulada!AE489-Tabla_ValidaciónMétodo!AE489</f>
        <v>0</v>
      </c>
      <c r="AE489" s="93" t="n">
        <f aca="false">Tabla_Simulada!AF489-Tabla_ValidaciónMétodo!AF489</f>
        <v>0</v>
      </c>
      <c r="AF489" s="92" t="n">
        <f aca="false">Tabla_Simulada!AG489-Tabla_ValidaciónMétodo!AG489</f>
        <v>0</v>
      </c>
      <c r="AG489" s="92" t="n">
        <f aca="false">Tabla_Simulada!AH489-Tabla_ValidaciónMétodo!AH489</f>
        <v>0</v>
      </c>
      <c r="AH489" s="92" t="n">
        <f aca="false">Tabla_Simulada!AI489-Tabla_ValidaciónMétodo!AI489</f>
        <v>0</v>
      </c>
      <c r="AI489" s="92" t="n">
        <f aca="false">Tabla_Simulada!AJ489-Tabla_ValidaciónMétodo!AJ489</f>
        <v>0</v>
      </c>
      <c r="AJ489" s="92" t="n">
        <f aca="false">Tabla_Simulada!AK489-Tabla_ValidaciónMétodo!AK489</f>
        <v>0</v>
      </c>
      <c r="AK489" s="92" t="n">
        <f aca="false">Tabla_Simulada!AL489-Tabla_ValidaciónMétodo!AL489</f>
        <v>0</v>
      </c>
      <c r="AL489" s="92" t="n">
        <f aca="false">Tabla_Simulada!AM489-Tabla_ValidaciónMétodo!AM489</f>
        <v>0</v>
      </c>
      <c r="AM489" s="92" t="n">
        <f aca="false">Tabla_Simulada!AN489-Tabla_ValidaciónMétodo!AN489</f>
        <v>0</v>
      </c>
      <c r="AO489" s="94" t="n">
        <f aca="false">Tabla_Simulada!AP489-Tabla_ValidaciónMétodo!AP489</f>
        <v>0</v>
      </c>
      <c r="AP489" s="81" t="n">
        <f aca="false">Tabla_Simulada!AQ489-Tabla_ValidaciónMétodo!AQ489</f>
        <v>0</v>
      </c>
      <c r="AQ489" s="94" t="n">
        <f aca="false">Tabla_Simulada!AR489-Tabla_ValidaciónMétodo!AR489</f>
        <v>0</v>
      </c>
      <c r="AR489" s="81" t="n">
        <f aca="false">Tabla_Simulada!AS489-Tabla_ValidaciónMétodo!AS489</f>
        <v>0</v>
      </c>
      <c r="AS489" s="94" t="n">
        <f aca="false">Tabla_Simulada!AT489-Tabla_ValidaciónMétodo!AT489</f>
        <v>0</v>
      </c>
      <c r="AT489" s="81" t="n">
        <f aca="false">Tabla_Simulada!AU489-Tabla_ValidaciónMétodo!AU489</f>
        <v>0</v>
      </c>
      <c r="AU489" s="94" t="n">
        <f aca="false">Tabla_Simulada!AV489-Tabla_ValidaciónMétodo!AV489</f>
        <v>0</v>
      </c>
      <c r="AV489" s="81" t="n">
        <f aca="false">Tabla_Simulada!AW489-Tabla_ValidaciónMétodo!AW489</f>
        <v>0</v>
      </c>
      <c r="AW489" s="94" t="n">
        <f aca="false">Tabla_Simulada!AX489-Tabla_ValidaciónMétodo!AX489</f>
        <v>0</v>
      </c>
      <c r="AX489" s="81" t="n">
        <f aca="false">Tabla_Simulada!AY489-Tabla_ValidaciónMétodo!AY489</f>
        <v>0</v>
      </c>
    </row>
    <row r="490" customFormat="false" ht="13.8" hidden="false" customHeight="false" outlineLevel="0" collapsed="false">
      <c r="A490" s="89" t="s">
        <v>64</v>
      </c>
      <c r="B490" s="81" t="n">
        <f aca="false">Tabla_Simulada!B490-Tabla_ValidaciónMétodo!B490</f>
        <v>0</v>
      </c>
      <c r="C490" s="81" t="n">
        <f aca="false">Tabla_Simulada!C490-Tabla_ValidaciónMétodo!C490</f>
        <v>0</v>
      </c>
      <c r="D490" s="81" t="n">
        <f aca="false">Tabla_Simulada!D490-Tabla_ValidaciónMétodo!D490</f>
        <v>0</v>
      </c>
      <c r="E490" s="81" t="n">
        <f aca="false">Tabla_Simulada!E490-Tabla_ValidaciónMétodo!E490</f>
        <v>0</v>
      </c>
      <c r="F490" s="81" t="n">
        <f aca="false">Tabla_Simulada!F490-Tabla_ValidaciónMétodo!F490</f>
        <v>0</v>
      </c>
      <c r="G490" s="81" t="n">
        <f aca="false">Tabla_Simulada!G490-Tabla_ValidaciónMétodo!G490</f>
        <v>0</v>
      </c>
      <c r="H490" s="81" t="n">
        <f aca="false">Tabla_Simulada!H490-Tabla_ValidaciónMétodo!H490</f>
        <v>0</v>
      </c>
      <c r="I490" s="94" t="n">
        <f aca="false">Tabla_Simulada!I490-Tabla_ValidaciónMétodo!I490</f>
        <v>0</v>
      </c>
      <c r="J490" s="81" t="n">
        <f aca="false">Tabla_Simulada!J490-Tabla_ValidaciónMétodo!J490</f>
        <v>0</v>
      </c>
      <c r="K490" s="94" t="n">
        <f aca="false">Tabla_Simulada!K490-Tabla_ValidaciónMétodo!K490</f>
        <v>0</v>
      </c>
      <c r="L490" s="81" t="n">
        <f aca="false">Tabla_Simulada!L490-Tabla_ValidaciónMétodo!L490</f>
        <v>0</v>
      </c>
      <c r="M490" s="94" t="n">
        <f aca="false">Tabla_Simulada!M490-Tabla_ValidaciónMétodo!M490</f>
        <v>0</v>
      </c>
      <c r="N490" s="81" t="n">
        <f aca="false">Tabla_Simulada!N490-Tabla_ValidaciónMétodo!N490</f>
        <v>0</v>
      </c>
      <c r="O490" s="81" t="n">
        <f aca="false">Tabla_Simulada!P490-Tabla_ValidaciónMétodo!P490</f>
        <v>0</v>
      </c>
      <c r="P490" s="81" t="n">
        <f aca="false">Tabla_Simulada!Q490-Tabla_ValidaciónMétodo!Q490</f>
        <v>0</v>
      </c>
      <c r="Q490" s="81" t="n">
        <f aca="false">Tabla_Simulada!R490-Tabla_ValidaciónMétodo!R490</f>
        <v>0</v>
      </c>
      <c r="S490" s="81" t="n">
        <f aca="false">Tabla_Simulada!T490-Tabla_ValidaciónMétodo!T490</f>
        <v>0</v>
      </c>
      <c r="T490" s="81" t="n">
        <f aca="false">Tabla_Simulada!U490-Tabla_ValidaciónMétodo!U490</f>
        <v>0</v>
      </c>
      <c r="U490" s="81" t="n">
        <f aca="false">Tabla_Simulada!V490-Tabla_ValidaciónMétodo!V490</f>
        <v>0</v>
      </c>
      <c r="V490" s="81" t="n">
        <f aca="false">Tabla_Simulada!W490-Tabla_ValidaciónMétodo!W490</f>
        <v>0</v>
      </c>
      <c r="W490" s="81" t="n">
        <f aca="false">Tabla_Simulada!X490-Tabla_ValidaciónMétodo!X490</f>
        <v>0</v>
      </c>
      <c r="X490" s="81" t="n">
        <f aca="false">Tabla_Simulada!Y490-Tabla_ValidaciónMétodo!Y490</f>
        <v>0</v>
      </c>
      <c r="Y490" s="81" t="n">
        <f aca="false">Tabla_Simulada!Z490-Tabla_ValidaciónMétodo!Z490</f>
        <v>0</v>
      </c>
      <c r="Z490" s="81" t="n">
        <f aca="false">Tabla_Simulada!AA490-Tabla_ValidaciónMétodo!AA490</f>
        <v>0</v>
      </c>
      <c r="AC490" s="91" t="n">
        <f aca="false">Tabla_Simulada!AD490-Tabla_ValidaciónMétodo!AD490</f>
        <v>0</v>
      </c>
      <c r="AD490" s="92" t="n">
        <f aca="false">Tabla_Simulada!AE490-Tabla_ValidaciónMétodo!AE490</f>
        <v>0</v>
      </c>
      <c r="AE490" s="93" t="n">
        <f aca="false">Tabla_Simulada!AF490-Tabla_ValidaciónMétodo!AF490</f>
        <v>0</v>
      </c>
      <c r="AF490" s="92" t="n">
        <f aca="false">Tabla_Simulada!AG490-Tabla_ValidaciónMétodo!AG490</f>
        <v>0</v>
      </c>
      <c r="AG490" s="92" t="n">
        <f aca="false">Tabla_Simulada!AH490-Tabla_ValidaciónMétodo!AH490</f>
        <v>0</v>
      </c>
      <c r="AH490" s="92" t="n">
        <f aca="false">Tabla_Simulada!AI490-Tabla_ValidaciónMétodo!AI490</f>
        <v>0</v>
      </c>
      <c r="AI490" s="92" t="n">
        <f aca="false">Tabla_Simulada!AJ490-Tabla_ValidaciónMétodo!AJ490</f>
        <v>0</v>
      </c>
      <c r="AJ490" s="92" t="n">
        <f aca="false">Tabla_Simulada!AK490-Tabla_ValidaciónMétodo!AK490</f>
        <v>0</v>
      </c>
      <c r="AK490" s="92" t="n">
        <f aca="false">Tabla_Simulada!AL490-Tabla_ValidaciónMétodo!AL490</f>
        <v>0</v>
      </c>
      <c r="AL490" s="92" t="n">
        <f aca="false">Tabla_Simulada!AM490-Tabla_ValidaciónMétodo!AM490</f>
        <v>0</v>
      </c>
      <c r="AM490" s="92" t="n">
        <f aca="false">Tabla_Simulada!AN490-Tabla_ValidaciónMétodo!AN490</f>
        <v>0</v>
      </c>
      <c r="AO490" s="94" t="n">
        <f aca="false">Tabla_Simulada!AP490-Tabla_ValidaciónMétodo!AP490</f>
        <v>0</v>
      </c>
      <c r="AP490" s="81" t="n">
        <f aca="false">Tabla_Simulada!AQ490-Tabla_ValidaciónMétodo!AQ490</f>
        <v>0</v>
      </c>
      <c r="AQ490" s="94" t="n">
        <f aca="false">Tabla_Simulada!AR490-Tabla_ValidaciónMétodo!AR490</f>
        <v>0</v>
      </c>
      <c r="AR490" s="81" t="n">
        <f aca="false">Tabla_Simulada!AS490-Tabla_ValidaciónMétodo!AS490</f>
        <v>0</v>
      </c>
      <c r="AS490" s="94" t="n">
        <f aca="false">Tabla_Simulada!AT490-Tabla_ValidaciónMétodo!AT490</f>
        <v>0</v>
      </c>
      <c r="AT490" s="81" t="n">
        <f aca="false">Tabla_Simulada!AU490-Tabla_ValidaciónMétodo!AU490</f>
        <v>0</v>
      </c>
      <c r="AU490" s="94" t="n">
        <f aca="false">Tabla_Simulada!AV490-Tabla_ValidaciónMétodo!AV490</f>
        <v>0</v>
      </c>
      <c r="AV490" s="81" t="n">
        <f aca="false">Tabla_Simulada!AW490-Tabla_ValidaciónMétodo!AW490</f>
        <v>0</v>
      </c>
      <c r="AW490" s="94" t="n">
        <f aca="false">Tabla_Simulada!AX490-Tabla_ValidaciónMétodo!AX490</f>
        <v>0</v>
      </c>
      <c r="AX490" s="81" t="n">
        <f aca="false">Tabla_Simulada!AY490-Tabla_ValidaciónMétodo!AY490</f>
        <v>0</v>
      </c>
    </row>
    <row r="491" customFormat="false" ht="13.8" hidden="false" customHeight="false" outlineLevel="0" collapsed="false">
      <c r="A491" s="89" t="s">
        <v>65</v>
      </c>
      <c r="B491" s="81" t="n">
        <f aca="false">Tabla_Simulada!B491-Tabla_ValidaciónMétodo!B491</f>
        <v>0</v>
      </c>
      <c r="C491" s="81" t="n">
        <f aca="false">Tabla_Simulada!C491-Tabla_ValidaciónMétodo!C491</f>
        <v>0</v>
      </c>
      <c r="D491" s="81" t="n">
        <f aca="false">Tabla_Simulada!D491-Tabla_ValidaciónMétodo!D491</f>
        <v>0</v>
      </c>
      <c r="E491" s="81" t="n">
        <f aca="false">Tabla_Simulada!E491-Tabla_ValidaciónMétodo!E491</f>
        <v>0</v>
      </c>
      <c r="F491" s="81" t="n">
        <f aca="false">Tabla_Simulada!F491-Tabla_ValidaciónMétodo!F491</f>
        <v>0</v>
      </c>
      <c r="G491" s="81" t="n">
        <f aca="false">Tabla_Simulada!G491-Tabla_ValidaciónMétodo!G491</f>
        <v>0</v>
      </c>
      <c r="H491" s="81" t="n">
        <f aca="false">Tabla_Simulada!H491-Tabla_ValidaciónMétodo!H491</f>
        <v>0</v>
      </c>
      <c r="I491" s="94" t="n">
        <f aca="false">Tabla_Simulada!I491-Tabla_ValidaciónMétodo!I491</f>
        <v>0</v>
      </c>
      <c r="J491" s="81" t="n">
        <f aca="false">Tabla_Simulada!J491-Tabla_ValidaciónMétodo!J491</f>
        <v>0</v>
      </c>
      <c r="K491" s="94" t="n">
        <f aca="false">Tabla_Simulada!K491-Tabla_ValidaciónMétodo!K491</f>
        <v>0</v>
      </c>
      <c r="L491" s="81" t="n">
        <f aca="false">Tabla_Simulada!L491-Tabla_ValidaciónMétodo!L491</f>
        <v>0</v>
      </c>
      <c r="M491" s="94" t="n">
        <f aca="false">Tabla_Simulada!M491-Tabla_ValidaciónMétodo!M491</f>
        <v>0</v>
      </c>
      <c r="N491" s="81" t="n">
        <f aca="false">Tabla_Simulada!N491-Tabla_ValidaciónMétodo!N491</f>
        <v>0</v>
      </c>
      <c r="O491" s="81" t="n">
        <f aca="false">Tabla_Simulada!P491-Tabla_ValidaciónMétodo!P491</f>
        <v>0</v>
      </c>
      <c r="P491" s="81" t="n">
        <f aca="false">Tabla_Simulada!Q491-Tabla_ValidaciónMétodo!Q491</f>
        <v>0</v>
      </c>
      <c r="Q491" s="81" t="n">
        <f aca="false">Tabla_Simulada!R491-Tabla_ValidaciónMétodo!R491</f>
        <v>0</v>
      </c>
      <c r="S491" s="81" t="n">
        <f aca="false">Tabla_Simulada!T491-Tabla_ValidaciónMétodo!T491</f>
        <v>0</v>
      </c>
      <c r="T491" s="81" t="n">
        <f aca="false">Tabla_Simulada!U491-Tabla_ValidaciónMétodo!U491</f>
        <v>0</v>
      </c>
      <c r="U491" s="81" t="n">
        <f aca="false">Tabla_Simulada!V491-Tabla_ValidaciónMétodo!V491</f>
        <v>0</v>
      </c>
      <c r="V491" s="81" t="n">
        <f aca="false">Tabla_Simulada!W491-Tabla_ValidaciónMétodo!W491</f>
        <v>0</v>
      </c>
      <c r="W491" s="81" t="n">
        <f aca="false">Tabla_Simulada!X491-Tabla_ValidaciónMétodo!X491</f>
        <v>0</v>
      </c>
      <c r="X491" s="81" t="n">
        <f aca="false">Tabla_Simulada!Y491-Tabla_ValidaciónMétodo!Y491</f>
        <v>0</v>
      </c>
      <c r="Y491" s="81" t="n">
        <f aca="false">Tabla_Simulada!Z491-Tabla_ValidaciónMétodo!Z491</f>
        <v>0</v>
      </c>
      <c r="Z491" s="81" t="n">
        <f aca="false">Tabla_Simulada!AA491-Tabla_ValidaciónMétodo!AA491</f>
        <v>0</v>
      </c>
      <c r="AC491" s="91" t="n">
        <f aca="false">Tabla_Simulada!AD491-Tabla_ValidaciónMétodo!AD491</f>
        <v>0</v>
      </c>
      <c r="AD491" s="92" t="n">
        <f aca="false">Tabla_Simulada!AE491-Tabla_ValidaciónMétodo!AE491</f>
        <v>0</v>
      </c>
      <c r="AE491" s="93" t="n">
        <f aca="false">Tabla_Simulada!AF491-Tabla_ValidaciónMétodo!AF491</f>
        <v>0</v>
      </c>
      <c r="AF491" s="92" t="n">
        <f aca="false">Tabla_Simulada!AG491-Tabla_ValidaciónMétodo!AG491</f>
        <v>0</v>
      </c>
      <c r="AG491" s="92" t="n">
        <f aca="false">Tabla_Simulada!AH491-Tabla_ValidaciónMétodo!AH491</f>
        <v>0</v>
      </c>
      <c r="AH491" s="92" t="n">
        <f aca="false">Tabla_Simulada!AI491-Tabla_ValidaciónMétodo!AI491</f>
        <v>0</v>
      </c>
      <c r="AI491" s="92" t="n">
        <f aca="false">Tabla_Simulada!AJ491-Tabla_ValidaciónMétodo!AJ491</f>
        <v>0</v>
      </c>
      <c r="AJ491" s="92" t="n">
        <f aca="false">Tabla_Simulada!AK491-Tabla_ValidaciónMétodo!AK491</f>
        <v>0</v>
      </c>
      <c r="AK491" s="92" t="n">
        <f aca="false">Tabla_Simulada!AL491-Tabla_ValidaciónMétodo!AL491</f>
        <v>0</v>
      </c>
      <c r="AL491" s="92" t="n">
        <f aca="false">Tabla_Simulada!AM491-Tabla_ValidaciónMétodo!AM491</f>
        <v>0</v>
      </c>
      <c r="AM491" s="92" t="n">
        <f aca="false">Tabla_Simulada!AN491-Tabla_ValidaciónMétodo!AN491</f>
        <v>0</v>
      </c>
      <c r="AO491" s="94" t="n">
        <f aca="false">Tabla_Simulada!AP491-Tabla_ValidaciónMétodo!AP491</f>
        <v>0</v>
      </c>
      <c r="AP491" s="81" t="n">
        <f aca="false">Tabla_Simulada!AQ491-Tabla_ValidaciónMétodo!AQ491</f>
        <v>0</v>
      </c>
      <c r="AQ491" s="94" t="n">
        <f aca="false">Tabla_Simulada!AR491-Tabla_ValidaciónMétodo!AR491</f>
        <v>0</v>
      </c>
      <c r="AR491" s="81" t="n">
        <f aca="false">Tabla_Simulada!AS491-Tabla_ValidaciónMétodo!AS491</f>
        <v>0</v>
      </c>
      <c r="AS491" s="94" t="n">
        <f aca="false">Tabla_Simulada!AT491-Tabla_ValidaciónMétodo!AT491</f>
        <v>0</v>
      </c>
      <c r="AT491" s="81" t="n">
        <f aca="false">Tabla_Simulada!AU491-Tabla_ValidaciónMétodo!AU491</f>
        <v>0</v>
      </c>
      <c r="AU491" s="94" t="n">
        <f aca="false">Tabla_Simulada!AV491-Tabla_ValidaciónMétodo!AV491</f>
        <v>0</v>
      </c>
      <c r="AV491" s="81" t="n">
        <f aca="false">Tabla_Simulada!AW491-Tabla_ValidaciónMétodo!AW491</f>
        <v>0</v>
      </c>
      <c r="AW491" s="94" t="n">
        <f aca="false">Tabla_Simulada!AX491-Tabla_ValidaciónMétodo!AX491</f>
        <v>0</v>
      </c>
      <c r="AX491" s="81" t="n">
        <f aca="false">Tabla_Simulada!AY491-Tabla_ValidaciónMétodo!AY491</f>
        <v>0</v>
      </c>
    </row>
    <row r="492" customFormat="false" ht="13.8" hidden="false" customHeight="false" outlineLevel="0" collapsed="false">
      <c r="A492" s="89" t="s">
        <v>66</v>
      </c>
      <c r="B492" s="81" t="n">
        <f aca="false">Tabla_Simulada!B492-Tabla_ValidaciónMétodo!B492</f>
        <v>0</v>
      </c>
      <c r="C492" s="81" t="n">
        <f aca="false">Tabla_Simulada!C492-Tabla_ValidaciónMétodo!C492</f>
        <v>0</v>
      </c>
      <c r="D492" s="81" t="n">
        <f aca="false">Tabla_Simulada!D492-Tabla_ValidaciónMétodo!D492</f>
        <v>0</v>
      </c>
      <c r="E492" s="81" t="n">
        <f aca="false">Tabla_Simulada!E492-Tabla_ValidaciónMétodo!E492</f>
        <v>0</v>
      </c>
      <c r="F492" s="81" t="n">
        <f aca="false">Tabla_Simulada!F492-Tabla_ValidaciónMétodo!F492</f>
        <v>0</v>
      </c>
      <c r="G492" s="81" t="n">
        <f aca="false">Tabla_Simulada!G492-Tabla_ValidaciónMétodo!G492</f>
        <v>0</v>
      </c>
      <c r="H492" s="81" t="n">
        <f aca="false">Tabla_Simulada!H492-Tabla_ValidaciónMétodo!H492</f>
        <v>0</v>
      </c>
      <c r="I492" s="94" t="n">
        <f aca="false">Tabla_Simulada!I492-Tabla_ValidaciónMétodo!I492</f>
        <v>0</v>
      </c>
      <c r="J492" s="81" t="n">
        <f aca="false">Tabla_Simulada!J492-Tabla_ValidaciónMétodo!J492</f>
        <v>0</v>
      </c>
      <c r="K492" s="94" t="n">
        <f aca="false">Tabla_Simulada!K492-Tabla_ValidaciónMétodo!K492</f>
        <v>0</v>
      </c>
      <c r="L492" s="81" t="n">
        <f aca="false">Tabla_Simulada!L492-Tabla_ValidaciónMétodo!L492</f>
        <v>0</v>
      </c>
      <c r="M492" s="94" t="n">
        <f aca="false">Tabla_Simulada!M492-Tabla_ValidaciónMétodo!M492</f>
        <v>0</v>
      </c>
      <c r="N492" s="81" t="n">
        <f aca="false">Tabla_Simulada!N492-Tabla_ValidaciónMétodo!N492</f>
        <v>0</v>
      </c>
      <c r="O492" s="81" t="n">
        <f aca="false">Tabla_Simulada!P492-Tabla_ValidaciónMétodo!P492</f>
        <v>0</v>
      </c>
      <c r="P492" s="81" t="n">
        <f aca="false">Tabla_Simulada!Q492-Tabla_ValidaciónMétodo!Q492</f>
        <v>0</v>
      </c>
      <c r="Q492" s="81" t="n">
        <f aca="false">Tabla_Simulada!R492-Tabla_ValidaciónMétodo!R492</f>
        <v>0</v>
      </c>
      <c r="S492" s="81" t="n">
        <f aca="false">Tabla_Simulada!T492-Tabla_ValidaciónMétodo!T492</f>
        <v>0</v>
      </c>
      <c r="T492" s="81" t="n">
        <f aca="false">Tabla_Simulada!U492-Tabla_ValidaciónMétodo!U492</f>
        <v>0</v>
      </c>
      <c r="U492" s="81" t="n">
        <f aca="false">Tabla_Simulada!V492-Tabla_ValidaciónMétodo!V492</f>
        <v>0</v>
      </c>
      <c r="V492" s="81" t="n">
        <f aca="false">Tabla_Simulada!W492-Tabla_ValidaciónMétodo!W492</f>
        <v>0</v>
      </c>
      <c r="W492" s="81" t="n">
        <f aca="false">Tabla_Simulada!X492-Tabla_ValidaciónMétodo!X492</f>
        <v>0</v>
      </c>
      <c r="X492" s="81" t="n">
        <f aca="false">Tabla_Simulada!Y492-Tabla_ValidaciónMétodo!Y492</f>
        <v>0</v>
      </c>
      <c r="Y492" s="81" t="n">
        <f aca="false">Tabla_Simulada!Z492-Tabla_ValidaciónMétodo!Z492</f>
        <v>0</v>
      </c>
      <c r="Z492" s="81" t="n">
        <f aca="false">Tabla_Simulada!AA492-Tabla_ValidaciónMétodo!AA492</f>
        <v>0</v>
      </c>
      <c r="AC492" s="91" t="n">
        <f aca="false">Tabla_Simulada!AD492-Tabla_ValidaciónMétodo!AD492</f>
        <v>0</v>
      </c>
      <c r="AD492" s="92" t="n">
        <f aca="false">Tabla_Simulada!AE492-Tabla_ValidaciónMétodo!AE492</f>
        <v>0</v>
      </c>
      <c r="AE492" s="93" t="n">
        <f aca="false">Tabla_Simulada!AF492-Tabla_ValidaciónMétodo!AF492</f>
        <v>0</v>
      </c>
      <c r="AF492" s="92" t="n">
        <f aca="false">Tabla_Simulada!AG492-Tabla_ValidaciónMétodo!AG492</f>
        <v>0</v>
      </c>
      <c r="AG492" s="92" t="n">
        <f aca="false">Tabla_Simulada!AH492-Tabla_ValidaciónMétodo!AH492</f>
        <v>0</v>
      </c>
      <c r="AH492" s="92" t="n">
        <f aca="false">Tabla_Simulada!AI492-Tabla_ValidaciónMétodo!AI492</f>
        <v>0</v>
      </c>
      <c r="AI492" s="92" t="n">
        <f aca="false">Tabla_Simulada!AJ492-Tabla_ValidaciónMétodo!AJ492</f>
        <v>0</v>
      </c>
      <c r="AJ492" s="92" t="n">
        <f aca="false">Tabla_Simulada!AK492-Tabla_ValidaciónMétodo!AK492</f>
        <v>0</v>
      </c>
      <c r="AK492" s="92" t="n">
        <f aca="false">Tabla_Simulada!AL492-Tabla_ValidaciónMétodo!AL492</f>
        <v>0</v>
      </c>
      <c r="AL492" s="92" t="n">
        <f aca="false">Tabla_Simulada!AM492-Tabla_ValidaciónMétodo!AM492</f>
        <v>0</v>
      </c>
      <c r="AM492" s="92" t="n">
        <f aca="false">Tabla_Simulada!AN492-Tabla_ValidaciónMétodo!AN492</f>
        <v>0</v>
      </c>
      <c r="AO492" s="94" t="n">
        <f aca="false">Tabla_Simulada!AP492-Tabla_ValidaciónMétodo!AP492</f>
        <v>0</v>
      </c>
      <c r="AP492" s="81" t="n">
        <f aca="false">Tabla_Simulada!AQ492-Tabla_ValidaciónMétodo!AQ492</f>
        <v>0</v>
      </c>
      <c r="AQ492" s="94" t="n">
        <f aca="false">Tabla_Simulada!AR492-Tabla_ValidaciónMétodo!AR492</f>
        <v>0</v>
      </c>
      <c r="AR492" s="81" t="n">
        <f aca="false">Tabla_Simulada!AS492-Tabla_ValidaciónMétodo!AS492</f>
        <v>0</v>
      </c>
      <c r="AS492" s="94" t="n">
        <f aca="false">Tabla_Simulada!AT492-Tabla_ValidaciónMétodo!AT492</f>
        <v>0</v>
      </c>
      <c r="AT492" s="81" t="n">
        <f aca="false">Tabla_Simulada!AU492-Tabla_ValidaciónMétodo!AU492</f>
        <v>0</v>
      </c>
      <c r="AU492" s="94" t="n">
        <f aca="false">Tabla_Simulada!AV492-Tabla_ValidaciónMétodo!AV492</f>
        <v>0</v>
      </c>
      <c r="AV492" s="81" t="n">
        <f aca="false">Tabla_Simulada!AW492-Tabla_ValidaciónMétodo!AW492</f>
        <v>0</v>
      </c>
      <c r="AW492" s="94" t="n">
        <f aca="false">Tabla_Simulada!AX492-Tabla_ValidaciónMétodo!AX492</f>
        <v>0</v>
      </c>
      <c r="AX492" s="81" t="n">
        <f aca="false">Tabla_Simulada!AY492-Tabla_ValidaciónMétodo!AY492</f>
        <v>0</v>
      </c>
    </row>
    <row r="493" customFormat="false" ht="13.8" hidden="false" customHeight="false" outlineLevel="0" collapsed="false">
      <c r="A493" s="89" t="s">
        <v>67</v>
      </c>
      <c r="B493" s="81" t="n">
        <f aca="false">Tabla_Simulada!B493-Tabla_ValidaciónMétodo!B493</f>
        <v>0</v>
      </c>
      <c r="C493" s="81" t="n">
        <f aca="false">Tabla_Simulada!C493-Tabla_ValidaciónMétodo!C493</f>
        <v>0</v>
      </c>
      <c r="D493" s="81" t="n">
        <f aca="false">Tabla_Simulada!D493-Tabla_ValidaciónMétodo!D493</f>
        <v>0</v>
      </c>
      <c r="E493" s="81" t="n">
        <f aca="false">Tabla_Simulada!E493-Tabla_ValidaciónMétodo!E493</f>
        <v>0</v>
      </c>
      <c r="F493" s="81" t="n">
        <f aca="false">Tabla_Simulada!F493-Tabla_ValidaciónMétodo!F493</f>
        <v>0</v>
      </c>
      <c r="G493" s="81" t="n">
        <f aca="false">Tabla_Simulada!G493-Tabla_ValidaciónMétodo!G493</f>
        <v>0</v>
      </c>
      <c r="H493" s="81" t="n">
        <f aca="false">Tabla_Simulada!H493-Tabla_ValidaciónMétodo!H493</f>
        <v>0</v>
      </c>
      <c r="I493" s="94" t="n">
        <f aca="false">Tabla_Simulada!I493-Tabla_ValidaciónMétodo!I493</f>
        <v>0</v>
      </c>
      <c r="J493" s="81" t="n">
        <f aca="false">Tabla_Simulada!J493-Tabla_ValidaciónMétodo!J493</f>
        <v>0</v>
      </c>
      <c r="K493" s="94" t="n">
        <f aca="false">Tabla_Simulada!K493-Tabla_ValidaciónMétodo!K493</f>
        <v>0</v>
      </c>
      <c r="L493" s="81" t="n">
        <f aca="false">Tabla_Simulada!L493-Tabla_ValidaciónMétodo!L493</f>
        <v>0</v>
      </c>
      <c r="M493" s="94" t="n">
        <f aca="false">Tabla_Simulada!M493-Tabla_ValidaciónMétodo!M493</f>
        <v>0</v>
      </c>
      <c r="N493" s="81" t="n">
        <f aca="false">Tabla_Simulada!N493-Tabla_ValidaciónMétodo!N493</f>
        <v>0</v>
      </c>
      <c r="O493" s="81" t="n">
        <f aca="false">Tabla_Simulada!P493-Tabla_ValidaciónMétodo!P493</f>
        <v>0</v>
      </c>
      <c r="P493" s="81" t="n">
        <f aca="false">Tabla_Simulada!Q493-Tabla_ValidaciónMétodo!Q493</f>
        <v>0</v>
      </c>
      <c r="Q493" s="81" t="n">
        <f aca="false">Tabla_Simulada!R493-Tabla_ValidaciónMétodo!R493</f>
        <v>0</v>
      </c>
      <c r="S493" s="81" t="n">
        <f aca="false">Tabla_Simulada!T493-Tabla_ValidaciónMétodo!T493</f>
        <v>0</v>
      </c>
      <c r="T493" s="81" t="n">
        <f aca="false">Tabla_Simulada!U493-Tabla_ValidaciónMétodo!U493</f>
        <v>0</v>
      </c>
      <c r="U493" s="81" t="n">
        <f aca="false">Tabla_Simulada!V493-Tabla_ValidaciónMétodo!V493</f>
        <v>0</v>
      </c>
      <c r="V493" s="81" t="n">
        <f aca="false">Tabla_Simulada!W493-Tabla_ValidaciónMétodo!W493</f>
        <v>0</v>
      </c>
      <c r="W493" s="81" t="n">
        <f aca="false">Tabla_Simulada!X493-Tabla_ValidaciónMétodo!X493</f>
        <v>0</v>
      </c>
      <c r="X493" s="81" t="n">
        <f aca="false">Tabla_Simulada!Y493-Tabla_ValidaciónMétodo!Y493</f>
        <v>0</v>
      </c>
      <c r="Y493" s="81" t="n">
        <f aca="false">Tabla_Simulada!Z493-Tabla_ValidaciónMétodo!Z493</f>
        <v>0</v>
      </c>
      <c r="Z493" s="81" t="n">
        <f aca="false">Tabla_Simulada!AA493-Tabla_ValidaciónMétodo!AA493</f>
        <v>0</v>
      </c>
      <c r="AC493" s="91" t="n">
        <f aca="false">Tabla_Simulada!AD493-Tabla_ValidaciónMétodo!AD493</f>
        <v>0</v>
      </c>
      <c r="AD493" s="92" t="n">
        <f aca="false">Tabla_Simulada!AE493-Tabla_ValidaciónMétodo!AE493</f>
        <v>0</v>
      </c>
      <c r="AE493" s="93" t="n">
        <f aca="false">Tabla_Simulada!AF493-Tabla_ValidaciónMétodo!AF493</f>
        <v>0</v>
      </c>
      <c r="AF493" s="92" t="n">
        <f aca="false">Tabla_Simulada!AG493-Tabla_ValidaciónMétodo!AG493</f>
        <v>0</v>
      </c>
      <c r="AG493" s="92" t="n">
        <f aca="false">Tabla_Simulada!AH493-Tabla_ValidaciónMétodo!AH493</f>
        <v>0</v>
      </c>
      <c r="AH493" s="92" t="n">
        <f aca="false">Tabla_Simulada!AI493-Tabla_ValidaciónMétodo!AI493</f>
        <v>0</v>
      </c>
      <c r="AI493" s="92" t="n">
        <f aca="false">Tabla_Simulada!AJ493-Tabla_ValidaciónMétodo!AJ493</f>
        <v>0</v>
      </c>
      <c r="AJ493" s="92" t="n">
        <f aca="false">Tabla_Simulada!AK493-Tabla_ValidaciónMétodo!AK493</f>
        <v>0</v>
      </c>
      <c r="AK493" s="92" t="n">
        <f aca="false">Tabla_Simulada!AL493-Tabla_ValidaciónMétodo!AL493</f>
        <v>0</v>
      </c>
      <c r="AL493" s="92" t="n">
        <f aca="false">Tabla_Simulada!AM493-Tabla_ValidaciónMétodo!AM493</f>
        <v>0</v>
      </c>
      <c r="AM493" s="92" t="n">
        <f aca="false">Tabla_Simulada!AN493-Tabla_ValidaciónMétodo!AN493</f>
        <v>0</v>
      </c>
      <c r="AO493" s="94" t="n">
        <f aca="false">Tabla_Simulada!AP493-Tabla_ValidaciónMétodo!AP493</f>
        <v>0</v>
      </c>
      <c r="AP493" s="81" t="n">
        <f aca="false">Tabla_Simulada!AQ493-Tabla_ValidaciónMétodo!AQ493</f>
        <v>0</v>
      </c>
      <c r="AQ493" s="94" t="n">
        <f aca="false">Tabla_Simulada!AR493-Tabla_ValidaciónMétodo!AR493</f>
        <v>0</v>
      </c>
      <c r="AR493" s="81" t="n">
        <f aca="false">Tabla_Simulada!AS493-Tabla_ValidaciónMétodo!AS493</f>
        <v>0</v>
      </c>
      <c r="AS493" s="94" t="n">
        <f aca="false">Tabla_Simulada!AT493-Tabla_ValidaciónMétodo!AT493</f>
        <v>0</v>
      </c>
      <c r="AT493" s="81" t="n">
        <f aca="false">Tabla_Simulada!AU493-Tabla_ValidaciónMétodo!AU493</f>
        <v>0</v>
      </c>
      <c r="AU493" s="94" t="n">
        <f aca="false">Tabla_Simulada!AV493-Tabla_ValidaciónMétodo!AV493</f>
        <v>0</v>
      </c>
      <c r="AV493" s="81" t="n">
        <f aca="false">Tabla_Simulada!AW493-Tabla_ValidaciónMétodo!AW493</f>
        <v>0</v>
      </c>
      <c r="AW493" s="94" t="n">
        <f aca="false">Tabla_Simulada!AX493-Tabla_ValidaciónMétodo!AX493</f>
        <v>0</v>
      </c>
      <c r="AX493" s="81" t="n">
        <f aca="false">Tabla_Simulada!AY493-Tabla_ValidaciónMétodo!AY493</f>
        <v>0</v>
      </c>
    </row>
    <row r="494" customFormat="false" ht="13.8" hidden="false" customHeight="false" outlineLevel="0" collapsed="false">
      <c r="A494" s="89" t="s">
        <v>68</v>
      </c>
      <c r="B494" s="81" t="n">
        <f aca="false">Tabla_Simulada!B494-Tabla_ValidaciónMétodo!B494</f>
        <v>0</v>
      </c>
      <c r="C494" s="81" t="n">
        <f aca="false">Tabla_Simulada!C494-Tabla_ValidaciónMétodo!C494</f>
        <v>0</v>
      </c>
      <c r="D494" s="81" t="n">
        <f aca="false">Tabla_Simulada!D494-Tabla_ValidaciónMétodo!D494</f>
        <v>0</v>
      </c>
      <c r="E494" s="81" t="n">
        <f aca="false">Tabla_Simulada!E494-Tabla_ValidaciónMétodo!E494</f>
        <v>0</v>
      </c>
      <c r="F494" s="81" t="n">
        <f aca="false">Tabla_Simulada!F494-Tabla_ValidaciónMétodo!F494</f>
        <v>0</v>
      </c>
      <c r="G494" s="81" t="n">
        <f aca="false">Tabla_Simulada!G494-Tabla_ValidaciónMétodo!G494</f>
        <v>0</v>
      </c>
      <c r="H494" s="81" t="n">
        <f aca="false">Tabla_Simulada!H494-Tabla_ValidaciónMétodo!H494</f>
        <v>0</v>
      </c>
      <c r="I494" s="94" t="n">
        <f aca="false">Tabla_Simulada!I494-Tabla_ValidaciónMétodo!I494</f>
        <v>0</v>
      </c>
      <c r="J494" s="81" t="n">
        <f aca="false">Tabla_Simulada!J494-Tabla_ValidaciónMétodo!J494</f>
        <v>0</v>
      </c>
      <c r="K494" s="94" t="n">
        <f aca="false">Tabla_Simulada!K494-Tabla_ValidaciónMétodo!K494</f>
        <v>0</v>
      </c>
      <c r="L494" s="81" t="n">
        <f aca="false">Tabla_Simulada!L494-Tabla_ValidaciónMétodo!L494</f>
        <v>0</v>
      </c>
      <c r="M494" s="94" t="n">
        <f aca="false">Tabla_Simulada!M494-Tabla_ValidaciónMétodo!M494</f>
        <v>0</v>
      </c>
      <c r="N494" s="81" t="n">
        <f aca="false">Tabla_Simulada!N494-Tabla_ValidaciónMétodo!N494</f>
        <v>0</v>
      </c>
      <c r="O494" s="81" t="n">
        <f aca="false">Tabla_Simulada!P494-Tabla_ValidaciónMétodo!P494</f>
        <v>0</v>
      </c>
      <c r="P494" s="81" t="n">
        <f aca="false">Tabla_Simulada!Q494-Tabla_ValidaciónMétodo!Q494</f>
        <v>0</v>
      </c>
      <c r="Q494" s="81" t="n">
        <f aca="false">Tabla_Simulada!R494-Tabla_ValidaciónMétodo!R494</f>
        <v>0</v>
      </c>
      <c r="S494" s="81" t="n">
        <f aca="false">Tabla_Simulada!T494-Tabla_ValidaciónMétodo!T494</f>
        <v>0</v>
      </c>
      <c r="T494" s="81" t="n">
        <f aca="false">Tabla_Simulada!U494-Tabla_ValidaciónMétodo!U494</f>
        <v>0</v>
      </c>
      <c r="U494" s="81" t="n">
        <f aca="false">Tabla_Simulada!V494-Tabla_ValidaciónMétodo!V494</f>
        <v>0</v>
      </c>
      <c r="V494" s="81" t="n">
        <f aca="false">Tabla_Simulada!W494-Tabla_ValidaciónMétodo!W494</f>
        <v>0</v>
      </c>
      <c r="W494" s="81" t="n">
        <f aca="false">Tabla_Simulada!X494-Tabla_ValidaciónMétodo!X494</f>
        <v>0</v>
      </c>
      <c r="X494" s="81" t="n">
        <f aca="false">Tabla_Simulada!Y494-Tabla_ValidaciónMétodo!Y494</f>
        <v>0</v>
      </c>
      <c r="Y494" s="81" t="n">
        <f aca="false">Tabla_Simulada!Z494-Tabla_ValidaciónMétodo!Z494</f>
        <v>0</v>
      </c>
      <c r="Z494" s="81" t="n">
        <f aca="false">Tabla_Simulada!AA494-Tabla_ValidaciónMétodo!AA494</f>
        <v>0</v>
      </c>
      <c r="AC494" s="91" t="n">
        <f aca="false">Tabla_Simulada!AD494-Tabla_ValidaciónMétodo!AD494</f>
        <v>0</v>
      </c>
      <c r="AD494" s="92" t="n">
        <f aca="false">Tabla_Simulada!AE494-Tabla_ValidaciónMétodo!AE494</f>
        <v>0</v>
      </c>
      <c r="AE494" s="93" t="n">
        <f aca="false">Tabla_Simulada!AF494-Tabla_ValidaciónMétodo!AF494</f>
        <v>0</v>
      </c>
      <c r="AF494" s="92" t="n">
        <f aca="false">Tabla_Simulada!AG494-Tabla_ValidaciónMétodo!AG494</f>
        <v>0</v>
      </c>
      <c r="AG494" s="92" t="n">
        <f aca="false">Tabla_Simulada!AH494-Tabla_ValidaciónMétodo!AH494</f>
        <v>0</v>
      </c>
      <c r="AH494" s="92" t="n">
        <f aca="false">Tabla_Simulada!AI494-Tabla_ValidaciónMétodo!AI494</f>
        <v>0</v>
      </c>
      <c r="AI494" s="92" t="n">
        <f aca="false">Tabla_Simulada!AJ494-Tabla_ValidaciónMétodo!AJ494</f>
        <v>0</v>
      </c>
      <c r="AJ494" s="92" t="n">
        <f aca="false">Tabla_Simulada!AK494-Tabla_ValidaciónMétodo!AK494</f>
        <v>0</v>
      </c>
      <c r="AK494" s="92" t="n">
        <f aca="false">Tabla_Simulada!AL494-Tabla_ValidaciónMétodo!AL494</f>
        <v>0</v>
      </c>
      <c r="AL494" s="92" t="n">
        <f aca="false">Tabla_Simulada!AM494-Tabla_ValidaciónMétodo!AM494</f>
        <v>0</v>
      </c>
      <c r="AM494" s="92" t="n">
        <f aca="false">Tabla_Simulada!AN494-Tabla_ValidaciónMétodo!AN494</f>
        <v>0</v>
      </c>
      <c r="AO494" s="94" t="n">
        <f aca="false">Tabla_Simulada!AP494-Tabla_ValidaciónMétodo!AP494</f>
        <v>0</v>
      </c>
      <c r="AP494" s="81" t="n">
        <f aca="false">Tabla_Simulada!AQ494-Tabla_ValidaciónMétodo!AQ494</f>
        <v>0</v>
      </c>
      <c r="AQ494" s="94" t="n">
        <f aca="false">Tabla_Simulada!AR494-Tabla_ValidaciónMétodo!AR494</f>
        <v>0</v>
      </c>
      <c r="AR494" s="81" t="n">
        <f aca="false">Tabla_Simulada!AS494-Tabla_ValidaciónMétodo!AS494</f>
        <v>0</v>
      </c>
      <c r="AS494" s="94" t="n">
        <f aca="false">Tabla_Simulada!AT494-Tabla_ValidaciónMétodo!AT494</f>
        <v>0</v>
      </c>
      <c r="AT494" s="81" t="n">
        <f aca="false">Tabla_Simulada!AU494-Tabla_ValidaciónMétodo!AU494</f>
        <v>0</v>
      </c>
      <c r="AU494" s="94" t="n">
        <f aca="false">Tabla_Simulada!AV494-Tabla_ValidaciónMétodo!AV494</f>
        <v>0</v>
      </c>
      <c r="AV494" s="81" t="n">
        <f aca="false">Tabla_Simulada!AW494-Tabla_ValidaciónMétodo!AW494</f>
        <v>0</v>
      </c>
      <c r="AW494" s="94" t="n">
        <f aca="false">Tabla_Simulada!AX494-Tabla_ValidaciónMétodo!AX494</f>
        <v>0</v>
      </c>
      <c r="AX494" s="81" t="n">
        <f aca="false">Tabla_Simulada!AY494-Tabla_ValidaciónMétodo!AY494</f>
        <v>0</v>
      </c>
    </row>
    <row r="495" customFormat="false" ht="13.8" hidden="false" customHeight="false" outlineLevel="0" collapsed="false">
      <c r="A495" s="104" t="s">
        <v>71</v>
      </c>
      <c r="B495" s="108" t="n">
        <f aca="false">Tabla_Simulada!B495-Tabla_ValidaciónMétodo!B495</f>
        <v>0</v>
      </c>
      <c r="C495" s="108" t="n">
        <f aca="false">Tabla_Simulada!C495-Tabla_ValidaciónMétodo!C495</f>
        <v>0</v>
      </c>
      <c r="D495" s="108" t="n">
        <f aca="false">Tabla_Simulada!D495-Tabla_ValidaciónMétodo!D495</f>
        <v>0</v>
      </c>
      <c r="E495" s="108" t="n">
        <f aca="false">Tabla_Simulada!E495-Tabla_ValidaciónMétodo!E495</f>
        <v>0</v>
      </c>
      <c r="F495" s="108" t="n">
        <f aca="false">Tabla_Simulada!F495-Tabla_ValidaciónMétodo!F495</f>
        <v>0</v>
      </c>
      <c r="G495" s="108" t="n">
        <f aca="false">Tabla_Simulada!G495-Tabla_ValidaciónMétodo!G495</f>
        <v>0</v>
      </c>
      <c r="H495" s="108" t="n">
        <f aca="false">Tabla_Simulada!H495-Tabla_ValidaciónMétodo!H495</f>
        <v>0</v>
      </c>
      <c r="I495" s="116" t="n">
        <f aca="false">Tabla_Simulada!I495-Tabla_ValidaciónMétodo!I495</f>
        <v>0</v>
      </c>
      <c r="J495" s="108" t="n">
        <f aca="false">Tabla_Simulada!J495-Tabla_ValidaciónMétodo!J495</f>
        <v>0</v>
      </c>
      <c r="K495" s="116" t="n">
        <f aca="false">Tabla_Simulada!K495-Tabla_ValidaciónMétodo!K495</f>
        <v>0</v>
      </c>
      <c r="L495" s="108" t="n">
        <f aca="false">Tabla_Simulada!L495-Tabla_ValidaciónMétodo!L495</f>
        <v>0</v>
      </c>
      <c r="M495" s="116" t="n">
        <f aca="false">Tabla_Simulada!M495-Tabla_ValidaciónMétodo!M495</f>
        <v>0</v>
      </c>
      <c r="N495" s="108" t="n">
        <f aca="false">Tabla_Simulada!N495-Tabla_ValidaciónMétodo!N495</f>
        <v>0</v>
      </c>
      <c r="O495" s="108" t="n">
        <f aca="false">Tabla_Simulada!P495-Tabla_ValidaciónMétodo!P495</f>
        <v>0</v>
      </c>
      <c r="P495" s="108" t="n">
        <f aca="false">Tabla_Simulada!Q495-Tabla_ValidaciónMétodo!Q495</f>
        <v>0</v>
      </c>
      <c r="Q495" s="108" t="n">
        <f aca="false">Tabla_Simulada!R495-Tabla_ValidaciónMétodo!R495</f>
        <v>0</v>
      </c>
      <c r="S495" s="108" t="n">
        <f aca="false">Tabla_Simulada!T495-Tabla_ValidaciónMétodo!T495</f>
        <v>0</v>
      </c>
      <c r="T495" s="108" t="n">
        <f aca="false">Tabla_Simulada!U495-Tabla_ValidaciónMétodo!U495</f>
        <v>0</v>
      </c>
      <c r="U495" s="108" t="n">
        <f aca="false">Tabla_Simulada!V495-Tabla_ValidaciónMétodo!V495</f>
        <v>0</v>
      </c>
      <c r="V495" s="108" t="n">
        <f aca="false">Tabla_Simulada!W495-Tabla_ValidaciónMétodo!W495</f>
        <v>0</v>
      </c>
      <c r="W495" s="108" t="n">
        <f aca="false">Tabla_Simulada!X495-Tabla_ValidaciónMétodo!X495</f>
        <v>0</v>
      </c>
      <c r="X495" s="108" t="n">
        <f aca="false">Tabla_Simulada!Y495-Tabla_ValidaciónMétodo!Y495</f>
        <v>0</v>
      </c>
      <c r="Y495" s="108" t="n">
        <f aca="false">Tabla_Simulada!Z495-Tabla_ValidaciónMétodo!Z495</f>
        <v>0</v>
      </c>
      <c r="Z495" s="108" t="n">
        <f aca="false">Tabla_Simulada!AA495-Tabla_ValidaciónMétodo!AA495</f>
        <v>0</v>
      </c>
      <c r="AB495" s="112" t="s">
        <v>295</v>
      </c>
      <c r="AC495" s="112" t="n">
        <f aca="false">Tabla_Simulada!AD495-Tabla_ValidaciónMétodo!AD495</f>
        <v>0</v>
      </c>
      <c r="AD495" s="111"/>
      <c r="AE495" s="113" t="n">
        <f aca="false">Tabla_Simulada!AF495-Tabla_ValidaciónMétodo!AF495</f>
        <v>0</v>
      </c>
      <c r="AF495" s="111"/>
      <c r="AG495" s="114" t="n">
        <f aca="false">Tabla_Simulada!AH495-Tabla_ValidaciónMétodo!AH495</f>
        <v>0</v>
      </c>
      <c r="AH495" s="111"/>
      <c r="AI495" s="114" t="n">
        <f aca="false">Tabla_Simulada!AJ495-Tabla_ValidaciónMétodo!AJ495</f>
        <v>0</v>
      </c>
      <c r="AJ495" s="111"/>
      <c r="AK495" s="114" t="n">
        <f aca="false">Tabla_Simulada!AL495-Tabla_ValidaciónMétodo!AL495</f>
        <v>0</v>
      </c>
      <c r="AL495" s="115"/>
      <c r="AM495" s="114" t="n">
        <f aca="false">Tabla_Simulada!AN495-Tabla_ValidaciónMétodo!AN495</f>
        <v>0</v>
      </c>
      <c r="AO495" s="116" t="n">
        <f aca="false">Tabla_Simulada!AP495-Tabla_ValidaciónMétodo!AP495</f>
        <v>0</v>
      </c>
      <c r="AP495" s="108" t="n">
        <f aca="false">Tabla_Simulada!AQ495-Tabla_ValidaciónMétodo!AQ495</f>
        <v>0</v>
      </c>
      <c r="AQ495" s="116" t="n">
        <f aca="false">Tabla_Simulada!AR495-Tabla_ValidaciónMétodo!AR495</f>
        <v>0</v>
      </c>
      <c r="AR495" s="108" t="n">
        <f aca="false">Tabla_Simulada!AS495-Tabla_ValidaciónMétodo!AS495</f>
        <v>0</v>
      </c>
      <c r="AS495" s="116" t="n">
        <f aca="false">Tabla_Simulada!AT495-Tabla_ValidaciónMétodo!AT495</f>
        <v>0</v>
      </c>
      <c r="AT495" s="108" t="n">
        <f aca="false">Tabla_Simulada!AU495-Tabla_ValidaciónMétodo!AU495</f>
        <v>0</v>
      </c>
      <c r="AU495" s="116" t="n">
        <f aca="false">Tabla_Simulada!AV495-Tabla_ValidaciónMétodo!AV495</f>
        <v>0</v>
      </c>
      <c r="AV495" s="108" t="n">
        <f aca="false">Tabla_Simulada!AW495-Tabla_ValidaciónMétodo!AW495</f>
        <v>0</v>
      </c>
      <c r="AW495" s="116" t="n">
        <f aca="false">Tabla_Simulada!AX495-Tabla_ValidaciónMétodo!AX495</f>
        <v>0</v>
      </c>
      <c r="AX495" s="108" t="n">
        <f aca="false">Tabla_Simulada!AY495-Tabla_ValidaciónMétodo!AY495</f>
        <v>0</v>
      </c>
    </row>
    <row r="496" customFormat="false" ht="13.8" hidden="false" customHeight="false" outlineLevel="0" collapsed="false">
      <c r="A496" s="57" t="s">
        <v>72</v>
      </c>
      <c r="AB496" s="112" t="s">
        <v>296</v>
      </c>
      <c r="AC496" s="112" t="n">
        <f aca="false">Tabla_Simulada!AD496-Tabla_ValidaciónMétodo!AD496</f>
        <v>0</v>
      </c>
      <c r="AD496" s="111"/>
      <c r="AE496" s="113" t="n">
        <f aca="false">Tabla_Simulada!AF496-Tabla_ValidaciónMétodo!AF496</f>
        <v>0</v>
      </c>
      <c r="AF496" s="111"/>
      <c r="AG496" s="114" t="n">
        <f aca="false">Tabla_Simulada!AH496-Tabla_ValidaciónMétodo!AH496</f>
        <v>0</v>
      </c>
      <c r="AH496" s="111"/>
      <c r="AI496" s="114" t="n">
        <f aca="false">Tabla_Simulada!AJ496-Tabla_ValidaciónMétodo!AJ496</f>
        <v>0</v>
      </c>
      <c r="AJ496" s="111"/>
      <c r="AK496" s="114" t="n">
        <f aca="false">Tabla_Simulada!AL496-Tabla_ValidaciónMétodo!AL496</f>
        <v>0</v>
      </c>
      <c r="AL496" s="111"/>
      <c r="AM496" s="114"/>
    </row>
    <row r="497" customFormat="false" ht="13.8" hidden="false" customHeight="false" outlineLevel="0" collapsed="false">
      <c r="A497" s="57" t="s">
        <v>196</v>
      </c>
    </row>
    <row r="498" customFormat="false" ht="13.8" hidden="false" customHeight="false" outlineLevel="0" collapsed="false">
      <c r="A498" s="126"/>
    </row>
    <row r="499" customFormat="false" ht="13.8" hidden="false" customHeight="false" outlineLevel="0" collapsed="false">
      <c r="A499" s="126"/>
    </row>
    <row r="500" customFormat="false" ht="13.8" hidden="false" customHeight="false" outlineLevel="0" collapsed="false">
      <c r="A500" s="126"/>
    </row>
    <row r="501" customFormat="false" ht="13.8" hidden="false" customHeight="false" outlineLevel="0" collapsed="false">
      <c r="A501" s="16" t="str">
        <f aca="false">"Tabla " &amp; TEXT((ROW()+24) / 35, "0")</f>
        <v>Tabla 15</v>
      </c>
      <c r="B501" s="16"/>
      <c r="C501" s="16"/>
      <c r="D501" s="16"/>
      <c r="E501" s="16"/>
      <c r="F501" s="16"/>
      <c r="G501" s="16"/>
      <c r="H501" s="16"/>
      <c r="I501" s="16"/>
      <c r="J501" s="16"/>
      <c r="S501" s="189"/>
      <c r="T501" s="189"/>
      <c r="U501" s="189"/>
      <c r="V501" s="189"/>
      <c r="W501" s="189"/>
      <c r="X501" s="189"/>
      <c r="Y501" s="189"/>
      <c r="Z501" s="189"/>
    </row>
    <row r="502" customFormat="false" ht="13.8" hidden="false" customHeight="false" outlineLevel="0" collapsed="false">
      <c r="A502" s="16" t="s">
        <v>205</v>
      </c>
      <c r="B502" s="16"/>
      <c r="C502" s="16"/>
      <c r="D502" s="16"/>
      <c r="E502" s="16"/>
      <c r="F502" s="16"/>
      <c r="G502" s="16"/>
      <c r="H502" s="16"/>
      <c r="I502" s="16"/>
      <c r="J502" s="16"/>
      <c r="S502" s="189"/>
      <c r="T502" s="189"/>
      <c r="U502" s="189"/>
      <c r="V502" s="189"/>
      <c r="W502" s="189"/>
      <c r="X502" s="189"/>
      <c r="Y502" s="189"/>
      <c r="Z502" s="189"/>
    </row>
    <row r="503" customFormat="false" ht="15.8" hidden="false" customHeight="true" outlineLevel="0" collapsed="false">
      <c r="A503" s="66" t="s">
        <v>30</v>
      </c>
      <c r="B503" s="136" t="s">
        <v>275</v>
      </c>
      <c r="C503" s="136"/>
      <c r="D503" s="136"/>
      <c r="E503" s="136"/>
      <c r="F503" s="136"/>
      <c r="G503" s="136"/>
      <c r="H503" s="136"/>
      <c r="I503" s="69" t="s">
        <v>32</v>
      </c>
      <c r="J503" s="69" t="s">
        <v>33</v>
      </c>
      <c r="K503" s="69" t="s">
        <v>276</v>
      </c>
      <c r="L503" s="69" t="s">
        <v>277</v>
      </c>
      <c r="M503" s="69" t="s">
        <v>278</v>
      </c>
      <c r="N503" s="69" t="s">
        <v>34</v>
      </c>
      <c r="O503" s="69" t="s">
        <v>280</v>
      </c>
      <c r="P503" s="69" t="s">
        <v>281</v>
      </c>
      <c r="Q503" s="69" t="s">
        <v>282</v>
      </c>
      <c r="S503" s="136" t="s">
        <v>275</v>
      </c>
      <c r="T503" s="136"/>
      <c r="U503" s="136"/>
      <c r="V503" s="136"/>
      <c r="W503" s="136"/>
      <c r="X503" s="136"/>
      <c r="Y503" s="136"/>
      <c r="Z503" s="136"/>
      <c r="AC503" s="73" t="s">
        <v>284</v>
      </c>
      <c r="AD503" s="73"/>
      <c r="AE503" s="73" t="s">
        <v>285</v>
      </c>
      <c r="AF503" s="73"/>
      <c r="AG503" s="73" t="s">
        <v>286</v>
      </c>
      <c r="AH503" s="73"/>
      <c r="AI503" s="73" t="s">
        <v>287</v>
      </c>
      <c r="AJ503" s="73"/>
      <c r="AK503" s="73" t="s">
        <v>288</v>
      </c>
      <c r="AL503" s="73"/>
      <c r="AM503" s="74" t="s">
        <v>289</v>
      </c>
      <c r="AO503" s="73" t="s">
        <v>284</v>
      </c>
      <c r="AP503" s="73"/>
      <c r="AQ503" s="73" t="s">
        <v>285</v>
      </c>
      <c r="AR503" s="73"/>
      <c r="AS503" s="73" t="s">
        <v>286</v>
      </c>
      <c r="AT503" s="73"/>
      <c r="AU503" s="73" t="s">
        <v>287</v>
      </c>
      <c r="AV503" s="73"/>
      <c r="AW503" s="74" t="s">
        <v>288</v>
      </c>
      <c r="AX503" s="74"/>
    </row>
    <row r="504" customFormat="false" ht="37.3" hidden="false" customHeight="false" outlineLevel="0" collapsed="false">
      <c r="A504" s="66"/>
      <c r="B504" s="137" t="s">
        <v>206</v>
      </c>
      <c r="C504" s="137" t="s">
        <v>207</v>
      </c>
      <c r="D504" s="137" t="s">
        <v>208</v>
      </c>
      <c r="E504" s="137" t="s">
        <v>209</v>
      </c>
      <c r="F504" s="137" t="s">
        <v>210</v>
      </c>
      <c r="G504" s="137" t="s">
        <v>211</v>
      </c>
      <c r="H504" s="137" t="s">
        <v>212</v>
      </c>
      <c r="I504" s="69"/>
      <c r="J504" s="69"/>
      <c r="K504" s="69"/>
      <c r="L504" s="69"/>
      <c r="M504" s="69"/>
      <c r="N504" s="69"/>
      <c r="O504" s="69"/>
      <c r="P504" s="69"/>
      <c r="Q504" s="69"/>
      <c r="S504" s="137" t="s">
        <v>206</v>
      </c>
      <c r="T504" s="137" t="s">
        <v>207</v>
      </c>
      <c r="U504" s="137" t="s">
        <v>208</v>
      </c>
      <c r="V504" s="137" t="s">
        <v>209</v>
      </c>
      <c r="W504" s="137" t="s">
        <v>210</v>
      </c>
      <c r="X504" s="137" t="s">
        <v>211</v>
      </c>
      <c r="Y504" s="137" t="s">
        <v>212</v>
      </c>
      <c r="Z504" s="69" t="s">
        <v>43</v>
      </c>
      <c r="AC504" s="73" t="s">
        <v>290</v>
      </c>
      <c r="AD504" s="73" t="s">
        <v>291</v>
      </c>
      <c r="AE504" s="73" t="s">
        <v>290</v>
      </c>
      <c r="AF504" s="73" t="s">
        <v>291</v>
      </c>
      <c r="AG504" s="73" t="s">
        <v>290</v>
      </c>
      <c r="AH504" s="73" t="s">
        <v>291</v>
      </c>
      <c r="AI504" s="73" t="s">
        <v>290</v>
      </c>
      <c r="AJ504" s="73" t="s">
        <v>291</v>
      </c>
      <c r="AK504" s="73" t="s">
        <v>290</v>
      </c>
      <c r="AL504" s="73" t="s">
        <v>291</v>
      </c>
      <c r="AM504" s="75" t="s">
        <v>292</v>
      </c>
      <c r="AO504" s="73" t="s">
        <v>293</v>
      </c>
      <c r="AP504" s="73" t="s">
        <v>294</v>
      </c>
      <c r="AQ504" s="73" t="s">
        <v>293</v>
      </c>
      <c r="AR504" s="73" t="s">
        <v>294</v>
      </c>
      <c r="AS504" s="73" t="s">
        <v>293</v>
      </c>
      <c r="AT504" s="73" t="s">
        <v>294</v>
      </c>
      <c r="AU504" s="73" t="s">
        <v>293</v>
      </c>
      <c r="AV504" s="73" t="s">
        <v>294</v>
      </c>
      <c r="AW504" s="73" t="s">
        <v>293</v>
      </c>
      <c r="AX504" s="75" t="s">
        <v>294</v>
      </c>
    </row>
    <row r="505" customFormat="false" ht="13.8" hidden="false" customHeight="false" outlineLevel="0" collapsed="false">
      <c r="A505" s="76" t="s">
        <v>44</v>
      </c>
      <c r="B505" s="79" t="n">
        <f aca="false">Tabla_Simulada!B505-Tabla_ValidaciónMétodo!B505</f>
        <v>0</v>
      </c>
      <c r="C505" s="79" t="n">
        <f aca="false">Tabla_Simulada!C505-Tabla_ValidaciónMétodo!C505</f>
        <v>0</v>
      </c>
      <c r="D505" s="79" t="n">
        <f aca="false">Tabla_Simulada!D505-Tabla_ValidaciónMétodo!D505</f>
        <v>0</v>
      </c>
      <c r="E505" s="79" t="n">
        <f aca="false">Tabla_Simulada!E505-Tabla_ValidaciónMétodo!E505</f>
        <v>0</v>
      </c>
      <c r="F505" s="79" t="n">
        <f aca="false">Tabla_Simulada!F505-Tabla_ValidaciónMétodo!F505</f>
        <v>0</v>
      </c>
      <c r="G505" s="79" t="n">
        <f aca="false">Tabla_Simulada!G505-Tabla_ValidaciónMétodo!G505</f>
        <v>0</v>
      </c>
      <c r="H505" s="79" t="n">
        <f aca="false">Tabla_Simulada!H505-Tabla_ValidaciónMétodo!H505</f>
        <v>0</v>
      </c>
      <c r="I505" s="190" t="n">
        <f aca="false">Tabla_Simulada!I505-Tabla_ValidaciónMétodo!I505</f>
        <v>0</v>
      </c>
      <c r="J505" s="79" t="n">
        <f aca="false">Tabla_Simulada!J505-Tabla_ValidaciónMétodo!J505</f>
        <v>0</v>
      </c>
      <c r="K505" s="190" t="n">
        <f aca="false">Tabla_Simulada!K505-Tabla_ValidaciónMétodo!K505</f>
        <v>0</v>
      </c>
      <c r="L505" s="81" t="n">
        <f aca="false">Tabla_Simulada!L505-Tabla_ValidaciónMétodo!L505</f>
        <v>0</v>
      </c>
      <c r="M505" s="191" t="n">
        <f aca="false">Tabla_Simulada!M505-Tabla_ValidaciónMétodo!M505</f>
        <v>0</v>
      </c>
      <c r="N505" s="81" t="n">
        <f aca="false">Tabla_Simulada!N505-Tabla_ValidaciónMétodo!N505</f>
        <v>0</v>
      </c>
      <c r="O505" s="81" t="n">
        <f aca="false">Tabla_Simulada!P505-Tabla_ValidaciónMétodo!P505</f>
        <v>0</v>
      </c>
      <c r="P505" s="81" t="n">
        <f aca="false">Tabla_Simulada!Q505-Tabla_ValidaciónMétodo!Q505</f>
        <v>0</v>
      </c>
      <c r="Q505" s="81" t="n">
        <f aca="false">Tabla_Simulada!R505-Tabla_ValidaciónMétodo!R505</f>
        <v>0</v>
      </c>
      <c r="S505" s="79" t="n">
        <f aca="false">Tabla_Simulada!T505-Tabla_ValidaciónMétodo!T505</f>
        <v>0</v>
      </c>
      <c r="T505" s="79" t="n">
        <f aca="false">Tabla_Simulada!U505-Tabla_ValidaciónMétodo!U505</f>
        <v>0</v>
      </c>
      <c r="U505" s="79" t="n">
        <f aca="false">Tabla_Simulada!V505-Tabla_ValidaciónMétodo!V505</f>
        <v>0</v>
      </c>
      <c r="V505" s="79" t="n">
        <f aca="false">Tabla_Simulada!W505-Tabla_ValidaciónMétodo!W505</f>
        <v>0</v>
      </c>
      <c r="W505" s="79" t="n">
        <f aca="false">Tabla_Simulada!X505-Tabla_ValidaciónMétodo!X505</f>
        <v>0</v>
      </c>
      <c r="X505" s="79" t="n">
        <f aca="false">Tabla_Simulada!Y505-Tabla_ValidaciónMétodo!Y505</f>
        <v>0</v>
      </c>
      <c r="Y505" s="79" t="n">
        <f aca="false">Tabla_Simulada!Z505-Tabla_ValidaciónMétodo!Z505</f>
        <v>0</v>
      </c>
      <c r="Z505" s="79" t="n">
        <f aca="false">Tabla_Simulada!AA505-Tabla_ValidaciónMétodo!AA505</f>
        <v>0</v>
      </c>
      <c r="AC505" s="192" t="n">
        <f aca="false">Tabla_Simulada!AD505-Tabla_ValidaciónMétodo!AD505</f>
        <v>0</v>
      </c>
      <c r="AD505" s="192" t="n">
        <f aca="false">Tabla_Simulada!AE505-Tabla_ValidaciónMétodo!AE505</f>
        <v>0</v>
      </c>
      <c r="AE505" s="192" t="n">
        <f aca="false">Tabla_Simulada!AF505-Tabla_ValidaciónMétodo!AF505</f>
        <v>0</v>
      </c>
      <c r="AF505" s="192" t="n">
        <f aca="false">Tabla_Simulada!AG505-Tabla_ValidaciónMétodo!AG505</f>
        <v>0</v>
      </c>
      <c r="AG505" s="192" t="n">
        <f aca="false">Tabla_Simulada!AH505-Tabla_ValidaciónMétodo!AH505</f>
        <v>0</v>
      </c>
      <c r="AH505" s="192" t="n">
        <f aca="false">Tabla_Simulada!AI505-Tabla_ValidaciónMétodo!AI505</f>
        <v>0</v>
      </c>
      <c r="AI505" s="192" t="n">
        <f aca="false">Tabla_Simulada!AJ505-Tabla_ValidaciónMétodo!AJ505</f>
        <v>0</v>
      </c>
      <c r="AJ505" s="192" t="n">
        <f aca="false">Tabla_Simulada!AK505-Tabla_ValidaciónMétodo!AK505</f>
        <v>0</v>
      </c>
      <c r="AK505" s="192" t="n">
        <f aca="false">Tabla_Simulada!AL505-Tabla_ValidaciónMétodo!AL505</f>
        <v>0</v>
      </c>
      <c r="AL505" s="192" t="n">
        <f aca="false">Tabla_Simulada!AM505-Tabla_ValidaciónMétodo!AM505</f>
        <v>0</v>
      </c>
      <c r="AM505" s="192" t="n">
        <f aca="false">Tabla_Simulada!AN505-Tabla_ValidaciónMétodo!AN505</f>
        <v>0</v>
      </c>
      <c r="AO505" s="193" t="n">
        <f aca="false">Tabla_Simulada!AP505-Tabla_ValidaciónMétodo!AP505</f>
        <v>0</v>
      </c>
      <c r="AP505" s="193" t="n">
        <f aca="false">Tabla_Simulada!AQ505-Tabla_ValidaciónMétodo!AQ505</f>
        <v>0</v>
      </c>
      <c r="AQ505" s="193" t="n">
        <f aca="false">Tabla_Simulada!AR505-Tabla_ValidaciónMétodo!AR505</f>
        <v>0</v>
      </c>
      <c r="AR505" s="193" t="n">
        <f aca="false">Tabla_Simulada!AS505-Tabla_ValidaciónMétodo!AS505</f>
        <v>0</v>
      </c>
      <c r="AS505" s="193" t="n">
        <f aca="false">Tabla_Simulada!AT505-Tabla_ValidaciónMétodo!AT505</f>
        <v>0</v>
      </c>
      <c r="AT505" s="193" t="n">
        <f aca="false">Tabla_Simulada!AU505-Tabla_ValidaciónMétodo!AU505</f>
        <v>0</v>
      </c>
      <c r="AU505" s="193" t="n">
        <f aca="false">Tabla_Simulada!AV505-Tabla_ValidaciónMétodo!AV505</f>
        <v>0</v>
      </c>
      <c r="AV505" s="193" t="n">
        <f aca="false">Tabla_Simulada!AW505-Tabla_ValidaciónMétodo!AW505</f>
        <v>0</v>
      </c>
      <c r="AW505" s="193" t="n">
        <f aca="false">Tabla_Simulada!AX505-Tabla_ValidaciónMétodo!AX505</f>
        <v>0</v>
      </c>
      <c r="AX505" s="193" t="n">
        <f aca="false">Tabla_Simulada!AY505-Tabla_ValidaciónMétodo!AY505</f>
        <v>0</v>
      </c>
    </row>
    <row r="506" customFormat="false" ht="13.8" hidden="false" customHeight="false" outlineLevel="0" collapsed="false">
      <c r="A506" s="89" t="s">
        <v>45</v>
      </c>
      <c r="B506" s="81" t="n">
        <f aca="false">Tabla_Simulada!B506-Tabla_ValidaciónMétodo!B506</f>
        <v>0</v>
      </c>
      <c r="C506" s="81" t="n">
        <f aca="false">Tabla_Simulada!C506-Tabla_ValidaciónMétodo!C506</f>
        <v>0</v>
      </c>
      <c r="D506" s="81" t="n">
        <f aca="false">Tabla_Simulada!D506-Tabla_ValidaciónMétodo!D506</f>
        <v>0</v>
      </c>
      <c r="E506" s="81" t="n">
        <f aca="false">Tabla_Simulada!E506-Tabla_ValidaciónMétodo!E506</f>
        <v>0</v>
      </c>
      <c r="F506" s="81" t="n">
        <f aca="false">Tabla_Simulada!F506-Tabla_ValidaciónMétodo!F506</f>
        <v>0</v>
      </c>
      <c r="G506" s="81" t="n">
        <f aca="false">Tabla_Simulada!G506-Tabla_ValidaciónMétodo!G506</f>
        <v>0</v>
      </c>
      <c r="H506" s="81" t="n">
        <f aca="false">Tabla_Simulada!H506-Tabla_ValidaciónMétodo!H506</f>
        <v>0</v>
      </c>
      <c r="I506" s="191" t="n">
        <f aca="false">Tabla_Simulada!I506-Tabla_ValidaciónMétodo!I506</f>
        <v>0</v>
      </c>
      <c r="J506" s="81" t="n">
        <f aca="false">Tabla_Simulada!J506-Tabla_ValidaciónMétodo!J506</f>
        <v>0</v>
      </c>
      <c r="K506" s="191" t="n">
        <f aca="false">Tabla_Simulada!K506-Tabla_ValidaciónMétodo!K506</f>
        <v>0</v>
      </c>
      <c r="L506" s="81" t="n">
        <f aca="false">Tabla_Simulada!L506-Tabla_ValidaciónMétodo!L506</f>
        <v>0</v>
      </c>
      <c r="M506" s="191" t="n">
        <f aca="false">Tabla_Simulada!M506-Tabla_ValidaciónMétodo!M506</f>
        <v>0</v>
      </c>
      <c r="N506" s="81" t="n">
        <f aca="false">Tabla_Simulada!N506-Tabla_ValidaciónMétodo!N506</f>
        <v>0</v>
      </c>
      <c r="O506" s="81" t="n">
        <f aca="false">Tabla_Simulada!P506-Tabla_ValidaciónMétodo!P506</f>
        <v>0</v>
      </c>
      <c r="P506" s="81" t="n">
        <f aca="false">Tabla_Simulada!Q506-Tabla_ValidaciónMétodo!Q506</f>
        <v>0</v>
      </c>
      <c r="Q506" s="81" t="n">
        <f aca="false">Tabla_Simulada!R506-Tabla_ValidaciónMétodo!R506</f>
        <v>0</v>
      </c>
      <c r="S506" s="81" t="n">
        <f aca="false">Tabla_Simulada!T506-Tabla_ValidaciónMétodo!T506</f>
        <v>0</v>
      </c>
      <c r="T506" s="81" t="n">
        <f aca="false">Tabla_Simulada!U506-Tabla_ValidaciónMétodo!U506</f>
        <v>0</v>
      </c>
      <c r="U506" s="81" t="n">
        <f aca="false">Tabla_Simulada!V506-Tabla_ValidaciónMétodo!V506</f>
        <v>0</v>
      </c>
      <c r="V506" s="81" t="n">
        <f aca="false">Tabla_Simulada!W506-Tabla_ValidaciónMétodo!W506</f>
        <v>0</v>
      </c>
      <c r="W506" s="81" t="n">
        <f aca="false">Tabla_Simulada!X506-Tabla_ValidaciónMétodo!X506</f>
        <v>0</v>
      </c>
      <c r="X506" s="81" t="n">
        <f aca="false">Tabla_Simulada!Y506-Tabla_ValidaciónMétodo!Y506</f>
        <v>0</v>
      </c>
      <c r="Y506" s="81" t="n">
        <f aca="false">Tabla_Simulada!Z506-Tabla_ValidaciónMétodo!Z506</f>
        <v>0</v>
      </c>
      <c r="Z506" s="81" t="n">
        <f aca="false">Tabla_Simulada!AA506-Tabla_ValidaciónMétodo!AA506</f>
        <v>0</v>
      </c>
      <c r="AC506" s="194" t="n">
        <f aca="false">Tabla_Simulada!AD506-Tabla_ValidaciónMétodo!AD506</f>
        <v>0</v>
      </c>
      <c r="AD506" s="194" t="n">
        <f aca="false">Tabla_Simulada!AE506-Tabla_ValidaciónMétodo!AE506</f>
        <v>0</v>
      </c>
      <c r="AE506" s="194" t="n">
        <f aca="false">Tabla_Simulada!AF506-Tabla_ValidaciónMétodo!AF506</f>
        <v>0</v>
      </c>
      <c r="AF506" s="194" t="n">
        <f aca="false">Tabla_Simulada!AG506-Tabla_ValidaciónMétodo!AG506</f>
        <v>0</v>
      </c>
      <c r="AG506" s="194" t="n">
        <f aca="false">Tabla_Simulada!AH506-Tabla_ValidaciónMétodo!AH506</f>
        <v>0</v>
      </c>
      <c r="AH506" s="194" t="n">
        <f aca="false">Tabla_Simulada!AI506-Tabla_ValidaciónMétodo!AI506</f>
        <v>0</v>
      </c>
      <c r="AI506" s="194" t="n">
        <f aca="false">Tabla_Simulada!AJ506-Tabla_ValidaciónMétodo!AJ506</f>
        <v>0</v>
      </c>
      <c r="AJ506" s="194" t="n">
        <f aca="false">Tabla_Simulada!AK506-Tabla_ValidaciónMétodo!AK506</f>
        <v>0</v>
      </c>
      <c r="AK506" s="194" t="n">
        <f aca="false">Tabla_Simulada!AL506-Tabla_ValidaciónMétodo!AL506</f>
        <v>0</v>
      </c>
      <c r="AL506" s="194" t="n">
        <f aca="false">Tabla_Simulada!AM506-Tabla_ValidaciónMétodo!AM506</f>
        <v>0</v>
      </c>
      <c r="AM506" s="194" t="n">
        <f aca="false">Tabla_Simulada!AN506-Tabla_ValidaciónMétodo!AN506</f>
        <v>0</v>
      </c>
      <c r="AO506" s="195" t="n">
        <f aca="false">Tabla_Simulada!AP506-Tabla_ValidaciónMétodo!AP506</f>
        <v>0</v>
      </c>
      <c r="AP506" s="195" t="n">
        <f aca="false">Tabla_Simulada!AQ506-Tabla_ValidaciónMétodo!AQ506</f>
        <v>0</v>
      </c>
      <c r="AQ506" s="195" t="n">
        <f aca="false">Tabla_Simulada!AR506-Tabla_ValidaciónMétodo!AR506</f>
        <v>0</v>
      </c>
      <c r="AR506" s="195" t="n">
        <f aca="false">Tabla_Simulada!AS506-Tabla_ValidaciónMétodo!AS506</f>
        <v>0</v>
      </c>
      <c r="AS506" s="195" t="n">
        <f aca="false">Tabla_Simulada!AT506-Tabla_ValidaciónMétodo!AT506</f>
        <v>0</v>
      </c>
      <c r="AT506" s="195" t="n">
        <f aca="false">Tabla_Simulada!AU506-Tabla_ValidaciónMétodo!AU506</f>
        <v>0</v>
      </c>
      <c r="AU506" s="195" t="n">
        <f aca="false">Tabla_Simulada!AV506-Tabla_ValidaciónMétodo!AV506</f>
        <v>0</v>
      </c>
      <c r="AV506" s="195" t="n">
        <f aca="false">Tabla_Simulada!AW506-Tabla_ValidaciónMétodo!AW506</f>
        <v>0</v>
      </c>
      <c r="AW506" s="195" t="n">
        <f aca="false">Tabla_Simulada!AX506-Tabla_ValidaciónMétodo!AX506</f>
        <v>0</v>
      </c>
      <c r="AX506" s="195" t="n">
        <f aca="false">Tabla_Simulada!AY506-Tabla_ValidaciónMétodo!AY506</f>
        <v>0</v>
      </c>
    </row>
    <row r="507" customFormat="false" ht="13.8" hidden="false" customHeight="false" outlineLevel="0" collapsed="false">
      <c r="A507" s="89" t="s">
        <v>46</v>
      </c>
      <c r="B507" s="81" t="n">
        <f aca="false">Tabla_Simulada!B507-Tabla_ValidaciónMétodo!B507</f>
        <v>0</v>
      </c>
      <c r="C507" s="81" t="n">
        <f aca="false">Tabla_Simulada!C507-Tabla_ValidaciónMétodo!C507</f>
        <v>0</v>
      </c>
      <c r="D507" s="81" t="n">
        <f aca="false">Tabla_Simulada!D507-Tabla_ValidaciónMétodo!D507</f>
        <v>0</v>
      </c>
      <c r="E507" s="81" t="n">
        <f aca="false">Tabla_Simulada!E507-Tabla_ValidaciónMétodo!E507</f>
        <v>0</v>
      </c>
      <c r="F507" s="81" t="n">
        <f aca="false">Tabla_Simulada!F507-Tabla_ValidaciónMétodo!F507</f>
        <v>0</v>
      </c>
      <c r="G507" s="81" t="n">
        <f aca="false">Tabla_Simulada!G507-Tabla_ValidaciónMétodo!G507</f>
        <v>0</v>
      </c>
      <c r="H507" s="81" t="n">
        <f aca="false">Tabla_Simulada!H507-Tabla_ValidaciónMétodo!H507</f>
        <v>0</v>
      </c>
      <c r="I507" s="191" t="n">
        <f aca="false">Tabla_Simulada!I507-Tabla_ValidaciónMétodo!I507</f>
        <v>0</v>
      </c>
      <c r="J507" s="81" t="n">
        <f aca="false">Tabla_Simulada!J507-Tabla_ValidaciónMétodo!J507</f>
        <v>0</v>
      </c>
      <c r="K507" s="191" t="n">
        <f aca="false">Tabla_Simulada!K507-Tabla_ValidaciónMétodo!K507</f>
        <v>0</v>
      </c>
      <c r="L507" s="81" t="n">
        <f aca="false">Tabla_Simulada!L507-Tabla_ValidaciónMétodo!L507</f>
        <v>0</v>
      </c>
      <c r="M507" s="191" t="n">
        <f aca="false">Tabla_Simulada!M507-Tabla_ValidaciónMétodo!M507</f>
        <v>0</v>
      </c>
      <c r="N507" s="81" t="n">
        <f aca="false">Tabla_Simulada!N507-Tabla_ValidaciónMétodo!N507</f>
        <v>0</v>
      </c>
      <c r="O507" s="81" t="n">
        <f aca="false">Tabla_Simulada!P507-Tabla_ValidaciónMétodo!P507</f>
        <v>0</v>
      </c>
      <c r="P507" s="81" t="n">
        <f aca="false">Tabla_Simulada!Q507-Tabla_ValidaciónMétodo!Q507</f>
        <v>0</v>
      </c>
      <c r="Q507" s="81" t="n">
        <f aca="false">Tabla_Simulada!R507-Tabla_ValidaciónMétodo!R507</f>
        <v>0</v>
      </c>
      <c r="S507" s="81" t="n">
        <f aca="false">Tabla_Simulada!T507-Tabla_ValidaciónMétodo!T507</f>
        <v>0</v>
      </c>
      <c r="T507" s="81" t="n">
        <f aca="false">Tabla_Simulada!U507-Tabla_ValidaciónMétodo!U507</f>
        <v>0</v>
      </c>
      <c r="U507" s="81" t="n">
        <f aca="false">Tabla_Simulada!V507-Tabla_ValidaciónMétodo!V507</f>
        <v>0</v>
      </c>
      <c r="V507" s="81" t="n">
        <f aca="false">Tabla_Simulada!W507-Tabla_ValidaciónMétodo!W507</f>
        <v>0</v>
      </c>
      <c r="W507" s="81" t="n">
        <f aca="false">Tabla_Simulada!X507-Tabla_ValidaciónMétodo!X507</f>
        <v>0</v>
      </c>
      <c r="X507" s="81" t="n">
        <f aca="false">Tabla_Simulada!Y507-Tabla_ValidaciónMétodo!Y507</f>
        <v>0</v>
      </c>
      <c r="Y507" s="81" t="n">
        <f aca="false">Tabla_Simulada!Z507-Tabla_ValidaciónMétodo!Z507</f>
        <v>0</v>
      </c>
      <c r="Z507" s="81" t="n">
        <f aca="false">Tabla_Simulada!AA507-Tabla_ValidaciónMétodo!AA507</f>
        <v>0</v>
      </c>
      <c r="AC507" s="194" t="n">
        <f aca="false">Tabla_Simulada!AD507-Tabla_ValidaciónMétodo!AD507</f>
        <v>0</v>
      </c>
      <c r="AD507" s="194" t="n">
        <f aca="false">Tabla_Simulada!AE507-Tabla_ValidaciónMétodo!AE507</f>
        <v>0</v>
      </c>
      <c r="AE507" s="194" t="n">
        <f aca="false">Tabla_Simulada!AF507-Tabla_ValidaciónMétodo!AF507</f>
        <v>0</v>
      </c>
      <c r="AF507" s="194" t="n">
        <f aca="false">Tabla_Simulada!AG507-Tabla_ValidaciónMétodo!AG507</f>
        <v>0</v>
      </c>
      <c r="AG507" s="194" t="n">
        <f aca="false">Tabla_Simulada!AH507-Tabla_ValidaciónMétodo!AH507</f>
        <v>0</v>
      </c>
      <c r="AH507" s="194" t="n">
        <f aca="false">Tabla_Simulada!AI507-Tabla_ValidaciónMétodo!AI507</f>
        <v>0</v>
      </c>
      <c r="AI507" s="194" t="n">
        <f aca="false">Tabla_Simulada!AJ507-Tabla_ValidaciónMétodo!AJ507</f>
        <v>0</v>
      </c>
      <c r="AJ507" s="194" t="n">
        <f aca="false">Tabla_Simulada!AK507-Tabla_ValidaciónMétodo!AK507</f>
        <v>0</v>
      </c>
      <c r="AK507" s="194" t="n">
        <f aca="false">Tabla_Simulada!AL507-Tabla_ValidaciónMétodo!AL507</f>
        <v>0</v>
      </c>
      <c r="AL507" s="194" t="n">
        <f aca="false">Tabla_Simulada!AM507-Tabla_ValidaciónMétodo!AM507</f>
        <v>0</v>
      </c>
      <c r="AM507" s="194" t="n">
        <f aca="false">Tabla_Simulada!AN507-Tabla_ValidaciónMétodo!AN507</f>
        <v>0</v>
      </c>
      <c r="AO507" s="195" t="n">
        <f aca="false">Tabla_Simulada!AP507-Tabla_ValidaciónMétodo!AP507</f>
        <v>0</v>
      </c>
      <c r="AP507" s="195" t="n">
        <f aca="false">Tabla_Simulada!AQ507-Tabla_ValidaciónMétodo!AQ507</f>
        <v>0</v>
      </c>
      <c r="AQ507" s="195" t="n">
        <f aca="false">Tabla_Simulada!AR507-Tabla_ValidaciónMétodo!AR507</f>
        <v>0</v>
      </c>
      <c r="AR507" s="195" t="n">
        <f aca="false">Tabla_Simulada!AS507-Tabla_ValidaciónMétodo!AS507</f>
        <v>0</v>
      </c>
      <c r="AS507" s="195" t="n">
        <f aca="false">Tabla_Simulada!AT507-Tabla_ValidaciónMétodo!AT507</f>
        <v>0</v>
      </c>
      <c r="AT507" s="195" t="n">
        <f aca="false">Tabla_Simulada!AU507-Tabla_ValidaciónMétodo!AU507</f>
        <v>0</v>
      </c>
      <c r="AU507" s="195" t="n">
        <f aca="false">Tabla_Simulada!AV507-Tabla_ValidaciónMétodo!AV507</f>
        <v>0</v>
      </c>
      <c r="AV507" s="195" t="n">
        <f aca="false">Tabla_Simulada!AW507-Tabla_ValidaciónMétodo!AW507</f>
        <v>0</v>
      </c>
      <c r="AW507" s="195" t="n">
        <f aca="false">Tabla_Simulada!AX507-Tabla_ValidaciónMétodo!AX507</f>
        <v>0</v>
      </c>
      <c r="AX507" s="195" t="n">
        <f aca="false">Tabla_Simulada!AY507-Tabla_ValidaciónMétodo!AY507</f>
        <v>0</v>
      </c>
    </row>
    <row r="508" customFormat="false" ht="13.8" hidden="false" customHeight="false" outlineLevel="0" collapsed="false">
      <c r="A508" s="89" t="s">
        <v>47</v>
      </c>
      <c r="B508" s="81" t="n">
        <f aca="false">Tabla_Simulada!B508-Tabla_ValidaciónMétodo!B508</f>
        <v>0</v>
      </c>
      <c r="C508" s="81" t="n">
        <f aca="false">Tabla_Simulada!C508-Tabla_ValidaciónMétodo!C508</f>
        <v>0</v>
      </c>
      <c r="D508" s="81" t="n">
        <f aca="false">Tabla_Simulada!D508-Tabla_ValidaciónMétodo!D508</f>
        <v>0</v>
      </c>
      <c r="E508" s="81" t="n">
        <f aca="false">Tabla_Simulada!E508-Tabla_ValidaciónMétodo!E508</f>
        <v>0</v>
      </c>
      <c r="F508" s="81" t="n">
        <f aca="false">Tabla_Simulada!F508-Tabla_ValidaciónMétodo!F508</f>
        <v>0</v>
      </c>
      <c r="G508" s="81" t="n">
        <f aca="false">Tabla_Simulada!G508-Tabla_ValidaciónMétodo!G508</f>
        <v>0</v>
      </c>
      <c r="H508" s="81" t="n">
        <f aca="false">Tabla_Simulada!H508-Tabla_ValidaciónMétodo!H508</f>
        <v>0</v>
      </c>
      <c r="I508" s="191" t="n">
        <f aca="false">Tabla_Simulada!I508-Tabla_ValidaciónMétodo!I508</f>
        <v>0</v>
      </c>
      <c r="J508" s="81" t="n">
        <f aca="false">Tabla_Simulada!J508-Tabla_ValidaciónMétodo!J508</f>
        <v>0</v>
      </c>
      <c r="K508" s="191" t="n">
        <f aca="false">Tabla_Simulada!K508-Tabla_ValidaciónMétodo!K508</f>
        <v>0</v>
      </c>
      <c r="L508" s="81" t="n">
        <f aca="false">Tabla_Simulada!L508-Tabla_ValidaciónMétodo!L508</f>
        <v>0</v>
      </c>
      <c r="M508" s="191" t="n">
        <f aca="false">Tabla_Simulada!M508-Tabla_ValidaciónMétodo!M508</f>
        <v>0</v>
      </c>
      <c r="N508" s="81" t="n">
        <f aca="false">Tabla_Simulada!N508-Tabla_ValidaciónMétodo!N508</f>
        <v>0</v>
      </c>
      <c r="O508" s="81" t="n">
        <f aca="false">Tabla_Simulada!P508-Tabla_ValidaciónMétodo!P508</f>
        <v>0</v>
      </c>
      <c r="P508" s="81" t="n">
        <f aca="false">Tabla_Simulada!Q508-Tabla_ValidaciónMétodo!Q508</f>
        <v>0</v>
      </c>
      <c r="Q508" s="81" t="n">
        <f aca="false">Tabla_Simulada!R508-Tabla_ValidaciónMétodo!R508</f>
        <v>0</v>
      </c>
      <c r="S508" s="81" t="n">
        <f aca="false">Tabla_Simulada!T508-Tabla_ValidaciónMétodo!T508</f>
        <v>0</v>
      </c>
      <c r="T508" s="81" t="n">
        <f aca="false">Tabla_Simulada!U508-Tabla_ValidaciónMétodo!U508</f>
        <v>0</v>
      </c>
      <c r="U508" s="81" t="n">
        <f aca="false">Tabla_Simulada!V508-Tabla_ValidaciónMétodo!V508</f>
        <v>0</v>
      </c>
      <c r="V508" s="81" t="n">
        <f aca="false">Tabla_Simulada!W508-Tabla_ValidaciónMétodo!W508</f>
        <v>0</v>
      </c>
      <c r="W508" s="81" t="n">
        <f aca="false">Tabla_Simulada!X508-Tabla_ValidaciónMétodo!X508</f>
        <v>0</v>
      </c>
      <c r="X508" s="81" t="n">
        <f aca="false">Tabla_Simulada!Y508-Tabla_ValidaciónMétodo!Y508</f>
        <v>0</v>
      </c>
      <c r="Y508" s="81" t="n">
        <f aca="false">Tabla_Simulada!Z508-Tabla_ValidaciónMétodo!Z508</f>
        <v>0</v>
      </c>
      <c r="Z508" s="81" t="n">
        <f aca="false">Tabla_Simulada!AA508-Tabla_ValidaciónMétodo!AA508</f>
        <v>0</v>
      </c>
      <c r="AC508" s="194" t="n">
        <f aca="false">Tabla_Simulada!AD508-Tabla_ValidaciónMétodo!AD508</f>
        <v>0</v>
      </c>
      <c r="AD508" s="194" t="n">
        <f aca="false">Tabla_Simulada!AE508-Tabla_ValidaciónMétodo!AE508</f>
        <v>0</v>
      </c>
      <c r="AE508" s="194" t="n">
        <f aca="false">Tabla_Simulada!AF508-Tabla_ValidaciónMétodo!AF508</f>
        <v>0</v>
      </c>
      <c r="AF508" s="194" t="n">
        <f aca="false">Tabla_Simulada!AG508-Tabla_ValidaciónMétodo!AG508</f>
        <v>0</v>
      </c>
      <c r="AG508" s="194" t="n">
        <f aca="false">Tabla_Simulada!AH508-Tabla_ValidaciónMétodo!AH508</f>
        <v>0</v>
      </c>
      <c r="AH508" s="194" t="n">
        <f aca="false">Tabla_Simulada!AI508-Tabla_ValidaciónMétodo!AI508</f>
        <v>0</v>
      </c>
      <c r="AI508" s="194" t="n">
        <f aca="false">Tabla_Simulada!AJ508-Tabla_ValidaciónMétodo!AJ508</f>
        <v>0</v>
      </c>
      <c r="AJ508" s="194" t="n">
        <f aca="false">Tabla_Simulada!AK508-Tabla_ValidaciónMétodo!AK508</f>
        <v>0</v>
      </c>
      <c r="AK508" s="194" t="n">
        <f aca="false">Tabla_Simulada!AL508-Tabla_ValidaciónMétodo!AL508</f>
        <v>0</v>
      </c>
      <c r="AL508" s="194" t="n">
        <f aca="false">Tabla_Simulada!AM508-Tabla_ValidaciónMétodo!AM508</f>
        <v>0</v>
      </c>
      <c r="AM508" s="194" t="n">
        <f aca="false">Tabla_Simulada!AN508-Tabla_ValidaciónMétodo!AN508</f>
        <v>0</v>
      </c>
      <c r="AO508" s="195" t="n">
        <f aca="false">Tabla_Simulada!AP508-Tabla_ValidaciónMétodo!AP508</f>
        <v>0</v>
      </c>
      <c r="AP508" s="195" t="n">
        <f aca="false">Tabla_Simulada!AQ508-Tabla_ValidaciónMétodo!AQ508</f>
        <v>0</v>
      </c>
      <c r="AQ508" s="195" t="n">
        <f aca="false">Tabla_Simulada!AR508-Tabla_ValidaciónMétodo!AR508</f>
        <v>0</v>
      </c>
      <c r="AR508" s="195" t="n">
        <f aca="false">Tabla_Simulada!AS508-Tabla_ValidaciónMétodo!AS508</f>
        <v>0</v>
      </c>
      <c r="AS508" s="195" t="n">
        <f aca="false">Tabla_Simulada!AT508-Tabla_ValidaciónMétodo!AT508</f>
        <v>0</v>
      </c>
      <c r="AT508" s="195" t="n">
        <f aca="false">Tabla_Simulada!AU508-Tabla_ValidaciónMétodo!AU508</f>
        <v>0</v>
      </c>
      <c r="AU508" s="195" t="n">
        <f aca="false">Tabla_Simulada!AV508-Tabla_ValidaciónMétodo!AV508</f>
        <v>0</v>
      </c>
      <c r="AV508" s="195" t="n">
        <f aca="false">Tabla_Simulada!AW508-Tabla_ValidaciónMétodo!AW508</f>
        <v>0</v>
      </c>
      <c r="AW508" s="195" t="n">
        <f aca="false">Tabla_Simulada!AX508-Tabla_ValidaciónMétodo!AX508</f>
        <v>0</v>
      </c>
      <c r="AX508" s="195" t="n">
        <f aca="false">Tabla_Simulada!AY508-Tabla_ValidaciónMétodo!AY508</f>
        <v>0</v>
      </c>
    </row>
    <row r="509" customFormat="false" ht="13.8" hidden="false" customHeight="false" outlineLevel="0" collapsed="false">
      <c r="A509" s="89" t="s">
        <v>48</v>
      </c>
      <c r="B509" s="81" t="n">
        <f aca="false">Tabla_Simulada!B509-Tabla_ValidaciónMétodo!B509</f>
        <v>0</v>
      </c>
      <c r="C509" s="81" t="n">
        <f aca="false">Tabla_Simulada!C509-Tabla_ValidaciónMétodo!C509</f>
        <v>0</v>
      </c>
      <c r="D509" s="81" t="n">
        <f aca="false">Tabla_Simulada!D509-Tabla_ValidaciónMétodo!D509</f>
        <v>0</v>
      </c>
      <c r="E509" s="81" t="n">
        <f aca="false">Tabla_Simulada!E509-Tabla_ValidaciónMétodo!E509</f>
        <v>0</v>
      </c>
      <c r="F509" s="81" t="n">
        <f aca="false">Tabla_Simulada!F509-Tabla_ValidaciónMétodo!F509</f>
        <v>0</v>
      </c>
      <c r="G509" s="81" t="n">
        <f aca="false">Tabla_Simulada!G509-Tabla_ValidaciónMétodo!G509</f>
        <v>0</v>
      </c>
      <c r="H509" s="81" t="n">
        <f aca="false">Tabla_Simulada!H509-Tabla_ValidaciónMétodo!H509</f>
        <v>0</v>
      </c>
      <c r="I509" s="191" t="n">
        <f aca="false">Tabla_Simulada!I509-Tabla_ValidaciónMétodo!I509</f>
        <v>0</v>
      </c>
      <c r="J509" s="81" t="n">
        <f aca="false">Tabla_Simulada!J509-Tabla_ValidaciónMétodo!J509</f>
        <v>0</v>
      </c>
      <c r="K509" s="191" t="n">
        <f aca="false">Tabla_Simulada!K509-Tabla_ValidaciónMétodo!K509</f>
        <v>0</v>
      </c>
      <c r="L509" s="81" t="n">
        <f aca="false">Tabla_Simulada!L509-Tabla_ValidaciónMétodo!L509</f>
        <v>0</v>
      </c>
      <c r="M509" s="191" t="n">
        <f aca="false">Tabla_Simulada!M509-Tabla_ValidaciónMétodo!M509</f>
        <v>0</v>
      </c>
      <c r="N509" s="81" t="n">
        <f aca="false">Tabla_Simulada!N509-Tabla_ValidaciónMétodo!N509</f>
        <v>0</v>
      </c>
      <c r="O509" s="81" t="n">
        <f aca="false">Tabla_Simulada!P509-Tabla_ValidaciónMétodo!P509</f>
        <v>0</v>
      </c>
      <c r="P509" s="81" t="n">
        <f aca="false">Tabla_Simulada!Q509-Tabla_ValidaciónMétodo!Q509</f>
        <v>0</v>
      </c>
      <c r="Q509" s="81" t="n">
        <f aca="false">Tabla_Simulada!R509-Tabla_ValidaciónMétodo!R509</f>
        <v>0</v>
      </c>
      <c r="S509" s="81" t="n">
        <f aca="false">Tabla_Simulada!T509-Tabla_ValidaciónMétodo!T509</f>
        <v>0</v>
      </c>
      <c r="T509" s="81" t="n">
        <f aca="false">Tabla_Simulada!U509-Tabla_ValidaciónMétodo!U509</f>
        <v>0</v>
      </c>
      <c r="U509" s="81" t="n">
        <f aca="false">Tabla_Simulada!V509-Tabla_ValidaciónMétodo!V509</f>
        <v>0</v>
      </c>
      <c r="V509" s="81" t="n">
        <f aca="false">Tabla_Simulada!W509-Tabla_ValidaciónMétodo!W509</f>
        <v>0</v>
      </c>
      <c r="W509" s="81" t="n">
        <f aca="false">Tabla_Simulada!X509-Tabla_ValidaciónMétodo!X509</f>
        <v>0</v>
      </c>
      <c r="X509" s="81" t="n">
        <f aca="false">Tabla_Simulada!Y509-Tabla_ValidaciónMétodo!Y509</f>
        <v>0</v>
      </c>
      <c r="Y509" s="81" t="n">
        <f aca="false">Tabla_Simulada!Z509-Tabla_ValidaciónMétodo!Z509</f>
        <v>0</v>
      </c>
      <c r="Z509" s="81" t="n">
        <f aca="false">Tabla_Simulada!AA509-Tabla_ValidaciónMétodo!AA509</f>
        <v>0</v>
      </c>
      <c r="AC509" s="194" t="n">
        <f aca="false">Tabla_Simulada!AD509-Tabla_ValidaciónMétodo!AD509</f>
        <v>0</v>
      </c>
      <c r="AD509" s="194" t="n">
        <f aca="false">Tabla_Simulada!AE509-Tabla_ValidaciónMétodo!AE509</f>
        <v>0</v>
      </c>
      <c r="AE509" s="194" t="n">
        <f aca="false">Tabla_Simulada!AF509-Tabla_ValidaciónMétodo!AF509</f>
        <v>0</v>
      </c>
      <c r="AF509" s="194" t="n">
        <f aca="false">Tabla_Simulada!AG509-Tabla_ValidaciónMétodo!AG509</f>
        <v>0</v>
      </c>
      <c r="AG509" s="194" t="n">
        <f aca="false">Tabla_Simulada!AH509-Tabla_ValidaciónMétodo!AH509</f>
        <v>0</v>
      </c>
      <c r="AH509" s="194" t="n">
        <f aca="false">Tabla_Simulada!AI509-Tabla_ValidaciónMétodo!AI509</f>
        <v>0</v>
      </c>
      <c r="AI509" s="194" t="n">
        <f aca="false">Tabla_Simulada!AJ509-Tabla_ValidaciónMétodo!AJ509</f>
        <v>0</v>
      </c>
      <c r="AJ509" s="194" t="n">
        <f aca="false">Tabla_Simulada!AK509-Tabla_ValidaciónMétodo!AK509</f>
        <v>0</v>
      </c>
      <c r="AK509" s="194" t="n">
        <f aca="false">Tabla_Simulada!AL509-Tabla_ValidaciónMétodo!AL509</f>
        <v>0</v>
      </c>
      <c r="AL509" s="194" t="n">
        <f aca="false">Tabla_Simulada!AM509-Tabla_ValidaciónMétodo!AM509</f>
        <v>0</v>
      </c>
      <c r="AM509" s="194" t="n">
        <f aca="false">Tabla_Simulada!AN509-Tabla_ValidaciónMétodo!AN509</f>
        <v>0</v>
      </c>
      <c r="AO509" s="195" t="n">
        <f aca="false">Tabla_Simulada!AP509-Tabla_ValidaciónMétodo!AP509</f>
        <v>0</v>
      </c>
      <c r="AP509" s="195" t="n">
        <f aca="false">Tabla_Simulada!AQ509-Tabla_ValidaciónMétodo!AQ509</f>
        <v>0</v>
      </c>
      <c r="AQ509" s="195" t="n">
        <f aca="false">Tabla_Simulada!AR509-Tabla_ValidaciónMétodo!AR509</f>
        <v>0</v>
      </c>
      <c r="AR509" s="195" t="n">
        <f aca="false">Tabla_Simulada!AS509-Tabla_ValidaciónMétodo!AS509</f>
        <v>0</v>
      </c>
      <c r="AS509" s="195" t="n">
        <f aca="false">Tabla_Simulada!AT509-Tabla_ValidaciónMétodo!AT509</f>
        <v>0</v>
      </c>
      <c r="AT509" s="195" t="n">
        <f aca="false">Tabla_Simulada!AU509-Tabla_ValidaciónMétodo!AU509</f>
        <v>0</v>
      </c>
      <c r="AU509" s="195" t="n">
        <f aca="false">Tabla_Simulada!AV509-Tabla_ValidaciónMétodo!AV509</f>
        <v>0</v>
      </c>
      <c r="AV509" s="195" t="n">
        <f aca="false">Tabla_Simulada!AW509-Tabla_ValidaciónMétodo!AW509</f>
        <v>0</v>
      </c>
      <c r="AW509" s="195" t="n">
        <f aca="false">Tabla_Simulada!AX509-Tabla_ValidaciónMétodo!AX509</f>
        <v>0</v>
      </c>
      <c r="AX509" s="195" t="n">
        <f aca="false">Tabla_Simulada!AY509-Tabla_ValidaciónMétodo!AY509</f>
        <v>0</v>
      </c>
    </row>
    <row r="510" customFormat="false" ht="13.8" hidden="false" customHeight="false" outlineLevel="0" collapsed="false">
      <c r="A510" s="89" t="s">
        <v>49</v>
      </c>
      <c r="B510" s="81" t="n">
        <f aca="false">Tabla_Simulada!B510-Tabla_ValidaciónMétodo!B510</f>
        <v>0</v>
      </c>
      <c r="C510" s="81" t="n">
        <f aca="false">Tabla_Simulada!C510-Tabla_ValidaciónMétodo!C510</f>
        <v>0</v>
      </c>
      <c r="D510" s="81" t="n">
        <f aca="false">Tabla_Simulada!D510-Tabla_ValidaciónMétodo!D510</f>
        <v>0</v>
      </c>
      <c r="E510" s="81" t="n">
        <f aca="false">Tabla_Simulada!E510-Tabla_ValidaciónMétodo!E510</f>
        <v>0</v>
      </c>
      <c r="F510" s="81" t="n">
        <f aca="false">Tabla_Simulada!F510-Tabla_ValidaciónMétodo!F510</f>
        <v>0</v>
      </c>
      <c r="G510" s="81" t="n">
        <f aca="false">Tabla_Simulada!G510-Tabla_ValidaciónMétodo!G510</f>
        <v>0</v>
      </c>
      <c r="H510" s="81" t="n">
        <f aca="false">Tabla_Simulada!H510-Tabla_ValidaciónMétodo!H510</f>
        <v>0</v>
      </c>
      <c r="I510" s="191" t="n">
        <f aca="false">Tabla_Simulada!I510-Tabla_ValidaciónMétodo!I510</f>
        <v>0</v>
      </c>
      <c r="J510" s="81" t="n">
        <f aca="false">Tabla_Simulada!J510-Tabla_ValidaciónMétodo!J510</f>
        <v>0</v>
      </c>
      <c r="K510" s="191" t="n">
        <f aca="false">Tabla_Simulada!K510-Tabla_ValidaciónMétodo!K510</f>
        <v>0</v>
      </c>
      <c r="L510" s="81" t="n">
        <f aca="false">Tabla_Simulada!L510-Tabla_ValidaciónMétodo!L510</f>
        <v>0</v>
      </c>
      <c r="M510" s="191" t="n">
        <f aca="false">Tabla_Simulada!M510-Tabla_ValidaciónMétodo!M510</f>
        <v>0</v>
      </c>
      <c r="N510" s="81" t="n">
        <f aca="false">Tabla_Simulada!N510-Tabla_ValidaciónMétodo!N510</f>
        <v>0</v>
      </c>
      <c r="O510" s="81" t="n">
        <f aca="false">Tabla_Simulada!P510-Tabla_ValidaciónMétodo!P510</f>
        <v>0</v>
      </c>
      <c r="P510" s="81" t="n">
        <f aca="false">Tabla_Simulada!Q510-Tabla_ValidaciónMétodo!Q510</f>
        <v>0</v>
      </c>
      <c r="Q510" s="81" t="n">
        <f aca="false">Tabla_Simulada!R510-Tabla_ValidaciónMétodo!R510</f>
        <v>0</v>
      </c>
      <c r="S510" s="81" t="n">
        <f aca="false">Tabla_Simulada!T510-Tabla_ValidaciónMétodo!T510</f>
        <v>0</v>
      </c>
      <c r="T510" s="81" t="n">
        <f aca="false">Tabla_Simulada!U510-Tabla_ValidaciónMétodo!U510</f>
        <v>0</v>
      </c>
      <c r="U510" s="81" t="n">
        <f aca="false">Tabla_Simulada!V510-Tabla_ValidaciónMétodo!V510</f>
        <v>0</v>
      </c>
      <c r="V510" s="81" t="n">
        <f aca="false">Tabla_Simulada!W510-Tabla_ValidaciónMétodo!W510</f>
        <v>0</v>
      </c>
      <c r="W510" s="81" t="n">
        <f aca="false">Tabla_Simulada!X510-Tabla_ValidaciónMétodo!X510</f>
        <v>0</v>
      </c>
      <c r="X510" s="81" t="n">
        <f aca="false">Tabla_Simulada!Y510-Tabla_ValidaciónMétodo!Y510</f>
        <v>0</v>
      </c>
      <c r="Y510" s="81" t="n">
        <f aca="false">Tabla_Simulada!Z510-Tabla_ValidaciónMétodo!Z510</f>
        <v>0</v>
      </c>
      <c r="Z510" s="81" t="n">
        <f aca="false">Tabla_Simulada!AA510-Tabla_ValidaciónMétodo!AA510</f>
        <v>0</v>
      </c>
      <c r="AC510" s="194" t="n">
        <f aca="false">Tabla_Simulada!AD510-Tabla_ValidaciónMétodo!AD510</f>
        <v>0</v>
      </c>
      <c r="AD510" s="194" t="n">
        <f aca="false">Tabla_Simulada!AE510-Tabla_ValidaciónMétodo!AE510</f>
        <v>0</v>
      </c>
      <c r="AE510" s="194" t="n">
        <f aca="false">Tabla_Simulada!AF510-Tabla_ValidaciónMétodo!AF510</f>
        <v>0</v>
      </c>
      <c r="AF510" s="194" t="n">
        <f aca="false">Tabla_Simulada!AG510-Tabla_ValidaciónMétodo!AG510</f>
        <v>0</v>
      </c>
      <c r="AG510" s="194" t="n">
        <f aca="false">Tabla_Simulada!AH510-Tabla_ValidaciónMétodo!AH510</f>
        <v>0</v>
      </c>
      <c r="AH510" s="194" t="n">
        <f aca="false">Tabla_Simulada!AI510-Tabla_ValidaciónMétodo!AI510</f>
        <v>0</v>
      </c>
      <c r="AI510" s="194" t="n">
        <f aca="false">Tabla_Simulada!AJ510-Tabla_ValidaciónMétodo!AJ510</f>
        <v>0</v>
      </c>
      <c r="AJ510" s="194" t="n">
        <f aca="false">Tabla_Simulada!AK510-Tabla_ValidaciónMétodo!AK510</f>
        <v>0</v>
      </c>
      <c r="AK510" s="194" t="n">
        <f aca="false">Tabla_Simulada!AL510-Tabla_ValidaciónMétodo!AL510</f>
        <v>0</v>
      </c>
      <c r="AL510" s="194" t="n">
        <f aca="false">Tabla_Simulada!AM510-Tabla_ValidaciónMétodo!AM510</f>
        <v>0</v>
      </c>
      <c r="AM510" s="194" t="n">
        <f aca="false">Tabla_Simulada!AN510-Tabla_ValidaciónMétodo!AN510</f>
        <v>0</v>
      </c>
      <c r="AO510" s="195" t="n">
        <f aca="false">Tabla_Simulada!AP510-Tabla_ValidaciónMétodo!AP510</f>
        <v>0</v>
      </c>
      <c r="AP510" s="195" t="n">
        <f aca="false">Tabla_Simulada!AQ510-Tabla_ValidaciónMétodo!AQ510</f>
        <v>0</v>
      </c>
      <c r="AQ510" s="195" t="n">
        <f aca="false">Tabla_Simulada!AR510-Tabla_ValidaciónMétodo!AR510</f>
        <v>0</v>
      </c>
      <c r="AR510" s="195" t="n">
        <f aca="false">Tabla_Simulada!AS510-Tabla_ValidaciónMétodo!AS510</f>
        <v>0</v>
      </c>
      <c r="AS510" s="195" t="n">
        <f aca="false">Tabla_Simulada!AT510-Tabla_ValidaciónMétodo!AT510</f>
        <v>0</v>
      </c>
      <c r="AT510" s="195" t="n">
        <f aca="false">Tabla_Simulada!AU510-Tabla_ValidaciónMétodo!AU510</f>
        <v>0</v>
      </c>
      <c r="AU510" s="195" t="n">
        <f aca="false">Tabla_Simulada!AV510-Tabla_ValidaciónMétodo!AV510</f>
        <v>0</v>
      </c>
      <c r="AV510" s="195" t="n">
        <f aca="false">Tabla_Simulada!AW510-Tabla_ValidaciónMétodo!AW510</f>
        <v>0</v>
      </c>
      <c r="AW510" s="195" t="n">
        <f aca="false">Tabla_Simulada!AX510-Tabla_ValidaciónMétodo!AX510</f>
        <v>0</v>
      </c>
      <c r="AX510" s="195" t="n">
        <f aca="false">Tabla_Simulada!AY510-Tabla_ValidaciónMétodo!AY510</f>
        <v>0</v>
      </c>
    </row>
    <row r="511" customFormat="false" ht="13.8" hidden="false" customHeight="false" outlineLevel="0" collapsed="false">
      <c r="A511" s="89" t="s">
        <v>50</v>
      </c>
      <c r="B511" s="81" t="n">
        <f aca="false">Tabla_Simulada!B511-Tabla_ValidaciónMétodo!B511</f>
        <v>0</v>
      </c>
      <c r="C511" s="81" t="n">
        <f aca="false">Tabla_Simulada!C511-Tabla_ValidaciónMétodo!C511</f>
        <v>0</v>
      </c>
      <c r="D511" s="81" t="n">
        <f aca="false">Tabla_Simulada!D511-Tabla_ValidaciónMétodo!D511</f>
        <v>0</v>
      </c>
      <c r="E511" s="81" t="n">
        <f aca="false">Tabla_Simulada!E511-Tabla_ValidaciónMétodo!E511</f>
        <v>0</v>
      </c>
      <c r="F511" s="81" t="n">
        <f aca="false">Tabla_Simulada!F511-Tabla_ValidaciónMétodo!F511</f>
        <v>0</v>
      </c>
      <c r="G511" s="81" t="n">
        <f aca="false">Tabla_Simulada!G511-Tabla_ValidaciónMétodo!G511</f>
        <v>0</v>
      </c>
      <c r="H511" s="81" t="n">
        <f aca="false">Tabla_Simulada!H511-Tabla_ValidaciónMétodo!H511</f>
        <v>0</v>
      </c>
      <c r="I511" s="191" t="n">
        <f aca="false">Tabla_Simulada!I511-Tabla_ValidaciónMétodo!I511</f>
        <v>0</v>
      </c>
      <c r="J511" s="81" t="n">
        <f aca="false">Tabla_Simulada!J511-Tabla_ValidaciónMétodo!J511</f>
        <v>0</v>
      </c>
      <c r="K511" s="191" t="n">
        <f aca="false">Tabla_Simulada!K511-Tabla_ValidaciónMétodo!K511</f>
        <v>0</v>
      </c>
      <c r="L511" s="81" t="n">
        <f aca="false">Tabla_Simulada!L511-Tabla_ValidaciónMétodo!L511</f>
        <v>0</v>
      </c>
      <c r="M511" s="191" t="n">
        <f aca="false">Tabla_Simulada!M511-Tabla_ValidaciónMétodo!M511</f>
        <v>0</v>
      </c>
      <c r="N511" s="81" t="n">
        <f aca="false">Tabla_Simulada!N511-Tabla_ValidaciónMétodo!N511</f>
        <v>0</v>
      </c>
      <c r="O511" s="81" t="n">
        <f aca="false">Tabla_Simulada!P511-Tabla_ValidaciónMétodo!P511</f>
        <v>0</v>
      </c>
      <c r="P511" s="81" t="n">
        <f aca="false">Tabla_Simulada!Q511-Tabla_ValidaciónMétodo!Q511</f>
        <v>0</v>
      </c>
      <c r="Q511" s="81" t="n">
        <f aca="false">Tabla_Simulada!R511-Tabla_ValidaciónMétodo!R511</f>
        <v>0</v>
      </c>
      <c r="S511" s="81" t="n">
        <f aca="false">Tabla_Simulada!T511-Tabla_ValidaciónMétodo!T511</f>
        <v>0</v>
      </c>
      <c r="T511" s="81" t="n">
        <f aca="false">Tabla_Simulada!U511-Tabla_ValidaciónMétodo!U511</f>
        <v>0</v>
      </c>
      <c r="U511" s="81" t="n">
        <f aca="false">Tabla_Simulada!V511-Tabla_ValidaciónMétodo!V511</f>
        <v>0</v>
      </c>
      <c r="V511" s="81" t="n">
        <f aca="false">Tabla_Simulada!W511-Tabla_ValidaciónMétodo!W511</f>
        <v>0</v>
      </c>
      <c r="W511" s="81" t="n">
        <f aca="false">Tabla_Simulada!X511-Tabla_ValidaciónMétodo!X511</f>
        <v>0</v>
      </c>
      <c r="X511" s="81" t="n">
        <f aca="false">Tabla_Simulada!Y511-Tabla_ValidaciónMétodo!Y511</f>
        <v>0</v>
      </c>
      <c r="Y511" s="81" t="n">
        <f aca="false">Tabla_Simulada!Z511-Tabla_ValidaciónMétodo!Z511</f>
        <v>0</v>
      </c>
      <c r="Z511" s="81" t="n">
        <f aca="false">Tabla_Simulada!AA511-Tabla_ValidaciónMétodo!AA511</f>
        <v>0</v>
      </c>
      <c r="AC511" s="194" t="n">
        <f aca="false">Tabla_Simulada!AD511-Tabla_ValidaciónMétodo!AD511</f>
        <v>0</v>
      </c>
      <c r="AD511" s="194" t="n">
        <f aca="false">Tabla_Simulada!AE511-Tabla_ValidaciónMétodo!AE511</f>
        <v>0</v>
      </c>
      <c r="AE511" s="194" t="n">
        <f aca="false">Tabla_Simulada!AF511-Tabla_ValidaciónMétodo!AF511</f>
        <v>0</v>
      </c>
      <c r="AF511" s="194" t="n">
        <f aca="false">Tabla_Simulada!AG511-Tabla_ValidaciónMétodo!AG511</f>
        <v>0</v>
      </c>
      <c r="AG511" s="194" t="n">
        <f aca="false">Tabla_Simulada!AH511-Tabla_ValidaciónMétodo!AH511</f>
        <v>0</v>
      </c>
      <c r="AH511" s="194" t="n">
        <f aca="false">Tabla_Simulada!AI511-Tabla_ValidaciónMétodo!AI511</f>
        <v>0</v>
      </c>
      <c r="AI511" s="194" t="n">
        <f aca="false">Tabla_Simulada!AJ511-Tabla_ValidaciónMétodo!AJ511</f>
        <v>0</v>
      </c>
      <c r="AJ511" s="194" t="n">
        <f aca="false">Tabla_Simulada!AK511-Tabla_ValidaciónMétodo!AK511</f>
        <v>0</v>
      </c>
      <c r="AK511" s="194" t="n">
        <f aca="false">Tabla_Simulada!AL511-Tabla_ValidaciónMétodo!AL511</f>
        <v>0</v>
      </c>
      <c r="AL511" s="194" t="n">
        <f aca="false">Tabla_Simulada!AM511-Tabla_ValidaciónMétodo!AM511</f>
        <v>0</v>
      </c>
      <c r="AM511" s="194" t="n">
        <f aca="false">Tabla_Simulada!AN511-Tabla_ValidaciónMétodo!AN511</f>
        <v>0</v>
      </c>
      <c r="AO511" s="195" t="n">
        <f aca="false">Tabla_Simulada!AP511-Tabla_ValidaciónMétodo!AP511</f>
        <v>0</v>
      </c>
      <c r="AP511" s="195" t="n">
        <f aca="false">Tabla_Simulada!AQ511-Tabla_ValidaciónMétodo!AQ511</f>
        <v>0</v>
      </c>
      <c r="AQ511" s="195" t="n">
        <f aca="false">Tabla_Simulada!AR511-Tabla_ValidaciónMétodo!AR511</f>
        <v>0</v>
      </c>
      <c r="AR511" s="195" t="n">
        <f aca="false">Tabla_Simulada!AS511-Tabla_ValidaciónMétodo!AS511</f>
        <v>0</v>
      </c>
      <c r="AS511" s="195" t="n">
        <f aca="false">Tabla_Simulada!AT511-Tabla_ValidaciónMétodo!AT511</f>
        <v>0</v>
      </c>
      <c r="AT511" s="195" t="n">
        <f aca="false">Tabla_Simulada!AU511-Tabla_ValidaciónMétodo!AU511</f>
        <v>0</v>
      </c>
      <c r="AU511" s="195" t="n">
        <f aca="false">Tabla_Simulada!AV511-Tabla_ValidaciónMétodo!AV511</f>
        <v>0</v>
      </c>
      <c r="AV511" s="195" t="n">
        <f aca="false">Tabla_Simulada!AW511-Tabla_ValidaciónMétodo!AW511</f>
        <v>0</v>
      </c>
      <c r="AW511" s="195" t="n">
        <f aca="false">Tabla_Simulada!AX511-Tabla_ValidaciónMétodo!AX511</f>
        <v>0</v>
      </c>
      <c r="AX511" s="195" t="n">
        <f aca="false">Tabla_Simulada!AY511-Tabla_ValidaciónMétodo!AY511</f>
        <v>0</v>
      </c>
    </row>
    <row r="512" customFormat="false" ht="13.8" hidden="false" customHeight="false" outlineLevel="0" collapsed="false">
      <c r="A512" s="89" t="s">
        <v>51</v>
      </c>
      <c r="B512" s="81" t="n">
        <f aca="false">Tabla_Simulada!B512-Tabla_ValidaciónMétodo!B512</f>
        <v>0</v>
      </c>
      <c r="C512" s="81" t="n">
        <f aca="false">Tabla_Simulada!C512-Tabla_ValidaciónMétodo!C512</f>
        <v>0</v>
      </c>
      <c r="D512" s="81" t="n">
        <f aca="false">Tabla_Simulada!D512-Tabla_ValidaciónMétodo!D512</f>
        <v>0</v>
      </c>
      <c r="E512" s="81" t="n">
        <f aca="false">Tabla_Simulada!E512-Tabla_ValidaciónMétodo!E512</f>
        <v>0</v>
      </c>
      <c r="F512" s="81" t="n">
        <f aca="false">Tabla_Simulada!F512-Tabla_ValidaciónMétodo!F512</f>
        <v>0</v>
      </c>
      <c r="G512" s="81" t="n">
        <f aca="false">Tabla_Simulada!G512-Tabla_ValidaciónMétodo!G512</f>
        <v>0</v>
      </c>
      <c r="H512" s="81" t="n">
        <f aca="false">Tabla_Simulada!H512-Tabla_ValidaciónMétodo!H512</f>
        <v>0</v>
      </c>
      <c r="I512" s="191" t="n">
        <f aca="false">Tabla_Simulada!I512-Tabla_ValidaciónMétodo!I512</f>
        <v>0</v>
      </c>
      <c r="J512" s="81" t="n">
        <f aca="false">Tabla_Simulada!J512-Tabla_ValidaciónMétodo!J512</f>
        <v>0</v>
      </c>
      <c r="K512" s="191" t="n">
        <f aca="false">Tabla_Simulada!K512-Tabla_ValidaciónMétodo!K512</f>
        <v>0</v>
      </c>
      <c r="L512" s="81" t="n">
        <f aca="false">Tabla_Simulada!L512-Tabla_ValidaciónMétodo!L512</f>
        <v>0</v>
      </c>
      <c r="M512" s="191" t="n">
        <f aca="false">Tabla_Simulada!M512-Tabla_ValidaciónMétodo!M512</f>
        <v>0</v>
      </c>
      <c r="N512" s="81" t="n">
        <f aca="false">Tabla_Simulada!N512-Tabla_ValidaciónMétodo!N512</f>
        <v>0</v>
      </c>
      <c r="O512" s="81" t="n">
        <f aca="false">Tabla_Simulada!P512-Tabla_ValidaciónMétodo!P512</f>
        <v>0</v>
      </c>
      <c r="P512" s="81" t="n">
        <f aca="false">Tabla_Simulada!Q512-Tabla_ValidaciónMétodo!Q512</f>
        <v>0</v>
      </c>
      <c r="Q512" s="81" t="n">
        <f aca="false">Tabla_Simulada!R512-Tabla_ValidaciónMétodo!R512</f>
        <v>0</v>
      </c>
      <c r="S512" s="81" t="n">
        <f aca="false">Tabla_Simulada!T512-Tabla_ValidaciónMétodo!T512</f>
        <v>0</v>
      </c>
      <c r="T512" s="81" t="n">
        <f aca="false">Tabla_Simulada!U512-Tabla_ValidaciónMétodo!U512</f>
        <v>0</v>
      </c>
      <c r="U512" s="81" t="n">
        <f aca="false">Tabla_Simulada!V512-Tabla_ValidaciónMétodo!V512</f>
        <v>0</v>
      </c>
      <c r="V512" s="81" t="n">
        <f aca="false">Tabla_Simulada!W512-Tabla_ValidaciónMétodo!W512</f>
        <v>0</v>
      </c>
      <c r="W512" s="81" t="n">
        <f aca="false">Tabla_Simulada!X512-Tabla_ValidaciónMétodo!X512</f>
        <v>0</v>
      </c>
      <c r="X512" s="81" t="n">
        <f aca="false">Tabla_Simulada!Y512-Tabla_ValidaciónMétodo!Y512</f>
        <v>0</v>
      </c>
      <c r="Y512" s="81" t="n">
        <f aca="false">Tabla_Simulada!Z512-Tabla_ValidaciónMétodo!Z512</f>
        <v>0</v>
      </c>
      <c r="Z512" s="81" t="n">
        <f aca="false">Tabla_Simulada!AA512-Tabla_ValidaciónMétodo!AA512</f>
        <v>0</v>
      </c>
      <c r="AC512" s="194" t="n">
        <f aca="false">Tabla_Simulada!AD512-Tabla_ValidaciónMétodo!AD512</f>
        <v>0</v>
      </c>
      <c r="AD512" s="194" t="n">
        <f aca="false">Tabla_Simulada!AE512-Tabla_ValidaciónMétodo!AE512</f>
        <v>0</v>
      </c>
      <c r="AE512" s="194" t="n">
        <f aca="false">Tabla_Simulada!AF512-Tabla_ValidaciónMétodo!AF512</f>
        <v>0</v>
      </c>
      <c r="AF512" s="194" t="n">
        <f aca="false">Tabla_Simulada!AG512-Tabla_ValidaciónMétodo!AG512</f>
        <v>0</v>
      </c>
      <c r="AG512" s="194" t="n">
        <f aca="false">Tabla_Simulada!AH512-Tabla_ValidaciónMétodo!AH512</f>
        <v>0</v>
      </c>
      <c r="AH512" s="194" t="n">
        <f aca="false">Tabla_Simulada!AI512-Tabla_ValidaciónMétodo!AI512</f>
        <v>0</v>
      </c>
      <c r="AI512" s="194" t="n">
        <f aca="false">Tabla_Simulada!AJ512-Tabla_ValidaciónMétodo!AJ512</f>
        <v>0</v>
      </c>
      <c r="AJ512" s="194" t="n">
        <f aca="false">Tabla_Simulada!AK512-Tabla_ValidaciónMétodo!AK512</f>
        <v>0</v>
      </c>
      <c r="AK512" s="194" t="n">
        <f aca="false">Tabla_Simulada!AL512-Tabla_ValidaciónMétodo!AL512</f>
        <v>0</v>
      </c>
      <c r="AL512" s="194" t="n">
        <f aca="false">Tabla_Simulada!AM512-Tabla_ValidaciónMétodo!AM512</f>
        <v>0</v>
      </c>
      <c r="AM512" s="194" t="n">
        <f aca="false">Tabla_Simulada!AN512-Tabla_ValidaciónMétodo!AN512</f>
        <v>0</v>
      </c>
      <c r="AO512" s="195" t="n">
        <f aca="false">Tabla_Simulada!AP512-Tabla_ValidaciónMétodo!AP512</f>
        <v>0</v>
      </c>
      <c r="AP512" s="195" t="n">
        <f aca="false">Tabla_Simulada!AQ512-Tabla_ValidaciónMétodo!AQ512</f>
        <v>0</v>
      </c>
      <c r="AQ512" s="195" t="n">
        <f aca="false">Tabla_Simulada!AR512-Tabla_ValidaciónMétodo!AR512</f>
        <v>0</v>
      </c>
      <c r="AR512" s="195" t="n">
        <f aca="false">Tabla_Simulada!AS512-Tabla_ValidaciónMétodo!AS512</f>
        <v>0</v>
      </c>
      <c r="AS512" s="195" t="n">
        <f aca="false">Tabla_Simulada!AT512-Tabla_ValidaciónMétodo!AT512</f>
        <v>0</v>
      </c>
      <c r="AT512" s="195" t="n">
        <f aca="false">Tabla_Simulada!AU512-Tabla_ValidaciónMétodo!AU512</f>
        <v>0</v>
      </c>
      <c r="AU512" s="195" t="n">
        <f aca="false">Tabla_Simulada!AV512-Tabla_ValidaciónMétodo!AV512</f>
        <v>0</v>
      </c>
      <c r="AV512" s="195" t="n">
        <f aca="false">Tabla_Simulada!AW512-Tabla_ValidaciónMétodo!AW512</f>
        <v>0</v>
      </c>
      <c r="AW512" s="195" t="n">
        <f aca="false">Tabla_Simulada!AX512-Tabla_ValidaciónMétodo!AX512</f>
        <v>0</v>
      </c>
      <c r="AX512" s="195" t="n">
        <f aca="false">Tabla_Simulada!AY512-Tabla_ValidaciónMétodo!AY512</f>
        <v>0</v>
      </c>
    </row>
    <row r="513" customFormat="false" ht="13.8" hidden="false" customHeight="false" outlineLevel="0" collapsed="false">
      <c r="A513" s="89" t="s">
        <v>52</v>
      </c>
      <c r="B513" s="81" t="n">
        <f aca="false">Tabla_Simulada!B513-Tabla_ValidaciónMétodo!B513</f>
        <v>0</v>
      </c>
      <c r="C513" s="81" t="n">
        <f aca="false">Tabla_Simulada!C513-Tabla_ValidaciónMétodo!C513</f>
        <v>0</v>
      </c>
      <c r="D513" s="81" t="n">
        <f aca="false">Tabla_Simulada!D513-Tabla_ValidaciónMétodo!D513</f>
        <v>0</v>
      </c>
      <c r="E513" s="81" t="n">
        <f aca="false">Tabla_Simulada!E513-Tabla_ValidaciónMétodo!E513</f>
        <v>0</v>
      </c>
      <c r="F513" s="81" t="n">
        <f aca="false">Tabla_Simulada!F513-Tabla_ValidaciónMétodo!F513</f>
        <v>0</v>
      </c>
      <c r="G513" s="81" t="n">
        <f aca="false">Tabla_Simulada!G513-Tabla_ValidaciónMétodo!G513</f>
        <v>0</v>
      </c>
      <c r="H513" s="81" t="n">
        <f aca="false">Tabla_Simulada!H513-Tabla_ValidaciónMétodo!H513</f>
        <v>0</v>
      </c>
      <c r="I513" s="191" t="n">
        <f aca="false">Tabla_Simulada!I513-Tabla_ValidaciónMétodo!I513</f>
        <v>0</v>
      </c>
      <c r="J513" s="81" t="n">
        <f aca="false">Tabla_Simulada!J513-Tabla_ValidaciónMétodo!J513</f>
        <v>0</v>
      </c>
      <c r="K513" s="191" t="n">
        <f aca="false">Tabla_Simulada!K513-Tabla_ValidaciónMétodo!K513</f>
        <v>0</v>
      </c>
      <c r="L513" s="81" t="n">
        <f aca="false">Tabla_Simulada!L513-Tabla_ValidaciónMétodo!L513</f>
        <v>0</v>
      </c>
      <c r="M513" s="191" t="n">
        <f aca="false">Tabla_Simulada!M513-Tabla_ValidaciónMétodo!M513</f>
        <v>0</v>
      </c>
      <c r="N513" s="81" t="n">
        <f aca="false">Tabla_Simulada!N513-Tabla_ValidaciónMétodo!N513</f>
        <v>0</v>
      </c>
      <c r="O513" s="81" t="n">
        <f aca="false">Tabla_Simulada!P513-Tabla_ValidaciónMétodo!P513</f>
        <v>0</v>
      </c>
      <c r="P513" s="81" t="n">
        <f aca="false">Tabla_Simulada!Q513-Tabla_ValidaciónMétodo!Q513</f>
        <v>0</v>
      </c>
      <c r="Q513" s="81" t="n">
        <f aca="false">Tabla_Simulada!R513-Tabla_ValidaciónMétodo!R513</f>
        <v>0</v>
      </c>
      <c r="S513" s="81" t="n">
        <f aca="false">Tabla_Simulada!T513-Tabla_ValidaciónMétodo!T513</f>
        <v>0</v>
      </c>
      <c r="T513" s="81" t="n">
        <f aca="false">Tabla_Simulada!U513-Tabla_ValidaciónMétodo!U513</f>
        <v>0</v>
      </c>
      <c r="U513" s="81" t="n">
        <f aca="false">Tabla_Simulada!V513-Tabla_ValidaciónMétodo!V513</f>
        <v>0</v>
      </c>
      <c r="V513" s="81" t="n">
        <f aca="false">Tabla_Simulada!W513-Tabla_ValidaciónMétodo!W513</f>
        <v>0</v>
      </c>
      <c r="W513" s="81" t="n">
        <f aca="false">Tabla_Simulada!X513-Tabla_ValidaciónMétodo!X513</f>
        <v>0</v>
      </c>
      <c r="X513" s="81" t="n">
        <f aca="false">Tabla_Simulada!Y513-Tabla_ValidaciónMétodo!Y513</f>
        <v>0</v>
      </c>
      <c r="Y513" s="81" t="n">
        <f aca="false">Tabla_Simulada!Z513-Tabla_ValidaciónMétodo!Z513</f>
        <v>0</v>
      </c>
      <c r="Z513" s="81" t="n">
        <f aca="false">Tabla_Simulada!AA513-Tabla_ValidaciónMétodo!AA513</f>
        <v>0</v>
      </c>
      <c r="AC513" s="194" t="n">
        <f aca="false">Tabla_Simulada!AD513-Tabla_ValidaciónMétodo!AD513</f>
        <v>0</v>
      </c>
      <c r="AD513" s="194" t="n">
        <f aca="false">Tabla_Simulada!AE513-Tabla_ValidaciónMétodo!AE513</f>
        <v>0</v>
      </c>
      <c r="AE513" s="194" t="n">
        <f aca="false">Tabla_Simulada!AF513-Tabla_ValidaciónMétodo!AF513</f>
        <v>0</v>
      </c>
      <c r="AF513" s="194" t="n">
        <f aca="false">Tabla_Simulada!AG513-Tabla_ValidaciónMétodo!AG513</f>
        <v>0</v>
      </c>
      <c r="AG513" s="194" t="n">
        <f aca="false">Tabla_Simulada!AH513-Tabla_ValidaciónMétodo!AH513</f>
        <v>0</v>
      </c>
      <c r="AH513" s="194" t="n">
        <f aca="false">Tabla_Simulada!AI513-Tabla_ValidaciónMétodo!AI513</f>
        <v>0</v>
      </c>
      <c r="AI513" s="194" t="n">
        <f aca="false">Tabla_Simulada!AJ513-Tabla_ValidaciónMétodo!AJ513</f>
        <v>0</v>
      </c>
      <c r="AJ513" s="194" t="n">
        <f aca="false">Tabla_Simulada!AK513-Tabla_ValidaciónMétodo!AK513</f>
        <v>0</v>
      </c>
      <c r="AK513" s="194" t="n">
        <f aca="false">Tabla_Simulada!AL513-Tabla_ValidaciónMétodo!AL513</f>
        <v>0</v>
      </c>
      <c r="AL513" s="194" t="n">
        <f aca="false">Tabla_Simulada!AM513-Tabla_ValidaciónMétodo!AM513</f>
        <v>0</v>
      </c>
      <c r="AM513" s="194" t="n">
        <f aca="false">Tabla_Simulada!AN513-Tabla_ValidaciónMétodo!AN513</f>
        <v>0</v>
      </c>
      <c r="AO513" s="195" t="n">
        <f aca="false">Tabla_Simulada!AP513-Tabla_ValidaciónMétodo!AP513</f>
        <v>0</v>
      </c>
      <c r="AP513" s="195" t="n">
        <f aca="false">Tabla_Simulada!AQ513-Tabla_ValidaciónMétodo!AQ513</f>
        <v>0</v>
      </c>
      <c r="AQ513" s="195" t="n">
        <f aca="false">Tabla_Simulada!AR513-Tabla_ValidaciónMétodo!AR513</f>
        <v>0</v>
      </c>
      <c r="AR513" s="195" t="n">
        <f aca="false">Tabla_Simulada!AS513-Tabla_ValidaciónMétodo!AS513</f>
        <v>0</v>
      </c>
      <c r="AS513" s="195" t="n">
        <f aca="false">Tabla_Simulada!AT513-Tabla_ValidaciónMétodo!AT513</f>
        <v>0</v>
      </c>
      <c r="AT513" s="195" t="n">
        <f aca="false">Tabla_Simulada!AU513-Tabla_ValidaciónMétodo!AU513</f>
        <v>0</v>
      </c>
      <c r="AU513" s="195" t="n">
        <f aca="false">Tabla_Simulada!AV513-Tabla_ValidaciónMétodo!AV513</f>
        <v>0</v>
      </c>
      <c r="AV513" s="195" t="n">
        <f aca="false">Tabla_Simulada!AW513-Tabla_ValidaciónMétodo!AW513</f>
        <v>0</v>
      </c>
      <c r="AW513" s="195" t="n">
        <f aca="false">Tabla_Simulada!AX513-Tabla_ValidaciónMétodo!AX513</f>
        <v>0</v>
      </c>
      <c r="AX513" s="195" t="n">
        <f aca="false">Tabla_Simulada!AY513-Tabla_ValidaciónMétodo!AY513</f>
        <v>0</v>
      </c>
    </row>
    <row r="514" customFormat="false" ht="13.8" hidden="false" customHeight="false" outlineLevel="0" collapsed="false">
      <c r="A514" s="89" t="s">
        <v>53</v>
      </c>
      <c r="B514" s="81" t="n">
        <f aca="false">Tabla_Simulada!B514-Tabla_ValidaciónMétodo!B514</f>
        <v>0</v>
      </c>
      <c r="C514" s="81" t="n">
        <f aca="false">Tabla_Simulada!C514-Tabla_ValidaciónMétodo!C514</f>
        <v>0</v>
      </c>
      <c r="D514" s="81" t="n">
        <f aca="false">Tabla_Simulada!D514-Tabla_ValidaciónMétodo!D514</f>
        <v>0</v>
      </c>
      <c r="E514" s="81" t="n">
        <f aca="false">Tabla_Simulada!E514-Tabla_ValidaciónMétodo!E514</f>
        <v>0</v>
      </c>
      <c r="F514" s="81" t="n">
        <f aca="false">Tabla_Simulada!F514-Tabla_ValidaciónMétodo!F514</f>
        <v>0</v>
      </c>
      <c r="G514" s="81" t="n">
        <f aca="false">Tabla_Simulada!G514-Tabla_ValidaciónMétodo!G514</f>
        <v>0</v>
      </c>
      <c r="H514" s="81" t="n">
        <f aca="false">Tabla_Simulada!H514-Tabla_ValidaciónMétodo!H514</f>
        <v>0</v>
      </c>
      <c r="I514" s="191" t="n">
        <f aca="false">Tabla_Simulada!I514-Tabla_ValidaciónMétodo!I514</f>
        <v>0</v>
      </c>
      <c r="J514" s="81" t="n">
        <f aca="false">Tabla_Simulada!J514-Tabla_ValidaciónMétodo!J514</f>
        <v>0</v>
      </c>
      <c r="K514" s="191" t="n">
        <f aca="false">Tabla_Simulada!K514-Tabla_ValidaciónMétodo!K514</f>
        <v>0</v>
      </c>
      <c r="L514" s="81" t="n">
        <f aca="false">Tabla_Simulada!L514-Tabla_ValidaciónMétodo!L514</f>
        <v>0</v>
      </c>
      <c r="M514" s="191" t="n">
        <f aca="false">Tabla_Simulada!M514-Tabla_ValidaciónMétodo!M514</f>
        <v>0</v>
      </c>
      <c r="N514" s="81" t="n">
        <f aca="false">Tabla_Simulada!N514-Tabla_ValidaciónMétodo!N514</f>
        <v>0</v>
      </c>
      <c r="O514" s="81" t="n">
        <f aca="false">Tabla_Simulada!P514-Tabla_ValidaciónMétodo!P514</f>
        <v>0</v>
      </c>
      <c r="P514" s="81" t="n">
        <f aca="false">Tabla_Simulada!Q514-Tabla_ValidaciónMétodo!Q514</f>
        <v>0</v>
      </c>
      <c r="Q514" s="81" t="n">
        <f aca="false">Tabla_Simulada!R514-Tabla_ValidaciónMétodo!R514</f>
        <v>0</v>
      </c>
      <c r="S514" s="81" t="n">
        <f aca="false">Tabla_Simulada!T514-Tabla_ValidaciónMétodo!T514</f>
        <v>0</v>
      </c>
      <c r="T514" s="81" t="n">
        <f aca="false">Tabla_Simulada!U514-Tabla_ValidaciónMétodo!U514</f>
        <v>0</v>
      </c>
      <c r="U514" s="81" t="n">
        <f aca="false">Tabla_Simulada!V514-Tabla_ValidaciónMétodo!V514</f>
        <v>0</v>
      </c>
      <c r="V514" s="81" t="n">
        <f aca="false">Tabla_Simulada!W514-Tabla_ValidaciónMétodo!W514</f>
        <v>0</v>
      </c>
      <c r="W514" s="81" t="n">
        <f aca="false">Tabla_Simulada!X514-Tabla_ValidaciónMétodo!X514</f>
        <v>0</v>
      </c>
      <c r="X514" s="81" t="n">
        <f aca="false">Tabla_Simulada!Y514-Tabla_ValidaciónMétodo!Y514</f>
        <v>0</v>
      </c>
      <c r="Y514" s="81" t="n">
        <f aca="false">Tabla_Simulada!Z514-Tabla_ValidaciónMétodo!Z514</f>
        <v>0</v>
      </c>
      <c r="Z514" s="81" t="n">
        <f aca="false">Tabla_Simulada!AA514-Tabla_ValidaciónMétodo!AA514</f>
        <v>0</v>
      </c>
      <c r="AC514" s="194" t="n">
        <f aca="false">Tabla_Simulada!AD514-Tabla_ValidaciónMétodo!AD514</f>
        <v>0</v>
      </c>
      <c r="AD514" s="194" t="n">
        <f aca="false">Tabla_Simulada!AE514-Tabla_ValidaciónMétodo!AE514</f>
        <v>0</v>
      </c>
      <c r="AE514" s="194" t="n">
        <f aca="false">Tabla_Simulada!AF514-Tabla_ValidaciónMétodo!AF514</f>
        <v>0</v>
      </c>
      <c r="AF514" s="194" t="n">
        <f aca="false">Tabla_Simulada!AG514-Tabla_ValidaciónMétodo!AG514</f>
        <v>0</v>
      </c>
      <c r="AG514" s="194" t="n">
        <f aca="false">Tabla_Simulada!AH514-Tabla_ValidaciónMétodo!AH514</f>
        <v>0</v>
      </c>
      <c r="AH514" s="194" t="n">
        <f aca="false">Tabla_Simulada!AI514-Tabla_ValidaciónMétodo!AI514</f>
        <v>0</v>
      </c>
      <c r="AI514" s="194" t="n">
        <f aca="false">Tabla_Simulada!AJ514-Tabla_ValidaciónMétodo!AJ514</f>
        <v>0</v>
      </c>
      <c r="AJ514" s="194" t="n">
        <f aca="false">Tabla_Simulada!AK514-Tabla_ValidaciónMétodo!AK514</f>
        <v>0</v>
      </c>
      <c r="AK514" s="194" t="n">
        <f aca="false">Tabla_Simulada!AL514-Tabla_ValidaciónMétodo!AL514</f>
        <v>0</v>
      </c>
      <c r="AL514" s="194" t="n">
        <f aca="false">Tabla_Simulada!AM514-Tabla_ValidaciónMétodo!AM514</f>
        <v>0</v>
      </c>
      <c r="AM514" s="194" t="n">
        <f aca="false">Tabla_Simulada!AN514-Tabla_ValidaciónMétodo!AN514</f>
        <v>0</v>
      </c>
      <c r="AO514" s="195" t="n">
        <f aca="false">Tabla_Simulada!AP514-Tabla_ValidaciónMétodo!AP514</f>
        <v>0</v>
      </c>
      <c r="AP514" s="195" t="n">
        <f aca="false">Tabla_Simulada!AQ514-Tabla_ValidaciónMétodo!AQ514</f>
        <v>0</v>
      </c>
      <c r="AQ514" s="195" t="n">
        <f aca="false">Tabla_Simulada!AR514-Tabla_ValidaciónMétodo!AR514</f>
        <v>0</v>
      </c>
      <c r="AR514" s="195" t="n">
        <f aca="false">Tabla_Simulada!AS514-Tabla_ValidaciónMétodo!AS514</f>
        <v>0</v>
      </c>
      <c r="AS514" s="195" t="n">
        <f aca="false">Tabla_Simulada!AT514-Tabla_ValidaciónMétodo!AT514</f>
        <v>0</v>
      </c>
      <c r="AT514" s="195" t="n">
        <f aca="false">Tabla_Simulada!AU514-Tabla_ValidaciónMétodo!AU514</f>
        <v>0</v>
      </c>
      <c r="AU514" s="195" t="n">
        <f aca="false">Tabla_Simulada!AV514-Tabla_ValidaciónMétodo!AV514</f>
        <v>0</v>
      </c>
      <c r="AV514" s="195" t="n">
        <f aca="false">Tabla_Simulada!AW514-Tabla_ValidaciónMétodo!AW514</f>
        <v>0</v>
      </c>
      <c r="AW514" s="195" t="n">
        <f aca="false">Tabla_Simulada!AX514-Tabla_ValidaciónMétodo!AX514</f>
        <v>0</v>
      </c>
      <c r="AX514" s="195" t="n">
        <f aca="false">Tabla_Simulada!AY514-Tabla_ValidaciónMétodo!AY514</f>
        <v>0</v>
      </c>
    </row>
    <row r="515" customFormat="false" ht="13.8" hidden="false" customHeight="false" outlineLevel="0" collapsed="false">
      <c r="A515" s="89" t="s">
        <v>54</v>
      </c>
      <c r="B515" s="81" t="n">
        <f aca="false">Tabla_Simulada!B515-Tabla_ValidaciónMétodo!B515</f>
        <v>0</v>
      </c>
      <c r="C515" s="81" t="n">
        <f aca="false">Tabla_Simulada!C515-Tabla_ValidaciónMétodo!C515</f>
        <v>0</v>
      </c>
      <c r="D515" s="81" t="n">
        <f aca="false">Tabla_Simulada!D515-Tabla_ValidaciónMétodo!D515</f>
        <v>0</v>
      </c>
      <c r="E515" s="81" t="n">
        <f aca="false">Tabla_Simulada!E515-Tabla_ValidaciónMétodo!E515</f>
        <v>0</v>
      </c>
      <c r="F515" s="81" t="n">
        <f aca="false">Tabla_Simulada!F515-Tabla_ValidaciónMétodo!F515</f>
        <v>0</v>
      </c>
      <c r="G515" s="81" t="n">
        <f aca="false">Tabla_Simulada!G515-Tabla_ValidaciónMétodo!G515</f>
        <v>0</v>
      </c>
      <c r="H515" s="81" t="n">
        <f aca="false">Tabla_Simulada!H515-Tabla_ValidaciónMétodo!H515</f>
        <v>0</v>
      </c>
      <c r="I515" s="191" t="n">
        <f aca="false">Tabla_Simulada!I515-Tabla_ValidaciónMétodo!I515</f>
        <v>0</v>
      </c>
      <c r="J515" s="81" t="n">
        <f aca="false">Tabla_Simulada!J515-Tabla_ValidaciónMétodo!J515</f>
        <v>0</v>
      </c>
      <c r="K515" s="191" t="n">
        <f aca="false">Tabla_Simulada!K515-Tabla_ValidaciónMétodo!K515</f>
        <v>0</v>
      </c>
      <c r="L515" s="81" t="n">
        <f aca="false">Tabla_Simulada!L515-Tabla_ValidaciónMétodo!L515</f>
        <v>0</v>
      </c>
      <c r="M515" s="191" t="n">
        <f aca="false">Tabla_Simulada!M515-Tabla_ValidaciónMétodo!M515</f>
        <v>0</v>
      </c>
      <c r="N515" s="81" t="n">
        <f aca="false">Tabla_Simulada!N515-Tabla_ValidaciónMétodo!N515</f>
        <v>0</v>
      </c>
      <c r="O515" s="81" t="n">
        <f aca="false">Tabla_Simulada!P515-Tabla_ValidaciónMétodo!P515</f>
        <v>0</v>
      </c>
      <c r="P515" s="81" t="n">
        <f aca="false">Tabla_Simulada!Q515-Tabla_ValidaciónMétodo!Q515</f>
        <v>0</v>
      </c>
      <c r="Q515" s="81" t="n">
        <f aca="false">Tabla_Simulada!R515-Tabla_ValidaciónMétodo!R515</f>
        <v>0</v>
      </c>
      <c r="S515" s="81" t="n">
        <f aca="false">Tabla_Simulada!T515-Tabla_ValidaciónMétodo!T515</f>
        <v>0</v>
      </c>
      <c r="T515" s="81" t="n">
        <f aca="false">Tabla_Simulada!U515-Tabla_ValidaciónMétodo!U515</f>
        <v>0</v>
      </c>
      <c r="U515" s="81" t="n">
        <f aca="false">Tabla_Simulada!V515-Tabla_ValidaciónMétodo!V515</f>
        <v>0</v>
      </c>
      <c r="V515" s="81" t="n">
        <f aca="false">Tabla_Simulada!W515-Tabla_ValidaciónMétodo!W515</f>
        <v>0</v>
      </c>
      <c r="W515" s="81" t="n">
        <f aca="false">Tabla_Simulada!X515-Tabla_ValidaciónMétodo!X515</f>
        <v>0</v>
      </c>
      <c r="X515" s="81" t="n">
        <f aca="false">Tabla_Simulada!Y515-Tabla_ValidaciónMétodo!Y515</f>
        <v>0</v>
      </c>
      <c r="Y515" s="81" t="n">
        <f aca="false">Tabla_Simulada!Z515-Tabla_ValidaciónMétodo!Z515</f>
        <v>0</v>
      </c>
      <c r="Z515" s="81" t="n">
        <f aca="false">Tabla_Simulada!AA515-Tabla_ValidaciónMétodo!AA515</f>
        <v>0</v>
      </c>
      <c r="AC515" s="194" t="n">
        <f aca="false">Tabla_Simulada!AD515-Tabla_ValidaciónMétodo!AD515</f>
        <v>0</v>
      </c>
      <c r="AD515" s="194" t="n">
        <f aca="false">Tabla_Simulada!AE515-Tabla_ValidaciónMétodo!AE515</f>
        <v>0</v>
      </c>
      <c r="AE515" s="194" t="n">
        <f aca="false">Tabla_Simulada!AF515-Tabla_ValidaciónMétodo!AF515</f>
        <v>0</v>
      </c>
      <c r="AF515" s="194" t="n">
        <f aca="false">Tabla_Simulada!AG515-Tabla_ValidaciónMétodo!AG515</f>
        <v>0</v>
      </c>
      <c r="AG515" s="194" t="n">
        <f aca="false">Tabla_Simulada!AH515-Tabla_ValidaciónMétodo!AH515</f>
        <v>0</v>
      </c>
      <c r="AH515" s="194" t="n">
        <f aca="false">Tabla_Simulada!AI515-Tabla_ValidaciónMétodo!AI515</f>
        <v>0</v>
      </c>
      <c r="AI515" s="194" t="n">
        <f aca="false">Tabla_Simulada!AJ515-Tabla_ValidaciónMétodo!AJ515</f>
        <v>0</v>
      </c>
      <c r="AJ515" s="194" t="n">
        <f aca="false">Tabla_Simulada!AK515-Tabla_ValidaciónMétodo!AK515</f>
        <v>0</v>
      </c>
      <c r="AK515" s="194" t="n">
        <f aca="false">Tabla_Simulada!AL515-Tabla_ValidaciónMétodo!AL515</f>
        <v>0</v>
      </c>
      <c r="AL515" s="194" t="n">
        <f aca="false">Tabla_Simulada!AM515-Tabla_ValidaciónMétodo!AM515</f>
        <v>0</v>
      </c>
      <c r="AM515" s="194" t="n">
        <f aca="false">Tabla_Simulada!AN515-Tabla_ValidaciónMétodo!AN515</f>
        <v>0</v>
      </c>
      <c r="AO515" s="195" t="n">
        <f aca="false">Tabla_Simulada!AP515-Tabla_ValidaciónMétodo!AP515</f>
        <v>0</v>
      </c>
      <c r="AP515" s="195" t="n">
        <f aca="false">Tabla_Simulada!AQ515-Tabla_ValidaciónMétodo!AQ515</f>
        <v>0</v>
      </c>
      <c r="AQ515" s="195" t="n">
        <f aca="false">Tabla_Simulada!AR515-Tabla_ValidaciónMétodo!AR515</f>
        <v>0</v>
      </c>
      <c r="AR515" s="195" t="n">
        <f aca="false">Tabla_Simulada!AS515-Tabla_ValidaciónMétodo!AS515</f>
        <v>0</v>
      </c>
      <c r="AS515" s="195" t="n">
        <f aca="false">Tabla_Simulada!AT515-Tabla_ValidaciónMétodo!AT515</f>
        <v>0</v>
      </c>
      <c r="AT515" s="195" t="n">
        <f aca="false">Tabla_Simulada!AU515-Tabla_ValidaciónMétodo!AU515</f>
        <v>0</v>
      </c>
      <c r="AU515" s="195" t="n">
        <f aca="false">Tabla_Simulada!AV515-Tabla_ValidaciónMétodo!AV515</f>
        <v>0</v>
      </c>
      <c r="AV515" s="195" t="n">
        <f aca="false">Tabla_Simulada!AW515-Tabla_ValidaciónMétodo!AW515</f>
        <v>0</v>
      </c>
      <c r="AW515" s="195" t="n">
        <f aca="false">Tabla_Simulada!AX515-Tabla_ValidaciónMétodo!AX515</f>
        <v>0</v>
      </c>
      <c r="AX515" s="195" t="n">
        <f aca="false">Tabla_Simulada!AY515-Tabla_ValidaciónMétodo!AY515</f>
        <v>0</v>
      </c>
    </row>
    <row r="516" customFormat="false" ht="13.8" hidden="false" customHeight="false" outlineLevel="0" collapsed="false">
      <c r="A516" s="89" t="s">
        <v>55</v>
      </c>
      <c r="B516" s="81" t="n">
        <f aca="false">Tabla_Simulada!B516-Tabla_ValidaciónMétodo!B516</f>
        <v>0</v>
      </c>
      <c r="C516" s="81" t="n">
        <f aca="false">Tabla_Simulada!C516-Tabla_ValidaciónMétodo!C516</f>
        <v>0</v>
      </c>
      <c r="D516" s="81" t="n">
        <f aca="false">Tabla_Simulada!D516-Tabla_ValidaciónMétodo!D516</f>
        <v>0</v>
      </c>
      <c r="E516" s="81" t="n">
        <f aca="false">Tabla_Simulada!E516-Tabla_ValidaciónMétodo!E516</f>
        <v>0</v>
      </c>
      <c r="F516" s="81" t="n">
        <f aca="false">Tabla_Simulada!F516-Tabla_ValidaciónMétodo!F516</f>
        <v>0</v>
      </c>
      <c r="G516" s="81" t="n">
        <f aca="false">Tabla_Simulada!G516-Tabla_ValidaciónMétodo!G516</f>
        <v>0</v>
      </c>
      <c r="H516" s="81" t="n">
        <f aca="false">Tabla_Simulada!H516-Tabla_ValidaciónMétodo!H516</f>
        <v>0</v>
      </c>
      <c r="I516" s="191" t="n">
        <f aca="false">Tabla_Simulada!I516-Tabla_ValidaciónMétodo!I516</f>
        <v>0</v>
      </c>
      <c r="J516" s="81" t="n">
        <f aca="false">Tabla_Simulada!J516-Tabla_ValidaciónMétodo!J516</f>
        <v>0</v>
      </c>
      <c r="K516" s="191" t="n">
        <f aca="false">Tabla_Simulada!K516-Tabla_ValidaciónMétodo!K516</f>
        <v>0</v>
      </c>
      <c r="L516" s="81" t="n">
        <f aca="false">Tabla_Simulada!L516-Tabla_ValidaciónMétodo!L516</f>
        <v>0</v>
      </c>
      <c r="M516" s="191" t="n">
        <f aca="false">Tabla_Simulada!M516-Tabla_ValidaciónMétodo!M516</f>
        <v>0</v>
      </c>
      <c r="N516" s="81" t="n">
        <f aca="false">Tabla_Simulada!N516-Tabla_ValidaciónMétodo!N516</f>
        <v>0</v>
      </c>
      <c r="O516" s="81" t="n">
        <f aca="false">Tabla_Simulada!P516-Tabla_ValidaciónMétodo!P516</f>
        <v>0</v>
      </c>
      <c r="P516" s="81" t="n">
        <f aca="false">Tabla_Simulada!Q516-Tabla_ValidaciónMétodo!Q516</f>
        <v>0</v>
      </c>
      <c r="Q516" s="81" t="n">
        <f aca="false">Tabla_Simulada!R516-Tabla_ValidaciónMétodo!R516</f>
        <v>0</v>
      </c>
      <c r="S516" s="81" t="n">
        <f aca="false">Tabla_Simulada!T516-Tabla_ValidaciónMétodo!T516</f>
        <v>0</v>
      </c>
      <c r="T516" s="81" t="n">
        <f aca="false">Tabla_Simulada!U516-Tabla_ValidaciónMétodo!U516</f>
        <v>0</v>
      </c>
      <c r="U516" s="81" t="n">
        <f aca="false">Tabla_Simulada!V516-Tabla_ValidaciónMétodo!V516</f>
        <v>0</v>
      </c>
      <c r="V516" s="81" t="n">
        <f aca="false">Tabla_Simulada!W516-Tabla_ValidaciónMétodo!W516</f>
        <v>0</v>
      </c>
      <c r="W516" s="81" t="n">
        <f aca="false">Tabla_Simulada!X516-Tabla_ValidaciónMétodo!X516</f>
        <v>0</v>
      </c>
      <c r="X516" s="81" t="n">
        <f aca="false">Tabla_Simulada!Y516-Tabla_ValidaciónMétodo!Y516</f>
        <v>0</v>
      </c>
      <c r="Y516" s="81" t="n">
        <f aca="false">Tabla_Simulada!Z516-Tabla_ValidaciónMétodo!Z516</f>
        <v>0</v>
      </c>
      <c r="Z516" s="81" t="n">
        <f aca="false">Tabla_Simulada!AA516-Tabla_ValidaciónMétodo!AA516</f>
        <v>0</v>
      </c>
      <c r="AC516" s="194" t="n">
        <f aca="false">Tabla_Simulada!AD516-Tabla_ValidaciónMétodo!AD516</f>
        <v>0</v>
      </c>
      <c r="AD516" s="194" t="n">
        <f aca="false">Tabla_Simulada!AE516-Tabla_ValidaciónMétodo!AE516</f>
        <v>0</v>
      </c>
      <c r="AE516" s="194" t="n">
        <f aca="false">Tabla_Simulada!AF516-Tabla_ValidaciónMétodo!AF516</f>
        <v>0</v>
      </c>
      <c r="AF516" s="194" t="n">
        <f aca="false">Tabla_Simulada!AG516-Tabla_ValidaciónMétodo!AG516</f>
        <v>0</v>
      </c>
      <c r="AG516" s="194" t="n">
        <f aca="false">Tabla_Simulada!AH516-Tabla_ValidaciónMétodo!AH516</f>
        <v>0</v>
      </c>
      <c r="AH516" s="194" t="n">
        <f aca="false">Tabla_Simulada!AI516-Tabla_ValidaciónMétodo!AI516</f>
        <v>0</v>
      </c>
      <c r="AI516" s="194" t="n">
        <f aca="false">Tabla_Simulada!AJ516-Tabla_ValidaciónMétodo!AJ516</f>
        <v>0</v>
      </c>
      <c r="AJ516" s="194" t="n">
        <f aca="false">Tabla_Simulada!AK516-Tabla_ValidaciónMétodo!AK516</f>
        <v>0</v>
      </c>
      <c r="AK516" s="194" t="n">
        <f aca="false">Tabla_Simulada!AL516-Tabla_ValidaciónMétodo!AL516</f>
        <v>0</v>
      </c>
      <c r="AL516" s="194" t="n">
        <f aca="false">Tabla_Simulada!AM516-Tabla_ValidaciónMétodo!AM516</f>
        <v>0</v>
      </c>
      <c r="AM516" s="194" t="n">
        <f aca="false">Tabla_Simulada!AN516-Tabla_ValidaciónMétodo!AN516</f>
        <v>0</v>
      </c>
      <c r="AO516" s="195" t="n">
        <f aca="false">Tabla_Simulada!AP516-Tabla_ValidaciónMétodo!AP516</f>
        <v>0</v>
      </c>
      <c r="AP516" s="195" t="n">
        <f aca="false">Tabla_Simulada!AQ516-Tabla_ValidaciónMétodo!AQ516</f>
        <v>0</v>
      </c>
      <c r="AQ516" s="195" t="n">
        <f aca="false">Tabla_Simulada!AR516-Tabla_ValidaciónMétodo!AR516</f>
        <v>0</v>
      </c>
      <c r="AR516" s="195" t="n">
        <f aca="false">Tabla_Simulada!AS516-Tabla_ValidaciónMétodo!AS516</f>
        <v>0</v>
      </c>
      <c r="AS516" s="195" t="n">
        <f aca="false">Tabla_Simulada!AT516-Tabla_ValidaciónMétodo!AT516</f>
        <v>0</v>
      </c>
      <c r="AT516" s="195" t="n">
        <f aca="false">Tabla_Simulada!AU516-Tabla_ValidaciónMétodo!AU516</f>
        <v>0</v>
      </c>
      <c r="AU516" s="195" t="n">
        <f aca="false">Tabla_Simulada!AV516-Tabla_ValidaciónMétodo!AV516</f>
        <v>0</v>
      </c>
      <c r="AV516" s="195" t="n">
        <f aca="false">Tabla_Simulada!AW516-Tabla_ValidaciónMétodo!AW516</f>
        <v>0</v>
      </c>
      <c r="AW516" s="195" t="n">
        <f aca="false">Tabla_Simulada!AX516-Tabla_ValidaciónMétodo!AX516</f>
        <v>0</v>
      </c>
      <c r="AX516" s="195" t="n">
        <f aca="false">Tabla_Simulada!AY516-Tabla_ValidaciónMétodo!AY516</f>
        <v>0</v>
      </c>
    </row>
    <row r="517" customFormat="false" ht="13.8" hidden="false" customHeight="false" outlineLevel="0" collapsed="false">
      <c r="A517" s="89" t="s">
        <v>56</v>
      </c>
      <c r="B517" s="81" t="n">
        <f aca="false">Tabla_Simulada!B517-Tabla_ValidaciónMétodo!B517</f>
        <v>0</v>
      </c>
      <c r="C517" s="81" t="n">
        <f aca="false">Tabla_Simulada!C517-Tabla_ValidaciónMétodo!C517</f>
        <v>0</v>
      </c>
      <c r="D517" s="81" t="n">
        <f aca="false">Tabla_Simulada!D517-Tabla_ValidaciónMétodo!D517</f>
        <v>0</v>
      </c>
      <c r="E517" s="81" t="n">
        <f aca="false">Tabla_Simulada!E517-Tabla_ValidaciónMétodo!E517</f>
        <v>0</v>
      </c>
      <c r="F517" s="81" t="n">
        <f aca="false">Tabla_Simulada!F517-Tabla_ValidaciónMétodo!F517</f>
        <v>0</v>
      </c>
      <c r="G517" s="81" t="n">
        <f aca="false">Tabla_Simulada!G517-Tabla_ValidaciónMétodo!G517</f>
        <v>0</v>
      </c>
      <c r="H517" s="81" t="n">
        <f aca="false">Tabla_Simulada!H517-Tabla_ValidaciónMétodo!H517</f>
        <v>0</v>
      </c>
      <c r="I517" s="191" t="n">
        <f aca="false">Tabla_Simulada!I517-Tabla_ValidaciónMétodo!I517</f>
        <v>0</v>
      </c>
      <c r="J517" s="81" t="n">
        <f aca="false">Tabla_Simulada!J517-Tabla_ValidaciónMétodo!J517</f>
        <v>0</v>
      </c>
      <c r="K517" s="191" t="n">
        <f aca="false">Tabla_Simulada!K517-Tabla_ValidaciónMétodo!K517</f>
        <v>0</v>
      </c>
      <c r="L517" s="81" t="n">
        <f aca="false">Tabla_Simulada!L517-Tabla_ValidaciónMétodo!L517</f>
        <v>0</v>
      </c>
      <c r="M517" s="191" t="n">
        <f aca="false">Tabla_Simulada!M517-Tabla_ValidaciónMétodo!M517</f>
        <v>0</v>
      </c>
      <c r="N517" s="81" t="n">
        <f aca="false">Tabla_Simulada!N517-Tabla_ValidaciónMétodo!N517</f>
        <v>0</v>
      </c>
      <c r="O517" s="81" t="n">
        <f aca="false">Tabla_Simulada!P517-Tabla_ValidaciónMétodo!P517</f>
        <v>0</v>
      </c>
      <c r="P517" s="81" t="n">
        <f aca="false">Tabla_Simulada!Q517-Tabla_ValidaciónMétodo!Q517</f>
        <v>0</v>
      </c>
      <c r="Q517" s="81" t="n">
        <f aca="false">Tabla_Simulada!R517-Tabla_ValidaciónMétodo!R517</f>
        <v>0</v>
      </c>
      <c r="S517" s="81" t="n">
        <f aca="false">Tabla_Simulada!T517-Tabla_ValidaciónMétodo!T517</f>
        <v>0</v>
      </c>
      <c r="T517" s="81" t="n">
        <f aca="false">Tabla_Simulada!U517-Tabla_ValidaciónMétodo!U517</f>
        <v>0</v>
      </c>
      <c r="U517" s="81" t="n">
        <f aca="false">Tabla_Simulada!V517-Tabla_ValidaciónMétodo!V517</f>
        <v>0</v>
      </c>
      <c r="V517" s="81" t="n">
        <f aca="false">Tabla_Simulada!W517-Tabla_ValidaciónMétodo!W517</f>
        <v>0</v>
      </c>
      <c r="W517" s="81" t="n">
        <f aca="false">Tabla_Simulada!X517-Tabla_ValidaciónMétodo!X517</f>
        <v>0</v>
      </c>
      <c r="X517" s="81" t="n">
        <f aca="false">Tabla_Simulada!Y517-Tabla_ValidaciónMétodo!Y517</f>
        <v>0</v>
      </c>
      <c r="Y517" s="81" t="n">
        <f aca="false">Tabla_Simulada!Z517-Tabla_ValidaciónMétodo!Z517</f>
        <v>0</v>
      </c>
      <c r="Z517" s="81" t="n">
        <f aca="false">Tabla_Simulada!AA517-Tabla_ValidaciónMétodo!AA517</f>
        <v>0</v>
      </c>
      <c r="AC517" s="194" t="n">
        <f aca="false">Tabla_Simulada!AD517-Tabla_ValidaciónMétodo!AD517</f>
        <v>0</v>
      </c>
      <c r="AD517" s="194" t="n">
        <f aca="false">Tabla_Simulada!AE517-Tabla_ValidaciónMétodo!AE517</f>
        <v>0</v>
      </c>
      <c r="AE517" s="194" t="n">
        <f aca="false">Tabla_Simulada!AF517-Tabla_ValidaciónMétodo!AF517</f>
        <v>0</v>
      </c>
      <c r="AF517" s="194" t="n">
        <f aca="false">Tabla_Simulada!AG517-Tabla_ValidaciónMétodo!AG517</f>
        <v>0</v>
      </c>
      <c r="AG517" s="194" t="n">
        <f aca="false">Tabla_Simulada!AH517-Tabla_ValidaciónMétodo!AH517</f>
        <v>0</v>
      </c>
      <c r="AH517" s="194" t="n">
        <f aca="false">Tabla_Simulada!AI517-Tabla_ValidaciónMétodo!AI517</f>
        <v>0</v>
      </c>
      <c r="AI517" s="194" t="n">
        <f aca="false">Tabla_Simulada!AJ517-Tabla_ValidaciónMétodo!AJ517</f>
        <v>0</v>
      </c>
      <c r="AJ517" s="194" t="n">
        <f aca="false">Tabla_Simulada!AK517-Tabla_ValidaciónMétodo!AK517</f>
        <v>0</v>
      </c>
      <c r="AK517" s="194" t="n">
        <f aca="false">Tabla_Simulada!AL517-Tabla_ValidaciónMétodo!AL517</f>
        <v>0</v>
      </c>
      <c r="AL517" s="194" t="n">
        <f aca="false">Tabla_Simulada!AM517-Tabla_ValidaciónMétodo!AM517</f>
        <v>0</v>
      </c>
      <c r="AM517" s="194" t="n">
        <f aca="false">Tabla_Simulada!AN517-Tabla_ValidaciónMétodo!AN517</f>
        <v>0</v>
      </c>
      <c r="AO517" s="195" t="n">
        <f aca="false">Tabla_Simulada!AP517-Tabla_ValidaciónMétodo!AP517</f>
        <v>0</v>
      </c>
      <c r="AP517" s="195" t="n">
        <f aca="false">Tabla_Simulada!AQ517-Tabla_ValidaciónMétodo!AQ517</f>
        <v>0</v>
      </c>
      <c r="AQ517" s="195" t="n">
        <f aca="false">Tabla_Simulada!AR517-Tabla_ValidaciónMétodo!AR517</f>
        <v>0</v>
      </c>
      <c r="AR517" s="195" t="n">
        <f aca="false">Tabla_Simulada!AS517-Tabla_ValidaciónMétodo!AS517</f>
        <v>0</v>
      </c>
      <c r="AS517" s="195" t="n">
        <f aca="false">Tabla_Simulada!AT517-Tabla_ValidaciónMétodo!AT517</f>
        <v>0</v>
      </c>
      <c r="AT517" s="195" t="n">
        <f aca="false">Tabla_Simulada!AU517-Tabla_ValidaciónMétodo!AU517</f>
        <v>0</v>
      </c>
      <c r="AU517" s="195" t="n">
        <f aca="false">Tabla_Simulada!AV517-Tabla_ValidaciónMétodo!AV517</f>
        <v>0</v>
      </c>
      <c r="AV517" s="195" t="n">
        <f aca="false">Tabla_Simulada!AW517-Tabla_ValidaciónMétodo!AW517</f>
        <v>0</v>
      </c>
      <c r="AW517" s="195" t="n">
        <f aca="false">Tabla_Simulada!AX517-Tabla_ValidaciónMétodo!AX517</f>
        <v>0</v>
      </c>
      <c r="AX517" s="195" t="n">
        <f aca="false">Tabla_Simulada!AY517-Tabla_ValidaciónMétodo!AY517</f>
        <v>0</v>
      </c>
    </row>
    <row r="518" customFormat="false" ht="13.8" hidden="false" customHeight="false" outlineLevel="0" collapsed="false">
      <c r="A518" s="89" t="s">
        <v>57</v>
      </c>
      <c r="B518" s="81" t="n">
        <f aca="false">Tabla_Simulada!B518-Tabla_ValidaciónMétodo!B518</f>
        <v>0</v>
      </c>
      <c r="C518" s="81" t="n">
        <f aca="false">Tabla_Simulada!C518-Tabla_ValidaciónMétodo!C518</f>
        <v>0</v>
      </c>
      <c r="D518" s="81" t="n">
        <f aca="false">Tabla_Simulada!D518-Tabla_ValidaciónMétodo!D518</f>
        <v>0</v>
      </c>
      <c r="E518" s="81" t="n">
        <f aca="false">Tabla_Simulada!E518-Tabla_ValidaciónMétodo!E518</f>
        <v>0</v>
      </c>
      <c r="F518" s="81" t="n">
        <f aca="false">Tabla_Simulada!F518-Tabla_ValidaciónMétodo!F518</f>
        <v>0</v>
      </c>
      <c r="G518" s="81" t="n">
        <f aca="false">Tabla_Simulada!G518-Tabla_ValidaciónMétodo!G518</f>
        <v>0</v>
      </c>
      <c r="H518" s="81" t="n">
        <f aca="false">Tabla_Simulada!H518-Tabla_ValidaciónMétodo!H518</f>
        <v>0</v>
      </c>
      <c r="I518" s="191" t="n">
        <f aca="false">Tabla_Simulada!I518-Tabla_ValidaciónMétodo!I518</f>
        <v>0</v>
      </c>
      <c r="J518" s="81" t="n">
        <f aca="false">Tabla_Simulada!J518-Tabla_ValidaciónMétodo!J518</f>
        <v>0</v>
      </c>
      <c r="K518" s="191" t="n">
        <f aca="false">Tabla_Simulada!K518-Tabla_ValidaciónMétodo!K518</f>
        <v>0</v>
      </c>
      <c r="L518" s="81" t="n">
        <f aca="false">Tabla_Simulada!L518-Tabla_ValidaciónMétodo!L518</f>
        <v>0</v>
      </c>
      <c r="M518" s="191" t="n">
        <f aca="false">Tabla_Simulada!M518-Tabla_ValidaciónMétodo!M518</f>
        <v>0</v>
      </c>
      <c r="N518" s="81" t="n">
        <f aca="false">Tabla_Simulada!N518-Tabla_ValidaciónMétodo!N518</f>
        <v>0</v>
      </c>
      <c r="O518" s="81" t="n">
        <f aca="false">Tabla_Simulada!P518-Tabla_ValidaciónMétodo!P518</f>
        <v>0</v>
      </c>
      <c r="P518" s="81" t="n">
        <f aca="false">Tabla_Simulada!Q518-Tabla_ValidaciónMétodo!Q518</f>
        <v>0</v>
      </c>
      <c r="Q518" s="81" t="n">
        <f aca="false">Tabla_Simulada!R518-Tabla_ValidaciónMétodo!R518</f>
        <v>0</v>
      </c>
      <c r="S518" s="81" t="n">
        <f aca="false">Tabla_Simulada!T518-Tabla_ValidaciónMétodo!T518</f>
        <v>0</v>
      </c>
      <c r="T518" s="81" t="n">
        <f aca="false">Tabla_Simulada!U518-Tabla_ValidaciónMétodo!U518</f>
        <v>0</v>
      </c>
      <c r="U518" s="81" t="n">
        <f aca="false">Tabla_Simulada!V518-Tabla_ValidaciónMétodo!V518</f>
        <v>0</v>
      </c>
      <c r="V518" s="81" t="n">
        <f aca="false">Tabla_Simulada!W518-Tabla_ValidaciónMétodo!W518</f>
        <v>0</v>
      </c>
      <c r="W518" s="81" t="n">
        <f aca="false">Tabla_Simulada!X518-Tabla_ValidaciónMétodo!X518</f>
        <v>0</v>
      </c>
      <c r="X518" s="81" t="n">
        <f aca="false">Tabla_Simulada!Y518-Tabla_ValidaciónMétodo!Y518</f>
        <v>0</v>
      </c>
      <c r="Y518" s="81" t="n">
        <f aca="false">Tabla_Simulada!Z518-Tabla_ValidaciónMétodo!Z518</f>
        <v>0</v>
      </c>
      <c r="Z518" s="81" t="n">
        <f aca="false">Tabla_Simulada!AA518-Tabla_ValidaciónMétodo!AA518</f>
        <v>0</v>
      </c>
      <c r="AC518" s="194" t="n">
        <f aca="false">Tabla_Simulada!AD518-Tabla_ValidaciónMétodo!AD518</f>
        <v>0</v>
      </c>
      <c r="AD518" s="194" t="n">
        <f aca="false">Tabla_Simulada!AE518-Tabla_ValidaciónMétodo!AE518</f>
        <v>0</v>
      </c>
      <c r="AE518" s="194" t="n">
        <f aca="false">Tabla_Simulada!AF518-Tabla_ValidaciónMétodo!AF518</f>
        <v>0</v>
      </c>
      <c r="AF518" s="194" t="n">
        <f aca="false">Tabla_Simulada!AG518-Tabla_ValidaciónMétodo!AG518</f>
        <v>0</v>
      </c>
      <c r="AG518" s="194" t="n">
        <f aca="false">Tabla_Simulada!AH518-Tabla_ValidaciónMétodo!AH518</f>
        <v>0</v>
      </c>
      <c r="AH518" s="194" t="n">
        <f aca="false">Tabla_Simulada!AI518-Tabla_ValidaciónMétodo!AI518</f>
        <v>0</v>
      </c>
      <c r="AI518" s="194" t="n">
        <f aca="false">Tabla_Simulada!AJ518-Tabla_ValidaciónMétodo!AJ518</f>
        <v>0</v>
      </c>
      <c r="AJ518" s="194" t="n">
        <f aca="false">Tabla_Simulada!AK518-Tabla_ValidaciónMétodo!AK518</f>
        <v>0</v>
      </c>
      <c r="AK518" s="194" t="n">
        <f aca="false">Tabla_Simulada!AL518-Tabla_ValidaciónMétodo!AL518</f>
        <v>0</v>
      </c>
      <c r="AL518" s="194" t="n">
        <f aca="false">Tabla_Simulada!AM518-Tabla_ValidaciónMétodo!AM518</f>
        <v>0</v>
      </c>
      <c r="AM518" s="194" t="n">
        <f aca="false">Tabla_Simulada!AN518-Tabla_ValidaciónMétodo!AN518</f>
        <v>0</v>
      </c>
      <c r="AO518" s="195" t="n">
        <f aca="false">Tabla_Simulada!AP518-Tabla_ValidaciónMétodo!AP518</f>
        <v>0</v>
      </c>
      <c r="AP518" s="195" t="n">
        <f aca="false">Tabla_Simulada!AQ518-Tabla_ValidaciónMétodo!AQ518</f>
        <v>0</v>
      </c>
      <c r="AQ518" s="195" t="n">
        <f aca="false">Tabla_Simulada!AR518-Tabla_ValidaciónMétodo!AR518</f>
        <v>0</v>
      </c>
      <c r="AR518" s="195" t="n">
        <f aca="false">Tabla_Simulada!AS518-Tabla_ValidaciónMétodo!AS518</f>
        <v>0</v>
      </c>
      <c r="AS518" s="195" t="n">
        <f aca="false">Tabla_Simulada!AT518-Tabla_ValidaciónMétodo!AT518</f>
        <v>0</v>
      </c>
      <c r="AT518" s="195" t="n">
        <f aca="false">Tabla_Simulada!AU518-Tabla_ValidaciónMétodo!AU518</f>
        <v>0</v>
      </c>
      <c r="AU518" s="195" t="n">
        <f aca="false">Tabla_Simulada!AV518-Tabla_ValidaciónMétodo!AV518</f>
        <v>0</v>
      </c>
      <c r="AV518" s="195" t="n">
        <f aca="false">Tabla_Simulada!AW518-Tabla_ValidaciónMétodo!AW518</f>
        <v>0</v>
      </c>
      <c r="AW518" s="195" t="n">
        <f aca="false">Tabla_Simulada!AX518-Tabla_ValidaciónMétodo!AX518</f>
        <v>0</v>
      </c>
      <c r="AX518" s="195" t="n">
        <f aca="false">Tabla_Simulada!AY518-Tabla_ValidaciónMétodo!AY518</f>
        <v>0</v>
      </c>
    </row>
    <row r="519" customFormat="false" ht="13.8" hidden="false" customHeight="false" outlineLevel="0" collapsed="false">
      <c r="A519" s="89" t="s">
        <v>58</v>
      </c>
      <c r="B519" s="81" t="n">
        <f aca="false">Tabla_Simulada!B519-Tabla_ValidaciónMétodo!B519</f>
        <v>0</v>
      </c>
      <c r="C519" s="81" t="n">
        <f aca="false">Tabla_Simulada!C519-Tabla_ValidaciónMétodo!C519</f>
        <v>0</v>
      </c>
      <c r="D519" s="81" t="n">
        <f aca="false">Tabla_Simulada!D519-Tabla_ValidaciónMétodo!D519</f>
        <v>0</v>
      </c>
      <c r="E519" s="81" t="n">
        <f aca="false">Tabla_Simulada!E519-Tabla_ValidaciónMétodo!E519</f>
        <v>0</v>
      </c>
      <c r="F519" s="81" t="n">
        <f aca="false">Tabla_Simulada!F519-Tabla_ValidaciónMétodo!F519</f>
        <v>0</v>
      </c>
      <c r="G519" s="81" t="n">
        <f aca="false">Tabla_Simulada!G519-Tabla_ValidaciónMétodo!G519</f>
        <v>0</v>
      </c>
      <c r="H519" s="81" t="n">
        <f aca="false">Tabla_Simulada!H519-Tabla_ValidaciónMétodo!H519</f>
        <v>0</v>
      </c>
      <c r="I519" s="191" t="n">
        <f aca="false">Tabla_Simulada!I519-Tabla_ValidaciónMétodo!I519</f>
        <v>0</v>
      </c>
      <c r="J519" s="81" t="n">
        <f aca="false">Tabla_Simulada!J519-Tabla_ValidaciónMétodo!J519</f>
        <v>0</v>
      </c>
      <c r="K519" s="191" t="n">
        <f aca="false">Tabla_Simulada!K519-Tabla_ValidaciónMétodo!K519</f>
        <v>0</v>
      </c>
      <c r="L519" s="81" t="n">
        <f aca="false">Tabla_Simulada!L519-Tabla_ValidaciónMétodo!L519</f>
        <v>0</v>
      </c>
      <c r="M519" s="191" t="n">
        <f aca="false">Tabla_Simulada!M519-Tabla_ValidaciónMétodo!M519</f>
        <v>0</v>
      </c>
      <c r="N519" s="81" t="n">
        <f aca="false">Tabla_Simulada!N519-Tabla_ValidaciónMétodo!N519</f>
        <v>0</v>
      </c>
      <c r="O519" s="81" t="n">
        <f aca="false">Tabla_Simulada!P519-Tabla_ValidaciónMétodo!P519</f>
        <v>0</v>
      </c>
      <c r="P519" s="81" t="n">
        <f aca="false">Tabla_Simulada!Q519-Tabla_ValidaciónMétodo!Q519</f>
        <v>0</v>
      </c>
      <c r="Q519" s="81" t="n">
        <f aca="false">Tabla_Simulada!R519-Tabla_ValidaciónMétodo!R519</f>
        <v>0</v>
      </c>
      <c r="S519" s="81" t="n">
        <f aca="false">Tabla_Simulada!T519-Tabla_ValidaciónMétodo!T519</f>
        <v>0</v>
      </c>
      <c r="T519" s="81" t="n">
        <f aca="false">Tabla_Simulada!U519-Tabla_ValidaciónMétodo!U519</f>
        <v>0</v>
      </c>
      <c r="U519" s="81" t="n">
        <f aca="false">Tabla_Simulada!V519-Tabla_ValidaciónMétodo!V519</f>
        <v>0</v>
      </c>
      <c r="V519" s="81" t="n">
        <f aca="false">Tabla_Simulada!W519-Tabla_ValidaciónMétodo!W519</f>
        <v>0</v>
      </c>
      <c r="W519" s="81" t="n">
        <f aca="false">Tabla_Simulada!X519-Tabla_ValidaciónMétodo!X519</f>
        <v>0</v>
      </c>
      <c r="X519" s="81" t="n">
        <f aca="false">Tabla_Simulada!Y519-Tabla_ValidaciónMétodo!Y519</f>
        <v>0</v>
      </c>
      <c r="Y519" s="81" t="n">
        <f aca="false">Tabla_Simulada!Z519-Tabla_ValidaciónMétodo!Z519</f>
        <v>0</v>
      </c>
      <c r="Z519" s="81" t="n">
        <f aca="false">Tabla_Simulada!AA519-Tabla_ValidaciónMétodo!AA519</f>
        <v>0</v>
      </c>
      <c r="AC519" s="194" t="n">
        <f aca="false">Tabla_Simulada!AD519-Tabla_ValidaciónMétodo!AD519</f>
        <v>0</v>
      </c>
      <c r="AD519" s="194" t="n">
        <f aca="false">Tabla_Simulada!AE519-Tabla_ValidaciónMétodo!AE519</f>
        <v>0</v>
      </c>
      <c r="AE519" s="194" t="n">
        <f aca="false">Tabla_Simulada!AF519-Tabla_ValidaciónMétodo!AF519</f>
        <v>0</v>
      </c>
      <c r="AF519" s="194" t="n">
        <f aca="false">Tabla_Simulada!AG519-Tabla_ValidaciónMétodo!AG519</f>
        <v>0</v>
      </c>
      <c r="AG519" s="194" t="n">
        <f aca="false">Tabla_Simulada!AH519-Tabla_ValidaciónMétodo!AH519</f>
        <v>0</v>
      </c>
      <c r="AH519" s="194" t="n">
        <f aca="false">Tabla_Simulada!AI519-Tabla_ValidaciónMétodo!AI519</f>
        <v>0</v>
      </c>
      <c r="AI519" s="194" t="n">
        <f aca="false">Tabla_Simulada!AJ519-Tabla_ValidaciónMétodo!AJ519</f>
        <v>0</v>
      </c>
      <c r="AJ519" s="194" t="n">
        <f aca="false">Tabla_Simulada!AK519-Tabla_ValidaciónMétodo!AK519</f>
        <v>0</v>
      </c>
      <c r="AK519" s="194" t="n">
        <f aca="false">Tabla_Simulada!AL519-Tabla_ValidaciónMétodo!AL519</f>
        <v>0</v>
      </c>
      <c r="AL519" s="194" t="n">
        <f aca="false">Tabla_Simulada!AM519-Tabla_ValidaciónMétodo!AM519</f>
        <v>0</v>
      </c>
      <c r="AM519" s="194" t="n">
        <f aca="false">Tabla_Simulada!AN519-Tabla_ValidaciónMétodo!AN519</f>
        <v>0</v>
      </c>
      <c r="AO519" s="195" t="n">
        <f aca="false">Tabla_Simulada!AP519-Tabla_ValidaciónMétodo!AP519</f>
        <v>0</v>
      </c>
      <c r="AP519" s="195" t="n">
        <f aca="false">Tabla_Simulada!AQ519-Tabla_ValidaciónMétodo!AQ519</f>
        <v>0</v>
      </c>
      <c r="AQ519" s="195" t="n">
        <f aca="false">Tabla_Simulada!AR519-Tabla_ValidaciónMétodo!AR519</f>
        <v>0</v>
      </c>
      <c r="AR519" s="195" t="n">
        <f aca="false">Tabla_Simulada!AS519-Tabla_ValidaciónMétodo!AS519</f>
        <v>0</v>
      </c>
      <c r="AS519" s="195" t="n">
        <f aca="false">Tabla_Simulada!AT519-Tabla_ValidaciónMétodo!AT519</f>
        <v>0</v>
      </c>
      <c r="AT519" s="195" t="n">
        <f aca="false">Tabla_Simulada!AU519-Tabla_ValidaciónMétodo!AU519</f>
        <v>0</v>
      </c>
      <c r="AU519" s="195" t="n">
        <f aca="false">Tabla_Simulada!AV519-Tabla_ValidaciónMétodo!AV519</f>
        <v>0</v>
      </c>
      <c r="AV519" s="195" t="n">
        <f aca="false">Tabla_Simulada!AW519-Tabla_ValidaciónMétodo!AW519</f>
        <v>0</v>
      </c>
      <c r="AW519" s="195" t="n">
        <f aca="false">Tabla_Simulada!AX519-Tabla_ValidaciónMétodo!AX519</f>
        <v>0</v>
      </c>
      <c r="AX519" s="195" t="n">
        <f aca="false">Tabla_Simulada!AY519-Tabla_ValidaciónMétodo!AY519</f>
        <v>0</v>
      </c>
    </row>
    <row r="520" customFormat="false" ht="13.8" hidden="false" customHeight="false" outlineLevel="0" collapsed="false">
      <c r="A520" s="89" t="s">
        <v>59</v>
      </c>
      <c r="B520" s="81" t="n">
        <f aca="false">Tabla_Simulada!B520-Tabla_ValidaciónMétodo!B520</f>
        <v>0</v>
      </c>
      <c r="C520" s="81" t="n">
        <f aca="false">Tabla_Simulada!C520-Tabla_ValidaciónMétodo!C520</f>
        <v>0</v>
      </c>
      <c r="D520" s="81" t="n">
        <f aca="false">Tabla_Simulada!D520-Tabla_ValidaciónMétodo!D520</f>
        <v>0</v>
      </c>
      <c r="E520" s="81" t="n">
        <f aca="false">Tabla_Simulada!E520-Tabla_ValidaciónMétodo!E520</f>
        <v>0</v>
      </c>
      <c r="F520" s="81" t="n">
        <f aca="false">Tabla_Simulada!F520-Tabla_ValidaciónMétodo!F520</f>
        <v>0</v>
      </c>
      <c r="G520" s="81" t="n">
        <f aca="false">Tabla_Simulada!G520-Tabla_ValidaciónMétodo!G520</f>
        <v>0</v>
      </c>
      <c r="H520" s="81" t="n">
        <f aca="false">Tabla_Simulada!H520-Tabla_ValidaciónMétodo!H520</f>
        <v>0</v>
      </c>
      <c r="I520" s="191" t="n">
        <f aca="false">Tabla_Simulada!I520-Tabla_ValidaciónMétodo!I520</f>
        <v>0</v>
      </c>
      <c r="J520" s="81" t="n">
        <f aca="false">Tabla_Simulada!J520-Tabla_ValidaciónMétodo!J520</f>
        <v>0</v>
      </c>
      <c r="K520" s="191" t="n">
        <f aca="false">Tabla_Simulada!K520-Tabla_ValidaciónMétodo!K520</f>
        <v>0</v>
      </c>
      <c r="L520" s="81" t="n">
        <f aca="false">Tabla_Simulada!L520-Tabla_ValidaciónMétodo!L520</f>
        <v>0</v>
      </c>
      <c r="M520" s="191" t="n">
        <f aca="false">Tabla_Simulada!M520-Tabla_ValidaciónMétodo!M520</f>
        <v>0</v>
      </c>
      <c r="N520" s="81" t="n">
        <f aca="false">Tabla_Simulada!N520-Tabla_ValidaciónMétodo!N520</f>
        <v>0</v>
      </c>
      <c r="O520" s="81" t="n">
        <f aca="false">Tabla_Simulada!P520-Tabla_ValidaciónMétodo!P520</f>
        <v>0</v>
      </c>
      <c r="P520" s="81" t="n">
        <f aca="false">Tabla_Simulada!Q520-Tabla_ValidaciónMétodo!Q520</f>
        <v>0</v>
      </c>
      <c r="Q520" s="81" t="n">
        <f aca="false">Tabla_Simulada!R520-Tabla_ValidaciónMétodo!R520</f>
        <v>0</v>
      </c>
      <c r="S520" s="81" t="n">
        <f aca="false">Tabla_Simulada!T520-Tabla_ValidaciónMétodo!T520</f>
        <v>0</v>
      </c>
      <c r="T520" s="81" t="n">
        <f aca="false">Tabla_Simulada!U520-Tabla_ValidaciónMétodo!U520</f>
        <v>0</v>
      </c>
      <c r="U520" s="81" t="n">
        <f aca="false">Tabla_Simulada!V520-Tabla_ValidaciónMétodo!V520</f>
        <v>0</v>
      </c>
      <c r="V520" s="81" t="n">
        <f aca="false">Tabla_Simulada!W520-Tabla_ValidaciónMétodo!W520</f>
        <v>0</v>
      </c>
      <c r="W520" s="81" t="n">
        <f aca="false">Tabla_Simulada!X520-Tabla_ValidaciónMétodo!X520</f>
        <v>0</v>
      </c>
      <c r="X520" s="81" t="n">
        <f aca="false">Tabla_Simulada!Y520-Tabla_ValidaciónMétodo!Y520</f>
        <v>0</v>
      </c>
      <c r="Y520" s="81" t="n">
        <f aca="false">Tabla_Simulada!Z520-Tabla_ValidaciónMétodo!Z520</f>
        <v>0</v>
      </c>
      <c r="Z520" s="81" t="n">
        <f aca="false">Tabla_Simulada!AA520-Tabla_ValidaciónMétodo!AA520</f>
        <v>0</v>
      </c>
      <c r="AC520" s="194" t="n">
        <f aca="false">Tabla_Simulada!AD520-Tabla_ValidaciónMétodo!AD520</f>
        <v>0</v>
      </c>
      <c r="AD520" s="194" t="n">
        <f aca="false">Tabla_Simulada!AE520-Tabla_ValidaciónMétodo!AE520</f>
        <v>0</v>
      </c>
      <c r="AE520" s="194" t="n">
        <f aca="false">Tabla_Simulada!AF520-Tabla_ValidaciónMétodo!AF520</f>
        <v>0</v>
      </c>
      <c r="AF520" s="194" t="n">
        <f aca="false">Tabla_Simulada!AG520-Tabla_ValidaciónMétodo!AG520</f>
        <v>0</v>
      </c>
      <c r="AG520" s="194" t="n">
        <f aca="false">Tabla_Simulada!AH520-Tabla_ValidaciónMétodo!AH520</f>
        <v>0</v>
      </c>
      <c r="AH520" s="194" t="n">
        <f aca="false">Tabla_Simulada!AI520-Tabla_ValidaciónMétodo!AI520</f>
        <v>0</v>
      </c>
      <c r="AI520" s="194" t="n">
        <f aca="false">Tabla_Simulada!AJ520-Tabla_ValidaciónMétodo!AJ520</f>
        <v>0</v>
      </c>
      <c r="AJ520" s="194" t="n">
        <f aca="false">Tabla_Simulada!AK520-Tabla_ValidaciónMétodo!AK520</f>
        <v>0</v>
      </c>
      <c r="AK520" s="194" t="n">
        <f aca="false">Tabla_Simulada!AL520-Tabla_ValidaciónMétodo!AL520</f>
        <v>0</v>
      </c>
      <c r="AL520" s="194" t="n">
        <f aca="false">Tabla_Simulada!AM520-Tabla_ValidaciónMétodo!AM520</f>
        <v>0</v>
      </c>
      <c r="AM520" s="194" t="n">
        <f aca="false">Tabla_Simulada!AN520-Tabla_ValidaciónMétodo!AN520</f>
        <v>0</v>
      </c>
      <c r="AO520" s="195" t="n">
        <f aca="false">Tabla_Simulada!AP520-Tabla_ValidaciónMétodo!AP520</f>
        <v>0</v>
      </c>
      <c r="AP520" s="195" t="n">
        <f aca="false">Tabla_Simulada!AQ520-Tabla_ValidaciónMétodo!AQ520</f>
        <v>0</v>
      </c>
      <c r="AQ520" s="195" t="n">
        <f aca="false">Tabla_Simulada!AR520-Tabla_ValidaciónMétodo!AR520</f>
        <v>0</v>
      </c>
      <c r="AR520" s="195" t="n">
        <f aca="false">Tabla_Simulada!AS520-Tabla_ValidaciónMétodo!AS520</f>
        <v>0</v>
      </c>
      <c r="AS520" s="195" t="n">
        <f aca="false">Tabla_Simulada!AT520-Tabla_ValidaciónMétodo!AT520</f>
        <v>0</v>
      </c>
      <c r="AT520" s="195" t="n">
        <f aca="false">Tabla_Simulada!AU520-Tabla_ValidaciónMétodo!AU520</f>
        <v>0</v>
      </c>
      <c r="AU520" s="195" t="n">
        <f aca="false">Tabla_Simulada!AV520-Tabla_ValidaciónMétodo!AV520</f>
        <v>0</v>
      </c>
      <c r="AV520" s="195" t="n">
        <f aca="false">Tabla_Simulada!AW520-Tabla_ValidaciónMétodo!AW520</f>
        <v>0</v>
      </c>
      <c r="AW520" s="195" t="n">
        <f aca="false">Tabla_Simulada!AX520-Tabla_ValidaciónMétodo!AX520</f>
        <v>0</v>
      </c>
      <c r="AX520" s="195" t="n">
        <f aca="false">Tabla_Simulada!AY520-Tabla_ValidaciónMétodo!AY520</f>
        <v>0</v>
      </c>
    </row>
    <row r="521" customFormat="false" ht="13.8" hidden="false" customHeight="false" outlineLevel="0" collapsed="false">
      <c r="A521" s="89" t="s">
        <v>60</v>
      </c>
      <c r="B521" s="81" t="n">
        <f aca="false">Tabla_Simulada!B521-Tabla_ValidaciónMétodo!B521</f>
        <v>0</v>
      </c>
      <c r="C521" s="81" t="n">
        <f aca="false">Tabla_Simulada!C521-Tabla_ValidaciónMétodo!C521</f>
        <v>0</v>
      </c>
      <c r="D521" s="81" t="n">
        <f aca="false">Tabla_Simulada!D521-Tabla_ValidaciónMétodo!D521</f>
        <v>0</v>
      </c>
      <c r="E521" s="81" t="n">
        <f aca="false">Tabla_Simulada!E521-Tabla_ValidaciónMétodo!E521</f>
        <v>0</v>
      </c>
      <c r="F521" s="81" t="n">
        <f aca="false">Tabla_Simulada!F521-Tabla_ValidaciónMétodo!F521</f>
        <v>0</v>
      </c>
      <c r="G521" s="81" t="n">
        <f aca="false">Tabla_Simulada!G521-Tabla_ValidaciónMétodo!G521</f>
        <v>0</v>
      </c>
      <c r="H521" s="81" t="n">
        <f aca="false">Tabla_Simulada!H521-Tabla_ValidaciónMétodo!H521</f>
        <v>0</v>
      </c>
      <c r="I521" s="191" t="n">
        <f aca="false">Tabla_Simulada!I521-Tabla_ValidaciónMétodo!I521</f>
        <v>0</v>
      </c>
      <c r="J521" s="81" t="n">
        <f aca="false">Tabla_Simulada!J521-Tabla_ValidaciónMétodo!J521</f>
        <v>0</v>
      </c>
      <c r="K521" s="191" t="n">
        <f aca="false">Tabla_Simulada!K521-Tabla_ValidaciónMétodo!K521</f>
        <v>0</v>
      </c>
      <c r="L521" s="81" t="n">
        <f aca="false">Tabla_Simulada!L521-Tabla_ValidaciónMétodo!L521</f>
        <v>0</v>
      </c>
      <c r="M521" s="191" t="n">
        <f aca="false">Tabla_Simulada!M521-Tabla_ValidaciónMétodo!M521</f>
        <v>0</v>
      </c>
      <c r="N521" s="81" t="n">
        <f aca="false">Tabla_Simulada!N521-Tabla_ValidaciónMétodo!N521</f>
        <v>0</v>
      </c>
      <c r="O521" s="81" t="n">
        <f aca="false">Tabla_Simulada!P521-Tabla_ValidaciónMétodo!P521</f>
        <v>0</v>
      </c>
      <c r="P521" s="81" t="n">
        <f aca="false">Tabla_Simulada!Q521-Tabla_ValidaciónMétodo!Q521</f>
        <v>0</v>
      </c>
      <c r="Q521" s="81" t="n">
        <f aca="false">Tabla_Simulada!R521-Tabla_ValidaciónMétodo!R521</f>
        <v>0</v>
      </c>
      <c r="S521" s="81" t="n">
        <f aca="false">Tabla_Simulada!T521-Tabla_ValidaciónMétodo!T521</f>
        <v>0</v>
      </c>
      <c r="T521" s="81" t="n">
        <f aca="false">Tabla_Simulada!U521-Tabla_ValidaciónMétodo!U521</f>
        <v>0</v>
      </c>
      <c r="U521" s="81" t="n">
        <f aca="false">Tabla_Simulada!V521-Tabla_ValidaciónMétodo!V521</f>
        <v>0</v>
      </c>
      <c r="V521" s="81" t="n">
        <f aca="false">Tabla_Simulada!W521-Tabla_ValidaciónMétodo!W521</f>
        <v>0</v>
      </c>
      <c r="W521" s="81" t="n">
        <f aca="false">Tabla_Simulada!X521-Tabla_ValidaciónMétodo!X521</f>
        <v>0</v>
      </c>
      <c r="X521" s="81" t="n">
        <f aca="false">Tabla_Simulada!Y521-Tabla_ValidaciónMétodo!Y521</f>
        <v>0</v>
      </c>
      <c r="Y521" s="81" t="n">
        <f aca="false">Tabla_Simulada!Z521-Tabla_ValidaciónMétodo!Z521</f>
        <v>0</v>
      </c>
      <c r="Z521" s="81" t="n">
        <f aca="false">Tabla_Simulada!AA521-Tabla_ValidaciónMétodo!AA521</f>
        <v>0</v>
      </c>
      <c r="AC521" s="194" t="n">
        <f aca="false">Tabla_Simulada!AD521-Tabla_ValidaciónMétodo!AD521</f>
        <v>0</v>
      </c>
      <c r="AD521" s="194" t="n">
        <f aca="false">Tabla_Simulada!AE521-Tabla_ValidaciónMétodo!AE521</f>
        <v>0</v>
      </c>
      <c r="AE521" s="194" t="n">
        <f aca="false">Tabla_Simulada!AF521-Tabla_ValidaciónMétodo!AF521</f>
        <v>0</v>
      </c>
      <c r="AF521" s="194" t="n">
        <f aca="false">Tabla_Simulada!AG521-Tabla_ValidaciónMétodo!AG521</f>
        <v>0</v>
      </c>
      <c r="AG521" s="194" t="n">
        <f aca="false">Tabla_Simulada!AH521-Tabla_ValidaciónMétodo!AH521</f>
        <v>0</v>
      </c>
      <c r="AH521" s="194" t="n">
        <f aca="false">Tabla_Simulada!AI521-Tabla_ValidaciónMétodo!AI521</f>
        <v>0</v>
      </c>
      <c r="AI521" s="194" t="n">
        <f aca="false">Tabla_Simulada!AJ521-Tabla_ValidaciónMétodo!AJ521</f>
        <v>0</v>
      </c>
      <c r="AJ521" s="194" t="n">
        <f aca="false">Tabla_Simulada!AK521-Tabla_ValidaciónMétodo!AK521</f>
        <v>0</v>
      </c>
      <c r="AK521" s="194" t="n">
        <f aca="false">Tabla_Simulada!AL521-Tabla_ValidaciónMétodo!AL521</f>
        <v>0</v>
      </c>
      <c r="AL521" s="194" t="n">
        <f aca="false">Tabla_Simulada!AM521-Tabla_ValidaciónMétodo!AM521</f>
        <v>0</v>
      </c>
      <c r="AM521" s="194" t="n">
        <f aca="false">Tabla_Simulada!AN521-Tabla_ValidaciónMétodo!AN521</f>
        <v>0</v>
      </c>
      <c r="AO521" s="195" t="n">
        <f aca="false">Tabla_Simulada!AP521-Tabla_ValidaciónMétodo!AP521</f>
        <v>0</v>
      </c>
      <c r="AP521" s="195" t="n">
        <f aca="false">Tabla_Simulada!AQ521-Tabla_ValidaciónMétodo!AQ521</f>
        <v>0</v>
      </c>
      <c r="AQ521" s="195" t="n">
        <f aca="false">Tabla_Simulada!AR521-Tabla_ValidaciónMétodo!AR521</f>
        <v>0</v>
      </c>
      <c r="AR521" s="195" t="n">
        <f aca="false">Tabla_Simulada!AS521-Tabla_ValidaciónMétodo!AS521</f>
        <v>0</v>
      </c>
      <c r="AS521" s="195" t="n">
        <f aca="false">Tabla_Simulada!AT521-Tabla_ValidaciónMétodo!AT521</f>
        <v>0</v>
      </c>
      <c r="AT521" s="195" t="n">
        <f aca="false">Tabla_Simulada!AU521-Tabla_ValidaciónMétodo!AU521</f>
        <v>0</v>
      </c>
      <c r="AU521" s="195" t="n">
        <f aca="false">Tabla_Simulada!AV521-Tabla_ValidaciónMétodo!AV521</f>
        <v>0</v>
      </c>
      <c r="AV521" s="195" t="n">
        <f aca="false">Tabla_Simulada!AW521-Tabla_ValidaciónMétodo!AW521</f>
        <v>0</v>
      </c>
      <c r="AW521" s="195" t="n">
        <f aca="false">Tabla_Simulada!AX521-Tabla_ValidaciónMétodo!AX521</f>
        <v>0</v>
      </c>
      <c r="AX521" s="195" t="n">
        <f aca="false">Tabla_Simulada!AY521-Tabla_ValidaciónMétodo!AY521</f>
        <v>0</v>
      </c>
    </row>
    <row r="522" customFormat="false" ht="13.8" hidden="false" customHeight="false" outlineLevel="0" collapsed="false">
      <c r="A522" s="89" t="s">
        <v>61</v>
      </c>
      <c r="B522" s="81" t="n">
        <f aca="false">Tabla_Simulada!B522-Tabla_ValidaciónMétodo!B522</f>
        <v>0</v>
      </c>
      <c r="C522" s="81" t="n">
        <f aca="false">Tabla_Simulada!C522-Tabla_ValidaciónMétodo!C522</f>
        <v>0</v>
      </c>
      <c r="D522" s="81" t="n">
        <f aca="false">Tabla_Simulada!D522-Tabla_ValidaciónMétodo!D522</f>
        <v>0</v>
      </c>
      <c r="E522" s="81" t="n">
        <f aca="false">Tabla_Simulada!E522-Tabla_ValidaciónMétodo!E522</f>
        <v>0</v>
      </c>
      <c r="F522" s="81" t="n">
        <f aca="false">Tabla_Simulada!F522-Tabla_ValidaciónMétodo!F522</f>
        <v>0</v>
      </c>
      <c r="G522" s="81" t="n">
        <f aca="false">Tabla_Simulada!G522-Tabla_ValidaciónMétodo!G522</f>
        <v>0</v>
      </c>
      <c r="H522" s="81" t="n">
        <f aca="false">Tabla_Simulada!H522-Tabla_ValidaciónMétodo!H522</f>
        <v>0</v>
      </c>
      <c r="I522" s="191" t="n">
        <f aca="false">Tabla_Simulada!I522-Tabla_ValidaciónMétodo!I522</f>
        <v>0</v>
      </c>
      <c r="J522" s="81" t="n">
        <f aca="false">Tabla_Simulada!J522-Tabla_ValidaciónMétodo!J522</f>
        <v>0</v>
      </c>
      <c r="K522" s="191" t="n">
        <f aca="false">Tabla_Simulada!K522-Tabla_ValidaciónMétodo!K522</f>
        <v>0</v>
      </c>
      <c r="L522" s="81" t="n">
        <f aca="false">Tabla_Simulada!L522-Tabla_ValidaciónMétodo!L522</f>
        <v>0</v>
      </c>
      <c r="M522" s="191" t="n">
        <f aca="false">Tabla_Simulada!M522-Tabla_ValidaciónMétodo!M522</f>
        <v>0</v>
      </c>
      <c r="N522" s="81" t="n">
        <f aca="false">Tabla_Simulada!N522-Tabla_ValidaciónMétodo!N522</f>
        <v>0</v>
      </c>
      <c r="O522" s="81" t="n">
        <f aca="false">Tabla_Simulada!P522-Tabla_ValidaciónMétodo!P522</f>
        <v>0</v>
      </c>
      <c r="P522" s="81" t="n">
        <f aca="false">Tabla_Simulada!Q522-Tabla_ValidaciónMétodo!Q522</f>
        <v>0</v>
      </c>
      <c r="Q522" s="81" t="n">
        <f aca="false">Tabla_Simulada!R522-Tabla_ValidaciónMétodo!R522</f>
        <v>0</v>
      </c>
      <c r="S522" s="81" t="n">
        <f aca="false">Tabla_Simulada!T522-Tabla_ValidaciónMétodo!T522</f>
        <v>0</v>
      </c>
      <c r="T522" s="81" t="n">
        <f aca="false">Tabla_Simulada!U522-Tabla_ValidaciónMétodo!U522</f>
        <v>0</v>
      </c>
      <c r="U522" s="81" t="n">
        <f aca="false">Tabla_Simulada!V522-Tabla_ValidaciónMétodo!V522</f>
        <v>0</v>
      </c>
      <c r="V522" s="81" t="n">
        <f aca="false">Tabla_Simulada!W522-Tabla_ValidaciónMétodo!W522</f>
        <v>0</v>
      </c>
      <c r="W522" s="81" t="n">
        <f aca="false">Tabla_Simulada!X522-Tabla_ValidaciónMétodo!X522</f>
        <v>0</v>
      </c>
      <c r="X522" s="81" t="n">
        <f aca="false">Tabla_Simulada!Y522-Tabla_ValidaciónMétodo!Y522</f>
        <v>0</v>
      </c>
      <c r="Y522" s="81" t="n">
        <f aca="false">Tabla_Simulada!Z522-Tabla_ValidaciónMétodo!Z522</f>
        <v>0</v>
      </c>
      <c r="Z522" s="81" t="n">
        <f aca="false">Tabla_Simulada!AA522-Tabla_ValidaciónMétodo!AA522</f>
        <v>0</v>
      </c>
      <c r="AC522" s="194" t="n">
        <f aca="false">Tabla_Simulada!AD522-Tabla_ValidaciónMétodo!AD522</f>
        <v>0</v>
      </c>
      <c r="AD522" s="194" t="n">
        <f aca="false">Tabla_Simulada!AE522-Tabla_ValidaciónMétodo!AE522</f>
        <v>0</v>
      </c>
      <c r="AE522" s="194" t="n">
        <f aca="false">Tabla_Simulada!AF522-Tabla_ValidaciónMétodo!AF522</f>
        <v>0</v>
      </c>
      <c r="AF522" s="194" t="n">
        <f aca="false">Tabla_Simulada!AG522-Tabla_ValidaciónMétodo!AG522</f>
        <v>0</v>
      </c>
      <c r="AG522" s="194" t="n">
        <f aca="false">Tabla_Simulada!AH522-Tabla_ValidaciónMétodo!AH522</f>
        <v>0</v>
      </c>
      <c r="AH522" s="194" t="n">
        <f aca="false">Tabla_Simulada!AI522-Tabla_ValidaciónMétodo!AI522</f>
        <v>0</v>
      </c>
      <c r="AI522" s="194" t="n">
        <f aca="false">Tabla_Simulada!AJ522-Tabla_ValidaciónMétodo!AJ522</f>
        <v>0</v>
      </c>
      <c r="AJ522" s="194" t="n">
        <f aca="false">Tabla_Simulada!AK522-Tabla_ValidaciónMétodo!AK522</f>
        <v>0</v>
      </c>
      <c r="AK522" s="194" t="n">
        <f aca="false">Tabla_Simulada!AL522-Tabla_ValidaciónMétodo!AL522</f>
        <v>0</v>
      </c>
      <c r="AL522" s="194" t="n">
        <f aca="false">Tabla_Simulada!AM522-Tabla_ValidaciónMétodo!AM522</f>
        <v>0</v>
      </c>
      <c r="AM522" s="194" t="n">
        <f aca="false">Tabla_Simulada!AN522-Tabla_ValidaciónMétodo!AN522</f>
        <v>0</v>
      </c>
      <c r="AO522" s="195" t="n">
        <f aca="false">Tabla_Simulada!AP522-Tabla_ValidaciónMétodo!AP522</f>
        <v>0</v>
      </c>
      <c r="AP522" s="195" t="n">
        <f aca="false">Tabla_Simulada!AQ522-Tabla_ValidaciónMétodo!AQ522</f>
        <v>0</v>
      </c>
      <c r="AQ522" s="195" t="n">
        <f aca="false">Tabla_Simulada!AR522-Tabla_ValidaciónMétodo!AR522</f>
        <v>0</v>
      </c>
      <c r="AR522" s="195" t="n">
        <f aca="false">Tabla_Simulada!AS522-Tabla_ValidaciónMétodo!AS522</f>
        <v>0</v>
      </c>
      <c r="AS522" s="195" t="n">
        <f aca="false">Tabla_Simulada!AT522-Tabla_ValidaciónMétodo!AT522</f>
        <v>0</v>
      </c>
      <c r="AT522" s="195" t="n">
        <f aca="false">Tabla_Simulada!AU522-Tabla_ValidaciónMétodo!AU522</f>
        <v>0</v>
      </c>
      <c r="AU522" s="195" t="n">
        <f aca="false">Tabla_Simulada!AV522-Tabla_ValidaciónMétodo!AV522</f>
        <v>0</v>
      </c>
      <c r="AV522" s="195" t="n">
        <f aca="false">Tabla_Simulada!AW522-Tabla_ValidaciónMétodo!AW522</f>
        <v>0</v>
      </c>
      <c r="AW522" s="195" t="n">
        <f aca="false">Tabla_Simulada!AX522-Tabla_ValidaciónMétodo!AX522</f>
        <v>0</v>
      </c>
      <c r="AX522" s="195" t="n">
        <f aca="false">Tabla_Simulada!AY522-Tabla_ValidaciónMétodo!AY522</f>
        <v>0</v>
      </c>
    </row>
    <row r="523" customFormat="false" ht="13.8" hidden="false" customHeight="false" outlineLevel="0" collapsed="false">
      <c r="A523" s="89" t="s">
        <v>62</v>
      </c>
      <c r="B523" s="81" t="n">
        <f aca="false">Tabla_Simulada!B523-Tabla_ValidaciónMétodo!B523</f>
        <v>0</v>
      </c>
      <c r="C523" s="81" t="n">
        <f aca="false">Tabla_Simulada!C523-Tabla_ValidaciónMétodo!C523</f>
        <v>0</v>
      </c>
      <c r="D523" s="81" t="n">
        <f aca="false">Tabla_Simulada!D523-Tabla_ValidaciónMétodo!D523</f>
        <v>0</v>
      </c>
      <c r="E523" s="81" t="n">
        <f aca="false">Tabla_Simulada!E523-Tabla_ValidaciónMétodo!E523</f>
        <v>0</v>
      </c>
      <c r="F523" s="81" t="n">
        <f aca="false">Tabla_Simulada!F523-Tabla_ValidaciónMétodo!F523</f>
        <v>0</v>
      </c>
      <c r="G523" s="81" t="n">
        <f aca="false">Tabla_Simulada!G523-Tabla_ValidaciónMétodo!G523</f>
        <v>0</v>
      </c>
      <c r="H523" s="81" t="n">
        <f aca="false">Tabla_Simulada!H523-Tabla_ValidaciónMétodo!H523</f>
        <v>0</v>
      </c>
      <c r="I523" s="191" t="n">
        <f aca="false">Tabla_Simulada!I523-Tabla_ValidaciónMétodo!I523</f>
        <v>0</v>
      </c>
      <c r="J523" s="81" t="n">
        <f aca="false">Tabla_Simulada!J523-Tabla_ValidaciónMétodo!J523</f>
        <v>0</v>
      </c>
      <c r="K523" s="191" t="n">
        <f aca="false">Tabla_Simulada!K523-Tabla_ValidaciónMétodo!K523</f>
        <v>0</v>
      </c>
      <c r="L523" s="81" t="n">
        <f aca="false">Tabla_Simulada!L523-Tabla_ValidaciónMétodo!L523</f>
        <v>0</v>
      </c>
      <c r="M523" s="191" t="n">
        <f aca="false">Tabla_Simulada!M523-Tabla_ValidaciónMétodo!M523</f>
        <v>0</v>
      </c>
      <c r="N523" s="81" t="n">
        <f aca="false">Tabla_Simulada!N523-Tabla_ValidaciónMétodo!N523</f>
        <v>0</v>
      </c>
      <c r="O523" s="81" t="n">
        <f aca="false">Tabla_Simulada!P523-Tabla_ValidaciónMétodo!P523</f>
        <v>0</v>
      </c>
      <c r="P523" s="81" t="n">
        <f aca="false">Tabla_Simulada!Q523-Tabla_ValidaciónMétodo!Q523</f>
        <v>0</v>
      </c>
      <c r="Q523" s="81" t="n">
        <f aca="false">Tabla_Simulada!R523-Tabla_ValidaciónMétodo!R523</f>
        <v>0</v>
      </c>
      <c r="S523" s="81" t="n">
        <f aca="false">Tabla_Simulada!T523-Tabla_ValidaciónMétodo!T523</f>
        <v>0</v>
      </c>
      <c r="T523" s="81" t="n">
        <f aca="false">Tabla_Simulada!U523-Tabla_ValidaciónMétodo!U523</f>
        <v>0</v>
      </c>
      <c r="U523" s="81" t="n">
        <f aca="false">Tabla_Simulada!V523-Tabla_ValidaciónMétodo!V523</f>
        <v>0</v>
      </c>
      <c r="V523" s="81" t="n">
        <f aca="false">Tabla_Simulada!W523-Tabla_ValidaciónMétodo!W523</f>
        <v>0</v>
      </c>
      <c r="W523" s="81" t="n">
        <f aca="false">Tabla_Simulada!X523-Tabla_ValidaciónMétodo!X523</f>
        <v>0</v>
      </c>
      <c r="X523" s="81" t="n">
        <f aca="false">Tabla_Simulada!Y523-Tabla_ValidaciónMétodo!Y523</f>
        <v>0</v>
      </c>
      <c r="Y523" s="81" t="n">
        <f aca="false">Tabla_Simulada!Z523-Tabla_ValidaciónMétodo!Z523</f>
        <v>0</v>
      </c>
      <c r="Z523" s="81" t="n">
        <f aca="false">Tabla_Simulada!AA523-Tabla_ValidaciónMétodo!AA523</f>
        <v>0</v>
      </c>
      <c r="AC523" s="194" t="n">
        <f aca="false">Tabla_Simulada!AD523-Tabla_ValidaciónMétodo!AD523</f>
        <v>0</v>
      </c>
      <c r="AD523" s="194" t="n">
        <f aca="false">Tabla_Simulada!AE523-Tabla_ValidaciónMétodo!AE523</f>
        <v>0</v>
      </c>
      <c r="AE523" s="194" t="n">
        <f aca="false">Tabla_Simulada!AF523-Tabla_ValidaciónMétodo!AF523</f>
        <v>0</v>
      </c>
      <c r="AF523" s="194" t="n">
        <f aca="false">Tabla_Simulada!AG523-Tabla_ValidaciónMétodo!AG523</f>
        <v>0</v>
      </c>
      <c r="AG523" s="194" t="n">
        <f aca="false">Tabla_Simulada!AH523-Tabla_ValidaciónMétodo!AH523</f>
        <v>0</v>
      </c>
      <c r="AH523" s="194" t="n">
        <f aca="false">Tabla_Simulada!AI523-Tabla_ValidaciónMétodo!AI523</f>
        <v>0</v>
      </c>
      <c r="AI523" s="194" t="n">
        <f aca="false">Tabla_Simulada!AJ523-Tabla_ValidaciónMétodo!AJ523</f>
        <v>0</v>
      </c>
      <c r="AJ523" s="194" t="n">
        <f aca="false">Tabla_Simulada!AK523-Tabla_ValidaciónMétodo!AK523</f>
        <v>0</v>
      </c>
      <c r="AK523" s="194" t="n">
        <f aca="false">Tabla_Simulada!AL523-Tabla_ValidaciónMétodo!AL523</f>
        <v>0</v>
      </c>
      <c r="AL523" s="194" t="n">
        <f aca="false">Tabla_Simulada!AM523-Tabla_ValidaciónMétodo!AM523</f>
        <v>0</v>
      </c>
      <c r="AM523" s="194" t="n">
        <f aca="false">Tabla_Simulada!AN523-Tabla_ValidaciónMétodo!AN523</f>
        <v>0</v>
      </c>
      <c r="AO523" s="195" t="n">
        <f aca="false">Tabla_Simulada!AP523-Tabla_ValidaciónMétodo!AP523</f>
        <v>0</v>
      </c>
      <c r="AP523" s="195" t="n">
        <f aca="false">Tabla_Simulada!AQ523-Tabla_ValidaciónMétodo!AQ523</f>
        <v>0</v>
      </c>
      <c r="AQ523" s="195" t="n">
        <f aca="false">Tabla_Simulada!AR523-Tabla_ValidaciónMétodo!AR523</f>
        <v>0</v>
      </c>
      <c r="AR523" s="195" t="n">
        <f aca="false">Tabla_Simulada!AS523-Tabla_ValidaciónMétodo!AS523</f>
        <v>0</v>
      </c>
      <c r="AS523" s="195" t="n">
        <f aca="false">Tabla_Simulada!AT523-Tabla_ValidaciónMétodo!AT523</f>
        <v>0</v>
      </c>
      <c r="AT523" s="195" t="n">
        <f aca="false">Tabla_Simulada!AU523-Tabla_ValidaciónMétodo!AU523</f>
        <v>0</v>
      </c>
      <c r="AU523" s="195" t="n">
        <f aca="false">Tabla_Simulada!AV523-Tabla_ValidaciónMétodo!AV523</f>
        <v>0</v>
      </c>
      <c r="AV523" s="195" t="n">
        <f aca="false">Tabla_Simulada!AW523-Tabla_ValidaciónMétodo!AW523</f>
        <v>0</v>
      </c>
      <c r="AW523" s="195" t="n">
        <f aca="false">Tabla_Simulada!AX523-Tabla_ValidaciónMétodo!AX523</f>
        <v>0</v>
      </c>
      <c r="AX523" s="195" t="n">
        <f aca="false">Tabla_Simulada!AY523-Tabla_ValidaciónMétodo!AY523</f>
        <v>0</v>
      </c>
    </row>
    <row r="524" customFormat="false" ht="13.8" hidden="false" customHeight="false" outlineLevel="0" collapsed="false">
      <c r="A524" s="89" t="s">
        <v>63</v>
      </c>
      <c r="B524" s="81" t="n">
        <f aca="false">Tabla_Simulada!B524-Tabla_ValidaciónMétodo!B524</f>
        <v>0</v>
      </c>
      <c r="C524" s="81" t="n">
        <f aca="false">Tabla_Simulada!C524-Tabla_ValidaciónMétodo!C524</f>
        <v>0</v>
      </c>
      <c r="D524" s="81" t="n">
        <f aca="false">Tabla_Simulada!D524-Tabla_ValidaciónMétodo!D524</f>
        <v>0</v>
      </c>
      <c r="E524" s="81" t="n">
        <f aca="false">Tabla_Simulada!E524-Tabla_ValidaciónMétodo!E524</f>
        <v>0</v>
      </c>
      <c r="F524" s="81" t="n">
        <f aca="false">Tabla_Simulada!F524-Tabla_ValidaciónMétodo!F524</f>
        <v>0</v>
      </c>
      <c r="G524" s="81" t="n">
        <f aca="false">Tabla_Simulada!G524-Tabla_ValidaciónMétodo!G524</f>
        <v>0</v>
      </c>
      <c r="H524" s="81" t="n">
        <f aca="false">Tabla_Simulada!H524-Tabla_ValidaciónMétodo!H524</f>
        <v>0</v>
      </c>
      <c r="I524" s="191" t="n">
        <f aca="false">Tabla_Simulada!I524-Tabla_ValidaciónMétodo!I524</f>
        <v>0</v>
      </c>
      <c r="J524" s="81" t="n">
        <f aca="false">Tabla_Simulada!J524-Tabla_ValidaciónMétodo!J524</f>
        <v>0</v>
      </c>
      <c r="K524" s="191" t="n">
        <f aca="false">Tabla_Simulada!K524-Tabla_ValidaciónMétodo!K524</f>
        <v>0</v>
      </c>
      <c r="L524" s="81" t="n">
        <f aca="false">Tabla_Simulada!L524-Tabla_ValidaciónMétodo!L524</f>
        <v>0</v>
      </c>
      <c r="M524" s="191" t="n">
        <f aca="false">Tabla_Simulada!M524-Tabla_ValidaciónMétodo!M524</f>
        <v>0</v>
      </c>
      <c r="N524" s="81" t="n">
        <f aca="false">Tabla_Simulada!N524-Tabla_ValidaciónMétodo!N524</f>
        <v>0</v>
      </c>
      <c r="O524" s="81" t="n">
        <f aca="false">Tabla_Simulada!P524-Tabla_ValidaciónMétodo!P524</f>
        <v>0</v>
      </c>
      <c r="P524" s="81" t="n">
        <f aca="false">Tabla_Simulada!Q524-Tabla_ValidaciónMétodo!Q524</f>
        <v>0</v>
      </c>
      <c r="Q524" s="81" t="n">
        <f aca="false">Tabla_Simulada!R524-Tabla_ValidaciónMétodo!R524</f>
        <v>0</v>
      </c>
      <c r="S524" s="81" t="n">
        <f aca="false">Tabla_Simulada!T524-Tabla_ValidaciónMétodo!T524</f>
        <v>0</v>
      </c>
      <c r="T524" s="81" t="n">
        <f aca="false">Tabla_Simulada!U524-Tabla_ValidaciónMétodo!U524</f>
        <v>0</v>
      </c>
      <c r="U524" s="81" t="n">
        <f aca="false">Tabla_Simulada!V524-Tabla_ValidaciónMétodo!V524</f>
        <v>0</v>
      </c>
      <c r="V524" s="81" t="n">
        <f aca="false">Tabla_Simulada!W524-Tabla_ValidaciónMétodo!W524</f>
        <v>0</v>
      </c>
      <c r="W524" s="81" t="n">
        <f aca="false">Tabla_Simulada!X524-Tabla_ValidaciónMétodo!X524</f>
        <v>0</v>
      </c>
      <c r="X524" s="81" t="n">
        <f aca="false">Tabla_Simulada!Y524-Tabla_ValidaciónMétodo!Y524</f>
        <v>0</v>
      </c>
      <c r="Y524" s="81" t="n">
        <f aca="false">Tabla_Simulada!Z524-Tabla_ValidaciónMétodo!Z524</f>
        <v>0</v>
      </c>
      <c r="Z524" s="81" t="n">
        <f aca="false">Tabla_Simulada!AA524-Tabla_ValidaciónMétodo!AA524</f>
        <v>0</v>
      </c>
      <c r="AC524" s="194" t="n">
        <f aca="false">Tabla_Simulada!AD524-Tabla_ValidaciónMétodo!AD524</f>
        <v>0</v>
      </c>
      <c r="AD524" s="194" t="n">
        <f aca="false">Tabla_Simulada!AE524-Tabla_ValidaciónMétodo!AE524</f>
        <v>0</v>
      </c>
      <c r="AE524" s="194" t="n">
        <f aca="false">Tabla_Simulada!AF524-Tabla_ValidaciónMétodo!AF524</f>
        <v>0</v>
      </c>
      <c r="AF524" s="194" t="n">
        <f aca="false">Tabla_Simulada!AG524-Tabla_ValidaciónMétodo!AG524</f>
        <v>0</v>
      </c>
      <c r="AG524" s="194" t="n">
        <f aca="false">Tabla_Simulada!AH524-Tabla_ValidaciónMétodo!AH524</f>
        <v>0</v>
      </c>
      <c r="AH524" s="194" t="n">
        <f aca="false">Tabla_Simulada!AI524-Tabla_ValidaciónMétodo!AI524</f>
        <v>0</v>
      </c>
      <c r="AI524" s="194" t="n">
        <f aca="false">Tabla_Simulada!AJ524-Tabla_ValidaciónMétodo!AJ524</f>
        <v>0</v>
      </c>
      <c r="AJ524" s="194" t="n">
        <f aca="false">Tabla_Simulada!AK524-Tabla_ValidaciónMétodo!AK524</f>
        <v>0</v>
      </c>
      <c r="AK524" s="194" t="n">
        <f aca="false">Tabla_Simulada!AL524-Tabla_ValidaciónMétodo!AL524</f>
        <v>0</v>
      </c>
      <c r="AL524" s="194" t="n">
        <f aca="false">Tabla_Simulada!AM524-Tabla_ValidaciónMétodo!AM524</f>
        <v>0</v>
      </c>
      <c r="AM524" s="194" t="n">
        <f aca="false">Tabla_Simulada!AN524-Tabla_ValidaciónMétodo!AN524</f>
        <v>0</v>
      </c>
      <c r="AO524" s="195" t="n">
        <f aca="false">Tabla_Simulada!AP524-Tabla_ValidaciónMétodo!AP524</f>
        <v>0</v>
      </c>
      <c r="AP524" s="195" t="n">
        <f aca="false">Tabla_Simulada!AQ524-Tabla_ValidaciónMétodo!AQ524</f>
        <v>0</v>
      </c>
      <c r="AQ524" s="195" t="n">
        <f aca="false">Tabla_Simulada!AR524-Tabla_ValidaciónMétodo!AR524</f>
        <v>0</v>
      </c>
      <c r="AR524" s="195" t="n">
        <f aca="false">Tabla_Simulada!AS524-Tabla_ValidaciónMétodo!AS524</f>
        <v>0</v>
      </c>
      <c r="AS524" s="195" t="n">
        <f aca="false">Tabla_Simulada!AT524-Tabla_ValidaciónMétodo!AT524</f>
        <v>0</v>
      </c>
      <c r="AT524" s="195" t="n">
        <f aca="false">Tabla_Simulada!AU524-Tabla_ValidaciónMétodo!AU524</f>
        <v>0</v>
      </c>
      <c r="AU524" s="195" t="n">
        <f aca="false">Tabla_Simulada!AV524-Tabla_ValidaciónMétodo!AV524</f>
        <v>0</v>
      </c>
      <c r="AV524" s="195" t="n">
        <f aca="false">Tabla_Simulada!AW524-Tabla_ValidaciónMétodo!AW524</f>
        <v>0</v>
      </c>
      <c r="AW524" s="195" t="n">
        <f aca="false">Tabla_Simulada!AX524-Tabla_ValidaciónMétodo!AX524</f>
        <v>0</v>
      </c>
      <c r="AX524" s="195" t="n">
        <f aca="false">Tabla_Simulada!AY524-Tabla_ValidaciónMétodo!AY524</f>
        <v>0</v>
      </c>
    </row>
    <row r="525" customFormat="false" ht="13.8" hidden="false" customHeight="false" outlineLevel="0" collapsed="false">
      <c r="A525" s="89" t="s">
        <v>64</v>
      </c>
      <c r="B525" s="81" t="n">
        <f aca="false">Tabla_Simulada!B525-Tabla_ValidaciónMétodo!B525</f>
        <v>0</v>
      </c>
      <c r="C525" s="81" t="n">
        <f aca="false">Tabla_Simulada!C525-Tabla_ValidaciónMétodo!C525</f>
        <v>0</v>
      </c>
      <c r="D525" s="81" t="n">
        <f aca="false">Tabla_Simulada!D525-Tabla_ValidaciónMétodo!D525</f>
        <v>0</v>
      </c>
      <c r="E525" s="81" t="n">
        <f aca="false">Tabla_Simulada!E525-Tabla_ValidaciónMétodo!E525</f>
        <v>0</v>
      </c>
      <c r="F525" s="81" t="n">
        <f aca="false">Tabla_Simulada!F525-Tabla_ValidaciónMétodo!F525</f>
        <v>0</v>
      </c>
      <c r="G525" s="81" t="n">
        <f aca="false">Tabla_Simulada!G525-Tabla_ValidaciónMétodo!G525</f>
        <v>0</v>
      </c>
      <c r="H525" s="81" t="n">
        <f aca="false">Tabla_Simulada!H525-Tabla_ValidaciónMétodo!H525</f>
        <v>0</v>
      </c>
      <c r="I525" s="191" t="n">
        <f aca="false">Tabla_Simulada!I525-Tabla_ValidaciónMétodo!I525</f>
        <v>0</v>
      </c>
      <c r="J525" s="81" t="n">
        <f aca="false">Tabla_Simulada!J525-Tabla_ValidaciónMétodo!J525</f>
        <v>0</v>
      </c>
      <c r="K525" s="191" t="n">
        <f aca="false">Tabla_Simulada!K525-Tabla_ValidaciónMétodo!K525</f>
        <v>0</v>
      </c>
      <c r="L525" s="81" t="n">
        <f aca="false">Tabla_Simulada!L525-Tabla_ValidaciónMétodo!L525</f>
        <v>0</v>
      </c>
      <c r="M525" s="191" t="n">
        <f aca="false">Tabla_Simulada!M525-Tabla_ValidaciónMétodo!M525</f>
        <v>0</v>
      </c>
      <c r="N525" s="81" t="n">
        <f aca="false">Tabla_Simulada!N525-Tabla_ValidaciónMétodo!N525</f>
        <v>0</v>
      </c>
      <c r="O525" s="81" t="n">
        <f aca="false">Tabla_Simulada!P525-Tabla_ValidaciónMétodo!P525</f>
        <v>0</v>
      </c>
      <c r="P525" s="81" t="n">
        <f aca="false">Tabla_Simulada!Q525-Tabla_ValidaciónMétodo!Q525</f>
        <v>0</v>
      </c>
      <c r="Q525" s="81" t="n">
        <f aca="false">Tabla_Simulada!R525-Tabla_ValidaciónMétodo!R525</f>
        <v>0</v>
      </c>
      <c r="S525" s="81" t="n">
        <f aca="false">Tabla_Simulada!T525-Tabla_ValidaciónMétodo!T525</f>
        <v>0</v>
      </c>
      <c r="T525" s="81" t="n">
        <f aca="false">Tabla_Simulada!U525-Tabla_ValidaciónMétodo!U525</f>
        <v>0</v>
      </c>
      <c r="U525" s="81" t="n">
        <f aca="false">Tabla_Simulada!V525-Tabla_ValidaciónMétodo!V525</f>
        <v>0</v>
      </c>
      <c r="V525" s="81" t="n">
        <f aca="false">Tabla_Simulada!W525-Tabla_ValidaciónMétodo!W525</f>
        <v>0</v>
      </c>
      <c r="W525" s="81" t="n">
        <f aca="false">Tabla_Simulada!X525-Tabla_ValidaciónMétodo!X525</f>
        <v>0</v>
      </c>
      <c r="X525" s="81" t="n">
        <f aca="false">Tabla_Simulada!Y525-Tabla_ValidaciónMétodo!Y525</f>
        <v>0</v>
      </c>
      <c r="Y525" s="81" t="n">
        <f aca="false">Tabla_Simulada!Z525-Tabla_ValidaciónMétodo!Z525</f>
        <v>0</v>
      </c>
      <c r="Z525" s="81" t="n">
        <f aca="false">Tabla_Simulada!AA525-Tabla_ValidaciónMétodo!AA525</f>
        <v>0</v>
      </c>
      <c r="AC525" s="194" t="n">
        <f aca="false">Tabla_Simulada!AD525-Tabla_ValidaciónMétodo!AD525</f>
        <v>0</v>
      </c>
      <c r="AD525" s="194" t="n">
        <f aca="false">Tabla_Simulada!AE525-Tabla_ValidaciónMétodo!AE525</f>
        <v>0</v>
      </c>
      <c r="AE525" s="194" t="n">
        <f aca="false">Tabla_Simulada!AF525-Tabla_ValidaciónMétodo!AF525</f>
        <v>0</v>
      </c>
      <c r="AF525" s="194" t="n">
        <f aca="false">Tabla_Simulada!AG525-Tabla_ValidaciónMétodo!AG525</f>
        <v>0</v>
      </c>
      <c r="AG525" s="194" t="n">
        <f aca="false">Tabla_Simulada!AH525-Tabla_ValidaciónMétodo!AH525</f>
        <v>0</v>
      </c>
      <c r="AH525" s="194" t="n">
        <f aca="false">Tabla_Simulada!AI525-Tabla_ValidaciónMétodo!AI525</f>
        <v>0</v>
      </c>
      <c r="AI525" s="194" t="n">
        <f aca="false">Tabla_Simulada!AJ525-Tabla_ValidaciónMétodo!AJ525</f>
        <v>0</v>
      </c>
      <c r="AJ525" s="194" t="n">
        <f aca="false">Tabla_Simulada!AK525-Tabla_ValidaciónMétodo!AK525</f>
        <v>0</v>
      </c>
      <c r="AK525" s="194" t="n">
        <f aca="false">Tabla_Simulada!AL525-Tabla_ValidaciónMétodo!AL525</f>
        <v>0</v>
      </c>
      <c r="AL525" s="194" t="n">
        <f aca="false">Tabla_Simulada!AM525-Tabla_ValidaciónMétodo!AM525</f>
        <v>0</v>
      </c>
      <c r="AM525" s="194" t="n">
        <f aca="false">Tabla_Simulada!AN525-Tabla_ValidaciónMétodo!AN525</f>
        <v>0</v>
      </c>
      <c r="AO525" s="195" t="n">
        <f aca="false">Tabla_Simulada!AP525-Tabla_ValidaciónMétodo!AP525</f>
        <v>0</v>
      </c>
      <c r="AP525" s="195" t="n">
        <f aca="false">Tabla_Simulada!AQ525-Tabla_ValidaciónMétodo!AQ525</f>
        <v>0</v>
      </c>
      <c r="AQ525" s="195" t="n">
        <f aca="false">Tabla_Simulada!AR525-Tabla_ValidaciónMétodo!AR525</f>
        <v>0</v>
      </c>
      <c r="AR525" s="195" t="n">
        <f aca="false">Tabla_Simulada!AS525-Tabla_ValidaciónMétodo!AS525</f>
        <v>0</v>
      </c>
      <c r="AS525" s="195" t="n">
        <f aca="false">Tabla_Simulada!AT525-Tabla_ValidaciónMétodo!AT525</f>
        <v>0</v>
      </c>
      <c r="AT525" s="195" t="n">
        <f aca="false">Tabla_Simulada!AU525-Tabla_ValidaciónMétodo!AU525</f>
        <v>0</v>
      </c>
      <c r="AU525" s="195" t="n">
        <f aca="false">Tabla_Simulada!AV525-Tabla_ValidaciónMétodo!AV525</f>
        <v>0</v>
      </c>
      <c r="AV525" s="195" t="n">
        <f aca="false">Tabla_Simulada!AW525-Tabla_ValidaciónMétodo!AW525</f>
        <v>0</v>
      </c>
      <c r="AW525" s="195" t="n">
        <f aca="false">Tabla_Simulada!AX525-Tabla_ValidaciónMétodo!AX525</f>
        <v>0</v>
      </c>
      <c r="AX525" s="195" t="n">
        <f aca="false">Tabla_Simulada!AY525-Tabla_ValidaciónMétodo!AY525</f>
        <v>0</v>
      </c>
    </row>
    <row r="526" customFormat="false" ht="13.8" hidden="false" customHeight="false" outlineLevel="0" collapsed="false">
      <c r="A526" s="89" t="s">
        <v>65</v>
      </c>
      <c r="B526" s="81" t="n">
        <f aca="false">Tabla_Simulada!B526-Tabla_ValidaciónMétodo!B526</f>
        <v>0</v>
      </c>
      <c r="C526" s="81" t="n">
        <f aca="false">Tabla_Simulada!C526-Tabla_ValidaciónMétodo!C526</f>
        <v>0</v>
      </c>
      <c r="D526" s="81" t="n">
        <f aca="false">Tabla_Simulada!D526-Tabla_ValidaciónMétodo!D526</f>
        <v>0</v>
      </c>
      <c r="E526" s="81" t="n">
        <f aca="false">Tabla_Simulada!E526-Tabla_ValidaciónMétodo!E526</f>
        <v>0</v>
      </c>
      <c r="F526" s="81" t="n">
        <f aca="false">Tabla_Simulada!F526-Tabla_ValidaciónMétodo!F526</f>
        <v>0</v>
      </c>
      <c r="G526" s="81" t="n">
        <f aca="false">Tabla_Simulada!G526-Tabla_ValidaciónMétodo!G526</f>
        <v>0</v>
      </c>
      <c r="H526" s="81" t="n">
        <f aca="false">Tabla_Simulada!H526-Tabla_ValidaciónMétodo!H526</f>
        <v>0</v>
      </c>
      <c r="I526" s="191" t="n">
        <f aca="false">Tabla_Simulada!I526-Tabla_ValidaciónMétodo!I526</f>
        <v>0</v>
      </c>
      <c r="J526" s="81" t="n">
        <f aca="false">Tabla_Simulada!J526-Tabla_ValidaciónMétodo!J526</f>
        <v>0</v>
      </c>
      <c r="K526" s="191" t="n">
        <f aca="false">Tabla_Simulada!K526-Tabla_ValidaciónMétodo!K526</f>
        <v>0</v>
      </c>
      <c r="L526" s="81" t="n">
        <f aca="false">Tabla_Simulada!L526-Tabla_ValidaciónMétodo!L526</f>
        <v>0</v>
      </c>
      <c r="M526" s="191" t="n">
        <f aca="false">Tabla_Simulada!M526-Tabla_ValidaciónMétodo!M526</f>
        <v>0</v>
      </c>
      <c r="N526" s="81" t="n">
        <f aca="false">Tabla_Simulada!N526-Tabla_ValidaciónMétodo!N526</f>
        <v>0</v>
      </c>
      <c r="O526" s="81" t="n">
        <f aca="false">Tabla_Simulada!P526-Tabla_ValidaciónMétodo!P526</f>
        <v>0</v>
      </c>
      <c r="P526" s="81" t="n">
        <f aca="false">Tabla_Simulada!Q526-Tabla_ValidaciónMétodo!Q526</f>
        <v>0</v>
      </c>
      <c r="Q526" s="81" t="n">
        <f aca="false">Tabla_Simulada!R526-Tabla_ValidaciónMétodo!R526</f>
        <v>0</v>
      </c>
      <c r="S526" s="81" t="n">
        <f aca="false">Tabla_Simulada!T526-Tabla_ValidaciónMétodo!T526</f>
        <v>0</v>
      </c>
      <c r="T526" s="81" t="n">
        <f aca="false">Tabla_Simulada!U526-Tabla_ValidaciónMétodo!U526</f>
        <v>0</v>
      </c>
      <c r="U526" s="81" t="n">
        <f aca="false">Tabla_Simulada!V526-Tabla_ValidaciónMétodo!V526</f>
        <v>0</v>
      </c>
      <c r="V526" s="81" t="n">
        <f aca="false">Tabla_Simulada!W526-Tabla_ValidaciónMétodo!W526</f>
        <v>0</v>
      </c>
      <c r="W526" s="81" t="n">
        <f aca="false">Tabla_Simulada!X526-Tabla_ValidaciónMétodo!X526</f>
        <v>0</v>
      </c>
      <c r="X526" s="81" t="n">
        <f aca="false">Tabla_Simulada!Y526-Tabla_ValidaciónMétodo!Y526</f>
        <v>0</v>
      </c>
      <c r="Y526" s="81" t="n">
        <f aca="false">Tabla_Simulada!Z526-Tabla_ValidaciónMétodo!Z526</f>
        <v>0</v>
      </c>
      <c r="Z526" s="81" t="n">
        <f aca="false">Tabla_Simulada!AA526-Tabla_ValidaciónMétodo!AA526</f>
        <v>0</v>
      </c>
      <c r="AC526" s="194" t="n">
        <f aca="false">Tabla_Simulada!AD526-Tabla_ValidaciónMétodo!AD526</f>
        <v>0</v>
      </c>
      <c r="AD526" s="194" t="n">
        <f aca="false">Tabla_Simulada!AE526-Tabla_ValidaciónMétodo!AE526</f>
        <v>0</v>
      </c>
      <c r="AE526" s="194" t="n">
        <f aca="false">Tabla_Simulada!AF526-Tabla_ValidaciónMétodo!AF526</f>
        <v>0</v>
      </c>
      <c r="AF526" s="194" t="n">
        <f aca="false">Tabla_Simulada!AG526-Tabla_ValidaciónMétodo!AG526</f>
        <v>0</v>
      </c>
      <c r="AG526" s="194" t="n">
        <f aca="false">Tabla_Simulada!AH526-Tabla_ValidaciónMétodo!AH526</f>
        <v>0</v>
      </c>
      <c r="AH526" s="194" t="n">
        <f aca="false">Tabla_Simulada!AI526-Tabla_ValidaciónMétodo!AI526</f>
        <v>0</v>
      </c>
      <c r="AI526" s="194" t="n">
        <f aca="false">Tabla_Simulada!AJ526-Tabla_ValidaciónMétodo!AJ526</f>
        <v>0</v>
      </c>
      <c r="AJ526" s="194" t="n">
        <f aca="false">Tabla_Simulada!AK526-Tabla_ValidaciónMétodo!AK526</f>
        <v>0</v>
      </c>
      <c r="AK526" s="194" t="n">
        <f aca="false">Tabla_Simulada!AL526-Tabla_ValidaciónMétodo!AL526</f>
        <v>0</v>
      </c>
      <c r="AL526" s="194" t="n">
        <f aca="false">Tabla_Simulada!AM526-Tabla_ValidaciónMétodo!AM526</f>
        <v>0</v>
      </c>
      <c r="AM526" s="194" t="n">
        <f aca="false">Tabla_Simulada!AN526-Tabla_ValidaciónMétodo!AN526</f>
        <v>0</v>
      </c>
      <c r="AO526" s="195" t="n">
        <f aca="false">Tabla_Simulada!AP526-Tabla_ValidaciónMétodo!AP526</f>
        <v>0</v>
      </c>
      <c r="AP526" s="195" t="n">
        <f aca="false">Tabla_Simulada!AQ526-Tabla_ValidaciónMétodo!AQ526</f>
        <v>0</v>
      </c>
      <c r="AQ526" s="195" t="n">
        <f aca="false">Tabla_Simulada!AR526-Tabla_ValidaciónMétodo!AR526</f>
        <v>0</v>
      </c>
      <c r="AR526" s="195" t="n">
        <f aca="false">Tabla_Simulada!AS526-Tabla_ValidaciónMétodo!AS526</f>
        <v>0</v>
      </c>
      <c r="AS526" s="195" t="n">
        <f aca="false">Tabla_Simulada!AT526-Tabla_ValidaciónMétodo!AT526</f>
        <v>0</v>
      </c>
      <c r="AT526" s="195" t="n">
        <f aca="false">Tabla_Simulada!AU526-Tabla_ValidaciónMétodo!AU526</f>
        <v>0</v>
      </c>
      <c r="AU526" s="195" t="n">
        <f aca="false">Tabla_Simulada!AV526-Tabla_ValidaciónMétodo!AV526</f>
        <v>0</v>
      </c>
      <c r="AV526" s="195" t="n">
        <f aca="false">Tabla_Simulada!AW526-Tabla_ValidaciónMétodo!AW526</f>
        <v>0</v>
      </c>
      <c r="AW526" s="195" t="n">
        <f aca="false">Tabla_Simulada!AX526-Tabla_ValidaciónMétodo!AX526</f>
        <v>0</v>
      </c>
      <c r="AX526" s="195" t="n">
        <f aca="false">Tabla_Simulada!AY526-Tabla_ValidaciónMétodo!AY526</f>
        <v>0</v>
      </c>
    </row>
    <row r="527" customFormat="false" ht="13.8" hidden="false" customHeight="false" outlineLevel="0" collapsed="false">
      <c r="A527" s="89" t="s">
        <v>66</v>
      </c>
      <c r="B527" s="81" t="n">
        <f aca="false">Tabla_Simulada!B527-Tabla_ValidaciónMétodo!B527</f>
        <v>0</v>
      </c>
      <c r="C527" s="81" t="n">
        <f aca="false">Tabla_Simulada!C527-Tabla_ValidaciónMétodo!C527</f>
        <v>0</v>
      </c>
      <c r="D527" s="81" t="n">
        <f aca="false">Tabla_Simulada!D527-Tabla_ValidaciónMétodo!D527</f>
        <v>0</v>
      </c>
      <c r="E527" s="81" t="n">
        <f aca="false">Tabla_Simulada!E527-Tabla_ValidaciónMétodo!E527</f>
        <v>0</v>
      </c>
      <c r="F527" s="81" t="n">
        <f aca="false">Tabla_Simulada!F527-Tabla_ValidaciónMétodo!F527</f>
        <v>0</v>
      </c>
      <c r="G527" s="81" t="n">
        <f aca="false">Tabla_Simulada!G527-Tabla_ValidaciónMétodo!G527</f>
        <v>0</v>
      </c>
      <c r="H527" s="81" t="n">
        <f aca="false">Tabla_Simulada!H527-Tabla_ValidaciónMétodo!H527</f>
        <v>0</v>
      </c>
      <c r="I527" s="191" t="n">
        <f aca="false">Tabla_Simulada!I527-Tabla_ValidaciónMétodo!I527</f>
        <v>0</v>
      </c>
      <c r="J527" s="81" t="n">
        <f aca="false">Tabla_Simulada!J527-Tabla_ValidaciónMétodo!J527</f>
        <v>0</v>
      </c>
      <c r="K527" s="191" t="n">
        <f aca="false">Tabla_Simulada!K527-Tabla_ValidaciónMétodo!K527</f>
        <v>0</v>
      </c>
      <c r="L527" s="81" t="n">
        <f aca="false">Tabla_Simulada!L527-Tabla_ValidaciónMétodo!L527</f>
        <v>0</v>
      </c>
      <c r="M527" s="191" t="n">
        <f aca="false">Tabla_Simulada!M527-Tabla_ValidaciónMétodo!M527</f>
        <v>0</v>
      </c>
      <c r="N527" s="81" t="n">
        <f aca="false">Tabla_Simulada!N527-Tabla_ValidaciónMétodo!N527</f>
        <v>0</v>
      </c>
      <c r="O527" s="81" t="n">
        <f aca="false">Tabla_Simulada!P527-Tabla_ValidaciónMétodo!P527</f>
        <v>0</v>
      </c>
      <c r="P527" s="81" t="n">
        <f aca="false">Tabla_Simulada!Q527-Tabla_ValidaciónMétodo!Q527</f>
        <v>0</v>
      </c>
      <c r="Q527" s="81" t="n">
        <f aca="false">Tabla_Simulada!R527-Tabla_ValidaciónMétodo!R527</f>
        <v>0</v>
      </c>
      <c r="S527" s="81" t="n">
        <f aca="false">Tabla_Simulada!T527-Tabla_ValidaciónMétodo!T527</f>
        <v>0</v>
      </c>
      <c r="T527" s="81" t="n">
        <f aca="false">Tabla_Simulada!U527-Tabla_ValidaciónMétodo!U527</f>
        <v>0</v>
      </c>
      <c r="U527" s="81" t="n">
        <f aca="false">Tabla_Simulada!V527-Tabla_ValidaciónMétodo!V527</f>
        <v>0</v>
      </c>
      <c r="V527" s="81" t="n">
        <f aca="false">Tabla_Simulada!W527-Tabla_ValidaciónMétodo!W527</f>
        <v>0</v>
      </c>
      <c r="W527" s="81" t="n">
        <f aca="false">Tabla_Simulada!X527-Tabla_ValidaciónMétodo!X527</f>
        <v>0</v>
      </c>
      <c r="X527" s="81" t="n">
        <f aca="false">Tabla_Simulada!Y527-Tabla_ValidaciónMétodo!Y527</f>
        <v>0</v>
      </c>
      <c r="Y527" s="81" t="n">
        <f aca="false">Tabla_Simulada!Z527-Tabla_ValidaciónMétodo!Z527</f>
        <v>0</v>
      </c>
      <c r="Z527" s="81" t="n">
        <f aca="false">Tabla_Simulada!AA527-Tabla_ValidaciónMétodo!AA527</f>
        <v>0</v>
      </c>
      <c r="AC527" s="194" t="n">
        <f aca="false">Tabla_Simulada!AD527-Tabla_ValidaciónMétodo!AD527</f>
        <v>0</v>
      </c>
      <c r="AD527" s="194" t="n">
        <f aca="false">Tabla_Simulada!AE527-Tabla_ValidaciónMétodo!AE527</f>
        <v>0</v>
      </c>
      <c r="AE527" s="194" t="n">
        <f aca="false">Tabla_Simulada!AF527-Tabla_ValidaciónMétodo!AF527</f>
        <v>0</v>
      </c>
      <c r="AF527" s="194" t="n">
        <f aca="false">Tabla_Simulada!AG527-Tabla_ValidaciónMétodo!AG527</f>
        <v>0</v>
      </c>
      <c r="AG527" s="194" t="n">
        <f aca="false">Tabla_Simulada!AH527-Tabla_ValidaciónMétodo!AH527</f>
        <v>0</v>
      </c>
      <c r="AH527" s="194" t="n">
        <f aca="false">Tabla_Simulada!AI527-Tabla_ValidaciónMétodo!AI527</f>
        <v>0</v>
      </c>
      <c r="AI527" s="194" t="n">
        <f aca="false">Tabla_Simulada!AJ527-Tabla_ValidaciónMétodo!AJ527</f>
        <v>0</v>
      </c>
      <c r="AJ527" s="194" t="n">
        <f aca="false">Tabla_Simulada!AK527-Tabla_ValidaciónMétodo!AK527</f>
        <v>0</v>
      </c>
      <c r="AK527" s="194" t="n">
        <f aca="false">Tabla_Simulada!AL527-Tabla_ValidaciónMétodo!AL527</f>
        <v>0</v>
      </c>
      <c r="AL527" s="194" t="n">
        <f aca="false">Tabla_Simulada!AM527-Tabla_ValidaciónMétodo!AM527</f>
        <v>0</v>
      </c>
      <c r="AM527" s="194" t="n">
        <f aca="false">Tabla_Simulada!AN527-Tabla_ValidaciónMétodo!AN527</f>
        <v>0</v>
      </c>
      <c r="AO527" s="195" t="n">
        <f aca="false">Tabla_Simulada!AP527-Tabla_ValidaciónMétodo!AP527</f>
        <v>0</v>
      </c>
      <c r="AP527" s="195" t="n">
        <f aca="false">Tabla_Simulada!AQ527-Tabla_ValidaciónMétodo!AQ527</f>
        <v>0</v>
      </c>
      <c r="AQ527" s="195" t="n">
        <f aca="false">Tabla_Simulada!AR527-Tabla_ValidaciónMétodo!AR527</f>
        <v>0</v>
      </c>
      <c r="AR527" s="195" t="n">
        <f aca="false">Tabla_Simulada!AS527-Tabla_ValidaciónMétodo!AS527</f>
        <v>0</v>
      </c>
      <c r="AS527" s="195" t="n">
        <f aca="false">Tabla_Simulada!AT527-Tabla_ValidaciónMétodo!AT527</f>
        <v>0</v>
      </c>
      <c r="AT527" s="195" t="n">
        <f aca="false">Tabla_Simulada!AU527-Tabla_ValidaciónMétodo!AU527</f>
        <v>0</v>
      </c>
      <c r="AU527" s="195" t="n">
        <f aca="false">Tabla_Simulada!AV527-Tabla_ValidaciónMétodo!AV527</f>
        <v>0</v>
      </c>
      <c r="AV527" s="195" t="n">
        <f aca="false">Tabla_Simulada!AW527-Tabla_ValidaciónMétodo!AW527</f>
        <v>0</v>
      </c>
      <c r="AW527" s="195" t="n">
        <f aca="false">Tabla_Simulada!AX527-Tabla_ValidaciónMétodo!AX527</f>
        <v>0</v>
      </c>
      <c r="AX527" s="195" t="n">
        <f aca="false">Tabla_Simulada!AY527-Tabla_ValidaciónMétodo!AY527</f>
        <v>0</v>
      </c>
    </row>
    <row r="528" customFormat="false" ht="13.8" hidden="false" customHeight="false" outlineLevel="0" collapsed="false">
      <c r="A528" s="89" t="s">
        <v>67</v>
      </c>
      <c r="B528" s="81" t="n">
        <f aca="false">Tabla_Simulada!B528-Tabla_ValidaciónMétodo!B528</f>
        <v>0</v>
      </c>
      <c r="C528" s="81" t="n">
        <f aca="false">Tabla_Simulada!C528-Tabla_ValidaciónMétodo!C528</f>
        <v>0</v>
      </c>
      <c r="D528" s="81" t="n">
        <f aca="false">Tabla_Simulada!D528-Tabla_ValidaciónMétodo!D528</f>
        <v>0</v>
      </c>
      <c r="E528" s="81" t="n">
        <f aca="false">Tabla_Simulada!E528-Tabla_ValidaciónMétodo!E528</f>
        <v>0</v>
      </c>
      <c r="F528" s="81" t="n">
        <f aca="false">Tabla_Simulada!F528-Tabla_ValidaciónMétodo!F528</f>
        <v>0</v>
      </c>
      <c r="G528" s="81" t="n">
        <f aca="false">Tabla_Simulada!G528-Tabla_ValidaciónMétodo!G528</f>
        <v>0</v>
      </c>
      <c r="H528" s="81" t="n">
        <f aca="false">Tabla_Simulada!H528-Tabla_ValidaciónMétodo!H528</f>
        <v>0</v>
      </c>
      <c r="I528" s="191" t="n">
        <f aca="false">Tabla_Simulada!I528-Tabla_ValidaciónMétodo!I528</f>
        <v>0</v>
      </c>
      <c r="J528" s="81" t="n">
        <f aca="false">Tabla_Simulada!J528-Tabla_ValidaciónMétodo!J528</f>
        <v>0</v>
      </c>
      <c r="K528" s="191" t="n">
        <f aca="false">Tabla_Simulada!K528-Tabla_ValidaciónMétodo!K528</f>
        <v>0</v>
      </c>
      <c r="L528" s="81" t="n">
        <f aca="false">Tabla_Simulada!L528-Tabla_ValidaciónMétodo!L528</f>
        <v>0</v>
      </c>
      <c r="M528" s="191" t="n">
        <f aca="false">Tabla_Simulada!M528-Tabla_ValidaciónMétodo!M528</f>
        <v>0</v>
      </c>
      <c r="N528" s="81" t="n">
        <f aca="false">Tabla_Simulada!N528-Tabla_ValidaciónMétodo!N528</f>
        <v>0</v>
      </c>
      <c r="O528" s="81" t="n">
        <f aca="false">Tabla_Simulada!P528-Tabla_ValidaciónMétodo!P528</f>
        <v>0</v>
      </c>
      <c r="P528" s="81" t="n">
        <f aca="false">Tabla_Simulada!Q528-Tabla_ValidaciónMétodo!Q528</f>
        <v>0</v>
      </c>
      <c r="Q528" s="81" t="n">
        <f aca="false">Tabla_Simulada!R528-Tabla_ValidaciónMétodo!R528</f>
        <v>0</v>
      </c>
      <c r="S528" s="81" t="n">
        <f aca="false">Tabla_Simulada!T528-Tabla_ValidaciónMétodo!T528</f>
        <v>0</v>
      </c>
      <c r="T528" s="81" t="n">
        <f aca="false">Tabla_Simulada!U528-Tabla_ValidaciónMétodo!U528</f>
        <v>0</v>
      </c>
      <c r="U528" s="81" t="n">
        <f aca="false">Tabla_Simulada!V528-Tabla_ValidaciónMétodo!V528</f>
        <v>0</v>
      </c>
      <c r="V528" s="81" t="n">
        <f aca="false">Tabla_Simulada!W528-Tabla_ValidaciónMétodo!W528</f>
        <v>0</v>
      </c>
      <c r="W528" s="81" t="n">
        <f aca="false">Tabla_Simulada!X528-Tabla_ValidaciónMétodo!X528</f>
        <v>0</v>
      </c>
      <c r="X528" s="81" t="n">
        <f aca="false">Tabla_Simulada!Y528-Tabla_ValidaciónMétodo!Y528</f>
        <v>0</v>
      </c>
      <c r="Y528" s="81" t="n">
        <f aca="false">Tabla_Simulada!Z528-Tabla_ValidaciónMétodo!Z528</f>
        <v>0</v>
      </c>
      <c r="Z528" s="81" t="n">
        <f aca="false">Tabla_Simulada!AA528-Tabla_ValidaciónMétodo!AA528</f>
        <v>0</v>
      </c>
      <c r="AC528" s="194" t="n">
        <f aca="false">Tabla_Simulada!AD528-Tabla_ValidaciónMétodo!AD528</f>
        <v>0</v>
      </c>
      <c r="AD528" s="194" t="n">
        <f aca="false">Tabla_Simulada!AE528-Tabla_ValidaciónMétodo!AE528</f>
        <v>0</v>
      </c>
      <c r="AE528" s="194" t="n">
        <f aca="false">Tabla_Simulada!AF528-Tabla_ValidaciónMétodo!AF528</f>
        <v>0</v>
      </c>
      <c r="AF528" s="194" t="n">
        <f aca="false">Tabla_Simulada!AG528-Tabla_ValidaciónMétodo!AG528</f>
        <v>0</v>
      </c>
      <c r="AG528" s="194" t="n">
        <f aca="false">Tabla_Simulada!AH528-Tabla_ValidaciónMétodo!AH528</f>
        <v>0</v>
      </c>
      <c r="AH528" s="194" t="n">
        <f aca="false">Tabla_Simulada!AI528-Tabla_ValidaciónMétodo!AI528</f>
        <v>0</v>
      </c>
      <c r="AI528" s="194" t="n">
        <f aca="false">Tabla_Simulada!AJ528-Tabla_ValidaciónMétodo!AJ528</f>
        <v>0</v>
      </c>
      <c r="AJ528" s="194" t="n">
        <f aca="false">Tabla_Simulada!AK528-Tabla_ValidaciónMétodo!AK528</f>
        <v>0</v>
      </c>
      <c r="AK528" s="194" t="n">
        <f aca="false">Tabla_Simulada!AL528-Tabla_ValidaciónMétodo!AL528</f>
        <v>0</v>
      </c>
      <c r="AL528" s="194" t="n">
        <f aca="false">Tabla_Simulada!AM528-Tabla_ValidaciónMétodo!AM528</f>
        <v>0</v>
      </c>
      <c r="AM528" s="194" t="n">
        <f aca="false">Tabla_Simulada!AN528-Tabla_ValidaciónMétodo!AN528</f>
        <v>0</v>
      </c>
      <c r="AO528" s="195" t="n">
        <f aca="false">Tabla_Simulada!AP528-Tabla_ValidaciónMétodo!AP528</f>
        <v>0</v>
      </c>
      <c r="AP528" s="195" t="n">
        <f aca="false">Tabla_Simulada!AQ528-Tabla_ValidaciónMétodo!AQ528</f>
        <v>0</v>
      </c>
      <c r="AQ528" s="195" t="n">
        <f aca="false">Tabla_Simulada!AR528-Tabla_ValidaciónMétodo!AR528</f>
        <v>0</v>
      </c>
      <c r="AR528" s="195" t="n">
        <f aca="false">Tabla_Simulada!AS528-Tabla_ValidaciónMétodo!AS528</f>
        <v>0</v>
      </c>
      <c r="AS528" s="195" t="n">
        <f aca="false">Tabla_Simulada!AT528-Tabla_ValidaciónMétodo!AT528</f>
        <v>0</v>
      </c>
      <c r="AT528" s="195" t="n">
        <f aca="false">Tabla_Simulada!AU528-Tabla_ValidaciónMétodo!AU528</f>
        <v>0</v>
      </c>
      <c r="AU528" s="195" t="n">
        <f aca="false">Tabla_Simulada!AV528-Tabla_ValidaciónMétodo!AV528</f>
        <v>0</v>
      </c>
      <c r="AV528" s="195" t="n">
        <f aca="false">Tabla_Simulada!AW528-Tabla_ValidaciónMétodo!AW528</f>
        <v>0</v>
      </c>
      <c r="AW528" s="195" t="n">
        <f aca="false">Tabla_Simulada!AX528-Tabla_ValidaciónMétodo!AX528</f>
        <v>0</v>
      </c>
      <c r="AX528" s="195" t="n">
        <f aca="false">Tabla_Simulada!AY528-Tabla_ValidaciónMétodo!AY528</f>
        <v>0</v>
      </c>
    </row>
    <row r="529" customFormat="false" ht="13.8" hidden="false" customHeight="false" outlineLevel="0" collapsed="false">
      <c r="A529" s="89" t="s">
        <v>68</v>
      </c>
      <c r="B529" s="81" t="n">
        <f aca="false">Tabla_Simulada!B529-Tabla_ValidaciónMétodo!B529</f>
        <v>0</v>
      </c>
      <c r="C529" s="81" t="n">
        <f aca="false">Tabla_Simulada!C529-Tabla_ValidaciónMétodo!C529</f>
        <v>0</v>
      </c>
      <c r="D529" s="81" t="n">
        <f aca="false">Tabla_Simulada!D529-Tabla_ValidaciónMétodo!D529</f>
        <v>0</v>
      </c>
      <c r="E529" s="81" t="n">
        <f aca="false">Tabla_Simulada!E529-Tabla_ValidaciónMétodo!E529</f>
        <v>0</v>
      </c>
      <c r="F529" s="81" t="n">
        <f aca="false">Tabla_Simulada!F529-Tabla_ValidaciónMétodo!F529</f>
        <v>0</v>
      </c>
      <c r="G529" s="81" t="n">
        <f aca="false">Tabla_Simulada!G529-Tabla_ValidaciónMétodo!G529</f>
        <v>0</v>
      </c>
      <c r="H529" s="81" t="n">
        <f aca="false">Tabla_Simulada!H529-Tabla_ValidaciónMétodo!H529</f>
        <v>0</v>
      </c>
      <c r="I529" s="191" t="n">
        <f aca="false">Tabla_Simulada!I529-Tabla_ValidaciónMétodo!I529</f>
        <v>0</v>
      </c>
      <c r="J529" s="81" t="n">
        <f aca="false">Tabla_Simulada!J529-Tabla_ValidaciónMétodo!J529</f>
        <v>0</v>
      </c>
      <c r="K529" s="191" t="n">
        <f aca="false">Tabla_Simulada!K529-Tabla_ValidaciónMétodo!K529</f>
        <v>0</v>
      </c>
      <c r="L529" s="81" t="n">
        <f aca="false">Tabla_Simulada!L529-Tabla_ValidaciónMétodo!L529</f>
        <v>0</v>
      </c>
      <c r="M529" s="191" t="n">
        <f aca="false">Tabla_Simulada!M529-Tabla_ValidaciónMétodo!M529</f>
        <v>0</v>
      </c>
      <c r="N529" s="81" t="n">
        <f aca="false">Tabla_Simulada!N529-Tabla_ValidaciónMétodo!N529</f>
        <v>0</v>
      </c>
      <c r="O529" s="81" t="n">
        <f aca="false">Tabla_Simulada!P529-Tabla_ValidaciónMétodo!P529</f>
        <v>0</v>
      </c>
      <c r="P529" s="81" t="n">
        <f aca="false">Tabla_Simulada!Q529-Tabla_ValidaciónMétodo!Q529</f>
        <v>0</v>
      </c>
      <c r="Q529" s="81" t="n">
        <f aca="false">Tabla_Simulada!R529-Tabla_ValidaciónMétodo!R529</f>
        <v>0</v>
      </c>
      <c r="S529" s="81" t="n">
        <f aca="false">Tabla_Simulada!T529-Tabla_ValidaciónMétodo!T529</f>
        <v>0</v>
      </c>
      <c r="T529" s="81" t="n">
        <f aca="false">Tabla_Simulada!U529-Tabla_ValidaciónMétodo!U529</f>
        <v>0</v>
      </c>
      <c r="U529" s="81" t="n">
        <f aca="false">Tabla_Simulada!V529-Tabla_ValidaciónMétodo!V529</f>
        <v>0</v>
      </c>
      <c r="V529" s="81" t="n">
        <f aca="false">Tabla_Simulada!W529-Tabla_ValidaciónMétodo!W529</f>
        <v>0</v>
      </c>
      <c r="W529" s="81" t="n">
        <f aca="false">Tabla_Simulada!X529-Tabla_ValidaciónMétodo!X529</f>
        <v>0</v>
      </c>
      <c r="X529" s="81" t="n">
        <f aca="false">Tabla_Simulada!Y529-Tabla_ValidaciónMétodo!Y529</f>
        <v>0</v>
      </c>
      <c r="Y529" s="81" t="n">
        <f aca="false">Tabla_Simulada!Z529-Tabla_ValidaciónMétodo!Z529</f>
        <v>0</v>
      </c>
      <c r="Z529" s="81" t="n">
        <f aca="false">Tabla_Simulada!AA529-Tabla_ValidaciónMétodo!AA529</f>
        <v>0</v>
      </c>
      <c r="AC529" s="194" t="n">
        <f aca="false">Tabla_Simulada!AD529-Tabla_ValidaciónMétodo!AD529</f>
        <v>0</v>
      </c>
      <c r="AD529" s="194" t="n">
        <f aca="false">Tabla_Simulada!AE529-Tabla_ValidaciónMétodo!AE529</f>
        <v>0</v>
      </c>
      <c r="AE529" s="194" t="n">
        <f aca="false">Tabla_Simulada!AF529-Tabla_ValidaciónMétodo!AF529</f>
        <v>0</v>
      </c>
      <c r="AF529" s="194" t="n">
        <f aca="false">Tabla_Simulada!AG529-Tabla_ValidaciónMétodo!AG529</f>
        <v>0</v>
      </c>
      <c r="AG529" s="194" t="n">
        <f aca="false">Tabla_Simulada!AH529-Tabla_ValidaciónMétodo!AH529</f>
        <v>0</v>
      </c>
      <c r="AH529" s="194" t="n">
        <f aca="false">Tabla_Simulada!AI529-Tabla_ValidaciónMétodo!AI529</f>
        <v>0</v>
      </c>
      <c r="AI529" s="194" t="n">
        <f aca="false">Tabla_Simulada!AJ529-Tabla_ValidaciónMétodo!AJ529</f>
        <v>0</v>
      </c>
      <c r="AJ529" s="194" t="n">
        <f aca="false">Tabla_Simulada!AK529-Tabla_ValidaciónMétodo!AK529</f>
        <v>0</v>
      </c>
      <c r="AK529" s="194" t="n">
        <f aca="false">Tabla_Simulada!AL529-Tabla_ValidaciónMétodo!AL529</f>
        <v>0</v>
      </c>
      <c r="AL529" s="194" t="n">
        <f aca="false">Tabla_Simulada!AM529-Tabla_ValidaciónMétodo!AM529</f>
        <v>0</v>
      </c>
      <c r="AM529" s="194" t="n">
        <f aca="false">Tabla_Simulada!AN529-Tabla_ValidaciónMétodo!AN529</f>
        <v>0</v>
      </c>
      <c r="AO529" s="195" t="n">
        <f aca="false">Tabla_Simulada!AP529-Tabla_ValidaciónMétodo!AP529</f>
        <v>0</v>
      </c>
      <c r="AP529" s="195" t="n">
        <f aca="false">Tabla_Simulada!AQ529-Tabla_ValidaciónMétodo!AQ529</f>
        <v>0</v>
      </c>
      <c r="AQ529" s="195" t="n">
        <f aca="false">Tabla_Simulada!AR529-Tabla_ValidaciónMétodo!AR529</f>
        <v>0</v>
      </c>
      <c r="AR529" s="195" t="n">
        <f aca="false">Tabla_Simulada!AS529-Tabla_ValidaciónMétodo!AS529</f>
        <v>0</v>
      </c>
      <c r="AS529" s="195" t="n">
        <f aca="false">Tabla_Simulada!AT529-Tabla_ValidaciónMétodo!AT529</f>
        <v>0</v>
      </c>
      <c r="AT529" s="195" t="n">
        <f aca="false">Tabla_Simulada!AU529-Tabla_ValidaciónMétodo!AU529</f>
        <v>0</v>
      </c>
      <c r="AU529" s="195" t="n">
        <f aca="false">Tabla_Simulada!AV529-Tabla_ValidaciónMétodo!AV529</f>
        <v>0</v>
      </c>
      <c r="AV529" s="195" t="n">
        <f aca="false">Tabla_Simulada!AW529-Tabla_ValidaciónMétodo!AW529</f>
        <v>0</v>
      </c>
      <c r="AW529" s="195" t="n">
        <f aca="false">Tabla_Simulada!AX529-Tabla_ValidaciónMétodo!AX529</f>
        <v>0</v>
      </c>
      <c r="AX529" s="195" t="n">
        <f aca="false">Tabla_Simulada!AY529-Tabla_ValidaciónMétodo!AY529</f>
        <v>0</v>
      </c>
    </row>
    <row r="530" customFormat="false" ht="13.8" hidden="false" customHeight="false" outlineLevel="0" collapsed="false">
      <c r="A530" s="104" t="s">
        <v>71</v>
      </c>
      <c r="B530" s="108" t="n">
        <f aca="false">Tabla_Simulada!B530-Tabla_ValidaciónMétodo!B530</f>
        <v>0</v>
      </c>
      <c r="C530" s="108" t="n">
        <f aca="false">Tabla_Simulada!C530-Tabla_ValidaciónMétodo!C530</f>
        <v>0</v>
      </c>
      <c r="D530" s="108" t="n">
        <f aca="false">Tabla_Simulada!D530-Tabla_ValidaciónMétodo!D530</f>
        <v>0</v>
      </c>
      <c r="E530" s="108" t="n">
        <f aca="false">Tabla_Simulada!E530-Tabla_ValidaciónMétodo!E530</f>
        <v>0</v>
      </c>
      <c r="F530" s="108" t="n">
        <f aca="false">Tabla_Simulada!F530-Tabla_ValidaciónMétodo!F530</f>
        <v>0</v>
      </c>
      <c r="G530" s="108" t="n">
        <f aca="false">Tabla_Simulada!G530-Tabla_ValidaciónMétodo!G530</f>
        <v>0</v>
      </c>
      <c r="H530" s="108" t="n">
        <f aca="false">Tabla_Simulada!H530-Tabla_ValidaciónMétodo!H530</f>
        <v>0</v>
      </c>
      <c r="I530" s="196" t="n">
        <f aca="false">Tabla_Simulada!I530-Tabla_ValidaciónMétodo!I530</f>
        <v>0</v>
      </c>
      <c r="J530" s="108" t="n">
        <f aca="false">Tabla_Simulada!J530-Tabla_ValidaciónMétodo!J530</f>
        <v>0</v>
      </c>
      <c r="K530" s="196" t="n">
        <f aca="false">Tabla_Simulada!K530-Tabla_ValidaciónMétodo!K530</f>
        <v>0</v>
      </c>
      <c r="L530" s="108" t="n">
        <f aca="false">Tabla_Simulada!L530-Tabla_ValidaciónMétodo!L530</f>
        <v>0</v>
      </c>
      <c r="M530" s="196" t="n">
        <f aca="false">Tabla_Simulada!M530-Tabla_ValidaciónMétodo!M530</f>
        <v>0</v>
      </c>
      <c r="N530" s="108" t="n">
        <f aca="false">Tabla_Simulada!N530-Tabla_ValidaciónMétodo!N530</f>
        <v>0</v>
      </c>
      <c r="O530" s="108" t="n">
        <f aca="false">Tabla_Simulada!P530-Tabla_ValidaciónMétodo!P530</f>
        <v>0</v>
      </c>
      <c r="P530" s="108" t="n">
        <f aca="false">Tabla_Simulada!Q530-Tabla_ValidaciónMétodo!Q530</f>
        <v>0</v>
      </c>
      <c r="Q530" s="108" t="n">
        <f aca="false">Tabla_Simulada!R530-Tabla_ValidaciónMétodo!R530</f>
        <v>0</v>
      </c>
      <c r="S530" s="108" t="n">
        <f aca="false">Tabla_Simulada!T530-Tabla_ValidaciónMétodo!T530</f>
        <v>0</v>
      </c>
      <c r="T530" s="108" t="n">
        <f aca="false">Tabla_Simulada!U530-Tabla_ValidaciónMétodo!U530</f>
        <v>0</v>
      </c>
      <c r="U530" s="108" t="n">
        <f aca="false">Tabla_Simulada!V530-Tabla_ValidaciónMétodo!V530</f>
        <v>0</v>
      </c>
      <c r="V530" s="108" t="n">
        <f aca="false">Tabla_Simulada!W530-Tabla_ValidaciónMétodo!W530</f>
        <v>0</v>
      </c>
      <c r="W530" s="108" t="n">
        <f aca="false">Tabla_Simulada!X530-Tabla_ValidaciónMétodo!X530</f>
        <v>0</v>
      </c>
      <c r="X530" s="108" t="n">
        <f aca="false">Tabla_Simulada!Y530-Tabla_ValidaciónMétodo!Y530</f>
        <v>0</v>
      </c>
      <c r="Y530" s="108" t="n">
        <f aca="false">Tabla_Simulada!Z530-Tabla_ValidaciónMétodo!Z530</f>
        <v>0</v>
      </c>
      <c r="Z530" s="108" t="n">
        <f aca="false">Tabla_Simulada!AA530-Tabla_ValidaciónMétodo!AA530</f>
        <v>0</v>
      </c>
      <c r="AB530" s="112" t="s">
        <v>295</v>
      </c>
      <c r="AC530" s="112" t="n">
        <f aca="false">Tabla_Simulada!AD530-Tabla_ValidaciónMétodo!AD530</f>
        <v>0</v>
      </c>
      <c r="AD530" s="111"/>
      <c r="AE530" s="113" t="n">
        <f aca="false">Tabla_Simulada!AF530-Tabla_ValidaciónMétodo!AF530</f>
        <v>0</v>
      </c>
      <c r="AF530" s="111"/>
      <c r="AG530" s="114" t="n">
        <f aca="false">Tabla_Simulada!AH530-Tabla_ValidaciónMétodo!AH530</f>
        <v>0</v>
      </c>
      <c r="AH530" s="111"/>
      <c r="AI530" s="114" t="n">
        <f aca="false">Tabla_Simulada!AJ530-Tabla_ValidaciónMétodo!AJ530</f>
        <v>0</v>
      </c>
      <c r="AJ530" s="111"/>
      <c r="AK530" s="114" t="n">
        <f aca="false">Tabla_Simulada!AL530-Tabla_ValidaciónMétodo!AL530</f>
        <v>0</v>
      </c>
      <c r="AL530" s="115"/>
      <c r="AM530" s="114" t="n">
        <f aca="false">Tabla_Simulada!AN530-Tabla_ValidaciónMétodo!AN530</f>
        <v>0</v>
      </c>
      <c r="AO530" s="197" t="n">
        <f aca="false">Tabla_Simulada!AP530-Tabla_ValidaciónMétodo!AP530</f>
        <v>0</v>
      </c>
      <c r="AP530" s="197" t="n">
        <f aca="false">Tabla_Simulada!AQ530-Tabla_ValidaciónMétodo!AQ530</f>
        <v>0</v>
      </c>
      <c r="AQ530" s="197" t="n">
        <f aca="false">Tabla_Simulada!AR530-Tabla_ValidaciónMétodo!AR530</f>
        <v>0</v>
      </c>
      <c r="AR530" s="197" t="n">
        <f aca="false">Tabla_Simulada!AS530-Tabla_ValidaciónMétodo!AS530</f>
        <v>0</v>
      </c>
      <c r="AS530" s="197" t="n">
        <f aca="false">Tabla_Simulada!AT530-Tabla_ValidaciónMétodo!AT530</f>
        <v>0</v>
      </c>
      <c r="AT530" s="197" t="n">
        <f aca="false">Tabla_Simulada!AU530-Tabla_ValidaciónMétodo!AU530</f>
        <v>0</v>
      </c>
      <c r="AU530" s="197" t="n">
        <f aca="false">Tabla_Simulada!AV530-Tabla_ValidaciónMétodo!AV530</f>
        <v>0</v>
      </c>
      <c r="AV530" s="197" t="n">
        <f aca="false">Tabla_Simulada!AW530-Tabla_ValidaciónMétodo!AW530</f>
        <v>0</v>
      </c>
      <c r="AW530" s="197" t="n">
        <f aca="false">Tabla_Simulada!AX530-Tabla_ValidaciónMétodo!AX530</f>
        <v>0</v>
      </c>
      <c r="AX530" s="197" t="n">
        <f aca="false">Tabla_Simulada!AY530-Tabla_ValidaciónMétodo!AY530</f>
        <v>0</v>
      </c>
    </row>
    <row r="531" customFormat="false" ht="13.8" hidden="false" customHeight="false" outlineLevel="0" collapsed="false">
      <c r="A531" s="57" t="s">
        <v>72</v>
      </c>
      <c r="AB531" s="112" t="s">
        <v>296</v>
      </c>
      <c r="AC531" s="112" t="n">
        <f aca="false">Tabla_Simulada!AD531-Tabla_ValidaciónMétodo!AD531</f>
        <v>0</v>
      </c>
      <c r="AD531" s="111"/>
      <c r="AE531" s="113" t="n">
        <f aca="false">Tabla_Simulada!AF531-Tabla_ValidaciónMétodo!AF531</f>
        <v>0</v>
      </c>
      <c r="AF531" s="111"/>
      <c r="AG531" s="114" t="n">
        <f aca="false">Tabla_Simulada!AH531-Tabla_ValidaciónMétodo!AH531</f>
        <v>0</v>
      </c>
      <c r="AH531" s="111"/>
      <c r="AI531" s="114" t="n">
        <f aca="false">Tabla_Simulada!AJ531-Tabla_ValidaciónMétodo!AJ531</f>
        <v>0</v>
      </c>
      <c r="AJ531" s="111"/>
      <c r="AK531" s="114" t="n">
        <f aca="false">Tabla_Simulada!AL531-Tabla_ValidaciónMétodo!AL531</f>
        <v>0</v>
      </c>
      <c r="AL531" s="111"/>
      <c r="AM531" s="114"/>
    </row>
    <row r="532" customFormat="false" ht="13.8" hidden="false" customHeight="false" outlineLevel="0" collapsed="false">
      <c r="A532" s="57" t="s">
        <v>196</v>
      </c>
    </row>
    <row r="536" customFormat="false" ht="13.8" hidden="false" customHeight="false" outlineLevel="0" collapsed="false">
      <c r="A536" s="16" t="str">
        <f aca="false">"Tabla " &amp; TEXT((ROW()+24) / 35, "0")</f>
        <v>Tabla 16</v>
      </c>
      <c r="B536" s="16"/>
      <c r="C536" s="16"/>
      <c r="D536" s="16"/>
      <c r="E536" s="16"/>
      <c r="F536" s="16"/>
      <c r="G536" s="16"/>
      <c r="H536" s="16"/>
      <c r="I536" s="16"/>
      <c r="J536" s="16"/>
      <c r="S536" s="189"/>
      <c r="T536" s="189"/>
      <c r="U536" s="189"/>
      <c r="V536" s="189"/>
      <c r="W536" s="189"/>
      <c r="X536" s="189"/>
      <c r="Y536" s="189"/>
      <c r="Z536" s="189"/>
    </row>
    <row r="537" customFormat="false" ht="13.8" hidden="false" customHeight="false" outlineLevel="0" collapsed="false">
      <c r="A537" s="16" t="s">
        <v>213</v>
      </c>
      <c r="B537" s="16"/>
      <c r="C537" s="16"/>
      <c r="D537" s="16"/>
      <c r="E537" s="16"/>
      <c r="F537" s="16"/>
      <c r="G537" s="16"/>
      <c r="H537" s="16"/>
      <c r="I537" s="16"/>
      <c r="J537" s="16"/>
      <c r="S537" s="189"/>
      <c r="T537" s="189"/>
      <c r="U537" s="189"/>
      <c r="V537" s="189"/>
      <c r="W537" s="189"/>
      <c r="X537" s="189"/>
      <c r="Y537" s="189"/>
      <c r="Z537" s="189"/>
    </row>
    <row r="538" customFormat="false" ht="15.8" hidden="false" customHeight="true" outlineLevel="0" collapsed="false">
      <c r="A538" s="66" t="s">
        <v>30</v>
      </c>
      <c r="B538" s="136" t="s">
        <v>275</v>
      </c>
      <c r="C538" s="136"/>
      <c r="D538" s="136"/>
      <c r="E538" s="136"/>
      <c r="F538" s="136"/>
      <c r="G538" s="136"/>
      <c r="H538" s="136"/>
      <c r="I538" s="69" t="s">
        <v>32</v>
      </c>
      <c r="J538" s="69" t="s">
        <v>33</v>
      </c>
      <c r="K538" s="69" t="s">
        <v>276</v>
      </c>
      <c r="L538" s="69" t="s">
        <v>277</v>
      </c>
      <c r="M538" s="69" t="s">
        <v>278</v>
      </c>
      <c r="N538" s="69" t="s">
        <v>34</v>
      </c>
      <c r="O538" s="69" t="s">
        <v>280</v>
      </c>
      <c r="P538" s="69" t="s">
        <v>281</v>
      </c>
      <c r="Q538" s="69" t="s">
        <v>282</v>
      </c>
      <c r="S538" s="136" t="s">
        <v>275</v>
      </c>
      <c r="T538" s="136"/>
      <c r="U538" s="136"/>
      <c r="V538" s="136"/>
      <c r="W538" s="136"/>
      <c r="X538" s="136"/>
      <c r="Y538" s="136"/>
      <c r="Z538" s="136"/>
      <c r="AC538" s="73" t="s">
        <v>284</v>
      </c>
      <c r="AD538" s="73"/>
      <c r="AE538" s="73" t="s">
        <v>285</v>
      </c>
      <c r="AF538" s="73"/>
      <c r="AG538" s="73" t="s">
        <v>286</v>
      </c>
      <c r="AH538" s="73"/>
      <c r="AI538" s="73" t="s">
        <v>287</v>
      </c>
      <c r="AJ538" s="73"/>
      <c r="AK538" s="73" t="s">
        <v>288</v>
      </c>
      <c r="AL538" s="73"/>
      <c r="AM538" s="74" t="s">
        <v>289</v>
      </c>
      <c r="AO538" s="73" t="s">
        <v>284</v>
      </c>
      <c r="AP538" s="73"/>
      <c r="AQ538" s="73" t="s">
        <v>285</v>
      </c>
      <c r="AR538" s="73"/>
      <c r="AS538" s="73" t="s">
        <v>286</v>
      </c>
      <c r="AT538" s="73"/>
      <c r="AU538" s="73" t="s">
        <v>287</v>
      </c>
      <c r="AV538" s="73"/>
      <c r="AW538" s="74" t="s">
        <v>288</v>
      </c>
      <c r="AX538" s="74"/>
    </row>
    <row r="539" customFormat="false" ht="37.3" hidden="false" customHeight="false" outlineLevel="0" collapsed="false">
      <c r="A539" s="66"/>
      <c r="B539" s="137" t="s">
        <v>214</v>
      </c>
      <c r="C539" s="137" t="s">
        <v>215</v>
      </c>
      <c r="D539" s="137" t="s">
        <v>216</v>
      </c>
      <c r="E539" s="137" t="s">
        <v>217</v>
      </c>
      <c r="F539" s="137" t="s">
        <v>218</v>
      </c>
      <c r="G539" s="137" t="s">
        <v>219</v>
      </c>
      <c r="H539" s="137" t="s">
        <v>220</v>
      </c>
      <c r="I539" s="69"/>
      <c r="J539" s="69"/>
      <c r="K539" s="69"/>
      <c r="L539" s="69"/>
      <c r="M539" s="69"/>
      <c r="N539" s="69"/>
      <c r="O539" s="69"/>
      <c r="P539" s="69"/>
      <c r="Q539" s="69"/>
      <c r="S539" s="137" t="s">
        <v>214</v>
      </c>
      <c r="T539" s="137" t="s">
        <v>215</v>
      </c>
      <c r="U539" s="137" t="s">
        <v>216</v>
      </c>
      <c r="V539" s="137" t="s">
        <v>217</v>
      </c>
      <c r="W539" s="137" t="s">
        <v>218</v>
      </c>
      <c r="X539" s="137" t="s">
        <v>219</v>
      </c>
      <c r="Y539" s="137" t="s">
        <v>220</v>
      </c>
      <c r="Z539" s="69" t="s">
        <v>43</v>
      </c>
      <c r="AC539" s="73" t="s">
        <v>290</v>
      </c>
      <c r="AD539" s="73" t="s">
        <v>291</v>
      </c>
      <c r="AE539" s="73" t="s">
        <v>290</v>
      </c>
      <c r="AF539" s="73" t="s">
        <v>291</v>
      </c>
      <c r="AG539" s="73" t="s">
        <v>290</v>
      </c>
      <c r="AH539" s="73" t="s">
        <v>291</v>
      </c>
      <c r="AI539" s="73" t="s">
        <v>290</v>
      </c>
      <c r="AJ539" s="73" t="s">
        <v>291</v>
      </c>
      <c r="AK539" s="73" t="s">
        <v>290</v>
      </c>
      <c r="AL539" s="73" t="s">
        <v>291</v>
      </c>
      <c r="AM539" s="75" t="s">
        <v>292</v>
      </c>
      <c r="AO539" s="73" t="s">
        <v>293</v>
      </c>
      <c r="AP539" s="73" t="s">
        <v>294</v>
      </c>
      <c r="AQ539" s="73" t="s">
        <v>293</v>
      </c>
      <c r="AR539" s="73" t="s">
        <v>294</v>
      </c>
      <c r="AS539" s="73" t="s">
        <v>293</v>
      </c>
      <c r="AT539" s="73" t="s">
        <v>294</v>
      </c>
      <c r="AU539" s="73" t="s">
        <v>293</v>
      </c>
      <c r="AV539" s="73" t="s">
        <v>294</v>
      </c>
      <c r="AW539" s="73" t="s">
        <v>293</v>
      </c>
      <c r="AX539" s="75" t="s">
        <v>294</v>
      </c>
    </row>
    <row r="540" customFormat="false" ht="13.8" hidden="false" customHeight="false" outlineLevel="0" collapsed="false">
      <c r="A540" s="76" t="s">
        <v>44</v>
      </c>
      <c r="B540" s="79" t="n">
        <f aca="false">Tabla_Simulada!B540-Tabla_ValidaciónMétodo!B540</f>
        <v>0</v>
      </c>
      <c r="C540" s="79" t="n">
        <f aca="false">Tabla_Simulada!C540-Tabla_ValidaciónMétodo!C540</f>
        <v>0</v>
      </c>
      <c r="D540" s="79" t="n">
        <f aca="false">Tabla_Simulada!D540-Tabla_ValidaciónMétodo!D540</f>
        <v>0</v>
      </c>
      <c r="E540" s="79" t="n">
        <f aca="false">Tabla_Simulada!E540-Tabla_ValidaciónMétodo!E540</f>
        <v>0</v>
      </c>
      <c r="F540" s="79" t="n">
        <f aca="false">Tabla_Simulada!F540-Tabla_ValidaciónMétodo!F540</f>
        <v>0</v>
      </c>
      <c r="G540" s="79" t="n">
        <f aca="false">Tabla_Simulada!G540-Tabla_ValidaciónMétodo!G540</f>
        <v>0</v>
      </c>
      <c r="H540" s="79" t="n">
        <f aca="false">Tabla_Simulada!H540-Tabla_ValidaciónMétodo!H540</f>
        <v>0</v>
      </c>
      <c r="I540" s="88" t="n">
        <f aca="false">Tabla_Simulada!I540-Tabla_ValidaciónMétodo!I540</f>
        <v>0</v>
      </c>
      <c r="J540" s="79" t="n">
        <f aca="false">Tabla_Simulada!J540-Tabla_ValidaciónMétodo!J540</f>
        <v>0</v>
      </c>
      <c r="K540" s="88" t="n">
        <f aca="false">Tabla_Simulada!K540-Tabla_ValidaciónMétodo!K540</f>
        <v>0</v>
      </c>
      <c r="L540" s="81" t="n">
        <f aca="false">Tabla_Simulada!L540-Tabla_ValidaciónMétodo!L540</f>
        <v>0</v>
      </c>
      <c r="M540" s="94" t="n">
        <f aca="false">Tabla_Simulada!M540-Tabla_ValidaciónMétodo!M540</f>
        <v>0</v>
      </c>
      <c r="N540" s="81" t="n">
        <f aca="false">Tabla_Simulada!N540-Tabla_ValidaciónMétodo!N540</f>
        <v>0</v>
      </c>
      <c r="O540" s="81" t="n">
        <f aca="false">Tabla_Simulada!P540-Tabla_ValidaciónMétodo!P540</f>
        <v>0</v>
      </c>
      <c r="P540" s="81" t="n">
        <f aca="false">Tabla_Simulada!Q540-Tabla_ValidaciónMétodo!Q540</f>
        <v>0</v>
      </c>
      <c r="Q540" s="81" t="n">
        <f aca="false">Tabla_Simulada!R540-Tabla_ValidaciónMétodo!R540</f>
        <v>0</v>
      </c>
      <c r="S540" s="79" t="n">
        <f aca="false">Tabla_Simulada!T540-Tabla_ValidaciónMétodo!T540</f>
        <v>0</v>
      </c>
      <c r="T540" s="79" t="n">
        <f aca="false">Tabla_Simulada!U540-Tabla_ValidaciónMétodo!U540</f>
        <v>0</v>
      </c>
      <c r="U540" s="79" t="n">
        <f aca="false">Tabla_Simulada!V540-Tabla_ValidaciónMétodo!V540</f>
        <v>0</v>
      </c>
      <c r="V540" s="79" t="n">
        <f aca="false">Tabla_Simulada!W540-Tabla_ValidaciónMétodo!W540</f>
        <v>0</v>
      </c>
      <c r="W540" s="79" t="n">
        <f aca="false">Tabla_Simulada!X540-Tabla_ValidaciónMétodo!X540</f>
        <v>0</v>
      </c>
      <c r="X540" s="79" t="n">
        <f aca="false">Tabla_Simulada!Y540-Tabla_ValidaciónMétodo!Y540</f>
        <v>0</v>
      </c>
      <c r="Y540" s="79" t="n">
        <f aca="false">Tabla_Simulada!Z540-Tabla_ValidaciónMétodo!Z540</f>
        <v>0</v>
      </c>
      <c r="Z540" s="79" t="n">
        <f aca="false">Tabla_Simulada!AA540-Tabla_ValidaciónMétodo!AA540</f>
        <v>0</v>
      </c>
      <c r="AC540" s="85" t="n">
        <f aca="false">Tabla_Simulada!AD540-Tabla_ValidaciónMétodo!AD540</f>
        <v>0</v>
      </c>
      <c r="AD540" s="86" t="n">
        <f aca="false">Tabla_Simulada!AE540-Tabla_ValidaciónMétodo!AE540</f>
        <v>0</v>
      </c>
      <c r="AE540" s="87" t="n">
        <f aca="false">Tabla_Simulada!AF540-Tabla_ValidaciónMétodo!AF540</f>
        <v>0</v>
      </c>
      <c r="AF540" s="86" t="n">
        <f aca="false">Tabla_Simulada!AG540-Tabla_ValidaciónMétodo!AG540</f>
        <v>0</v>
      </c>
      <c r="AG540" s="86" t="n">
        <f aca="false">Tabla_Simulada!AH540-Tabla_ValidaciónMétodo!AH540</f>
        <v>0</v>
      </c>
      <c r="AH540" s="86" t="n">
        <f aca="false">Tabla_Simulada!AI540-Tabla_ValidaciónMétodo!AI540</f>
        <v>0</v>
      </c>
      <c r="AI540" s="86" t="n">
        <f aca="false">Tabla_Simulada!AJ540-Tabla_ValidaciónMétodo!AJ540</f>
        <v>0</v>
      </c>
      <c r="AJ540" s="86" t="n">
        <f aca="false">Tabla_Simulada!AK540-Tabla_ValidaciónMétodo!AK540</f>
        <v>0</v>
      </c>
      <c r="AK540" s="86" t="n">
        <f aca="false">Tabla_Simulada!AL540-Tabla_ValidaciónMétodo!AL540</f>
        <v>0</v>
      </c>
      <c r="AL540" s="86" t="n">
        <f aca="false">Tabla_Simulada!AM540-Tabla_ValidaciónMétodo!AM540</f>
        <v>0</v>
      </c>
      <c r="AM540" s="86" t="n">
        <f aca="false">Tabla_Simulada!AN540-Tabla_ValidaciónMétodo!AN540</f>
        <v>0</v>
      </c>
      <c r="AO540" s="88" t="n">
        <f aca="false">Tabla_Simulada!AP540-Tabla_ValidaciónMétodo!AP540</f>
        <v>0</v>
      </c>
      <c r="AP540" s="79" t="n">
        <f aca="false">Tabla_Simulada!AQ540-Tabla_ValidaciónMétodo!AQ540</f>
        <v>0</v>
      </c>
      <c r="AQ540" s="88" t="n">
        <f aca="false">Tabla_Simulada!AR540-Tabla_ValidaciónMétodo!AR540</f>
        <v>0</v>
      </c>
      <c r="AR540" s="79" t="n">
        <f aca="false">Tabla_Simulada!AS540-Tabla_ValidaciónMétodo!AS540</f>
        <v>0</v>
      </c>
      <c r="AS540" s="88" t="n">
        <f aca="false">Tabla_Simulada!AT540-Tabla_ValidaciónMétodo!AT540</f>
        <v>0</v>
      </c>
      <c r="AT540" s="79" t="n">
        <f aca="false">Tabla_Simulada!AU540-Tabla_ValidaciónMétodo!AU540</f>
        <v>0</v>
      </c>
      <c r="AU540" s="88" t="n">
        <f aca="false">Tabla_Simulada!AV540-Tabla_ValidaciónMétodo!AV540</f>
        <v>0</v>
      </c>
      <c r="AV540" s="79" t="n">
        <f aca="false">Tabla_Simulada!AW540-Tabla_ValidaciónMétodo!AW540</f>
        <v>0</v>
      </c>
      <c r="AW540" s="88" t="n">
        <f aca="false">Tabla_Simulada!AX540-Tabla_ValidaciónMétodo!AX540</f>
        <v>0</v>
      </c>
      <c r="AX540" s="79" t="n">
        <f aca="false">Tabla_Simulada!AY540-Tabla_ValidaciónMétodo!AY540</f>
        <v>0</v>
      </c>
    </row>
    <row r="541" customFormat="false" ht="13.8" hidden="false" customHeight="false" outlineLevel="0" collapsed="false">
      <c r="A541" s="89" t="s">
        <v>45</v>
      </c>
      <c r="B541" s="81" t="n">
        <f aca="false">Tabla_Simulada!B541-Tabla_ValidaciónMétodo!B541</f>
        <v>0</v>
      </c>
      <c r="C541" s="81" t="n">
        <f aca="false">Tabla_Simulada!C541-Tabla_ValidaciónMétodo!C541</f>
        <v>0</v>
      </c>
      <c r="D541" s="81" t="n">
        <f aca="false">Tabla_Simulada!D541-Tabla_ValidaciónMétodo!D541</f>
        <v>0</v>
      </c>
      <c r="E541" s="81" t="n">
        <f aca="false">Tabla_Simulada!E541-Tabla_ValidaciónMétodo!E541</f>
        <v>0</v>
      </c>
      <c r="F541" s="81" t="n">
        <f aca="false">Tabla_Simulada!F541-Tabla_ValidaciónMétodo!F541</f>
        <v>0</v>
      </c>
      <c r="G541" s="81" t="n">
        <f aca="false">Tabla_Simulada!G541-Tabla_ValidaciónMétodo!G541</f>
        <v>0</v>
      </c>
      <c r="H541" s="81" t="n">
        <f aca="false">Tabla_Simulada!H541-Tabla_ValidaciónMétodo!H541</f>
        <v>0</v>
      </c>
      <c r="I541" s="94" t="n">
        <f aca="false">Tabla_Simulada!I541-Tabla_ValidaciónMétodo!I541</f>
        <v>0</v>
      </c>
      <c r="J541" s="81" t="n">
        <f aca="false">Tabla_Simulada!J541-Tabla_ValidaciónMétodo!J541</f>
        <v>0</v>
      </c>
      <c r="K541" s="94" t="n">
        <f aca="false">Tabla_Simulada!K541-Tabla_ValidaciónMétodo!K541</f>
        <v>0</v>
      </c>
      <c r="L541" s="81" t="n">
        <f aca="false">Tabla_Simulada!L541-Tabla_ValidaciónMétodo!L541</f>
        <v>0</v>
      </c>
      <c r="M541" s="94" t="n">
        <f aca="false">Tabla_Simulada!M541-Tabla_ValidaciónMétodo!M541</f>
        <v>0</v>
      </c>
      <c r="N541" s="81" t="n">
        <f aca="false">Tabla_Simulada!N541-Tabla_ValidaciónMétodo!N541</f>
        <v>0</v>
      </c>
      <c r="O541" s="81" t="n">
        <f aca="false">Tabla_Simulada!P541-Tabla_ValidaciónMétodo!P541</f>
        <v>0</v>
      </c>
      <c r="P541" s="81" t="n">
        <f aca="false">Tabla_Simulada!Q541-Tabla_ValidaciónMétodo!Q541</f>
        <v>0</v>
      </c>
      <c r="Q541" s="81" t="n">
        <f aca="false">Tabla_Simulada!R541-Tabla_ValidaciónMétodo!R541</f>
        <v>0</v>
      </c>
      <c r="S541" s="81" t="n">
        <f aca="false">Tabla_Simulada!T541-Tabla_ValidaciónMétodo!T541</f>
        <v>0</v>
      </c>
      <c r="T541" s="81" t="n">
        <f aca="false">Tabla_Simulada!U541-Tabla_ValidaciónMétodo!U541</f>
        <v>0</v>
      </c>
      <c r="U541" s="81" t="n">
        <f aca="false">Tabla_Simulada!V541-Tabla_ValidaciónMétodo!V541</f>
        <v>0</v>
      </c>
      <c r="V541" s="81" t="n">
        <f aca="false">Tabla_Simulada!W541-Tabla_ValidaciónMétodo!W541</f>
        <v>0</v>
      </c>
      <c r="W541" s="81" t="n">
        <f aca="false">Tabla_Simulada!X541-Tabla_ValidaciónMétodo!X541</f>
        <v>0</v>
      </c>
      <c r="X541" s="81" t="n">
        <f aca="false">Tabla_Simulada!Y541-Tabla_ValidaciónMétodo!Y541</f>
        <v>0</v>
      </c>
      <c r="Y541" s="81" t="n">
        <f aca="false">Tabla_Simulada!Z541-Tabla_ValidaciónMétodo!Z541</f>
        <v>0</v>
      </c>
      <c r="Z541" s="81" t="n">
        <f aca="false">Tabla_Simulada!AA541-Tabla_ValidaciónMétodo!AA541</f>
        <v>0</v>
      </c>
      <c r="AC541" s="91" t="n">
        <f aca="false">Tabla_Simulada!AD541-Tabla_ValidaciónMétodo!AD541</f>
        <v>0</v>
      </c>
      <c r="AD541" s="92" t="n">
        <f aca="false">Tabla_Simulada!AE541-Tabla_ValidaciónMétodo!AE541</f>
        <v>0</v>
      </c>
      <c r="AE541" s="93" t="n">
        <f aca="false">Tabla_Simulada!AF541-Tabla_ValidaciónMétodo!AF541</f>
        <v>0</v>
      </c>
      <c r="AF541" s="92" t="n">
        <f aca="false">Tabla_Simulada!AG541-Tabla_ValidaciónMétodo!AG541</f>
        <v>0</v>
      </c>
      <c r="AG541" s="92" t="n">
        <f aca="false">Tabla_Simulada!AH541-Tabla_ValidaciónMétodo!AH541</f>
        <v>0</v>
      </c>
      <c r="AH541" s="92" t="n">
        <f aca="false">Tabla_Simulada!AI541-Tabla_ValidaciónMétodo!AI541</f>
        <v>0</v>
      </c>
      <c r="AI541" s="92" t="n">
        <f aca="false">Tabla_Simulada!AJ541-Tabla_ValidaciónMétodo!AJ541</f>
        <v>0</v>
      </c>
      <c r="AJ541" s="92" t="n">
        <f aca="false">Tabla_Simulada!AK541-Tabla_ValidaciónMétodo!AK541</f>
        <v>0</v>
      </c>
      <c r="AK541" s="92" t="n">
        <f aca="false">Tabla_Simulada!AL541-Tabla_ValidaciónMétodo!AL541</f>
        <v>0</v>
      </c>
      <c r="AL541" s="92" t="n">
        <f aca="false">Tabla_Simulada!AM541-Tabla_ValidaciónMétodo!AM541</f>
        <v>0</v>
      </c>
      <c r="AM541" s="92" t="n">
        <f aca="false">Tabla_Simulada!AN541-Tabla_ValidaciónMétodo!AN541</f>
        <v>0</v>
      </c>
      <c r="AO541" s="94" t="n">
        <f aca="false">Tabla_Simulada!AP541-Tabla_ValidaciónMétodo!AP541</f>
        <v>0</v>
      </c>
      <c r="AP541" s="81" t="n">
        <f aca="false">Tabla_Simulada!AQ541-Tabla_ValidaciónMétodo!AQ541</f>
        <v>0</v>
      </c>
      <c r="AQ541" s="94" t="n">
        <f aca="false">Tabla_Simulada!AR541-Tabla_ValidaciónMétodo!AR541</f>
        <v>0</v>
      </c>
      <c r="AR541" s="81" t="n">
        <f aca="false">Tabla_Simulada!AS541-Tabla_ValidaciónMétodo!AS541</f>
        <v>0</v>
      </c>
      <c r="AS541" s="94" t="n">
        <f aca="false">Tabla_Simulada!AT541-Tabla_ValidaciónMétodo!AT541</f>
        <v>0</v>
      </c>
      <c r="AT541" s="81" t="n">
        <f aca="false">Tabla_Simulada!AU541-Tabla_ValidaciónMétodo!AU541</f>
        <v>0</v>
      </c>
      <c r="AU541" s="94" t="n">
        <f aca="false">Tabla_Simulada!AV541-Tabla_ValidaciónMétodo!AV541</f>
        <v>0</v>
      </c>
      <c r="AV541" s="81" t="n">
        <f aca="false">Tabla_Simulada!AW541-Tabla_ValidaciónMétodo!AW541</f>
        <v>0</v>
      </c>
      <c r="AW541" s="94" t="n">
        <f aca="false">Tabla_Simulada!AX541-Tabla_ValidaciónMétodo!AX541</f>
        <v>0</v>
      </c>
      <c r="AX541" s="81" t="n">
        <f aca="false">Tabla_Simulada!AY541-Tabla_ValidaciónMétodo!AY541</f>
        <v>0</v>
      </c>
    </row>
    <row r="542" customFormat="false" ht="13.8" hidden="false" customHeight="false" outlineLevel="0" collapsed="false">
      <c r="A542" s="89" t="s">
        <v>46</v>
      </c>
      <c r="B542" s="81" t="n">
        <f aca="false">Tabla_Simulada!B542-Tabla_ValidaciónMétodo!B542</f>
        <v>0</v>
      </c>
      <c r="C542" s="81" t="n">
        <f aca="false">Tabla_Simulada!C542-Tabla_ValidaciónMétodo!C542</f>
        <v>0</v>
      </c>
      <c r="D542" s="81" t="n">
        <f aca="false">Tabla_Simulada!D542-Tabla_ValidaciónMétodo!D542</f>
        <v>0</v>
      </c>
      <c r="E542" s="81" t="n">
        <f aca="false">Tabla_Simulada!E542-Tabla_ValidaciónMétodo!E542</f>
        <v>0</v>
      </c>
      <c r="F542" s="81" t="n">
        <f aca="false">Tabla_Simulada!F542-Tabla_ValidaciónMétodo!F542</f>
        <v>0</v>
      </c>
      <c r="G542" s="81" t="n">
        <f aca="false">Tabla_Simulada!G542-Tabla_ValidaciónMétodo!G542</f>
        <v>0</v>
      </c>
      <c r="H542" s="81" t="n">
        <f aca="false">Tabla_Simulada!H542-Tabla_ValidaciónMétodo!H542</f>
        <v>0</v>
      </c>
      <c r="I542" s="94" t="n">
        <f aca="false">Tabla_Simulada!I542-Tabla_ValidaciónMétodo!I542</f>
        <v>0</v>
      </c>
      <c r="J542" s="81" t="n">
        <f aca="false">Tabla_Simulada!J542-Tabla_ValidaciónMétodo!J542</f>
        <v>0</v>
      </c>
      <c r="K542" s="94" t="n">
        <f aca="false">Tabla_Simulada!K542-Tabla_ValidaciónMétodo!K542</f>
        <v>0</v>
      </c>
      <c r="L542" s="81" t="n">
        <f aca="false">Tabla_Simulada!L542-Tabla_ValidaciónMétodo!L542</f>
        <v>0</v>
      </c>
      <c r="M542" s="94" t="n">
        <f aca="false">Tabla_Simulada!M542-Tabla_ValidaciónMétodo!M542</f>
        <v>0</v>
      </c>
      <c r="N542" s="81" t="n">
        <f aca="false">Tabla_Simulada!N542-Tabla_ValidaciónMétodo!N542</f>
        <v>0</v>
      </c>
      <c r="O542" s="81" t="n">
        <f aca="false">Tabla_Simulada!P542-Tabla_ValidaciónMétodo!P542</f>
        <v>0</v>
      </c>
      <c r="P542" s="81" t="n">
        <f aca="false">Tabla_Simulada!Q542-Tabla_ValidaciónMétodo!Q542</f>
        <v>0</v>
      </c>
      <c r="Q542" s="81" t="n">
        <f aca="false">Tabla_Simulada!R542-Tabla_ValidaciónMétodo!R542</f>
        <v>0</v>
      </c>
      <c r="S542" s="81" t="n">
        <f aca="false">Tabla_Simulada!T542-Tabla_ValidaciónMétodo!T542</f>
        <v>0</v>
      </c>
      <c r="T542" s="81" t="n">
        <f aca="false">Tabla_Simulada!U542-Tabla_ValidaciónMétodo!U542</f>
        <v>0</v>
      </c>
      <c r="U542" s="81" t="n">
        <f aca="false">Tabla_Simulada!V542-Tabla_ValidaciónMétodo!V542</f>
        <v>0</v>
      </c>
      <c r="V542" s="81" t="n">
        <f aca="false">Tabla_Simulada!W542-Tabla_ValidaciónMétodo!W542</f>
        <v>0</v>
      </c>
      <c r="W542" s="81" t="n">
        <f aca="false">Tabla_Simulada!X542-Tabla_ValidaciónMétodo!X542</f>
        <v>0</v>
      </c>
      <c r="X542" s="81" t="n">
        <f aca="false">Tabla_Simulada!Y542-Tabla_ValidaciónMétodo!Y542</f>
        <v>0</v>
      </c>
      <c r="Y542" s="81" t="n">
        <f aca="false">Tabla_Simulada!Z542-Tabla_ValidaciónMétodo!Z542</f>
        <v>0</v>
      </c>
      <c r="Z542" s="81" t="n">
        <f aca="false">Tabla_Simulada!AA542-Tabla_ValidaciónMétodo!AA542</f>
        <v>0</v>
      </c>
      <c r="AC542" s="91" t="n">
        <f aca="false">Tabla_Simulada!AD542-Tabla_ValidaciónMétodo!AD542</f>
        <v>0</v>
      </c>
      <c r="AD542" s="92" t="n">
        <f aca="false">Tabla_Simulada!AE542-Tabla_ValidaciónMétodo!AE542</f>
        <v>0</v>
      </c>
      <c r="AE542" s="93" t="n">
        <f aca="false">Tabla_Simulada!AF542-Tabla_ValidaciónMétodo!AF542</f>
        <v>0</v>
      </c>
      <c r="AF542" s="92" t="n">
        <f aca="false">Tabla_Simulada!AG542-Tabla_ValidaciónMétodo!AG542</f>
        <v>0</v>
      </c>
      <c r="AG542" s="92" t="n">
        <f aca="false">Tabla_Simulada!AH542-Tabla_ValidaciónMétodo!AH542</f>
        <v>0</v>
      </c>
      <c r="AH542" s="92" t="n">
        <f aca="false">Tabla_Simulada!AI542-Tabla_ValidaciónMétodo!AI542</f>
        <v>0</v>
      </c>
      <c r="AI542" s="92" t="n">
        <f aca="false">Tabla_Simulada!AJ542-Tabla_ValidaciónMétodo!AJ542</f>
        <v>0</v>
      </c>
      <c r="AJ542" s="92" t="n">
        <f aca="false">Tabla_Simulada!AK542-Tabla_ValidaciónMétodo!AK542</f>
        <v>0</v>
      </c>
      <c r="AK542" s="92" t="n">
        <f aca="false">Tabla_Simulada!AL542-Tabla_ValidaciónMétodo!AL542</f>
        <v>0</v>
      </c>
      <c r="AL542" s="92" t="n">
        <f aca="false">Tabla_Simulada!AM542-Tabla_ValidaciónMétodo!AM542</f>
        <v>0</v>
      </c>
      <c r="AM542" s="92" t="n">
        <f aca="false">Tabla_Simulada!AN542-Tabla_ValidaciónMétodo!AN542</f>
        <v>0</v>
      </c>
      <c r="AO542" s="94" t="n">
        <f aca="false">Tabla_Simulada!AP542-Tabla_ValidaciónMétodo!AP542</f>
        <v>0</v>
      </c>
      <c r="AP542" s="81" t="n">
        <f aca="false">Tabla_Simulada!AQ542-Tabla_ValidaciónMétodo!AQ542</f>
        <v>0</v>
      </c>
      <c r="AQ542" s="94" t="n">
        <f aca="false">Tabla_Simulada!AR542-Tabla_ValidaciónMétodo!AR542</f>
        <v>0</v>
      </c>
      <c r="AR542" s="81" t="n">
        <f aca="false">Tabla_Simulada!AS542-Tabla_ValidaciónMétodo!AS542</f>
        <v>0</v>
      </c>
      <c r="AS542" s="94" t="n">
        <f aca="false">Tabla_Simulada!AT542-Tabla_ValidaciónMétodo!AT542</f>
        <v>0</v>
      </c>
      <c r="AT542" s="81" t="n">
        <f aca="false">Tabla_Simulada!AU542-Tabla_ValidaciónMétodo!AU542</f>
        <v>0</v>
      </c>
      <c r="AU542" s="94" t="n">
        <f aca="false">Tabla_Simulada!AV542-Tabla_ValidaciónMétodo!AV542</f>
        <v>0</v>
      </c>
      <c r="AV542" s="81" t="n">
        <f aca="false">Tabla_Simulada!AW542-Tabla_ValidaciónMétodo!AW542</f>
        <v>0</v>
      </c>
      <c r="AW542" s="94" t="n">
        <f aca="false">Tabla_Simulada!AX542-Tabla_ValidaciónMétodo!AX542</f>
        <v>0</v>
      </c>
      <c r="AX542" s="81" t="n">
        <f aca="false">Tabla_Simulada!AY542-Tabla_ValidaciónMétodo!AY542</f>
        <v>0</v>
      </c>
    </row>
    <row r="543" customFormat="false" ht="13.8" hidden="false" customHeight="false" outlineLevel="0" collapsed="false">
      <c r="A543" s="89" t="s">
        <v>47</v>
      </c>
      <c r="B543" s="81" t="n">
        <f aca="false">Tabla_Simulada!B543-Tabla_ValidaciónMétodo!B543</f>
        <v>0</v>
      </c>
      <c r="C543" s="81" t="n">
        <f aca="false">Tabla_Simulada!C543-Tabla_ValidaciónMétodo!C543</f>
        <v>0</v>
      </c>
      <c r="D543" s="81" t="n">
        <f aca="false">Tabla_Simulada!D543-Tabla_ValidaciónMétodo!D543</f>
        <v>0</v>
      </c>
      <c r="E543" s="81" t="n">
        <f aca="false">Tabla_Simulada!E543-Tabla_ValidaciónMétodo!E543</f>
        <v>0</v>
      </c>
      <c r="F543" s="81" t="n">
        <f aca="false">Tabla_Simulada!F543-Tabla_ValidaciónMétodo!F543</f>
        <v>0</v>
      </c>
      <c r="G543" s="81" t="n">
        <f aca="false">Tabla_Simulada!G543-Tabla_ValidaciónMétodo!G543</f>
        <v>0</v>
      </c>
      <c r="H543" s="81" t="n">
        <f aca="false">Tabla_Simulada!H543-Tabla_ValidaciónMétodo!H543</f>
        <v>0</v>
      </c>
      <c r="I543" s="94" t="n">
        <f aca="false">Tabla_Simulada!I543-Tabla_ValidaciónMétodo!I543</f>
        <v>0</v>
      </c>
      <c r="J543" s="81" t="n">
        <f aca="false">Tabla_Simulada!J543-Tabla_ValidaciónMétodo!J543</f>
        <v>0</v>
      </c>
      <c r="K543" s="94" t="n">
        <f aca="false">Tabla_Simulada!K543-Tabla_ValidaciónMétodo!K543</f>
        <v>0</v>
      </c>
      <c r="L543" s="81" t="n">
        <f aca="false">Tabla_Simulada!L543-Tabla_ValidaciónMétodo!L543</f>
        <v>0</v>
      </c>
      <c r="M543" s="94" t="n">
        <f aca="false">Tabla_Simulada!M543-Tabla_ValidaciónMétodo!M543</f>
        <v>0</v>
      </c>
      <c r="N543" s="81" t="n">
        <f aca="false">Tabla_Simulada!N543-Tabla_ValidaciónMétodo!N543</f>
        <v>0</v>
      </c>
      <c r="O543" s="81" t="n">
        <f aca="false">Tabla_Simulada!P543-Tabla_ValidaciónMétodo!P543</f>
        <v>0</v>
      </c>
      <c r="P543" s="81" t="n">
        <f aca="false">Tabla_Simulada!Q543-Tabla_ValidaciónMétodo!Q543</f>
        <v>0</v>
      </c>
      <c r="Q543" s="81" t="n">
        <f aca="false">Tabla_Simulada!R543-Tabla_ValidaciónMétodo!R543</f>
        <v>0</v>
      </c>
      <c r="S543" s="81" t="n">
        <f aca="false">Tabla_Simulada!T543-Tabla_ValidaciónMétodo!T543</f>
        <v>0</v>
      </c>
      <c r="T543" s="81" t="n">
        <f aca="false">Tabla_Simulada!U543-Tabla_ValidaciónMétodo!U543</f>
        <v>0</v>
      </c>
      <c r="U543" s="81" t="n">
        <f aca="false">Tabla_Simulada!V543-Tabla_ValidaciónMétodo!V543</f>
        <v>0</v>
      </c>
      <c r="V543" s="81" t="n">
        <f aca="false">Tabla_Simulada!W543-Tabla_ValidaciónMétodo!W543</f>
        <v>0</v>
      </c>
      <c r="W543" s="81" t="n">
        <f aca="false">Tabla_Simulada!X543-Tabla_ValidaciónMétodo!X543</f>
        <v>0</v>
      </c>
      <c r="X543" s="81" t="n">
        <f aca="false">Tabla_Simulada!Y543-Tabla_ValidaciónMétodo!Y543</f>
        <v>0</v>
      </c>
      <c r="Y543" s="81" t="n">
        <f aca="false">Tabla_Simulada!Z543-Tabla_ValidaciónMétodo!Z543</f>
        <v>0</v>
      </c>
      <c r="Z543" s="81" t="n">
        <f aca="false">Tabla_Simulada!AA543-Tabla_ValidaciónMétodo!AA543</f>
        <v>0</v>
      </c>
      <c r="AC543" s="91" t="n">
        <f aca="false">Tabla_Simulada!AD543-Tabla_ValidaciónMétodo!AD543</f>
        <v>0</v>
      </c>
      <c r="AD543" s="92" t="n">
        <f aca="false">Tabla_Simulada!AE543-Tabla_ValidaciónMétodo!AE543</f>
        <v>0</v>
      </c>
      <c r="AE543" s="93" t="n">
        <f aca="false">Tabla_Simulada!AF543-Tabla_ValidaciónMétodo!AF543</f>
        <v>0</v>
      </c>
      <c r="AF543" s="92" t="n">
        <f aca="false">Tabla_Simulada!AG543-Tabla_ValidaciónMétodo!AG543</f>
        <v>0</v>
      </c>
      <c r="AG543" s="92" t="n">
        <f aca="false">Tabla_Simulada!AH543-Tabla_ValidaciónMétodo!AH543</f>
        <v>0</v>
      </c>
      <c r="AH543" s="92" t="n">
        <f aca="false">Tabla_Simulada!AI543-Tabla_ValidaciónMétodo!AI543</f>
        <v>0</v>
      </c>
      <c r="AI543" s="92" t="n">
        <f aca="false">Tabla_Simulada!AJ543-Tabla_ValidaciónMétodo!AJ543</f>
        <v>0</v>
      </c>
      <c r="AJ543" s="92" t="n">
        <f aca="false">Tabla_Simulada!AK543-Tabla_ValidaciónMétodo!AK543</f>
        <v>0</v>
      </c>
      <c r="AK543" s="92" t="n">
        <f aca="false">Tabla_Simulada!AL543-Tabla_ValidaciónMétodo!AL543</f>
        <v>0</v>
      </c>
      <c r="AL543" s="92" t="n">
        <f aca="false">Tabla_Simulada!AM543-Tabla_ValidaciónMétodo!AM543</f>
        <v>0</v>
      </c>
      <c r="AM543" s="92" t="n">
        <f aca="false">Tabla_Simulada!AN543-Tabla_ValidaciónMétodo!AN543</f>
        <v>0</v>
      </c>
      <c r="AO543" s="94" t="n">
        <f aca="false">Tabla_Simulada!AP543-Tabla_ValidaciónMétodo!AP543</f>
        <v>0</v>
      </c>
      <c r="AP543" s="81" t="n">
        <f aca="false">Tabla_Simulada!AQ543-Tabla_ValidaciónMétodo!AQ543</f>
        <v>0</v>
      </c>
      <c r="AQ543" s="94" t="n">
        <f aca="false">Tabla_Simulada!AR543-Tabla_ValidaciónMétodo!AR543</f>
        <v>0</v>
      </c>
      <c r="AR543" s="81" t="n">
        <f aca="false">Tabla_Simulada!AS543-Tabla_ValidaciónMétodo!AS543</f>
        <v>0</v>
      </c>
      <c r="AS543" s="94" t="n">
        <f aca="false">Tabla_Simulada!AT543-Tabla_ValidaciónMétodo!AT543</f>
        <v>0</v>
      </c>
      <c r="AT543" s="81" t="n">
        <f aca="false">Tabla_Simulada!AU543-Tabla_ValidaciónMétodo!AU543</f>
        <v>0</v>
      </c>
      <c r="AU543" s="94" t="n">
        <f aca="false">Tabla_Simulada!AV543-Tabla_ValidaciónMétodo!AV543</f>
        <v>0</v>
      </c>
      <c r="AV543" s="81" t="n">
        <f aca="false">Tabla_Simulada!AW543-Tabla_ValidaciónMétodo!AW543</f>
        <v>0</v>
      </c>
      <c r="AW543" s="94" t="n">
        <f aca="false">Tabla_Simulada!AX543-Tabla_ValidaciónMétodo!AX543</f>
        <v>0</v>
      </c>
      <c r="AX543" s="81" t="n">
        <f aca="false">Tabla_Simulada!AY543-Tabla_ValidaciónMétodo!AY543</f>
        <v>0</v>
      </c>
    </row>
    <row r="544" customFormat="false" ht="13.8" hidden="false" customHeight="false" outlineLevel="0" collapsed="false">
      <c r="A544" s="89" t="s">
        <v>48</v>
      </c>
      <c r="B544" s="81" t="n">
        <f aca="false">Tabla_Simulada!B544-Tabla_ValidaciónMétodo!B544</f>
        <v>0</v>
      </c>
      <c r="C544" s="81" t="n">
        <f aca="false">Tabla_Simulada!C544-Tabla_ValidaciónMétodo!C544</f>
        <v>0</v>
      </c>
      <c r="D544" s="81" t="n">
        <f aca="false">Tabla_Simulada!D544-Tabla_ValidaciónMétodo!D544</f>
        <v>0</v>
      </c>
      <c r="E544" s="81" t="n">
        <f aca="false">Tabla_Simulada!E544-Tabla_ValidaciónMétodo!E544</f>
        <v>0</v>
      </c>
      <c r="F544" s="81" t="n">
        <f aca="false">Tabla_Simulada!F544-Tabla_ValidaciónMétodo!F544</f>
        <v>0</v>
      </c>
      <c r="G544" s="81" t="n">
        <f aca="false">Tabla_Simulada!G544-Tabla_ValidaciónMétodo!G544</f>
        <v>0</v>
      </c>
      <c r="H544" s="81" t="n">
        <f aca="false">Tabla_Simulada!H544-Tabla_ValidaciónMétodo!H544</f>
        <v>0</v>
      </c>
      <c r="I544" s="94" t="n">
        <f aca="false">Tabla_Simulada!I544-Tabla_ValidaciónMétodo!I544</f>
        <v>0</v>
      </c>
      <c r="J544" s="81" t="n">
        <f aca="false">Tabla_Simulada!J544-Tabla_ValidaciónMétodo!J544</f>
        <v>0</v>
      </c>
      <c r="K544" s="94" t="n">
        <f aca="false">Tabla_Simulada!K544-Tabla_ValidaciónMétodo!K544</f>
        <v>0</v>
      </c>
      <c r="L544" s="81" t="n">
        <f aca="false">Tabla_Simulada!L544-Tabla_ValidaciónMétodo!L544</f>
        <v>0</v>
      </c>
      <c r="M544" s="94" t="n">
        <f aca="false">Tabla_Simulada!M544-Tabla_ValidaciónMétodo!M544</f>
        <v>0</v>
      </c>
      <c r="N544" s="81" t="n">
        <f aca="false">Tabla_Simulada!N544-Tabla_ValidaciónMétodo!N544</f>
        <v>0</v>
      </c>
      <c r="O544" s="81" t="n">
        <f aca="false">Tabla_Simulada!P544-Tabla_ValidaciónMétodo!P544</f>
        <v>0</v>
      </c>
      <c r="P544" s="81" t="n">
        <f aca="false">Tabla_Simulada!Q544-Tabla_ValidaciónMétodo!Q544</f>
        <v>0</v>
      </c>
      <c r="Q544" s="81" t="n">
        <f aca="false">Tabla_Simulada!R544-Tabla_ValidaciónMétodo!R544</f>
        <v>0</v>
      </c>
      <c r="S544" s="81" t="n">
        <f aca="false">Tabla_Simulada!T544-Tabla_ValidaciónMétodo!T544</f>
        <v>0</v>
      </c>
      <c r="T544" s="81" t="n">
        <f aca="false">Tabla_Simulada!U544-Tabla_ValidaciónMétodo!U544</f>
        <v>0</v>
      </c>
      <c r="U544" s="81" t="n">
        <f aca="false">Tabla_Simulada!V544-Tabla_ValidaciónMétodo!V544</f>
        <v>0</v>
      </c>
      <c r="V544" s="81" t="n">
        <f aca="false">Tabla_Simulada!W544-Tabla_ValidaciónMétodo!W544</f>
        <v>0</v>
      </c>
      <c r="W544" s="81" t="n">
        <f aca="false">Tabla_Simulada!X544-Tabla_ValidaciónMétodo!X544</f>
        <v>0</v>
      </c>
      <c r="X544" s="81" t="n">
        <f aca="false">Tabla_Simulada!Y544-Tabla_ValidaciónMétodo!Y544</f>
        <v>0</v>
      </c>
      <c r="Y544" s="81" t="n">
        <f aca="false">Tabla_Simulada!Z544-Tabla_ValidaciónMétodo!Z544</f>
        <v>0</v>
      </c>
      <c r="Z544" s="81" t="n">
        <f aca="false">Tabla_Simulada!AA544-Tabla_ValidaciónMétodo!AA544</f>
        <v>0</v>
      </c>
      <c r="AC544" s="91" t="n">
        <f aca="false">Tabla_Simulada!AD544-Tabla_ValidaciónMétodo!AD544</f>
        <v>0</v>
      </c>
      <c r="AD544" s="92" t="n">
        <f aca="false">Tabla_Simulada!AE544-Tabla_ValidaciónMétodo!AE544</f>
        <v>0</v>
      </c>
      <c r="AE544" s="93" t="n">
        <f aca="false">Tabla_Simulada!AF544-Tabla_ValidaciónMétodo!AF544</f>
        <v>0</v>
      </c>
      <c r="AF544" s="92" t="n">
        <f aca="false">Tabla_Simulada!AG544-Tabla_ValidaciónMétodo!AG544</f>
        <v>0</v>
      </c>
      <c r="AG544" s="92" t="n">
        <f aca="false">Tabla_Simulada!AH544-Tabla_ValidaciónMétodo!AH544</f>
        <v>0</v>
      </c>
      <c r="AH544" s="92" t="n">
        <f aca="false">Tabla_Simulada!AI544-Tabla_ValidaciónMétodo!AI544</f>
        <v>0</v>
      </c>
      <c r="AI544" s="92" t="n">
        <f aca="false">Tabla_Simulada!AJ544-Tabla_ValidaciónMétodo!AJ544</f>
        <v>0</v>
      </c>
      <c r="AJ544" s="92" t="n">
        <f aca="false">Tabla_Simulada!AK544-Tabla_ValidaciónMétodo!AK544</f>
        <v>0</v>
      </c>
      <c r="AK544" s="92" t="n">
        <f aca="false">Tabla_Simulada!AL544-Tabla_ValidaciónMétodo!AL544</f>
        <v>0</v>
      </c>
      <c r="AL544" s="92" t="n">
        <f aca="false">Tabla_Simulada!AM544-Tabla_ValidaciónMétodo!AM544</f>
        <v>0</v>
      </c>
      <c r="AM544" s="92" t="n">
        <f aca="false">Tabla_Simulada!AN544-Tabla_ValidaciónMétodo!AN544</f>
        <v>0</v>
      </c>
      <c r="AO544" s="94" t="n">
        <f aca="false">Tabla_Simulada!AP544-Tabla_ValidaciónMétodo!AP544</f>
        <v>0</v>
      </c>
      <c r="AP544" s="81" t="n">
        <f aca="false">Tabla_Simulada!AQ544-Tabla_ValidaciónMétodo!AQ544</f>
        <v>0</v>
      </c>
      <c r="AQ544" s="94" t="n">
        <f aca="false">Tabla_Simulada!AR544-Tabla_ValidaciónMétodo!AR544</f>
        <v>0</v>
      </c>
      <c r="AR544" s="81" t="n">
        <f aca="false">Tabla_Simulada!AS544-Tabla_ValidaciónMétodo!AS544</f>
        <v>0</v>
      </c>
      <c r="AS544" s="94" t="n">
        <f aca="false">Tabla_Simulada!AT544-Tabla_ValidaciónMétodo!AT544</f>
        <v>0</v>
      </c>
      <c r="AT544" s="81" t="n">
        <f aca="false">Tabla_Simulada!AU544-Tabla_ValidaciónMétodo!AU544</f>
        <v>0</v>
      </c>
      <c r="AU544" s="94" t="n">
        <f aca="false">Tabla_Simulada!AV544-Tabla_ValidaciónMétodo!AV544</f>
        <v>0</v>
      </c>
      <c r="AV544" s="81" t="n">
        <f aca="false">Tabla_Simulada!AW544-Tabla_ValidaciónMétodo!AW544</f>
        <v>0</v>
      </c>
      <c r="AW544" s="94" t="n">
        <f aca="false">Tabla_Simulada!AX544-Tabla_ValidaciónMétodo!AX544</f>
        <v>0</v>
      </c>
      <c r="AX544" s="81" t="n">
        <f aca="false">Tabla_Simulada!AY544-Tabla_ValidaciónMétodo!AY544</f>
        <v>0</v>
      </c>
    </row>
    <row r="545" customFormat="false" ht="13.8" hidden="false" customHeight="false" outlineLevel="0" collapsed="false">
      <c r="A545" s="89" t="s">
        <v>49</v>
      </c>
      <c r="B545" s="81" t="n">
        <f aca="false">Tabla_Simulada!B545-Tabla_ValidaciónMétodo!B545</f>
        <v>0</v>
      </c>
      <c r="C545" s="81" t="n">
        <f aca="false">Tabla_Simulada!C545-Tabla_ValidaciónMétodo!C545</f>
        <v>0</v>
      </c>
      <c r="D545" s="81" t="n">
        <f aca="false">Tabla_Simulada!D545-Tabla_ValidaciónMétodo!D545</f>
        <v>0</v>
      </c>
      <c r="E545" s="81" t="n">
        <f aca="false">Tabla_Simulada!E545-Tabla_ValidaciónMétodo!E545</f>
        <v>0</v>
      </c>
      <c r="F545" s="81" t="n">
        <f aca="false">Tabla_Simulada!F545-Tabla_ValidaciónMétodo!F545</f>
        <v>0</v>
      </c>
      <c r="G545" s="81" t="n">
        <f aca="false">Tabla_Simulada!G545-Tabla_ValidaciónMétodo!G545</f>
        <v>0</v>
      </c>
      <c r="H545" s="81" t="n">
        <f aca="false">Tabla_Simulada!H545-Tabla_ValidaciónMétodo!H545</f>
        <v>0</v>
      </c>
      <c r="I545" s="94" t="n">
        <f aca="false">Tabla_Simulada!I545-Tabla_ValidaciónMétodo!I545</f>
        <v>0</v>
      </c>
      <c r="J545" s="81" t="n">
        <f aca="false">Tabla_Simulada!J545-Tabla_ValidaciónMétodo!J545</f>
        <v>0</v>
      </c>
      <c r="K545" s="94" t="n">
        <f aca="false">Tabla_Simulada!K545-Tabla_ValidaciónMétodo!K545</f>
        <v>0</v>
      </c>
      <c r="L545" s="81" t="n">
        <f aca="false">Tabla_Simulada!L545-Tabla_ValidaciónMétodo!L545</f>
        <v>0</v>
      </c>
      <c r="M545" s="94" t="n">
        <f aca="false">Tabla_Simulada!M545-Tabla_ValidaciónMétodo!M545</f>
        <v>0</v>
      </c>
      <c r="N545" s="81" t="n">
        <f aca="false">Tabla_Simulada!N545-Tabla_ValidaciónMétodo!N545</f>
        <v>0</v>
      </c>
      <c r="O545" s="81" t="n">
        <f aca="false">Tabla_Simulada!P545-Tabla_ValidaciónMétodo!P545</f>
        <v>0</v>
      </c>
      <c r="P545" s="81" t="n">
        <f aca="false">Tabla_Simulada!Q545-Tabla_ValidaciónMétodo!Q545</f>
        <v>0</v>
      </c>
      <c r="Q545" s="81" t="n">
        <f aca="false">Tabla_Simulada!R545-Tabla_ValidaciónMétodo!R545</f>
        <v>0</v>
      </c>
      <c r="S545" s="81" t="n">
        <f aca="false">Tabla_Simulada!T545-Tabla_ValidaciónMétodo!T545</f>
        <v>0</v>
      </c>
      <c r="T545" s="81" t="n">
        <f aca="false">Tabla_Simulada!U545-Tabla_ValidaciónMétodo!U545</f>
        <v>0</v>
      </c>
      <c r="U545" s="81" t="n">
        <f aca="false">Tabla_Simulada!V545-Tabla_ValidaciónMétodo!V545</f>
        <v>0</v>
      </c>
      <c r="V545" s="81" t="n">
        <f aca="false">Tabla_Simulada!W545-Tabla_ValidaciónMétodo!W545</f>
        <v>0</v>
      </c>
      <c r="W545" s="81" t="n">
        <f aca="false">Tabla_Simulada!X545-Tabla_ValidaciónMétodo!X545</f>
        <v>0</v>
      </c>
      <c r="X545" s="81" t="n">
        <f aca="false">Tabla_Simulada!Y545-Tabla_ValidaciónMétodo!Y545</f>
        <v>0</v>
      </c>
      <c r="Y545" s="81" t="n">
        <f aca="false">Tabla_Simulada!Z545-Tabla_ValidaciónMétodo!Z545</f>
        <v>0</v>
      </c>
      <c r="Z545" s="81" t="n">
        <f aca="false">Tabla_Simulada!AA545-Tabla_ValidaciónMétodo!AA545</f>
        <v>0</v>
      </c>
      <c r="AC545" s="91" t="n">
        <f aca="false">Tabla_Simulada!AD545-Tabla_ValidaciónMétodo!AD545</f>
        <v>0</v>
      </c>
      <c r="AD545" s="92" t="n">
        <f aca="false">Tabla_Simulada!AE545-Tabla_ValidaciónMétodo!AE545</f>
        <v>0</v>
      </c>
      <c r="AE545" s="93" t="n">
        <f aca="false">Tabla_Simulada!AF545-Tabla_ValidaciónMétodo!AF545</f>
        <v>0</v>
      </c>
      <c r="AF545" s="92" t="n">
        <f aca="false">Tabla_Simulada!AG545-Tabla_ValidaciónMétodo!AG545</f>
        <v>0</v>
      </c>
      <c r="AG545" s="92" t="n">
        <f aca="false">Tabla_Simulada!AH545-Tabla_ValidaciónMétodo!AH545</f>
        <v>0</v>
      </c>
      <c r="AH545" s="92" t="n">
        <f aca="false">Tabla_Simulada!AI545-Tabla_ValidaciónMétodo!AI545</f>
        <v>0</v>
      </c>
      <c r="AI545" s="92" t="n">
        <f aca="false">Tabla_Simulada!AJ545-Tabla_ValidaciónMétodo!AJ545</f>
        <v>0</v>
      </c>
      <c r="AJ545" s="92" t="n">
        <f aca="false">Tabla_Simulada!AK545-Tabla_ValidaciónMétodo!AK545</f>
        <v>0</v>
      </c>
      <c r="AK545" s="92" t="n">
        <f aca="false">Tabla_Simulada!AL545-Tabla_ValidaciónMétodo!AL545</f>
        <v>0</v>
      </c>
      <c r="AL545" s="92" t="n">
        <f aca="false">Tabla_Simulada!AM545-Tabla_ValidaciónMétodo!AM545</f>
        <v>0</v>
      </c>
      <c r="AM545" s="92" t="n">
        <f aca="false">Tabla_Simulada!AN545-Tabla_ValidaciónMétodo!AN545</f>
        <v>0</v>
      </c>
      <c r="AO545" s="94" t="n">
        <f aca="false">Tabla_Simulada!AP545-Tabla_ValidaciónMétodo!AP545</f>
        <v>0</v>
      </c>
      <c r="AP545" s="81" t="n">
        <f aca="false">Tabla_Simulada!AQ545-Tabla_ValidaciónMétodo!AQ545</f>
        <v>0</v>
      </c>
      <c r="AQ545" s="94" t="n">
        <f aca="false">Tabla_Simulada!AR545-Tabla_ValidaciónMétodo!AR545</f>
        <v>0</v>
      </c>
      <c r="AR545" s="81" t="n">
        <f aca="false">Tabla_Simulada!AS545-Tabla_ValidaciónMétodo!AS545</f>
        <v>0</v>
      </c>
      <c r="AS545" s="94" t="n">
        <f aca="false">Tabla_Simulada!AT545-Tabla_ValidaciónMétodo!AT545</f>
        <v>0</v>
      </c>
      <c r="AT545" s="81" t="n">
        <f aca="false">Tabla_Simulada!AU545-Tabla_ValidaciónMétodo!AU545</f>
        <v>0</v>
      </c>
      <c r="AU545" s="94" t="n">
        <f aca="false">Tabla_Simulada!AV545-Tabla_ValidaciónMétodo!AV545</f>
        <v>0</v>
      </c>
      <c r="AV545" s="81" t="n">
        <f aca="false">Tabla_Simulada!AW545-Tabla_ValidaciónMétodo!AW545</f>
        <v>0</v>
      </c>
      <c r="AW545" s="94" t="n">
        <f aca="false">Tabla_Simulada!AX545-Tabla_ValidaciónMétodo!AX545</f>
        <v>0</v>
      </c>
      <c r="AX545" s="81" t="n">
        <f aca="false">Tabla_Simulada!AY545-Tabla_ValidaciónMétodo!AY545</f>
        <v>0</v>
      </c>
    </row>
    <row r="546" customFormat="false" ht="13.8" hidden="false" customHeight="false" outlineLevel="0" collapsed="false">
      <c r="A546" s="89" t="s">
        <v>50</v>
      </c>
      <c r="B546" s="81" t="n">
        <f aca="false">Tabla_Simulada!B546-Tabla_ValidaciónMétodo!B546</f>
        <v>0</v>
      </c>
      <c r="C546" s="81" t="n">
        <f aca="false">Tabla_Simulada!C546-Tabla_ValidaciónMétodo!C546</f>
        <v>0</v>
      </c>
      <c r="D546" s="81" t="n">
        <f aca="false">Tabla_Simulada!D546-Tabla_ValidaciónMétodo!D546</f>
        <v>0</v>
      </c>
      <c r="E546" s="81" t="n">
        <f aca="false">Tabla_Simulada!E546-Tabla_ValidaciónMétodo!E546</f>
        <v>0</v>
      </c>
      <c r="F546" s="81" t="n">
        <f aca="false">Tabla_Simulada!F546-Tabla_ValidaciónMétodo!F546</f>
        <v>0</v>
      </c>
      <c r="G546" s="81" t="n">
        <f aca="false">Tabla_Simulada!G546-Tabla_ValidaciónMétodo!G546</f>
        <v>0</v>
      </c>
      <c r="H546" s="81" t="n">
        <f aca="false">Tabla_Simulada!H546-Tabla_ValidaciónMétodo!H546</f>
        <v>0</v>
      </c>
      <c r="I546" s="94" t="n">
        <f aca="false">Tabla_Simulada!I546-Tabla_ValidaciónMétodo!I546</f>
        <v>0</v>
      </c>
      <c r="J546" s="81" t="n">
        <f aca="false">Tabla_Simulada!J546-Tabla_ValidaciónMétodo!J546</f>
        <v>0</v>
      </c>
      <c r="K546" s="94" t="n">
        <f aca="false">Tabla_Simulada!K546-Tabla_ValidaciónMétodo!K546</f>
        <v>0</v>
      </c>
      <c r="L546" s="81" t="n">
        <f aca="false">Tabla_Simulada!L546-Tabla_ValidaciónMétodo!L546</f>
        <v>0</v>
      </c>
      <c r="M546" s="94" t="n">
        <f aca="false">Tabla_Simulada!M546-Tabla_ValidaciónMétodo!M546</f>
        <v>0</v>
      </c>
      <c r="N546" s="81" t="n">
        <f aca="false">Tabla_Simulada!N546-Tabla_ValidaciónMétodo!N546</f>
        <v>0</v>
      </c>
      <c r="O546" s="81" t="n">
        <f aca="false">Tabla_Simulada!P546-Tabla_ValidaciónMétodo!P546</f>
        <v>0</v>
      </c>
      <c r="P546" s="81" t="n">
        <f aca="false">Tabla_Simulada!Q546-Tabla_ValidaciónMétodo!Q546</f>
        <v>0</v>
      </c>
      <c r="Q546" s="81" t="n">
        <f aca="false">Tabla_Simulada!R546-Tabla_ValidaciónMétodo!R546</f>
        <v>0</v>
      </c>
      <c r="S546" s="81" t="n">
        <f aca="false">Tabla_Simulada!T546-Tabla_ValidaciónMétodo!T546</f>
        <v>0</v>
      </c>
      <c r="T546" s="81" t="n">
        <f aca="false">Tabla_Simulada!U546-Tabla_ValidaciónMétodo!U546</f>
        <v>0</v>
      </c>
      <c r="U546" s="81" t="n">
        <f aca="false">Tabla_Simulada!V546-Tabla_ValidaciónMétodo!V546</f>
        <v>0</v>
      </c>
      <c r="V546" s="81" t="n">
        <f aca="false">Tabla_Simulada!W546-Tabla_ValidaciónMétodo!W546</f>
        <v>0</v>
      </c>
      <c r="W546" s="81" t="n">
        <f aca="false">Tabla_Simulada!X546-Tabla_ValidaciónMétodo!X546</f>
        <v>0</v>
      </c>
      <c r="X546" s="81" t="n">
        <f aca="false">Tabla_Simulada!Y546-Tabla_ValidaciónMétodo!Y546</f>
        <v>0</v>
      </c>
      <c r="Y546" s="81" t="n">
        <f aca="false">Tabla_Simulada!Z546-Tabla_ValidaciónMétodo!Z546</f>
        <v>0</v>
      </c>
      <c r="Z546" s="81" t="n">
        <f aca="false">Tabla_Simulada!AA546-Tabla_ValidaciónMétodo!AA546</f>
        <v>0</v>
      </c>
      <c r="AC546" s="91" t="n">
        <f aca="false">Tabla_Simulada!AD546-Tabla_ValidaciónMétodo!AD546</f>
        <v>0</v>
      </c>
      <c r="AD546" s="92" t="n">
        <f aca="false">Tabla_Simulada!AE546-Tabla_ValidaciónMétodo!AE546</f>
        <v>0</v>
      </c>
      <c r="AE546" s="93" t="n">
        <f aca="false">Tabla_Simulada!AF546-Tabla_ValidaciónMétodo!AF546</f>
        <v>0</v>
      </c>
      <c r="AF546" s="92" t="n">
        <f aca="false">Tabla_Simulada!AG546-Tabla_ValidaciónMétodo!AG546</f>
        <v>0</v>
      </c>
      <c r="AG546" s="92" t="n">
        <f aca="false">Tabla_Simulada!AH546-Tabla_ValidaciónMétodo!AH546</f>
        <v>0</v>
      </c>
      <c r="AH546" s="92" t="n">
        <f aca="false">Tabla_Simulada!AI546-Tabla_ValidaciónMétodo!AI546</f>
        <v>0</v>
      </c>
      <c r="AI546" s="92" t="n">
        <f aca="false">Tabla_Simulada!AJ546-Tabla_ValidaciónMétodo!AJ546</f>
        <v>0</v>
      </c>
      <c r="AJ546" s="92" t="n">
        <f aca="false">Tabla_Simulada!AK546-Tabla_ValidaciónMétodo!AK546</f>
        <v>0</v>
      </c>
      <c r="AK546" s="92" t="n">
        <f aca="false">Tabla_Simulada!AL546-Tabla_ValidaciónMétodo!AL546</f>
        <v>0</v>
      </c>
      <c r="AL546" s="92" t="n">
        <f aca="false">Tabla_Simulada!AM546-Tabla_ValidaciónMétodo!AM546</f>
        <v>0</v>
      </c>
      <c r="AM546" s="92" t="n">
        <f aca="false">Tabla_Simulada!AN546-Tabla_ValidaciónMétodo!AN546</f>
        <v>0</v>
      </c>
      <c r="AO546" s="94" t="n">
        <f aca="false">Tabla_Simulada!AP546-Tabla_ValidaciónMétodo!AP546</f>
        <v>0</v>
      </c>
      <c r="AP546" s="81" t="n">
        <f aca="false">Tabla_Simulada!AQ546-Tabla_ValidaciónMétodo!AQ546</f>
        <v>0</v>
      </c>
      <c r="AQ546" s="94" t="n">
        <f aca="false">Tabla_Simulada!AR546-Tabla_ValidaciónMétodo!AR546</f>
        <v>0</v>
      </c>
      <c r="AR546" s="81" t="n">
        <f aca="false">Tabla_Simulada!AS546-Tabla_ValidaciónMétodo!AS546</f>
        <v>0</v>
      </c>
      <c r="AS546" s="94" t="n">
        <f aca="false">Tabla_Simulada!AT546-Tabla_ValidaciónMétodo!AT546</f>
        <v>0</v>
      </c>
      <c r="AT546" s="81" t="n">
        <f aca="false">Tabla_Simulada!AU546-Tabla_ValidaciónMétodo!AU546</f>
        <v>0</v>
      </c>
      <c r="AU546" s="94" t="n">
        <f aca="false">Tabla_Simulada!AV546-Tabla_ValidaciónMétodo!AV546</f>
        <v>0</v>
      </c>
      <c r="AV546" s="81" t="n">
        <f aca="false">Tabla_Simulada!AW546-Tabla_ValidaciónMétodo!AW546</f>
        <v>0</v>
      </c>
      <c r="AW546" s="94" t="n">
        <f aca="false">Tabla_Simulada!AX546-Tabla_ValidaciónMétodo!AX546</f>
        <v>0</v>
      </c>
      <c r="AX546" s="81" t="n">
        <f aca="false">Tabla_Simulada!AY546-Tabla_ValidaciónMétodo!AY546</f>
        <v>0</v>
      </c>
    </row>
    <row r="547" customFormat="false" ht="13.8" hidden="false" customHeight="false" outlineLevel="0" collapsed="false">
      <c r="A547" s="89" t="s">
        <v>51</v>
      </c>
      <c r="B547" s="81" t="n">
        <f aca="false">Tabla_Simulada!B547-Tabla_ValidaciónMétodo!B547</f>
        <v>0</v>
      </c>
      <c r="C547" s="81" t="n">
        <f aca="false">Tabla_Simulada!C547-Tabla_ValidaciónMétodo!C547</f>
        <v>0</v>
      </c>
      <c r="D547" s="81" t="n">
        <f aca="false">Tabla_Simulada!D547-Tabla_ValidaciónMétodo!D547</f>
        <v>0</v>
      </c>
      <c r="E547" s="81" t="n">
        <f aca="false">Tabla_Simulada!E547-Tabla_ValidaciónMétodo!E547</f>
        <v>0</v>
      </c>
      <c r="F547" s="81" t="n">
        <f aca="false">Tabla_Simulada!F547-Tabla_ValidaciónMétodo!F547</f>
        <v>0</v>
      </c>
      <c r="G547" s="81" t="n">
        <f aca="false">Tabla_Simulada!G547-Tabla_ValidaciónMétodo!G547</f>
        <v>0</v>
      </c>
      <c r="H547" s="81" t="n">
        <f aca="false">Tabla_Simulada!H547-Tabla_ValidaciónMétodo!H547</f>
        <v>0</v>
      </c>
      <c r="I547" s="94" t="n">
        <f aca="false">Tabla_Simulada!I547-Tabla_ValidaciónMétodo!I547</f>
        <v>0</v>
      </c>
      <c r="J547" s="81" t="n">
        <f aca="false">Tabla_Simulada!J547-Tabla_ValidaciónMétodo!J547</f>
        <v>0</v>
      </c>
      <c r="K547" s="94" t="n">
        <f aca="false">Tabla_Simulada!K547-Tabla_ValidaciónMétodo!K547</f>
        <v>0</v>
      </c>
      <c r="L547" s="81" t="n">
        <f aca="false">Tabla_Simulada!L547-Tabla_ValidaciónMétodo!L547</f>
        <v>0</v>
      </c>
      <c r="M547" s="94" t="n">
        <f aca="false">Tabla_Simulada!M547-Tabla_ValidaciónMétodo!M547</f>
        <v>0</v>
      </c>
      <c r="N547" s="81" t="n">
        <f aca="false">Tabla_Simulada!N547-Tabla_ValidaciónMétodo!N547</f>
        <v>0</v>
      </c>
      <c r="O547" s="81" t="n">
        <f aca="false">Tabla_Simulada!P547-Tabla_ValidaciónMétodo!P547</f>
        <v>0</v>
      </c>
      <c r="P547" s="81" t="n">
        <f aca="false">Tabla_Simulada!Q547-Tabla_ValidaciónMétodo!Q547</f>
        <v>0</v>
      </c>
      <c r="Q547" s="81" t="n">
        <f aca="false">Tabla_Simulada!R547-Tabla_ValidaciónMétodo!R547</f>
        <v>0</v>
      </c>
      <c r="S547" s="81" t="n">
        <f aca="false">Tabla_Simulada!T547-Tabla_ValidaciónMétodo!T547</f>
        <v>0</v>
      </c>
      <c r="T547" s="81" t="n">
        <f aca="false">Tabla_Simulada!U547-Tabla_ValidaciónMétodo!U547</f>
        <v>0</v>
      </c>
      <c r="U547" s="81" t="n">
        <f aca="false">Tabla_Simulada!V547-Tabla_ValidaciónMétodo!V547</f>
        <v>0</v>
      </c>
      <c r="V547" s="81" t="n">
        <f aca="false">Tabla_Simulada!W547-Tabla_ValidaciónMétodo!W547</f>
        <v>0</v>
      </c>
      <c r="W547" s="81" t="n">
        <f aca="false">Tabla_Simulada!X547-Tabla_ValidaciónMétodo!X547</f>
        <v>0</v>
      </c>
      <c r="X547" s="81" t="n">
        <f aca="false">Tabla_Simulada!Y547-Tabla_ValidaciónMétodo!Y547</f>
        <v>0</v>
      </c>
      <c r="Y547" s="81" t="n">
        <f aca="false">Tabla_Simulada!Z547-Tabla_ValidaciónMétodo!Z547</f>
        <v>0</v>
      </c>
      <c r="Z547" s="81" t="n">
        <f aca="false">Tabla_Simulada!AA547-Tabla_ValidaciónMétodo!AA547</f>
        <v>0</v>
      </c>
      <c r="AC547" s="91" t="n">
        <f aca="false">Tabla_Simulada!AD547-Tabla_ValidaciónMétodo!AD547</f>
        <v>0</v>
      </c>
      <c r="AD547" s="92" t="n">
        <f aca="false">Tabla_Simulada!AE547-Tabla_ValidaciónMétodo!AE547</f>
        <v>0</v>
      </c>
      <c r="AE547" s="93" t="n">
        <f aca="false">Tabla_Simulada!AF547-Tabla_ValidaciónMétodo!AF547</f>
        <v>0</v>
      </c>
      <c r="AF547" s="92" t="n">
        <f aca="false">Tabla_Simulada!AG547-Tabla_ValidaciónMétodo!AG547</f>
        <v>0</v>
      </c>
      <c r="AG547" s="92" t="n">
        <f aca="false">Tabla_Simulada!AH547-Tabla_ValidaciónMétodo!AH547</f>
        <v>0</v>
      </c>
      <c r="AH547" s="92" t="n">
        <f aca="false">Tabla_Simulada!AI547-Tabla_ValidaciónMétodo!AI547</f>
        <v>0</v>
      </c>
      <c r="AI547" s="92" t="n">
        <f aca="false">Tabla_Simulada!AJ547-Tabla_ValidaciónMétodo!AJ547</f>
        <v>0</v>
      </c>
      <c r="AJ547" s="92" t="n">
        <f aca="false">Tabla_Simulada!AK547-Tabla_ValidaciónMétodo!AK547</f>
        <v>0</v>
      </c>
      <c r="AK547" s="92" t="n">
        <f aca="false">Tabla_Simulada!AL547-Tabla_ValidaciónMétodo!AL547</f>
        <v>0</v>
      </c>
      <c r="AL547" s="92" t="n">
        <f aca="false">Tabla_Simulada!AM547-Tabla_ValidaciónMétodo!AM547</f>
        <v>0</v>
      </c>
      <c r="AM547" s="92" t="n">
        <f aca="false">Tabla_Simulada!AN547-Tabla_ValidaciónMétodo!AN547</f>
        <v>0</v>
      </c>
      <c r="AO547" s="94" t="n">
        <f aca="false">Tabla_Simulada!AP547-Tabla_ValidaciónMétodo!AP547</f>
        <v>0</v>
      </c>
      <c r="AP547" s="81" t="n">
        <f aca="false">Tabla_Simulada!AQ547-Tabla_ValidaciónMétodo!AQ547</f>
        <v>0</v>
      </c>
      <c r="AQ547" s="94" t="n">
        <f aca="false">Tabla_Simulada!AR547-Tabla_ValidaciónMétodo!AR547</f>
        <v>0</v>
      </c>
      <c r="AR547" s="81" t="n">
        <f aca="false">Tabla_Simulada!AS547-Tabla_ValidaciónMétodo!AS547</f>
        <v>0</v>
      </c>
      <c r="AS547" s="94" t="n">
        <f aca="false">Tabla_Simulada!AT547-Tabla_ValidaciónMétodo!AT547</f>
        <v>0</v>
      </c>
      <c r="AT547" s="81" t="n">
        <f aca="false">Tabla_Simulada!AU547-Tabla_ValidaciónMétodo!AU547</f>
        <v>0</v>
      </c>
      <c r="AU547" s="94" t="n">
        <f aca="false">Tabla_Simulada!AV547-Tabla_ValidaciónMétodo!AV547</f>
        <v>0</v>
      </c>
      <c r="AV547" s="81" t="n">
        <f aca="false">Tabla_Simulada!AW547-Tabla_ValidaciónMétodo!AW547</f>
        <v>0</v>
      </c>
      <c r="AW547" s="94" t="n">
        <f aca="false">Tabla_Simulada!AX547-Tabla_ValidaciónMétodo!AX547</f>
        <v>0</v>
      </c>
      <c r="AX547" s="81" t="n">
        <f aca="false">Tabla_Simulada!AY547-Tabla_ValidaciónMétodo!AY547</f>
        <v>0</v>
      </c>
    </row>
    <row r="548" customFormat="false" ht="13.8" hidden="false" customHeight="false" outlineLevel="0" collapsed="false">
      <c r="A548" s="89" t="s">
        <v>52</v>
      </c>
      <c r="B548" s="81" t="n">
        <f aca="false">Tabla_Simulada!B548-Tabla_ValidaciónMétodo!B548</f>
        <v>0</v>
      </c>
      <c r="C548" s="81" t="n">
        <f aca="false">Tabla_Simulada!C548-Tabla_ValidaciónMétodo!C548</f>
        <v>0</v>
      </c>
      <c r="D548" s="81" t="n">
        <f aca="false">Tabla_Simulada!D548-Tabla_ValidaciónMétodo!D548</f>
        <v>0</v>
      </c>
      <c r="E548" s="81" t="n">
        <f aca="false">Tabla_Simulada!E548-Tabla_ValidaciónMétodo!E548</f>
        <v>0</v>
      </c>
      <c r="F548" s="81" t="n">
        <f aca="false">Tabla_Simulada!F548-Tabla_ValidaciónMétodo!F548</f>
        <v>0</v>
      </c>
      <c r="G548" s="81" t="n">
        <f aca="false">Tabla_Simulada!G548-Tabla_ValidaciónMétodo!G548</f>
        <v>0</v>
      </c>
      <c r="H548" s="81" t="n">
        <f aca="false">Tabla_Simulada!H548-Tabla_ValidaciónMétodo!H548</f>
        <v>0</v>
      </c>
      <c r="I548" s="94" t="n">
        <f aca="false">Tabla_Simulada!I548-Tabla_ValidaciónMétodo!I548</f>
        <v>0</v>
      </c>
      <c r="J548" s="81" t="n">
        <f aca="false">Tabla_Simulada!J548-Tabla_ValidaciónMétodo!J548</f>
        <v>0</v>
      </c>
      <c r="K548" s="94" t="n">
        <f aca="false">Tabla_Simulada!K548-Tabla_ValidaciónMétodo!K548</f>
        <v>0</v>
      </c>
      <c r="L548" s="81" t="n">
        <f aca="false">Tabla_Simulada!L548-Tabla_ValidaciónMétodo!L548</f>
        <v>0</v>
      </c>
      <c r="M548" s="94" t="n">
        <f aca="false">Tabla_Simulada!M548-Tabla_ValidaciónMétodo!M548</f>
        <v>0</v>
      </c>
      <c r="N548" s="81" t="n">
        <f aca="false">Tabla_Simulada!N548-Tabla_ValidaciónMétodo!N548</f>
        <v>0</v>
      </c>
      <c r="O548" s="81" t="n">
        <f aca="false">Tabla_Simulada!P548-Tabla_ValidaciónMétodo!P548</f>
        <v>0</v>
      </c>
      <c r="P548" s="81" t="n">
        <f aca="false">Tabla_Simulada!Q548-Tabla_ValidaciónMétodo!Q548</f>
        <v>0</v>
      </c>
      <c r="Q548" s="81" t="n">
        <f aca="false">Tabla_Simulada!R548-Tabla_ValidaciónMétodo!R548</f>
        <v>0</v>
      </c>
      <c r="S548" s="81" t="n">
        <f aca="false">Tabla_Simulada!T548-Tabla_ValidaciónMétodo!T548</f>
        <v>0</v>
      </c>
      <c r="T548" s="81" t="n">
        <f aca="false">Tabla_Simulada!U548-Tabla_ValidaciónMétodo!U548</f>
        <v>0</v>
      </c>
      <c r="U548" s="81" t="n">
        <f aca="false">Tabla_Simulada!V548-Tabla_ValidaciónMétodo!V548</f>
        <v>0</v>
      </c>
      <c r="V548" s="81" t="n">
        <f aca="false">Tabla_Simulada!W548-Tabla_ValidaciónMétodo!W548</f>
        <v>0</v>
      </c>
      <c r="W548" s="81" t="n">
        <f aca="false">Tabla_Simulada!X548-Tabla_ValidaciónMétodo!X548</f>
        <v>0</v>
      </c>
      <c r="X548" s="81" t="n">
        <f aca="false">Tabla_Simulada!Y548-Tabla_ValidaciónMétodo!Y548</f>
        <v>0</v>
      </c>
      <c r="Y548" s="81" t="n">
        <f aca="false">Tabla_Simulada!Z548-Tabla_ValidaciónMétodo!Z548</f>
        <v>0</v>
      </c>
      <c r="Z548" s="81" t="n">
        <f aca="false">Tabla_Simulada!AA548-Tabla_ValidaciónMétodo!AA548</f>
        <v>0</v>
      </c>
      <c r="AC548" s="91" t="n">
        <f aca="false">Tabla_Simulada!AD548-Tabla_ValidaciónMétodo!AD548</f>
        <v>0</v>
      </c>
      <c r="AD548" s="92" t="n">
        <f aca="false">Tabla_Simulada!AE548-Tabla_ValidaciónMétodo!AE548</f>
        <v>0</v>
      </c>
      <c r="AE548" s="93" t="n">
        <f aca="false">Tabla_Simulada!AF548-Tabla_ValidaciónMétodo!AF548</f>
        <v>0</v>
      </c>
      <c r="AF548" s="92" t="n">
        <f aca="false">Tabla_Simulada!AG548-Tabla_ValidaciónMétodo!AG548</f>
        <v>0</v>
      </c>
      <c r="AG548" s="92" t="n">
        <f aca="false">Tabla_Simulada!AH548-Tabla_ValidaciónMétodo!AH548</f>
        <v>0</v>
      </c>
      <c r="AH548" s="92" t="n">
        <f aca="false">Tabla_Simulada!AI548-Tabla_ValidaciónMétodo!AI548</f>
        <v>0</v>
      </c>
      <c r="AI548" s="92" t="n">
        <f aca="false">Tabla_Simulada!AJ548-Tabla_ValidaciónMétodo!AJ548</f>
        <v>0</v>
      </c>
      <c r="AJ548" s="92" t="n">
        <f aca="false">Tabla_Simulada!AK548-Tabla_ValidaciónMétodo!AK548</f>
        <v>0</v>
      </c>
      <c r="AK548" s="92" t="n">
        <f aca="false">Tabla_Simulada!AL548-Tabla_ValidaciónMétodo!AL548</f>
        <v>0</v>
      </c>
      <c r="AL548" s="92" t="n">
        <f aca="false">Tabla_Simulada!AM548-Tabla_ValidaciónMétodo!AM548</f>
        <v>0</v>
      </c>
      <c r="AM548" s="92" t="n">
        <f aca="false">Tabla_Simulada!AN548-Tabla_ValidaciónMétodo!AN548</f>
        <v>0</v>
      </c>
      <c r="AO548" s="94" t="n">
        <f aca="false">Tabla_Simulada!AP548-Tabla_ValidaciónMétodo!AP548</f>
        <v>0</v>
      </c>
      <c r="AP548" s="81" t="n">
        <f aca="false">Tabla_Simulada!AQ548-Tabla_ValidaciónMétodo!AQ548</f>
        <v>0</v>
      </c>
      <c r="AQ548" s="94" t="n">
        <f aca="false">Tabla_Simulada!AR548-Tabla_ValidaciónMétodo!AR548</f>
        <v>0</v>
      </c>
      <c r="AR548" s="81" t="n">
        <f aca="false">Tabla_Simulada!AS548-Tabla_ValidaciónMétodo!AS548</f>
        <v>0</v>
      </c>
      <c r="AS548" s="94" t="n">
        <f aca="false">Tabla_Simulada!AT548-Tabla_ValidaciónMétodo!AT548</f>
        <v>0</v>
      </c>
      <c r="AT548" s="81" t="n">
        <f aca="false">Tabla_Simulada!AU548-Tabla_ValidaciónMétodo!AU548</f>
        <v>0</v>
      </c>
      <c r="AU548" s="94" t="n">
        <f aca="false">Tabla_Simulada!AV548-Tabla_ValidaciónMétodo!AV548</f>
        <v>0</v>
      </c>
      <c r="AV548" s="81" t="n">
        <f aca="false">Tabla_Simulada!AW548-Tabla_ValidaciónMétodo!AW548</f>
        <v>0</v>
      </c>
      <c r="AW548" s="94" t="n">
        <f aca="false">Tabla_Simulada!AX548-Tabla_ValidaciónMétodo!AX548</f>
        <v>0</v>
      </c>
      <c r="AX548" s="81" t="n">
        <f aca="false">Tabla_Simulada!AY548-Tabla_ValidaciónMétodo!AY548</f>
        <v>0</v>
      </c>
    </row>
    <row r="549" customFormat="false" ht="13.8" hidden="false" customHeight="false" outlineLevel="0" collapsed="false">
      <c r="A549" s="89" t="s">
        <v>53</v>
      </c>
      <c r="B549" s="81" t="n">
        <f aca="false">Tabla_Simulada!B549-Tabla_ValidaciónMétodo!B549</f>
        <v>0</v>
      </c>
      <c r="C549" s="81" t="n">
        <f aca="false">Tabla_Simulada!C549-Tabla_ValidaciónMétodo!C549</f>
        <v>0</v>
      </c>
      <c r="D549" s="81" t="n">
        <f aca="false">Tabla_Simulada!D549-Tabla_ValidaciónMétodo!D549</f>
        <v>0</v>
      </c>
      <c r="E549" s="81" t="n">
        <f aca="false">Tabla_Simulada!E549-Tabla_ValidaciónMétodo!E549</f>
        <v>0</v>
      </c>
      <c r="F549" s="81" t="n">
        <f aca="false">Tabla_Simulada!F549-Tabla_ValidaciónMétodo!F549</f>
        <v>0</v>
      </c>
      <c r="G549" s="81" t="n">
        <f aca="false">Tabla_Simulada!G549-Tabla_ValidaciónMétodo!G549</f>
        <v>0</v>
      </c>
      <c r="H549" s="81" t="n">
        <f aca="false">Tabla_Simulada!H549-Tabla_ValidaciónMétodo!H549</f>
        <v>0</v>
      </c>
      <c r="I549" s="94" t="n">
        <f aca="false">Tabla_Simulada!I549-Tabla_ValidaciónMétodo!I549</f>
        <v>0</v>
      </c>
      <c r="J549" s="81" t="n">
        <f aca="false">Tabla_Simulada!J549-Tabla_ValidaciónMétodo!J549</f>
        <v>0</v>
      </c>
      <c r="K549" s="94" t="n">
        <f aca="false">Tabla_Simulada!K549-Tabla_ValidaciónMétodo!K549</f>
        <v>0</v>
      </c>
      <c r="L549" s="81" t="n">
        <f aca="false">Tabla_Simulada!L549-Tabla_ValidaciónMétodo!L549</f>
        <v>0</v>
      </c>
      <c r="M549" s="94" t="n">
        <f aca="false">Tabla_Simulada!M549-Tabla_ValidaciónMétodo!M549</f>
        <v>0</v>
      </c>
      <c r="N549" s="81" t="n">
        <f aca="false">Tabla_Simulada!N549-Tabla_ValidaciónMétodo!N549</f>
        <v>0</v>
      </c>
      <c r="O549" s="81" t="n">
        <f aca="false">Tabla_Simulada!P549-Tabla_ValidaciónMétodo!P549</f>
        <v>0</v>
      </c>
      <c r="P549" s="81" t="n">
        <f aca="false">Tabla_Simulada!Q549-Tabla_ValidaciónMétodo!Q549</f>
        <v>0</v>
      </c>
      <c r="Q549" s="81" t="n">
        <f aca="false">Tabla_Simulada!R549-Tabla_ValidaciónMétodo!R549</f>
        <v>0</v>
      </c>
      <c r="S549" s="81" t="n">
        <f aca="false">Tabla_Simulada!T549-Tabla_ValidaciónMétodo!T549</f>
        <v>0</v>
      </c>
      <c r="T549" s="81" t="n">
        <f aca="false">Tabla_Simulada!U549-Tabla_ValidaciónMétodo!U549</f>
        <v>0</v>
      </c>
      <c r="U549" s="81" t="n">
        <f aca="false">Tabla_Simulada!V549-Tabla_ValidaciónMétodo!V549</f>
        <v>0</v>
      </c>
      <c r="V549" s="81" t="n">
        <f aca="false">Tabla_Simulada!W549-Tabla_ValidaciónMétodo!W549</f>
        <v>0</v>
      </c>
      <c r="W549" s="81" t="n">
        <f aca="false">Tabla_Simulada!X549-Tabla_ValidaciónMétodo!X549</f>
        <v>0</v>
      </c>
      <c r="X549" s="81" t="n">
        <f aca="false">Tabla_Simulada!Y549-Tabla_ValidaciónMétodo!Y549</f>
        <v>0</v>
      </c>
      <c r="Y549" s="81" t="n">
        <f aca="false">Tabla_Simulada!Z549-Tabla_ValidaciónMétodo!Z549</f>
        <v>0</v>
      </c>
      <c r="Z549" s="81" t="n">
        <f aca="false">Tabla_Simulada!AA549-Tabla_ValidaciónMétodo!AA549</f>
        <v>0</v>
      </c>
      <c r="AC549" s="91" t="n">
        <f aca="false">Tabla_Simulada!AD549-Tabla_ValidaciónMétodo!AD549</f>
        <v>0</v>
      </c>
      <c r="AD549" s="92" t="n">
        <f aca="false">Tabla_Simulada!AE549-Tabla_ValidaciónMétodo!AE549</f>
        <v>0</v>
      </c>
      <c r="AE549" s="93" t="n">
        <f aca="false">Tabla_Simulada!AF549-Tabla_ValidaciónMétodo!AF549</f>
        <v>0</v>
      </c>
      <c r="AF549" s="92" t="n">
        <f aca="false">Tabla_Simulada!AG549-Tabla_ValidaciónMétodo!AG549</f>
        <v>0</v>
      </c>
      <c r="AG549" s="92" t="n">
        <f aca="false">Tabla_Simulada!AH549-Tabla_ValidaciónMétodo!AH549</f>
        <v>0</v>
      </c>
      <c r="AH549" s="92" t="n">
        <f aca="false">Tabla_Simulada!AI549-Tabla_ValidaciónMétodo!AI549</f>
        <v>0</v>
      </c>
      <c r="AI549" s="92" t="n">
        <f aca="false">Tabla_Simulada!AJ549-Tabla_ValidaciónMétodo!AJ549</f>
        <v>0</v>
      </c>
      <c r="AJ549" s="92" t="n">
        <f aca="false">Tabla_Simulada!AK549-Tabla_ValidaciónMétodo!AK549</f>
        <v>0</v>
      </c>
      <c r="AK549" s="92" t="n">
        <f aca="false">Tabla_Simulada!AL549-Tabla_ValidaciónMétodo!AL549</f>
        <v>0</v>
      </c>
      <c r="AL549" s="92" t="n">
        <f aca="false">Tabla_Simulada!AM549-Tabla_ValidaciónMétodo!AM549</f>
        <v>0</v>
      </c>
      <c r="AM549" s="92" t="n">
        <f aca="false">Tabla_Simulada!AN549-Tabla_ValidaciónMétodo!AN549</f>
        <v>0</v>
      </c>
      <c r="AO549" s="94" t="n">
        <f aca="false">Tabla_Simulada!AP549-Tabla_ValidaciónMétodo!AP549</f>
        <v>0</v>
      </c>
      <c r="AP549" s="81" t="n">
        <f aca="false">Tabla_Simulada!AQ549-Tabla_ValidaciónMétodo!AQ549</f>
        <v>0</v>
      </c>
      <c r="AQ549" s="94" t="n">
        <f aca="false">Tabla_Simulada!AR549-Tabla_ValidaciónMétodo!AR549</f>
        <v>0</v>
      </c>
      <c r="AR549" s="81" t="n">
        <f aca="false">Tabla_Simulada!AS549-Tabla_ValidaciónMétodo!AS549</f>
        <v>0</v>
      </c>
      <c r="AS549" s="94" t="n">
        <f aca="false">Tabla_Simulada!AT549-Tabla_ValidaciónMétodo!AT549</f>
        <v>0</v>
      </c>
      <c r="AT549" s="81" t="n">
        <f aca="false">Tabla_Simulada!AU549-Tabla_ValidaciónMétodo!AU549</f>
        <v>0</v>
      </c>
      <c r="AU549" s="94" t="n">
        <f aca="false">Tabla_Simulada!AV549-Tabla_ValidaciónMétodo!AV549</f>
        <v>0</v>
      </c>
      <c r="AV549" s="81" t="n">
        <f aca="false">Tabla_Simulada!AW549-Tabla_ValidaciónMétodo!AW549</f>
        <v>0</v>
      </c>
      <c r="AW549" s="94" t="n">
        <f aca="false">Tabla_Simulada!AX549-Tabla_ValidaciónMétodo!AX549</f>
        <v>0</v>
      </c>
      <c r="AX549" s="81" t="n">
        <f aca="false">Tabla_Simulada!AY549-Tabla_ValidaciónMétodo!AY549</f>
        <v>0</v>
      </c>
    </row>
    <row r="550" customFormat="false" ht="13.8" hidden="false" customHeight="false" outlineLevel="0" collapsed="false">
      <c r="A550" s="89" t="s">
        <v>54</v>
      </c>
      <c r="B550" s="81" t="n">
        <f aca="false">Tabla_Simulada!B550-Tabla_ValidaciónMétodo!B550</f>
        <v>0</v>
      </c>
      <c r="C550" s="81" t="n">
        <f aca="false">Tabla_Simulada!C550-Tabla_ValidaciónMétodo!C550</f>
        <v>0</v>
      </c>
      <c r="D550" s="81" t="n">
        <f aca="false">Tabla_Simulada!D550-Tabla_ValidaciónMétodo!D550</f>
        <v>0</v>
      </c>
      <c r="E550" s="81" t="n">
        <f aca="false">Tabla_Simulada!E550-Tabla_ValidaciónMétodo!E550</f>
        <v>0</v>
      </c>
      <c r="F550" s="81" t="n">
        <f aca="false">Tabla_Simulada!F550-Tabla_ValidaciónMétodo!F550</f>
        <v>0</v>
      </c>
      <c r="G550" s="81" t="n">
        <f aca="false">Tabla_Simulada!G550-Tabla_ValidaciónMétodo!G550</f>
        <v>0</v>
      </c>
      <c r="H550" s="81" t="n">
        <f aca="false">Tabla_Simulada!H550-Tabla_ValidaciónMétodo!H550</f>
        <v>0</v>
      </c>
      <c r="I550" s="94" t="n">
        <f aca="false">Tabla_Simulada!I550-Tabla_ValidaciónMétodo!I550</f>
        <v>0</v>
      </c>
      <c r="J550" s="81" t="n">
        <f aca="false">Tabla_Simulada!J550-Tabla_ValidaciónMétodo!J550</f>
        <v>0</v>
      </c>
      <c r="K550" s="94" t="n">
        <f aca="false">Tabla_Simulada!K550-Tabla_ValidaciónMétodo!K550</f>
        <v>0</v>
      </c>
      <c r="L550" s="81" t="n">
        <f aca="false">Tabla_Simulada!L550-Tabla_ValidaciónMétodo!L550</f>
        <v>0</v>
      </c>
      <c r="M550" s="94" t="n">
        <f aca="false">Tabla_Simulada!M550-Tabla_ValidaciónMétodo!M550</f>
        <v>0</v>
      </c>
      <c r="N550" s="81" t="n">
        <f aca="false">Tabla_Simulada!N550-Tabla_ValidaciónMétodo!N550</f>
        <v>0</v>
      </c>
      <c r="O550" s="81" t="n">
        <f aca="false">Tabla_Simulada!P550-Tabla_ValidaciónMétodo!P550</f>
        <v>0</v>
      </c>
      <c r="P550" s="81" t="n">
        <f aca="false">Tabla_Simulada!Q550-Tabla_ValidaciónMétodo!Q550</f>
        <v>0</v>
      </c>
      <c r="Q550" s="81" t="n">
        <f aca="false">Tabla_Simulada!R550-Tabla_ValidaciónMétodo!R550</f>
        <v>0</v>
      </c>
      <c r="S550" s="81" t="n">
        <f aca="false">Tabla_Simulada!T550-Tabla_ValidaciónMétodo!T550</f>
        <v>0</v>
      </c>
      <c r="T550" s="81" t="n">
        <f aca="false">Tabla_Simulada!U550-Tabla_ValidaciónMétodo!U550</f>
        <v>0</v>
      </c>
      <c r="U550" s="81" t="n">
        <f aca="false">Tabla_Simulada!V550-Tabla_ValidaciónMétodo!V550</f>
        <v>0</v>
      </c>
      <c r="V550" s="81" t="n">
        <f aca="false">Tabla_Simulada!W550-Tabla_ValidaciónMétodo!W550</f>
        <v>0</v>
      </c>
      <c r="W550" s="81" t="n">
        <f aca="false">Tabla_Simulada!X550-Tabla_ValidaciónMétodo!X550</f>
        <v>0</v>
      </c>
      <c r="X550" s="81" t="n">
        <f aca="false">Tabla_Simulada!Y550-Tabla_ValidaciónMétodo!Y550</f>
        <v>0</v>
      </c>
      <c r="Y550" s="81" t="n">
        <f aca="false">Tabla_Simulada!Z550-Tabla_ValidaciónMétodo!Z550</f>
        <v>0</v>
      </c>
      <c r="Z550" s="81" t="n">
        <f aca="false">Tabla_Simulada!AA550-Tabla_ValidaciónMétodo!AA550</f>
        <v>0</v>
      </c>
      <c r="AC550" s="91" t="n">
        <f aca="false">Tabla_Simulada!AD550-Tabla_ValidaciónMétodo!AD550</f>
        <v>0</v>
      </c>
      <c r="AD550" s="92" t="n">
        <f aca="false">Tabla_Simulada!AE550-Tabla_ValidaciónMétodo!AE550</f>
        <v>0</v>
      </c>
      <c r="AE550" s="93" t="n">
        <f aca="false">Tabla_Simulada!AF550-Tabla_ValidaciónMétodo!AF550</f>
        <v>0</v>
      </c>
      <c r="AF550" s="92" t="n">
        <f aca="false">Tabla_Simulada!AG550-Tabla_ValidaciónMétodo!AG550</f>
        <v>0</v>
      </c>
      <c r="AG550" s="92" t="n">
        <f aca="false">Tabla_Simulada!AH550-Tabla_ValidaciónMétodo!AH550</f>
        <v>0</v>
      </c>
      <c r="AH550" s="92" t="n">
        <f aca="false">Tabla_Simulada!AI550-Tabla_ValidaciónMétodo!AI550</f>
        <v>0</v>
      </c>
      <c r="AI550" s="92" t="n">
        <f aca="false">Tabla_Simulada!AJ550-Tabla_ValidaciónMétodo!AJ550</f>
        <v>0</v>
      </c>
      <c r="AJ550" s="92" t="n">
        <f aca="false">Tabla_Simulada!AK550-Tabla_ValidaciónMétodo!AK550</f>
        <v>0</v>
      </c>
      <c r="AK550" s="92" t="n">
        <f aca="false">Tabla_Simulada!AL550-Tabla_ValidaciónMétodo!AL550</f>
        <v>0</v>
      </c>
      <c r="AL550" s="92" t="n">
        <f aca="false">Tabla_Simulada!AM550-Tabla_ValidaciónMétodo!AM550</f>
        <v>0</v>
      </c>
      <c r="AM550" s="92" t="n">
        <f aca="false">Tabla_Simulada!AN550-Tabla_ValidaciónMétodo!AN550</f>
        <v>0</v>
      </c>
      <c r="AO550" s="94" t="n">
        <f aca="false">Tabla_Simulada!AP550-Tabla_ValidaciónMétodo!AP550</f>
        <v>0</v>
      </c>
      <c r="AP550" s="81" t="n">
        <f aca="false">Tabla_Simulada!AQ550-Tabla_ValidaciónMétodo!AQ550</f>
        <v>0</v>
      </c>
      <c r="AQ550" s="94" t="n">
        <f aca="false">Tabla_Simulada!AR550-Tabla_ValidaciónMétodo!AR550</f>
        <v>0</v>
      </c>
      <c r="AR550" s="81" t="n">
        <f aca="false">Tabla_Simulada!AS550-Tabla_ValidaciónMétodo!AS550</f>
        <v>0</v>
      </c>
      <c r="AS550" s="94" t="n">
        <f aca="false">Tabla_Simulada!AT550-Tabla_ValidaciónMétodo!AT550</f>
        <v>0</v>
      </c>
      <c r="AT550" s="81" t="n">
        <f aca="false">Tabla_Simulada!AU550-Tabla_ValidaciónMétodo!AU550</f>
        <v>0</v>
      </c>
      <c r="AU550" s="94" t="n">
        <f aca="false">Tabla_Simulada!AV550-Tabla_ValidaciónMétodo!AV550</f>
        <v>0</v>
      </c>
      <c r="AV550" s="81" t="n">
        <f aca="false">Tabla_Simulada!AW550-Tabla_ValidaciónMétodo!AW550</f>
        <v>0</v>
      </c>
      <c r="AW550" s="94" t="n">
        <f aca="false">Tabla_Simulada!AX550-Tabla_ValidaciónMétodo!AX550</f>
        <v>0</v>
      </c>
      <c r="AX550" s="81" t="n">
        <f aca="false">Tabla_Simulada!AY550-Tabla_ValidaciónMétodo!AY550</f>
        <v>0</v>
      </c>
    </row>
    <row r="551" customFormat="false" ht="13.8" hidden="false" customHeight="false" outlineLevel="0" collapsed="false">
      <c r="A551" s="89" t="s">
        <v>55</v>
      </c>
      <c r="B551" s="81" t="n">
        <f aca="false">Tabla_Simulada!B551-Tabla_ValidaciónMétodo!B551</f>
        <v>0</v>
      </c>
      <c r="C551" s="81" t="n">
        <f aca="false">Tabla_Simulada!C551-Tabla_ValidaciónMétodo!C551</f>
        <v>0</v>
      </c>
      <c r="D551" s="81" t="n">
        <f aca="false">Tabla_Simulada!D551-Tabla_ValidaciónMétodo!D551</f>
        <v>0</v>
      </c>
      <c r="E551" s="81" t="n">
        <f aca="false">Tabla_Simulada!E551-Tabla_ValidaciónMétodo!E551</f>
        <v>0</v>
      </c>
      <c r="F551" s="81" t="n">
        <f aca="false">Tabla_Simulada!F551-Tabla_ValidaciónMétodo!F551</f>
        <v>0</v>
      </c>
      <c r="G551" s="81" t="n">
        <f aca="false">Tabla_Simulada!G551-Tabla_ValidaciónMétodo!G551</f>
        <v>0</v>
      </c>
      <c r="H551" s="81" t="n">
        <f aca="false">Tabla_Simulada!H551-Tabla_ValidaciónMétodo!H551</f>
        <v>0</v>
      </c>
      <c r="I551" s="94" t="n">
        <f aca="false">Tabla_Simulada!I551-Tabla_ValidaciónMétodo!I551</f>
        <v>0</v>
      </c>
      <c r="J551" s="81" t="n">
        <f aca="false">Tabla_Simulada!J551-Tabla_ValidaciónMétodo!J551</f>
        <v>0</v>
      </c>
      <c r="K551" s="94" t="n">
        <f aca="false">Tabla_Simulada!K551-Tabla_ValidaciónMétodo!K551</f>
        <v>0</v>
      </c>
      <c r="L551" s="81" t="n">
        <f aca="false">Tabla_Simulada!L551-Tabla_ValidaciónMétodo!L551</f>
        <v>0</v>
      </c>
      <c r="M551" s="94" t="n">
        <f aca="false">Tabla_Simulada!M551-Tabla_ValidaciónMétodo!M551</f>
        <v>0</v>
      </c>
      <c r="N551" s="81" t="n">
        <f aca="false">Tabla_Simulada!N551-Tabla_ValidaciónMétodo!N551</f>
        <v>0</v>
      </c>
      <c r="O551" s="81" t="n">
        <f aca="false">Tabla_Simulada!P551-Tabla_ValidaciónMétodo!P551</f>
        <v>0</v>
      </c>
      <c r="P551" s="81" t="n">
        <f aca="false">Tabla_Simulada!Q551-Tabla_ValidaciónMétodo!Q551</f>
        <v>0</v>
      </c>
      <c r="Q551" s="81" t="n">
        <f aca="false">Tabla_Simulada!R551-Tabla_ValidaciónMétodo!R551</f>
        <v>0</v>
      </c>
      <c r="S551" s="81" t="n">
        <f aca="false">Tabla_Simulada!T551-Tabla_ValidaciónMétodo!T551</f>
        <v>0</v>
      </c>
      <c r="T551" s="81" t="n">
        <f aca="false">Tabla_Simulada!U551-Tabla_ValidaciónMétodo!U551</f>
        <v>0</v>
      </c>
      <c r="U551" s="81" t="n">
        <f aca="false">Tabla_Simulada!V551-Tabla_ValidaciónMétodo!V551</f>
        <v>0</v>
      </c>
      <c r="V551" s="81" t="n">
        <f aca="false">Tabla_Simulada!W551-Tabla_ValidaciónMétodo!W551</f>
        <v>0</v>
      </c>
      <c r="W551" s="81" t="n">
        <f aca="false">Tabla_Simulada!X551-Tabla_ValidaciónMétodo!X551</f>
        <v>0</v>
      </c>
      <c r="X551" s="81" t="n">
        <f aca="false">Tabla_Simulada!Y551-Tabla_ValidaciónMétodo!Y551</f>
        <v>0</v>
      </c>
      <c r="Y551" s="81" t="n">
        <f aca="false">Tabla_Simulada!Z551-Tabla_ValidaciónMétodo!Z551</f>
        <v>0</v>
      </c>
      <c r="Z551" s="81" t="n">
        <f aca="false">Tabla_Simulada!AA551-Tabla_ValidaciónMétodo!AA551</f>
        <v>0</v>
      </c>
      <c r="AC551" s="91" t="n">
        <f aca="false">Tabla_Simulada!AD551-Tabla_ValidaciónMétodo!AD551</f>
        <v>0</v>
      </c>
      <c r="AD551" s="92" t="n">
        <f aca="false">Tabla_Simulada!AE551-Tabla_ValidaciónMétodo!AE551</f>
        <v>0</v>
      </c>
      <c r="AE551" s="93" t="n">
        <f aca="false">Tabla_Simulada!AF551-Tabla_ValidaciónMétodo!AF551</f>
        <v>0</v>
      </c>
      <c r="AF551" s="92" t="n">
        <f aca="false">Tabla_Simulada!AG551-Tabla_ValidaciónMétodo!AG551</f>
        <v>0</v>
      </c>
      <c r="AG551" s="92" t="n">
        <f aca="false">Tabla_Simulada!AH551-Tabla_ValidaciónMétodo!AH551</f>
        <v>0</v>
      </c>
      <c r="AH551" s="92" t="n">
        <f aca="false">Tabla_Simulada!AI551-Tabla_ValidaciónMétodo!AI551</f>
        <v>0</v>
      </c>
      <c r="AI551" s="92" t="n">
        <f aca="false">Tabla_Simulada!AJ551-Tabla_ValidaciónMétodo!AJ551</f>
        <v>0</v>
      </c>
      <c r="AJ551" s="92" t="n">
        <f aca="false">Tabla_Simulada!AK551-Tabla_ValidaciónMétodo!AK551</f>
        <v>0</v>
      </c>
      <c r="AK551" s="92" t="n">
        <f aca="false">Tabla_Simulada!AL551-Tabla_ValidaciónMétodo!AL551</f>
        <v>0</v>
      </c>
      <c r="AL551" s="92" t="n">
        <f aca="false">Tabla_Simulada!AM551-Tabla_ValidaciónMétodo!AM551</f>
        <v>0</v>
      </c>
      <c r="AM551" s="92" t="n">
        <f aca="false">Tabla_Simulada!AN551-Tabla_ValidaciónMétodo!AN551</f>
        <v>0</v>
      </c>
      <c r="AO551" s="94" t="n">
        <f aca="false">Tabla_Simulada!AP551-Tabla_ValidaciónMétodo!AP551</f>
        <v>0</v>
      </c>
      <c r="AP551" s="81" t="n">
        <f aca="false">Tabla_Simulada!AQ551-Tabla_ValidaciónMétodo!AQ551</f>
        <v>0</v>
      </c>
      <c r="AQ551" s="94" t="n">
        <f aca="false">Tabla_Simulada!AR551-Tabla_ValidaciónMétodo!AR551</f>
        <v>0</v>
      </c>
      <c r="AR551" s="81" t="n">
        <f aca="false">Tabla_Simulada!AS551-Tabla_ValidaciónMétodo!AS551</f>
        <v>0</v>
      </c>
      <c r="AS551" s="94" t="n">
        <f aca="false">Tabla_Simulada!AT551-Tabla_ValidaciónMétodo!AT551</f>
        <v>0</v>
      </c>
      <c r="AT551" s="81" t="n">
        <f aca="false">Tabla_Simulada!AU551-Tabla_ValidaciónMétodo!AU551</f>
        <v>0</v>
      </c>
      <c r="AU551" s="94" t="n">
        <f aca="false">Tabla_Simulada!AV551-Tabla_ValidaciónMétodo!AV551</f>
        <v>0</v>
      </c>
      <c r="AV551" s="81" t="n">
        <f aca="false">Tabla_Simulada!AW551-Tabla_ValidaciónMétodo!AW551</f>
        <v>0</v>
      </c>
      <c r="AW551" s="94" t="n">
        <f aca="false">Tabla_Simulada!AX551-Tabla_ValidaciónMétodo!AX551</f>
        <v>0</v>
      </c>
      <c r="AX551" s="81" t="n">
        <f aca="false">Tabla_Simulada!AY551-Tabla_ValidaciónMétodo!AY551</f>
        <v>0</v>
      </c>
    </row>
    <row r="552" customFormat="false" ht="13.8" hidden="false" customHeight="false" outlineLevel="0" collapsed="false">
      <c r="A552" s="89" t="s">
        <v>56</v>
      </c>
      <c r="B552" s="81" t="n">
        <f aca="false">Tabla_Simulada!B552-Tabla_ValidaciónMétodo!B552</f>
        <v>0</v>
      </c>
      <c r="C552" s="81" t="n">
        <f aca="false">Tabla_Simulada!C552-Tabla_ValidaciónMétodo!C552</f>
        <v>0</v>
      </c>
      <c r="D552" s="81" t="n">
        <f aca="false">Tabla_Simulada!D552-Tabla_ValidaciónMétodo!D552</f>
        <v>0</v>
      </c>
      <c r="E552" s="81" t="n">
        <f aca="false">Tabla_Simulada!E552-Tabla_ValidaciónMétodo!E552</f>
        <v>0</v>
      </c>
      <c r="F552" s="81" t="n">
        <f aca="false">Tabla_Simulada!F552-Tabla_ValidaciónMétodo!F552</f>
        <v>0</v>
      </c>
      <c r="G552" s="81" t="n">
        <f aca="false">Tabla_Simulada!G552-Tabla_ValidaciónMétodo!G552</f>
        <v>0</v>
      </c>
      <c r="H552" s="81" t="n">
        <f aca="false">Tabla_Simulada!H552-Tabla_ValidaciónMétodo!H552</f>
        <v>0</v>
      </c>
      <c r="I552" s="94" t="n">
        <f aca="false">Tabla_Simulada!I552-Tabla_ValidaciónMétodo!I552</f>
        <v>0</v>
      </c>
      <c r="J552" s="81" t="n">
        <f aca="false">Tabla_Simulada!J552-Tabla_ValidaciónMétodo!J552</f>
        <v>0</v>
      </c>
      <c r="K552" s="94" t="n">
        <f aca="false">Tabla_Simulada!K552-Tabla_ValidaciónMétodo!K552</f>
        <v>0</v>
      </c>
      <c r="L552" s="81" t="n">
        <f aca="false">Tabla_Simulada!L552-Tabla_ValidaciónMétodo!L552</f>
        <v>0</v>
      </c>
      <c r="M552" s="94" t="n">
        <f aca="false">Tabla_Simulada!M552-Tabla_ValidaciónMétodo!M552</f>
        <v>0</v>
      </c>
      <c r="N552" s="81" t="n">
        <f aca="false">Tabla_Simulada!N552-Tabla_ValidaciónMétodo!N552</f>
        <v>0</v>
      </c>
      <c r="O552" s="81" t="n">
        <f aca="false">Tabla_Simulada!P552-Tabla_ValidaciónMétodo!P552</f>
        <v>0</v>
      </c>
      <c r="P552" s="81" t="n">
        <f aca="false">Tabla_Simulada!Q552-Tabla_ValidaciónMétodo!Q552</f>
        <v>0</v>
      </c>
      <c r="Q552" s="81" t="n">
        <f aca="false">Tabla_Simulada!R552-Tabla_ValidaciónMétodo!R552</f>
        <v>0</v>
      </c>
      <c r="S552" s="81" t="n">
        <f aca="false">Tabla_Simulada!T552-Tabla_ValidaciónMétodo!T552</f>
        <v>0</v>
      </c>
      <c r="T552" s="81" t="n">
        <f aca="false">Tabla_Simulada!U552-Tabla_ValidaciónMétodo!U552</f>
        <v>0</v>
      </c>
      <c r="U552" s="81" t="n">
        <f aca="false">Tabla_Simulada!V552-Tabla_ValidaciónMétodo!V552</f>
        <v>0</v>
      </c>
      <c r="V552" s="81" t="n">
        <f aca="false">Tabla_Simulada!W552-Tabla_ValidaciónMétodo!W552</f>
        <v>0</v>
      </c>
      <c r="W552" s="81" t="n">
        <f aca="false">Tabla_Simulada!X552-Tabla_ValidaciónMétodo!X552</f>
        <v>0</v>
      </c>
      <c r="X552" s="81" t="n">
        <f aca="false">Tabla_Simulada!Y552-Tabla_ValidaciónMétodo!Y552</f>
        <v>0</v>
      </c>
      <c r="Y552" s="81" t="n">
        <f aca="false">Tabla_Simulada!Z552-Tabla_ValidaciónMétodo!Z552</f>
        <v>0</v>
      </c>
      <c r="Z552" s="81" t="n">
        <f aca="false">Tabla_Simulada!AA552-Tabla_ValidaciónMétodo!AA552</f>
        <v>0</v>
      </c>
      <c r="AC552" s="91" t="n">
        <f aca="false">Tabla_Simulada!AD552-Tabla_ValidaciónMétodo!AD552</f>
        <v>0</v>
      </c>
      <c r="AD552" s="92" t="n">
        <f aca="false">Tabla_Simulada!AE552-Tabla_ValidaciónMétodo!AE552</f>
        <v>0</v>
      </c>
      <c r="AE552" s="93" t="n">
        <f aca="false">Tabla_Simulada!AF552-Tabla_ValidaciónMétodo!AF552</f>
        <v>0</v>
      </c>
      <c r="AF552" s="92" t="n">
        <f aca="false">Tabla_Simulada!AG552-Tabla_ValidaciónMétodo!AG552</f>
        <v>0</v>
      </c>
      <c r="AG552" s="92" t="n">
        <f aca="false">Tabla_Simulada!AH552-Tabla_ValidaciónMétodo!AH552</f>
        <v>0</v>
      </c>
      <c r="AH552" s="92" t="n">
        <f aca="false">Tabla_Simulada!AI552-Tabla_ValidaciónMétodo!AI552</f>
        <v>0</v>
      </c>
      <c r="AI552" s="92" t="n">
        <f aca="false">Tabla_Simulada!AJ552-Tabla_ValidaciónMétodo!AJ552</f>
        <v>0</v>
      </c>
      <c r="AJ552" s="92" t="n">
        <f aca="false">Tabla_Simulada!AK552-Tabla_ValidaciónMétodo!AK552</f>
        <v>0</v>
      </c>
      <c r="AK552" s="92" t="n">
        <f aca="false">Tabla_Simulada!AL552-Tabla_ValidaciónMétodo!AL552</f>
        <v>0</v>
      </c>
      <c r="AL552" s="92" t="n">
        <f aca="false">Tabla_Simulada!AM552-Tabla_ValidaciónMétodo!AM552</f>
        <v>0</v>
      </c>
      <c r="AM552" s="92" t="n">
        <f aca="false">Tabla_Simulada!AN552-Tabla_ValidaciónMétodo!AN552</f>
        <v>0</v>
      </c>
      <c r="AO552" s="94" t="n">
        <f aca="false">Tabla_Simulada!AP552-Tabla_ValidaciónMétodo!AP552</f>
        <v>0</v>
      </c>
      <c r="AP552" s="81" t="n">
        <f aca="false">Tabla_Simulada!AQ552-Tabla_ValidaciónMétodo!AQ552</f>
        <v>0</v>
      </c>
      <c r="AQ552" s="94" t="n">
        <f aca="false">Tabla_Simulada!AR552-Tabla_ValidaciónMétodo!AR552</f>
        <v>0</v>
      </c>
      <c r="AR552" s="81" t="n">
        <f aca="false">Tabla_Simulada!AS552-Tabla_ValidaciónMétodo!AS552</f>
        <v>0</v>
      </c>
      <c r="AS552" s="94" t="n">
        <f aca="false">Tabla_Simulada!AT552-Tabla_ValidaciónMétodo!AT552</f>
        <v>0</v>
      </c>
      <c r="AT552" s="81" t="n">
        <f aca="false">Tabla_Simulada!AU552-Tabla_ValidaciónMétodo!AU552</f>
        <v>0</v>
      </c>
      <c r="AU552" s="94" t="n">
        <f aca="false">Tabla_Simulada!AV552-Tabla_ValidaciónMétodo!AV552</f>
        <v>0</v>
      </c>
      <c r="AV552" s="81" t="n">
        <f aca="false">Tabla_Simulada!AW552-Tabla_ValidaciónMétodo!AW552</f>
        <v>0</v>
      </c>
      <c r="AW552" s="94" t="n">
        <f aca="false">Tabla_Simulada!AX552-Tabla_ValidaciónMétodo!AX552</f>
        <v>0</v>
      </c>
      <c r="AX552" s="81" t="n">
        <f aca="false">Tabla_Simulada!AY552-Tabla_ValidaciónMétodo!AY552</f>
        <v>0</v>
      </c>
    </row>
    <row r="553" customFormat="false" ht="13.8" hidden="false" customHeight="false" outlineLevel="0" collapsed="false">
      <c r="A553" s="89" t="s">
        <v>57</v>
      </c>
      <c r="B553" s="81" t="n">
        <f aca="false">Tabla_Simulada!B553-Tabla_ValidaciónMétodo!B553</f>
        <v>0</v>
      </c>
      <c r="C553" s="81" t="n">
        <f aca="false">Tabla_Simulada!C553-Tabla_ValidaciónMétodo!C553</f>
        <v>0</v>
      </c>
      <c r="D553" s="81" t="n">
        <f aca="false">Tabla_Simulada!D553-Tabla_ValidaciónMétodo!D553</f>
        <v>0</v>
      </c>
      <c r="E553" s="81" t="n">
        <f aca="false">Tabla_Simulada!E553-Tabla_ValidaciónMétodo!E553</f>
        <v>0</v>
      </c>
      <c r="F553" s="81" t="n">
        <f aca="false">Tabla_Simulada!F553-Tabla_ValidaciónMétodo!F553</f>
        <v>0</v>
      </c>
      <c r="G553" s="81" t="n">
        <f aca="false">Tabla_Simulada!G553-Tabla_ValidaciónMétodo!G553</f>
        <v>0</v>
      </c>
      <c r="H553" s="81" t="n">
        <f aca="false">Tabla_Simulada!H553-Tabla_ValidaciónMétodo!H553</f>
        <v>0</v>
      </c>
      <c r="I553" s="94" t="n">
        <f aca="false">Tabla_Simulada!I553-Tabla_ValidaciónMétodo!I553</f>
        <v>0</v>
      </c>
      <c r="J553" s="81" t="n">
        <f aca="false">Tabla_Simulada!J553-Tabla_ValidaciónMétodo!J553</f>
        <v>0</v>
      </c>
      <c r="K553" s="94" t="n">
        <f aca="false">Tabla_Simulada!K553-Tabla_ValidaciónMétodo!K553</f>
        <v>0</v>
      </c>
      <c r="L553" s="81" t="n">
        <f aca="false">Tabla_Simulada!L553-Tabla_ValidaciónMétodo!L553</f>
        <v>0</v>
      </c>
      <c r="M553" s="94" t="n">
        <f aca="false">Tabla_Simulada!M553-Tabla_ValidaciónMétodo!M553</f>
        <v>0</v>
      </c>
      <c r="N553" s="81" t="n">
        <f aca="false">Tabla_Simulada!N553-Tabla_ValidaciónMétodo!N553</f>
        <v>0</v>
      </c>
      <c r="O553" s="81" t="n">
        <f aca="false">Tabla_Simulada!P553-Tabla_ValidaciónMétodo!P553</f>
        <v>0</v>
      </c>
      <c r="P553" s="81" t="n">
        <f aca="false">Tabla_Simulada!Q553-Tabla_ValidaciónMétodo!Q553</f>
        <v>0</v>
      </c>
      <c r="Q553" s="81" t="n">
        <f aca="false">Tabla_Simulada!R553-Tabla_ValidaciónMétodo!R553</f>
        <v>0</v>
      </c>
      <c r="S553" s="81" t="n">
        <f aca="false">Tabla_Simulada!T553-Tabla_ValidaciónMétodo!T553</f>
        <v>0</v>
      </c>
      <c r="T553" s="81" t="n">
        <f aca="false">Tabla_Simulada!U553-Tabla_ValidaciónMétodo!U553</f>
        <v>0</v>
      </c>
      <c r="U553" s="81" t="n">
        <f aca="false">Tabla_Simulada!V553-Tabla_ValidaciónMétodo!V553</f>
        <v>0</v>
      </c>
      <c r="V553" s="81" t="n">
        <f aca="false">Tabla_Simulada!W553-Tabla_ValidaciónMétodo!W553</f>
        <v>0</v>
      </c>
      <c r="W553" s="81" t="n">
        <f aca="false">Tabla_Simulada!X553-Tabla_ValidaciónMétodo!X553</f>
        <v>0</v>
      </c>
      <c r="X553" s="81" t="n">
        <f aca="false">Tabla_Simulada!Y553-Tabla_ValidaciónMétodo!Y553</f>
        <v>0</v>
      </c>
      <c r="Y553" s="81" t="n">
        <f aca="false">Tabla_Simulada!Z553-Tabla_ValidaciónMétodo!Z553</f>
        <v>0</v>
      </c>
      <c r="Z553" s="81" t="n">
        <f aca="false">Tabla_Simulada!AA553-Tabla_ValidaciónMétodo!AA553</f>
        <v>0</v>
      </c>
      <c r="AC553" s="91" t="n">
        <f aca="false">Tabla_Simulada!AD553-Tabla_ValidaciónMétodo!AD553</f>
        <v>0</v>
      </c>
      <c r="AD553" s="92" t="n">
        <f aca="false">Tabla_Simulada!AE553-Tabla_ValidaciónMétodo!AE553</f>
        <v>0</v>
      </c>
      <c r="AE553" s="93" t="n">
        <f aca="false">Tabla_Simulada!AF553-Tabla_ValidaciónMétodo!AF553</f>
        <v>0</v>
      </c>
      <c r="AF553" s="92" t="n">
        <f aca="false">Tabla_Simulada!AG553-Tabla_ValidaciónMétodo!AG553</f>
        <v>0</v>
      </c>
      <c r="AG553" s="92" t="n">
        <f aca="false">Tabla_Simulada!AH553-Tabla_ValidaciónMétodo!AH553</f>
        <v>0</v>
      </c>
      <c r="AH553" s="92" t="n">
        <f aca="false">Tabla_Simulada!AI553-Tabla_ValidaciónMétodo!AI553</f>
        <v>0</v>
      </c>
      <c r="AI553" s="92" t="n">
        <f aca="false">Tabla_Simulada!AJ553-Tabla_ValidaciónMétodo!AJ553</f>
        <v>0</v>
      </c>
      <c r="AJ553" s="92" t="n">
        <f aca="false">Tabla_Simulada!AK553-Tabla_ValidaciónMétodo!AK553</f>
        <v>0</v>
      </c>
      <c r="AK553" s="92" t="n">
        <f aca="false">Tabla_Simulada!AL553-Tabla_ValidaciónMétodo!AL553</f>
        <v>0</v>
      </c>
      <c r="AL553" s="92" t="n">
        <f aca="false">Tabla_Simulada!AM553-Tabla_ValidaciónMétodo!AM553</f>
        <v>0</v>
      </c>
      <c r="AM553" s="92" t="n">
        <f aca="false">Tabla_Simulada!AN553-Tabla_ValidaciónMétodo!AN553</f>
        <v>0</v>
      </c>
      <c r="AO553" s="94" t="n">
        <f aca="false">Tabla_Simulada!AP553-Tabla_ValidaciónMétodo!AP553</f>
        <v>0</v>
      </c>
      <c r="AP553" s="81" t="n">
        <f aca="false">Tabla_Simulada!AQ553-Tabla_ValidaciónMétodo!AQ553</f>
        <v>0</v>
      </c>
      <c r="AQ553" s="94" t="n">
        <f aca="false">Tabla_Simulada!AR553-Tabla_ValidaciónMétodo!AR553</f>
        <v>0</v>
      </c>
      <c r="AR553" s="81" t="n">
        <f aca="false">Tabla_Simulada!AS553-Tabla_ValidaciónMétodo!AS553</f>
        <v>0</v>
      </c>
      <c r="AS553" s="94" t="n">
        <f aca="false">Tabla_Simulada!AT553-Tabla_ValidaciónMétodo!AT553</f>
        <v>0</v>
      </c>
      <c r="AT553" s="81" t="n">
        <f aca="false">Tabla_Simulada!AU553-Tabla_ValidaciónMétodo!AU553</f>
        <v>0</v>
      </c>
      <c r="AU553" s="94" t="n">
        <f aca="false">Tabla_Simulada!AV553-Tabla_ValidaciónMétodo!AV553</f>
        <v>0</v>
      </c>
      <c r="AV553" s="81" t="n">
        <f aca="false">Tabla_Simulada!AW553-Tabla_ValidaciónMétodo!AW553</f>
        <v>0</v>
      </c>
      <c r="AW553" s="94" t="n">
        <f aca="false">Tabla_Simulada!AX553-Tabla_ValidaciónMétodo!AX553</f>
        <v>0</v>
      </c>
      <c r="AX553" s="81" t="n">
        <f aca="false">Tabla_Simulada!AY553-Tabla_ValidaciónMétodo!AY553</f>
        <v>0</v>
      </c>
    </row>
    <row r="554" customFormat="false" ht="13.8" hidden="false" customHeight="false" outlineLevel="0" collapsed="false">
      <c r="A554" s="89" t="s">
        <v>58</v>
      </c>
      <c r="B554" s="81" t="n">
        <f aca="false">Tabla_Simulada!B554-Tabla_ValidaciónMétodo!B554</f>
        <v>0</v>
      </c>
      <c r="C554" s="81" t="n">
        <f aca="false">Tabla_Simulada!C554-Tabla_ValidaciónMétodo!C554</f>
        <v>0</v>
      </c>
      <c r="D554" s="81" t="n">
        <f aca="false">Tabla_Simulada!D554-Tabla_ValidaciónMétodo!D554</f>
        <v>0</v>
      </c>
      <c r="E554" s="81" t="n">
        <f aca="false">Tabla_Simulada!E554-Tabla_ValidaciónMétodo!E554</f>
        <v>0</v>
      </c>
      <c r="F554" s="81" t="n">
        <f aca="false">Tabla_Simulada!F554-Tabla_ValidaciónMétodo!F554</f>
        <v>0</v>
      </c>
      <c r="G554" s="81" t="n">
        <f aca="false">Tabla_Simulada!G554-Tabla_ValidaciónMétodo!G554</f>
        <v>0</v>
      </c>
      <c r="H554" s="81" t="n">
        <f aca="false">Tabla_Simulada!H554-Tabla_ValidaciónMétodo!H554</f>
        <v>0</v>
      </c>
      <c r="I554" s="94" t="n">
        <f aca="false">Tabla_Simulada!I554-Tabla_ValidaciónMétodo!I554</f>
        <v>0</v>
      </c>
      <c r="J554" s="81" t="n">
        <f aca="false">Tabla_Simulada!J554-Tabla_ValidaciónMétodo!J554</f>
        <v>0</v>
      </c>
      <c r="K554" s="94" t="n">
        <f aca="false">Tabla_Simulada!K554-Tabla_ValidaciónMétodo!K554</f>
        <v>0</v>
      </c>
      <c r="L554" s="81" t="n">
        <f aca="false">Tabla_Simulada!L554-Tabla_ValidaciónMétodo!L554</f>
        <v>0</v>
      </c>
      <c r="M554" s="94" t="n">
        <f aca="false">Tabla_Simulada!M554-Tabla_ValidaciónMétodo!M554</f>
        <v>0</v>
      </c>
      <c r="N554" s="81" t="n">
        <f aca="false">Tabla_Simulada!N554-Tabla_ValidaciónMétodo!N554</f>
        <v>0</v>
      </c>
      <c r="O554" s="81" t="n">
        <f aca="false">Tabla_Simulada!P554-Tabla_ValidaciónMétodo!P554</f>
        <v>0</v>
      </c>
      <c r="P554" s="81" t="n">
        <f aca="false">Tabla_Simulada!Q554-Tabla_ValidaciónMétodo!Q554</f>
        <v>0</v>
      </c>
      <c r="Q554" s="81" t="n">
        <f aca="false">Tabla_Simulada!R554-Tabla_ValidaciónMétodo!R554</f>
        <v>0</v>
      </c>
      <c r="S554" s="81" t="n">
        <f aca="false">Tabla_Simulada!T554-Tabla_ValidaciónMétodo!T554</f>
        <v>0</v>
      </c>
      <c r="T554" s="81" t="n">
        <f aca="false">Tabla_Simulada!U554-Tabla_ValidaciónMétodo!U554</f>
        <v>0</v>
      </c>
      <c r="U554" s="81" t="n">
        <f aca="false">Tabla_Simulada!V554-Tabla_ValidaciónMétodo!V554</f>
        <v>0</v>
      </c>
      <c r="V554" s="81" t="n">
        <f aca="false">Tabla_Simulada!W554-Tabla_ValidaciónMétodo!W554</f>
        <v>0</v>
      </c>
      <c r="W554" s="81" t="n">
        <f aca="false">Tabla_Simulada!X554-Tabla_ValidaciónMétodo!X554</f>
        <v>0</v>
      </c>
      <c r="X554" s="81" t="n">
        <f aca="false">Tabla_Simulada!Y554-Tabla_ValidaciónMétodo!Y554</f>
        <v>0</v>
      </c>
      <c r="Y554" s="81" t="n">
        <f aca="false">Tabla_Simulada!Z554-Tabla_ValidaciónMétodo!Z554</f>
        <v>0</v>
      </c>
      <c r="Z554" s="81" t="n">
        <f aca="false">Tabla_Simulada!AA554-Tabla_ValidaciónMétodo!AA554</f>
        <v>0</v>
      </c>
      <c r="AC554" s="91" t="n">
        <f aca="false">Tabla_Simulada!AD554-Tabla_ValidaciónMétodo!AD554</f>
        <v>0</v>
      </c>
      <c r="AD554" s="92" t="n">
        <f aca="false">Tabla_Simulada!AE554-Tabla_ValidaciónMétodo!AE554</f>
        <v>0</v>
      </c>
      <c r="AE554" s="93" t="n">
        <f aca="false">Tabla_Simulada!AF554-Tabla_ValidaciónMétodo!AF554</f>
        <v>0</v>
      </c>
      <c r="AF554" s="92" t="n">
        <f aca="false">Tabla_Simulada!AG554-Tabla_ValidaciónMétodo!AG554</f>
        <v>0</v>
      </c>
      <c r="AG554" s="92" t="n">
        <f aca="false">Tabla_Simulada!AH554-Tabla_ValidaciónMétodo!AH554</f>
        <v>0</v>
      </c>
      <c r="AH554" s="92" t="n">
        <f aca="false">Tabla_Simulada!AI554-Tabla_ValidaciónMétodo!AI554</f>
        <v>0</v>
      </c>
      <c r="AI554" s="92" t="n">
        <f aca="false">Tabla_Simulada!AJ554-Tabla_ValidaciónMétodo!AJ554</f>
        <v>0</v>
      </c>
      <c r="AJ554" s="92" t="n">
        <f aca="false">Tabla_Simulada!AK554-Tabla_ValidaciónMétodo!AK554</f>
        <v>0</v>
      </c>
      <c r="AK554" s="92" t="n">
        <f aca="false">Tabla_Simulada!AL554-Tabla_ValidaciónMétodo!AL554</f>
        <v>0</v>
      </c>
      <c r="AL554" s="92" t="n">
        <f aca="false">Tabla_Simulada!AM554-Tabla_ValidaciónMétodo!AM554</f>
        <v>0</v>
      </c>
      <c r="AM554" s="92" t="n">
        <f aca="false">Tabla_Simulada!AN554-Tabla_ValidaciónMétodo!AN554</f>
        <v>0</v>
      </c>
      <c r="AO554" s="94" t="n">
        <f aca="false">Tabla_Simulada!AP554-Tabla_ValidaciónMétodo!AP554</f>
        <v>0</v>
      </c>
      <c r="AP554" s="81" t="n">
        <f aca="false">Tabla_Simulada!AQ554-Tabla_ValidaciónMétodo!AQ554</f>
        <v>0</v>
      </c>
      <c r="AQ554" s="94" t="n">
        <f aca="false">Tabla_Simulada!AR554-Tabla_ValidaciónMétodo!AR554</f>
        <v>0</v>
      </c>
      <c r="AR554" s="81" t="n">
        <f aca="false">Tabla_Simulada!AS554-Tabla_ValidaciónMétodo!AS554</f>
        <v>0</v>
      </c>
      <c r="AS554" s="94" t="n">
        <f aca="false">Tabla_Simulada!AT554-Tabla_ValidaciónMétodo!AT554</f>
        <v>0</v>
      </c>
      <c r="AT554" s="81" t="n">
        <f aca="false">Tabla_Simulada!AU554-Tabla_ValidaciónMétodo!AU554</f>
        <v>0</v>
      </c>
      <c r="AU554" s="94" t="n">
        <f aca="false">Tabla_Simulada!AV554-Tabla_ValidaciónMétodo!AV554</f>
        <v>0</v>
      </c>
      <c r="AV554" s="81" t="n">
        <f aca="false">Tabla_Simulada!AW554-Tabla_ValidaciónMétodo!AW554</f>
        <v>0</v>
      </c>
      <c r="AW554" s="94" t="n">
        <f aca="false">Tabla_Simulada!AX554-Tabla_ValidaciónMétodo!AX554</f>
        <v>0</v>
      </c>
      <c r="AX554" s="81" t="n">
        <f aca="false">Tabla_Simulada!AY554-Tabla_ValidaciónMétodo!AY554</f>
        <v>0</v>
      </c>
    </row>
    <row r="555" customFormat="false" ht="13.8" hidden="false" customHeight="false" outlineLevel="0" collapsed="false">
      <c r="A555" s="89" t="s">
        <v>59</v>
      </c>
      <c r="B555" s="81" t="n">
        <f aca="false">Tabla_Simulada!B555-Tabla_ValidaciónMétodo!B555</f>
        <v>0</v>
      </c>
      <c r="C555" s="81" t="n">
        <f aca="false">Tabla_Simulada!C555-Tabla_ValidaciónMétodo!C555</f>
        <v>0</v>
      </c>
      <c r="D555" s="81" t="n">
        <f aca="false">Tabla_Simulada!D555-Tabla_ValidaciónMétodo!D555</f>
        <v>0</v>
      </c>
      <c r="E555" s="81" t="n">
        <f aca="false">Tabla_Simulada!E555-Tabla_ValidaciónMétodo!E555</f>
        <v>0</v>
      </c>
      <c r="F555" s="81" t="n">
        <f aca="false">Tabla_Simulada!F555-Tabla_ValidaciónMétodo!F555</f>
        <v>0</v>
      </c>
      <c r="G555" s="81" t="n">
        <f aca="false">Tabla_Simulada!G555-Tabla_ValidaciónMétodo!G555</f>
        <v>0</v>
      </c>
      <c r="H555" s="81" t="n">
        <f aca="false">Tabla_Simulada!H555-Tabla_ValidaciónMétodo!H555</f>
        <v>0</v>
      </c>
      <c r="I555" s="94" t="n">
        <f aca="false">Tabla_Simulada!I555-Tabla_ValidaciónMétodo!I555</f>
        <v>0</v>
      </c>
      <c r="J555" s="81" t="n">
        <f aca="false">Tabla_Simulada!J555-Tabla_ValidaciónMétodo!J555</f>
        <v>0</v>
      </c>
      <c r="K555" s="94" t="n">
        <f aca="false">Tabla_Simulada!K555-Tabla_ValidaciónMétodo!K555</f>
        <v>0</v>
      </c>
      <c r="L555" s="81" t="n">
        <f aca="false">Tabla_Simulada!L555-Tabla_ValidaciónMétodo!L555</f>
        <v>0</v>
      </c>
      <c r="M555" s="94" t="n">
        <f aca="false">Tabla_Simulada!M555-Tabla_ValidaciónMétodo!M555</f>
        <v>0</v>
      </c>
      <c r="N555" s="81" t="n">
        <f aca="false">Tabla_Simulada!N555-Tabla_ValidaciónMétodo!N555</f>
        <v>0</v>
      </c>
      <c r="O555" s="81" t="n">
        <f aca="false">Tabla_Simulada!P555-Tabla_ValidaciónMétodo!P555</f>
        <v>0</v>
      </c>
      <c r="P555" s="81" t="n">
        <f aca="false">Tabla_Simulada!Q555-Tabla_ValidaciónMétodo!Q555</f>
        <v>0</v>
      </c>
      <c r="Q555" s="81" t="n">
        <f aca="false">Tabla_Simulada!R555-Tabla_ValidaciónMétodo!R555</f>
        <v>0</v>
      </c>
      <c r="S555" s="81" t="n">
        <f aca="false">Tabla_Simulada!T555-Tabla_ValidaciónMétodo!T555</f>
        <v>0</v>
      </c>
      <c r="T555" s="81" t="n">
        <f aca="false">Tabla_Simulada!U555-Tabla_ValidaciónMétodo!U555</f>
        <v>0</v>
      </c>
      <c r="U555" s="81" t="n">
        <f aca="false">Tabla_Simulada!V555-Tabla_ValidaciónMétodo!V555</f>
        <v>0</v>
      </c>
      <c r="V555" s="81" t="n">
        <f aca="false">Tabla_Simulada!W555-Tabla_ValidaciónMétodo!W555</f>
        <v>0</v>
      </c>
      <c r="W555" s="81" t="n">
        <f aca="false">Tabla_Simulada!X555-Tabla_ValidaciónMétodo!X555</f>
        <v>0</v>
      </c>
      <c r="X555" s="81" t="n">
        <f aca="false">Tabla_Simulada!Y555-Tabla_ValidaciónMétodo!Y555</f>
        <v>0</v>
      </c>
      <c r="Y555" s="81" t="n">
        <f aca="false">Tabla_Simulada!Z555-Tabla_ValidaciónMétodo!Z555</f>
        <v>0</v>
      </c>
      <c r="Z555" s="81" t="n">
        <f aca="false">Tabla_Simulada!AA555-Tabla_ValidaciónMétodo!AA555</f>
        <v>0</v>
      </c>
      <c r="AC555" s="91" t="n">
        <f aca="false">Tabla_Simulada!AD555-Tabla_ValidaciónMétodo!AD555</f>
        <v>0</v>
      </c>
      <c r="AD555" s="92" t="n">
        <f aca="false">Tabla_Simulada!AE555-Tabla_ValidaciónMétodo!AE555</f>
        <v>0</v>
      </c>
      <c r="AE555" s="93" t="n">
        <f aca="false">Tabla_Simulada!AF555-Tabla_ValidaciónMétodo!AF555</f>
        <v>0</v>
      </c>
      <c r="AF555" s="92" t="n">
        <f aca="false">Tabla_Simulada!AG555-Tabla_ValidaciónMétodo!AG555</f>
        <v>0</v>
      </c>
      <c r="AG555" s="92" t="n">
        <f aca="false">Tabla_Simulada!AH555-Tabla_ValidaciónMétodo!AH555</f>
        <v>0</v>
      </c>
      <c r="AH555" s="92" t="n">
        <f aca="false">Tabla_Simulada!AI555-Tabla_ValidaciónMétodo!AI555</f>
        <v>0</v>
      </c>
      <c r="AI555" s="92" t="n">
        <f aca="false">Tabla_Simulada!AJ555-Tabla_ValidaciónMétodo!AJ555</f>
        <v>0</v>
      </c>
      <c r="AJ555" s="92" t="n">
        <f aca="false">Tabla_Simulada!AK555-Tabla_ValidaciónMétodo!AK555</f>
        <v>0</v>
      </c>
      <c r="AK555" s="92" t="n">
        <f aca="false">Tabla_Simulada!AL555-Tabla_ValidaciónMétodo!AL555</f>
        <v>0</v>
      </c>
      <c r="AL555" s="92" t="n">
        <f aca="false">Tabla_Simulada!AM555-Tabla_ValidaciónMétodo!AM555</f>
        <v>0</v>
      </c>
      <c r="AM555" s="92" t="n">
        <f aca="false">Tabla_Simulada!AN555-Tabla_ValidaciónMétodo!AN555</f>
        <v>0</v>
      </c>
      <c r="AO555" s="94" t="n">
        <f aca="false">Tabla_Simulada!AP555-Tabla_ValidaciónMétodo!AP555</f>
        <v>0</v>
      </c>
      <c r="AP555" s="81" t="n">
        <f aca="false">Tabla_Simulada!AQ555-Tabla_ValidaciónMétodo!AQ555</f>
        <v>0</v>
      </c>
      <c r="AQ555" s="94" t="n">
        <f aca="false">Tabla_Simulada!AR555-Tabla_ValidaciónMétodo!AR555</f>
        <v>0</v>
      </c>
      <c r="AR555" s="81" t="n">
        <f aca="false">Tabla_Simulada!AS555-Tabla_ValidaciónMétodo!AS555</f>
        <v>0</v>
      </c>
      <c r="AS555" s="94" t="n">
        <f aca="false">Tabla_Simulada!AT555-Tabla_ValidaciónMétodo!AT555</f>
        <v>0</v>
      </c>
      <c r="AT555" s="81" t="n">
        <f aca="false">Tabla_Simulada!AU555-Tabla_ValidaciónMétodo!AU555</f>
        <v>0</v>
      </c>
      <c r="AU555" s="94" t="n">
        <f aca="false">Tabla_Simulada!AV555-Tabla_ValidaciónMétodo!AV555</f>
        <v>0</v>
      </c>
      <c r="AV555" s="81" t="n">
        <f aca="false">Tabla_Simulada!AW555-Tabla_ValidaciónMétodo!AW555</f>
        <v>0</v>
      </c>
      <c r="AW555" s="94" t="n">
        <f aca="false">Tabla_Simulada!AX555-Tabla_ValidaciónMétodo!AX555</f>
        <v>0</v>
      </c>
      <c r="AX555" s="81" t="n">
        <f aca="false">Tabla_Simulada!AY555-Tabla_ValidaciónMétodo!AY555</f>
        <v>0</v>
      </c>
    </row>
    <row r="556" customFormat="false" ht="13.8" hidden="false" customHeight="false" outlineLevel="0" collapsed="false">
      <c r="A556" s="89" t="s">
        <v>60</v>
      </c>
      <c r="B556" s="81" t="n">
        <f aca="false">Tabla_Simulada!B556-Tabla_ValidaciónMétodo!B556</f>
        <v>0</v>
      </c>
      <c r="C556" s="81" t="n">
        <f aca="false">Tabla_Simulada!C556-Tabla_ValidaciónMétodo!C556</f>
        <v>0</v>
      </c>
      <c r="D556" s="81" t="n">
        <f aca="false">Tabla_Simulada!D556-Tabla_ValidaciónMétodo!D556</f>
        <v>0</v>
      </c>
      <c r="E556" s="81" t="n">
        <f aca="false">Tabla_Simulada!E556-Tabla_ValidaciónMétodo!E556</f>
        <v>0</v>
      </c>
      <c r="F556" s="81" t="n">
        <f aca="false">Tabla_Simulada!F556-Tabla_ValidaciónMétodo!F556</f>
        <v>0</v>
      </c>
      <c r="G556" s="81" t="n">
        <f aca="false">Tabla_Simulada!G556-Tabla_ValidaciónMétodo!G556</f>
        <v>0</v>
      </c>
      <c r="H556" s="81" t="n">
        <f aca="false">Tabla_Simulada!H556-Tabla_ValidaciónMétodo!H556</f>
        <v>0</v>
      </c>
      <c r="I556" s="94" t="n">
        <f aca="false">Tabla_Simulada!I556-Tabla_ValidaciónMétodo!I556</f>
        <v>0</v>
      </c>
      <c r="J556" s="81" t="n">
        <f aca="false">Tabla_Simulada!J556-Tabla_ValidaciónMétodo!J556</f>
        <v>0</v>
      </c>
      <c r="K556" s="94" t="n">
        <f aca="false">Tabla_Simulada!K556-Tabla_ValidaciónMétodo!K556</f>
        <v>0</v>
      </c>
      <c r="L556" s="81" t="n">
        <f aca="false">Tabla_Simulada!L556-Tabla_ValidaciónMétodo!L556</f>
        <v>0</v>
      </c>
      <c r="M556" s="94" t="n">
        <f aca="false">Tabla_Simulada!M556-Tabla_ValidaciónMétodo!M556</f>
        <v>0</v>
      </c>
      <c r="N556" s="81" t="n">
        <f aca="false">Tabla_Simulada!N556-Tabla_ValidaciónMétodo!N556</f>
        <v>0</v>
      </c>
      <c r="O556" s="81" t="n">
        <f aca="false">Tabla_Simulada!P556-Tabla_ValidaciónMétodo!P556</f>
        <v>0</v>
      </c>
      <c r="P556" s="81" t="n">
        <f aca="false">Tabla_Simulada!Q556-Tabla_ValidaciónMétodo!Q556</f>
        <v>0</v>
      </c>
      <c r="Q556" s="81" t="n">
        <f aca="false">Tabla_Simulada!R556-Tabla_ValidaciónMétodo!R556</f>
        <v>0</v>
      </c>
      <c r="S556" s="81" t="n">
        <f aca="false">Tabla_Simulada!T556-Tabla_ValidaciónMétodo!T556</f>
        <v>0</v>
      </c>
      <c r="T556" s="81" t="n">
        <f aca="false">Tabla_Simulada!U556-Tabla_ValidaciónMétodo!U556</f>
        <v>0</v>
      </c>
      <c r="U556" s="81" t="n">
        <f aca="false">Tabla_Simulada!V556-Tabla_ValidaciónMétodo!V556</f>
        <v>0</v>
      </c>
      <c r="V556" s="81" t="n">
        <f aca="false">Tabla_Simulada!W556-Tabla_ValidaciónMétodo!W556</f>
        <v>0</v>
      </c>
      <c r="W556" s="81" t="n">
        <f aca="false">Tabla_Simulada!X556-Tabla_ValidaciónMétodo!X556</f>
        <v>0</v>
      </c>
      <c r="X556" s="81" t="n">
        <f aca="false">Tabla_Simulada!Y556-Tabla_ValidaciónMétodo!Y556</f>
        <v>0</v>
      </c>
      <c r="Y556" s="81" t="n">
        <f aca="false">Tabla_Simulada!Z556-Tabla_ValidaciónMétodo!Z556</f>
        <v>0</v>
      </c>
      <c r="Z556" s="81" t="n">
        <f aca="false">Tabla_Simulada!AA556-Tabla_ValidaciónMétodo!AA556</f>
        <v>0</v>
      </c>
      <c r="AC556" s="91" t="n">
        <f aca="false">Tabla_Simulada!AD556-Tabla_ValidaciónMétodo!AD556</f>
        <v>0</v>
      </c>
      <c r="AD556" s="92" t="n">
        <f aca="false">Tabla_Simulada!AE556-Tabla_ValidaciónMétodo!AE556</f>
        <v>0</v>
      </c>
      <c r="AE556" s="93" t="n">
        <f aca="false">Tabla_Simulada!AF556-Tabla_ValidaciónMétodo!AF556</f>
        <v>0</v>
      </c>
      <c r="AF556" s="92" t="n">
        <f aca="false">Tabla_Simulada!AG556-Tabla_ValidaciónMétodo!AG556</f>
        <v>0</v>
      </c>
      <c r="AG556" s="92" t="n">
        <f aca="false">Tabla_Simulada!AH556-Tabla_ValidaciónMétodo!AH556</f>
        <v>0</v>
      </c>
      <c r="AH556" s="92" t="n">
        <f aca="false">Tabla_Simulada!AI556-Tabla_ValidaciónMétodo!AI556</f>
        <v>0</v>
      </c>
      <c r="AI556" s="92" t="n">
        <f aca="false">Tabla_Simulada!AJ556-Tabla_ValidaciónMétodo!AJ556</f>
        <v>0</v>
      </c>
      <c r="AJ556" s="92" t="n">
        <f aca="false">Tabla_Simulada!AK556-Tabla_ValidaciónMétodo!AK556</f>
        <v>0</v>
      </c>
      <c r="AK556" s="92" t="n">
        <f aca="false">Tabla_Simulada!AL556-Tabla_ValidaciónMétodo!AL556</f>
        <v>0</v>
      </c>
      <c r="AL556" s="92" t="n">
        <f aca="false">Tabla_Simulada!AM556-Tabla_ValidaciónMétodo!AM556</f>
        <v>0</v>
      </c>
      <c r="AM556" s="92" t="n">
        <f aca="false">Tabla_Simulada!AN556-Tabla_ValidaciónMétodo!AN556</f>
        <v>0</v>
      </c>
      <c r="AO556" s="94" t="n">
        <f aca="false">Tabla_Simulada!AP556-Tabla_ValidaciónMétodo!AP556</f>
        <v>0</v>
      </c>
      <c r="AP556" s="81" t="n">
        <f aca="false">Tabla_Simulada!AQ556-Tabla_ValidaciónMétodo!AQ556</f>
        <v>0</v>
      </c>
      <c r="AQ556" s="94" t="n">
        <f aca="false">Tabla_Simulada!AR556-Tabla_ValidaciónMétodo!AR556</f>
        <v>0</v>
      </c>
      <c r="AR556" s="81" t="n">
        <f aca="false">Tabla_Simulada!AS556-Tabla_ValidaciónMétodo!AS556</f>
        <v>0</v>
      </c>
      <c r="AS556" s="94" t="n">
        <f aca="false">Tabla_Simulada!AT556-Tabla_ValidaciónMétodo!AT556</f>
        <v>0</v>
      </c>
      <c r="AT556" s="81" t="n">
        <f aca="false">Tabla_Simulada!AU556-Tabla_ValidaciónMétodo!AU556</f>
        <v>0</v>
      </c>
      <c r="AU556" s="94" t="n">
        <f aca="false">Tabla_Simulada!AV556-Tabla_ValidaciónMétodo!AV556</f>
        <v>0</v>
      </c>
      <c r="AV556" s="81" t="n">
        <f aca="false">Tabla_Simulada!AW556-Tabla_ValidaciónMétodo!AW556</f>
        <v>0</v>
      </c>
      <c r="AW556" s="94" t="n">
        <f aca="false">Tabla_Simulada!AX556-Tabla_ValidaciónMétodo!AX556</f>
        <v>0</v>
      </c>
      <c r="AX556" s="81" t="n">
        <f aca="false">Tabla_Simulada!AY556-Tabla_ValidaciónMétodo!AY556</f>
        <v>0</v>
      </c>
    </row>
    <row r="557" customFormat="false" ht="13.8" hidden="false" customHeight="false" outlineLevel="0" collapsed="false">
      <c r="A557" s="89" t="s">
        <v>61</v>
      </c>
      <c r="B557" s="81" t="n">
        <f aca="false">Tabla_Simulada!B557-Tabla_ValidaciónMétodo!B557</f>
        <v>0</v>
      </c>
      <c r="C557" s="81" t="n">
        <f aca="false">Tabla_Simulada!C557-Tabla_ValidaciónMétodo!C557</f>
        <v>0</v>
      </c>
      <c r="D557" s="81" t="n">
        <f aca="false">Tabla_Simulada!D557-Tabla_ValidaciónMétodo!D557</f>
        <v>0</v>
      </c>
      <c r="E557" s="81" t="n">
        <f aca="false">Tabla_Simulada!E557-Tabla_ValidaciónMétodo!E557</f>
        <v>0</v>
      </c>
      <c r="F557" s="81" t="n">
        <f aca="false">Tabla_Simulada!F557-Tabla_ValidaciónMétodo!F557</f>
        <v>0</v>
      </c>
      <c r="G557" s="81" t="n">
        <f aca="false">Tabla_Simulada!G557-Tabla_ValidaciónMétodo!G557</f>
        <v>0</v>
      </c>
      <c r="H557" s="81" t="n">
        <f aca="false">Tabla_Simulada!H557-Tabla_ValidaciónMétodo!H557</f>
        <v>0</v>
      </c>
      <c r="I557" s="94" t="n">
        <f aca="false">Tabla_Simulada!I557-Tabla_ValidaciónMétodo!I557</f>
        <v>0</v>
      </c>
      <c r="J557" s="81" t="n">
        <f aca="false">Tabla_Simulada!J557-Tabla_ValidaciónMétodo!J557</f>
        <v>0</v>
      </c>
      <c r="K557" s="94" t="n">
        <f aca="false">Tabla_Simulada!K557-Tabla_ValidaciónMétodo!K557</f>
        <v>0</v>
      </c>
      <c r="L557" s="81" t="n">
        <f aca="false">Tabla_Simulada!L557-Tabla_ValidaciónMétodo!L557</f>
        <v>0</v>
      </c>
      <c r="M557" s="94" t="n">
        <f aca="false">Tabla_Simulada!M557-Tabla_ValidaciónMétodo!M557</f>
        <v>0</v>
      </c>
      <c r="N557" s="81" t="n">
        <f aca="false">Tabla_Simulada!N557-Tabla_ValidaciónMétodo!N557</f>
        <v>0</v>
      </c>
      <c r="O557" s="81" t="n">
        <f aca="false">Tabla_Simulada!P557-Tabla_ValidaciónMétodo!P557</f>
        <v>0</v>
      </c>
      <c r="P557" s="81" t="n">
        <f aca="false">Tabla_Simulada!Q557-Tabla_ValidaciónMétodo!Q557</f>
        <v>0</v>
      </c>
      <c r="Q557" s="81" t="n">
        <f aca="false">Tabla_Simulada!R557-Tabla_ValidaciónMétodo!R557</f>
        <v>0</v>
      </c>
      <c r="S557" s="81" t="n">
        <f aca="false">Tabla_Simulada!T557-Tabla_ValidaciónMétodo!T557</f>
        <v>0</v>
      </c>
      <c r="T557" s="81" t="n">
        <f aca="false">Tabla_Simulada!U557-Tabla_ValidaciónMétodo!U557</f>
        <v>0</v>
      </c>
      <c r="U557" s="81" t="n">
        <f aca="false">Tabla_Simulada!V557-Tabla_ValidaciónMétodo!V557</f>
        <v>0</v>
      </c>
      <c r="V557" s="81" t="n">
        <f aca="false">Tabla_Simulada!W557-Tabla_ValidaciónMétodo!W557</f>
        <v>0</v>
      </c>
      <c r="W557" s="81" t="n">
        <f aca="false">Tabla_Simulada!X557-Tabla_ValidaciónMétodo!X557</f>
        <v>0</v>
      </c>
      <c r="X557" s="81" t="n">
        <f aca="false">Tabla_Simulada!Y557-Tabla_ValidaciónMétodo!Y557</f>
        <v>0</v>
      </c>
      <c r="Y557" s="81" t="n">
        <f aca="false">Tabla_Simulada!Z557-Tabla_ValidaciónMétodo!Z557</f>
        <v>0</v>
      </c>
      <c r="Z557" s="81" t="n">
        <f aca="false">Tabla_Simulada!AA557-Tabla_ValidaciónMétodo!AA557</f>
        <v>0</v>
      </c>
      <c r="AC557" s="91" t="n">
        <f aca="false">Tabla_Simulada!AD557-Tabla_ValidaciónMétodo!AD557</f>
        <v>0</v>
      </c>
      <c r="AD557" s="92" t="n">
        <f aca="false">Tabla_Simulada!AE557-Tabla_ValidaciónMétodo!AE557</f>
        <v>0</v>
      </c>
      <c r="AE557" s="93" t="n">
        <f aca="false">Tabla_Simulada!AF557-Tabla_ValidaciónMétodo!AF557</f>
        <v>0</v>
      </c>
      <c r="AF557" s="92" t="n">
        <f aca="false">Tabla_Simulada!AG557-Tabla_ValidaciónMétodo!AG557</f>
        <v>0</v>
      </c>
      <c r="AG557" s="92" t="n">
        <f aca="false">Tabla_Simulada!AH557-Tabla_ValidaciónMétodo!AH557</f>
        <v>0</v>
      </c>
      <c r="AH557" s="92" t="n">
        <f aca="false">Tabla_Simulada!AI557-Tabla_ValidaciónMétodo!AI557</f>
        <v>0</v>
      </c>
      <c r="AI557" s="92" t="n">
        <f aca="false">Tabla_Simulada!AJ557-Tabla_ValidaciónMétodo!AJ557</f>
        <v>0</v>
      </c>
      <c r="AJ557" s="92" t="n">
        <f aca="false">Tabla_Simulada!AK557-Tabla_ValidaciónMétodo!AK557</f>
        <v>0</v>
      </c>
      <c r="AK557" s="92" t="n">
        <f aca="false">Tabla_Simulada!AL557-Tabla_ValidaciónMétodo!AL557</f>
        <v>0</v>
      </c>
      <c r="AL557" s="92" t="n">
        <f aca="false">Tabla_Simulada!AM557-Tabla_ValidaciónMétodo!AM557</f>
        <v>0</v>
      </c>
      <c r="AM557" s="92" t="n">
        <f aca="false">Tabla_Simulada!AN557-Tabla_ValidaciónMétodo!AN557</f>
        <v>0</v>
      </c>
      <c r="AO557" s="94" t="n">
        <f aca="false">Tabla_Simulada!AP557-Tabla_ValidaciónMétodo!AP557</f>
        <v>0</v>
      </c>
      <c r="AP557" s="81" t="n">
        <f aca="false">Tabla_Simulada!AQ557-Tabla_ValidaciónMétodo!AQ557</f>
        <v>0</v>
      </c>
      <c r="AQ557" s="94" t="n">
        <f aca="false">Tabla_Simulada!AR557-Tabla_ValidaciónMétodo!AR557</f>
        <v>0</v>
      </c>
      <c r="AR557" s="81" t="n">
        <f aca="false">Tabla_Simulada!AS557-Tabla_ValidaciónMétodo!AS557</f>
        <v>0</v>
      </c>
      <c r="AS557" s="94" t="n">
        <f aca="false">Tabla_Simulada!AT557-Tabla_ValidaciónMétodo!AT557</f>
        <v>0</v>
      </c>
      <c r="AT557" s="81" t="n">
        <f aca="false">Tabla_Simulada!AU557-Tabla_ValidaciónMétodo!AU557</f>
        <v>0</v>
      </c>
      <c r="AU557" s="94" t="n">
        <f aca="false">Tabla_Simulada!AV557-Tabla_ValidaciónMétodo!AV557</f>
        <v>0</v>
      </c>
      <c r="AV557" s="81" t="n">
        <f aca="false">Tabla_Simulada!AW557-Tabla_ValidaciónMétodo!AW557</f>
        <v>0</v>
      </c>
      <c r="AW557" s="94" t="n">
        <f aca="false">Tabla_Simulada!AX557-Tabla_ValidaciónMétodo!AX557</f>
        <v>0</v>
      </c>
      <c r="AX557" s="81" t="n">
        <f aca="false">Tabla_Simulada!AY557-Tabla_ValidaciónMétodo!AY557</f>
        <v>0</v>
      </c>
    </row>
    <row r="558" customFormat="false" ht="13.8" hidden="false" customHeight="false" outlineLevel="0" collapsed="false">
      <c r="A558" s="89" t="s">
        <v>62</v>
      </c>
      <c r="B558" s="81" t="n">
        <f aca="false">Tabla_Simulada!B558-Tabla_ValidaciónMétodo!B558</f>
        <v>0</v>
      </c>
      <c r="C558" s="81" t="n">
        <f aca="false">Tabla_Simulada!C558-Tabla_ValidaciónMétodo!C558</f>
        <v>0</v>
      </c>
      <c r="D558" s="81" t="n">
        <f aca="false">Tabla_Simulada!D558-Tabla_ValidaciónMétodo!D558</f>
        <v>0</v>
      </c>
      <c r="E558" s="81" t="n">
        <f aca="false">Tabla_Simulada!E558-Tabla_ValidaciónMétodo!E558</f>
        <v>0</v>
      </c>
      <c r="F558" s="81" t="n">
        <f aca="false">Tabla_Simulada!F558-Tabla_ValidaciónMétodo!F558</f>
        <v>0</v>
      </c>
      <c r="G558" s="81" t="n">
        <f aca="false">Tabla_Simulada!G558-Tabla_ValidaciónMétodo!G558</f>
        <v>0</v>
      </c>
      <c r="H558" s="81" t="n">
        <f aca="false">Tabla_Simulada!H558-Tabla_ValidaciónMétodo!H558</f>
        <v>0</v>
      </c>
      <c r="I558" s="94" t="n">
        <f aca="false">Tabla_Simulada!I558-Tabla_ValidaciónMétodo!I558</f>
        <v>0</v>
      </c>
      <c r="J558" s="81" t="n">
        <f aca="false">Tabla_Simulada!J558-Tabla_ValidaciónMétodo!J558</f>
        <v>0</v>
      </c>
      <c r="K558" s="94" t="n">
        <f aca="false">Tabla_Simulada!K558-Tabla_ValidaciónMétodo!K558</f>
        <v>0</v>
      </c>
      <c r="L558" s="81" t="n">
        <f aca="false">Tabla_Simulada!L558-Tabla_ValidaciónMétodo!L558</f>
        <v>0</v>
      </c>
      <c r="M558" s="94" t="n">
        <f aca="false">Tabla_Simulada!M558-Tabla_ValidaciónMétodo!M558</f>
        <v>0</v>
      </c>
      <c r="N558" s="81" t="n">
        <f aca="false">Tabla_Simulada!N558-Tabla_ValidaciónMétodo!N558</f>
        <v>0</v>
      </c>
      <c r="O558" s="81" t="n">
        <f aca="false">Tabla_Simulada!P558-Tabla_ValidaciónMétodo!P558</f>
        <v>0</v>
      </c>
      <c r="P558" s="81" t="n">
        <f aca="false">Tabla_Simulada!Q558-Tabla_ValidaciónMétodo!Q558</f>
        <v>0</v>
      </c>
      <c r="Q558" s="81" t="n">
        <f aca="false">Tabla_Simulada!R558-Tabla_ValidaciónMétodo!R558</f>
        <v>0</v>
      </c>
      <c r="S558" s="81" t="n">
        <f aca="false">Tabla_Simulada!T558-Tabla_ValidaciónMétodo!T558</f>
        <v>0</v>
      </c>
      <c r="T558" s="81" t="n">
        <f aca="false">Tabla_Simulada!U558-Tabla_ValidaciónMétodo!U558</f>
        <v>0</v>
      </c>
      <c r="U558" s="81" t="n">
        <f aca="false">Tabla_Simulada!V558-Tabla_ValidaciónMétodo!V558</f>
        <v>0</v>
      </c>
      <c r="V558" s="81" t="n">
        <f aca="false">Tabla_Simulada!W558-Tabla_ValidaciónMétodo!W558</f>
        <v>0</v>
      </c>
      <c r="W558" s="81" t="n">
        <f aca="false">Tabla_Simulada!X558-Tabla_ValidaciónMétodo!X558</f>
        <v>0</v>
      </c>
      <c r="X558" s="81" t="n">
        <f aca="false">Tabla_Simulada!Y558-Tabla_ValidaciónMétodo!Y558</f>
        <v>0</v>
      </c>
      <c r="Y558" s="81" t="n">
        <f aca="false">Tabla_Simulada!Z558-Tabla_ValidaciónMétodo!Z558</f>
        <v>0</v>
      </c>
      <c r="Z558" s="81" t="n">
        <f aca="false">Tabla_Simulada!AA558-Tabla_ValidaciónMétodo!AA558</f>
        <v>0</v>
      </c>
      <c r="AC558" s="91" t="n">
        <f aca="false">Tabla_Simulada!AD558-Tabla_ValidaciónMétodo!AD558</f>
        <v>0</v>
      </c>
      <c r="AD558" s="92" t="n">
        <f aca="false">Tabla_Simulada!AE558-Tabla_ValidaciónMétodo!AE558</f>
        <v>0</v>
      </c>
      <c r="AE558" s="93" t="n">
        <f aca="false">Tabla_Simulada!AF558-Tabla_ValidaciónMétodo!AF558</f>
        <v>0</v>
      </c>
      <c r="AF558" s="92" t="n">
        <f aca="false">Tabla_Simulada!AG558-Tabla_ValidaciónMétodo!AG558</f>
        <v>0</v>
      </c>
      <c r="AG558" s="92" t="n">
        <f aca="false">Tabla_Simulada!AH558-Tabla_ValidaciónMétodo!AH558</f>
        <v>0</v>
      </c>
      <c r="AH558" s="92" t="n">
        <f aca="false">Tabla_Simulada!AI558-Tabla_ValidaciónMétodo!AI558</f>
        <v>0</v>
      </c>
      <c r="AI558" s="92" t="n">
        <f aca="false">Tabla_Simulada!AJ558-Tabla_ValidaciónMétodo!AJ558</f>
        <v>0</v>
      </c>
      <c r="AJ558" s="92" t="n">
        <f aca="false">Tabla_Simulada!AK558-Tabla_ValidaciónMétodo!AK558</f>
        <v>0</v>
      </c>
      <c r="AK558" s="92" t="n">
        <f aca="false">Tabla_Simulada!AL558-Tabla_ValidaciónMétodo!AL558</f>
        <v>0</v>
      </c>
      <c r="AL558" s="92" t="n">
        <f aca="false">Tabla_Simulada!AM558-Tabla_ValidaciónMétodo!AM558</f>
        <v>0</v>
      </c>
      <c r="AM558" s="92" t="n">
        <f aca="false">Tabla_Simulada!AN558-Tabla_ValidaciónMétodo!AN558</f>
        <v>0</v>
      </c>
      <c r="AO558" s="94" t="n">
        <f aca="false">Tabla_Simulada!AP558-Tabla_ValidaciónMétodo!AP558</f>
        <v>0</v>
      </c>
      <c r="AP558" s="81" t="n">
        <f aca="false">Tabla_Simulada!AQ558-Tabla_ValidaciónMétodo!AQ558</f>
        <v>0</v>
      </c>
      <c r="AQ558" s="94" t="n">
        <f aca="false">Tabla_Simulada!AR558-Tabla_ValidaciónMétodo!AR558</f>
        <v>0</v>
      </c>
      <c r="AR558" s="81" t="n">
        <f aca="false">Tabla_Simulada!AS558-Tabla_ValidaciónMétodo!AS558</f>
        <v>0</v>
      </c>
      <c r="AS558" s="94" t="n">
        <f aca="false">Tabla_Simulada!AT558-Tabla_ValidaciónMétodo!AT558</f>
        <v>0</v>
      </c>
      <c r="AT558" s="81" t="n">
        <f aca="false">Tabla_Simulada!AU558-Tabla_ValidaciónMétodo!AU558</f>
        <v>0</v>
      </c>
      <c r="AU558" s="94" t="n">
        <f aca="false">Tabla_Simulada!AV558-Tabla_ValidaciónMétodo!AV558</f>
        <v>0</v>
      </c>
      <c r="AV558" s="81" t="n">
        <f aca="false">Tabla_Simulada!AW558-Tabla_ValidaciónMétodo!AW558</f>
        <v>0</v>
      </c>
      <c r="AW558" s="94" t="n">
        <f aca="false">Tabla_Simulada!AX558-Tabla_ValidaciónMétodo!AX558</f>
        <v>0</v>
      </c>
      <c r="AX558" s="81" t="n">
        <f aca="false">Tabla_Simulada!AY558-Tabla_ValidaciónMétodo!AY558</f>
        <v>0</v>
      </c>
    </row>
    <row r="559" customFormat="false" ht="13.8" hidden="false" customHeight="false" outlineLevel="0" collapsed="false">
      <c r="A559" s="89" t="s">
        <v>63</v>
      </c>
      <c r="B559" s="81" t="n">
        <f aca="false">Tabla_Simulada!B559-Tabla_ValidaciónMétodo!B559</f>
        <v>0</v>
      </c>
      <c r="C559" s="81" t="n">
        <f aca="false">Tabla_Simulada!C559-Tabla_ValidaciónMétodo!C559</f>
        <v>0</v>
      </c>
      <c r="D559" s="81" t="n">
        <f aca="false">Tabla_Simulada!D559-Tabla_ValidaciónMétodo!D559</f>
        <v>0</v>
      </c>
      <c r="E559" s="81" t="n">
        <f aca="false">Tabla_Simulada!E559-Tabla_ValidaciónMétodo!E559</f>
        <v>0</v>
      </c>
      <c r="F559" s="81" t="n">
        <f aca="false">Tabla_Simulada!F559-Tabla_ValidaciónMétodo!F559</f>
        <v>0</v>
      </c>
      <c r="G559" s="81" t="n">
        <f aca="false">Tabla_Simulada!G559-Tabla_ValidaciónMétodo!G559</f>
        <v>0</v>
      </c>
      <c r="H559" s="81" t="n">
        <f aca="false">Tabla_Simulada!H559-Tabla_ValidaciónMétodo!H559</f>
        <v>0</v>
      </c>
      <c r="I559" s="94" t="n">
        <f aca="false">Tabla_Simulada!I559-Tabla_ValidaciónMétodo!I559</f>
        <v>0</v>
      </c>
      <c r="J559" s="81" t="n">
        <f aca="false">Tabla_Simulada!J559-Tabla_ValidaciónMétodo!J559</f>
        <v>0</v>
      </c>
      <c r="K559" s="94" t="n">
        <f aca="false">Tabla_Simulada!K559-Tabla_ValidaciónMétodo!K559</f>
        <v>0</v>
      </c>
      <c r="L559" s="81" t="n">
        <f aca="false">Tabla_Simulada!L559-Tabla_ValidaciónMétodo!L559</f>
        <v>0</v>
      </c>
      <c r="M559" s="94" t="n">
        <f aca="false">Tabla_Simulada!M559-Tabla_ValidaciónMétodo!M559</f>
        <v>0</v>
      </c>
      <c r="N559" s="81" t="n">
        <f aca="false">Tabla_Simulada!N559-Tabla_ValidaciónMétodo!N559</f>
        <v>0</v>
      </c>
      <c r="O559" s="81" t="n">
        <f aca="false">Tabla_Simulada!P559-Tabla_ValidaciónMétodo!P559</f>
        <v>0</v>
      </c>
      <c r="P559" s="81" t="n">
        <f aca="false">Tabla_Simulada!Q559-Tabla_ValidaciónMétodo!Q559</f>
        <v>0</v>
      </c>
      <c r="Q559" s="81" t="n">
        <f aca="false">Tabla_Simulada!R559-Tabla_ValidaciónMétodo!R559</f>
        <v>0</v>
      </c>
      <c r="S559" s="81" t="n">
        <f aca="false">Tabla_Simulada!T559-Tabla_ValidaciónMétodo!T559</f>
        <v>0</v>
      </c>
      <c r="T559" s="81" t="n">
        <f aca="false">Tabla_Simulada!U559-Tabla_ValidaciónMétodo!U559</f>
        <v>0</v>
      </c>
      <c r="U559" s="81" t="n">
        <f aca="false">Tabla_Simulada!V559-Tabla_ValidaciónMétodo!V559</f>
        <v>0</v>
      </c>
      <c r="V559" s="81" t="n">
        <f aca="false">Tabla_Simulada!W559-Tabla_ValidaciónMétodo!W559</f>
        <v>0</v>
      </c>
      <c r="W559" s="81" t="n">
        <f aca="false">Tabla_Simulada!X559-Tabla_ValidaciónMétodo!X559</f>
        <v>0</v>
      </c>
      <c r="X559" s="81" t="n">
        <f aca="false">Tabla_Simulada!Y559-Tabla_ValidaciónMétodo!Y559</f>
        <v>0</v>
      </c>
      <c r="Y559" s="81" t="n">
        <f aca="false">Tabla_Simulada!Z559-Tabla_ValidaciónMétodo!Z559</f>
        <v>0</v>
      </c>
      <c r="Z559" s="81" t="n">
        <f aca="false">Tabla_Simulada!AA559-Tabla_ValidaciónMétodo!AA559</f>
        <v>0</v>
      </c>
      <c r="AC559" s="91" t="n">
        <f aca="false">Tabla_Simulada!AD559-Tabla_ValidaciónMétodo!AD559</f>
        <v>0</v>
      </c>
      <c r="AD559" s="92" t="n">
        <f aca="false">Tabla_Simulada!AE559-Tabla_ValidaciónMétodo!AE559</f>
        <v>0</v>
      </c>
      <c r="AE559" s="93" t="n">
        <f aca="false">Tabla_Simulada!AF559-Tabla_ValidaciónMétodo!AF559</f>
        <v>0</v>
      </c>
      <c r="AF559" s="92" t="n">
        <f aca="false">Tabla_Simulada!AG559-Tabla_ValidaciónMétodo!AG559</f>
        <v>0</v>
      </c>
      <c r="AG559" s="92" t="n">
        <f aca="false">Tabla_Simulada!AH559-Tabla_ValidaciónMétodo!AH559</f>
        <v>0</v>
      </c>
      <c r="AH559" s="92" t="n">
        <f aca="false">Tabla_Simulada!AI559-Tabla_ValidaciónMétodo!AI559</f>
        <v>0</v>
      </c>
      <c r="AI559" s="92" t="n">
        <f aca="false">Tabla_Simulada!AJ559-Tabla_ValidaciónMétodo!AJ559</f>
        <v>0</v>
      </c>
      <c r="AJ559" s="92" t="n">
        <f aca="false">Tabla_Simulada!AK559-Tabla_ValidaciónMétodo!AK559</f>
        <v>0</v>
      </c>
      <c r="AK559" s="92" t="n">
        <f aca="false">Tabla_Simulada!AL559-Tabla_ValidaciónMétodo!AL559</f>
        <v>0</v>
      </c>
      <c r="AL559" s="92" t="n">
        <f aca="false">Tabla_Simulada!AM559-Tabla_ValidaciónMétodo!AM559</f>
        <v>0</v>
      </c>
      <c r="AM559" s="92" t="n">
        <f aca="false">Tabla_Simulada!AN559-Tabla_ValidaciónMétodo!AN559</f>
        <v>0</v>
      </c>
      <c r="AO559" s="94" t="n">
        <f aca="false">Tabla_Simulada!AP559-Tabla_ValidaciónMétodo!AP559</f>
        <v>0</v>
      </c>
      <c r="AP559" s="81" t="n">
        <f aca="false">Tabla_Simulada!AQ559-Tabla_ValidaciónMétodo!AQ559</f>
        <v>0</v>
      </c>
      <c r="AQ559" s="94" t="n">
        <f aca="false">Tabla_Simulada!AR559-Tabla_ValidaciónMétodo!AR559</f>
        <v>0</v>
      </c>
      <c r="AR559" s="81" t="n">
        <f aca="false">Tabla_Simulada!AS559-Tabla_ValidaciónMétodo!AS559</f>
        <v>0</v>
      </c>
      <c r="AS559" s="94" t="n">
        <f aca="false">Tabla_Simulada!AT559-Tabla_ValidaciónMétodo!AT559</f>
        <v>0</v>
      </c>
      <c r="AT559" s="81" t="n">
        <f aca="false">Tabla_Simulada!AU559-Tabla_ValidaciónMétodo!AU559</f>
        <v>0</v>
      </c>
      <c r="AU559" s="94" t="n">
        <f aca="false">Tabla_Simulada!AV559-Tabla_ValidaciónMétodo!AV559</f>
        <v>0</v>
      </c>
      <c r="AV559" s="81" t="n">
        <f aca="false">Tabla_Simulada!AW559-Tabla_ValidaciónMétodo!AW559</f>
        <v>0</v>
      </c>
      <c r="AW559" s="94" t="n">
        <f aca="false">Tabla_Simulada!AX559-Tabla_ValidaciónMétodo!AX559</f>
        <v>0</v>
      </c>
      <c r="AX559" s="81" t="n">
        <f aca="false">Tabla_Simulada!AY559-Tabla_ValidaciónMétodo!AY559</f>
        <v>0</v>
      </c>
    </row>
    <row r="560" customFormat="false" ht="13.8" hidden="false" customHeight="false" outlineLevel="0" collapsed="false">
      <c r="A560" s="89" t="s">
        <v>64</v>
      </c>
      <c r="B560" s="81" t="n">
        <f aca="false">Tabla_Simulada!B560-Tabla_ValidaciónMétodo!B560</f>
        <v>0</v>
      </c>
      <c r="C560" s="81" t="n">
        <f aca="false">Tabla_Simulada!C560-Tabla_ValidaciónMétodo!C560</f>
        <v>0</v>
      </c>
      <c r="D560" s="81" t="n">
        <f aca="false">Tabla_Simulada!D560-Tabla_ValidaciónMétodo!D560</f>
        <v>0</v>
      </c>
      <c r="E560" s="81" t="n">
        <f aca="false">Tabla_Simulada!E560-Tabla_ValidaciónMétodo!E560</f>
        <v>0</v>
      </c>
      <c r="F560" s="81" t="n">
        <f aca="false">Tabla_Simulada!F560-Tabla_ValidaciónMétodo!F560</f>
        <v>0</v>
      </c>
      <c r="G560" s="81" t="n">
        <f aca="false">Tabla_Simulada!G560-Tabla_ValidaciónMétodo!G560</f>
        <v>0</v>
      </c>
      <c r="H560" s="81" t="n">
        <f aca="false">Tabla_Simulada!H560-Tabla_ValidaciónMétodo!H560</f>
        <v>0</v>
      </c>
      <c r="I560" s="94" t="n">
        <f aca="false">Tabla_Simulada!I560-Tabla_ValidaciónMétodo!I560</f>
        <v>0</v>
      </c>
      <c r="J560" s="81" t="n">
        <f aca="false">Tabla_Simulada!J560-Tabla_ValidaciónMétodo!J560</f>
        <v>0</v>
      </c>
      <c r="K560" s="94" t="n">
        <f aca="false">Tabla_Simulada!K560-Tabla_ValidaciónMétodo!K560</f>
        <v>0</v>
      </c>
      <c r="L560" s="81" t="n">
        <f aca="false">Tabla_Simulada!L560-Tabla_ValidaciónMétodo!L560</f>
        <v>0</v>
      </c>
      <c r="M560" s="94" t="n">
        <f aca="false">Tabla_Simulada!M560-Tabla_ValidaciónMétodo!M560</f>
        <v>0</v>
      </c>
      <c r="N560" s="81" t="n">
        <f aca="false">Tabla_Simulada!N560-Tabla_ValidaciónMétodo!N560</f>
        <v>0</v>
      </c>
      <c r="O560" s="81" t="n">
        <f aca="false">Tabla_Simulada!P560-Tabla_ValidaciónMétodo!P560</f>
        <v>0</v>
      </c>
      <c r="P560" s="81" t="n">
        <f aca="false">Tabla_Simulada!Q560-Tabla_ValidaciónMétodo!Q560</f>
        <v>0</v>
      </c>
      <c r="Q560" s="81" t="n">
        <f aca="false">Tabla_Simulada!R560-Tabla_ValidaciónMétodo!R560</f>
        <v>0</v>
      </c>
      <c r="S560" s="81" t="n">
        <f aca="false">Tabla_Simulada!T560-Tabla_ValidaciónMétodo!T560</f>
        <v>0</v>
      </c>
      <c r="T560" s="81" t="n">
        <f aca="false">Tabla_Simulada!U560-Tabla_ValidaciónMétodo!U560</f>
        <v>0</v>
      </c>
      <c r="U560" s="81" t="n">
        <f aca="false">Tabla_Simulada!V560-Tabla_ValidaciónMétodo!V560</f>
        <v>0</v>
      </c>
      <c r="V560" s="81" t="n">
        <f aca="false">Tabla_Simulada!W560-Tabla_ValidaciónMétodo!W560</f>
        <v>0</v>
      </c>
      <c r="W560" s="81" t="n">
        <f aca="false">Tabla_Simulada!X560-Tabla_ValidaciónMétodo!X560</f>
        <v>0</v>
      </c>
      <c r="X560" s="81" t="n">
        <f aca="false">Tabla_Simulada!Y560-Tabla_ValidaciónMétodo!Y560</f>
        <v>0</v>
      </c>
      <c r="Y560" s="81" t="n">
        <f aca="false">Tabla_Simulada!Z560-Tabla_ValidaciónMétodo!Z560</f>
        <v>0</v>
      </c>
      <c r="Z560" s="81" t="n">
        <f aca="false">Tabla_Simulada!AA560-Tabla_ValidaciónMétodo!AA560</f>
        <v>0</v>
      </c>
      <c r="AC560" s="91" t="n">
        <f aca="false">Tabla_Simulada!AD560-Tabla_ValidaciónMétodo!AD560</f>
        <v>0</v>
      </c>
      <c r="AD560" s="92" t="n">
        <f aca="false">Tabla_Simulada!AE560-Tabla_ValidaciónMétodo!AE560</f>
        <v>0</v>
      </c>
      <c r="AE560" s="93" t="n">
        <f aca="false">Tabla_Simulada!AF560-Tabla_ValidaciónMétodo!AF560</f>
        <v>0</v>
      </c>
      <c r="AF560" s="92" t="n">
        <f aca="false">Tabla_Simulada!AG560-Tabla_ValidaciónMétodo!AG560</f>
        <v>0</v>
      </c>
      <c r="AG560" s="92" t="n">
        <f aca="false">Tabla_Simulada!AH560-Tabla_ValidaciónMétodo!AH560</f>
        <v>0</v>
      </c>
      <c r="AH560" s="92" t="n">
        <f aca="false">Tabla_Simulada!AI560-Tabla_ValidaciónMétodo!AI560</f>
        <v>0</v>
      </c>
      <c r="AI560" s="92" t="n">
        <f aca="false">Tabla_Simulada!AJ560-Tabla_ValidaciónMétodo!AJ560</f>
        <v>0</v>
      </c>
      <c r="AJ560" s="92" t="n">
        <f aca="false">Tabla_Simulada!AK560-Tabla_ValidaciónMétodo!AK560</f>
        <v>0</v>
      </c>
      <c r="AK560" s="92" t="n">
        <f aca="false">Tabla_Simulada!AL560-Tabla_ValidaciónMétodo!AL560</f>
        <v>0</v>
      </c>
      <c r="AL560" s="92" t="n">
        <f aca="false">Tabla_Simulada!AM560-Tabla_ValidaciónMétodo!AM560</f>
        <v>0</v>
      </c>
      <c r="AM560" s="92" t="n">
        <f aca="false">Tabla_Simulada!AN560-Tabla_ValidaciónMétodo!AN560</f>
        <v>0</v>
      </c>
      <c r="AO560" s="94" t="n">
        <f aca="false">Tabla_Simulada!AP560-Tabla_ValidaciónMétodo!AP560</f>
        <v>0</v>
      </c>
      <c r="AP560" s="81" t="n">
        <f aca="false">Tabla_Simulada!AQ560-Tabla_ValidaciónMétodo!AQ560</f>
        <v>0</v>
      </c>
      <c r="AQ560" s="94" t="n">
        <f aca="false">Tabla_Simulada!AR560-Tabla_ValidaciónMétodo!AR560</f>
        <v>0</v>
      </c>
      <c r="AR560" s="81" t="n">
        <f aca="false">Tabla_Simulada!AS560-Tabla_ValidaciónMétodo!AS560</f>
        <v>0</v>
      </c>
      <c r="AS560" s="94" t="n">
        <f aca="false">Tabla_Simulada!AT560-Tabla_ValidaciónMétodo!AT560</f>
        <v>0</v>
      </c>
      <c r="AT560" s="81" t="n">
        <f aca="false">Tabla_Simulada!AU560-Tabla_ValidaciónMétodo!AU560</f>
        <v>0</v>
      </c>
      <c r="AU560" s="94" t="n">
        <f aca="false">Tabla_Simulada!AV560-Tabla_ValidaciónMétodo!AV560</f>
        <v>0</v>
      </c>
      <c r="AV560" s="81" t="n">
        <f aca="false">Tabla_Simulada!AW560-Tabla_ValidaciónMétodo!AW560</f>
        <v>0</v>
      </c>
      <c r="AW560" s="94" t="n">
        <f aca="false">Tabla_Simulada!AX560-Tabla_ValidaciónMétodo!AX560</f>
        <v>0</v>
      </c>
      <c r="AX560" s="81" t="n">
        <f aca="false">Tabla_Simulada!AY560-Tabla_ValidaciónMétodo!AY560</f>
        <v>0</v>
      </c>
    </row>
    <row r="561" customFormat="false" ht="13.8" hidden="false" customHeight="false" outlineLevel="0" collapsed="false">
      <c r="A561" s="89" t="s">
        <v>65</v>
      </c>
      <c r="B561" s="81" t="n">
        <f aca="false">Tabla_Simulada!B561-Tabla_ValidaciónMétodo!B561</f>
        <v>0</v>
      </c>
      <c r="C561" s="81" t="n">
        <f aca="false">Tabla_Simulada!C561-Tabla_ValidaciónMétodo!C561</f>
        <v>0</v>
      </c>
      <c r="D561" s="81" t="n">
        <f aca="false">Tabla_Simulada!D561-Tabla_ValidaciónMétodo!D561</f>
        <v>0</v>
      </c>
      <c r="E561" s="81" t="n">
        <f aca="false">Tabla_Simulada!E561-Tabla_ValidaciónMétodo!E561</f>
        <v>0</v>
      </c>
      <c r="F561" s="81" t="n">
        <f aca="false">Tabla_Simulada!F561-Tabla_ValidaciónMétodo!F561</f>
        <v>0</v>
      </c>
      <c r="G561" s="81" t="n">
        <f aca="false">Tabla_Simulada!G561-Tabla_ValidaciónMétodo!G561</f>
        <v>0</v>
      </c>
      <c r="H561" s="81" t="n">
        <f aca="false">Tabla_Simulada!H561-Tabla_ValidaciónMétodo!H561</f>
        <v>0</v>
      </c>
      <c r="I561" s="94" t="n">
        <f aca="false">Tabla_Simulada!I561-Tabla_ValidaciónMétodo!I561</f>
        <v>0</v>
      </c>
      <c r="J561" s="81" t="n">
        <f aca="false">Tabla_Simulada!J561-Tabla_ValidaciónMétodo!J561</f>
        <v>0</v>
      </c>
      <c r="K561" s="94" t="n">
        <f aca="false">Tabla_Simulada!K561-Tabla_ValidaciónMétodo!K561</f>
        <v>0</v>
      </c>
      <c r="L561" s="81" t="n">
        <f aca="false">Tabla_Simulada!L561-Tabla_ValidaciónMétodo!L561</f>
        <v>0</v>
      </c>
      <c r="M561" s="94" t="n">
        <f aca="false">Tabla_Simulada!M561-Tabla_ValidaciónMétodo!M561</f>
        <v>0</v>
      </c>
      <c r="N561" s="81" t="n">
        <f aca="false">Tabla_Simulada!N561-Tabla_ValidaciónMétodo!N561</f>
        <v>0</v>
      </c>
      <c r="O561" s="81" t="n">
        <f aca="false">Tabla_Simulada!P561-Tabla_ValidaciónMétodo!P561</f>
        <v>0</v>
      </c>
      <c r="P561" s="81" t="n">
        <f aca="false">Tabla_Simulada!Q561-Tabla_ValidaciónMétodo!Q561</f>
        <v>0</v>
      </c>
      <c r="Q561" s="81" t="n">
        <f aca="false">Tabla_Simulada!R561-Tabla_ValidaciónMétodo!R561</f>
        <v>0</v>
      </c>
      <c r="S561" s="81" t="n">
        <f aca="false">Tabla_Simulada!T561-Tabla_ValidaciónMétodo!T561</f>
        <v>0</v>
      </c>
      <c r="T561" s="81" t="n">
        <f aca="false">Tabla_Simulada!U561-Tabla_ValidaciónMétodo!U561</f>
        <v>0</v>
      </c>
      <c r="U561" s="81" t="n">
        <f aca="false">Tabla_Simulada!V561-Tabla_ValidaciónMétodo!V561</f>
        <v>0</v>
      </c>
      <c r="V561" s="81" t="n">
        <f aca="false">Tabla_Simulada!W561-Tabla_ValidaciónMétodo!W561</f>
        <v>0</v>
      </c>
      <c r="W561" s="81" t="n">
        <f aca="false">Tabla_Simulada!X561-Tabla_ValidaciónMétodo!X561</f>
        <v>0</v>
      </c>
      <c r="X561" s="81" t="n">
        <f aca="false">Tabla_Simulada!Y561-Tabla_ValidaciónMétodo!Y561</f>
        <v>0</v>
      </c>
      <c r="Y561" s="81" t="n">
        <f aca="false">Tabla_Simulada!Z561-Tabla_ValidaciónMétodo!Z561</f>
        <v>0</v>
      </c>
      <c r="Z561" s="81" t="n">
        <f aca="false">Tabla_Simulada!AA561-Tabla_ValidaciónMétodo!AA561</f>
        <v>0</v>
      </c>
      <c r="AC561" s="91" t="n">
        <f aca="false">Tabla_Simulada!AD561-Tabla_ValidaciónMétodo!AD561</f>
        <v>0</v>
      </c>
      <c r="AD561" s="92" t="n">
        <f aca="false">Tabla_Simulada!AE561-Tabla_ValidaciónMétodo!AE561</f>
        <v>0</v>
      </c>
      <c r="AE561" s="93" t="n">
        <f aca="false">Tabla_Simulada!AF561-Tabla_ValidaciónMétodo!AF561</f>
        <v>0</v>
      </c>
      <c r="AF561" s="92" t="n">
        <f aca="false">Tabla_Simulada!AG561-Tabla_ValidaciónMétodo!AG561</f>
        <v>0</v>
      </c>
      <c r="AG561" s="92" t="n">
        <f aca="false">Tabla_Simulada!AH561-Tabla_ValidaciónMétodo!AH561</f>
        <v>0</v>
      </c>
      <c r="AH561" s="92" t="n">
        <f aca="false">Tabla_Simulada!AI561-Tabla_ValidaciónMétodo!AI561</f>
        <v>0</v>
      </c>
      <c r="AI561" s="92" t="n">
        <f aca="false">Tabla_Simulada!AJ561-Tabla_ValidaciónMétodo!AJ561</f>
        <v>0</v>
      </c>
      <c r="AJ561" s="92" t="n">
        <f aca="false">Tabla_Simulada!AK561-Tabla_ValidaciónMétodo!AK561</f>
        <v>0</v>
      </c>
      <c r="AK561" s="92" t="n">
        <f aca="false">Tabla_Simulada!AL561-Tabla_ValidaciónMétodo!AL561</f>
        <v>0</v>
      </c>
      <c r="AL561" s="92" t="n">
        <f aca="false">Tabla_Simulada!AM561-Tabla_ValidaciónMétodo!AM561</f>
        <v>0</v>
      </c>
      <c r="AM561" s="92" t="n">
        <f aca="false">Tabla_Simulada!AN561-Tabla_ValidaciónMétodo!AN561</f>
        <v>0</v>
      </c>
      <c r="AO561" s="94" t="n">
        <f aca="false">Tabla_Simulada!AP561-Tabla_ValidaciónMétodo!AP561</f>
        <v>0</v>
      </c>
      <c r="AP561" s="81" t="n">
        <f aca="false">Tabla_Simulada!AQ561-Tabla_ValidaciónMétodo!AQ561</f>
        <v>0</v>
      </c>
      <c r="AQ561" s="94" t="n">
        <f aca="false">Tabla_Simulada!AR561-Tabla_ValidaciónMétodo!AR561</f>
        <v>0</v>
      </c>
      <c r="AR561" s="81" t="n">
        <f aca="false">Tabla_Simulada!AS561-Tabla_ValidaciónMétodo!AS561</f>
        <v>0</v>
      </c>
      <c r="AS561" s="94" t="n">
        <f aca="false">Tabla_Simulada!AT561-Tabla_ValidaciónMétodo!AT561</f>
        <v>0</v>
      </c>
      <c r="AT561" s="81" t="n">
        <f aca="false">Tabla_Simulada!AU561-Tabla_ValidaciónMétodo!AU561</f>
        <v>0</v>
      </c>
      <c r="AU561" s="94" t="n">
        <f aca="false">Tabla_Simulada!AV561-Tabla_ValidaciónMétodo!AV561</f>
        <v>0</v>
      </c>
      <c r="AV561" s="81" t="n">
        <f aca="false">Tabla_Simulada!AW561-Tabla_ValidaciónMétodo!AW561</f>
        <v>0</v>
      </c>
      <c r="AW561" s="94" t="n">
        <f aca="false">Tabla_Simulada!AX561-Tabla_ValidaciónMétodo!AX561</f>
        <v>0</v>
      </c>
      <c r="AX561" s="81" t="n">
        <f aca="false">Tabla_Simulada!AY561-Tabla_ValidaciónMétodo!AY561</f>
        <v>0</v>
      </c>
    </row>
    <row r="562" customFormat="false" ht="13.8" hidden="false" customHeight="false" outlineLevel="0" collapsed="false">
      <c r="A562" s="89" t="s">
        <v>66</v>
      </c>
      <c r="B562" s="81" t="n">
        <f aca="false">Tabla_Simulada!B562-Tabla_ValidaciónMétodo!B562</f>
        <v>0</v>
      </c>
      <c r="C562" s="81" t="n">
        <f aca="false">Tabla_Simulada!C562-Tabla_ValidaciónMétodo!C562</f>
        <v>0</v>
      </c>
      <c r="D562" s="81" t="n">
        <f aca="false">Tabla_Simulada!D562-Tabla_ValidaciónMétodo!D562</f>
        <v>0</v>
      </c>
      <c r="E562" s="81" t="n">
        <f aca="false">Tabla_Simulada!E562-Tabla_ValidaciónMétodo!E562</f>
        <v>0</v>
      </c>
      <c r="F562" s="81" t="n">
        <f aca="false">Tabla_Simulada!F562-Tabla_ValidaciónMétodo!F562</f>
        <v>0</v>
      </c>
      <c r="G562" s="81" t="n">
        <f aca="false">Tabla_Simulada!G562-Tabla_ValidaciónMétodo!G562</f>
        <v>0</v>
      </c>
      <c r="H562" s="81" t="n">
        <f aca="false">Tabla_Simulada!H562-Tabla_ValidaciónMétodo!H562</f>
        <v>0</v>
      </c>
      <c r="I562" s="94" t="n">
        <f aca="false">Tabla_Simulada!I562-Tabla_ValidaciónMétodo!I562</f>
        <v>0</v>
      </c>
      <c r="J562" s="81" t="n">
        <f aca="false">Tabla_Simulada!J562-Tabla_ValidaciónMétodo!J562</f>
        <v>0</v>
      </c>
      <c r="K562" s="94" t="n">
        <f aca="false">Tabla_Simulada!K562-Tabla_ValidaciónMétodo!K562</f>
        <v>0</v>
      </c>
      <c r="L562" s="81" t="n">
        <f aca="false">Tabla_Simulada!L562-Tabla_ValidaciónMétodo!L562</f>
        <v>0</v>
      </c>
      <c r="M562" s="94" t="n">
        <f aca="false">Tabla_Simulada!M562-Tabla_ValidaciónMétodo!M562</f>
        <v>0</v>
      </c>
      <c r="N562" s="81" t="n">
        <f aca="false">Tabla_Simulada!N562-Tabla_ValidaciónMétodo!N562</f>
        <v>0</v>
      </c>
      <c r="O562" s="81" t="n">
        <f aca="false">Tabla_Simulada!P562-Tabla_ValidaciónMétodo!P562</f>
        <v>0</v>
      </c>
      <c r="P562" s="81" t="n">
        <f aca="false">Tabla_Simulada!Q562-Tabla_ValidaciónMétodo!Q562</f>
        <v>0</v>
      </c>
      <c r="Q562" s="81" t="n">
        <f aca="false">Tabla_Simulada!R562-Tabla_ValidaciónMétodo!R562</f>
        <v>0</v>
      </c>
      <c r="S562" s="81" t="n">
        <f aca="false">Tabla_Simulada!T562-Tabla_ValidaciónMétodo!T562</f>
        <v>0</v>
      </c>
      <c r="T562" s="81" t="n">
        <f aca="false">Tabla_Simulada!U562-Tabla_ValidaciónMétodo!U562</f>
        <v>0</v>
      </c>
      <c r="U562" s="81" t="n">
        <f aca="false">Tabla_Simulada!V562-Tabla_ValidaciónMétodo!V562</f>
        <v>0</v>
      </c>
      <c r="V562" s="81" t="n">
        <f aca="false">Tabla_Simulada!W562-Tabla_ValidaciónMétodo!W562</f>
        <v>0</v>
      </c>
      <c r="W562" s="81" t="n">
        <f aca="false">Tabla_Simulada!X562-Tabla_ValidaciónMétodo!X562</f>
        <v>0</v>
      </c>
      <c r="X562" s="81" t="n">
        <f aca="false">Tabla_Simulada!Y562-Tabla_ValidaciónMétodo!Y562</f>
        <v>0</v>
      </c>
      <c r="Y562" s="81" t="n">
        <f aca="false">Tabla_Simulada!Z562-Tabla_ValidaciónMétodo!Z562</f>
        <v>0</v>
      </c>
      <c r="Z562" s="81" t="n">
        <f aca="false">Tabla_Simulada!AA562-Tabla_ValidaciónMétodo!AA562</f>
        <v>0</v>
      </c>
      <c r="AC562" s="91" t="n">
        <f aca="false">Tabla_Simulada!AD562-Tabla_ValidaciónMétodo!AD562</f>
        <v>0</v>
      </c>
      <c r="AD562" s="92" t="n">
        <f aca="false">Tabla_Simulada!AE562-Tabla_ValidaciónMétodo!AE562</f>
        <v>0</v>
      </c>
      <c r="AE562" s="93" t="n">
        <f aca="false">Tabla_Simulada!AF562-Tabla_ValidaciónMétodo!AF562</f>
        <v>0</v>
      </c>
      <c r="AF562" s="92" t="n">
        <f aca="false">Tabla_Simulada!AG562-Tabla_ValidaciónMétodo!AG562</f>
        <v>0</v>
      </c>
      <c r="AG562" s="92" t="n">
        <f aca="false">Tabla_Simulada!AH562-Tabla_ValidaciónMétodo!AH562</f>
        <v>0</v>
      </c>
      <c r="AH562" s="92" t="n">
        <f aca="false">Tabla_Simulada!AI562-Tabla_ValidaciónMétodo!AI562</f>
        <v>0</v>
      </c>
      <c r="AI562" s="92" t="n">
        <f aca="false">Tabla_Simulada!AJ562-Tabla_ValidaciónMétodo!AJ562</f>
        <v>0</v>
      </c>
      <c r="AJ562" s="92" t="n">
        <f aca="false">Tabla_Simulada!AK562-Tabla_ValidaciónMétodo!AK562</f>
        <v>0</v>
      </c>
      <c r="AK562" s="92" t="n">
        <f aca="false">Tabla_Simulada!AL562-Tabla_ValidaciónMétodo!AL562</f>
        <v>0</v>
      </c>
      <c r="AL562" s="92" t="n">
        <f aca="false">Tabla_Simulada!AM562-Tabla_ValidaciónMétodo!AM562</f>
        <v>0</v>
      </c>
      <c r="AM562" s="92" t="n">
        <f aca="false">Tabla_Simulada!AN562-Tabla_ValidaciónMétodo!AN562</f>
        <v>0</v>
      </c>
      <c r="AO562" s="94" t="n">
        <f aca="false">Tabla_Simulada!AP562-Tabla_ValidaciónMétodo!AP562</f>
        <v>0</v>
      </c>
      <c r="AP562" s="81" t="n">
        <f aca="false">Tabla_Simulada!AQ562-Tabla_ValidaciónMétodo!AQ562</f>
        <v>0</v>
      </c>
      <c r="AQ562" s="94" t="n">
        <f aca="false">Tabla_Simulada!AR562-Tabla_ValidaciónMétodo!AR562</f>
        <v>0</v>
      </c>
      <c r="AR562" s="81" t="n">
        <f aca="false">Tabla_Simulada!AS562-Tabla_ValidaciónMétodo!AS562</f>
        <v>0</v>
      </c>
      <c r="AS562" s="94" t="n">
        <f aca="false">Tabla_Simulada!AT562-Tabla_ValidaciónMétodo!AT562</f>
        <v>0</v>
      </c>
      <c r="AT562" s="81" t="n">
        <f aca="false">Tabla_Simulada!AU562-Tabla_ValidaciónMétodo!AU562</f>
        <v>0</v>
      </c>
      <c r="AU562" s="94" t="n">
        <f aca="false">Tabla_Simulada!AV562-Tabla_ValidaciónMétodo!AV562</f>
        <v>0</v>
      </c>
      <c r="AV562" s="81" t="n">
        <f aca="false">Tabla_Simulada!AW562-Tabla_ValidaciónMétodo!AW562</f>
        <v>0</v>
      </c>
      <c r="AW562" s="94" t="n">
        <f aca="false">Tabla_Simulada!AX562-Tabla_ValidaciónMétodo!AX562</f>
        <v>0</v>
      </c>
      <c r="AX562" s="81" t="n">
        <f aca="false">Tabla_Simulada!AY562-Tabla_ValidaciónMétodo!AY562</f>
        <v>0</v>
      </c>
    </row>
    <row r="563" customFormat="false" ht="13.8" hidden="false" customHeight="false" outlineLevel="0" collapsed="false">
      <c r="A563" s="89" t="s">
        <v>67</v>
      </c>
      <c r="B563" s="81" t="n">
        <f aca="false">Tabla_Simulada!B563-Tabla_ValidaciónMétodo!B563</f>
        <v>0</v>
      </c>
      <c r="C563" s="81" t="n">
        <f aca="false">Tabla_Simulada!C563-Tabla_ValidaciónMétodo!C563</f>
        <v>0</v>
      </c>
      <c r="D563" s="81" t="n">
        <f aca="false">Tabla_Simulada!D563-Tabla_ValidaciónMétodo!D563</f>
        <v>0</v>
      </c>
      <c r="E563" s="81" t="n">
        <f aca="false">Tabla_Simulada!E563-Tabla_ValidaciónMétodo!E563</f>
        <v>0</v>
      </c>
      <c r="F563" s="81" t="n">
        <f aca="false">Tabla_Simulada!F563-Tabla_ValidaciónMétodo!F563</f>
        <v>0</v>
      </c>
      <c r="G563" s="81" t="n">
        <f aca="false">Tabla_Simulada!G563-Tabla_ValidaciónMétodo!G563</f>
        <v>0</v>
      </c>
      <c r="H563" s="81" t="n">
        <f aca="false">Tabla_Simulada!H563-Tabla_ValidaciónMétodo!H563</f>
        <v>0</v>
      </c>
      <c r="I563" s="94" t="n">
        <f aca="false">Tabla_Simulada!I563-Tabla_ValidaciónMétodo!I563</f>
        <v>0</v>
      </c>
      <c r="J563" s="81" t="n">
        <f aca="false">Tabla_Simulada!J563-Tabla_ValidaciónMétodo!J563</f>
        <v>0</v>
      </c>
      <c r="K563" s="94" t="n">
        <f aca="false">Tabla_Simulada!K563-Tabla_ValidaciónMétodo!K563</f>
        <v>0</v>
      </c>
      <c r="L563" s="81" t="n">
        <f aca="false">Tabla_Simulada!L563-Tabla_ValidaciónMétodo!L563</f>
        <v>0</v>
      </c>
      <c r="M563" s="94" t="n">
        <f aca="false">Tabla_Simulada!M563-Tabla_ValidaciónMétodo!M563</f>
        <v>0</v>
      </c>
      <c r="N563" s="81" t="n">
        <f aca="false">Tabla_Simulada!N563-Tabla_ValidaciónMétodo!N563</f>
        <v>0</v>
      </c>
      <c r="O563" s="81" t="n">
        <f aca="false">Tabla_Simulada!P563-Tabla_ValidaciónMétodo!P563</f>
        <v>0</v>
      </c>
      <c r="P563" s="81" t="n">
        <f aca="false">Tabla_Simulada!Q563-Tabla_ValidaciónMétodo!Q563</f>
        <v>0</v>
      </c>
      <c r="Q563" s="81" t="n">
        <f aca="false">Tabla_Simulada!R563-Tabla_ValidaciónMétodo!R563</f>
        <v>0</v>
      </c>
      <c r="S563" s="81" t="n">
        <f aca="false">Tabla_Simulada!T563-Tabla_ValidaciónMétodo!T563</f>
        <v>0</v>
      </c>
      <c r="T563" s="81" t="n">
        <f aca="false">Tabla_Simulada!U563-Tabla_ValidaciónMétodo!U563</f>
        <v>0</v>
      </c>
      <c r="U563" s="81" t="n">
        <f aca="false">Tabla_Simulada!V563-Tabla_ValidaciónMétodo!V563</f>
        <v>0</v>
      </c>
      <c r="V563" s="81" t="n">
        <f aca="false">Tabla_Simulada!W563-Tabla_ValidaciónMétodo!W563</f>
        <v>0</v>
      </c>
      <c r="W563" s="81" t="n">
        <f aca="false">Tabla_Simulada!X563-Tabla_ValidaciónMétodo!X563</f>
        <v>0</v>
      </c>
      <c r="X563" s="81" t="n">
        <f aca="false">Tabla_Simulada!Y563-Tabla_ValidaciónMétodo!Y563</f>
        <v>0</v>
      </c>
      <c r="Y563" s="81" t="n">
        <f aca="false">Tabla_Simulada!Z563-Tabla_ValidaciónMétodo!Z563</f>
        <v>0</v>
      </c>
      <c r="Z563" s="81" t="n">
        <f aca="false">Tabla_Simulada!AA563-Tabla_ValidaciónMétodo!AA563</f>
        <v>0</v>
      </c>
      <c r="AC563" s="91" t="n">
        <f aca="false">Tabla_Simulada!AD563-Tabla_ValidaciónMétodo!AD563</f>
        <v>0</v>
      </c>
      <c r="AD563" s="92" t="n">
        <f aca="false">Tabla_Simulada!AE563-Tabla_ValidaciónMétodo!AE563</f>
        <v>0</v>
      </c>
      <c r="AE563" s="93" t="n">
        <f aca="false">Tabla_Simulada!AF563-Tabla_ValidaciónMétodo!AF563</f>
        <v>0</v>
      </c>
      <c r="AF563" s="92" t="n">
        <f aca="false">Tabla_Simulada!AG563-Tabla_ValidaciónMétodo!AG563</f>
        <v>0</v>
      </c>
      <c r="AG563" s="92" t="n">
        <f aca="false">Tabla_Simulada!AH563-Tabla_ValidaciónMétodo!AH563</f>
        <v>0</v>
      </c>
      <c r="AH563" s="92" t="n">
        <f aca="false">Tabla_Simulada!AI563-Tabla_ValidaciónMétodo!AI563</f>
        <v>0</v>
      </c>
      <c r="AI563" s="92" t="n">
        <f aca="false">Tabla_Simulada!AJ563-Tabla_ValidaciónMétodo!AJ563</f>
        <v>0</v>
      </c>
      <c r="AJ563" s="92" t="n">
        <f aca="false">Tabla_Simulada!AK563-Tabla_ValidaciónMétodo!AK563</f>
        <v>0</v>
      </c>
      <c r="AK563" s="92" t="n">
        <f aca="false">Tabla_Simulada!AL563-Tabla_ValidaciónMétodo!AL563</f>
        <v>0</v>
      </c>
      <c r="AL563" s="92" t="n">
        <f aca="false">Tabla_Simulada!AM563-Tabla_ValidaciónMétodo!AM563</f>
        <v>0</v>
      </c>
      <c r="AM563" s="92" t="n">
        <f aca="false">Tabla_Simulada!AN563-Tabla_ValidaciónMétodo!AN563</f>
        <v>0</v>
      </c>
      <c r="AO563" s="94" t="n">
        <f aca="false">Tabla_Simulada!AP563-Tabla_ValidaciónMétodo!AP563</f>
        <v>0</v>
      </c>
      <c r="AP563" s="81" t="n">
        <f aca="false">Tabla_Simulada!AQ563-Tabla_ValidaciónMétodo!AQ563</f>
        <v>0</v>
      </c>
      <c r="AQ563" s="94" t="n">
        <f aca="false">Tabla_Simulada!AR563-Tabla_ValidaciónMétodo!AR563</f>
        <v>0</v>
      </c>
      <c r="AR563" s="81" t="n">
        <f aca="false">Tabla_Simulada!AS563-Tabla_ValidaciónMétodo!AS563</f>
        <v>0</v>
      </c>
      <c r="AS563" s="94" t="n">
        <f aca="false">Tabla_Simulada!AT563-Tabla_ValidaciónMétodo!AT563</f>
        <v>0</v>
      </c>
      <c r="AT563" s="81" t="n">
        <f aca="false">Tabla_Simulada!AU563-Tabla_ValidaciónMétodo!AU563</f>
        <v>0</v>
      </c>
      <c r="AU563" s="94" t="n">
        <f aca="false">Tabla_Simulada!AV563-Tabla_ValidaciónMétodo!AV563</f>
        <v>0</v>
      </c>
      <c r="AV563" s="81" t="n">
        <f aca="false">Tabla_Simulada!AW563-Tabla_ValidaciónMétodo!AW563</f>
        <v>0</v>
      </c>
      <c r="AW563" s="94" t="n">
        <f aca="false">Tabla_Simulada!AX563-Tabla_ValidaciónMétodo!AX563</f>
        <v>0</v>
      </c>
      <c r="AX563" s="81" t="n">
        <f aca="false">Tabla_Simulada!AY563-Tabla_ValidaciónMétodo!AY563</f>
        <v>0</v>
      </c>
    </row>
    <row r="564" customFormat="false" ht="13.8" hidden="false" customHeight="false" outlineLevel="0" collapsed="false">
      <c r="A564" s="89" t="s">
        <v>68</v>
      </c>
      <c r="B564" s="81" t="n">
        <f aca="false">Tabla_Simulada!B564-Tabla_ValidaciónMétodo!B564</f>
        <v>0</v>
      </c>
      <c r="C564" s="81" t="n">
        <f aca="false">Tabla_Simulada!C564-Tabla_ValidaciónMétodo!C564</f>
        <v>0</v>
      </c>
      <c r="D564" s="81" t="n">
        <f aca="false">Tabla_Simulada!D564-Tabla_ValidaciónMétodo!D564</f>
        <v>0</v>
      </c>
      <c r="E564" s="81" t="n">
        <f aca="false">Tabla_Simulada!E564-Tabla_ValidaciónMétodo!E564</f>
        <v>0</v>
      </c>
      <c r="F564" s="81" t="n">
        <f aca="false">Tabla_Simulada!F564-Tabla_ValidaciónMétodo!F564</f>
        <v>0</v>
      </c>
      <c r="G564" s="81" t="n">
        <f aca="false">Tabla_Simulada!G564-Tabla_ValidaciónMétodo!G564</f>
        <v>0</v>
      </c>
      <c r="H564" s="81" t="n">
        <f aca="false">Tabla_Simulada!H564-Tabla_ValidaciónMétodo!H564</f>
        <v>0</v>
      </c>
      <c r="I564" s="94" t="n">
        <f aca="false">Tabla_Simulada!I564-Tabla_ValidaciónMétodo!I564</f>
        <v>0</v>
      </c>
      <c r="J564" s="81" t="n">
        <f aca="false">Tabla_Simulada!J564-Tabla_ValidaciónMétodo!J564</f>
        <v>0</v>
      </c>
      <c r="K564" s="94" t="n">
        <f aca="false">Tabla_Simulada!K564-Tabla_ValidaciónMétodo!K564</f>
        <v>0</v>
      </c>
      <c r="L564" s="81" t="n">
        <f aca="false">Tabla_Simulada!L564-Tabla_ValidaciónMétodo!L564</f>
        <v>0</v>
      </c>
      <c r="M564" s="94" t="n">
        <f aca="false">Tabla_Simulada!M564-Tabla_ValidaciónMétodo!M564</f>
        <v>0</v>
      </c>
      <c r="N564" s="81" t="n">
        <f aca="false">Tabla_Simulada!N564-Tabla_ValidaciónMétodo!N564</f>
        <v>0</v>
      </c>
      <c r="O564" s="81" t="n">
        <f aca="false">Tabla_Simulada!P564-Tabla_ValidaciónMétodo!P564</f>
        <v>0</v>
      </c>
      <c r="P564" s="81" t="n">
        <f aca="false">Tabla_Simulada!Q564-Tabla_ValidaciónMétodo!Q564</f>
        <v>0</v>
      </c>
      <c r="Q564" s="81" t="n">
        <f aca="false">Tabla_Simulada!R564-Tabla_ValidaciónMétodo!R564</f>
        <v>0</v>
      </c>
      <c r="S564" s="81" t="n">
        <f aca="false">Tabla_Simulada!T564-Tabla_ValidaciónMétodo!T564</f>
        <v>0</v>
      </c>
      <c r="T564" s="81" t="n">
        <f aca="false">Tabla_Simulada!U564-Tabla_ValidaciónMétodo!U564</f>
        <v>0</v>
      </c>
      <c r="U564" s="81" t="n">
        <f aca="false">Tabla_Simulada!V564-Tabla_ValidaciónMétodo!V564</f>
        <v>0</v>
      </c>
      <c r="V564" s="81" t="n">
        <f aca="false">Tabla_Simulada!W564-Tabla_ValidaciónMétodo!W564</f>
        <v>0</v>
      </c>
      <c r="W564" s="81" t="n">
        <f aca="false">Tabla_Simulada!X564-Tabla_ValidaciónMétodo!X564</f>
        <v>0</v>
      </c>
      <c r="X564" s="81" t="n">
        <f aca="false">Tabla_Simulada!Y564-Tabla_ValidaciónMétodo!Y564</f>
        <v>0</v>
      </c>
      <c r="Y564" s="81" t="n">
        <f aca="false">Tabla_Simulada!Z564-Tabla_ValidaciónMétodo!Z564</f>
        <v>0</v>
      </c>
      <c r="Z564" s="81" t="n">
        <f aca="false">Tabla_Simulada!AA564-Tabla_ValidaciónMétodo!AA564</f>
        <v>0</v>
      </c>
      <c r="AC564" s="91" t="n">
        <f aca="false">Tabla_Simulada!AD564-Tabla_ValidaciónMétodo!AD564</f>
        <v>0</v>
      </c>
      <c r="AD564" s="92" t="n">
        <f aca="false">Tabla_Simulada!AE564-Tabla_ValidaciónMétodo!AE564</f>
        <v>0</v>
      </c>
      <c r="AE564" s="93" t="n">
        <f aca="false">Tabla_Simulada!AF564-Tabla_ValidaciónMétodo!AF564</f>
        <v>0</v>
      </c>
      <c r="AF564" s="92" t="n">
        <f aca="false">Tabla_Simulada!AG564-Tabla_ValidaciónMétodo!AG564</f>
        <v>0</v>
      </c>
      <c r="AG564" s="92" t="n">
        <f aca="false">Tabla_Simulada!AH564-Tabla_ValidaciónMétodo!AH564</f>
        <v>0</v>
      </c>
      <c r="AH564" s="92" t="n">
        <f aca="false">Tabla_Simulada!AI564-Tabla_ValidaciónMétodo!AI564</f>
        <v>0</v>
      </c>
      <c r="AI564" s="92" t="n">
        <f aca="false">Tabla_Simulada!AJ564-Tabla_ValidaciónMétodo!AJ564</f>
        <v>0</v>
      </c>
      <c r="AJ564" s="92" t="n">
        <f aca="false">Tabla_Simulada!AK564-Tabla_ValidaciónMétodo!AK564</f>
        <v>0</v>
      </c>
      <c r="AK564" s="92" t="n">
        <f aca="false">Tabla_Simulada!AL564-Tabla_ValidaciónMétodo!AL564</f>
        <v>0</v>
      </c>
      <c r="AL564" s="92" t="n">
        <f aca="false">Tabla_Simulada!AM564-Tabla_ValidaciónMétodo!AM564</f>
        <v>0</v>
      </c>
      <c r="AM564" s="92" t="n">
        <f aca="false">Tabla_Simulada!AN564-Tabla_ValidaciónMétodo!AN564</f>
        <v>0</v>
      </c>
      <c r="AO564" s="94" t="n">
        <f aca="false">Tabla_Simulada!AP564-Tabla_ValidaciónMétodo!AP564</f>
        <v>0</v>
      </c>
      <c r="AP564" s="81" t="n">
        <f aca="false">Tabla_Simulada!AQ564-Tabla_ValidaciónMétodo!AQ564</f>
        <v>0</v>
      </c>
      <c r="AQ564" s="94" t="n">
        <f aca="false">Tabla_Simulada!AR564-Tabla_ValidaciónMétodo!AR564</f>
        <v>0</v>
      </c>
      <c r="AR564" s="81" t="n">
        <f aca="false">Tabla_Simulada!AS564-Tabla_ValidaciónMétodo!AS564</f>
        <v>0</v>
      </c>
      <c r="AS564" s="94" t="n">
        <f aca="false">Tabla_Simulada!AT564-Tabla_ValidaciónMétodo!AT564</f>
        <v>0</v>
      </c>
      <c r="AT564" s="81" t="n">
        <f aca="false">Tabla_Simulada!AU564-Tabla_ValidaciónMétodo!AU564</f>
        <v>0</v>
      </c>
      <c r="AU564" s="94" t="n">
        <f aca="false">Tabla_Simulada!AV564-Tabla_ValidaciónMétodo!AV564</f>
        <v>0</v>
      </c>
      <c r="AV564" s="81" t="n">
        <f aca="false">Tabla_Simulada!AW564-Tabla_ValidaciónMétodo!AW564</f>
        <v>0</v>
      </c>
      <c r="AW564" s="94" t="n">
        <f aca="false">Tabla_Simulada!AX564-Tabla_ValidaciónMétodo!AX564</f>
        <v>0</v>
      </c>
      <c r="AX564" s="81" t="n">
        <f aca="false">Tabla_Simulada!AY564-Tabla_ValidaciónMétodo!AY564</f>
        <v>0</v>
      </c>
    </row>
    <row r="565" customFormat="false" ht="13.8" hidden="false" customHeight="false" outlineLevel="0" collapsed="false">
      <c r="A565" s="104" t="s">
        <v>71</v>
      </c>
      <c r="B565" s="108" t="n">
        <f aca="false">Tabla_Simulada!B565-Tabla_ValidaciónMétodo!B565</f>
        <v>0</v>
      </c>
      <c r="C565" s="108" t="n">
        <f aca="false">Tabla_Simulada!C565-Tabla_ValidaciónMétodo!C565</f>
        <v>0</v>
      </c>
      <c r="D565" s="108" t="n">
        <f aca="false">Tabla_Simulada!D565-Tabla_ValidaciónMétodo!D565</f>
        <v>0</v>
      </c>
      <c r="E565" s="108" t="n">
        <f aca="false">Tabla_Simulada!E565-Tabla_ValidaciónMétodo!E565</f>
        <v>0</v>
      </c>
      <c r="F565" s="108" t="n">
        <f aca="false">Tabla_Simulada!F565-Tabla_ValidaciónMétodo!F565</f>
        <v>0</v>
      </c>
      <c r="G565" s="108" t="n">
        <f aca="false">Tabla_Simulada!G565-Tabla_ValidaciónMétodo!G565</f>
        <v>0</v>
      </c>
      <c r="H565" s="108" t="n">
        <f aca="false">Tabla_Simulada!H565-Tabla_ValidaciónMétodo!H565</f>
        <v>0</v>
      </c>
      <c r="I565" s="116" t="n">
        <f aca="false">Tabla_Simulada!I565-Tabla_ValidaciónMétodo!I565</f>
        <v>0</v>
      </c>
      <c r="J565" s="108" t="n">
        <f aca="false">Tabla_Simulada!J565-Tabla_ValidaciónMétodo!J565</f>
        <v>0</v>
      </c>
      <c r="K565" s="116" t="n">
        <f aca="false">Tabla_Simulada!K565-Tabla_ValidaciónMétodo!K565</f>
        <v>0</v>
      </c>
      <c r="L565" s="108" t="n">
        <f aca="false">Tabla_Simulada!L565-Tabla_ValidaciónMétodo!L565</f>
        <v>0</v>
      </c>
      <c r="M565" s="116" t="n">
        <f aca="false">Tabla_Simulada!M565-Tabla_ValidaciónMétodo!M565</f>
        <v>0</v>
      </c>
      <c r="N565" s="108" t="n">
        <f aca="false">Tabla_Simulada!N565-Tabla_ValidaciónMétodo!N565</f>
        <v>0</v>
      </c>
      <c r="O565" s="108" t="n">
        <f aca="false">Tabla_Simulada!P565-Tabla_ValidaciónMétodo!P565</f>
        <v>0</v>
      </c>
      <c r="P565" s="108" t="n">
        <f aca="false">Tabla_Simulada!Q565-Tabla_ValidaciónMétodo!Q565</f>
        <v>0</v>
      </c>
      <c r="Q565" s="108" t="n">
        <f aca="false">Tabla_Simulada!R565-Tabla_ValidaciónMétodo!R565</f>
        <v>0</v>
      </c>
      <c r="S565" s="108" t="n">
        <f aca="false">Tabla_Simulada!T565-Tabla_ValidaciónMétodo!T565</f>
        <v>0</v>
      </c>
      <c r="T565" s="108" t="n">
        <f aca="false">Tabla_Simulada!U565-Tabla_ValidaciónMétodo!U565</f>
        <v>0</v>
      </c>
      <c r="U565" s="108" t="n">
        <f aca="false">Tabla_Simulada!V565-Tabla_ValidaciónMétodo!V565</f>
        <v>0</v>
      </c>
      <c r="V565" s="108" t="n">
        <f aca="false">Tabla_Simulada!W565-Tabla_ValidaciónMétodo!W565</f>
        <v>0</v>
      </c>
      <c r="W565" s="108" t="n">
        <f aca="false">Tabla_Simulada!X565-Tabla_ValidaciónMétodo!X565</f>
        <v>0</v>
      </c>
      <c r="X565" s="108" t="n">
        <f aca="false">Tabla_Simulada!Y565-Tabla_ValidaciónMétodo!Y565</f>
        <v>0</v>
      </c>
      <c r="Y565" s="108" t="n">
        <f aca="false">Tabla_Simulada!Z565-Tabla_ValidaciónMétodo!Z565</f>
        <v>0</v>
      </c>
      <c r="Z565" s="108" t="n">
        <f aca="false">Tabla_Simulada!AA565-Tabla_ValidaciónMétodo!AA565</f>
        <v>0</v>
      </c>
      <c r="AB565" s="112" t="s">
        <v>295</v>
      </c>
      <c r="AC565" s="112" t="n">
        <f aca="false">Tabla_Simulada!AD565-Tabla_ValidaciónMétodo!AD565</f>
        <v>0</v>
      </c>
      <c r="AD565" s="111"/>
      <c r="AE565" s="113" t="n">
        <f aca="false">Tabla_Simulada!AF565-Tabla_ValidaciónMétodo!AF565</f>
        <v>0</v>
      </c>
      <c r="AF565" s="111"/>
      <c r="AG565" s="114" t="n">
        <f aca="false">Tabla_Simulada!AH565-Tabla_ValidaciónMétodo!AH565</f>
        <v>0</v>
      </c>
      <c r="AH565" s="111"/>
      <c r="AI565" s="114" t="n">
        <f aca="false">Tabla_Simulada!AJ565-Tabla_ValidaciónMétodo!AJ565</f>
        <v>0</v>
      </c>
      <c r="AJ565" s="111"/>
      <c r="AK565" s="114" t="n">
        <f aca="false">Tabla_Simulada!AL565-Tabla_ValidaciónMétodo!AL565</f>
        <v>0</v>
      </c>
      <c r="AL565" s="115"/>
      <c r="AM565" s="114" t="n">
        <f aca="false">Tabla_Simulada!AN565-Tabla_ValidaciónMétodo!AN565</f>
        <v>0</v>
      </c>
      <c r="AO565" s="116" t="n">
        <f aca="false">Tabla_Simulada!AP565-Tabla_ValidaciónMétodo!AP565</f>
        <v>0</v>
      </c>
      <c r="AP565" s="108" t="n">
        <f aca="false">Tabla_Simulada!AQ565-Tabla_ValidaciónMétodo!AQ565</f>
        <v>0</v>
      </c>
      <c r="AQ565" s="116" t="n">
        <f aca="false">Tabla_Simulada!AR565-Tabla_ValidaciónMétodo!AR565</f>
        <v>0</v>
      </c>
      <c r="AR565" s="108" t="n">
        <f aca="false">Tabla_Simulada!AS565-Tabla_ValidaciónMétodo!AS565</f>
        <v>0</v>
      </c>
      <c r="AS565" s="116" t="n">
        <f aca="false">Tabla_Simulada!AT565-Tabla_ValidaciónMétodo!AT565</f>
        <v>0</v>
      </c>
      <c r="AT565" s="108" t="n">
        <f aca="false">Tabla_Simulada!AU565-Tabla_ValidaciónMétodo!AU565</f>
        <v>0</v>
      </c>
      <c r="AU565" s="116" t="n">
        <f aca="false">Tabla_Simulada!AV565-Tabla_ValidaciónMétodo!AV565</f>
        <v>0</v>
      </c>
      <c r="AV565" s="108" t="n">
        <f aca="false">Tabla_Simulada!AW565-Tabla_ValidaciónMétodo!AW565</f>
        <v>0</v>
      </c>
      <c r="AW565" s="116" t="n">
        <f aca="false">Tabla_Simulada!AX565-Tabla_ValidaciónMétodo!AX565</f>
        <v>0</v>
      </c>
      <c r="AX565" s="108" t="n">
        <f aca="false">Tabla_Simulada!AY565-Tabla_ValidaciónMétodo!AY565</f>
        <v>0</v>
      </c>
    </row>
    <row r="566" customFormat="false" ht="13.8" hidden="false" customHeight="false" outlineLevel="0" collapsed="false">
      <c r="A566" s="57" t="s">
        <v>72</v>
      </c>
      <c r="AB566" s="112" t="s">
        <v>296</v>
      </c>
      <c r="AC566" s="112" t="n">
        <f aca="false">Tabla_Simulada!AD566-Tabla_ValidaciónMétodo!AD566</f>
        <v>0</v>
      </c>
      <c r="AD566" s="111"/>
      <c r="AE566" s="113" t="n">
        <f aca="false">Tabla_Simulada!AF566-Tabla_ValidaciónMétodo!AF566</f>
        <v>0</v>
      </c>
      <c r="AF566" s="111"/>
      <c r="AG566" s="114" t="n">
        <f aca="false">Tabla_Simulada!AH566-Tabla_ValidaciónMétodo!AH566</f>
        <v>0</v>
      </c>
      <c r="AH566" s="111"/>
      <c r="AI566" s="114" t="n">
        <f aca="false">Tabla_Simulada!AJ566-Tabla_ValidaciónMétodo!AJ566</f>
        <v>0</v>
      </c>
      <c r="AJ566" s="111"/>
      <c r="AK566" s="114" t="n">
        <f aca="false">Tabla_Simulada!AL566-Tabla_ValidaciónMétodo!AL566</f>
        <v>0</v>
      </c>
      <c r="AL566" s="111"/>
      <c r="AM566" s="114"/>
    </row>
    <row r="567" customFormat="false" ht="13.8" hidden="false" customHeight="false" outlineLevel="0" collapsed="false">
      <c r="A567" s="57" t="s">
        <v>196</v>
      </c>
    </row>
    <row r="571" customFormat="false" ht="13.8" hidden="false" customHeight="false" outlineLevel="0" collapsed="false">
      <c r="A571" s="16" t="str">
        <f aca="false">"Tabla " &amp; TEXT((ROW()+24) / 35, "0")</f>
        <v>Tabla 17</v>
      </c>
      <c r="B571" s="16"/>
      <c r="C571" s="16"/>
      <c r="D571" s="16"/>
      <c r="E571" s="16"/>
      <c r="F571" s="16"/>
      <c r="G571" s="16"/>
      <c r="H571" s="16"/>
      <c r="I571" s="16"/>
      <c r="J571" s="16"/>
      <c r="S571" s="189"/>
      <c r="T571" s="189"/>
      <c r="U571" s="189"/>
      <c r="V571" s="189"/>
      <c r="W571" s="189"/>
      <c r="X571" s="189"/>
      <c r="Y571" s="189"/>
      <c r="Z571" s="189"/>
    </row>
    <row r="572" customFormat="false" ht="13.8" hidden="false" customHeight="false" outlineLevel="0" collapsed="false">
      <c r="A572" s="16" t="s">
        <v>221</v>
      </c>
      <c r="B572" s="16"/>
      <c r="C572" s="16"/>
      <c r="D572" s="16"/>
      <c r="E572" s="16"/>
      <c r="F572" s="16"/>
      <c r="G572" s="16"/>
      <c r="H572" s="16"/>
      <c r="I572" s="16"/>
      <c r="J572" s="16"/>
      <c r="S572" s="189"/>
      <c r="T572" s="189"/>
      <c r="U572" s="189"/>
      <c r="V572" s="189"/>
      <c r="W572" s="189"/>
      <c r="X572" s="189"/>
      <c r="Y572" s="189"/>
      <c r="Z572" s="189"/>
    </row>
    <row r="573" customFormat="false" ht="15.8" hidden="false" customHeight="true" outlineLevel="0" collapsed="false">
      <c r="A573" s="66" t="s">
        <v>30</v>
      </c>
      <c r="B573" s="136" t="s">
        <v>275</v>
      </c>
      <c r="C573" s="136"/>
      <c r="D573" s="136"/>
      <c r="E573" s="136"/>
      <c r="F573" s="136"/>
      <c r="G573" s="136"/>
      <c r="H573" s="136"/>
      <c r="I573" s="69" t="s">
        <v>32</v>
      </c>
      <c r="J573" s="69" t="s">
        <v>33</v>
      </c>
      <c r="K573" s="69" t="s">
        <v>276</v>
      </c>
      <c r="L573" s="69" t="s">
        <v>277</v>
      </c>
      <c r="M573" s="69" t="s">
        <v>278</v>
      </c>
      <c r="N573" s="69" t="s">
        <v>34</v>
      </c>
      <c r="O573" s="69" t="s">
        <v>280</v>
      </c>
      <c r="P573" s="69" t="s">
        <v>281</v>
      </c>
      <c r="Q573" s="69" t="s">
        <v>282</v>
      </c>
      <c r="S573" s="136" t="s">
        <v>275</v>
      </c>
      <c r="T573" s="136"/>
      <c r="U573" s="136"/>
      <c r="V573" s="136"/>
      <c r="W573" s="136"/>
      <c r="X573" s="136"/>
      <c r="Y573" s="136"/>
      <c r="Z573" s="136"/>
      <c r="AC573" s="73" t="s">
        <v>284</v>
      </c>
      <c r="AD573" s="73"/>
      <c r="AE573" s="73" t="s">
        <v>285</v>
      </c>
      <c r="AF573" s="73"/>
      <c r="AG573" s="73" t="s">
        <v>286</v>
      </c>
      <c r="AH573" s="73"/>
      <c r="AI573" s="73" t="s">
        <v>287</v>
      </c>
      <c r="AJ573" s="73"/>
      <c r="AK573" s="73" t="s">
        <v>288</v>
      </c>
      <c r="AL573" s="73"/>
      <c r="AM573" s="74" t="s">
        <v>289</v>
      </c>
      <c r="AO573" s="73" t="s">
        <v>284</v>
      </c>
      <c r="AP573" s="73"/>
      <c r="AQ573" s="73" t="s">
        <v>285</v>
      </c>
      <c r="AR573" s="73"/>
      <c r="AS573" s="73" t="s">
        <v>286</v>
      </c>
      <c r="AT573" s="73"/>
      <c r="AU573" s="73" t="s">
        <v>287</v>
      </c>
      <c r="AV573" s="73"/>
      <c r="AW573" s="74" t="s">
        <v>288</v>
      </c>
      <c r="AX573" s="74"/>
    </row>
    <row r="574" customFormat="false" ht="37.3" hidden="false" customHeight="false" outlineLevel="0" collapsed="false">
      <c r="A574" s="66"/>
      <c r="B574" s="137" t="s">
        <v>222</v>
      </c>
      <c r="C574" s="137" t="s">
        <v>223</v>
      </c>
      <c r="D574" s="137" t="s">
        <v>224</v>
      </c>
      <c r="E574" s="137" t="s">
        <v>225</v>
      </c>
      <c r="F574" s="137" t="s">
        <v>226</v>
      </c>
      <c r="G574" s="137" t="s">
        <v>227</v>
      </c>
      <c r="H574" s="137" t="s">
        <v>228</v>
      </c>
      <c r="I574" s="69"/>
      <c r="J574" s="69"/>
      <c r="K574" s="69"/>
      <c r="L574" s="69"/>
      <c r="M574" s="69"/>
      <c r="N574" s="69"/>
      <c r="O574" s="69"/>
      <c r="P574" s="69"/>
      <c r="Q574" s="69"/>
      <c r="S574" s="137" t="s">
        <v>222</v>
      </c>
      <c r="T574" s="137" t="s">
        <v>223</v>
      </c>
      <c r="U574" s="137" t="s">
        <v>224</v>
      </c>
      <c r="V574" s="137" t="s">
        <v>225</v>
      </c>
      <c r="W574" s="137" t="s">
        <v>226</v>
      </c>
      <c r="X574" s="137" t="s">
        <v>227</v>
      </c>
      <c r="Y574" s="137" t="s">
        <v>228</v>
      </c>
      <c r="Z574" s="69" t="s">
        <v>43</v>
      </c>
      <c r="AC574" s="73" t="s">
        <v>290</v>
      </c>
      <c r="AD574" s="73" t="s">
        <v>291</v>
      </c>
      <c r="AE574" s="73" t="s">
        <v>290</v>
      </c>
      <c r="AF574" s="73" t="s">
        <v>291</v>
      </c>
      <c r="AG574" s="73" t="s">
        <v>290</v>
      </c>
      <c r="AH574" s="73" t="s">
        <v>291</v>
      </c>
      <c r="AI574" s="73" t="s">
        <v>290</v>
      </c>
      <c r="AJ574" s="73" t="s">
        <v>291</v>
      </c>
      <c r="AK574" s="73" t="s">
        <v>290</v>
      </c>
      <c r="AL574" s="73" t="s">
        <v>291</v>
      </c>
      <c r="AM574" s="75" t="s">
        <v>292</v>
      </c>
      <c r="AO574" s="73" t="s">
        <v>293</v>
      </c>
      <c r="AP574" s="73" t="s">
        <v>294</v>
      </c>
      <c r="AQ574" s="73" t="s">
        <v>293</v>
      </c>
      <c r="AR574" s="73" t="s">
        <v>294</v>
      </c>
      <c r="AS574" s="73" t="s">
        <v>293</v>
      </c>
      <c r="AT574" s="73" t="s">
        <v>294</v>
      </c>
      <c r="AU574" s="73" t="s">
        <v>293</v>
      </c>
      <c r="AV574" s="73" t="s">
        <v>294</v>
      </c>
      <c r="AW574" s="73" t="s">
        <v>293</v>
      </c>
      <c r="AX574" s="75" t="s">
        <v>294</v>
      </c>
      <c r="AY574" s="138" t="s">
        <v>298</v>
      </c>
    </row>
    <row r="575" customFormat="false" ht="13.8" hidden="false" customHeight="false" outlineLevel="0" collapsed="false">
      <c r="A575" s="76" t="s">
        <v>44</v>
      </c>
      <c r="B575" s="79" t="n">
        <f aca="false">Tabla_Simulada!B575-Tabla_ValidaciónMétodo!B575</f>
        <v>0</v>
      </c>
      <c r="C575" s="79" t="n">
        <f aca="false">Tabla_Simulada!C575-Tabla_ValidaciónMétodo!C575</f>
        <v>0</v>
      </c>
      <c r="D575" s="79" t="n">
        <f aca="false">Tabla_Simulada!D575-Tabla_ValidaciónMétodo!D575</f>
        <v>0</v>
      </c>
      <c r="E575" s="79" t="n">
        <f aca="false">Tabla_Simulada!E575-Tabla_ValidaciónMétodo!E575</f>
        <v>0</v>
      </c>
      <c r="F575" s="79" t="n">
        <f aca="false">Tabla_Simulada!F575-Tabla_ValidaciónMétodo!F575</f>
        <v>0</v>
      </c>
      <c r="G575" s="79" t="n">
        <f aca="false">Tabla_Simulada!G575-Tabla_ValidaciónMétodo!G575</f>
        <v>0</v>
      </c>
      <c r="H575" s="79" t="n">
        <f aca="false">Tabla_Simulada!H575-Tabla_ValidaciónMétodo!H575</f>
        <v>0</v>
      </c>
      <c r="I575" s="88" t="n">
        <f aca="false">Tabla_Simulada!I575-Tabla_ValidaciónMétodo!I575</f>
        <v>0</v>
      </c>
      <c r="J575" s="79" t="n">
        <f aca="false">Tabla_Simulada!J575-Tabla_ValidaciónMétodo!J575</f>
        <v>0</v>
      </c>
      <c r="K575" s="88" t="n">
        <f aca="false">Tabla_Simulada!K575-Tabla_ValidaciónMétodo!K575</f>
        <v>0</v>
      </c>
      <c r="L575" s="81" t="n">
        <f aca="false">Tabla_Simulada!L575-Tabla_ValidaciónMétodo!L575</f>
        <v>1.16415321826935E-010</v>
      </c>
      <c r="M575" s="94" t="n">
        <f aca="false">Tabla_Simulada!M575-Tabla_ValidaciónMétodo!M575</f>
        <v>0</v>
      </c>
      <c r="N575" s="81" t="n">
        <f aca="false">Tabla_Simulada!N575-Tabla_ValidaciónMétodo!N575</f>
        <v>0</v>
      </c>
      <c r="O575" s="81" t="n">
        <f aca="false">Tabla_Simulada!O575-Tabla_ValidaciónMétodo!O575</f>
        <v>0</v>
      </c>
      <c r="P575" s="81" t="n">
        <f aca="false">Tabla_Simulada!P575-Tabla_ValidaciónMétodo!P575</f>
        <v>0</v>
      </c>
      <c r="Q575" s="81" t="n">
        <f aca="false">Tabla_Simulada!Q575-Tabla_ValidaciónMétodo!Q575</f>
        <v>0</v>
      </c>
      <c r="S575" s="79" t="n">
        <f aca="false">Tabla_Simulada!T575-Tabla_ValidaciónMétodo!T575</f>
        <v>0</v>
      </c>
      <c r="T575" s="79" t="n">
        <f aca="false">Tabla_Simulada!U575-Tabla_ValidaciónMétodo!U575</f>
        <v>0</v>
      </c>
      <c r="U575" s="79" t="n">
        <f aca="false">Tabla_Simulada!V575-Tabla_ValidaciónMétodo!V575</f>
        <v>0</v>
      </c>
      <c r="V575" s="79" t="n">
        <f aca="false">Tabla_Simulada!W575-Tabla_ValidaciónMétodo!W575</f>
        <v>0</v>
      </c>
      <c r="W575" s="79" t="n">
        <f aca="false">Tabla_Simulada!X575-Tabla_ValidaciónMétodo!X575</f>
        <v>0</v>
      </c>
      <c r="X575" s="79" t="n">
        <f aca="false">Tabla_Simulada!Y575-Tabla_ValidaciónMétodo!Y575</f>
        <v>0</v>
      </c>
      <c r="Y575" s="79" t="n">
        <f aca="false">Tabla_Simulada!Z575-Tabla_ValidaciónMétodo!Z575</f>
        <v>0</v>
      </c>
      <c r="Z575" s="79" t="n">
        <f aca="false">Tabla_Simulada!AA575-Tabla_ValidaciónMétodo!AA575</f>
        <v>0</v>
      </c>
      <c r="AC575" s="85" t="n">
        <f aca="false">Tabla_Simulada!AD575-Tabla_ValidaciónMétodo!AD575</f>
        <v>0</v>
      </c>
      <c r="AD575" s="86" t="n">
        <f aca="false">Tabla_Simulada!AE575-Tabla_ValidaciónMétodo!AE575</f>
        <v>0</v>
      </c>
      <c r="AE575" s="87" t="n">
        <f aca="false">Tabla_Simulada!AF575-Tabla_ValidaciónMétodo!AF575</f>
        <v>0</v>
      </c>
      <c r="AF575" s="86" t="n">
        <f aca="false">Tabla_Simulada!AG575-Tabla_ValidaciónMétodo!AG575</f>
        <v>0</v>
      </c>
      <c r="AG575" s="86" t="n">
        <f aca="false">Tabla_Simulada!AH575-Tabla_ValidaciónMétodo!AH575</f>
        <v>0</v>
      </c>
      <c r="AH575" s="86" t="n">
        <f aca="false">Tabla_Simulada!AI575-Tabla_ValidaciónMétodo!AI575</f>
        <v>0</v>
      </c>
      <c r="AI575" s="86" t="n">
        <f aca="false">Tabla_Simulada!AJ575-Tabla_ValidaciónMétodo!AJ575</f>
        <v>0</v>
      </c>
      <c r="AJ575" s="86" t="n">
        <f aca="false">Tabla_Simulada!AK575-Tabla_ValidaciónMétodo!AK575</f>
        <v>0</v>
      </c>
      <c r="AK575" s="86" t="n">
        <f aca="false">Tabla_Simulada!AL575-Tabla_ValidaciónMétodo!AL575</f>
        <v>0</v>
      </c>
      <c r="AL575" s="86" t="n">
        <f aca="false">Tabla_Simulada!AM575-Tabla_ValidaciónMétodo!AM575</f>
        <v>0</v>
      </c>
      <c r="AM575" s="86" t="n">
        <f aca="false">Tabla_Simulada!AN575-Tabla_ValidaciónMétodo!AN575</f>
        <v>0</v>
      </c>
      <c r="AO575" s="88" t="n">
        <f aca="false">Tabla_Simulada!AP575-Tabla_ValidaciónMétodo!AP575</f>
        <v>0</v>
      </c>
      <c r="AP575" s="79" t="n">
        <f aca="false">Tabla_Simulada!AQ575-Tabla_ValidaciónMétodo!AQ575</f>
        <v>0</v>
      </c>
      <c r="AQ575" s="88" t="n">
        <f aca="false">Tabla_Simulada!AR575-Tabla_ValidaciónMétodo!AR575</f>
        <v>0</v>
      </c>
      <c r="AR575" s="79" t="n">
        <f aca="false">Tabla_Simulada!AS575-Tabla_ValidaciónMétodo!AS575</f>
        <v>0</v>
      </c>
      <c r="AS575" s="88" t="n">
        <f aca="false">Tabla_Simulada!AT575-Tabla_ValidaciónMétodo!AT575</f>
        <v>0</v>
      </c>
      <c r="AT575" s="79" t="n">
        <f aca="false">Tabla_Simulada!AU575-Tabla_ValidaciónMétodo!AU575</f>
        <v>0</v>
      </c>
      <c r="AU575" s="88" t="n">
        <f aca="false">Tabla_Simulada!AV575-Tabla_ValidaciónMétodo!AV575</f>
        <v>0</v>
      </c>
      <c r="AV575" s="79" t="n">
        <f aca="false">Tabla_Simulada!AW575-Tabla_ValidaciónMétodo!AW575</f>
        <v>0</v>
      </c>
      <c r="AW575" s="88" t="n">
        <f aca="false">Tabla_Simulada!AX575-Tabla_ValidaciónMétodo!AX575</f>
        <v>0</v>
      </c>
      <c r="AX575" s="79" t="n">
        <f aca="false">Tabla_Simulada!AY575-Tabla_ValidaciónMétodo!AY575</f>
        <v>0</v>
      </c>
    </row>
    <row r="576" customFormat="false" ht="13.8" hidden="false" customHeight="false" outlineLevel="0" collapsed="false">
      <c r="A576" s="89" t="s">
        <v>45</v>
      </c>
      <c r="B576" s="81" t="n">
        <f aca="false">Tabla_Simulada!B576-Tabla_ValidaciónMétodo!B576</f>
        <v>0</v>
      </c>
      <c r="C576" s="81" t="n">
        <f aca="false">Tabla_Simulada!C576-Tabla_ValidaciónMétodo!C576</f>
        <v>0</v>
      </c>
      <c r="D576" s="81" t="n">
        <f aca="false">Tabla_Simulada!D576-Tabla_ValidaciónMétodo!D576</f>
        <v>0</v>
      </c>
      <c r="E576" s="81" t="n">
        <f aca="false">Tabla_Simulada!E576-Tabla_ValidaciónMétodo!E576</f>
        <v>0</v>
      </c>
      <c r="F576" s="81" t="n">
        <f aca="false">Tabla_Simulada!F576-Tabla_ValidaciónMétodo!F576</f>
        <v>0</v>
      </c>
      <c r="G576" s="81" t="n">
        <f aca="false">Tabla_Simulada!G576-Tabla_ValidaciónMétodo!G576</f>
        <v>0</v>
      </c>
      <c r="H576" s="81" t="n">
        <f aca="false">Tabla_Simulada!H576-Tabla_ValidaciónMétodo!H576</f>
        <v>0</v>
      </c>
      <c r="I576" s="94" t="n">
        <f aca="false">Tabla_Simulada!I576-Tabla_ValidaciónMétodo!I576</f>
        <v>0</v>
      </c>
      <c r="J576" s="81" t="n">
        <f aca="false">Tabla_Simulada!J576-Tabla_ValidaciónMétodo!J576</f>
        <v>0</v>
      </c>
      <c r="K576" s="94" t="n">
        <f aca="false">Tabla_Simulada!K576-Tabla_ValidaciónMétodo!K576</f>
        <v>2.77555756156289E-017</v>
      </c>
      <c r="L576" s="81" t="n">
        <f aca="false">Tabla_Simulada!L576-Tabla_ValidaciónMétodo!L576</f>
        <v>1.16415321826935E-010</v>
      </c>
      <c r="M576" s="94" t="n">
        <f aca="false">Tabla_Simulada!M576-Tabla_ValidaciónMétodo!M576</f>
        <v>0</v>
      </c>
      <c r="N576" s="81" t="n">
        <f aca="false">Tabla_Simulada!N576-Tabla_ValidaciónMétodo!N576</f>
        <v>0</v>
      </c>
      <c r="O576" s="81" t="n">
        <f aca="false">Tabla_Simulada!O576-Tabla_ValidaciónMétodo!O576</f>
        <v>0</v>
      </c>
      <c r="P576" s="81" t="n">
        <f aca="false">Tabla_Simulada!P576-Tabla_ValidaciónMétodo!P576</f>
        <v>0</v>
      </c>
      <c r="Q576" s="81" t="n">
        <f aca="false">Tabla_Simulada!Q576-Tabla_ValidaciónMétodo!Q576</f>
        <v>0</v>
      </c>
      <c r="S576" s="81" t="n">
        <f aca="false">Tabla_Simulada!T576-Tabla_ValidaciónMétodo!T576</f>
        <v>0</v>
      </c>
      <c r="T576" s="81" t="n">
        <f aca="false">Tabla_Simulada!U576-Tabla_ValidaciónMétodo!U576</f>
        <v>0</v>
      </c>
      <c r="U576" s="81" t="n">
        <f aca="false">Tabla_Simulada!V576-Tabla_ValidaciónMétodo!V576</f>
        <v>0</v>
      </c>
      <c r="V576" s="81" t="n">
        <f aca="false">Tabla_Simulada!W576-Tabla_ValidaciónMétodo!W576</f>
        <v>0</v>
      </c>
      <c r="W576" s="81" t="n">
        <f aca="false">Tabla_Simulada!X576-Tabla_ValidaciónMétodo!X576</f>
        <v>0</v>
      </c>
      <c r="X576" s="81" t="n">
        <f aca="false">Tabla_Simulada!Y576-Tabla_ValidaciónMétodo!Y576</f>
        <v>0</v>
      </c>
      <c r="Y576" s="81" t="n">
        <f aca="false">Tabla_Simulada!Z576-Tabla_ValidaciónMétodo!Z576</f>
        <v>0</v>
      </c>
      <c r="Z576" s="81" t="n">
        <f aca="false">Tabla_Simulada!AA576-Tabla_ValidaciónMétodo!AA576</f>
        <v>0</v>
      </c>
      <c r="AC576" s="91" t="n">
        <f aca="false">Tabla_Simulada!AD576-Tabla_ValidaciónMétodo!AD576</f>
        <v>0</v>
      </c>
      <c r="AD576" s="92" t="n">
        <f aca="false">Tabla_Simulada!AE576-Tabla_ValidaciónMétodo!AE576</f>
        <v>0</v>
      </c>
      <c r="AE576" s="93" t="n">
        <f aca="false">Tabla_Simulada!AF576-Tabla_ValidaciónMétodo!AF576</f>
        <v>0</v>
      </c>
      <c r="AF576" s="92" t="n">
        <f aca="false">Tabla_Simulada!AG576-Tabla_ValidaciónMétodo!AG576</f>
        <v>0</v>
      </c>
      <c r="AG576" s="92" t="n">
        <f aca="false">Tabla_Simulada!AH576-Tabla_ValidaciónMétodo!AH576</f>
        <v>0</v>
      </c>
      <c r="AH576" s="92" t="n">
        <f aca="false">Tabla_Simulada!AI576-Tabla_ValidaciónMétodo!AI576</f>
        <v>0</v>
      </c>
      <c r="AI576" s="92" t="n">
        <f aca="false">Tabla_Simulada!AJ576-Tabla_ValidaciónMétodo!AJ576</f>
        <v>0</v>
      </c>
      <c r="AJ576" s="92" t="n">
        <f aca="false">Tabla_Simulada!AK576-Tabla_ValidaciónMétodo!AK576</f>
        <v>0</v>
      </c>
      <c r="AK576" s="92" t="n">
        <f aca="false">Tabla_Simulada!AL576-Tabla_ValidaciónMétodo!AL576</f>
        <v>0</v>
      </c>
      <c r="AL576" s="92" t="n">
        <f aca="false">Tabla_Simulada!AM576-Tabla_ValidaciónMétodo!AM576</f>
        <v>0</v>
      </c>
      <c r="AM576" s="92" t="n">
        <f aca="false">Tabla_Simulada!AN576-Tabla_ValidaciónMétodo!AN576</f>
        <v>0</v>
      </c>
      <c r="AO576" s="94" t="n">
        <f aca="false">Tabla_Simulada!AP576-Tabla_ValidaciónMétodo!AP576</f>
        <v>0</v>
      </c>
      <c r="AP576" s="81" t="n">
        <f aca="false">Tabla_Simulada!AQ576-Tabla_ValidaciónMétodo!AQ576</f>
        <v>0</v>
      </c>
      <c r="AQ576" s="94" t="n">
        <f aca="false">Tabla_Simulada!AR576-Tabla_ValidaciónMétodo!AR576</f>
        <v>0</v>
      </c>
      <c r="AR576" s="81" t="n">
        <f aca="false">Tabla_Simulada!AS576-Tabla_ValidaciónMétodo!AS576</f>
        <v>0</v>
      </c>
      <c r="AS576" s="94" t="n">
        <f aca="false">Tabla_Simulada!AT576-Tabla_ValidaciónMétodo!AT576</f>
        <v>0</v>
      </c>
      <c r="AT576" s="81" t="n">
        <f aca="false">Tabla_Simulada!AU576-Tabla_ValidaciónMétodo!AU576</f>
        <v>0</v>
      </c>
      <c r="AU576" s="94" t="n">
        <f aca="false">Tabla_Simulada!AV576-Tabla_ValidaciónMétodo!AV576</f>
        <v>0</v>
      </c>
      <c r="AV576" s="81" t="n">
        <f aca="false">Tabla_Simulada!AW576-Tabla_ValidaciónMétodo!AW576</f>
        <v>0</v>
      </c>
      <c r="AW576" s="94" t="n">
        <f aca="false">Tabla_Simulada!AX576-Tabla_ValidaciónMétodo!AX576</f>
        <v>0</v>
      </c>
      <c r="AX576" s="81" t="n">
        <f aca="false">Tabla_Simulada!AY576-Tabla_ValidaciónMétodo!AY576</f>
        <v>0</v>
      </c>
    </row>
    <row r="577" customFormat="false" ht="13.8" hidden="false" customHeight="false" outlineLevel="0" collapsed="false">
      <c r="A577" s="89" t="s">
        <v>46</v>
      </c>
      <c r="B577" s="81" t="n">
        <f aca="false">Tabla_Simulada!B577-Tabla_ValidaciónMétodo!B577</f>
        <v>0</v>
      </c>
      <c r="C577" s="81" t="n">
        <f aca="false">Tabla_Simulada!C577-Tabla_ValidaciónMétodo!C577</f>
        <v>0</v>
      </c>
      <c r="D577" s="81" t="n">
        <f aca="false">Tabla_Simulada!D577-Tabla_ValidaciónMétodo!D577</f>
        <v>0</v>
      </c>
      <c r="E577" s="81" t="n">
        <f aca="false">Tabla_Simulada!E577-Tabla_ValidaciónMétodo!E577</f>
        <v>0</v>
      </c>
      <c r="F577" s="81" t="n">
        <f aca="false">Tabla_Simulada!F577-Tabla_ValidaciónMétodo!F577</f>
        <v>0</v>
      </c>
      <c r="G577" s="81" t="n">
        <f aca="false">Tabla_Simulada!G577-Tabla_ValidaciónMétodo!G577</f>
        <v>0</v>
      </c>
      <c r="H577" s="81" t="n">
        <f aca="false">Tabla_Simulada!H577-Tabla_ValidaciónMétodo!H577</f>
        <v>0</v>
      </c>
      <c r="I577" s="94" t="n">
        <f aca="false">Tabla_Simulada!I577-Tabla_ValidaciónMétodo!I577</f>
        <v>0</v>
      </c>
      <c r="J577" s="81" t="n">
        <f aca="false">Tabla_Simulada!J577-Tabla_ValidaciónMétodo!J577</f>
        <v>0</v>
      </c>
      <c r="K577" s="94" t="n">
        <f aca="false">Tabla_Simulada!K577-Tabla_ValidaciónMétodo!K577</f>
        <v>1.38777878078145E-017</v>
      </c>
      <c r="L577" s="81" t="n">
        <f aca="false">Tabla_Simulada!L577-Tabla_ValidaciónMétodo!L577</f>
        <v>1.16415321826935E-010</v>
      </c>
      <c r="M577" s="94" t="n">
        <f aca="false">Tabla_Simulada!M577-Tabla_ValidaciónMétodo!M577</f>
        <v>0</v>
      </c>
      <c r="N577" s="81" t="n">
        <f aca="false">Tabla_Simulada!N577-Tabla_ValidaciónMétodo!N577</f>
        <v>0</v>
      </c>
      <c r="O577" s="81" t="n">
        <f aca="false">Tabla_Simulada!O577-Tabla_ValidaciónMétodo!O577</f>
        <v>0</v>
      </c>
      <c r="P577" s="81" t="n">
        <f aca="false">Tabla_Simulada!P577-Tabla_ValidaciónMétodo!P577</f>
        <v>0</v>
      </c>
      <c r="Q577" s="81" t="n">
        <f aca="false">Tabla_Simulada!Q577-Tabla_ValidaciónMétodo!Q577</f>
        <v>0</v>
      </c>
      <c r="S577" s="81" t="n">
        <f aca="false">Tabla_Simulada!T577-Tabla_ValidaciónMétodo!T577</f>
        <v>0</v>
      </c>
      <c r="T577" s="81" t="n">
        <f aca="false">Tabla_Simulada!U577-Tabla_ValidaciónMétodo!U577</f>
        <v>0</v>
      </c>
      <c r="U577" s="81" t="n">
        <f aca="false">Tabla_Simulada!V577-Tabla_ValidaciónMétodo!V577</f>
        <v>0</v>
      </c>
      <c r="V577" s="81" t="n">
        <f aca="false">Tabla_Simulada!W577-Tabla_ValidaciónMétodo!W577</f>
        <v>0</v>
      </c>
      <c r="W577" s="81" t="n">
        <f aca="false">Tabla_Simulada!X577-Tabla_ValidaciónMétodo!X577</f>
        <v>0</v>
      </c>
      <c r="X577" s="81" t="n">
        <f aca="false">Tabla_Simulada!Y577-Tabla_ValidaciónMétodo!Y577</f>
        <v>0</v>
      </c>
      <c r="Y577" s="81" t="n">
        <f aca="false">Tabla_Simulada!Z577-Tabla_ValidaciónMétodo!Z577</f>
        <v>0</v>
      </c>
      <c r="Z577" s="81" t="n">
        <f aca="false">Tabla_Simulada!AA577-Tabla_ValidaciónMétodo!AA577</f>
        <v>0</v>
      </c>
      <c r="AC577" s="91" t="n">
        <f aca="false">Tabla_Simulada!AD577-Tabla_ValidaciónMétodo!AD577</f>
        <v>0</v>
      </c>
      <c r="AD577" s="92" t="n">
        <f aca="false">Tabla_Simulada!AE577-Tabla_ValidaciónMétodo!AE577</f>
        <v>0</v>
      </c>
      <c r="AE577" s="93" t="n">
        <f aca="false">Tabla_Simulada!AF577-Tabla_ValidaciónMétodo!AF577</f>
        <v>0</v>
      </c>
      <c r="AF577" s="92" t="n">
        <f aca="false">Tabla_Simulada!AG577-Tabla_ValidaciónMétodo!AG577</f>
        <v>0</v>
      </c>
      <c r="AG577" s="92" t="n">
        <f aca="false">Tabla_Simulada!AH577-Tabla_ValidaciónMétodo!AH577</f>
        <v>0</v>
      </c>
      <c r="AH577" s="92" t="n">
        <f aca="false">Tabla_Simulada!AI577-Tabla_ValidaciónMétodo!AI577</f>
        <v>0</v>
      </c>
      <c r="AI577" s="92" t="n">
        <f aca="false">Tabla_Simulada!AJ577-Tabla_ValidaciónMétodo!AJ577</f>
        <v>0</v>
      </c>
      <c r="AJ577" s="92" t="n">
        <f aca="false">Tabla_Simulada!AK577-Tabla_ValidaciónMétodo!AK577</f>
        <v>0</v>
      </c>
      <c r="AK577" s="92" t="n">
        <f aca="false">Tabla_Simulada!AL577-Tabla_ValidaciónMétodo!AL577</f>
        <v>0</v>
      </c>
      <c r="AL577" s="92" t="n">
        <f aca="false">Tabla_Simulada!AM577-Tabla_ValidaciónMétodo!AM577</f>
        <v>0</v>
      </c>
      <c r="AM577" s="92" t="n">
        <f aca="false">Tabla_Simulada!AN577-Tabla_ValidaciónMétodo!AN577</f>
        <v>0</v>
      </c>
      <c r="AO577" s="94" t="n">
        <f aca="false">Tabla_Simulada!AP577-Tabla_ValidaciónMétodo!AP577</f>
        <v>0</v>
      </c>
      <c r="AP577" s="81" t="n">
        <f aca="false">Tabla_Simulada!AQ577-Tabla_ValidaciónMétodo!AQ577</f>
        <v>0</v>
      </c>
      <c r="AQ577" s="94" t="n">
        <f aca="false">Tabla_Simulada!AR577-Tabla_ValidaciónMétodo!AR577</f>
        <v>0</v>
      </c>
      <c r="AR577" s="81" t="n">
        <f aca="false">Tabla_Simulada!AS577-Tabla_ValidaciónMétodo!AS577</f>
        <v>0</v>
      </c>
      <c r="AS577" s="94" t="n">
        <f aca="false">Tabla_Simulada!AT577-Tabla_ValidaciónMétodo!AT577</f>
        <v>0</v>
      </c>
      <c r="AT577" s="81" t="n">
        <f aca="false">Tabla_Simulada!AU577-Tabla_ValidaciónMétodo!AU577</f>
        <v>0</v>
      </c>
      <c r="AU577" s="94" t="n">
        <f aca="false">Tabla_Simulada!AV577-Tabla_ValidaciónMétodo!AV577</f>
        <v>0</v>
      </c>
      <c r="AV577" s="81" t="n">
        <f aca="false">Tabla_Simulada!AW577-Tabla_ValidaciónMétodo!AW577</f>
        <v>0</v>
      </c>
      <c r="AW577" s="94" t="n">
        <f aca="false">Tabla_Simulada!AX577-Tabla_ValidaciónMétodo!AX577</f>
        <v>0</v>
      </c>
      <c r="AX577" s="81" t="n">
        <f aca="false">Tabla_Simulada!AY577-Tabla_ValidaciónMétodo!AY577</f>
        <v>0</v>
      </c>
    </row>
    <row r="578" customFormat="false" ht="13.8" hidden="false" customHeight="false" outlineLevel="0" collapsed="false">
      <c r="A578" s="89" t="s">
        <v>47</v>
      </c>
      <c r="B578" s="81" t="n">
        <f aca="false">Tabla_Simulada!B578-Tabla_ValidaciónMétodo!B578</f>
        <v>0</v>
      </c>
      <c r="C578" s="81" t="n">
        <f aca="false">Tabla_Simulada!C578-Tabla_ValidaciónMétodo!C578</f>
        <v>0</v>
      </c>
      <c r="D578" s="81" t="n">
        <f aca="false">Tabla_Simulada!D578-Tabla_ValidaciónMétodo!D578</f>
        <v>0</v>
      </c>
      <c r="E578" s="81" t="n">
        <f aca="false">Tabla_Simulada!E578-Tabla_ValidaciónMétodo!E578</f>
        <v>0</v>
      </c>
      <c r="F578" s="81" t="n">
        <f aca="false">Tabla_Simulada!F578-Tabla_ValidaciónMétodo!F578</f>
        <v>0</v>
      </c>
      <c r="G578" s="81" t="n">
        <f aca="false">Tabla_Simulada!G578-Tabla_ValidaciónMétodo!G578</f>
        <v>0</v>
      </c>
      <c r="H578" s="81" t="n">
        <f aca="false">Tabla_Simulada!H578-Tabla_ValidaciónMétodo!H578</f>
        <v>0</v>
      </c>
      <c r="I578" s="94" t="n">
        <f aca="false">Tabla_Simulada!I578-Tabla_ValidaciónMétodo!I578</f>
        <v>0</v>
      </c>
      <c r="J578" s="81" t="n">
        <f aca="false">Tabla_Simulada!J578-Tabla_ValidaciónMétodo!J578</f>
        <v>0</v>
      </c>
      <c r="K578" s="94" t="n">
        <f aca="false">Tabla_Simulada!K578-Tabla_ValidaciónMétodo!K578</f>
        <v>1.38777878078145E-017</v>
      </c>
      <c r="L578" s="81" t="n">
        <f aca="false">Tabla_Simulada!L578-Tabla_ValidaciónMétodo!L578</f>
        <v>1.16415321826935E-010</v>
      </c>
      <c r="M578" s="94" t="n">
        <f aca="false">Tabla_Simulada!M578-Tabla_ValidaciónMétodo!M578</f>
        <v>0</v>
      </c>
      <c r="N578" s="81" t="n">
        <f aca="false">Tabla_Simulada!N578-Tabla_ValidaciónMétodo!N578</f>
        <v>0</v>
      </c>
      <c r="O578" s="81" t="n">
        <f aca="false">Tabla_Simulada!O578-Tabla_ValidaciónMétodo!O578</f>
        <v>0</v>
      </c>
      <c r="P578" s="81" t="n">
        <f aca="false">Tabla_Simulada!P578-Tabla_ValidaciónMétodo!P578</f>
        <v>0</v>
      </c>
      <c r="Q578" s="81" t="n">
        <f aca="false">Tabla_Simulada!Q578-Tabla_ValidaciónMétodo!Q578</f>
        <v>0</v>
      </c>
      <c r="S578" s="81" t="n">
        <f aca="false">Tabla_Simulada!T578-Tabla_ValidaciónMétodo!T578</f>
        <v>0</v>
      </c>
      <c r="T578" s="81" t="n">
        <f aca="false">Tabla_Simulada!U578-Tabla_ValidaciónMétodo!U578</f>
        <v>0</v>
      </c>
      <c r="U578" s="81" t="n">
        <f aca="false">Tabla_Simulada!V578-Tabla_ValidaciónMétodo!V578</f>
        <v>0</v>
      </c>
      <c r="V578" s="81" t="n">
        <f aca="false">Tabla_Simulada!W578-Tabla_ValidaciónMétodo!W578</f>
        <v>0</v>
      </c>
      <c r="W578" s="81" t="n">
        <f aca="false">Tabla_Simulada!X578-Tabla_ValidaciónMétodo!X578</f>
        <v>0</v>
      </c>
      <c r="X578" s="81" t="n">
        <f aca="false">Tabla_Simulada!Y578-Tabla_ValidaciónMétodo!Y578</f>
        <v>0</v>
      </c>
      <c r="Y578" s="81" t="n">
        <f aca="false">Tabla_Simulada!Z578-Tabla_ValidaciónMétodo!Z578</f>
        <v>0</v>
      </c>
      <c r="Z578" s="81" t="n">
        <f aca="false">Tabla_Simulada!AA578-Tabla_ValidaciónMétodo!AA578</f>
        <v>0</v>
      </c>
      <c r="AC578" s="91" t="n">
        <f aca="false">Tabla_Simulada!AD578-Tabla_ValidaciónMétodo!AD578</f>
        <v>0</v>
      </c>
      <c r="AD578" s="92" t="n">
        <f aca="false">Tabla_Simulada!AE578-Tabla_ValidaciónMétodo!AE578</f>
        <v>0</v>
      </c>
      <c r="AE578" s="93" t="n">
        <f aca="false">Tabla_Simulada!AF578-Tabla_ValidaciónMétodo!AF578</f>
        <v>0</v>
      </c>
      <c r="AF578" s="92" t="n">
        <f aca="false">Tabla_Simulada!AG578-Tabla_ValidaciónMétodo!AG578</f>
        <v>0</v>
      </c>
      <c r="AG578" s="92" t="n">
        <f aca="false">Tabla_Simulada!AH578-Tabla_ValidaciónMétodo!AH578</f>
        <v>0</v>
      </c>
      <c r="AH578" s="92" t="n">
        <f aca="false">Tabla_Simulada!AI578-Tabla_ValidaciónMétodo!AI578</f>
        <v>0</v>
      </c>
      <c r="AI578" s="92" t="n">
        <f aca="false">Tabla_Simulada!AJ578-Tabla_ValidaciónMétodo!AJ578</f>
        <v>0</v>
      </c>
      <c r="AJ578" s="92" t="n">
        <f aca="false">Tabla_Simulada!AK578-Tabla_ValidaciónMétodo!AK578</f>
        <v>0</v>
      </c>
      <c r="AK578" s="92" t="n">
        <f aca="false">Tabla_Simulada!AL578-Tabla_ValidaciónMétodo!AL578</f>
        <v>0</v>
      </c>
      <c r="AL578" s="92" t="n">
        <f aca="false">Tabla_Simulada!AM578-Tabla_ValidaciónMétodo!AM578</f>
        <v>0</v>
      </c>
      <c r="AM578" s="92" t="n">
        <f aca="false">Tabla_Simulada!AN578-Tabla_ValidaciónMétodo!AN578</f>
        <v>0</v>
      </c>
      <c r="AO578" s="94" t="n">
        <f aca="false">Tabla_Simulada!AP578-Tabla_ValidaciónMétodo!AP578</f>
        <v>0</v>
      </c>
      <c r="AP578" s="81" t="n">
        <f aca="false">Tabla_Simulada!AQ578-Tabla_ValidaciónMétodo!AQ578</f>
        <v>0</v>
      </c>
      <c r="AQ578" s="94" t="n">
        <f aca="false">Tabla_Simulada!AR578-Tabla_ValidaciónMétodo!AR578</f>
        <v>0</v>
      </c>
      <c r="AR578" s="81" t="n">
        <f aca="false">Tabla_Simulada!AS578-Tabla_ValidaciónMétodo!AS578</f>
        <v>0</v>
      </c>
      <c r="AS578" s="94" t="n">
        <f aca="false">Tabla_Simulada!AT578-Tabla_ValidaciónMétodo!AT578</f>
        <v>0</v>
      </c>
      <c r="AT578" s="81" t="n">
        <f aca="false">Tabla_Simulada!AU578-Tabla_ValidaciónMétodo!AU578</f>
        <v>0</v>
      </c>
      <c r="AU578" s="94" t="n">
        <f aca="false">Tabla_Simulada!AV578-Tabla_ValidaciónMétodo!AV578</f>
        <v>0</v>
      </c>
      <c r="AV578" s="81" t="n">
        <f aca="false">Tabla_Simulada!AW578-Tabla_ValidaciónMétodo!AW578</f>
        <v>0</v>
      </c>
      <c r="AW578" s="94" t="n">
        <f aca="false">Tabla_Simulada!AX578-Tabla_ValidaciónMétodo!AX578</f>
        <v>0</v>
      </c>
      <c r="AX578" s="81" t="n">
        <f aca="false">Tabla_Simulada!AY578-Tabla_ValidaciónMétodo!AY578</f>
        <v>0</v>
      </c>
    </row>
    <row r="579" customFormat="false" ht="13.8" hidden="false" customHeight="false" outlineLevel="0" collapsed="false">
      <c r="A579" s="89" t="s">
        <v>48</v>
      </c>
      <c r="B579" s="81" t="n">
        <f aca="false">Tabla_Simulada!B579-Tabla_ValidaciónMétodo!B579</f>
        <v>0</v>
      </c>
      <c r="C579" s="81" t="n">
        <f aca="false">Tabla_Simulada!C579-Tabla_ValidaciónMétodo!C579</f>
        <v>0</v>
      </c>
      <c r="D579" s="81" t="n">
        <f aca="false">Tabla_Simulada!D579-Tabla_ValidaciónMétodo!D579</f>
        <v>0</v>
      </c>
      <c r="E579" s="81" t="n">
        <f aca="false">Tabla_Simulada!E579-Tabla_ValidaciónMétodo!E579</f>
        <v>0</v>
      </c>
      <c r="F579" s="81" t="n">
        <f aca="false">Tabla_Simulada!F579-Tabla_ValidaciónMétodo!F579</f>
        <v>0</v>
      </c>
      <c r="G579" s="81" t="n">
        <f aca="false">Tabla_Simulada!G579-Tabla_ValidaciónMétodo!G579</f>
        <v>0</v>
      </c>
      <c r="H579" s="81" t="n">
        <f aca="false">Tabla_Simulada!H579-Tabla_ValidaciónMétodo!H579</f>
        <v>0</v>
      </c>
      <c r="I579" s="94" t="n">
        <f aca="false">Tabla_Simulada!I579-Tabla_ValidaciónMétodo!I579</f>
        <v>0</v>
      </c>
      <c r="J579" s="81" t="n">
        <f aca="false">Tabla_Simulada!J579-Tabla_ValidaciónMétodo!J579</f>
        <v>0</v>
      </c>
      <c r="K579" s="94" t="n">
        <f aca="false">Tabla_Simulada!K579-Tabla_ValidaciónMétodo!K579</f>
        <v>2.77555756156289E-017</v>
      </c>
      <c r="L579" s="81" t="n">
        <f aca="false">Tabla_Simulada!L579-Tabla_ValidaciónMétodo!L579</f>
        <v>2.3283064365387E-010</v>
      </c>
      <c r="M579" s="94" t="n">
        <f aca="false">Tabla_Simulada!M579-Tabla_ValidaciónMétodo!M579</f>
        <v>0</v>
      </c>
      <c r="N579" s="81" t="n">
        <f aca="false">Tabla_Simulada!N579-Tabla_ValidaciónMétodo!N579</f>
        <v>0</v>
      </c>
      <c r="O579" s="81" t="n">
        <f aca="false">Tabla_Simulada!O579-Tabla_ValidaciónMétodo!O579</f>
        <v>0</v>
      </c>
      <c r="P579" s="81" t="n">
        <f aca="false">Tabla_Simulada!P579-Tabla_ValidaciónMétodo!P579</f>
        <v>0</v>
      </c>
      <c r="Q579" s="81" t="n">
        <f aca="false">Tabla_Simulada!Q579-Tabla_ValidaciónMétodo!Q579</f>
        <v>0</v>
      </c>
      <c r="S579" s="81" t="n">
        <f aca="false">Tabla_Simulada!T579-Tabla_ValidaciónMétodo!T579</f>
        <v>0</v>
      </c>
      <c r="T579" s="81" t="n">
        <f aca="false">Tabla_Simulada!U579-Tabla_ValidaciónMétodo!U579</f>
        <v>0</v>
      </c>
      <c r="U579" s="81" t="n">
        <f aca="false">Tabla_Simulada!V579-Tabla_ValidaciónMétodo!V579</f>
        <v>0</v>
      </c>
      <c r="V579" s="81" t="n">
        <f aca="false">Tabla_Simulada!W579-Tabla_ValidaciónMétodo!W579</f>
        <v>0</v>
      </c>
      <c r="W579" s="81" t="n">
        <f aca="false">Tabla_Simulada!X579-Tabla_ValidaciónMétodo!X579</f>
        <v>0</v>
      </c>
      <c r="X579" s="81" t="n">
        <f aca="false">Tabla_Simulada!Y579-Tabla_ValidaciónMétodo!Y579</f>
        <v>0</v>
      </c>
      <c r="Y579" s="81" t="n">
        <f aca="false">Tabla_Simulada!Z579-Tabla_ValidaciónMétodo!Z579</f>
        <v>0</v>
      </c>
      <c r="Z579" s="81" t="n">
        <f aca="false">Tabla_Simulada!AA579-Tabla_ValidaciónMétodo!AA579</f>
        <v>0</v>
      </c>
      <c r="AC579" s="91" t="n">
        <f aca="false">Tabla_Simulada!AD579-Tabla_ValidaciónMétodo!AD579</f>
        <v>0</v>
      </c>
      <c r="AD579" s="92" t="n">
        <f aca="false">Tabla_Simulada!AE579-Tabla_ValidaciónMétodo!AE579</f>
        <v>0</v>
      </c>
      <c r="AE579" s="93" t="n">
        <f aca="false">Tabla_Simulada!AF579-Tabla_ValidaciónMétodo!AF579</f>
        <v>0</v>
      </c>
      <c r="AF579" s="92" t="n">
        <f aca="false">Tabla_Simulada!AG579-Tabla_ValidaciónMétodo!AG579</f>
        <v>0</v>
      </c>
      <c r="AG579" s="92" t="n">
        <f aca="false">Tabla_Simulada!AH579-Tabla_ValidaciónMétodo!AH579</f>
        <v>0</v>
      </c>
      <c r="AH579" s="92" t="n">
        <f aca="false">Tabla_Simulada!AI579-Tabla_ValidaciónMétodo!AI579</f>
        <v>0</v>
      </c>
      <c r="AI579" s="92" t="n">
        <f aca="false">Tabla_Simulada!AJ579-Tabla_ValidaciónMétodo!AJ579</f>
        <v>0</v>
      </c>
      <c r="AJ579" s="92" t="n">
        <f aca="false">Tabla_Simulada!AK579-Tabla_ValidaciónMétodo!AK579</f>
        <v>0</v>
      </c>
      <c r="AK579" s="92" t="n">
        <f aca="false">Tabla_Simulada!AL579-Tabla_ValidaciónMétodo!AL579</f>
        <v>0</v>
      </c>
      <c r="AL579" s="92" t="n">
        <f aca="false">Tabla_Simulada!AM579-Tabla_ValidaciónMétodo!AM579</f>
        <v>0</v>
      </c>
      <c r="AM579" s="92" t="n">
        <f aca="false">Tabla_Simulada!AN579-Tabla_ValidaciónMétodo!AN579</f>
        <v>0</v>
      </c>
      <c r="AO579" s="94" t="n">
        <f aca="false">Tabla_Simulada!AP579-Tabla_ValidaciónMétodo!AP579</f>
        <v>0</v>
      </c>
      <c r="AP579" s="81" t="n">
        <f aca="false">Tabla_Simulada!AQ579-Tabla_ValidaciónMétodo!AQ579</f>
        <v>0</v>
      </c>
      <c r="AQ579" s="94" t="n">
        <f aca="false">Tabla_Simulada!AR579-Tabla_ValidaciónMétodo!AR579</f>
        <v>0</v>
      </c>
      <c r="AR579" s="81" t="n">
        <f aca="false">Tabla_Simulada!AS579-Tabla_ValidaciónMétodo!AS579</f>
        <v>0</v>
      </c>
      <c r="AS579" s="94" t="n">
        <f aca="false">Tabla_Simulada!AT579-Tabla_ValidaciónMétodo!AT579</f>
        <v>0</v>
      </c>
      <c r="AT579" s="81" t="n">
        <f aca="false">Tabla_Simulada!AU579-Tabla_ValidaciónMétodo!AU579</f>
        <v>0</v>
      </c>
      <c r="AU579" s="94" t="n">
        <f aca="false">Tabla_Simulada!AV579-Tabla_ValidaciónMétodo!AV579</f>
        <v>0</v>
      </c>
      <c r="AV579" s="81" t="n">
        <f aca="false">Tabla_Simulada!AW579-Tabla_ValidaciónMétodo!AW579</f>
        <v>0</v>
      </c>
      <c r="AW579" s="94" t="n">
        <f aca="false">Tabla_Simulada!AX579-Tabla_ValidaciónMétodo!AX579</f>
        <v>0</v>
      </c>
      <c r="AX579" s="81" t="n">
        <f aca="false">Tabla_Simulada!AY579-Tabla_ValidaciónMétodo!AY579</f>
        <v>0</v>
      </c>
    </row>
    <row r="580" customFormat="false" ht="13.8" hidden="false" customHeight="false" outlineLevel="0" collapsed="false">
      <c r="A580" s="89" t="s">
        <v>49</v>
      </c>
      <c r="B580" s="81" t="n">
        <f aca="false">Tabla_Simulada!B580-Tabla_ValidaciónMétodo!B580</f>
        <v>0</v>
      </c>
      <c r="C580" s="81" t="n">
        <f aca="false">Tabla_Simulada!C580-Tabla_ValidaciónMétodo!C580</f>
        <v>0</v>
      </c>
      <c r="D580" s="81" t="n">
        <f aca="false">Tabla_Simulada!D580-Tabla_ValidaciónMétodo!D580</f>
        <v>0</v>
      </c>
      <c r="E580" s="81" t="n">
        <f aca="false">Tabla_Simulada!E580-Tabla_ValidaciónMétodo!E580</f>
        <v>0</v>
      </c>
      <c r="F580" s="81" t="n">
        <f aca="false">Tabla_Simulada!F580-Tabla_ValidaciónMétodo!F580</f>
        <v>0</v>
      </c>
      <c r="G580" s="81" t="n">
        <f aca="false">Tabla_Simulada!G580-Tabla_ValidaciónMétodo!G580</f>
        <v>0</v>
      </c>
      <c r="H580" s="81" t="n">
        <f aca="false">Tabla_Simulada!H580-Tabla_ValidaciónMétodo!H580</f>
        <v>0</v>
      </c>
      <c r="I580" s="94" t="n">
        <f aca="false">Tabla_Simulada!I580-Tabla_ValidaciónMétodo!I580</f>
        <v>0</v>
      </c>
      <c r="J580" s="81" t="n">
        <f aca="false">Tabla_Simulada!J580-Tabla_ValidaciónMétodo!J580</f>
        <v>0</v>
      </c>
      <c r="K580" s="94" t="n">
        <f aca="false">Tabla_Simulada!K580-Tabla_ValidaciónMétodo!K580</f>
        <v>6.93889390390723E-018</v>
      </c>
      <c r="L580" s="81" t="n">
        <f aca="false">Tabla_Simulada!L580-Tabla_ValidaciónMétodo!L580</f>
        <v>2.91038304567337E-011</v>
      </c>
      <c r="M580" s="94" t="n">
        <f aca="false">Tabla_Simulada!M580-Tabla_ValidaciónMétodo!M580</f>
        <v>0</v>
      </c>
      <c r="N580" s="81" t="n">
        <f aca="false">Tabla_Simulada!N580-Tabla_ValidaciónMétodo!N580</f>
        <v>0</v>
      </c>
      <c r="O580" s="81" t="n">
        <f aca="false">Tabla_Simulada!O580-Tabla_ValidaciónMétodo!O580</f>
        <v>0</v>
      </c>
      <c r="P580" s="81" t="n">
        <f aca="false">Tabla_Simulada!P580-Tabla_ValidaciónMétodo!P580</f>
        <v>0</v>
      </c>
      <c r="Q580" s="81" t="n">
        <f aca="false">Tabla_Simulada!Q580-Tabla_ValidaciónMétodo!Q580</f>
        <v>0</v>
      </c>
      <c r="S580" s="81" t="n">
        <f aca="false">Tabla_Simulada!T580-Tabla_ValidaciónMétodo!T580</f>
        <v>0</v>
      </c>
      <c r="T580" s="81" t="n">
        <f aca="false">Tabla_Simulada!U580-Tabla_ValidaciónMétodo!U580</f>
        <v>0</v>
      </c>
      <c r="U580" s="81" t="n">
        <f aca="false">Tabla_Simulada!V580-Tabla_ValidaciónMétodo!V580</f>
        <v>0</v>
      </c>
      <c r="V580" s="81" t="n">
        <f aca="false">Tabla_Simulada!W580-Tabla_ValidaciónMétodo!W580</f>
        <v>0</v>
      </c>
      <c r="W580" s="81" t="n">
        <f aca="false">Tabla_Simulada!X580-Tabla_ValidaciónMétodo!X580</f>
        <v>0</v>
      </c>
      <c r="X580" s="81" t="n">
        <f aca="false">Tabla_Simulada!Y580-Tabla_ValidaciónMétodo!Y580</f>
        <v>0</v>
      </c>
      <c r="Y580" s="81" t="n">
        <f aca="false">Tabla_Simulada!Z580-Tabla_ValidaciónMétodo!Z580</f>
        <v>0</v>
      </c>
      <c r="Z580" s="81" t="n">
        <f aca="false">Tabla_Simulada!AA580-Tabla_ValidaciónMétodo!AA580</f>
        <v>0</v>
      </c>
      <c r="AC580" s="91" t="n">
        <f aca="false">Tabla_Simulada!AD580-Tabla_ValidaciónMétodo!AD580</f>
        <v>0</v>
      </c>
      <c r="AD580" s="92" t="n">
        <f aca="false">Tabla_Simulada!AE580-Tabla_ValidaciónMétodo!AE580</f>
        <v>0</v>
      </c>
      <c r="AE580" s="93" t="n">
        <f aca="false">Tabla_Simulada!AF580-Tabla_ValidaciónMétodo!AF580</f>
        <v>0</v>
      </c>
      <c r="AF580" s="92" t="n">
        <f aca="false">Tabla_Simulada!AG580-Tabla_ValidaciónMétodo!AG580</f>
        <v>0</v>
      </c>
      <c r="AG580" s="92" t="n">
        <f aca="false">Tabla_Simulada!AH580-Tabla_ValidaciónMétodo!AH580</f>
        <v>0</v>
      </c>
      <c r="AH580" s="92" t="n">
        <f aca="false">Tabla_Simulada!AI580-Tabla_ValidaciónMétodo!AI580</f>
        <v>0</v>
      </c>
      <c r="AI580" s="92" t="n">
        <f aca="false">Tabla_Simulada!AJ580-Tabla_ValidaciónMétodo!AJ580</f>
        <v>0</v>
      </c>
      <c r="AJ580" s="92" t="n">
        <f aca="false">Tabla_Simulada!AK580-Tabla_ValidaciónMétodo!AK580</f>
        <v>0</v>
      </c>
      <c r="AK580" s="92" t="n">
        <f aca="false">Tabla_Simulada!AL580-Tabla_ValidaciónMétodo!AL580</f>
        <v>0</v>
      </c>
      <c r="AL580" s="92" t="n">
        <f aca="false">Tabla_Simulada!AM580-Tabla_ValidaciónMétodo!AM580</f>
        <v>0</v>
      </c>
      <c r="AM580" s="92" t="n">
        <f aca="false">Tabla_Simulada!AN580-Tabla_ValidaciónMétodo!AN580</f>
        <v>0</v>
      </c>
      <c r="AO580" s="94" t="n">
        <f aca="false">Tabla_Simulada!AP580-Tabla_ValidaciónMétodo!AP580</f>
        <v>0</v>
      </c>
      <c r="AP580" s="81" t="n">
        <f aca="false">Tabla_Simulada!AQ580-Tabla_ValidaciónMétodo!AQ580</f>
        <v>0</v>
      </c>
      <c r="AQ580" s="94" t="n">
        <f aca="false">Tabla_Simulada!AR580-Tabla_ValidaciónMétodo!AR580</f>
        <v>0</v>
      </c>
      <c r="AR580" s="81" t="n">
        <f aca="false">Tabla_Simulada!AS580-Tabla_ValidaciónMétodo!AS580</f>
        <v>0</v>
      </c>
      <c r="AS580" s="94" t="n">
        <f aca="false">Tabla_Simulada!AT580-Tabla_ValidaciónMétodo!AT580</f>
        <v>0</v>
      </c>
      <c r="AT580" s="81" t="n">
        <f aca="false">Tabla_Simulada!AU580-Tabla_ValidaciónMétodo!AU580</f>
        <v>0</v>
      </c>
      <c r="AU580" s="94" t="n">
        <f aca="false">Tabla_Simulada!AV580-Tabla_ValidaciónMétodo!AV580</f>
        <v>0</v>
      </c>
      <c r="AV580" s="81" t="n">
        <f aca="false">Tabla_Simulada!AW580-Tabla_ValidaciónMétodo!AW580</f>
        <v>0</v>
      </c>
      <c r="AW580" s="94" t="n">
        <f aca="false">Tabla_Simulada!AX580-Tabla_ValidaciónMétodo!AX580</f>
        <v>0</v>
      </c>
      <c r="AX580" s="81" t="n">
        <f aca="false">Tabla_Simulada!AY580-Tabla_ValidaciónMétodo!AY580</f>
        <v>0</v>
      </c>
    </row>
    <row r="581" customFormat="false" ht="13.8" hidden="false" customHeight="false" outlineLevel="0" collapsed="false">
      <c r="A581" s="89" t="s">
        <v>50</v>
      </c>
      <c r="B581" s="81" t="n">
        <f aca="false">Tabla_Simulada!B581-Tabla_ValidaciónMétodo!B581</f>
        <v>0</v>
      </c>
      <c r="C581" s="81" t="n">
        <f aca="false">Tabla_Simulada!C581-Tabla_ValidaciónMétodo!C581</f>
        <v>0</v>
      </c>
      <c r="D581" s="81" t="n">
        <f aca="false">Tabla_Simulada!D581-Tabla_ValidaciónMétodo!D581</f>
        <v>0</v>
      </c>
      <c r="E581" s="81" t="n">
        <f aca="false">Tabla_Simulada!E581-Tabla_ValidaciónMétodo!E581</f>
        <v>0</v>
      </c>
      <c r="F581" s="81" t="n">
        <f aca="false">Tabla_Simulada!F581-Tabla_ValidaciónMétodo!F581</f>
        <v>0</v>
      </c>
      <c r="G581" s="81" t="n">
        <f aca="false">Tabla_Simulada!G581-Tabla_ValidaciónMétodo!G581</f>
        <v>0</v>
      </c>
      <c r="H581" s="81" t="n">
        <f aca="false">Tabla_Simulada!H581-Tabla_ValidaciónMétodo!H581</f>
        <v>0</v>
      </c>
      <c r="I581" s="94" t="n">
        <f aca="false">Tabla_Simulada!I581-Tabla_ValidaciónMétodo!I581</f>
        <v>0</v>
      </c>
      <c r="J581" s="81" t="n">
        <f aca="false">Tabla_Simulada!J581-Tabla_ValidaciónMétodo!J581</f>
        <v>0</v>
      </c>
      <c r="K581" s="94" t="n">
        <f aca="false">Tabla_Simulada!K581-Tabla_ValidaciónMétodo!K581</f>
        <v>0</v>
      </c>
      <c r="L581" s="81" t="n">
        <f aca="false">Tabla_Simulada!L581-Tabla_ValidaciónMétodo!L581</f>
        <v>5.82076609134674E-011</v>
      </c>
      <c r="M581" s="94" t="n">
        <f aca="false">Tabla_Simulada!M581-Tabla_ValidaciónMétodo!M581</f>
        <v>0</v>
      </c>
      <c r="N581" s="81" t="n">
        <f aca="false">Tabla_Simulada!N581-Tabla_ValidaciónMétodo!N581</f>
        <v>0</v>
      </c>
      <c r="O581" s="81" t="n">
        <f aca="false">Tabla_Simulada!O581-Tabla_ValidaciónMétodo!O581</f>
        <v>0</v>
      </c>
      <c r="P581" s="81" t="n">
        <f aca="false">Tabla_Simulada!P581-Tabla_ValidaciónMétodo!P581</f>
        <v>0</v>
      </c>
      <c r="Q581" s="81" t="n">
        <f aca="false">Tabla_Simulada!Q581-Tabla_ValidaciónMétodo!Q581</f>
        <v>0</v>
      </c>
      <c r="S581" s="81" t="n">
        <f aca="false">Tabla_Simulada!T581-Tabla_ValidaciónMétodo!T581</f>
        <v>0</v>
      </c>
      <c r="T581" s="81" t="n">
        <f aca="false">Tabla_Simulada!U581-Tabla_ValidaciónMétodo!U581</f>
        <v>0</v>
      </c>
      <c r="U581" s="81" t="n">
        <f aca="false">Tabla_Simulada!V581-Tabla_ValidaciónMétodo!V581</f>
        <v>0</v>
      </c>
      <c r="V581" s="81" t="n">
        <f aca="false">Tabla_Simulada!W581-Tabla_ValidaciónMétodo!W581</f>
        <v>0</v>
      </c>
      <c r="W581" s="81" t="n">
        <f aca="false">Tabla_Simulada!X581-Tabla_ValidaciónMétodo!X581</f>
        <v>0</v>
      </c>
      <c r="X581" s="81" t="n">
        <f aca="false">Tabla_Simulada!Y581-Tabla_ValidaciónMétodo!Y581</f>
        <v>0</v>
      </c>
      <c r="Y581" s="81" t="n">
        <f aca="false">Tabla_Simulada!Z581-Tabla_ValidaciónMétodo!Z581</f>
        <v>0</v>
      </c>
      <c r="Z581" s="81" t="n">
        <f aca="false">Tabla_Simulada!AA581-Tabla_ValidaciónMétodo!AA581</f>
        <v>0</v>
      </c>
      <c r="AC581" s="91" t="n">
        <f aca="false">Tabla_Simulada!AD581-Tabla_ValidaciónMétodo!AD581</f>
        <v>0</v>
      </c>
      <c r="AD581" s="92" t="n">
        <f aca="false">Tabla_Simulada!AE581-Tabla_ValidaciónMétodo!AE581</f>
        <v>0</v>
      </c>
      <c r="AE581" s="93" t="n">
        <f aca="false">Tabla_Simulada!AF581-Tabla_ValidaciónMétodo!AF581</f>
        <v>0</v>
      </c>
      <c r="AF581" s="92" t="n">
        <f aca="false">Tabla_Simulada!AG581-Tabla_ValidaciónMétodo!AG581</f>
        <v>0</v>
      </c>
      <c r="AG581" s="92" t="n">
        <f aca="false">Tabla_Simulada!AH581-Tabla_ValidaciónMétodo!AH581</f>
        <v>0</v>
      </c>
      <c r="AH581" s="92" t="n">
        <f aca="false">Tabla_Simulada!AI581-Tabla_ValidaciónMétodo!AI581</f>
        <v>0</v>
      </c>
      <c r="AI581" s="92" t="n">
        <f aca="false">Tabla_Simulada!AJ581-Tabla_ValidaciónMétodo!AJ581</f>
        <v>0</v>
      </c>
      <c r="AJ581" s="92" t="n">
        <f aca="false">Tabla_Simulada!AK581-Tabla_ValidaciónMétodo!AK581</f>
        <v>0</v>
      </c>
      <c r="AK581" s="92" t="n">
        <f aca="false">Tabla_Simulada!AL581-Tabla_ValidaciónMétodo!AL581</f>
        <v>0</v>
      </c>
      <c r="AL581" s="92" t="n">
        <f aca="false">Tabla_Simulada!AM581-Tabla_ValidaciónMétodo!AM581</f>
        <v>0</v>
      </c>
      <c r="AM581" s="92" t="n">
        <f aca="false">Tabla_Simulada!AN581-Tabla_ValidaciónMétodo!AN581</f>
        <v>0</v>
      </c>
      <c r="AO581" s="94" t="n">
        <f aca="false">Tabla_Simulada!AP581-Tabla_ValidaciónMétodo!AP581</f>
        <v>0</v>
      </c>
      <c r="AP581" s="81" t="n">
        <f aca="false">Tabla_Simulada!AQ581-Tabla_ValidaciónMétodo!AQ581</f>
        <v>0</v>
      </c>
      <c r="AQ581" s="94" t="n">
        <f aca="false">Tabla_Simulada!AR581-Tabla_ValidaciónMétodo!AR581</f>
        <v>0</v>
      </c>
      <c r="AR581" s="81" t="n">
        <f aca="false">Tabla_Simulada!AS581-Tabla_ValidaciónMétodo!AS581</f>
        <v>0</v>
      </c>
      <c r="AS581" s="94" t="n">
        <f aca="false">Tabla_Simulada!AT581-Tabla_ValidaciónMétodo!AT581</f>
        <v>0</v>
      </c>
      <c r="AT581" s="81" t="n">
        <f aca="false">Tabla_Simulada!AU581-Tabla_ValidaciónMétodo!AU581</f>
        <v>0</v>
      </c>
      <c r="AU581" s="94" t="n">
        <f aca="false">Tabla_Simulada!AV581-Tabla_ValidaciónMétodo!AV581</f>
        <v>0</v>
      </c>
      <c r="AV581" s="81" t="n">
        <f aca="false">Tabla_Simulada!AW581-Tabla_ValidaciónMétodo!AW581</f>
        <v>0</v>
      </c>
      <c r="AW581" s="94" t="n">
        <f aca="false">Tabla_Simulada!AX581-Tabla_ValidaciónMétodo!AX581</f>
        <v>0</v>
      </c>
      <c r="AX581" s="81" t="n">
        <f aca="false">Tabla_Simulada!AY581-Tabla_ValidaciónMétodo!AY581</f>
        <v>0</v>
      </c>
    </row>
    <row r="582" customFormat="false" ht="13.8" hidden="false" customHeight="false" outlineLevel="0" collapsed="false">
      <c r="A582" s="89" t="s">
        <v>51</v>
      </c>
      <c r="B582" s="81" t="n">
        <f aca="false">Tabla_Simulada!B582-Tabla_ValidaciónMétodo!B582</f>
        <v>0</v>
      </c>
      <c r="C582" s="81" t="n">
        <f aca="false">Tabla_Simulada!C582-Tabla_ValidaciónMétodo!C582</f>
        <v>0</v>
      </c>
      <c r="D582" s="81" t="n">
        <f aca="false">Tabla_Simulada!D582-Tabla_ValidaciónMétodo!D582</f>
        <v>0</v>
      </c>
      <c r="E582" s="81" t="n">
        <f aca="false">Tabla_Simulada!E582-Tabla_ValidaciónMétodo!E582</f>
        <v>0</v>
      </c>
      <c r="F582" s="81" t="n">
        <f aca="false">Tabla_Simulada!F582-Tabla_ValidaciónMétodo!F582</f>
        <v>0</v>
      </c>
      <c r="G582" s="81" t="n">
        <f aca="false">Tabla_Simulada!G582-Tabla_ValidaciónMétodo!G582</f>
        <v>0</v>
      </c>
      <c r="H582" s="81" t="n">
        <f aca="false">Tabla_Simulada!H582-Tabla_ValidaciónMétodo!H582</f>
        <v>0</v>
      </c>
      <c r="I582" s="94" t="n">
        <f aca="false">Tabla_Simulada!I582-Tabla_ValidaciónMétodo!I582</f>
        <v>0</v>
      </c>
      <c r="J582" s="81" t="n">
        <f aca="false">Tabla_Simulada!J582-Tabla_ValidaciónMétodo!J582</f>
        <v>0</v>
      </c>
      <c r="K582" s="94" t="n">
        <f aca="false">Tabla_Simulada!K582-Tabla_ValidaciónMétodo!K582</f>
        <v>1.38777878078145E-017</v>
      </c>
      <c r="L582" s="81" t="n">
        <f aca="false">Tabla_Simulada!L582-Tabla_ValidaciónMétodo!L582</f>
        <v>5.82076609134674E-011</v>
      </c>
      <c r="M582" s="94" t="n">
        <f aca="false">Tabla_Simulada!M582-Tabla_ValidaciónMétodo!M582</f>
        <v>0</v>
      </c>
      <c r="N582" s="81" t="n">
        <f aca="false">Tabla_Simulada!N582-Tabla_ValidaciónMétodo!N582</f>
        <v>0</v>
      </c>
      <c r="O582" s="81" t="n">
        <f aca="false">Tabla_Simulada!O582-Tabla_ValidaciónMétodo!O582</f>
        <v>0</v>
      </c>
      <c r="P582" s="81" t="n">
        <f aca="false">Tabla_Simulada!P582-Tabla_ValidaciónMétodo!P582</f>
        <v>0</v>
      </c>
      <c r="Q582" s="81" t="n">
        <f aca="false">Tabla_Simulada!Q582-Tabla_ValidaciónMétodo!Q582</f>
        <v>0</v>
      </c>
      <c r="S582" s="81" t="n">
        <f aca="false">Tabla_Simulada!T582-Tabla_ValidaciónMétodo!T582</f>
        <v>0</v>
      </c>
      <c r="T582" s="81" t="n">
        <f aca="false">Tabla_Simulada!U582-Tabla_ValidaciónMétodo!U582</f>
        <v>0</v>
      </c>
      <c r="U582" s="81" t="n">
        <f aca="false">Tabla_Simulada!V582-Tabla_ValidaciónMétodo!V582</f>
        <v>0</v>
      </c>
      <c r="V582" s="81" t="n">
        <f aca="false">Tabla_Simulada!W582-Tabla_ValidaciónMétodo!W582</f>
        <v>0</v>
      </c>
      <c r="W582" s="81" t="n">
        <f aca="false">Tabla_Simulada!X582-Tabla_ValidaciónMétodo!X582</f>
        <v>0</v>
      </c>
      <c r="X582" s="81" t="n">
        <f aca="false">Tabla_Simulada!Y582-Tabla_ValidaciónMétodo!Y582</f>
        <v>0</v>
      </c>
      <c r="Y582" s="81" t="n">
        <f aca="false">Tabla_Simulada!Z582-Tabla_ValidaciónMétodo!Z582</f>
        <v>0</v>
      </c>
      <c r="Z582" s="81" t="n">
        <f aca="false">Tabla_Simulada!AA582-Tabla_ValidaciónMétodo!AA582</f>
        <v>0</v>
      </c>
      <c r="AC582" s="91" t="n">
        <f aca="false">Tabla_Simulada!AD582-Tabla_ValidaciónMétodo!AD582</f>
        <v>0</v>
      </c>
      <c r="AD582" s="92" t="n">
        <f aca="false">Tabla_Simulada!AE582-Tabla_ValidaciónMétodo!AE582</f>
        <v>0</v>
      </c>
      <c r="AE582" s="93" t="n">
        <f aca="false">Tabla_Simulada!AF582-Tabla_ValidaciónMétodo!AF582</f>
        <v>0</v>
      </c>
      <c r="AF582" s="92" t="n">
        <f aca="false">Tabla_Simulada!AG582-Tabla_ValidaciónMétodo!AG582</f>
        <v>0</v>
      </c>
      <c r="AG582" s="92" t="n">
        <f aca="false">Tabla_Simulada!AH582-Tabla_ValidaciónMétodo!AH582</f>
        <v>0</v>
      </c>
      <c r="AH582" s="92" t="n">
        <f aca="false">Tabla_Simulada!AI582-Tabla_ValidaciónMétodo!AI582</f>
        <v>0</v>
      </c>
      <c r="AI582" s="92" t="n">
        <f aca="false">Tabla_Simulada!AJ582-Tabla_ValidaciónMétodo!AJ582</f>
        <v>0</v>
      </c>
      <c r="AJ582" s="92" t="n">
        <f aca="false">Tabla_Simulada!AK582-Tabla_ValidaciónMétodo!AK582</f>
        <v>0</v>
      </c>
      <c r="AK582" s="92" t="n">
        <f aca="false">Tabla_Simulada!AL582-Tabla_ValidaciónMétodo!AL582</f>
        <v>0</v>
      </c>
      <c r="AL582" s="92" t="n">
        <f aca="false">Tabla_Simulada!AM582-Tabla_ValidaciónMétodo!AM582</f>
        <v>0</v>
      </c>
      <c r="AM582" s="92" t="n">
        <f aca="false">Tabla_Simulada!AN582-Tabla_ValidaciónMétodo!AN582</f>
        <v>0</v>
      </c>
      <c r="AO582" s="94" t="n">
        <f aca="false">Tabla_Simulada!AP582-Tabla_ValidaciónMétodo!AP582</f>
        <v>0</v>
      </c>
      <c r="AP582" s="81" t="n">
        <f aca="false">Tabla_Simulada!AQ582-Tabla_ValidaciónMétodo!AQ582</f>
        <v>0</v>
      </c>
      <c r="AQ582" s="94" t="n">
        <f aca="false">Tabla_Simulada!AR582-Tabla_ValidaciónMétodo!AR582</f>
        <v>0</v>
      </c>
      <c r="AR582" s="81" t="n">
        <f aca="false">Tabla_Simulada!AS582-Tabla_ValidaciónMétodo!AS582</f>
        <v>0</v>
      </c>
      <c r="AS582" s="94" t="n">
        <f aca="false">Tabla_Simulada!AT582-Tabla_ValidaciónMétodo!AT582</f>
        <v>0</v>
      </c>
      <c r="AT582" s="81" t="n">
        <f aca="false">Tabla_Simulada!AU582-Tabla_ValidaciónMétodo!AU582</f>
        <v>0</v>
      </c>
      <c r="AU582" s="94" t="n">
        <f aca="false">Tabla_Simulada!AV582-Tabla_ValidaciónMétodo!AV582</f>
        <v>0</v>
      </c>
      <c r="AV582" s="81" t="n">
        <f aca="false">Tabla_Simulada!AW582-Tabla_ValidaciónMétodo!AW582</f>
        <v>0</v>
      </c>
      <c r="AW582" s="94" t="n">
        <f aca="false">Tabla_Simulada!AX582-Tabla_ValidaciónMétodo!AX582</f>
        <v>0</v>
      </c>
      <c r="AX582" s="81" t="n">
        <f aca="false">Tabla_Simulada!AY582-Tabla_ValidaciónMétodo!AY582</f>
        <v>0</v>
      </c>
    </row>
    <row r="583" customFormat="false" ht="13.8" hidden="false" customHeight="false" outlineLevel="0" collapsed="false">
      <c r="A583" s="89" t="s">
        <v>52</v>
      </c>
      <c r="B583" s="81" t="n">
        <f aca="false">Tabla_Simulada!B583-Tabla_ValidaciónMétodo!B583</f>
        <v>0</v>
      </c>
      <c r="C583" s="81" t="n">
        <f aca="false">Tabla_Simulada!C583-Tabla_ValidaciónMétodo!C583</f>
        <v>0</v>
      </c>
      <c r="D583" s="81" t="n">
        <f aca="false">Tabla_Simulada!D583-Tabla_ValidaciónMétodo!D583</f>
        <v>0</v>
      </c>
      <c r="E583" s="81" t="n">
        <f aca="false">Tabla_Simulada!E583-Tabla_ValidaciónMétodo!E583</f>
        <v>0</v>
      </c>
      <c r="F583" s="81" t="n">
        <f aca="false">Tabla_Simulada!F583-Tabla_ValidaciónMétodo!F583</f>
        <v>0</v>
      </c>
      <c r="G583" s="81" t="n">
        <f aca="false">Tabla_Simulada!G583-Tabla_ValidaciónMétodo!G583</f>
        <v>0</v>
      </c>
      <c r="H583" s="81" t="n">
        <f aca="false">Tabla_Simulada!H583-Tabla_ValidaciónMétodo!H583</f>
        <v>0</v>
      </c>
      <c r="I583" s="94" t="n">
        <f aca="false">Tabla_Simulada!I583-Tabla_ValidaciónMétodo!I583</f>
        <v>0</v>
      </c>
      <c r="J583" s="81" t="n">
        <f aca="false">Tabla_Simulada!J583-Tabla_ValidaciónMétodo!J583</f>
        <v>0</v>
      </c>
      <c r="K583" s="94" t="n">
        <f aca="false">Tabla_Simulada!K583-Tabla_ValidaciónMétodo!K583</f>
        <v>0</v>
      </c>
      <c r="L583" s="81" t="n">
        <f aca="false">Tabla_Simulada!L583-Tabla_ValidaciónMétodo!L583</f>
        <v>0</v>
      </c>
      <c r="M583" s="94" t="n">
        <f aca="false">Tabla_Simulada!M583-Tabla_ValidaciónMétodo!M583</f>
        <v>0</v>
      </c>
      <c r="N583" s="81" t="n">
        <f aca="false">Tabla_Simulada!N583-Tabla_ValidaciónMétodo!N583</f>
        <v>0</v>
      </c>
      <c r="O583" s="81" t="n">
        <f aca="false">Tabla_Simulada!O583-Tabla_ValidaciónMétodo!O583</f>
        <v>0</v>
      </c>
      <c r="P583" s="81" t="n">
        <f aca="false">Tabla_Simulada!P583-Tabla_ValidaciónMétodo!P583</f>
        <v>0</v>
      </c>
      <c r="Q583" s="81" t="n">
        <f aca="false">Tabla_Simulada!Q583-Tabla_ValidaciónMétodo!Q583</f>
        <v>0</v>
      </c>
      <c r="S583" s="81" t="n">
        <f aca="false">Tabla_Simulada!T583-Tabla_ValidaciónMétodo!T583</f>
        <v>0</v>
      </c>
      <c r="T583" s="81" t="n">
        <f aca="false">Tabla_Simulada!U583-Tabla_ValidaciónMétodo!U583</f>
        <v>0</v>
      </c>
      <c r="U583" s="81" t="n">
        <f aca="false">Tabla_Simulada!V583-Tabla_ValidaciónMétodo!V583</f>
        <v>0</v>
      </c>
      <c r="V583" s="81" t="n">
        <f aca="false">Tabla_Simulada!W583-Tabla_ValidaciónMétodo!W583</f>
        <v>0</v>
      </c>
      <c r="W583" s="81" t="n">
        <f aca="false">Tabla_Simulada!X583-Tabla_ValidaciónMétodo!X583</f>
        <v>0</v>
      </c>
      <c r="X583" s="81" t="n">
        <f aca="false">Tabla_Simulada!Y583-Tabla_ValidaciónMétodo!Y583</f>
        <v>0</v>
      </c>
      <c r="Y583" s="81" t="n">
        <f aca="false">Tabla_Simulada!Z583-Tabla_ValidaciónMétodo!Z583</f>
        <v>0</v>
      </c>
      <c r="Z583" s="81" t="n">
        <f aca="false">Tabla_Simulada!AA583-Tabla_ValidaciónMétodo!AA583</f>
        <v>0</v>
      </c>
      <c r="AC583" s="91" t="n">
        <f aca="false">Tabla_Simulada!AD583-Tabla_ValidaciónMétodo!AD583</f>
        <v>0</v>
      </c>
      <c r="AD583" s="92" t="n">
        <f aca="false">Tabla_Simulada!AE583-Tabla_ValidaciónMétodo!AE583</f>
        <v>0</v>
      </c>
      <c r="AE583" s="93" t="n">
        <f aca="false">Tabla_Simulada!AF583-Tabla_ValidaciónMétodo!AF583</f>
        <v>0</v>
      </c>
      <c r="AF583" s="92" t="n">
        <f aca="false">Tabla_Simulada!AG583-Tabla_ValidaciónMétodo!AG583</f>
        <v>0</v>
      </c>
      <c r="AG583" s="92" t="n">
        <f aca="false">Tabla_Simulada!AH583-Tabla_ValidaciónMétodo!AH583</f>
        <v>0</v>
      </c>
      <c r="AH583" s="92" t="n">
        <f aca="false">Tabla_Simulada!AI583-Tabla_ValidaciónMétodo!AI583</f>
        <v>0</v>
      </c>
      <c r="AI583" s="92" t="n">
        <f aca="false">Tabla_Simulada!AJ583-Tabla_ValidaciónMétodo!AJ583</f>
        <v>0</v>
      </c>
      <c r="AJ583" s="92" t="n">
        <f aca="false">Tabla_Simulada!AK583-Tabla_ValidaciónMétodo!AK583</f>
        <v>0</v>
      </c>
      <c r="AK583" s="92" t="n">
        <f aca="false">Tabla_Simulada!AL583-Tabla_ValidaciónMétodo!AL583</f>
        <v>0</v>
      </c>
      <c r="AL583" s="92" t="n">
        <f aca="false">Tabla_Simulada!AM583-Tabla_ValidaciónMétodo!AM583</f>
        <v>0</v>
      </c>
      <c r="AM583" s="92" t="n">
        <f aca="false">Tabla_Simulada!AN583-Tabla_ValidaciónMétodo!AN583</f>
        <v>0</v>
      </c>
      <c r="AO583" s="94" t="n">
        <f aca="false">Tabla_Simulada!AP583-Tabla_ValidaciónMétodo!AP583</f>
        <v>0</v>
      </c>
      <c r="AP583" s="81" t="n">
        <f aca="false">Tabla_Simulada!AQ583-Tabla_ValidaciónMétodo!AQ583</f>
        <v>0</v>
      </c>
      <c r="AQ583" s="94" t="n">
        <f aca="false">Tabla_Simulada!AR583-Tabla_ValidaciónMétodo!AR583</f>
        <v>0</v>
      </c>
      <c r="AR583" s="81" t="n">
        <f aca="false">Tabla_Simulada!AS583-Tabla_ValidaciónMétodo!AS583</f>
        <v>0</v>
      </c>
      <c r="AS583" s="94" t="n">
        <f aca="false">Tabla_Simulada!AT583-Tabla_ValidaciónMétodo!AT583</f>
        <v>0</v>
      </c>
      <c r="AT583" s="81" t="n">
        <f aca="false">Tabla_Simulada!AU583-Tabla_ValidaciónMétodo!AU583</f>
        <v>0</v>
      </c>
      <c r="AU583" s="94" t="n">
        <f aca="false">Tabla_Simulada!AV583-Tabla_ValidaciónMétodo!AV583</f>
        <v>0</v>
      </c>
      <c r="AV583" s="81" t="n">
        <f aca="false">Tabla_Simulada!AW583-Tabla_ValidaciónMétodo!AW583</f>
        <v>0</v>
      </c>
      <c r="AW583" s="94" t="n">
        <f aca="false">Tabla_Simulada!AX583-Tabla_ValidaciónMétodo!AX583</f>
        <v>0</v>
      </c>
      <c r="AX583" s="81" t="n">
        <f aca="false">Tabla_Simulada!AY583-Tabla_ValidaciónMétodo!AY583</f>
        <v>0</v>
      </c>
    </row>
    <row r="584" customFormat="false" ht="13.8" hidden="false" customHeight="false" outlineLevel="0" collapsed="false">
      <c r="A584" s="89" t="s">
        <v>53</v>
      </c>
      <c r="B584" s="81" t="n">
        <f aca="false">Tabla_Simulada!B584-Tabla_ValidaciónMétodo!B584</f>
        <v>0</v>
      </c>
      <c r="C584" s="81" t="n">
        <f aca="false">Tabla_Simulada!C584-Tabla_ValidaciónMétodo!C584</f>
        <v>0</v>
      </c>
      <c r="D584" s="81" t="n">
        <f aca="false">Tabla_Simulada!D584-Tabla_ValidaciónMétodo!D584</f>
        <v>0</v>
      </c>
      <c r="E584" s="81" t="n">
        <f aca="false">Tabla_Simulada!E584-Tabla_ValidaciónMétodo!E584</f>
        <v>0</v>
      </c>
      <c r="F584" s="81" t="n">
        <f aca="false">Tabla_Simulada!F584-Tabla_ValidaciónMétodo!F584</f>
        <v>0</v>
      </c>
      <c r="G584" s="81" t="n">
        <f aca="false">Tabla_Simulada!G584-Tabla_ValidaciónMétodo!G584</f>
        <v>0</v>
      </c>
      <c r="H584" s="81" t="n">
        <f aca="false">Tabla_Simulada!H584-Tabla_ValidaciónMétodo!H584</f>
        <v>0</v>
      </c>
      <c r="I584" s="94" t="n">
        <f aca="false">Tabla_Simulada!I584-Tabla_ValidaciónMétodo!I584</f>
        <v>0</v>
      </c>
      <c r="J584" s="81" t="n">
        <f aca="false">Tabla_Simulada!J584-Tabla_ValidaciónMétodo!J584</f>
        <v>0</v>
      </c>
      <c r="K584" s="94" t="n">
        <f aca="false">Tabla_Simulada!K584-Tabla_ValidaciónMétodo!K584</f>
        <v>0</v>
      </c>
      <c r="L584" s="81" t="n">
        <f aca="false">Tabla_Simulada!L584-Tabla_ValidaciónMétodo!L584</f>
        <v>0</v>
      </c>
      <c r="M584" s="94" t="n">
        <f aca="false">Tabla_Simulada!M584-Tabla_ValidaciónMétodo!M584</f>
        <v>0</v>
      </c>
      <c r="N584" s="81" t="n">
        <f aca="false">Tabla_Simulada!N584-Tabla_ValidaciónMétodo!N584</f>
        <v>0</v>
      </c>
      <c r="O584" s="81" t="n">
        <f aca="false">Tabla_Simulada!O584-Tabla_ValidaciónMétodo!O584</f>
        <v>0</v>
      </c>
      <c r="P584" s="81" t="n">
        <f aca="false">Tabla_Simulada!P584-Tabla_ValidaciónMétodo!P584</f>
        <v>0</v>
      </c>
      <c r="Q584" s="81" t="n">
        <f aca="false">Tabla_Simulada!Q584-Tabla_ValidaciónMétodo!Q584</f>
        <v>0</v>
      </c>
      <c r="S584" s="81" t="n">
        <f aca="false">Tabla_Simulada!T584-Tabla_ValidaciónMétodo!T584</f>
        <v>0</v>
      </c>
      <c r="T584" s="81" t="n">
        <f aca="false">Tabla_Simulada!U584-Tabla_ValidaciónMétodo!U584</f>
        <v>0</v>
      </c>
      <c r="U584" s="81" t="n">
        <f aca="false">Tabla_Simulada!V584-Tabla_ValidaciónMétodo!V584</f>
        <v>0</v>
      </c>
      <c r="V584" s="81" t="n">
        <f aca="false">Tabla_Simulada!W584-Tabla_ValidaciónMétodo!W584</f>
        <v>0</v>
      </c>
      <c r="W584" s="81" t="n">
        <f aca="false">Tabla_Simulada!X584-Tabla_ValidaciónMétodo!X584</f>
        <v>0</v>
      </c>
      <c r="X584" s="81" t="n">
        <f aca="false">Tabla_Simulada!Y584-Tabla_ValidaciónMétodo!Y584</f>
        <v>0</v>
      </c>
      <c r="Y584" s="81" t="n">
        <f aca="false">Tabla_Simulada!Z584-Tabla_ValidaciónMétodo!Z584</f>
        <v>0</v>
      </c>
      <c r="Z584" s="81" t="n">
        <f aca="false">Tabla_Simulada!AA584-Tabla_ValidaciónMétodo!AA584</f>
        <v>0</v>
      </c>
      <c r="AC584" s="91" t="n">
        <f aca="false">Tabla_Simulada!AD584-Tabla_ValidaciónMétodo!AD584</f>
        <v>0</v>
      </c>
      <c r="AD584" s="92" t="n">
        <f aca="false">Tabla_Simulada!AE584-Tabla_ValidaciónMétodo!AE584</f>
        <v>0</v>
      </c>
      <c r="AE584" s="93" t="n">
        <f aca="false">Tabla_Simulada!AF584-Tabla_ValidaciónMétodo!AF584</f>
        <v>0</v>
      </c>
      <c r="AF584" s="92" t="n">
        <f aca="false">Tabla_Simulada!AG584-Tabla_ValidaciónMétodo!AG584</f>
        <v>0</v>
      </c>
      <c r="AG584" s="92" t="n">
        <f aca="false">Tabla_Simulada!AH584-Tabla_ValidaciónMétodo!AH584</f>
        <v>0</v>
      </c>
      <c r="AH584" s="92" t="n">
        <f aca="false">Tabla_Simulada!AI584-Tabla_ValidaciónMétodo!AI584</f>
        <v>0</v>
      </c>
      <c r="AI584" s="92" t="n">
        <f aca="false">Tabla_Simulada!AJ584-Tabla_ValidaciónMétodo!AJ584</f>
        <v>0</v>
      </c>
      <c r="AJ584" s="92" t="n">
        <f aca="false">Tabla_Simulada!AK584-Tabla_ValidaciónMétodo!AK584</f>
        <v>0</v>
      </c>
      <c r="AK584" s="92" t="n">
        <f aca="false">Tabla_Simulada!AL584-Tabla_ValidaciónMétodo!AL584</f>
        <v>0</v>
      </c>
      <c r="AL584" s="92" t="n">
        <f aca="false">Tabla_Simulada!AM584-Tabla_ValidaciónMétodo!AM584</f>
        <v>0</v>
      </c>
      <c r="AM584" s="92" t="n">
        <f aca="false">Tabla_Simulada!AN584-Tabla_ValidaciónMétodo!AN584</f>
        <v>0</v>
      </c>
      <c r="AO584" s="94" t="n">
        <f aca="false">Tabla_Simulada!AP584-Tabla_ValidaciónMétodo!AP584</f>
        <v>0</v>
      </c>
      <c r="AP584" s="81" t="n">
        <f aca="false">Tabla_Simulada!AQ584-Tabla_ValidaciónMétodo!AQ584</f>
        <v>0</v>
      </c>
      <c r="AQ584" s="94" t="n">
        <f aca="false">Tabla_Simulada!AR584-Tabla_ValidaciónMétodo!AR584</f>
        <v>0</v>
      </c>
      <c r="AR584" s="81" t="n">
        <f aca="false">Tabla_Simulada!AS584-Tabla_ValidaciónMétodo!AS584</f>
        <v>0</v>
      </c>
      <c r="AS584" s="94" t="n">
        <f aca="false">Tabla_Simulada!AT584-Tabla_ValidaciónMétodo!AT584</f>
        <v>0</v>
      </c>
      <c r="AT584" s="81" t="n">
        <f aca="false">Tabla_Simulada!AU584-Tabla_ValidaciónMétodo!AU584</f>
        <v>0</v>
      </c>
      <c r="AU584" s="94" t="n">
        <f aca="false">Tabla_Simulada!AV584-Tabla_ValidaciónMétodo!AV584</f>
        <v>0</v>
      </c>
      <c r="AV584" s="81" t="n">
        <f aca="false">Tabla_Simulada!AW584-Tabla_ValidaciónMétodo!AW584</f>
        <v>0</v>
      </c>
      <c r="AW584" s="94" t="n">
        <f aca="false">Tabla_Simulada!AX584-Tabla_ValidaciónMétodo!AX584</f>
        <v>0</v>
      </c>
      <c r="AX584" s="81" t="n">
        <f aca="false">Tabla_Simulada!AY584-Tabla_ValidaciónMétodo!AY584</f>
        <v>0</v>
      </c>
    </row>
    <row r="585" customFormat="false" ht="13.8" hidden="false" customHeight="false" outlineLevel="0" collapsed="false">
      <c r="A585" s="89" t="s">
        <v>54</v>
      </c>
      <c r="B585" s="81" t="n">
        <f aca="false">Tabla_Simulada!B585-Tabla_ValidaciónMétodo!B585</f>
        <v>0</v>
      </c>
      <c r="C585" s="81" t="n">
        <f aca="false">Tabla_Simulada!C585-Tabla_ValidaciónMétodo!C585</f>
        <v>0</v>
      </c>
      <c r="D585" s="81" t="n">
        <f aca="false">Tabla_Simulada!D585-Tabla_ValidaciónMétodo!D585</f>
        <v>0</v>
      </c>
      <c r="E585" s="81" t="n">
        <f aca="false">Tabla_Simulada!E585-Tabla_ValidaciónMétodo!E585</f>
        <v>0</v>
      </c>
      <c r="F585" s="81" t="n">
        <f aca="false">Tabla_Simulada!F585-Tabla_ValidaciónMétodo!F585</f>
        <v>0</v>
      </c>
      <c r="G585" s="81" t="n">
        <f aca="false">Tabla_Simulada!G585-Tabla_ValidaciónMétodo!G585</f>
        <v>0</v>
      </c>
      <c r="H585" s="81" t="n">
        <f aca="false">Tabla_Simulada!H585-Tabla_ValidaciónMétodo!H585</f>
        <v>0</v>
      </c>
      <c r="I585" s="94" t="n">
        <f aca="false">Tabla_Simulada!I585-Tabla_ValidaciónMétodo!I585</f>
        <v>0</v>
      </c>
      <c r="J585" s="81" t="n">
        <f aca="false">Tabla_Simulada!J585-Tabla_ValidaciónMétodo!J585</f>
        <v>0</v>
      </c>
      <c r="K585" s="94" t="n">
        <f aca="false">Tabla_Simulada!K585-Tabla_ValidaciónMétodo!K585</f>
        <v>0</v>
      </c>
      <c r="L585" s="81" t="n">
        <f aca="false">Tabla_Simulada!L585-Tabla_ValidaciónMétodo!L585</f>
        <v>0</v>
      </c>
      <c r="M585" s="94" t="n">
        <f aca="false">Tabla_Simulada!M585-Tabla_ValidaciónMétodo!M585</f>
        <v>0</v>
      </c>
      <c r="N585" s="81" t="n">
        <f aca="false">Tabla_Simulada!N585-Tabla_ValidaciónMétodo!N585</f>
        <v>0</v>
      </c>
      <c r="O585" s="81" t="n">
        <f aca="false">Tabla_Simulada!O585-Tabla_ValidaciónMétodo!O585</f>
        <v>0</v>
      </c>
      <c r="P585" s="81" t="n">
        <f aca="false">Tabla_Simulada!P585-Tabla_ValidaciónMétodo!P585</f>
        <v>0</v>
      </c>
      <c r="Q585" s="81" t="n">
        <f aca="false">Tabla_Simulada!Q585-Tabla_ValidaciónMétodo!Q585</f>
        <v>0</v>
      </c>
      <c r="S585" s="81" t="n">
        <f aca="false">Tabla_Simulada!T585-Tabla_ValidaciónMétodo!T585</f>
        <v>0</v>
      </c>
      <c r="T585" s="81" t="n">
        <f aca="false">Tabla_Simulada!U585-Tabla_ValidaciónMétodo!U585</f>
        <v>0</v>
      </c>
      <c r="U585" s="81" t="n">
        <f aca="false">Tabla_Simulada!V585-Tabla_ValidaciónMétodo!V585</f>
        <v>0</v>
      </c>
      <c r="V585" s="81" t="n">
        <f aca="false">Tabla_Simulada!W585-Tabla_ValidaciónMétodo!W585</f>
        <v>0</v>
      </c>
      <c r="W585" s="81" t="n">
        <f aca="false">Tabla_Simulada!X585-Tabla_ValidaciónMétodo!X585</f>
        <v>0</v>
      </c>
      <c r="X585" s="81" t="n">
        <f aca="false">Tabla_Simulada!Y585-Tabla_ValidaciónMétodo!Y585</f>
        <v>0</v>
      </c>
      <c r="Y585" s="81" t="n">
        <f aca="false">Tabla_Simulada!Z585-Tabla_ValidaciónMétodo!Z585</f>
        <v>0</v>
      </c>
      <c r="Z585" s="81" t="n">
        <f aca="false">Tabla_Simulada!AA585-Tabla_ValidaciónMétodo!AA585</f>
        <v>0</v>
      </c>
      <c r="AC585" s="91" t="n">
        <f aca="false">Tabla_Simulada!AD585-Tabla_ValidaciónMétodo!AD585</f>
        <v>0</v>
      </c>
      <c r="AD585" s="92" t="n">
        <f aca="false">Tabla_Simulada!AE585-Tabla_ValidaciónMétodo!AE585</f>
        <v>0</v>
      </c>
      <c r="AE585" s="93" t="n">
        <f aca="false">Tabla_Simulada!AF585-Tabla_ValidaciónMétodo!AF585</f>
        <v>0</v>
      </c>
      <c r="AF585" s="92" t="n">
        <f aca="false">Tabla_Simulada!AG585-Tabla_ValidaciónMétodo!AG585</f>
        <v>0</v>
      </c>
      <c r="AG585" s="92" t="n">
        <f aca="false">Tabla_Simulada!AH585-Tabla_ValidaciónMétodo!AH585</f>
        <v>0</v>
      </c>
      <c r="AH585" s="92" t="n">
        <f aca="false">Tabla_Simulada!AI585-Tabla_ValidaciónMétodo!AI585</f>
        <v>0</v>
      </c>
      <c r="AI585" s="92" t="n">
        <f aca="false">Tabla_Simulada!AJ585-Tabla_ValidaciónMétodo!AJ585</f>
        <v>0</v>
      </c>
      <c r="AJ585" s="92" t="n">
        <f aca="false">Tabla_Simulada!AK585-Tabla_ValidaciónMétodo!AK585</f>
        <v>0</v>
      </c>
      <c r="AK585" s="92" t="n">
        <f aca="false">Tabla_Simulada!AL585-Tabla_ValidaciónMétodo!AL585</f>
        <v>0</v>
      </c>
      <c r="AL585" s="92" t="n">
        <f aca="false">Tabla_Simulada!AM585-Tabla_ValidaciónMétodo!AM585</f>
        <v>0</v>
      </c>
      <c r="AM585" s="92" t="n">
        <f aca="false">Tabla_Simulada!AN585-Tabla_ValidaciónMétodo!AN585</f>
        <v>0</v>
      </c>
      <c r="AO585" s="94" t="n">
        <f aca="false">Tabla_Simulada!AP585-Tabla_ValidaciónMétodo!AP585</f>
        <v>0</v>
      </c>
      <c r="AP585" s="81" t="n">
        <f aca="false">Tabla_Simulada!AQ585-Tabla_ValidaciónMétodo!AQ585</f>
        <v>0</v>
      </c>
      <c r="AQ585" s="94" t="n">
        <f aca="false">Tabla_Simulada!AR585-Tabla_ValidaciónMétodo!AR585</f>
        <v>0</v>
      </c>
      <c r="AR585" s="81" t="n">
        <f aca="false">Tabla_Simulada!AS585-Tabla_ValidaciónMétodo!AS585</f>
        <v>0</v>
      </c>
      <c r="AS585" s="94" t="n">
        <f aca="false">Tabla_Simulada!AT585-Tabla_ValidaciónMétodo!AT585</f>
        <v>0</v>
      </c>
      <c r="AT585" s="81" t="n">
        <f aca="false">Tabla_Simulada!AU585-Tabla_ValidaciónMétodo!AU585</f>
        <v>0</v>
      </c>
      <c r="AU585" s="94" t="n">
        <f aca="false">Tabla_Simulada!AV585-Tabla_ValidaciónMétodo!AV585</f>
        <v>0</v>
      </c>
      <c r="AV585" s="81" t="n">
        <f aca="false">Tabla_Simulada!AW585-Tabla_ValidaciónMétodo!AW585</f>
        <v>0</v>
      </c>
      <c r="AW585" s="94" t="n">
        <f aca="false">Tabla_Simulada!AX585-Tabla_ValidaciónMétodo!AX585</f>
        <v>0</v>
      </c>
      <c r="AX585" s="81" t="n">
        <f aca="false">Tabla_Simulada!AY585-Tabla_ValidaciónMétodo!AY585</f>
        <v>0</v>
      </c>
    </row>
    <row r="586" customFormat="false" ht="13.8" hidden="false" customHeight="false" outlineLevel="0" collapsed="false">
      <c r="A586" s="89" t="s">
        <v>55</v>
      </c>
      <c r="B586" s="81" t="n">
        <f aca="false">Tabla_Simulada!B586-Tabla_ValidaciónMétodo!B586</f>
        <v>0</v>
      </c>
      <c r="C586" s="81" t="n">
        <f aca="false">Tabla_Simulada!C586-Tabla_ValidaciónMétodo!C586</f>
        <v>0</v>
      </c>
      <c r="D586" s="81" t="n">
        <f aca="false">Tabla_Simulada!D586-Tabla_ValidaciónMétodo!D586</f>
        <v>0</v>
      </c>
      <c r="E586" s="81" t="n">
        <f aca="false">Tabla_Simulada!E586-Tabla_ValidaciónMétodo!E586</f>
        <v>0</v>
      </c>
      <c r="F586" s="81" t="n">
        <f aca="false">Tabla_Simulada!F586-Tabla_ValidaciónMétodo!F586</f>
        <v>0</v>
      </c>
      <c r="G586" s="81" t="n">
        <f aca="false">Tabla_Simulada!G586-Tabla_ValidaciónMétodo!G586</f>
        <v>0</v>
      </c>
      <c r="H586" s="81" t="n">
        <f aca="false">Tabla_Simulada!H586-Tabla_ValidaciónMétodo!H586</f>
        <v>0</v>
      </c>
      <c r="I586" s="94" t="n">
        <f aca="false">Tabla_Simulada!I586-Tabla_ValidaciónMétodo!I586</f>
        <v>0</v>
      </c>
      <c r="J586" s="81" t="n">
        <f aca="false">Tabla_Simulada!J586-Tabla_ValidaciónMétodo!J586</f>
        <v>0</v>
      </c>
      <c r="K586" s="94" t="n">
        <f aca="false">Tabla_Simulada!K586-Tabla_ValidaciónMétodo!K586</f>
        <v>0</v>
      </c>
      <c r="L586" s="81" t="n">
        <f aca="false">Tabla_Simulada!L586-Tabla_ValidaciónMétodo!L586</f>
        <v>0</v>
      </c>
      <c r="M586" s="94" t="n">
        <f aca="false">Tabla_Simulada!M586-Tabla_ValidaciónMétodo!M586</f>
        <v>0</v>
      </c>
      <c r="N586" s="81" t="n">
        <f aca="false">Tabla_Simulada!N586-Tabla_ValidaciónMétodo!N586</f>
        <v>0</v>
      </c>
      <c r="O586" s="81" t="n">
        <f aca="false">Tabla_Simulada!O586-Tabla_ValidaciónMétodo!O586</f>
        <v>0</v>
      </c>
      <c r="P586" s="81" t="n">
        <f aca="false">Tabla_Simulada!P586-Tabla_ValidaciónMétodo!P586</f>
        <v>0</v>
      </c>
      <c r="Q586" s="81" t="n">
        <f aca="false">Tabla_Simulada!Q586-Tabla_ValidaciónMétodo!Q586</f>
        <v>0</v>
      </c>
      <c r="S586" s="81" t="n">
        <f aca="false">Tabla_Simulada!T586-Tabla_ValidaciónMétodo!T586</f>
        <v>0</v>
      </c>
      <c r="T586" s="81" t="n">
        <f aca="false">Tabla_Simulada!U586-Tabla_ValidaciónMétodo!U586</f>
        <v>0</v>
      </c>
      <c r="U586" s="81" t="n">
        <f aca="false">Tabla_Simulada!V586-Tabla_ValidaciónMétodo!V586</f>
        <v>0</v>
      </c>
      <c r="V586" s="81" t="n">
        <f aca="false">Tabla_Simulada!W586-Tabla_ValidaciónMétodo!W586</f>
        <v>0</v>
      </c>
      <c r="W586" s="81" t="n">
        <f aca="false">Tabla_Simulada!X586-Tabla_ValidaciónMétodo!X586</f>
        <v>0</v>
      </c>
      <c r="X586" s="81" t="n">
        <f aca="false">Tabla_Simulada!Y586-Tabla_ValidaciónMétodo!Y586</f>
        <v>0</v>
      </c>
      <c r="Y586" s="81" t="n">
        <f aca="false">Tabla_Simulada!Z586-Tabla_ValidaciónMétodo!Z586</f>
        <v>0</v>
      </c>
      <c r="Z586" s="81" t="n">
        <f aca="false">Tabla_Simulada!AA586-Tabla_ValidaciónMétodo!AA586</f>
        <v>0</v>
      </c>
      <c r="AC586" s="91" t="n">
        <f aca="false">Tabla_Simulada!AD586-Tabla_ValidaciónMétodo!AD586</f>
        <v>0</v>
      </c>
      <c r="AD586" s="92" t="n">
        <f aca="false">Tabla_Simulada!AE586-Tabla_ValidaciónMétodo!AE586</f>
        <v>0</v>
      </c>
      <c r="AE586" s="93" t="n">
        <f aca="false">Tabla_Simulada!AF586-Tabla_ValidaciónMétodo!AF586</f>
        <v>0</v>
      </c>
      <c r="AF586" s="92" t="n">
        <f aca="false">Tabla_Simulada!AG586-Tabla_ValidaciónMétodo!AG586</f>
        <v>0</v>
      </c>
      <c r="AG586" s="92" t="n">
        <f aca="false">Tabla_Simulada!AH586-Tabla_ValidaciónMétodo!AH586</f>
        <v>0</v>
      </c>
      <c r="AH586" s="92" t="n">
        <f aca="false">Tabla_Simulada!AI586-Tabla_ValidaciónMétodo!AI586</f>
        <v>0</v>
      </c>
      <c r="AI586" s="92" t="n">
        <f aca="false">Tabla_Simulada!AJ586-Tabla_ValidaciónMétodo!AJ586</f>
        <v>0</v>
      </c>
      <c r="AJ586" s="92" t="n">
        <f aca="false">Tabla_Simulada!AK586-Tabla_ValidaciónMétodo!AK586</f>
        <v>0</v>
      </c>
      <c r="AK586" s="92" t="n">
        <f aca="false">Tabla_Simulada!AL586-Tabla_ValidaciónMétodo!AL586</f>
        <v>0</v>
      </c>
      <c r="AL586" s="92" t="n">
        <f aca="false">Tabla_Simulada!AM586-Tabla_ValidaciónMétodo!AM586</f>
        <v>0</v>
      </c>
      <c r="AM586" s="92" t="n">
        <f aca="false">Tabla_Simulada!AN586-Tabla_ValidaciónMétodo!AN586</f>
        <v>0</v>
      </c>
      <c r="AO586" s="94" t="n">
        <f aca="false">Tabla_Simulada!AP586-Tabla_ValidaciónMétodo!AP586</f>
        <v>0</v>
      </c>
      <c r="AP586" s="81" t="n">
        <f aca="false">Tabla_Simulada!AQ586-Tabla_ValidaciónMétodo!AQ586</f>
        <v>0</v>
      </c>
      <c r="AQ586" s="94" t="n">
        <f aca="false">Tabla_Simulada!AR586-Tabla_ValidaciónMétodo!AR586</f>
        <v>0</v>
      </c>
      <c r="AR586" s="81" t="n">
        <f aca="false">Tabla_Simulada!AS586-Tabla_ValidaciónMétodo!AS586</f>
        <v>0</v>
      </c>
      <c r="AS586" s="94" t="n">
        <f aca="false">Tabla_Simulada!AT586-Tabla_ValidaciónMétodo!AT586</f>
        <v>0</v>
      </c>
      <c r="AT586" s="81" t="n">
        <f aca="false">Tabla_Simulada!AU586-Tabla_ValidaciónMétodo!AU586</f>
        <v>0</v>
      </c>
      <c r="AU586" s="94" t="n">
        <f aca="false">Tabla_Simulada!AV586-Tabla_ValidaciónMétodo!AV586</f>
        <v>0</v>
      </c>
      <c r="AV586" s="81" t="n">
        <f aca="false">Tabla_Simulada!AW586-Tabla_ValidaciónMétodo!AW586</f>
        <v>0</v>
      </c>
      <c r="AW586" s="94" t="n">
        <f aca="false">Tabla_Simulada!AX586-Tabla_ValidaciónMétodo!AX586</f>
        <v>0</v>
      </c>
      <c r="AX586" s="81" t="n">
        <f aca="false">Tabla_Simulada!AY586-Tabla_ValidaciónMétodo!AY586</f>
        <v>0</v>
      </c>
    </row>
    <row r="587" customFormat="false" ht="13.8" hidden="false" customHeight="false" outlineLevel="0" collapsed="false">
      <c r="A587" s="89" t="s">
        <v>56</v>
      </c>
      <c r="B587" s="81" t="n">
        <f aca="false">Tabla_Simulada!B587-Tabla_ValidaciónMétodo!B587</f>
        <v>0</v>
      </c>
      <c r="C587" s="81" t="n">
        <f aca="false">Tabla_Simulada!C587-Tabla_ValidaciónMétodo!C587</f>
        <v>0</v>
      </c>
      <c r="D587" s="81" t="n">
        <f aca="false">Tabla_Simulada!D587-Tabla_ValidaciónMétodo!D587</f>
        <v>0</v>
      </c>
      <c r="E587" s="81" t="n">
        <f aca="false">Tabla_Simulada!E587-Tabla_ValidaciónMétodo!E587</f>
        <v>0</v>
      </c>
      <c r="F587" s="81" t="n">
        <f aca="false">Tabla_Simulada!F587-Tabla_ValidaciónMétodo!F587</f>
        <v>0</v>
      </c>
      <c r="G587" s="81" t="n">
        <f aca="false">Tabla_Simulada!G587-Tabla_ValidaciónMétodo!G587</f>
        <v>0</v>
      </c>
      <c r="H587" s="81" t="n">
        <f aca="false">Tabla_Simulada!H587-Tabla_ValidaciónMétodo!H587</f>
        <v>0</v>
      </c>
      <c r="I587" s="94" t="n">
        <f aca="false">Tabla_Simulada!I587-Tabla_ValidaciónMétodo!I587</f>
        <v>0</v>
      </c>
      <c r="J587" s="81" t="n">
        <f aca="false">Tabla_Simulada!J587-Tabla_ValidaciónMétodo!J587</f>
        <v>0</v>
      </c>
      <c r="K587" s="94" t="n">
        <f aca="false">Tabla_Simulada!K587-Tabla_ValidaciónMétodo!K587</f>
        <v>3.46944695195361E-018</v>
      </c>
      <c r="L587" s="81" t="n">
        <f aca="false">Tabla_Simulada!L587-Tabla_ValidaciónMétodo!L587</f>
        <v>0</v>
      </c>
      <c r="M587" s="94" t="n">
        <f aca="false">Tabla_Simulada!M587-Tabla_ValidaciónMétodo!M587</f>
        <v>0</v>
      </c>
      <c r="N587" s="81" t="n">
        <f aca="false">Tabla_Simulada!N587-Tabla_ValidaciónMétodo!N587</f>
        <v>0</v>
      </c>
      <c r="O587" s="81" t="n">
        <f aca="false">Tabla_Simulada!O587-Tabla_ValidaciónMétodo!O587</f>
        <v>0</v>
      </c>
      <c r="P587" s="81" t="n">
        <f aca="false">Tabla_Simulada!P587-Tabla_ValidaciónMétodo!P587</f>
        <v>0</v>
      </c>
      <c r="Q587" s="81" t="n">
        <f aca="false">Tabla_Simulada!Q587-Tabla_ValidaciónMétodo!Q587</f>
        <v>0</v>
      </c>
      <c r="S587" s="81" t="n">
        <f aca="false">Tabla_Simulada!T587-Tabla_ValidaciónMétodo!T587</f>
        <v>0</v>
      </c>
      <c r="T587" s="81" t="n">
        <f aca="false">Tabla_Simulada!U587-Tabla_ValidaciónMétodo!U587</f>
        <v>0</v>
      </c>
      <c r="U587" s="81" t="n">
        <f aca="false">Tabla_Simulada!V587-Tabla_ValidaciónMétodo!V587</f>
        <v>0</v>
      </c>
      <c r="V587" s="81" t="n">
        <f aca="false">Tabla_Simulada!W587-Tabla_ValidaciónMétodo!W587</f>
        <v>0</v>
      </c>
      <c r="W587" s="81" t="n">
        <f aca="false">Tabla_Simulada!X587-Tabla_ValidaciónMétodo!X587</f>
        <v>0</v>
      </c>
      <c r="X587" s="81" t="n">
        <f aca="false">Tabla_Simulada!Y587-Tabla_ValidaciónMétodo!Y587</f>
        <v>0</v>
      </c>
      <c r="Y587" s="81" t="n">
        <f aca="false">Tabla_Simulada!Z587-Tabla_ValidaciónMétodo!Z587</f>
        <v>0</v>
      </c>
      <c r="Z587" s="81" t="n">
        <f aca="false">Tabla_Simulada!AA587-Tabla_ValidaciónMétodo!AA587</f>
        <v>0</v>
      </c>
      <c r="AC587" s="91" t="n">
        <f aca="false">Tabla_Simulada!AD587-Tabla_ValidaciónMétodo!AD587</f>
        <v>0</v>
      </c>
      <c r="AD587" s="92" t="n">
        <f aca="false">Tabla_Simulada!AE587-Tabla_ValidaciónMétodo!AE587</f>
        <v>0</v>
      </c>
      <c r="AE587" s="93" t="n">
        <f aca="false">Tabla_Simulada!AF587-Tabla_ValidaciónMétodo!AF587</f>
        <v>0</v>
      </c>
      <c r="AF587" s="92" t="n">
        <f aca="false">Tabla_Simulada!AG587-Tabla_ValidaciónMétodo!AG587</f>
        <v>0</v>
      </c>
      <c r="AG587" s="92" t="n">
        <f aca="false">Tabla_Simulada!AH587-Tabla_ValidaciónMétodo!AH587</f>
        <v>0</v>
      </c>
      <c r="AH587" s="92" t="n">
        <f aca="false">Tabla_Simulada!AI587-Tabla_ValidaciónMétodo!AI587</f>
        <v>0</v>
      </c>
      <c r="AI587" s="92" t="n">
        <f aca="false">Tabla_Simulada!AJ587-Tabla_ValidaciónMétodo!AJ587</f>
        <v>0</v>
      </c>
      <c r="AJ587" s="92" t="n">
        <f aca="false">Tabla_Simulada!AK587-Tabla_ValidaciónMétodo!AK587</f>
        <v>0</v>
      </c>
      <c r="AK587" s="92" t="n">
        <f aca="false">Tabla_Simulada!AL587-Tabla_ValidaciónMétodo!AL587</f>
        <v>0</v>
      </c>
      <c r="AL587" s="92" t="n">
        <f aca="false">Tabla_Simulada!AM587-Tabla_ValidaciónMétodo!AM587</f>
        <v>0</v>
      </c>
      <c r="AM587" s="92" t="n">
        <f aca="false">Tabla_Simulada!AN587-Tabla_ValidaciónMétodo!AN587</f>
        <v>0</v>
      </c>
      <c r="AO587" s="94" t="n">
        <f aca="false">Tabla_Simulada!AP587-Tabla_ValidaciónMétodo!AP587</f>
        <v>0</v>
      </c>
      <c r="AP587" s="81" t="n">
        <f aca="false">Tabla_Simulada!AQ587-Tabla_ValidaciónMétodo!AQ587</f>
        <v>0</v>
      </c>
      <c r="AQ587" s="94" t="n">
        <f aca="false">Tabla_Simulada!AR587-Tabla_ValidaciónMétodo!AR587</f>
        <v>0</v>
      </c>
      <c r="AR587" s="81" t="n">
        <f aca="false">Tabla_Simulada!AS587-Tabla_ValidaciónMétodo!AS587</f>
        <v>0</v>
      </c>
      <c r="AS587" s="94" t="n">
        <f aca="false">Tabla_Simulada!AT587-Tabla_ValidaciónMétodo!AT587</f>
        <v>0</v>
      </c>
      <c r="AT587" s="81" t="n">
        <f aca="false">Tabla_Simulada!AU587-Tabla_ValidaciónMétodo!AU587</f>
        <v>0</v>
      </c>
      <c r="AU587" s="94" t="n">
        <f aca="false">Tabla_Simulada!AV587-Tabla_ValidaciónMétodo!AV587</f>
        <v>0</v>
      </c>
      <c r="AV587" s="81" t="n">
        <f aca="false">Tabla_Simulada!AW587-Tabla_ValidaciónMétodo!AW587</f>
        <v>0</v>
      </c>
      <c r="AW587" s="94" t="n">
        <f aca="false">Tabla_Simulada!AX587-Tabla_ValidaciónMétodo!AX587</f>
        <v>0</v>
      </c>
      <c r="AX587" s="81" t="n">
        <f aca="false">Tabla_Simulada!AY587-Tabla_ValidaciónMétodo!AY587</f>
        <v>0</v>
      </c>
    </row>
    <row r="588" customFormat="false" ht="13.8" hidden="false" customHeight="false" outlineLevel="0" collapsed="false">
      <c r="A588" s="89" t="s">
        <v>57</v>
      </c>
      <c r="B588" s="81" t="n">
        <f aca="false">Tabla_Simulada!B588-Tabla_ValidaciónMétodo!B588</f>
        <v>0</v>
      </c>
      <c r="C588" s="81" t="n">
        <f aca="false">Tabla_Simulada!C588-Tabla_ValidaciónMétodo!C588</f>
        <v>0</v>
      </c>
      <c r="D588" s="81" t="n">
        <f aca="false">Tabla_Simulada!D588-Tabla_ValidaciónMétodo!D588</f>
        <v>0</v>
      </c>
      <c r="E588" s="81" t="n">
        <f aca="false">Tabla_Simulada!E588-Tabla_ValidaciónMétodo!E588</f>
        <v>0</v>
      </c>
      <c r="F588" s="81" t="n">
        <f aca="false">Tabla_Simulada!F588-Tabla_ValidaciónMétodo!F588</f>
        <v>0</v>
      </c>
      <c r="G588" s="81" t="n">
        <f aca="false">Tabla_Simulada!G588-Tabla_ValidaciónMétodo!G588</f>
        <v>0</v>
      </c>
      <c r="H588" s="81" t="n">
        <f aca="false">Tabla_Simulada!H588-Tabla_ValidaciónMétodo!H588</f>
        <v>0</v>
      </c>
      <c r="I588" s="94" t="n">
        <f aca="false">Tabla_Simulada!I588-Tabla_ValidaciónMétodo!I588</f>
        <v>0</v>
      </c>
      <c r="J588" s="81" t="n">
        <f aca="false">Tabla_Simulada!J588-Tabla_ValidaciónMétodo!J588</f>
        <v>0</v>
      </c>
      <c r="K588" s="94" t="n">
        <f aca="false">Tabla_Simulada!K588-Tabla_ValidaciónMétodo!K588</f>
        <v>1.73472347597681E-018</v>
      </c>
      <c r="L588" s="81" t="n">
        <f aca="false">Tabla_Simulada!L588-Tabla_ValidaciónMétodo!L588</f>
        <v>0</v>
      </c>
      <c r="M588" s="94" t="n">
        <f aca="false">Tabla_Simulada!M588-Tabla_ValidaciónMétodo!M588</f>
        <v>0</v>
      </c>
      <c r="N588" s="81" t="n">
        <f aca="false">Tabla_Simulada!N588-Tabla_ValidaciónMétodo!N588</f>
        <v>0</v>
      </c>
      <c r="O588" s="81" t="n">
        <f aca="false">Tabla_Simulada!O588-Tabla_ValidaciónMétodo!O588</f>
        <v>0</v>
      </c>
      <c r="P588" s="81" t="n">
        <f aca="false">Tabla_Simulada!P588-Tabla_ValidaciónMétodo!P588</f>
        <v>0</v>
      </c>
      <c r="Q588" s="81" t="n">
        <f aca="false">Tabla_Simulada!Q588-Tabla_ValidaciónMétodo!Q588</f>
        <v>0</v>
      </c>
      <c r="S588" s="81" t="n">
        <f aca="false">Tabla_Simulada!T588-Tabla_ValidaciónMétodo!T588</f>
        <v>0</v>
      </c>
      <c r="T588" s="81" t="n">
        <f aca="false">Tabla_Simulada!U588-Tabla_ValidaciónMétodo!U588</f>
        <v>0</v>
      </c>
      <c r="U588" s="81" t="n">
        <f aca="false">Tabla_Simulada!V588-Tabla_ValidaciónMétodo!V588</f>
        <v>0</v>
      </c>
      <c r="V588" s="81" t="n">
        <f aca="false">Tabla_Simulada!W588-Tabla_ValidaciónMétodo!W588</f>
        <v>0</v>
      </c>
      <c r="W588" s="81" t="n">
        <f aca="false">Tabla_Simulada!X588-Tabla_ValidaciónMétodo!X588</f>
        <v>0</v>
      </c>
      <c r="X588" s="81" t="n">
        <f aca="false">Tabla_Simulada!Y588-Tabla_ValidaciónMétodo!Y588</f>
        <v>0</v>
      </c>
      <c r="Y588" s="81" t="n">
        <f aca="false">Tabla_Simulada!Z588-Tabla_ValidaciónMétodo!Z588</f>
        <v>0</v>
      </c>
      <c r="Z588" s="81" t="n">
        <f aca="false">Tabla_Simulada!AA588-Tabla_ValidaciónMétodo!AA588</f>
        <v>0</v>
      </c>
      <c r="AC588" s="91" t="n">
        <f aca="false">Tabla_Simulada!AD588-Tabla_ValidaciónMétodo!AD588</f>
        <v>0</v>
      </c>
      <c r="AD588" s="92" t="n">
        <f aca="false">Tabla_Simulada!AE588-Tabla_ValidaciónMétodo!AE588</f>
        <v>0</v>
      </c>
      <c r="AE588" s="93" t="n">
        <f aca="false">Tabla_Simulada!AF588-Tabla_ValidaciónMétodo!AF588</f>
        <v>0</v>
      </c>
      <c r="AF588" s="92" t="n">
        <f aca="false">Tabla_Simulada!AG588-Tabla_ValidaciónMétodo!AG588</f>
        <v>0</v>
      </c>
      <c r="AG588" s="92" t="n">
        <f aca="false">Tabla_Simulada!AH588-Tabla_ValidaciónMétodo!AH588</f>
        <v>0</v>
      </c>
      <c r="AH588" s="92" t="n">
        <f aca="false">Tabla_Simulada!AI588-Tabla_ValidaciónMétodo!AI588</f>
        <v>0</v>
      </c>
      <c r="AI588" s="92" t="n">
        <f aca="false">Tabla_Simulada!AJ588-Tabla_ValidaciónMétodo!AJ588</f>
        <v>0</v>
      </c>
      <c r="AJ588" s="92" t="n">
        <f aca="false">Tabla_Simulada!AK588-Tabla_ValidaciónMétodo!AK588</f>
        <v>0</v>
      </c>
      <c r="AK588" s="92" t="n">
        <f aca="false">Tabla_Simulada!AL588-Tabla_ValidaciónMétodo!AL588</f>
        <v>0</v>
      </c>
      <c r="AL588" s="92" t="n">
        <f aca="false">Tabla_Simulada!AM588-Tabla_ValidaciónMétodo!AM588</f>
        <v>0</v>
      </c>
      <c r="AM588" s="92" t="n">
        <f aca="false">Tabla_Simulada!AN588-Tabla_ValidaciónMétodo!AN588</f>
        <v>0</v>
      </c>
      <c r="AO588" s="94" t="n">
        <f aca="false">Tabla_Simulada!AP588-Tabla_ValidaciónMétodo!AP588</f>
        <v>0</v>
      </c>
      <c r="AP588" s="81" t="n">
        <f aca="false">Tabla_Simulada!AQ588-Tabla_ValidaciónMétodo!AQ588</f>
        <v>0</v>
      </c>
      <c r="AQ588" s="94" t="n">
        <f aca="false">Tabla_Simulada!AR588-Tabla_ValidaciónMétodo!AR588</f>
        <v>0</v>
      </c>
      <c r="AR588" s="81" t="n">
        <f aca="false">Tabla_Simulada!AS588-Tabla_ValidaciónMétodo!AS588</f>
        <v>0</v>
      </c>
      <c r="AS588" s="94" t="n">
        <f aca="false">Tabla_Simulada!AT588-Tabla_ValidaciónMétodo!AT588</f>
        <v>0</v>
      </c>
      <c r="AT588" s="81" t="n">
        <f aca="false">Tabla_Simulada!AU588-Tabla_ValidaciónMétodo!AU588</f>
        <v>0</v>
      </c>
      <c r="AU588" s="94" t="n">
        <f aca="false">Tabla_Simulada!AV588-Tabla_ValidaciónMétodo!AV588</f>
        <v>0</v>
      </c>
      <c r="AV588" s="81" t="n">
        <f aca="false">Tabla_Simulada!AW588-Tabla_ValidaciónMétodo!AW588</f>
        <v>0</v>
      </c>
      <c r="AW588" s="94" t="n">
        <f aca="false">Tabla_Simulada!AX588-Tabla_ValidaciónMétodo!AX588</f>
        <v>0</v>
      </c>
      <c r="AX588" s="81" t="n">
        <f aca="false">Tabla_Simulada!AY588-Tabla_ValidaciónMétodo!AY588</f>
        <v>0</v>
      </c>
    </row>
    <row r="589" customFormat="false" ht="13.8" hidden="false" customHeight="false" outlineLevel="0" collapsed="false">
      <c r="A589" s="89" t="s">
        <v>58</v>
      </c>
      <c r="B589" s="81" t="n">
        <f aca="false">Tabla_Simulada!B589-Tabla_ValidaciónMétodo!B589</f>
        <v>0</v>
      </c>
      <c r="C589" s="81" t="n">
        <f aca="false">Tabla_Simulada!C589-Tabla_ValidaciónMétodo!C589</f>
        <v>0</v>
      </c>
      <c r="D589" s="81" t="n">
        <f aca="false">Tabla_Simulada!D589-Tabla_ValidaciónMétodo!D589</f>
        <v>0</v>
      </c>
      <c r="E589" s="81" t="n">
        <f aca="false">Tabla_Simulada!E589-Tabla_ValidaciónMétodo!E589</f>
        <v>0</v>
      </c>
      <c r="F589" s="81" t="n">
        <f aca="false">Tabla_Simulada!F589-Tabla_ValidaciónMétodo!F589</f>
        <v>0</v>
      </c>
      <c r="G589" s="81" t="n">
        <f aca="false">Tabla_Simulada!G589-Tabla_ValidaciónMétodo!G589</f>
        <v>0</v>
      </c>
      <c r="H589" s="81" t="n">
        <f aca="false">Tabla_Simulada!H589-Tabla_ValidaciónMétodo!H589</f>
        <v>0</v>
      </c>
      <c r="I589" s="94" t="n">
        <f aca="false">Tabla_Simulada!I589-Tabla_ValidaciónMétodo!I589</f>
        <v>0</v>
      </c>
      <c r="J589" s="81" t="n">
        <f aca="false">Tabla_Simulada!J589-Tabla_ValidaciónMétodo!J589</f>
        <v>0</v>
      </c>
      <c r="K589" s="94" t="n">
        <f aca="false">Tabla_Simulada!K589-Tabla_ValidaciónMétodo!K589</f>
        <v>2.77555756156289E-017</v>
      </c>
      <c r="L589" s="81" t="n">
        <f aca="false">Tabla_Simulada!L589-Tabla_ValidaciónMétodo!L589</f>
        <v>1.16415321826935E-010</v>
      </c>
      <c r="M589" s="94" t="n">
        <f aca="false">Tabla_Simulada!M589-Tabla_ValidaciónMétodo!M589</f>
        <v>0</v>
      </c>
      <c r="N589" s="81" t="n">
        <f aca="false">Tabla_Simulada!N589-Tabla_ValidaciónMétodo!N589</f>
        <v>0</v>
      </c>
      <c r="O589" s="81" t="n">
        <f aca="false">Tabla_Simulada!O589-Tabla_ValidaciónMétodo!O589</f>
        <v>0</v>
      </c>
      <c r="P589" s="81" t="n">
        <f aca="false">Tabla_Simulada!P589-Tabla_ValidaciónMétodo!P589</f>
        <v>0</v>
      </c>
      <c r="Q589" s="81" t="n">
        <f aca="false">Tabla_Simulada!Q589-Tabla_ValidaciónMétodo!Q589</f>
        <v>0</v>
      </c>
      <c r="S589" s="81" t="n">
        <f aca="false">Tabla_Simulada!T589-Tabla_ValidaciónMétodo!T589</f>
        <v>0</v>
      </c>
      <c r="T589" s="81" t="n">
        <f aca="false">Tabla_Simulada!U589-Tabla_ValidaciónMétodo!U589</f>
        <v>0</v>
      </c>
      <c r="U589" s="81" t="n">
        <f aca="false">Tabla_Simulada!V589-Tabla_ValidaciónMétodo!V589</f>
        <v>0</v>
      </c>
      <c r="V589" s="81" t="n">
        <f aca="false">Tabla_Simulada!W589-Tabla_ValidaciónMétodo!W589</f>
        <v>0</v>
      </c>
      <c r="W589" s="81" t="n">
        <f aca="false">Tabla_Simulada!X589-Tabla_ValidaciónMétodo!X589</f>
        <v>0</v>
      </c>
      <c r="X589" s="81" t="n">
        <f aca="false">Tabla_Simulada!Y589-Tabla_ValidaciónMétodo!Y589</f>
        <v>0</v>
      </c>
      <c r="Y589" s="81" t="n">
        <f aca="false">Tabla_Simulada!Z589-Tabla_ValidaciónMétodo!Z589</f>
        <v>0</v>
      </c>
      <c r="Z589" s="81" t="n">
        <f aca="false">Tabla_Simulada!AA589-Tabla_ValidaciónMétodo!AA589</f>
        <v>0</v>
      </c>
      <c r="AC589" s="91" t="n">
        <f aca="false">Tabla_Simulada!AD589-Tabla_ValidaciónMétodo!AD589</f>
        <v>0</v>
      </c>
      <c r="AD589" s="92" t="n">
        <f aca="false">Tabla_Simulada!AE589-Tabla_ValidaciónMétodo!AE589</f>
        <v>0</v>
      </c>
      <c r="AE589" s="93" t="n">
        <f aca="false">Tabla_Simulada!AF589-Tabla_ValidaciónMétodo!AF589</f>
        <v>0</v>
      </c>
      <c r="AF589" s="92" t="n">
        <f aca="false">Tabla_Simulada!AG589-Tabla_ValidaciónMétodo!AG589</f>
        <v>0</v>
      </c>
      <c r="AG589" s="92" t="n">
        <f aca="false">Tabla_Simulada!AH589-Tabla_ValidaciónMétodo!AH589</f>
        <v>0</v>
      </c>
      <c r="AH589" s="92" t="n">
        <f aca="false">Tabla_Simulada!AI589-Tabla_ValidaciónMétodo!AI589</f>
        <v>0</v>
      </c>
      <c r="AI589" s="92" t="n">
        <f aca="false">Tabla_Simulada!AJ589-Tabla_ValidaciónMétodo!AJ589</f>
        <v>0</v>
      </c>
      <c r="AJ589" s="92" t="n">
        <f aca="false">Tabla_Simulada!AK589-Tabla_ValidaciónMétodo!AK589</f>
        <v>0</v>
      </c>
      <c r="AK589" s="92" t="n">
        <f aca="false">Tabla_Simulada!AL589-Tabla_ValidaciónMétodo!AL589</f>
        <v>0</v>
      </c>
      <c r="AL589" s="92" t="n">
        <f aca="false">Tabla_Simulada!AM589-Tabla_ValidaciónMétodo!AM589</f>
        <v>0</v>
      </c>
      <c r="AM589" s="92" t="n">
        <f aca="false">Tabla_Simulada!AN589-Tabla_ValidaciónMétodo!AN589</f>
        <v>0</v>
      </c>
      <c r="AO589" s="94" t="n">
        <f aca="false">Tabla_Simulada!AP589-Tabla_ValidaciónMétodo!AP589</f>
        <v>0</v>
      </c>
      <c r="AP589" s="81" t="n">
        <f aca="false">Tabla_Simulada!AQ589-Tabla_ValidaciónMétodo!AQ589</f>
        <v>0</v>
      </c>
      <c r="AQ589" s="94" t="n">
        <f aca="false">Tabla_Simulada!AR589-Tabla_ValidaciónMétodo!AR589</f>
        <v>0</v>
      </c>
      <c r="AR589" s="81" t="n">
        <f aca="false">Tabla_Simulada!AS589-Tabla_ValidaciónMétodo!AS589</f>
        <v>0</v>
      </c>
      <c r="AS589" s="94" t="n">
        <f aca="false">Tabla_Simulada!AT589-Tabla_ValidaciónMétodo!AT589</f>
        <v>0</v>
      </c>
      <c r="AT589" s="81" t="n">
        <f aca="false">Tabla_Simulada!AU589-Tabla_ValidaciónMétodo!AU589</f>
        <v>0</v>
      </c>
      <c r="AU589" s="94" t="n">
        <f aca="false">Tabla_Simulada!AV589-Tabla_ValidaciónMétodo!AV589</f>
        <v>0</v>
      </c>
      <c r="AV589" s="81" t="n">
        <f aca="false">Tabla_Simulada!AW589-Tabla_ValidaciónMétodo!AW589</f>
        <v>0</v>
      </c>
      <c r="AW589" s="94" t="n">
        <f aca="false">Tabla_Simulada!AX589-Tabla_ValidaciónMétodo!AX589</f>
        <v>0</v>
      </c>
      <c r="AX589" s="81" t="n">
        <f aca="false">Tabla_Simulada!AY589-Tabla_ValidaciónMétodo!AY589</f>
        <v>0</v>
      </c>
    </row>
    <row r="590" customFormat="false" ht="13.8" hidden="false" customHeight="false" outlineLevel="0" collapsed="false">
      <c r="A590" s="89" t="s">
        <v>59</v>
      </c>
      <c r="B590" s="81" t="n">
        <f aca="false">Tabla_Simulada!B590-Tabla_ValidaciónMétodo!B590</f>
        <v>0</v>
      </c>
      <c r="C590" s="81" t="n">
        <f aca="false">Tabla_Simulada!C590-Tabla_ValidaciónMétodo!C590</f>
        <v>0</v>
      </c>
      <c r="D590" s="81" t="n">
        <f aca="false">Tabla_Simulada!D590-Tabla_ValidaciónMétodo!D590</f>
        <v>0</v>
      </c>
      <c r="E590" s="81" t="n">
        <f aca="false">Tabla_Simulada!E590-Tabla_ValidaciónMétodo!E590</f>
        <v>0</v>
      </c>
      <c r="F590" s="81" t="n">
        <f aca="false">Tabla_Simulada!F590-Tabla_ValidaciónMétodo!F590</f>
        <v>0</v>
      </c>
      <c r="G590" s="81" t="n">
        <f aca="false">Tabla_Simulada!G590-Tabla_ValidaciónMétodo!G590</f>
        <v>0</v>
      </c>
      <c r="H590" s="81" t="n">
        <f aca="false">Tabla_Simulada!H590-Tabla_ValidaciónMétodo!H590</f>
        <v>0</v>
      </c>
      <c r="I590" s="94" t="n">
        <f aca="false">Tabla_Simulada!I590-Tabla_ValidaciónMétodo!I590</f>
        <v>0</v>
      </c>
      <c r="J590" s="81" t="n">
        <f aca="false">Tabla_Simulada!J590-Tabla_ValidaciónMétodo!J590</f>
        <v>0</v>
      </c>
      <c r="K590" s="94" t="n">
        <f aca="false">Tabla_Simulada!K590-Tabla_ValidaciónMétodo!K590</f>
        <v>8.67361737988404E-019</v>
      </c>
      <c r="L590" s="81" t="n">
        <f aca="false">Tabla_Simulada!L590-Tabla_ValidaciónMétodo!L590</f>
        <v>0</v>
      </c>
      <c r="M590" s="94" t="n">
        <f aca="false">Tabla_Simulada!M590-Tabla_ValidaciónMétodo!M590</f>
        <v>0</v>
      </c>
      <c r="N590" s="81" t="n">
        <f aca="false">Tabla_Simulada!N590-Tabla_ValidaciónMétodo!N590</f>
        <v>0</v>
      </c>
      <c r="O590" s="81" t="n">
        <f aca="false">Tabla_Simulada!O590-Tabla_ValidaciónMétodo!O590</f>
        <v>0</v>
      </c>
      <c r="P590" s="81" t="n">
        <f aca="false">Tabla_Simulada!P590-Tabla_ValidaciónMétodo!P590</f>
        <v>0</v>
      </c>
      <c r="Q590" s="81" t="n">
        <f aca="false">Tabla_Simulada!Q590-Tabla_ValidaciónMétodo!Q590</f>
        <v>0</v>
      </c>
      <c r="S590" s="81" t="n">
        <f aca="false">Tabla_Simulada!T590-Tabla_ValidaciónMétodo!T590</f>
        <v>0</v>
      </c>
      <c r="T590" s="81" t="n">
        <f aca="false">Tabla_Simulada!U590-Tabla_ValidaciónMétodo!U590</f>
        <v>0</v>
      </c>
      <c r="U590" s="81" t="n">
        <f aca="false">Tabla_Simulada!V590-Tabla_ValidaciónMétodo!V590</f>
        <v>0</v>
      </c>
      <c r="V590" s="81" t="n">
        <f aca="false">Tabla_Simulada!W590-Tabla_ValidaciónMétodo!W590</f>
        <v>0</v>
      </c>
      <c r="W590" s="81" t="n">
        <f aca="false">Tabla_Simulada!X590-Tabla_ValidaciónMétodo!X590</f>
        <v>0</v>
      </c>
      <c r="X590" s="81" t="n">
        <f aca="false">Tabla_Simulada!Y590-Tabla_ValidaciónMétodo!Y590</f>
        <v>0</v>
      </c>
      <c r="Y590" s="81" t="n">
        <f aca="false">Tabla_Simulada!Z590-Tabla_ValidaciónMétodo!Z590</f>
        <v>0</v>
      </c>
      <c r="Z590" s="81" t="n">
        <f aca="false">Tabla_Simulada!AA590-Tabla_ValidaciónMétodo!AA590</f>
        <v>0</v>
      </c>
      <c r="AC590" s="91" t="n">
        <f aca="false">Tabla_Simulada!AD590-Tabla_ValidaciónMétodo!AD590</f>
        <v>0</v>
      </c>
      <c r="AD590" s="92" t="n">
        <f aca="false">Tabla_Simulada!AE590-Tabla_ValidaciónMétodo!AE590</f>
        <v>0</v>
      </c>
      <c r="AE590" s="93" t="n">
        <f aca="false">Tabla_Simulada!AF590-Tabla_ValidaciónMétodo!AF590</f>
        <v>0</v>
      </c>
      <c r="AF590" s="92" t="n">
        <f aca="false">Tabla_Simulada!AG590-Tabla_ValidaciónMétodo!AG590</f>
        <v>0</v>
      </c>
      <c r="AG590" s="92" t="n">
        <f aca="false">Tabla_Simulada!AH590-Tabla_ValidaciónMétodo!AH590</f>
        <v>0</v>
      </c>
      <c r="AH590" s="92" t="n">
        <f aca="false">Tabla_Simulada!AI590-Tabla_ValidaciónMétodo!AI590</f>
        <v>0</v>
      </c>
      <c r="AI590" s="92" t="n">
        <f aca="false">Tabla_Simulada!AJ590-Tabla_ValidaciónMétodo!AJ590</f>
        <v>0</v>
      </c>
      <c r="AJ590" s="92" t="n">
        <f aca="false">Tabla_Simulada!AK590-Tabla_ValidaciónMétodo!AK590</f>
        <v>0</v>
      </c>
      <c r="AK590" s="92" t="n">
        <f aca="false">Tabla_Simulada!AL590-Tabla_ValidaciónMétodo!AL590</f>
        <v>0</v>
      </c>
      <c r="AL590" s="92" t="n">
        <f aca="false">Tabla_Simulada!AM590-Tabla_ValidaciónMétodo!AM590</f>
        <v>0</v>
      </c>
      <c r="AM590" s="92" t="n">
        <f aca="false">Tabla_Simulada!AN590-Tabla_ValidaciónMétodo!AN590</f>
        <v>0</v>
      </c>
      <c r="AO590" s="94" t="n">
        <f aca="false">Tabla_Simulada!AP590-Tabla_ValidaciónMétodo!AP590</f>
        <v>0</v>
      </c>
      <c r="AP590" s="81" t="n">
        <f aca="false">Tabla_Simulada!AQ590-Tabla_ValidaciónMétodo!AQ590</f>
        <v>0</v>
      </c>
      <c r="AQ590" s="94" t="n">
        <f aca="false">Tabla_Simulada!AR590-Tabla_ValidaciónMétodo!AR590</f>
        <v>0</v>
      </c>
      <c r="AR590" s="81" t="n">
        <f aca="false">Tabla_Simulada!AS590-Tabla_ValidaciónMétodo!AS590</f>
        <v>0</v>
      </c>
      <c r="AS590" s="94" t="n">
        <f aca="false">Tabla_Simulada!AT590-Tabla_ValidaciónMétodo!AT590</f>
        <v>0</v>
      </c>
      <c r="AT590" s="81" t="n">
        <f aca="false">Tabla_Simulada!AU590-Tabla_ValidaciónMétodo!AU590</f>
        <v>0</v>
      </c>
      <c r="AU590" s="94" t="n">
        <f aca="false">Tabla_Simulada!AV590-Tabla_ValidaciónMétodo!AV590</f>
        <v>0</v>
      </c>
      <c r="AV590" s="81" t="n">
        <f aca="false">Tabla_Simulada!AW590-Tabla_ValidaciónMétodo!AW590</f>
        <v>0</v>
      </c>
      <c r="AW590" s="94" t="n">
        <f aca="false">Tabla_Simulada!AX590-Tabla_ValidaciónMétodo!AX590</f>
        <v>0</v>
      </c>
      <c r="AX590" s="81" t="n">
        <f aca="false">Tabla_Simulada!AY590-Tabla_ValidaciónMétodo!AY590</f>
        <v>0</v>
      </c>
    </row>
    <row r="591" customFormat="false" ht="13.8" hidden="false" customHeight="false" outlineLevel="0" collapsed="false">
      <c r="A591" s="89" t="s">
        <v>60</v>
      </c>
      <c r="B591" s="81" t="n">
        <f aca="false">Tabla_Simulada!B591-Tabla_ValidaciónMétodo!B591</f>
        <v>0</v>
      </c>
      <c r="C591" s="81" t="n">
        <f aca="false">Tabla_Simulada!C591-Tabla_ValidaciónMétodo!C591</f>
        <v>0</v>
      </c>
      <c r="D591" s="81" t="n">
        <f aca="false">Tabla_Simulada!D591-Tabla_ValidaciónMétodo!D591</f>
        <v>0</v>
      </c>
      <c r="E591" s="81" t="n">
        <f aca="false">Tabla_Simulada!E591-Tabla_ValidaciónMétodo!E591</f>
        <v>0</v>
      </c>
      <c r="F591" s="81" t="n">
        <f aca="false">Tabla_Simulada!F591-Tabla_ValidaciónMétodo!F591</f>
        <v>0</v>
      </c>
      <c r="G591" s="81" t="n">
        <f aca="false">Tabla_Simulada!G591-Tabla_ValidaciónMétodo!G591</f>
        <v>0</v>
      </c>
      <c r="H591" s="81" t="n">
        <f aca="false">Tabla_Simulada!H591-Tabla_ValidaciónMétodo!H591</f>
        <v>0</v>
      </c>
      <c r="I591" s="94" t="n">
        <f aca="false">Tabla_Simulada!I591-Tabla_ValidaciónMétodo!I591</f>
        <v>0</v>
      </c>
      <c r="J591" s="81" t="n">
        <f aca="false">Tabla_Simulada!J591-Tabla_ValidaciónMétodo!J591</f>
        <v>0</v>
      </c>
      <c r="K591" s="94" t="n">
        <f aca="false">Tabla_Simulada!K591-Tabla_ValidaciónMétodo!K591</f>
        <v>1.38777878078145E-017</v>
      </c>
      <c r="L591" s="81" t="n">
        <f aca="false">Tabla_Simulada!L591-Tabla_ValidaciónMétodo!L591</f>
        <v>5.82076609134674E-011</v>
      </c>
      <c r="M591" s="94" t="n">
        <f aca="false">Tabla_Simulada!M591-Tabla_ValidaciónMétodo!M591</f>
        <v>0</v>
      </c>
      <c r="N591" s="81" t="n">
        <f aca="false">Tabla_Simulada!N591-Tabla_ValidaciónMétodo!N591</f>
        <v>0</v>
      </c>
      <c r="O591" s="81" t="n">
        <f aca="false">Tabla_Simulada!O591-Tabla_ValidaciónMétodo!O591</f>
        <v>0</v>
      </c>
      <c r="P591" s="81" t="n">
        <f aca="false">Tabla_Simulada!P591-Tabla_ValidaciónMétodo!P591</f>
        <v>0</v>
      </c>
      <c r="Q591" s="81" t="n">
        <f aca="false">Tabla_Simulada!Q591-Tabla_ValidaciónMétodo!Q591</f>
        <v>0</v>
      </c>
      <c r="S591" s="81" t="n">
        <f aca="false">Tabla_Simulada!T591-Tabla_ValidaciónMétodo!T591</f>
        <v>0</v>
      </c>
      <c r="T591" s="81" t="n">
        <f aca="false">Tabla_Simulada!U591-Tabla_ValidaciónMétodo!U591</f>
        <v>0</v>
      </c>
      <c r="U591" s="81" t="n">
        <f aca="false">Tabla_Simulada!V591-Tabla_ValidaciónMétodo!V591</f>
        <v>0</v>
      </c>
      <c r="V591" s="81" t="n">
        <f aca="false">Tabla_Simulada!W591-Tabla_ValidaciónMétodo!W591</f>
        <v>0</v>
      </c>
      <c r="W591" s="81" t="n">
        <f aca="false">Tabla_Simulada!X591-Tabla_ValidaciónMétodo!X591</f>
        <v>0</v>
      </c>
      <c r="X591" s="81" t="n">
        <f aca="false">Tabla_Simulada!Y591-Tabla_ValidaciónMétodo!Y591</f>
        <v>0</v>
      </c>
      <c r="Y591" s="81" t="n">
        <f aca="false">Tabla_Simulada!Z591-Tabla_ValidaciónMétodo!Z591</f>
        <v>0</v>
      </c>
      <c r="Z591" s="81" t="n">
        <f aca="false">Tabla_Simulada!AA591-Tabla_ValidaciónMétodo!AA591</f>
        <v>0</v>
      </c>
      <c r="AC591" s="91" t="n">
        <f aca="false">Tabla_Simulada!AD591-Tabla_ValidaciónMétodo!AD591</f>
        <v>0</v>
      </c>
      <c r="AD591" s="92" t="n">
        <f aca="false">Tabla_Simulada!AE591-Tabla_ValidaciónMétodo!AE591</f>
        <v>0</v>
      </c>
      <c r="AE591" s="93" t="n">
        <f aca="false">Tabla_Simulada!AF591-Tabla_ValidaciónMétodo!AF591</f>
        <v>0</v>
      </c>
      <c r="AF591" s="92" t="n">
        <f aca="false">Tabla_Simulada!AG591-Tabla_ValidaciónMétodo!AG591</f>
        <v>0</v>
      </c>
      <c r="AG591" s="92" t="n">
        <f aca="false">Tabla_Simulada!AH591-Tabla_ValidaciónMétodo!AH591</f>
        <v>0</v>
      </c>
      <c r="AH591" s="92" t="n">
        <f aca="false">Tabla_Simulada!AI591-Tabla_ValidaciónMétodo!AI591</f>
        <v>0</v>
      </c>
      <c r="AI591" s="92" t="n">
        <f aca="false">Tabla_Simulada!AJ591-Tabla_ValidaciónMétodo!AJ591</f>
        <v>0</v>
      </c>
      <c r="AJ591" s="92" t="n">
        <f aca="false">Tabla_Simulada!AK591-Tabla_ValidaciónMétodo!AK591</f>
        <v>0</v>
      </c>
      <c r="AK591" s="92" t="n">
        <f aca="false">Tabla_Simulada!AL591-Tabla_ValidaciónMétodo!AL591</f>
        <v>0</v>
      </c>
      <c r="AL591" s="92" t="n">
        <f aca="false">Tabla_Simulada!AM591-Tabla_ValidaciónMétodo!AM591</f>
        <v>0</v>
      </c>
      <c r="AM591" s="92" t="n">
        <f aca="false">Tabla_Simulada!AN591-Tabla_ValidaciónMétodo!AN591</f>
        <v>0</v>
      </c>
      <c r="AO591" s="94" t="n">
        <f aca="false">Tabla_Simulada!AP591-Tabla_ValidaciónMétodo!AP591</f>
        <v>0</v>
      </c>
      <c r="AP591" s="81" t="n">
        <f aca="false">Tabla_Simulada!AQ591-Tabla_ValidaciónMétodo!AQ591</f>
        <v>0</v>
      </c>
      <c r="AQ591" s="94" t="n">
        <f aca="false">Tabla_Simulada!AR591-Tabla_ValidaciónMétodo!AR591</f>
        <v>0</v>
      </c>
      <c r="AR591" s="81" t="n">
        <f aca="false">Tabla_Simulada!AS591-Tabla_ValidaciónMétodo!AS591</f>
        <v>0</v>
      </c>
      <c r="AS591" s="94" t="n">
        <f aca="false">Tabla_Simulada!AT591-Tabla_ValidaciónMétodo!AT591</f>
        <v>0</v>
      </c>
      <c r="AT591" s="81" t="n">
        <f aca="false">Tabla_Simulada!AU591-Tabla_ValidaciónMétodo!AU591</f>
        <v>0</v>
      </c>
      <c r="AU591" s="94" t="n">
        <f aca="false">Tabla_Simulada!AV591-Tabla_ValidaciónMétodo!AV591</f>
        <v>0</v>
      </c>
      <c r="AV591" s="81" t="n">
        <f aca="false">Tabla_Simulada!AW591-Tabla_ValidaciónMétodo!AW591</f>
        <v>0</v>
      </c>
      <c r="AW591" s="94" t="n">
        <f aca="false">Tabla_Simulada!AX591-Tabla_ValidaciónMétodo!AX591</f>
        <v>0</v>
      </c>
      <c r="AX591" s="81" t="n">
        <f aca="false">Tabla_Simulada!AY591-Tabla_ValidaciónMétodo!AY591</f>
        <v>0</v>
      </c>
    </row>
    <row r="592" customFormat="false" ht="13.8" hidden="false" customHeight="false" outlineLevel="0" collapsed="false">
      <c r="A592" s="89" t="s">
        <v>61</v>
      </c>
      <c r="B592" s="81" t="n">
        <f aca="false">Tabla_Simulada!B592-Tabla_ValidaciónMétodo!B592</f>
        <v>0</v>
      </c>
      <c r="C592" s="81" t="n">
        <f aca="false">Tabla_Simulada!C592-Tabla_ValidaciónMétodo!C592</f>
        <v>0</v>
      </c>
      <c r="D592" s="81" t="n">
        <f aca="false">Tabla_Simulada!D592-Tabla_ValidaciónMétodo!D592</f>
        <v>0</v>
      </c>
      <c r="E592" s="81" t="n">
        <f aca="false">Tabla_Simulada!E592-Tabla_ValidaciónMétodo!E592</f>
        <v>0</v>
      </c>
      <c r="F592" s="81" t="n">
        <f aca="false">Tabla_Simulada!F592-Tabla_ValidaciónMétodo!F592</f>
        <v>0</v>
      </c>
      <c r="G592" s="81" t="n">
        <f aca="false">Tabla_Simulada!G592-Tabla_ValidaciónMétodo!G592</f>
        <v>0</v>
      </c>
      <c r="H592" s="81" t="n">
        <f aca="false">Tabla_Simulada!H592-Tabla_ValidaciónMétodo!H592</f>
        <v>0</v>
      </c>
      <c r="I592" s="94" t="n">
        <f aca="false">Tabla_Simulada!I592-Tabla_ValidaciónMétodo!I592</f>
        <v>0</v>
      </c>
      <c r="J592" s="81" t="n">
        <f aca="false">Tabla_Simulada!J592-Tabla_ValidaciónMétodo!J592</f>
        <v>0</v>
      </c>
      <c r="K592" s="94" t="n">
        <f aca="false">Tabla_Simulada!K592-Tabla_ValidaciónMétodo!K592</f>
        <v>1.73472347597681E-018</v>
      </c>
      <c r="L592" s="81" t="n">
        <f aca="false">Tabla_Simulada!L592-Tabla_ValidaciónMétodo!L592</f>
        <v>1.45519152283669E-011</v>
      </c>
      <c r="M592" s="94" t="n">
        <f aca="false">Tabla_Simulada!M592-Tabla_ValidaciónMétodo!M592</f>
        <v>0</v>
      </c>
      <c r="N592" s="81" t="n">
        <f aca="false">Tabla_Simulada!N592-Tabla_ValidaciónMétodo!N592</f>
        <v>0</v>
      </c>
      <c r="O592" s="81" t="n">
        <f aca="false">Tabla_Simulada!O592-Tabla_ValidaciónMétodo!O592</f>
        <v>0</v>
      </c>
      <c r="P592" s="81" t="n">
        <f aca="false">Tabla_Simulada!P592-Tabla_ValidaciónMétodo!P592</f>
        <v>0</v>
      </c>
      <c r="Q592" s="81" t="n">
        <f aca="false">Tabla_Simulada!Q592-Tabla_ValidaciónMétodo!Q592</f>
        <v>0</v>
      </c>
      <c r="S592" s="81" t="n">
        <f aca="false">Tabla_Simulada!T592-Tabla_ValidaciónMétodo!T592</f>
        <v>0</v>
      </c>
      <c r="T592" s="81" t="n">
        <f aca="false">Tabla_Simulada!U592-Tabla_ValidaciónMétodo!U592</f>
        <v>0</v>
      </c>
      <c r="U592" s="81" t="n">
        <f aca="false">Tabla_Simulada!V592-Tabla_ValidaciónMétodo!V592</f>
        <v>0</v>
      </c>
      <c r="V592" s="81" t="n">
        <f aca="false">Tabla_Simulada!W592-Tabla_ValidaciónMétodo!W592</f>
        <v>0</v>
      </c>
      <c r="W592" s="81" t="n">
        <f aca="false">Tabla_Simulada!X592-Tabla_ValidaciónMétodo!X592</f>
        <v>0</v>
      </c>
      <c r="X592" s="81" t="n">
        <f aca="false">Tabla_Simulada!Y592-Tabla_ValidaciónMétodo!Y592</f>
        <v>0</v>
      </c>
      <c r="Y592" s="81" t="n">
        <f aca="false">Tabla_Simulada!Z592-Tabla_ValidaciónMétodo!Z592</f>
        <v>0</v>
      </c>
      <c r="Z592" s="81" t="n">
        <f aca="false">Tabla_Simulada!AA592-Tabla_ValidaciónMétodo!AA592</f>
        <v>0</v>
      </c>
      <c r="AC592" s="91" t="n">
        <f aca="false">Tabla_Simulada!AD592-Tabla_ValidaciónMétodo!AD592</f>
        <v>0</v>
      </c>
      <c r="AD592" s="92" t="n">
        <f aca="false">Tabla_Simulada!AE592-Tabla_ValidaciónMétodo!AE592</f>
        <v>0</v>
      </c>
      <c r="AE592" s="93" t="n">
        <f aca="false">Tabla_Simulada!AF592-Tabla_ValidaciónMétodo!AF592</f>
        <v>0</v>
      </c>
      <c r="AF592" s="92" t="n">
        <f aca="false">Tabla_Simulada!AG592-Tabla_ValidaciónMétodo!AG592</f>
        <v>0</v>
      </c>
      <c r="AG592" s="92" t="n">
        <f aca="false">Tabla_Simulada!AH592-Tabla_ValidaciónMétodo!AH592</f>
        <v>0</v>
      </c>
      <c r="AH592" s="92" t="n">
        <f aca="false">Tabla_Simulada!AI592-Tabla_ValidaciónMétodo!AI592</f>
        <v>0</v>
      </c>
      <c r="AI592" s="92" t="n">
        <f aca="false">Tabla_Simulada!AJ592-Tabla_ValidaciónMétodo!AJ592</f>
        <v>0</v>
      </c>
      <c r="AJ592" s="92" t="n">
        <f aca="false">Tabla_Simulada!AK592-Tabla_ValidaciónMétodo!AK592</f>
        <v>0</v>
      </c>
      <c r="AK592" s="92" t="n">
        <f aca="false">Tabla_Simulada!AL592-Tabla_ValidaciónMétodo!AL592</f>
        <v>0</v>
      </c>
      <c r="AL592" s="92" t="n">
        <f aca="false">Tabla_Simulada!AM592-Tabla_ValidaciónMétodo!AM592</f>
        <v>0</v>
      </c>
      <c r="AM592" s="92" t="n">
        <f aca="false">Tabla_Simulada!AN592-Tabla_ValidaciónMétodo!AN592</f>
        <v>0</v>
      </c>
      <c r="AO592" s="94" t="n">
        <f aca="false">Tabla_Simulada!AP592-Tabla_ValidaciónMétodo!AP592</f>
        <v>0</v>
      </c>
      <c r="AP592" s="81" t="n">
        <f aca="false">Tabla_Simulada!AQ592-Tabla_ValidaciónMétodo!AQ592</f>
        <v>0</v>
      </c>
      <c r="AQ592" s="94" t="n">
        <f aca="false">Tabla_Simulada!AR592-Tabla_ValidaciónMétodo!AR592</f>
        <v>0</v>
      </c>
      <c r="AR592" s="81" t="n">
        <f aca="false">Tabla_Simulada!AS592-Tabla_ValidaciónMétodo!AS592</f>
        <v>0</v>
      </c>
      <c r="AS592" s="94" t="n">
        <f aca="false">Tabla_Simulada!AT592-Tabla_ValidaciónMétodo!AT592</f>
        <v>0</v>
      </c>
      <c r="AT592" s="81" t="n">
        <f aca="false">Tabla_Simulada!AU592-Tabla_ValidaciónMétodo!AU592</f>
        <v>0</v>
      </c>
      <c r="AU592" s="94" t="n">
        <f aca="false">Tabla_Simulada!AV592-Tabla_ValidaciónMétodo!AV592</f>
        <v>0</v>
      </c>
      <c r="AV592" s="81" t="n">
        <f aca="false">Tabla_Simulada!AW592-Tabla_ValidaciónMétodo!AW592</f>
        <v>0</v>
      </c>
      <c r="AW592" s="94" t="n">
        <f aca="false">Tabla_Simulada!AX592-Tabla_ValidaciónMétodo!AX592</f>
        <v>0</v>
      </c>
      <c r="AX592" s="81" t="n">
        <f aca="false">Tabla_Simulada!AY592-Tabla_ValidaciónMétodo!AY592</f>
        <v>0</v>
      </c>
    </row>
    <row r="593" customFormat="false" ht="13.8" hidden="false" customHeight="false" outlineLevel="0" collapsed="false">
      <c r="A593" s="89" t="s">
        <v>62</v>
      </c>
      <c r="B593" s="81" t="n">
        <f aca="false">Tabla_Simulada!B593-Tabla_ValidaciónMétodo!B593</f>
        <v>0</v>
      </c>
      <c r="C593" s="81" t="n">
        <f aca="false">Tabla_Simulada!C593-Tabla_ValidaciónMétodo!C593</f>
        <v>0</v>
      </c>
      <c r="D593" s="81" t="n">
        <f aca="false">Tabla_Simulada!D593-Tabla_ValidaciónMétodo!D593</f>
        <v>0</v>
      </c>
      <c r="E593" s="81" t="n">
        <f aca="false">Tabla_Simulada!E593-Tabla_ValidaciónMétodo!E593</f>
        <v>0</v>
      </c>
      <c r="F593" s="81" t="n">
        <f aca="false">Tabla_Simulada!F593-Tabla_ValidaciónMétodo!F593</f>
        <v>0</v>
      </c>
      <c r="G593" s="81" t="n">
        <f aca="false">Tabla_Simulada!G593-Tabla_ValidaciónMétodo!G593</f>
        <v>0</v>
      </c>
      <c r="H593" s="81" t="n">
        <f aca="false">Tabla_Simulada!H593-Tabla_ValidaciónMétodo!H593</f>
        <v>0</v>
      </c>
      <c r="I593" s="94" t="n">
        <f aca="false">Tabla_Simulada!I593-Tabla_ValidaciónMétodo!I593</f>
        <v>0</v>
      </c>
      <c r="J593" s="81" t="n">
        <f aca="false">Tabla_Simulada!J593-Tabla_ValidaciónMétodo!J593</f>
        <v>0</v>
      </c>
      <c r="K593" s="94" t="n">
        <f aca="false">Tabla_Simulada!K593-Tabla_ValidaciónMétodo!K593</f>
        <v>1.73472347597681E-018</v>
      </c>
      <c r="L593" s="81" t="n">
        <f aca="false">Tabla_Simulada!L593-Tabla_ValidaciónMétodo!L593</f>
        <v>0</v>
      </c>
      <c r="M593" s="94" t="n">
        <f aca="false">Tabla_Simulada!M593-Tabla_ValidaciónMétodo!M593</f>
        <v>0</v>
      </c>
      <c r="N593" s="81" t="n">
        <f aca="false">Tabla_Simulada!N593-Tabla_ValidaciónMétodo!N593</f>
        <v>0</v>
      </c>
      <c r="O593" s="81" t="n">
        <f aca="false">Tabla_Simulada!O593-Tabla_ValidaciónMétodo!O593</f>
        <v>0</v>
      </c>
      <c r="P593" s="81" t="n">
        <f aca="false">Tabla_Simulada!P593-Tabla_ValidaciónMétodo!P593</f>
        <v>0</v>
      </c>
      <c r="Q593" s="81" t="n">
        <f aca="false">Tabla_Simulada!Q593-Tabla_ValidaciónMétodo!Q593</f>
        <v>0</v>
      </c>
      <c r="S593" s="81" t="n">
        <f aca="false">Tabla_Simulada!T593-Tabla_ValidaciónMétodo!T593</f>
        <v>0</v>
      </c>
      <c r="T593" s="81" t="n">
        <f aca="false">Tabla_Simulada!U593-Tabla_ValidaciónMétodo!U593</f>
        <v>0</v>
      </c>
      <c r="U593" s="81" t="n">
        <f aca="false">Tabla_Simulada!V593-Tabla_ValidaciónMétodo!V593</f>
        <v>0</v>
      </c>
      <c r="V593" s="81" t="n">
        <f aca="false">Tabla_Simulada!W593-Tabla_ValidaciónMétodo!W593</f>
        <v>0</v>
      </c>
      <c r="W593" s="81" t="n">
        <f aca="false">Tabla_Simulada!X593-Tabla_ValidaciónMétodo!X593</f>
        <v>0</v>
      </c>
      <c r="X593" s="81" t="n">
        <f aca="false">Tabla_Simulada!Y593-Tabla_ValidaciónMétodo!Y593</f>
        <v>0</v>
      </c>
      <c r="Y593" s="81" t="n">
        <f aca="false">Tabla_Simulada!Z593-Tabla_ValidaciónMétodo!Z593</f>
        <v>0</v>
      </c>
      <c r="Z593" s="81" t="n">
        <f aca="false">Tabla_Simulada!AA593-Tabla_ValidaciónMétodo!AA593</f>
        <v>0</v>
      </c>
      <c r="AC593" s="91" t="n">
        <f aca="false">Tabla_Simulada!AD593-Tabla_ValidaciónMétodo!AD593</f>
        <v>0</v>
      </c>
      <c r="AD593" s="92" t="n">
        <f aca="false">Tabla_Simulada!AE593-Tabla_ValidaciónMétodo!AE593</f>
        <v>0</v>
      </c>
      <c r="AE593" s="93" t="n">
        <f aca="false">Tabla_Simulada!AF593-Tabla_ValidaciónMétodo!AF593</f>
        <v>0</v>
      </c>
      <c r="AF593" s="92" t="n">
        <f aca="false">Tabla_Simulada!AG593-Tabla_ValidaciónMétodo!AG593</f>
        <v>0</v>
      </c>
      <c r="AG593" s="92" t="n">
        <f aca="false">Tabla_Simulada!AH593-Tabla_ValidaciónMétodo!AH593</f>
        <v>0</v>
      </c>
      <c r="AH593" s="92" t="n">
        <f aca="false">Tabla_Simulada!AI593-Tabla_ValidaciónMétodo!AI593</f>
        <v>0</v>
      </c>
      <c r="AI593" s="92" t="n">
        <f aca="false">Tabla_Simulada!AJ593-Tabla_ValidaciónMétodo!AJ593</f>
        <v>0</v>
      </c>
      <c r="AJ593" s="92" t="n">
        <f aca="false">Tabla_Simulada!AK593-Tabla_ValidaciónMétodo!AK593</f>
        <v>0</v>
      </c>
      <c r="AK593" s="92" t="n">
        <f aca="false">Tabla_Simulada!AL593-Tabla_ValidaciónMétodo!AL593</f>
        <v>0</v>
      </c>
      <c r="AL593" s="92" t="n">
        <f aca="false">Tabla_Simulada!AM593-Tabla_ValidaciónMétodo!AM593</f>
        <v>0</v>
      </c>
      <c r="AM593" s="92" t="n">
        <f aca="false">Tabla_Simulada!AN593-Tabla_ValidaciónMétodo!AN593</f>
        <v>0</v>
      </c>
      <c r="AO593" s="94" t="n">
        <f aca="false">Tabla_Simulada!AP593-Tabla_ValidaciónMétodo!AP593</f>
        <v>0</v>
      </c>
      <c r="AP593" s="81" t="n">
        <f aca="false">Tabla_Simulada!AQ593-Tabla_ValidaciónMétodo!AQ593</f>
        <v>0</v>
      </c>
      <c r="AQ593" s="94" t="n">
        <f aca="false">Tabla_Simulada!AR593-Tabla_ValidaciónMétodo!AR593</f>
        <v>0</v>
      </c>
      <c r="AR593" s="81" t="n">
        <f aca="false">Tabla_Simulada!AS593-Tabla_ValidaciónMétodo!AS593</f>
        <v>0</v>
      </c>
      <c r="AS593" s="94" t="n">
        <f aca="false">Tabla_Simulada!AT593-Tabla_ValidaciónMétodo!AT593</f>
        <v>0</v>
      </c>
      <c r="AT593" s="81" t="n">
        <f aca="false">Tabla_Simulada!AU593-Tabla_ValidaciónMétodo!AU593</f>
        <v>0</v>
      </c>
      <c r="AU593" s="94" t="n">
        <f aca="false">Tabla_Simulada!AV593-Tabla_ValidaciónMétodo!AV593</f>
        <v>0</v>
      </c>
      <c r="AV593" s="81" t="n">
        <f aca="false">Tabla_Simulada!AW593-Tabla_ValidaciónMétodo!AW593</f>
        <v>0</v>
      </c>
      <c r="AW593" s="94" t="n">
        <f aca="false">Tabla_Simulada!AX593-Tabla_ValidaciónMétodo!AX593</f>
        <v>0</v>
      </c>
      <c r="AX593" s="81" t="n">
        <f aca="false">Tabla_Simulada!AY593-Tabla_ValidaciónMétodo!AY593</f>
        <v>0</v>
      </c>
    </row>
    <row r="594" customFormat="false" ht="13.8" hidden="false" customHeight="false" outlineLevel="0" collapsed="false">
      <c r="A594" s="89" t="s">
        <v>63</v>
      </c>
      <c r="B594" s="81" t="n">
        <f aca="false">Tabla_Simulada!B594-Tabla_ValidaciónMétodo!B594</f>
        <v>0</v>
      </c>
      <c r="C594" s="81" t="n">
        <f aca="false">Tabla_Simulada!C594-Tabla_ValidaciónMétodo!C594</f>
        <v>0</v>
      </c>
      <c r="D594" s="81" t="n">
        <f aca="false">Tabla_Simulada!D594-Tabla_ValidaciónMétodo!D594</f>
        <v>0</v>
      </c>
      <c r="E594" s="81" t="n">
        <f aca="false">Tabla_Simulada!E594-Tabla_ValidaciónMétodo!E594</f>
        <v>0</v>
      </c>
      <c r="F594" s="81" t="n">
        <f aca="false">Tabla_Simulada!F594-Tabla_ValidaciónMétodo!F594</f>
        <v>0</v>
      </c>
      <c r="G594" s="81" t="n">
        <f aca="false">Tabla_Simulada!G594-Tabla_ValidaciónMétodo!G594</f>
        <v>0</v>
      </c>
      <c r="H594" s="81" t="n">
        <f aca="false">Tabla_Simulada!H594-Tabla_ValidaciónMétodo!H594</f>
        <v>0</v>
      </c>
      <c r="I594" s="94" t="n">
        <f aca="false">Tabla_Simulada!I594-Tabla_ValidaciónMétodo!I594</f>
        <v>0</v>
      </c>
      <c r="J594" s="81" t="n">
        <f aca="false">Tabla_Simulada!J594-Tabla_ValidaciónMétodo!J594</f>
        <v>0</v>
      </c>
      <c r="K594" s="94" t="n">
        <f aca="false">Tabla_Simulada!K594-Tabla_ValidaciónMétodo!K594</f>
        <v>8.67361737988404E-019</v>
      </c>
      <c r="L594" s="81" t="n">
        <f aca="false">Tabla_Simulada!L594-Tabla_ValidaciónMétodo!L594</f>
        <v>0</v>
      </c>
      <c r="M594" s="94" t="n">
        <f aca="false">Tabla_Simulada!M594-Tabla_ValidaciónMétodo!M594</f>
        <v>0</v>
      </c>
      <c r="N594" s="81" t="n">
        <f aca="false">Tabla_Simulada!N594-Tabla_ValidaciónMétodo!N594</f>
        <v>0</v>
      </c>
      <c r="O594" s="81" t="n">
        <f aca="false">Tabla_Simulada!O594-Tabla_ValidaciónMétodo!O594</f>
        <v>0</v>
      </c>
      <c r="P594" s="81" t="n">
        <f aca="false">Tabla_Simulada!P594-Tabla_ValidaciónMétodo!P594</f>
        <v>0</v>
      </c>
      <c r="Q594" s="81" t="n">
        <f aca="false">Tabla_Simulada!Q594-Tabla_ValidaciónMétodo!Q594</f>
        <v>0</v>
      </c>
      <c r="S594" s="81" t="n">
        <f aca="false">Tabla_Simulada!T594-Tabla_ValidaciónMétodo!T594</f>
        <v>0</v>
      </c>
      <c r="T594" s="81" t="n">
        <f aca="false">Tabla_Simulada!U594-Tabla_ValidaciónMétodo!U594</f>
        <v>0</v>
      </c>
      <c r="U594" s="81" t="n">
        <f aca="false">Tabla_Simulada!V594-Tabla_ValidaciónMétodo!V594</f>
        <v>0</v>
      </c>
      <c r="V594" s="81" t="n">
        <f aca="false">Tabla_Simulada!W594-Tabla_ValidaciónMétodo!W594</f>
        <v>0</v>
      </c>
      <c r="W594" s="81" t="n">
        <f aca="false">Tabla_Simulada!X594-Tabla_ValidaciónMétodo!X594</f>
        <v>0</v>
      </c>
      <c r="X594" s="81" t="n">
        <f aca="false">Tabla_Simulada!Y594-Tabla_ValidaciónMétodo!Y594</f>
        <v>0</v>
      </c>
      <c r="Y594" s="81" t="n">
        <f aca="false">Tabla_Simulada!Z594-Tabla_ValidaciónMétodo!Z594</f>
        <v>0</v>
      </c>
      <c r="Z594" s="81" t="n">
        <f aca="false">Tabla_Simulada!AA594-Tabla_ValidaciónMétodo!AA594</f>
        <v>0</v>
      </c>
      <c r="AC594" s="91" t="n">
        <f aca="false">Tabla_Simulada!AD594-Tabla_ValidaciónMétodo!AD594</f>
        <v>0</v>
      </c>
      <c r="AD594" s="92" t="n">
        <f aca="false">Tabla_Simulada!AE594-Tabla_ValidaciónMétodo!AE594</f>
        <v>0</v>
      </c>
      <c r="AE594" s="93" t="n">
        <f aca="false">Tabla_Simulada!AF594-Tabla_ValidaciónMétodo!AF594</f>
        <v>0</v>
      </c>
      <c r="AF594" s="92" t="n">
        <f aca="false">Tabla_Simulada!AG594-Tabla_ValidaciónMétodo!AG594</f>
        <v>0</v>
      </c>
      <c r="AG594" s="92" t="n">
        <f aca="false">Tabla_Simulada!AH594-Tabla_ValidaciónMétodo!AH594</f>
        <v>0</v>
      </c>
      <c r="AH594" s="92" t="n">
        <f aca="false">Tabla_Simulada!AI594-Tabla_ValidaciónMétodo!AI594</f>
        <v>0</v>
      </c>
      <c r="AI594" s="92" t="n">
        <f aca="false">Tabla_Simulada!AJ594-Tabla_ValidaciónMétodo!AJ594</f>
        <v>0</v>
      </c>
      <c r="AJ594" s="92" t="n">
        <f aca="false">Tabla_Simulada!AK594-Tabla_ValidaciónMétodo!AK594</f>
        <v>0</v>
      </c>
      <c r="AK594" s="92" t="n">
        <f aca="false">Tabla_Simulada!AL594-Tabla_ValidaciónMétodo!AL594</f>
        <v>0</v>
      </c>
      <c r="AL594" s="92" t="n">
        <f aca="false">Tabla_Simulada!AM594-Tabla_ValidaciónMétodo!AM594</f>
        <v>0</v>
      </c>
      <c r="AM594" s="92" t="n">
        <f aca="false">Tabla_Simulada!AN594-Tabla_ValidaciónMétodo!AN594</f>
        <v>0</v>
      </c>
      <c r="AO594" s="94" t="n">
        <f aca="false">Tabla_Simulada!AP594-Tabla_ValidaciónMétodo!AP594</f>
        <v>0</v>
      </c>
      <c r="AP594" s="81" t="n">
        <f aca="false">Tabla_Simulada!AQ594-Tabla_ValidaciónMétodo!AQ594</f>
        <v>0</v>
      </c>
      <c r="AQ594" s="94" t="n">
        <f aca="false">Tabla_Simulada!AR594-Tabla_ValidaciónMétodo!AR594</f>
        <v>0</v>
      </c>
      <c r="AR594" s="81" t="n">
        <f aca="false">Tabla_Simulada!AS594-Tabla_ValidaciónMétodo!AS594</f>
        <v>0</v>
      </c>
      <c r="AS594" s="94" t="n">
        <f aca="false">Tabla_Simulada!AT594-Tabla_ValidaciónMétodo!AT594</f>
        <v>0</v>
      </c>
      <c r="AT594" s="81" t="n">
        <f aca="false">Tabla_Simulada!AU594-Tabla_ValidaciónMétodo!AU594</f>
        <v>0</v>
      </c>
      <c r="AU594" s="94" t="n">
        <f aca="false">Tabla_Simulada!AV594-Tabla_ValidaciónMétodo!AV594</f>
        <v>0</v>
      </c>
      <c r="AV594" s="81" t="n">
        <f aca="false">Tabla_Simulada!AW594-Tabla_ValidaciónMétodo!AW594</f>
        <v>0</v>
      </c>
      <c r="AW594" s="94" t="n">
        <f aca="false">Tabla_Simulada!AX594-Tabla_ValidaciónMétodo!AX594</f>
        <v>0</v>
      </c>
      <c r="AX594" s="81" t="n">
        <f aca="false">Tabla_Simulada!AY594-Tabla_ValidaciónMétodo!AY594</f>
        <v>0</v>
      </c>
    </row>
    <row r="595" customFormat="false" ht="13.8" hidden="false" customHeight="false" outlineLevel="0" collapsed="false">
      <c r="A595" s="89" t="s">
        <v>64</v>
      </c>
      <c r="B595" s="81" t="n">
        <f aca="false">Tabla_Simulada!B595-Tabla_ValidaciónMétodo!B595</f>
        <v>0</v>
      </c>
      <c r="C595" s="81" t="n">
        <f aca="false">Tabla_Simulada!C595-Tabla_ValidaciónMétodo!C595</f>
        <v>0</v>
      </c>
      <c r="D595" s="81" t="n">
        <f aca="false">Tabla_Simulada!D595-Tabla_ValidaciónMétodo!D595</f>
        <v>0</v>
      </c>
      <c r="E595" s="81" t="n">
        <f aca="false">Tabla_Simulada!E595-Tabla_ValidaciónMétodo!E595</f>
        <v>0</v>
      </c>
      <c r="F595" s="81" t="n">
        <f aca="false">Tabla_Simulada!F595-Tabla_ValidaciónMétodo!F595</f>
        <v>0</v>
      </c>
      <c r="G595" s="81" t="n">
        <f aca="false">Tabla_Simulada!G595-Tabla_ValidaciónMétodo!G595</f>
        <v>0</v>
      </c>
      <c r="H595" s="81" t="n">
        <f aca="false">Tabla_Simulada!H595-Tabla_ValidaciónMétodo!H595</f>
        <v>0</v>
      </c>
      <c r="I595" s="94" t="n">
        <f aca="false">Tabla_Simulada!I595-Tabla_ValidaciónMétodo!I595</f>
        <v>0</v>
      </c>
      <c r="J595" s="81" t="n">
        <f aca="false">Tabla_Simulada!J595-Tabla_ValidaciónMétodo!J595</f>
        <v>0</v>
      </c>
      <c r="K595" s="94" t="n">
        <f aca="false">Tabla_Simulada!K595-Tabla_ValidaciónMétodo!K595</f>
        <v>0</v>
      </c>
      <c r="L595" s="81" t="n">
        <f aca="false">Tabla_Simulada!L595-Tabla_ValidaciónMétodo!L595</f>
        <v>1.45519152283669E-011</v>
      </c>
      <c r="M595" s="94" t="n">
        <f aca="false">Tabla_Simulada!M595-Tabla_ValidaciónMétodo!M595</f>
        <v>0</v>
      </c>
      <c r="N595" s="81" t="n">
        <f aca="false">Tabla_Simulada!N595-Tabla_ValidaciónMétodo!N595</f>
        <v>0</v>
      </c>
      <c r="O595" s="81" t="n">
        <f aca="false">Tabla_Simulada!O595-Tabla_ValidaciónMétodo!O595</f>
        <v>0</v>
      </c>
      <c r="P595" s="81" t="n">
        <f aca="false">Tabla_Simulada!P595-Tabla_ValidaciónMétodo!P595</f>
        <v>0</v>
      </c>
      <c r="Q595" s="81" t="n">
        <f aca="false">Tabla_Simulada!Q595-Tabla_ValidaciónMétodo!Q595</f>
        <v>0</v>
      </c>
      <c r="S595" s="81" t="n">
        <f aca="false">Tabla_Simulada!T595-Tabla_ValidaciónMétodo!T595</f>
        <v>0</v>
      </c>
      <c r="T595" s="81" t="n">
        <f aca="false">Tabla_Simulada!U595-Tabla_ValidaciónMétodo!U595</f>
        <v>0</v>
      </c>
      <c r="U595" s="81" t="n">
        <f aca="false">Tabla_Simulada!V595-Tabla_ValidaciónMétodo!V595</f>
        <v>0</v>
      </c>
      <c r="V595" s="81" t="n">
        <f aca="false">Tabla_Simulada!W595-Tabla_ValidaciónMétodo!W595</f>
        <v>0</v>
      </c>
      <c r="W595" s="81" t="n">
        <f aca="false">Tabla_Simulada!X595-Tabla_ValidaciónMétodo!X595</f>
        <v>0</v>
      </c>
      <c r="X595" s="81" t="n">
        <f aca="false">Tabla_Simulada!Y595-Tabla_ValidaciónMétodo!Y595</f>
        <v>0</v>
      </c>
      <c r="Y595" s="81" t="n">
        <f aca="false">Tabla_Simulada!Z595-Tabla_ValidaciónMétodo!Z595</f>
        <v>0</v>
      </c>
      <c r="Z595" s="81" t="n">
        <f aca="false">Tabla_Simulada!AA595-Tabla_ValidaciónMétodo!AA595</f>
        <v>0</v>
      </c>
      <c r="AC595" s="91" t="n">
        <f aca="false">Tabla_Simulada!AD595-Tabla_ValidaciónMétodo!AD595</f>
        <v>0</v>
      </c>
      <c r="AD595" s="92" t="n">
        <f aca="false">Tabla_Simulada!AE595-Tabla_ValidaciónMétodo!AE595</f>
        <v>0</v>
      </c>
      <c r="AE595" s="93" t="n">
        <f aca="false">Tabla_Simulada!AF595-Tabla_ValidaciónMétodo!AF595</f>
        <v>0</v>
      </c>
      <c r="AF595" s="92" t="n">
        <f aca="false">Tabla_Simulada!AG595-Tabla_ValidaciónMétodo!AG595</f>
        <v>0</v>
      </c>
      <c r="AG595" s="92" t="n">
        <f aca="false">Tabla_Simulada!AH595-Tabla_ValidaciónMétodo!AH595</f>
        <v>0</v>
      </c>
      <c r="AH595" s="92" t="n">
        <f aca="false">Tabla_Simulada!AI595-Tabla_ValidaciónMétodo!AI595</f>
        <v>0</v>
      </c>
      <c r="AI595" s="92" t="n">
        <f aca="false">Tabla_Simulada!AJ595-Tabla_ValidaciónMétodo!AJ595</f>
        <v>0</v>
      </c>
      <c r="AJ595" s="92" t="n">
        <f aca="false">Tabla_Simulada!AK595-Tabla_ValidaciónMétodo!AK595</f>
        <v>0</v>
      </c>
      <c r="AK595" s="92" t="n">
        <f aca="false">Tabla_Simulada!AL595-Tabla_ValidaciónMétodo!AL595</f>
        <v>0</v>
      </c>
      <c r="AL595" s="92" t="n">
        <f aca="false">Tabla_Simulada!AM595-Tabla_ValidaciónMétodo!AM595</f>
        <v>0</v>
      </c>
      <c r="AM595" s="92" t="n">
        <f aca="false">Tabla_Simulada!AN595-Tabla_ValidaciónMétodo!AN595</f>
        <v>0</v>
      </c>
      <c r="AO595" s="94" t="n">
        <f aca="false">Tabla_Simulada!AP595-Tabla_ValidaciónMétodo!AP595</f>
        <v>0</v>
      </c>
      <c r="AP595" s="81" t="n">
        <f aca="false">Tabla_Simulada!AQ595-Tabla_ValidaciónMétodo!AQ595</f>
        <v>0</v>
      </c>
      <c r="AQ595" s="94" t="n">
        <f aca="false">Tabla_Simulada!AR595-Tabla_ValidaciónMétodo!AR595</f>
        <v>0</v>
      </c>
      <c r="AR595" s="81" t="n">
        <f aca="false">Tabla_Simulada!AS595-Tabla_ValidaciónMétodo!AS595</f>
        <v>0</v>
      </c>
      <c r="AS595" s="94" t="n">
        <f aca="false">Tabla_Simulada!AT595-Tabla_ValidaciónMétodo!AT595</f>
        <v>0</v>
      </c>
      <c r="AT595" s="81" t="n">
        <f aca="false">Tabla_Simulada!AU595-Tabla_ValidaciónMétodo!AU595</f>
        <v>0</v>
      </c>
      <c r="AU595" s="94" t="n">
        <f aca="false">Tabla_Simulada!AV595-Tabla_ValidaciónMétodo!AV595</f>
        <v>0</v>
      </c>
      <c r="AV595" s="81" t="n">
        <f aca="false">Tabla_Simulada!AW595-Tabla_ValidaciónMétodo!AW595</f>
        <v>0</v>
      </c>
      <c r="AW595" s="94" t="n">
        <f aca="false">Tabla_Simulada!AX595-Tabla_ValidaciónMétodo!AX595</f>
        <v>0</v>
      </c>
      <c r="AX595" s="81" t="n">
        <f aca="false">Tabla_Simulada!AY595-Tabla_ValidaciónMétodo!AY595</f>
        <v>0</v>
      </c>
    </row>
    <row r="596" customFormat="false" ht="13.8" hidden="false" customHeight="false" outlineLevel="0" collapsed="false">
      <c r="A596" s="89" t="s">
        <v>65</v>
      </c>
      <c r="B596" s="81" t="n">
        <f aca="false">Tabla_Simulada!B596-Tabla_ValidaciónMétodo!B596</f>
        <v>0</v>
      </c>
      <c r="C596" s="81" t="n">
        <f aca="false">Tabla_Simulada!C596-Tabla_ValidaciónMétodo!C596</f>
        <v>0</v>
      </c>
      <c r="D596" s="81" t="n">
        <f aca="false">Tabla_Simulada!D596-Tabla_ValidaciónMétodo!D596</f>
        <v>0</v>
      </c>
      <c r="E596" s="81" t="n">
        <f aca="false">Tabla_Simulada!E596-Tabla_ValidaciónMétodo!E596</f>
        <v>0</v>
      </c>
      <c r="F596" s="81" t="n">
        <f aca="false">Tabla_Simulada!F596-Tabla_ValidaciónMétodo!F596</f>
        <v>0</v>
      </c>
      <c r="G596" s="81" t="n">
        <f aca="false">Tabla_Simulada!G596-Tabla_ValidaciónMétodo!G596</f>
        <v>0</v>
      </c>
      <c r="H596" s="81" t="n">
        <f aca="false">Tabla_Simulada!H596-Tabla_ValidaciónMétodo!H596</f>
        <v>0</v>
      </c>
      <c r="I596" s="94" t="n">
        <f aca="false">Tabla_Simulada!I596-Tabla_ValidaciónMétodo!I596</f>
        <v>0</v>
      </c>
      <c r="J596" s="81" t="n">
        <f aca="false">Tabla_Simulada!J596-Tabla_ValidaciónMétodo!J596</f>
        <v>0</v>
      </c>
      <c r="K596" s="94" t="n">
        <f aca="false">Tabla_Simulada!K596-Tabla_ValidaciónMétodo!K596</f>
        <v>3.46944695195361E-018</v>
      </c>
      <c r="L596" s="81" t="n">
        <f aca="false">Tabla_Simulada!L596-Tabla_ValidaciónMétodo!L596</f>
        <v>2.91038304567337E-011</v>
      </c>
      <c r="M596" s="94" t="n">
        <f aca="false">Tabla_Simulada!M596-Tabla_ValidaciónMétodo!M596</f>
        <v>0</v>
      </c>
      <c r="N596" s="81" t="n">
        <f aca="false">Tabla_Simulada!N596-Tabla_ValidaciónMétodo!N596</f>
        <v>0</v>
      </c>
      <c r="O596" s="81" t="n">
        <f aca="false">Tabla_Simulada!O596-Tabla_ValidaciónMétodo!O596</f>
        <v>0</v>
      </c>
      <c r="P596" s="81" t="n">
        <f aca="false">Tabla_Simulada!P596-Tabla_ValidaciónMétodo!P596</f>
        <v>0</v>
      </c>
      <c r="Q596" s="81" t="n">
        <f aca="false">Tabla_Simulada!Q596-Tabla_ValidaciónMétodo!Q596</f>
        <v>0</v>
      </c>
      <c r="S596" s="81" t="n">
        <f aca="false">Tabla_Simulada!T596-Tabla_ValidaciónMétodo!T596</f>
        <v>0</v>
      </c>
      <c r="T596" s="81" t="n">
        <f aca="false">Tabla_Simulada!U596-Tabla_ValidaciónMétodo!U596</f>
        <v>0</v>
      </c>
      <c r="U596" s="81" t="n">
        <f aca="false">Tabla_Simulada!V596-Tabla_ValidaciónMétodo!V596</f>
        <v>0</v>
      </c>
      <c r="V596" s="81" t="n">
        <f aca="false">Tabla_Simulada!W596-Tabla_ValidaciónMétodo!W596</f>
        <v>0</v>
      </c>
      <c r="W596" s="81" t="n">
        <f aca="false">Tabla_Simulada!X596-Tabla_ValidaciónMétodo!X596</f>
        <v>0</v>
      </c>
      <c r="X596" s="81" t="n">
        <f aca="false">Tabla_Simulada!Y596-Tabla_ValidaciónMétodo!Y596</f>
        <v>0</v>
      </c>
      <c r="Y596" s="81" t="n">
        <f aca="false">Tabla_Simulada!Z596-Tabla_ValidaciónMétodo!Z596</f>
        <v>0</v>
      </c>
      <c r="Z596" s="81" t="n">
        <f aca="false">Tabla_Simulada!AA596-Tabla_ValidaciónMétodo!AA596</f>
        <v>0</v>
      </c>
      <c r="AC596" s="91" t="n">
        <f aca="false">Tabla_Simulada!AD596-Tabla_ValidaciónMétodo!AD596</f>
        <v>0</v>
      </c>
      <c r="AD596" s="92" t="n">
        <f aca="false">Tabla_Simulada!AE596-Tabla_ValidaciónMétodo!AE596</f>
        <v>0</v>
      </c>
      <c r="AE596" s="93" t="n">
        <f aca="false">Tabla_Simulada!AF596-Tabla_ValidaciónMétodo!AF596</f>
        <v>0</v>
      </c>
      <c r="AF596" s="92" t="n">
        <f aca="false">Tabla_Simulada!AG596-Tabla_ValidaciónMétodo!AG596</f>
        <v>0</v>
      </c>
      <c r="AG596" s="92" t="n">
        <f aca="false">Tabla_Simulada!AH596-Tabla_ValidaciónMétodo!AH596</f>
        <v>0</v>
      </c>
      <c r="AH596" s="92" t="n">
        <f aca="false">Tabla_Simulada!AI596-Tabla_ValidaciónMétodo!AI596</f>
        <v>0</v>
      </c>
      <c r="AI596" s="92" t="n">
        <f aca="false">Tabla_Simulada!AJ596-Tabla_ValidaciónMétodo!AJ596</f>
        <v>0</v>
      </c>
      <c r="AJ596" s="92" t="n">
        <f aca="false">Tabla_Simulada!AK596-Tabla_ValidaciónMétodo!AK596</f>
        <v>0</v>
      </c>
      <c r="AK596" s="92" t="n">
        <f aca="false">Tabla_Simulada!AL596-Tabla_ValidaciónMétodo!AL596</f>
        <v>0</v>
      </c>
      <c r="AL596" s="92" t="n">
        <f aca="false">Tabla_Simulada!AM596-Tabla_ValidaciónMétodo!AM596</f>
        <v>0</v>
      </c>
      <c r="AM596" s="92" t="n">
        <f aca="false">Tabla_Simulada!AN596-Tabla_ValidaciónMétodo!AN596</f>
        <v>0</v>
      </c>
      <c r="AO596" s="94" t="n">
        <f aca="false">Tabla_Simulada!AP596-Tabla_ValidaciónMétodo!AP596</f>
        <v>0</v>
      </c>
      <c r="AP596" s="81" t="n">
        <f aca="false">Tabla_Simulada!AQ596-Tabla_ValidaciónMétodo!AQ596</f>
        <v>0</v>
      </c>
      <c r="AQ596" s="94" t="n">
        <f aca="false">Tabla_Simulada!AR596-Tabla_ValidaciónMétodo!AR596</f>
        <v>0</v>
      </c>
      <c r="AR596" s="81" t="n">
        <f aca="false">Tabla_Simulada!AS596-Tabla_ValidaciónMétodo!AS596</f>
        <v>0</v>
      </c>
      <c r="AS596" s="94" t="n">
        <f aca="false">Tabla_Simulada!AT596-Tabla_ValidaciónMétodo!AT596</f>
        <v>0</v>
      </c>
      <c r="AT596" s="81" t="n">
        <f aca="false">Tabla_Simulada!AU596-Tabla_ValidaciónMétodo!AU596</f>
        <v>0</v>
      </c>
      <c r="AU596" s="94" t="n">
        <f aca="false">Tabla_Simulada!AV596-Tabla_ValidaciónMétodo!AV596</f>
        <v>0</v>
      </c>
      <c r="AV596" s="81" t="n">
        <f aca="false">Tabla_Simulada!AW596-Tabla_ValidaciónMétodo!AW596</f>
        <v>0</v>
      </c>
      <c r="AW596" s="94" t="n">
        <f aca="false">Tabla_Simulada!AX596-Tabla_ValidaciónMétodo!AX596</f>
        <v>0</v>
      </c>
      <c r="AX596" s="81" t="n">
        <f aca="false">Tabla_Simulada!AY596-Tabla_ValidaciónMétodo!AY596</f>
        <v>0</v>
      </c>
    </row>
    <row r="597" customFormat="false" ht="13.8" hidden="false" customHeight="false" outlineLevel="0" collapsed="false">
      <c r="A597" s="89" t="s">
        <v>66</v>
      </c>
      <c r="B597" s="81" t="n">
        <f aca="false">Tabla_Simulada!B597-Tabla_ValidaciónMétodo!B597</f>
        <v>0</v>
      </c>
      <c r="C597" s="81" t="n">
        <f aca="false">Tabla_Simulada!C597-Tabla_ValidaciónMétodo!C597</f>
        <v>0</v>
      </c>
      <c r="D597" s="81" t="n">
        <f aca="false">Tabla_Simulada!D597-Tabla_ValidaciónMétodo!D597</f>
        <v>0</v>
      </c>
      <c r="E597" s="81" t="n">
        <f aca="false">Tabla_Simulada!E597-Tabla_ValidaciónMétodo!E597</f>
        <v>0</v>
      </c>
      <c r="F597" s="81" t="n">
        <f aca="false">Tabla_Simulada!F597-Tabla_ValidaciónMétodo!F597</f>
        <v>0</v>
      </c>
      <c r="G597" s="81" t="n">
        <f aca="false">Tabla_Simulada!G597-Tabla_ValidaciónMétodo!G597</f>
        <v>0</v>
      </c>
      <c r="H597" s="81" t="n">
        <f aca="false">Tabla_Simulada!H597-Tabla_ValidaciónMétodo!H597</f>
        <v>0</v>
      </c>
      <c r="I597" s="94" t="n">
        <f aca="false">Tabla_Simulada!I597-Tabla_ValidaciónMétodo!I597</f>
        <v>0</v>
      </c>
      <c r="J597" s="81" t="n">
        <f aca="false">Tabla_Simulada!J597-Tabla_ValidaciónMétodo!J597</f>
        <v>0</v>
      </c>
      <c r="K597" s="94" t="n">
        <f aca="false">Tabla_Simulada!K597-Tabla_ValidaciónMétodo!K597</f>
        <v>3.46944695195361E-018</v>
      </c>
      <c r="L597" s="81" t="n">
        <f aca="false">Tabla_Simulada!L597-Tabla_ValidaciónMétodo!L597</f>
        <v>1.45519152283669E-011</v>
      </c>
      <c r="M597" s="94" t="n">
        <f aca="false">Tabla_Simulada!M597-Tabla_ValidaciónMétodo!M597</f>
        <v>0</v>
      </c>
      <c r="N597" s="81" t="n">
        <f aca="false">Tabla_Simulada!N597-Tabla_ValidaciónMétodo!N597</f>
        <v>0</v>
      </c>
      <c r="O597" s="81" t="n">
        <f aca="false">Tabla_Simulada!O597-Tabla_ValidaciónMétodo!O597</f>
        <v>0</v>
      </c>
      <c r="P597" s="81" t="n">
        <f aca="false">Tabla_Simulada!P597-Tabla_ValidaciónMétodo!P597</f>
        <v>0</v>
      </c>
      <c r="Q597" s="81" t="n">
        <f aca="false">Tabla_Simulada!Q597-Tabla_ValidaciónMétodo!Q597</f>
        <v>0</v>
      </c>
      <c r="S597" s="81" t="n">
        <f aca="false">Tabla_Simulada!T597-Tabla_ValidaciónMétodo!T597</f>
        <v>0</v>
      </c>
      <c r="T597" s="81" t="n">
        <f aca="false">Tabla_Simulada!U597-Tabla_ValidaciónMétodo!U597</f>
        <v>0</v>
      </c>
      <c r="U597" s="81" t="n">
        <f aca="false">Tabla_Simulada!V597-Tabla_ValidaciónMétodo!V597</f>
        <v>0</v>
      </c>
      <c r="V597" s="81" t="n">
        <f aca="false">Tabla_Simulada!W597-Tabla_ValidaciónMétodo!W597</f>
        <v>0</v>
      </c>
      <c r="W597" s="81" t="n">
        <f aca="false">Tabla_Simulada!X597-Tabla_ValidaciónMétodo!X597</f>
        <v>0</v>
      </c>
      <c r="X597" s="81" t="n">
        <f aca="false">Tabla_Simulada!Y597-Tabla_ValidaciónMétodo!Y597</f>
        <v>0</v>
      </c>
      <c r="Y597" s="81" t="n">
        <f aca="false">Tabla_Simulada!Z597-Tabla_ValidaciónMétodo!Z597</f>
        <v>0</v>
      </c>
      <c r="Z597" s="81" t="n">
        <f aca="false">Tabla_Simulada!AA597-Tabla_ValidaciónMétodo!AA597</f>
        <v>0</v>
      </c>
      <c r="AC597" s="91" t="n">
        <f aca="false">Tabla_Simulada!AD597-Tabla_ValidaciónMétodo!AD597</f>
        <v>0</v>
      </c>
      <c r="AD597" s="92" t="n">
        <f aca="false">Tabla_Simulada!AE597-Tabla_ValidaciónMétodo!AE597</f>
        <v>0</v>
      </c>
      <c r="AE597" s="93" t="n">
        <f aca="false">Tabla_Simulada!AF597-Tabla_ValidaciónMétodo!AF597</f>
        <v>0</v>
      </c>
      <c r="AF597" s="92" t="n">
        <f aca="false">Tabla_Simulada!AG597-Tabla_ValidaciónMétodo!AG597</f>
        <v>0</v>
      </c>
      <c r="AG597" s="92" t="n">
        <f aca="false">Tabla_Simulada!AH597-Tabla_ValidaciónMétodo!AH597</f>
        <v>0</v>
      </c>
      <c r="AH597" s="92" t="n">
        <f aca="false">Tabla_Simulada!AI597-Tabla_ValidaciónMétodo!AI597</f>
        <v>0</v>
      </c>
      <c r="AI597" s="92" t="n">
        <f aca="false">Tabla_Simulada!AJ597-Tabla_ValidaciónMétodo!AJ597</f>
        <v>0</v>
      </c>
      <c r="AJ597" s="92" t="n">
        <f aca="false">Tabla_Simulada!AK597-Tabla_ValidaciónMétodo!AK597</f>
        <v>0</v>
      </c>
      <c r="AK597" s="92" t="n">
        <f aca="false">Tabla_Simulada!AL597-Tabla_ValidaciónMétodo!AL597</f>
        <v>0</v>
      </c>
      <c r="AL597" s="92" t="n">
        <f aca="false">Tabla_Simulada!AM597-Tabla_ValidaciónMétodo!AM597</f>
        <v>0</v>
      </c>
      <c r="AM597" s="92" t="n">
        <f aca="false">Tabla_Simulada!AN597-Tabla_ValidaciónMétodo!AN597</f>
        <v>0</v>
      </c>
      <c r="AO597" s="94" t="n">
        <f aca="false">Tabla_Simulada!AP597-Tabla_ValidaciónMétodo!AP597</f>
        <v>0</v>
      </c>
      <c r="AP597" s="81" t="n">
        <f aca="false">Tabla_Simulada!AQ597-Tabla_ValidaciónMétodo!AQ597</f>
        <v>0</v>
      </c>
      <c r="AQ597" s="94" t="n">
        <f aca="false">Tabla_Simulada!AR597-Tabla_ValidaciónMétodo!AR597</f>
        <v>0</v>
      </c>
      <c r="AR597" s="81" t="n">
        <f aca="false">Tabla_Simulada!AS597-Tabla_ValidaciónMétodo!AS597</f>
        <v>0</v>
      </c>
      <c r="AS597" s="94" t="n">
        <f aca="false">Tabla_Simulada!AT597-Tabla_ValidaciónMétodo!AT597</f>
        <v>0</v>
      </c>
      <c r="AT597" s="81" t="n">
        <f aca="false">Tabla_Simulada!AU597-Tabla_ValidaciónMétodo!AU597</f>
        <v>0</v>
      </c>
      <c r="AU597" s="94" t="n">
        <f aca="false">Tabla_Simulada!AV597-Tabla_ValidaciónMétodo!AV597</f>
        <v>0</v>
      </c>
      <c r="AV597" s="81" t="n">
        <f aca="false">Tabla_Simulada!AW597-Tabla_ValidaciónMétodo!AW597</f>
        <v>0</v>
      </c>
      <c r="AW597" s="94" t="n">
        <f aca="false">Tabla_Simulada!AX597-Tabla_ValidaciónMétodo!AX597</f>
        <v>0</v>
      </c>
      <c r="AX597" s="81" t="n">
        <f aca="false">Tabla_Simulada!AY597-Tabla_ValidaciónMétodo!AY597</f>
        <v>0</v>
      </c>
    </row>
    <row r="598" customFormat="false" ht="13.8" hidden="false" customHeight="false" outlineLevel="0" collapsed="false">
      <c r="A598" s="89" t="s">
        <v>67</v>
      </c>
      <c r="B598" s="81" t="n">
        <f aca="false">Tabla_Simulada!B598-Tabla_ValidaciónMétodo!B598</f>
        <v>0</v>
      </c>
      <c r="C598" s="81" t="n">
        <f aca="false">Tabla_Simulada!C598-Tabla_ValidaciónMétodo!C598</f>
        <v>0</v>
      </c>
      <c r="D598" s="81" t="n">
        <f aca="false">Tabla_Simulada!D598-Tabla_ValidaciónMétodo!D598</f>
        <v>0</v>
      </c>
      <c r="E598" s="81" t="n">
        <f aca="false">Tabla_Simulada!E598-Tabla_ValidaciónMétodo!E598</f>
        <v>0</v>
      </c>
      <c r="F598" s="81" t="n">
        <f aca="false">Tabla_Simulada!F598-Tabla_ValidaciónMétodo!F598</f>
        <v>0</v>
      </c>
      <c r="G598" s="81" t="n">
        <f aca="false">Tabla_Simulada!G598-Tabla_ValidaciónMétodo!G598</f>
        <v>0</v>
      </c>
      <c r="H598" s="81" t="n">
        <f aca="false">Tabla_Simulada!H598-Tabla_ValidaciónMétodo!H598</f>
        <v>0</v>
      </c>
      <c r="I598" s="94" t="n">
        <f aca="false">Tabla_Simulada!I598-Tabla_ValidaciónMétodo!I598</f>
        <v>0</v>
      </c>
      <c r="J598" s="81" t="n">
        <f aca="false">Tabla_Simulada!J598-Tabla_ValidaciónMétodo!J598</f>
        <v>0</v>
      </c>
      <c r="K598" s="94" t="n">
        <f aca="false">Tabla_Simulada!K598-Tabla_ValidaciónMétodo!K598</f>
        <v>8.67361737988404E-019</v>
      </c>
      <c r="L598" s="81" t="n">
        <f aca="false">Tabla_Simulada!L598-Tabla_ValidaciónMétodo!L598</f>
        <v>7.27595761418343E-012</v>
      </c>
      <c r="M598" s="94" t="n">
        <f aca="false">Tabla_Simulada!M598-Tabla_ValidaciónMétodo!M598</f>
        <v>0</v>
      </c>
      <c r="N598" s="81" t="n">
        <f aca="false">Tabla_Simulada!N598-Tabla_ValidaciónMétodo!N598</f>
        <v>0</v>
      </c>
      <c r="O598" s="81" t="n">
        <f aca="false">Tabla_Simulada!O598-Tabla_ValidaciónMétodo!O598</f>
        <v>0</v>
      </c>
      <c r="P598" s="81" t="n">
        <f aca="false">Tabla_Simulada!P598-Tabla_ValidaciónMétodo!P598</f>
        <v>0</v>
      </c>
      <c r="Q598" s="81" t="n">
        <f aca="false">Tabla_Simulada!Q598-Tabla_ValidaciónMétodo!Q598</f>
        <v>0</v>
      </c>
      <c r="S598" s="81" t="n">
        <f aca="false">Tabla_Simulada!T598-Tabla_ValidaciónMétodo!T598</f>
        <v>0</v>
      </c>
      <c r="T598" s="81" t="n">
        <f aca="false">Tabla_Simulada!U598-Tabla_ValidaciónMétodo!U598</f>
        <v>0</v>
      </c>
      <c r="U598" s="81" t="n">
        <f aca="false">Tabla_Simulada!V598-Tabla_ValidaciónMétodo!V598</f>
        <v>0</v>
      </c>
      <c r="V598" s="81" t="n">
        <f aca="false">Tabla_Simulada!W598-Tabla_ValidaciónMétodo!W598</f>
        <v>0</v>
      </c>
      <c r="W598" s="81" t="n">
        <f aca="false">Tabla_Simulada!X598-Tabla_ValidaciónMétodo!X598</f>
        <v>0</v>
      </c>
      <c r="X598" s="81" t="n">
        <f aca="false">Tabla_Simulada!Y598-Tabla_ValidaciónMétodo!Y598</f>
        <v>0</v>
      </c>
      <c r="Y598" s="81" t="n">
        <f aca="false">Tabla_Simulada!Z598-Tabla_ValidaciónMétodo!Z598</f>
        <v>0</v>
      </c>
      <c r="Z598" s="81" t="n">
        <f aca="false">Tabla_Simulada!AA598-Tabla_ValidaciónMétodo!AA598</f>
        <v>0</v>
      </c>
      <c r="AC598" s="91" t="n">
        <f aca="false">Tabla_Simulada!AD598-Tabla_ValidaciónMétodo!AD598</f>
        <v>0</v>
      </c>
      <c r="AD598" s="92" t="n">
        <f aca="false">Tabla_Simulada!AE598-Tabla_ValidaciónMétodo!AE598</f>
        <v>0</v>
      </c>
      <c r="AE598" s="93" t="n">
        <f aca="false">Tabla_Simulada!AF598-Tabla_ValidaciónMétodo!AF598</f>
        <v>0</v>
      </c>
      <c r="AF598" s="92" t="n">
        <f aca="false">Tabla_Simulada!AG598-Tabla_ValidaciónMétodo!AG598</f>
        <v>0</v>
      </c>
      <c r="AG598" s="92" t="n">
        <f aca="false">Tabla_Simulada!AH598-Tabla_ValidaciónMétodo!AH598</f>
        <v>0</v>
      </c>
      <c r="AH598" s="92" t="n">
        <f aca="false">Tabla_Simulada!AI598-Tabla_ValidaciónMétodo!AI598</f>
        <v>0</v>
      </c>
      <c r="AI598" s="92" t="n">
        <f aca="false">Tabla_Simulada!AJ598-Tabla_ValidaciónMétodo!AJ598</f>
        <v>0</v>
      </c>
      <c r="AJ598" s="92" t="n">
        <f aca="false">Tabla_Simulada!AK598-Tabla_ValidaciónMétodo!AK598</f>
        <v>0</v>
      </c>
      <c r="AK598" s="92" t="n">
        <f aca="false">Tabla_Simulada!AL598-Tabla_ValidaciónMétodo!AL598</f>
        <v>0</v>
      </c>
      <c r="AL598" s="92" t="n">
        <f aca="false">Tabla_Simulada!AM598-Tabla_ValidaciónMétodo!AM598</f>
        <v>0</v>
      </c>
      <c r="AM598" s="92" t="n">
        <f aca="false">Tabla_Simulada!AN598-Tabla_ValidaciónMétodo!AN598</f>
        <v>0</v>
      </c>
      <c r="AO598" s="94" t="n">
        <f aca="false">Tabla_Simulada!AP598-Tabla_ValidaciónMétodo!AP598</f>
        <v>0</v>
      </c>
      <c r="AP598" s="81" t="n">
        <f aca="false">Tabla_Simulada!AQ598-Tabla_ValidaciónMétodo!AQ598</f>
        <v>0</v>
      </c>
      <c r="AQ598" s="94" t="n">
        <f aca="false">Tabla_Simulada!AR598-Tabla_ValidaciónMétodo!AR598</f>
        <v>0</v>
      </c>
      <c r="AR598" s="81" t="n">
        <f aca="false">Tabla_Simulada!AS598-Tabla_ValidaciónMétodo!AS598</f>
        <v>0</v>
      </c>
      <c r="AS598" s="94" t="n">
        <f aca="false">Tabla_Simulada!AT598-Tabla_ValidaciónMétodo!AT598</f>
        <v>0</v>
      </c>
      <c r="AT598" s="81" t="n">
        <f aca="false">Tabla_Simulada!AU598-Tabla_ValidaciónMétodo!AU598</f>
        <v>0</v>
      </c>
      <c r="AU598" s="94" t="n">
        <f aca="false">Tabla_Simulada!AV598-Tabla_ValidaciónMétodo!AV598</f>
        <v>0</v>
      </c>
      <c r="AV598" s="81" t="n">
        <f aca="false">Tabla_Simulada!AW598-Tabla_ValidaciónMétodo!AW598</f>
        <v>0</v>
      </c>
      <c r="AW598" s="94" t="n">
        <f aca="false">Tabla_Simulada!AX598-Tabla_ValidaciónMétodo!AX598</f>
        <v>0</v>
      </c>
      <c r="AX598" s="81" t="n">
        <f aca="false">Tabla_Simulada!AY598-Tabla_ValidaciónMétodo!AY598</f>
        <v>0</v>
      </c>
    </row>
    <row r="599" customFormat="false" ht="13.8" hidden="false" customHeight="false" outlineLevel="0" collapsed="false">
      <c r="A599" s="89" t="s">
        <v>68</v>
      </c>
      <c r="B599" s="81" t="n">
        <f aca="false">Tabla_Simulada!B599-Tabla_ValidaciónMétodo!B599</f>
        <v>0</v>
      </c>
      <c r="C599" s="81" t="n">
        <f aca="false">Tabla_Simulada!C599-Tabla_ValidaciónMétodo!C599</f>
        <v>0</v>
      </c>
      <c r="D599" s="81" t="n">
        <f aca="false">Tabla_Simulada!D599-Tabla_ValidaciónMétodo!D599</f>
        <v>0</v>
      </c>
      <c r="E599" s="81" t="n">
        <f aca="false">Tabla_Simulada!E599-Tabla_ValidaciónMétodo!E599</f>
        <v>0</v>
      </c>
      <c r="F599" s="81" t="n">
        <f aca="false">Tabla_Simulada!F599-Tabla_ValidaciónMétodo!F599</f>
        <v>0</v>
      </c>
      <c r="G599" s="81" t="n">
        <f aca="false">Tabla_Simulada!G599-Tabla_ValidaciónMétodo!G599</f>
        <v>0</v>
      </c>
      <c r="H599" s="81" t="n">
        <f aca="false">Tabla_Simulada!H599-Tabla_ValidaciónMétodo!H599</f>
        <v>0</v>
      </c>
      <c r="I599" s="94" t="n">
        <f aca="false">Tabla_Simulada!I599-Tabla_ValidaciónMétodo!I599</f>
        <v>0</v>
      </c>
      <c r="J599" s="81" t="n">
        <f aca="false">Tabla_Simulada!J599-Tabla_ValidaciónMétodo!J599</f>
        <v>0</v>
      </c>
      <c r="K599" s="94" t="n">
        <f aca="false">Tabla_Simulada!K599-Tabla_ValidaciónMétodo!K599</f>
        <v>1.73472347597681E-018</v>
      </c>
      <c r="L599" s="81" t="n">
        <f aca="false">Tabla_Simulada!L599-Tabla_ValidaciónMétodo!L599</f>
        <v>1.45519152283669E-011</v>
      </c>
      <c r="M599" s="94" t="n">
        <f aca="false">Tabla_Simulada!M599-Tabla_ValidaciónMétodo!M599</f>
        <v>0</v>
      </c>
      <c r="N599" s="81" t="n">
        <f aca="false">Tabla_Simulada!N599-Tabla_ValidaciónMétodo!N599</f>
        <v>0</v>
      </c>
      <c r="O599" s="81" t="n">
        <f aca="false">Tabla_Simulada!O599-Tabla_ValidaciónMétodo!O599</f>
        <v>0</v>
      </c>
      <c r="P599" s="81" t="n">
        <f aca="false">Tabla_Simulada!P599-Tabla_ValidaciónMétodo!P599</f>
        <v>0</v>
      </c>
      <c r="Q599" s="81" t="n">
        <f aca="false">Tabla_Simulada!Q599-Tabla_ValidaciónMétodo!Q599</f>
        <v>0</v>
      </c>
      <c r="S599" s="81" t="n">
        <f aca="false">Tabla_Simulada!T599-Tabla_ValidaciónMétodo!T599</f>
        <v>0</v>
      </c>
      <c r="T599" s="81" t="n">
        <f aca="false">Tabla_Simulada!U599-Tabla_ValidaciónMétodo!U599</f>
        <v>0</v>
      </c>
      <c r="U599" s="81" t="n">
        <f aca="false">Tabla_Simulada!V599-Tabla_ValidaciónMétodo!V599</f>
        <v>0</v>
      </c>
      <c r="V599" s="81" t="n">
        <f aca="false">Tabla_Simulada!W599-Tabla_ValidaciónMétodo!W599</f>
        <v>0</v>
      </c>
      <c r="W599" s="81" t="n">
        <f aca="false">Tabla_Simulada!X599-Tabla_ValidaciónMétodo!X599</f>
        <v>0</v>
      </c>
      <c r="X599" s="81" t="n">
        <f aca="false">Tabla_Simulada!Y599-Tabla_ValidaciónMétodo!Y599</f>
        <v>0</v>
      </c>
      <c r="Y599" s="81" t="n">
        <f aca="false">Tabla_Simulada!Z599-Tabla_ValidaciónMétodo!Z599</f>
        <v>0</v>
      </c>
      <c r="Z599" s="81" t="n">
        <f aca="false">Tabla_Simulada!AA599-Tabla_ValidaciónMétodo!AA599</f>
        <v>0</v>
      </c>
      <c r="AC599" s="91" t="n">
        <f aca="false">Tabla_Simulada!AD599-Tabla_ValidaciónMétodo!AD599</f>
        <v>0</v>
      </c>
      <c r="AD599" s="92" t="n">
        <f aca="false">Tabla_Simulada!AE599-Tabla_ValidaciónMétodo!AE599</f>
        <v>0</v>
      </c>
      <c r="AE599" s="93" t="n">
        <f aca="false">Tabla_Simulada!AF599-Tabla_ValidaciónMétodo!AF599</f>
        <v>0</v>
      </c>
      <c r="AF599" s="92" t="n">
        <f aca="false">Tabla_Simulada!AG599-Tabla_ValidaciónMétodo!AG599</f>
        <v>0</v>
      </c>
      <c r="AG599" s="92" t="n">
        <f aca="false">Tabla_Simulada!AH599-Tabla_ValidaciónMétodo!AH599</f>
        <v>0</v>
      </c>
      <c r="AH599" s="92" t="n">
        <f aca="false">Tabla_Simulada!AI599-Tabla_ValidaciónMétodo!AI599</f>
        <v>0</v>
      </c>
      <c r="AI599" s="92" t="n">
        <f aca="false">Tabla_Simulada!AJ599-Tabla_ValidaciónMétodo!AJ599</f>
        <v>0</v>
      </c>
      <c r="AJ599" s="92" t="n">
        <f aca="false">Tabla_Simulada!AK599-Tabla_ValidaciónMétodo!AK599</f>
        <v>0</v>
      </c>
      <c r="AK599" s="92" t="n">
        <f aca="false">Tabla_Simulada!AL599-Tabla_ValidaciónMétodo!AL599</f>
        <v>0</v>
      </c>
      <c r="AL599" s="92" t="n">
        <f aca="false">Tabla_Simulada!AM599-Tabla_ValidaciónMétodo!AM599</f>
        <v>0</v>
      </c>
      <c r="AM599" s="92" t="n">
        <f aca="false">Tabla_Simulada!AN599-Tabla_ValidaciónMétodo!AN599</f>
        <v>0</v>
      </c>
      <c r="AO599" s="94" t="n">
        <f aca="false">Tabla_Simulada!AP599-Tabla_ValidaciónMétodo!AP599</f>
        <v>0</v>
      </c>
      <c r="AP599" s="81" t="n">
        <f aca="false">Tabla_Simulada!AQ599-Tabla_ValidaciónMétodo!AQ599</f>
        <v>0</v>
      </c>
      <c r="AQ599" s="94" t="n">
        <f aca="false">Tabla_Simulada!AR599-Tabla_ValidaciónMétodo!AR599</f>
        <v>0</v>
      </c>
      <c r="AR599" s="81" t="n">
        <f aca="false">Tabla_Simulada!AS599-Tabla_ValidaciónMétodo!AS599</f>
        <v>0</v>
      </c>
      <c r="AS599" s="94" t="n">
        <f aca="false">Tabla_Simulada!AT599-Tabla_ValidaciónMétodo!AT599</f>
        <v>0</v>
      </c>
      <c r="AT599" s="81" t="n">
        <f aca="false">Tabla_Simulada!AU599-Tabla_ValidaciónMétodo!AU599</f>
        <v>0</v>
      </c>
      <c r="AU599" s="94" t="n">
        <f aca="false">Tabla_Simulada!AV599-Tabla_ValidaciónMétodo!AV599</f>
        <v>0</v>
      </c>
      <c r="AV599" s="81" t="n">
        <f aca="false">Tabla_Simulada!AW599-Tabla_ValidaciónMétodo!AW599</f>
        <v>0</v>
      </c>
      <c r="AW599" s="94" t="n">
        <f aca="false">Tabla_Simulada!AX599-Tabla_ValidaciónMétodo!AX599</f>
        <v>0</v>
      </c>
      <c r="AX599" s="81" t="n">
        <f aca="false">Tabla_Simulada!AY599-Tabla_ValidaciónMétodo!AY599</f>
        <v>0</v>
      </c>
    </row>
    <row r="600" customFormat="false" ht="13.8" hidden="false" customHeight="false" outlineLevel="0" collapsed="false">
      <c r="A600" s="104" t="s">
        <v>71</v>
      </c>
      <c r="B600" s="108" t="n">
        <f aca="false">Tabla_Simulada!B600-Tabla_ValidaciónMétodo!B600</f>
        <v>0</v>
      </c>
      <c r="C600" s="108" t="n">
        <f aca="false">Tabla_Simulada!C600-Tabla_ValidaciónMétodo!C600</f>
        <v>0</v>
      </c>
      <c r="D600" s="108" t="n">
        <f aca="false">Tabla_Simulada!D600-Tabla_ValidaciónMétodo!D600</f>
        <v>0</v>
      </c>
      <c r="E600" s="108" t="n">
        <f aca="false">Tabla_Simulada!E600-Tabla_ValidaciónMétodo!E600</f>
        <v>0</v>
      </c>
      <c r="F600" s="108" t="n">
        <f aca="false">Tabla_Simulada!F600-Tabla_ValidaciónMétodo!F600</f>
        <v>0</v>
      </c>
      <c r="G600" s="108" t="n">
        <f aca="false">Tabla_Simulada!G600-Tabla_ValidaciónMétodo!G600</f>
        <v>0</v>
      </c>
      <c r="H600" s="108" t="n">
        <f aca="false">Tabla_Simulada!H600-Tabla_ValidaciónMétodo!H600</f>
        <v>0</v>
      </c>
      <c r="I600" s="116" t="n">
        <f aca="false">Tabla_Simulada!I600-Tabla_ValidaciónMétodo!I600</f>
        <v>0</v>
      </c>
      <c r="J600" s="108" t="n">
        <f aca="false">Tabla_Simulada!J600-Tabla_ValidaciónMétodo!J600</f>
        <v>0</v>
      </c>
      <c r="K600" s="116" t="n">
        <f aca="false">Tabla_Simulada!K600-Tabla_ValidaciónMétodo!K600</f>
        <v>0</v>
      </c>
      <c r="L600" s="108" t="n">
        <f aca="false">Tabla_Simulada!L600-Tabla_ValidaciónMétodo!L600</f>
        <v>0</v>
      </c>
      <c r="M600" s="116" t="n">
        <f aca="false">Tabla_Simulada!M600-Tabla_ValidaciónMétodo!M600</f>
        <v>0</v>
      </c>
      <c r="N600" s="108" t="n">
        <f aca="false">Tabla_Simulada!N600-Tabla_ValidaciónMétodo!N600</f>
        <v>0</v>
      </c>
      <c r="O600" s="108" t="n">
        <f aca="false">Tabla_Simulada!P600-Tabla_ValidaciónMétodo!P600</f>
        <v>0</v>
      </c>
      <c r="P600" s="108" t="n">
        <f aca="false">Tabla_Simulada!Q600-Tabla_ValidaciónMétodo!Q600</f>
        <v>0</v>
      </c>
      <c r="Q600" s="108" t="n">
        <f aca="false">Tabla_Simulada!R600-Tabla_ValidaciónMétodo!R600</f>
        <v>2.3283064365387E-009</v>
      </c>
      <c r="S600" s="108" t="n">
        <f aca="false">Tabla_Simulada!T600-Tabla_ValidaciónMétodo!T600</f>
        <v>0</v>
      </c>
      <c r="T600" s="108" t="n">
        <f aca="false">Tabla_Simulada!U600-Tabla_ValidaciónMétodo!U600</f>
        <v>0</v>
      </c>
      <c r="U600" s="108" t="n">
        <f aca="false">Tabla_Simulada!V600-Tabla_ValidaciónMétodo!V600</f>
        <v>0</v>
      </c>
      <c r="V600" s="108" t="n">
        <f aca="false">Tabla_Simulada!W600-Tabla_ValidaciónMétodo!W600</f>
        <v>0</v>
      </c>
      <c r="W600" s="108" t="n">
        <f aca="false">Tabla_Simulada!X600-Tabla_ValidaciónMétodo!X600</f>
        <v>0</v>
      </c>
      <c r="X600" s="108" t="n">
        <f aca="false">Tabla_Simulada!Y600-Tabla_ValidaciónMétodo!Y600</f>
        <v>0</v>
      </c>
      <c r="Y600" s="108" t="n">
        <f aca="false">Tabla_Simulada!Z600-Tabla_ValidaciónMétodo!Z600</f>
        <v>0</v>
      </c>
      <c r="Z600" s="108" t="n">
        <f aca="false">Tabla_Simulada!AA600-Tabla_ValidaciónMétodo!AA600</f>
        <v>0</v>
      </c>
      <c r="AB600" s="112" t="s">
        <v>295</v>
      </c>
      <c r="AC600" s="112" t="n">
        <f aca="false">Tabla_Simulada!AD600-Tabla_ValidaciónMétodo!AD600</f>
        <v>0</v>
      </c>
      <c r="AD600" s="111"/>
      <c r="AE600" s="113" t="n">
        <f aca="false">Tabla_Simulada!AF600-Tabla_ValidaciónMétodo!AF600</f>
        <v>0</v>
      </c>
      <c r="AF600" s="111"/>
      <c r="AG600" s="114" t="n">
        <f aca="false">Tabla_Simulada!AH600-Tabla_ValidaciónMétodo!AH600</f>
        <v>0</v>
      </c>
      <c r="AH600" s="111"/>
      <c r="AI600" s="114" t="n">
        <f aca="false">Tabla_Simulada!AJ600-Tabla_ValidaciónMétodo!AJ600</f>
        <v>0</v>
      </c>
      <c r="AJ600" s="111"/>
      <c r="AK600" s="114" t="n">
        <f aca="false">Tabla_Simulada!AL600-Tabla_ValidaciónMétodo!AL600</f>
        <v>0</v>
      </c>
      <c r="AL600" s="115"/>
      <c r="AM600" s="114" t="n">
        <f aca="false">Tabla_Simulada!AN600-Tabla_ValidaciónMétodo!AN600</f>
        <v>0</v>
      </c>
      <c r="AO600" s="116" t="n">
        <f aca="false">Tabla_Simulada!AP600-Tabla_ValidaciónMétodo!AP600</f>
        <v>0</v>
      </c>
      <c r="AP600" s="108" t="n">
        <f aca="false">Tabla_Simulada!AQ600-Tabla_ValidaciónMétodo!AQ600</f>
        <v>0</v>
      </c>
      <c r="AQ600" s="116" t="n">
        <f aca="false">Tabla_Simulada!AR600-Tabla_ValidaciónMétodo!AR600</f>
        <v>0</v>
      </c>
      <c r="AR600" s="108" t="n">
        <f aca="false">Tabla_Simulada!AS600-Tabla_ValidaciónMétodo!AS600</f>
        <v>0</v>
      </c>
      <c r="AS600" s="116" t="n">
        <f aca="false">Tabla_Simulada!AT600-Tabla_ValidaciónMétodo!AT600</f>
        <v>0</v>
      </c>
      <c r="AT600" s="108" t="n">
        <f aca="false">Tabla_Simulada!AU600-Tabla_ValidaciónMétodo!AU600</f>
        <v>0</v>
      </c>
      <c r="AU600" s="116" t="n">
        <f aca="false">Tabla_Simulada!AV600-Tabla_ValidaciónMétodo!AV600</f>
        <v>0</v>
      </c>
      <c r="AV600" s="108" t="n">
        <f aca="false">Tabla_Simulada!AW600-Tabla_ValidaciónMétodo!AW600</f>
        <v>0</v>
      </c>
      <c r="AW600" s="116" t="n">
        <f aca="false">Tabla_Simulada!AX600-Tabla_ValidaciónMétodo!AX600</f>
        <v>0</v>
      </c>
      <c r="AX600" s="108" t="n">
        <f aca="false">Tabla_Simulada!AY600-Tabla_ValidaciónMétodo!AY600</f>
        <v>0</v>
      </c>
    </row>
    <row r="601" customFormat="false" ht="13.8" hidden="false" customHeight="false" outlineLevel="0" collapsed="false">
      <c r="A601" s="57" t="s">
        <v>72</v>
      </c>
      <c r="AB601" s="112" t="s">
        <v>296</v>
      </c>
      <c r="AC601" s="112" t="n">
        <f aca="false">Tabla_Simulada!AD601-Tabla_ValidaciónMétodo!AD601</f>
        <v>0</v>
      </c>
      <c r="AD601" s="111"/>
      <c r="AE601" s="113" t="n">
        <f aca="false">Tabla_Simulada!AF601-Tabla_ValidaciónMétodo!AF601</f>
        <v>0</v>
      </c>
      <c r="AF601" s="111"/>
      <c r="AG601" s="114" t="n">
        <f aca="false">Tabla_Simulada!AH601-Tabla_ValidaciónMétodo!AH601</f>
        <v>0</v>
      </c>
      <c r="AH601" s="111"/>
      <c r="AI601" s="114" t="n">
        <f aca="false">Tabla_Simulada!AJ601-Tabla_ValidaciónMétodo!AJ601</f>
        <v>0</v>
      </c>
      <c r="AJ601" s="111"/>
      <c r="AK601" s="114" t="n">
        <f aca="false">Tabla_Simulada!AL601-Tabla_ValidaciónMétodo!AL601</f>
        <v>0</v>
      </c>
      <c r="AL601" s="111"/>
      <c r="AM601" s="114"/>
    </row>
    <row r="602" customFormat="false" ht="13.8" hidden="false" customHeight="false" outlineLevel="0" collapsed="false">
      <c r="A602" s="57" t="s">
        <v>196</v>
      </c>
    </row>
    <row r="606" customFormat="false" ht="13.8" hidden="false" customHeight="false" outlineLevel="0" collapsed="false">
      <c r="A606" s="16" t="str">
        <f aca="false">"Tabla " &amp; TEXT((ROW()+24) / 35, "0")</f>
        <v>Tabla 18</v>
      </c>
      <c r="B606" s="16"/>
      <c r="C606" s="16"/>
      <c r="D606" s="16"/>
      <c r="E606" s="16"/>
      <c r="F606" s="16"/>
      <c r="G606" s="16"/>
      <c r="H606" s="16"/>
      <c r="I606" s="16"/>
      <c r="J606" s="16"/>
      <c r="S606" s="189"/>
      <c r="T606" s="189"/>
      <c r="U606" s="189"/>
      <c r="V606" s="189"/>
      <c r="W606" s="189"/>
      <c r="X606" s="189"/>
      <c r="Y606" s="189"/>
      <c r="Z606" s="189"/>
    </row>
    <row r="607" customFormat="false" ht="13.8" hidden="false" customHeight="false" outlineLevel="0" collapsed="false">
      <c r="A607" s="16" t="s">
        <v>221</v>
      </c>
      <c r="B607" s="16"/>
      <c r="C607" s="16"/>
      <c r="D607" s="16"/>
      <c r="E607" s="16"/>
      <c r="F607" s="16"/>
      <c r="G607" s="16"/>
      <c r="H607" s="16"/>
      <c r="I607" s="16"/>
      <c r="J607" s="16"/>
      <c r="S607" s="189"/>
      <c r="T607" s="189"/>
      <c r="U607" s="189"/>
      <c r="V607" s="189"/>
      <c r="W607" s="189"/>
      <c r="X607" s="189"/>
      <c r="Y607" s="189"/>
      <c r="Z607" s="189"/>
    </row>
    <row r="608" customFormat="false" ht="15.8" hidden="false" customHeight="true" outlineLevel="0" collapsed="false">
      <c r="A608" s="66" t="s">
        <v>30</v>
      </c>
      <c r="B608" s="136" t="s">
        <v>275</v>
      </c>
      <c r="C608" s="136"/>
      <c r="D608" s="136"/>
      <c r="E608" s="136"/>
      <c r="F608" s="136"/>
      <c r="G608" s="136"/>
      <c r="H608" s="136"/>
      <c r="I608" s="69" t="s">
        <v>32</v>
      </c>
      <c r="J608" s="69" t="s">
        <v>33</v>
      </c>
      <c r="K608" s="69" t="s">
        <v>276</v>
      </c>
      <c r="L608" s="69" t="s">
        <v>277</v>
      </c>
      <c r="M608" s="69" t="s">
        <v>278</v>
      </c>
      <c r="N608" s="69" t="s">
        <v>34</v>
      </c>
      <c r="O608" s="69" t="s">
        <v>280</v>
      </c>
      <c r="P608" s="69" t="s">
        <v>281</v>
      </c>
      <c r="Q608" s="69" t="s">
        <v>282</v>
      </c>
      <c r="S608" s="136" t="s">
        <v>275</v>
      </c>
      <c r="T608" s="136"/>
      <c r="U608" s="136"/>
      <c r="V608" s="136"/>
      <c r="W608" s="136"/>
      <c r="X608" s="136"/>
      <c r="Y608" s="136"/>
      <c r="Z608" s="136"/>
      <c r="AC608" s="73" t="s">
        <v>284</v>
      </c>
      <c r="AD608" s="73"/>
      <c r="AE608" s="73" t="s">
        <v>285</v>
      </c>
      <c r="AF608" s="73"/>
      <c r="AG608" s="73" t="s">
        <v>286</v>
      </c>
      <c r="AH608" s="73"/>
      <c r="AI608" s="73" t="s">
        <v>287</v>
      </c>
      <c r="AJ608" s="73"/>
      <c r="AK608" s="73" t="s">
        <v>288</v>
      </c>
      <c r="AL608" s="73"/>
      <c r="AM608" s="74" t="s">
        <v>289</v>
      </c>
      <c r="AO608" s="73" t="s">
        <v>284</v>
      </c>
      <c r="AP608" s="73"/>
      <c r="AQ608" s="73" t="s">
        <v>285</v>
      </c>
      <c r="AR608" s="73"/>
      <c r="AS608" s="73" t="s">
        <v>286</v>
      </c>
      <c r="AT608" s="73"/>
      <c r="AU608" s="73" t="s">
        <v>287</v>
      </c>
      <c r="AV608" s="73"/>
      <c r="AW608" s="74" t="s">
        <v>288</v>
      </c>
      <c r="AX608" s="74"/>
    </row>
    <row r="609" customFormat="false" ht="37.75" hidden="false" customHeight="false" outlineLevel="0" collapsed="false">
      <c r="A609" s="66"/>
      <c r="B609" s="137" t="s">
        <v>222</v>
      </c>
      <c r="C609" s="137" t="s">
        <v>223</v>
      </c>
      <c r="D609" s="137" t="s">
        <v>224</v>
      </c>
      <c r="E609" s="137" t="s">
        <v>225</v>
      </c>
      <c r="F609" s="137" t="s">
        <v>226</v>
      </c>
      <c r="G609" s="137" t="s">
        <v>227</v>
      </c>
      <c r="H609" s="137" t="s">
        <v>228</v>
      </c>
      <c r="I609" s="69"/>
      <c r="J609" s="69"/>
      <c r="K609" s="69"/>
      <c r="L609" s="69"/>
      <c r="M609" s="69"/>
      <c r="N609" s="69"/>
      <c r="O609" s="69"/>
      <c r="P609" s="69"/>
      <c r="Q609" s="69"/>
      <c r="S609" s="137" t="s">
        <v>222</v>
      </c>
      <c r="T609" s="137" t="s">
        <v>223</v>
      </c>
      <c r="U609" s="137" t="s">
        <v>224</v>
      </c>
      <c r="V609" s="137" t="s">
        <v>225</v>
      </c>
      <c r="W609" s="137" t="s">
        <v>226</v>
      </c>
      <c r="X609" s="137" t="s">
        <v>227</v>
      </c>
      <c r="Y609" s="137" t="s">
        <v>228</v>
      </c>
      <c r="Z609" s="69" t="s">
        <v>43</v>
      </c>
      <c r="AC609" s="73" t="s">
        <v>290</v>
      </c>
      <c r="AD609" s="73" t="s">
        <v>291</v>
      </c>
      <c r="AE609" s="73" t="s">
        <v>290</v>
      </c>
      <c r="AF609" s="73" t="s">
        <v>291</v>
      </c>
      <c r="AG609" s="73" t="s">
        <v>290</v>
      </c>
      <c r="AH609" s="73" t="s">
        <v>291</v>
      </c>
      <c r="AI609" s="73" t="s">
        <v>290</v>
      </c>
      <c r="AJ609" s="73" t="s">
        <v>291</v>
      </c>
      <c r="AK609" s="73" t="s">
        <v>290</v>
      </c>
      <c r="AL609" s="73" t="s">
        <v>291</v>
      </c>
      <c r="AM609" s="75" t="s">
        <v>292</v>
      </c>
      <c r="AO609" s="73" t="s">
        <v>293</v>
      </c>
      <c r="AP609" s="73" t="s">
        <v>294</v>
      </c>
      <c r="AQ609" s="73" t="s">
        <v>293</v>
      </c>
      <c r="AR609" s="73" t="s">
        <v>294</v>
      </c>
      <c r="AS609" s="73" t="s">
        <v>293</v>
      </c>
      <c r="AT609" s="73" t="s">
        <v>294</v>
      </c>
      <c r="AU609" s="73" t="s">
        <v>293</v>
      </c>
      <c r="AV609" s="73" t="s">
        <v>294</v>
      </c>
      <c r="AW609" s="73" t="s">
        <v>293</v>
      </c>
      <c r="AX609" s="75" t="s">
        <v>294</v>
      </c>
      <c r="AY609" s="138" t="s">
        <v>298</v>
      </c>
    </row>
    <row r="610" customFormat="false" ht="13.8" hidden="false" customHeight="false" outlineLevel="0" collapsed="false">
      <c r="A610" s="76" t="s">
        <v>44</v>
      </c>
      <c r="B610" s="79" t="n">
        <f aca="false">Tabla_Simulada!B610-Tabla_ValidaciónMétodo!B610</f>
        <v>0</v>
      </c>
      <c r="C610" s="79" t="n">
        <f aca="false">Tabla_Simulada!C610-Tabla_ValidaciónMétodo!C610</f>
        <v>0</v>
      </c>
      <c r="D610" s="79" t="n">
        <f aca="false">Tabla_Simulada!D610-Tabla_ValidaciónMétodo!D610</f>
        <v>0</v>
      </c>
      <c r="E610" s="79" t="n">
        <f aca="false">Tabla_Simulada!E610-Tabla_ValidaciónMétodo!E610</f>
        <v>0</v>
      </c>
      <c r="F610" s="79" t="n">
        <f aca="false">Tabla_Simulada!F610-Tabla_ValidaciónMétodo!F610</f>
        <v>0</v>
      </c>
      <c r="G610" s="79" t="n">
        <f aca="false">Tabla_Simulada!G610-Tabla_ValidaciónMétodo!G610</f>
        <v>0</v>
      </c>
      <c r="H610" s="79" t="n">
        <f aca="false">Tabla_Simulada!H610-Tabla_ValidaciónMétodo!H610</f>
        <v>0</v>
      </c>
      <c r="I610" s="88" t="n">
        <f aca="false">Tabla_Simulada!I610-Tabla_ValidaciónMétodo!I610</f>
        <v>0</v>
      </c>
      <c r="J610" s="79" t="n">
        <f aca="false">Tabla_Simulada!J610-Tabla_ValidaciónMétodo!J610</f>
        <v>0</v>
      </c>
      <c r="K610" s="88" t="n">
        <f aca="false">Tabla_Simulada!K610-Tabla_ValidaciónMétodo!K610</f>
        <v>0</v>
      </c>
      <c r="L610" s="81" t="n">
        <f aca="false">Tabla_Simulada!L610-Tabla_ValidaciónMétodo!L610</f>
        <v>0</v>
      </c>
      <c r="M610" s="94" t="n">
        <f aca="false">Tabla_Simulada!M610-Tabla_ValidaciónMétodo!M610</f>
        <v>0</v>
      </c>
      <c r="N610" s="81" t="n">
        <f aca="false">Tabla_Simulada!N610-Tabla_ValidaciónMétodo!N610</f>
        <v>0</v>
      </c>
      <c r="O610" s="81" t="n">
        <f aca="false">Tabla_Simulada!O610-Tabla_ValidaciónMétodo!O610</f>
        <v>0</v>
      </c>
      <c r="P610" s="81" t="n">
        <f aca="false">Tabla_Simulada!P610-Tabla_ValidaciónMétodo!P610</f>
        <v>0</v>
      </c>
      <c r="Q610" s="81" t="n">
        <f aca="false">Tabla_Simulada!Q610-Tabla_ValidaciónMétodo!Q610</f>
        <v>0</v>
      </c>
      <c r="S610" s="79" t="n">
        <f aca="false">Tabla_Simulada!T610-Tabla_ValidaciónMétodo!T610</f>
        <v>0</v>
      </c>
      <c r="T610" s="79" t="n">
        <f aca="false">Tabla_Simulada!U610-Tabla_ValidaciónMétodo!U610</f>
        <v>0</v>
      </c>
      <c r="U610" s="79" t="n">
        <f aca="false">Tabla_Simulada!V610-Tabla_ValidaciónMétodo!V610</f>
        <v>0</v>
      </c>
      <c r="V610" s="79" t="n">
        <f aca="false">Tabla_Simulada!W610-Tabla_ValidaciónMétodo!W610</f>
        <v>0</v>
      </c>
      <c r="W610" s="79" t="n">
        <f aca="false">Tabla_Simulada!X610-Tabla_ValidaciónMétodo!X610</f>
        <v>0</v>
      </c>
      <c r="X610" s="79" t="n">
        <f aca="false">Tabla_Simulada!Y610-Tabla_ValidaciónMétodo!Y610</f>
        <v>0</v>
      </c>
      <c r="Y610" s="79" t="n">
        <f aca="false">Tabla_Simulada!Z610-Tabla_ValidaciónMétodo!Z610</f>
        <v>0</v>
      </c>
      <c r="Z610" s="79" t="n">
        <f aca="false">Tabla_Simulada!AA610-Tabla_ValidaciónMétodo!AA610</f>
        <v>0</v>
      </c>
      <c r="AC610" s="85" t="n">
        <f aca="false">Tabla_Simulada!AD610-Tabla_ValidaciónMétodo!AD610</f>
        <v>0</v>
      </c>
      <c r="AD610" s="86" t="n">
        <f aca="false">Tabla_Simulada!AE610-Tabla_ValidaciónMétodo!AE610</f>
        <v>0</v>
      </c>
      <c r="AE610" s="87" t="n">
        <f aca="false">Tabla_Simulada!AF610-Tabla_ValidaciónMétodo!AF610</f>
        <v>0</v>
      </c>
      <c r="AF610" s="86" t="n">
        <f aca="false">Tabla_Simulada!AG610-Tabla_ValidaciónMétodo!AG610</f>
        <v>0</v>
      </c>
      <c r="AG610" s="86" t="n">
        <f aca="false">Tabla_Simulada!AH610-Tabla_ValidaciónMétodo!AH610</f>
        <v>0</v>
      </c>
      <c r="AH610" s="86" t="n">
        <f aca="false">Tabla_Simulada!AI610-Tabla_ValidaciónMétodo!AI610</f>
        <v>0</v>
      </c>
      <c r="AI610" s="86" t="n">
        <f aca="false">Tabla_Simulada!AJ610-Tabla_ValidaciónMétodo!AJ610</f>
        <v>0</v>
      </c>
      <c r="AJ610" s="86" t="n">
        <f aca="false">Tabla_Simulada!AK610-Tabla_ValidaciónMétodo!AK610</f>
        <v>0</v>
      </c>
      <c r="AK610" s="86" t="n">
        <f aca="false">Tabla_Simulada!AL610-Tabla_ValidaciónMétodo!AL610</f>
        <v>0</v>
      </c>
      <c r="AL610" s="86" t="n">
        <f aca="false">Tabla_Simulada!AM610-Tabla_ValidaciónMétodo!AM610</f>
        <v>0</v>
      </c>
      <c r="AM610" s="86" t="n">
        <f aca="false">Tabla_Simulada!AN610-Tabla_ValidaciónMétodo!AN610</f>
        <v>0</v>
      </c>
      <c r="AO610" s="88" t="n">
        <f aca="false">Tabla_Simulada!AP610-Tabla_ValidaciónMétodo!AP610</f>
        <v>0</v>
      </c>
      <c r="AP610" s="79" t="n">
        <f aca="false">Tabla_Simulada!AQ610-Tabla_ValidaciónMétodo!AQ610</f>
        <v>0</v>
      </c>
      <c r="AQ610" s="88" t="n">
        <f aca="false">Tabla_Simulada!AR610-Tabla_ValidaciónMétodo!AR610</f>
        <v>0</v>
      </c>
      <c r="AR610" s="79" t="n">
        <f aca="false">Tabla_Simulada!AS610-Tabla_ValidaciónMétodo!AS610</f>
        <v>0</v>
      </c>
      <c r="AS610" s="88" t="n">
        <f aca="false">Tabla_Simulada!AT610-Tabla_ValidaciónMétodo!AT610</f>
        <v>0</v>
      </c>
      <c r="AT610" s="79" t="n">
        <f aca="false">Tabla_Simulada!AU610-Tabla_ValidaciónMétodo!AU610</f>
        <v>0</v>
      </c>
      <c r="AU610" s="88" t="n">
        <f aca="false">Tabla_Simulada!AV610-Tabla_ValidaciónMétodo!AV610</f>
        <v>0</v>
      </c>
      <c r="AV610" s="79" t="n">
        <f aca="false">Tabla_Simulada!AW610-Tabla_ValidaciónMétodo!AW610</f>
        <v>0</v>
      </c>
      <c r="AW610" s="88" t="n">
        <f aca="false">Tabla_Simulada!AX610-Tabla_ValidaciónMétodo!AX610</f>
        <v>0</v>
      </c>
      <c r="AX610" s="79" t="n">
        <f aca="false">Tabla_Simulada!AY610-Tabla_ValidaciónMétodo!AY610</f>
        <v>0</v>
      </c>
    </row>
    <row r="611" customFormat="false" ht="13.8" hidden="false" customHeight="false" outlineLevel="0" collapsed="false">
      <c r="A611" s="89" t="s">
        <v>45</v>
      </c>
      <c r="B611" s="81" t="n">
        <f aca="false">Tabla_Simulada!B611-Tabla_ValidaciónMétodo!B611</f>
        <v>0</v>
      </c>
      <c r="C611" s="81" t="n">
        <f aca="false">Tabla_Simulada!C611-Tabla_ValidaciónMétodo!C611</f>
        <v>0</v>
      </c>
      <c r="D611" s="81" t="n">
        <f aca="false">Tabla_Simulada!D611-Tabla_ValidaciónMétodo!D611</f>
        <v>0</v>
      </c>
      <c r="E611" s="81" t="n">
        <f aca="false">Tabla_Simulada!E611-Tabla_ValidaciónMétodo!E611</f>
        <v>0</v>
      </c>
      <c r="F611" s="81" t="n">
        <f aca="false">Tabla_Simulada!F611-Tabla_ValidaciónMétodo!F611</f>
        <v>0</v>
      </c>
      <c r="G611" s="81" t="n">
        <f aca="false">Tabla_Simulada!G611-Tabla_ValidaciónMétodo!G611</f>
        <v>0</v>
      </c>
      <c r="H611" s="81" t="n">
        <f aca="false">Tabla_Simulada!H611-Tabla_ValidaciónMétodo!H611</f>
        <v>0</v>
      </c>
      <c r="I611" s="94" t="n">
        <f aca="false">Tabla_Simulada!I611-Tabla_ValidaciónMétodo!I611</f>
        <v>0</v>
      </c>
      <c r="J611" s="81" t="n">
        <f aca="false">Tabla_Simulada!J611-Tabla_ValidaciónMétodo!J611</f>
        <v>0</v>
      </c>
      <c r="K611" s="94" t="n">
        <f aca="false">Tabla_Simulada!K611-Tabla_ValidaciónMétodo!K611</f>
        <v>0</v>
      </c>
      <c r="L611" s="81" t="n">
        <f aca="false">Tabla_Simulada!L611-Tabla_ValidaciónMétodo!L611</f>
        <v>0</v>
      </c>
      <c r="M611" s="94" t="n">
        <f aca="false">Tabla_Simulada!M611-Tabla_ValidaciónMétodo!M611</f>
        <v>0</v>
      </c>
      <c r="N611" s="81" t="n">
        <f aca="false">Tabla_Simulada!N611-Tabla_ValidaciónMétodo!N611</f>
        <v>0</v>
      </c>
      <c r="O611" s="81" t="n">
        <f aca="false">Tabla_Simulada!O611-Tabla_ValidaciónMétodo!O611</f>
        <v>0</v>
      </c>
      <c r="P611" s="81" t="n">
        <f aca="false">Tabla_Simulada!P611-Tabla_ValidaciónMétodo!P611</f>
        <v>0</v>
      </c>
      <c r="Q611" s="81" t="n">
        <f aca="false">Tabla_Simulada!Q611-Tabla_ValidaciónMétodo!Q611</f>
        <v>0</v>
      </c>
      <c r="S611" s="81" t="n">
        <f aca="false">Tabla_Simulada!T611-Tabla_ValidaciónMétodo!T611</f>
        <v>0</v>
      </c>
      <c r="T611" s="81" t="n">
        <f aca="false">Tabla_Simulada!U611-Tabla_ValidaciónMétodo!U611</f>
        <v>0</v>
      </c>
      <c r="U611" s="81" t="n">
        <f aca="false">Tabla_Simulada!V611-Tabla_ValidaciónMétodo!V611</f>
        <v>0</v>
      </c>
      <c r="V611" s="81" t="n">
        <f aca="false">Tabla_Simulada!W611-Tabla_ValidaciónMétodo!W611</f>
        <v>0</v>
      </c>
      <c r="W611" s="81" t="n">
        <f aca="false">Tabla_Simulada!X611-Tabla_ValidaciónMétodo!X611</f>
        <v>0</v>
      </c>
      <c r="X611" s="81" t="n">
        <f aca="false">Tabla_Simulada!Y611-Tabla_ValidaciónMétodo!Y611</f>
        <v>0</v>
      </c>
      <c r="Y611" s="81" t="n">
        <f aca="false">Tabla_Simulada!Z611-Tabla_ValidaciónMétodo!Z611</f>
        <v>0</v>
      </c>
      <c r="Z611" s="81" t="n">
        <f aca="false">Tabla_Simulada!AA611-Tabla_ValidaciónMétodo!AA611</f>
        <v>0</v>
      </c>
      <c r="AC611" s="91" t="n">
        <f aca="false">Tabla_Simulada!AD611-Tabla_ValidaciónMétodo!AD611</f>
        <v>0</v>
      </c>
      <c r="AD611" s="92" t="n">
        <f aca="false">Tabla_Simulada!AE611-Tabla_ValidaciónMétodo!AE611</f>
        <v>0</v>
      </c>
      <c r="AE611" s="93" t="n">
        <f aca="false">Tabla_Simulada!AF611-Tabla_ValidaciónMétodo!AF611</f>
        <v>0</v>
      </c>
      <c r="AF611" s="92" t="n">
        <f aca="false">Tabla_Simulada!AG611-Tabla_ValidaciónMétodo!AG611</f>
        <v>0</v>
      </c>
      <c r="AG611" s="92" t="n">
        <f aca="false">Tabla_Simulada!AH611-Tabla_ValidaciónMétodo!AH611</f>
        <v>0</v>
      </c>
      <c r="AH611" s="92" t="n">
        <f aca="false">Tabla_Simulada!AI611-Tabla_ValidaciónMétodo!AI611</f>
        <v>0</v>
      </c>
      <c r="AI611" s="92" t="n">
        <f aca="false">Tabla_Simulada!AJ611-Tabla_ValidaciónMétodo!AJ611</f>
        <v>0</v>
      </c>
      <c r="AJ611" s="92" t="n">
        <f aca="false">Tabla_Simulada!AK611-Tabla_ValidaciónMétodo!AK611</f>
        <v>0</v>
      </c>
      <c r="AK611" s="92" t="n">
        <f aca="false">Tabla_Simulada!AL611-Tabla_ValidaciónMétodo!AL611</f>
        <v>0</v>
      </c>
      <c r="AL611" s="92" t="n">
        <f aca="false">Tabla_Simulada!AM611-Tabla_ValidaciónMétodo!AM611</f>
        <v>0</v>
      </c>
      <c r="AM611" s="92" t="n">
        <f aca="false">Tabla_Simulada!AN611-Tabla_ValidaciónMétodo!AN611</f>
        <v>0</v>
      </c>
      <c r="AO611" s="94" t="n">
        <f aca="false">Tabla_Simulada!AP611-Tabla_ValidaciónMétodo!AP611</f>
        <v>0</v>
      </c>
      <c r="AP611" s="81" t="n">
        <f aca="false">Tabla_Simulada!AQ611-Tabla_ValidaciónMétodo!AQ611</f>
        <v>0</v>
      </c>
      <c r="AQ611" s="94" t="n">
        <f aca="false">Tabla_Simulada!AR611-Tabla_ValidaciónMétodo!AR611</f>
        <v>0</v>
      </c>
      <c r="AR611" s="81" t="n">
        <f aca="false">Tabla_Simulada!AS611-Tabla_ValidaciónMétodo!AS611</f>
        <v>0</v>
      </c>
      <c r="AS611" s="94" t="n">
        <f aca="false">Tabla_Simulada!AT611-Tabla_ValidaciónMétodo!AT611</f>
        <v>0</v>
      </c>
      <c r="AT611" s="81" t="n">
        <f aca="false">Tabla_Simulada!AU611-Tabla_ValidaciónMétodo!AU611</f>
        <v>0</v>
      </c>
      <c r="AU611" s="94" t="n">
        <f aca="false">Tabla_Simulada!AV611-Tabla_ValidaciónMétodo!AV611</f>
        <v>0</v>
      </c>
      <c r="AV611" s="81" t="n">
        <f aca="false">Tabla_Simulada!AW611-Tabla_ValidaciónMétodo!AW611</f>
        <v>0</v>
      </c>
      <c r="AW611" s="94" t="n">
        <f aca="false">Tabla_Simulada!AX611-Tabla_ValidaciónMétodo!AX611</f>
        <v>0</v>
      </c>
      <c r="AX611" s="81" t="n">
        <f aca="false">Tabla_Simulada!AY611-Tabla_ValidaciónMétodo!AY611</f>
        <v>0</v>
      </c>
    </row>
    <row r="612" customFormat="false" ht="13.8" hidden="false" customHeight="false" outlineLevel="0" collapsed="false">
      <c r="A612" s="89" t="s">
        <v>46</v>
      </c>
      <c r="B612" s="81" t="n">
        <f aca="false">Tabla_Simulada!B612-Tabla_ValidaciónMétodo!B612</f>
        <v>0</v>
      </c>
      <c r="C612" s="81" t="n">
        <f aca="false">Tabla_Simulada!C612-Tabla_ValidaciónMétodo!C612</f>
        <v>0</v>
      </c>
      <c r="D612" s="81" t="n">
        <f aca="false">Tabla_Simulada!D612-Tabla_ValidaciónMétodo!D612</f>
        <v>0</v>
      </c>
      <c r="E612" s="81" t="n">
        <f aca="false">Tabla_Simulada!E612-Tabla_ValidaciónMétodo!E612</f>
        <v>0</v>
      </c>
      <c r="F612" s="81" t="n">
        <f aca="false">Tabla_Simulada!F612-Tabla_ValidaciónMétodo!F612</f>
        <v>0</v>
      </c>
      <c r="G612" s="81" t="n">
        <f aca="false">Tabla_Simulada!G612-Tabla_ValidaciónMétodo!G612</f>
        <v>0</v>
      </c>
      <c r="H612" s="81" t="n">
        <f aca="false">Tabla_Simulada!H612-Tabla_ValidaciónMétodo!H612</f>
        <v>0</v>
      </c>
      <c r="I612" s="94" t="n">
        <f aca="false">Tabla_Simulada!I612-Tabla_ValidaciónMétodo!I612</f>
        <v>0</v>
      </c>
      <c r="J612" s="81" t="n">
        <f aca="false">Tabla_Simulada!J612-Tabla_ValidaciónMétodo!J612</f>
        <v>0</v>
      </c>
      <c r="K612" s="94" t="n">
        <f aca="false">Tabla_Simulada!K612-Tabla_ValidaciónMétodo!K612</f>
        <v>0</v>
      </c>
      <c r="L612" s="81" t="n">
        <f aca="false">Tabla_Simulada!L612-Tabla_ValidaciónMétodo!L612</f>
        <v>0</v>
      </c>
      <c r="M612" s="94" t="n">
        <f aca="false">Tabla_Simulada!M612-Tabla_ValidaciónMétodo!M612</f>
        <v>0</v>
      </c>
      <c r="N612" s="81" t="n">
        <f aca="false">Tabla_Simulada!N612-Tabla_ValidaciónMétodo!N612</f>
        <v>0</v>
      </c>
      <c r="O612" s="81" t="n">
        <f aca="false">Tabla_Simulada!O612-Tabla_ValidaciónMétodo!O612</f>
        <v>0</v>
      </c>
      <c r="P612" s="81" t="n">
        <f aca="false">Tabla_Simulada!P612-Tabla_ValidaciónMétodo!P612</f>
        <v>0</v>
      </c>
      <c r="Q612" s="81" t="n">
        <f aca="false">Tabla_Simulada!Q612-Tabla_ValidaciónMétodo!Q612</f>
        <v>0</v>
      </c>
      <c r="S612" s="81" t="n">
        <f aca="false">Tabla_Simulada!T612-Tabla_ValidaciónMétodo!T612</f>
        <v>0</v>
      </c>
      <c r="T612" s="81" t="n">
        <f aca="false">Tabla_Simulada!U612-Tabla_ValidaciónMétodo!U612</f>
        <v>0</v>
      </c>
      <c r="U612" s="81" t="n">
        <f aca="false">Tabla_Simulada!V612-Tabla_ValidaciónMétodo!V612</f>
        <v>0</v>
      </c>
      <c r="V612" s="81" t="n">
        <f aca="false">Tabla_Simulada!W612-Tabla_ValidaciónMétodo!W612</f>
        <v>0</v>
      </c>
      <c r="W612" s="81" t="n">
        <f aca="false">Tabla_Simulada!X612-Tabla_ValidaciónMétodo!X612</f>
        <v>0</v>
      </c>
      <c r="X612" s="81" t="n">
        <f aca="false">Tabla_Simulada!Y612-Tabla_ValidaciónMétodo!Y612</f>
        <v>0</v>
      </c>
      <c r="Y612" s="81" t="n">
        <f aca="false">Tabla_Simulada!Z612-Tabla_ValidaciónMétodo!Z612</f>
        <v>0</v>
      </c>
      <c r="Z612" s="81" t="n">
        <f aca="false">Tabla_Simulada!AA612-Tabla_ValidaciónMétodo!AA612</f>
        <v>0</v>
      </c>
      <c r="AC612" s="91" t="n">
        <f aca="false">Tabla_Simulada!AD612-Tabla_ValidaciónMétodo!AD612</f>
        <v>0</v>
      </c>
      <c r="AD612" s="92" t="n">
        <f aca="false">Tabla_Simulada!AE612-Tabla_ValidaciónMétodo!AE612</f>
        <v>0</v>
      </c>
      <c r="AE612" s="93" t="n">
        <f aca="false">Tabla_Simulada!AF612-Tabla_ValidaciónMétodo!AF612</f>
        <v>0</v>
      </c>
      <c r="AF612" s="92" t="n">
        <f aca="false">Tabla_Simulada!AG612-Tabla_ValidaciónMétodo!AG612</f>
        <v>0</v>
      </c>
      <c r="AG612" s="92" t="n">
        <f aca="false">Tabla_Simulada!AH612-Tabla_ValidaciónMétodo!AH612</f>
        <v>0</v>
      </c>
      <c r="AH612" s="92" t="n">
        <f aca="false">Tabla_Simulada!AI612-Tabla_ValidaciónMétodo!AI612</f>
        <v>0</v>
      </c>
      <c r="AI612" s="92" t="n">
        <f aca="false">Tabla_Simulada!AJ612-Tabla_ValidaciónMétodo!AJ612</f>
        <v>0</v>
      </c>
      <c r="AJ612" s="92" t="n">
        <f aca="false">Tabla_Simulada!AK612-Tabla_ValidaciónMétodo!AK612</f>
        <v>0</v>
      </c>
      <c r="AK612" s="92" t="n">
        <f aca="false">Tabla_Simulada!AL612-Tabla_ValidaciónMétodo!AL612</f>
        <v>0</v>
      </c>
      <c r="AL612" s="92" t="n">
        <f aca="false">Tabla_Simulada!AM612-Tabla_ValidaciónMétodo!AM612</f>
        <v>0</v>
      </c>
      <c r="AM612" s="92" t="n">
        <f aca="false">Tabla_Simulada!AN612-Tabla_ValidaciónMétodo!AN612</f>
        <v>0</v>
      </c>
      <c r="AO612" s="94" t="n">
        <f aca="false">Tabla_Simulada!AP612-Tabla_ValidaciónMétodo!AP612</f>
        <v>0</v>
      </c>
      <c r="AP612" s="81" t="n">
        <f aca="false">Tabla_Simulada!AQ612-Tabla_ValidaciónMétodo!AQ612</f>
        <v>0</v>
      </c>
      <c r="AQ612" s="94" t="n">
        <f aca="false">Tabla_Simulada!AR612-Tabla_ValidaciónMétodo!AR612</f>
        <v>0</v>
      </c>
      <c r="AR612" s="81" t="n">
        <f aca="false">Tabla_Simulada!AS612-Tabla_ValidaciónMétodo!AS612</f>
        <v>0</v>
      </c>
      <c r="AS612" s="94" t="n">
        <f aca="false">Tabla_Simulada!AT612-Tabla_ValidaciónMétodo!AT612</f>
        <v>0</v>
      </c>
      <c r="AT612" s="81" t="n">
        <f aca="false">Tabla_Simulada!AU612-Tabla_ValidaciónMétodo!AU612</f>
        <v>0</v>
      </c>
      <c r="AU612" s="94" t="n">
        <f aca="false">Tabla_Simulada!AV612-Tabla_ValidaciónMétodo!AV612</f>
        <v>0</v>
      </c>
      <c r="AV612" s="81" t="n">
        <f aca="false">Tabla_Simulada!AW612-Tabla_ValidaciónMétodo!AW612</f>
        <v>0</v>
      </c>
      <c r="AW612" s="94" t="n">
        <f aca="false">Tabla_Simulada!AX612-Tabla_ValidaciónMétodo!AX612</f>
        <v>0</v>
      </c>
      <c r="AX612" s="81" t="n">
        <f aca="false">Tabla_Simulada!AY612-Tabla_ValidaciónMétodo!AY612</f>
        <v>0</v>
      </c>
    </row>
    <row r="613" customFormat="false" ht="13.8" hidden="false" customHeight="false" outlineLevel="0" collapsed="false">
      <c r="A613" s="89" t="s">
        <v>47</v>
      </c>
      <c r="B613" s="81" t="n">
        <f aca="false">Tabla_Simulada!B613-Tabla_ValidaciónMétodo!B613</f>
        <v>0</v>
      </c>
      <c r="C613" s="81" t="n">
        <f aca="false">Tabla_Simulada!C613-Tabla_ValidaciónMétodo!C613</f>
        <v>0</v>
      </c>
      <c r="D613" s="81" t="n">
        <f aca="false">Tabla_Simulada!D613-Tabla_ValidaciónMétodo!D613</f>
        <v>0</v>
      </c>
      <c r="E613" s="81" t="n">
        <f aca="false">Tabla_Simulada!E613-Tabla_ValidaciónMétodo!E613</f>
        <v>0</v>
      </c>
      <c r="F613" s="81" t="n">
        <f aca="false">Tabla_Simulada!F613-Tabla_ValidaciónMétodo!F613</f>
        <v>0</v>
      </c>
      <c r="G613" s="81" t="n">
        <f aca="false">Tabla_Simulada!G613-Tabla_ValidaciónMétodo!G613</f>
        <v>0</v>
      </c>
      <c r="H613" s="81" t="n">
        <f aca="false">Tabla_Simulada!H613-Tabla_ValidaciónMétodo!H613</f>
        <v>0</v>
      </c>
      <c r="I613" s="94" t="n">
        <f aca="false">Tabla_Simulada!I613-Tabla_ValidaciónMétodo!I613</f>
        <v>0</v>
      </c>
      <c r="J613" s="81" t="n">
        <f aca="false">Tabla_Simulada!J613-Tabla_ValidaciónMétodo!J613</f>
        <v>0</v>
      </c>
      <c r="K613" s="94" t="n">
        <f aca="false">Tabla_Simulada!K613-Tabla_ValidaciónMétodo!K613</f>
        <v>0</v>
      </c>
      <c r="L613" s="81" t="n">
        <f aca="false">Tabla_Simulada!L613-Tabla_ValidaciónMétodo!L613</f>
        <v>0</v>
      </c>
      <c r="M613" s="94" t="n">
        <f aca="false">Tabla_Simulada!M613-Tabla_ValidaciónMétodo!M613</f>
        <v>0</v>
      </c>
      <c r="N613" s="81" t="n">
        <f aca="false">Tabla_Simulada!N613-Tabla_ValidaciónMétodo!N613</f>
        <v>0</v>
      </c>
      <c r="O613" s="81" t="n">
        <f aca="false">Tabla_Simulada!O613-Tabla_ValidaciónMétodo!O613</f>
        <v>0</v>
      </c>
      <c r="P613" s="81" t="n">
        <f aca="false">Tabla_Simulada!P613-Tabla_ValidaciónMétodo!P613</f>
        <v>0</v>
      </c>
      <c r="Q613" s="81" t="n">
        <f aca="false">Tabla_Simulada!Q613-Tabla_ValidaciónMétodo!Q613</f>
        <v>0</v>
      </c>
      <c r="S613" s="81" t="n">
        <f aca="false">Tabla_Simulada!T613-Tabla_ValidaciónMétodo!T613</f>
        <v>0</v>
      </c>
      <c r="T613" s="81" t="n">
        <f aca="false">Tabla_Simulada!U613-Tabla_ValidaciónMétodo!U613</f>
        <v>0</v>
      </c>
      <c r="U613" s="81" t="n">
        <f aca="false">Tabla_Simulada!V613-Tabla_ValidaciónMétodo!V613</f>
        <v>0</v>
      </c>
      <c r="V613" s="81" t="n">
        <f aca="false">Tabla_Simulada!W613-Tabla_ValidaciónMétodo!W613</f>
        <v>0</v>
      </c>
      <c r="W613" s="81" t="n">
        <f aca="false">Tabla_Simulada!X613-Tabla_ValidaciónMétodo!X613</f>
        <v>0</v>
      </c>
      <c r="X613" s="81" t="n">
        <f aca="false">Tabla_Simulada!Y613-Tabla_ValidaciónMétodo!Y613</f>
        <v>0</v>
      </c>
      <c r="Y613" s="81" t="n">
        <f aca="false">Tabla_Simulada!Z613-Tabla_ValidaciónMétodo!Z613</f>
        <v>0</v>
      </c>
      <c r="Z613" s="81" t="n">
        <f aca="false">Tabla_Simulada!AA613-Tabla_ValidaciónMétodo!AA613</f>
        <v>0</v>
      </c>
      <c r="AC613" s="91" t="n">
        <f aca="false">Tabla_Simulada!AD613-Tabla_ValidaciónMétodo!AD613</f>
        <v>0</v>
      </c>
      <c r="AD613" s="92" t="n">
        <f aca="false">Tabla_Simulada!AE613-Tabla_ValidaciónMétodo!AE613</f>
        <v>0</v>
      </c>
      <c r="AE613" s="93" t="n">
        <f aca="false">Tabla_Simulada!AF613-Tabla_ValidaciónMétodo!AF613</f>
        <v>0</v>
      </c>
      <c r="AF613" s="92" t="n">
        <f aca="false">Tabla_Simulada!AG613-Tabla_ValidaciónMétodo!AG613</f>
        <v>0</v>
      </c>
      <c r="AG613" s="92" t="n">
        <f aca="false">Tabla_Simulada!AH613-Tabla_ValidaciónMétodo!AH613</f>
        <v>0</v>
      </c>
      <c r="AH613" s="92" t="n">
        <f aca="false">Tabla_Simulada!AI613-Tabla_ValidaciónMétodo!AI613</f>
        <v>0</v>
      </c>
      <c r="AI613" s="92" t="n">
        <f aca="false">Tabla_Simulada!AJ613-Tabla_ValidaciónMétodo!AJ613</f>
        <v>0</v>
      </c>
      <c r="AJ613" s="92" t="n">
        <f aca="false">Tabla_Simulada!AK613-Tabla_ValidaciónMétodo!AK613</f>
        <v>0</v>
      </c>
      <c r="AK613" s="92" t="n">
        <f aca="false">Tabla_Simulada!AL613-Tabla_ValidaciónMétodo!AL613</f>
        <v>0</v>
      </c>
      <c r="AL613" s="92" t="n">
        <f aca="false">Tabla_Simulada!AM613-Tabla_ValidaciónMétodo!AM613</f>
        <v>0</v>
      </c>
      <c r="AM613" s="92" t="n">
        <f aca="false">Tabla_Simulada!AN613-Tabla_ValidaciónMétodo!AN613</f>
        <v>0</v>
      </c>
      <c r="AO613" s="94" t="n">
        <f aca="false">Tabla_Simulada!AP613-Tabla_ValidaciónMétodo!AP613</f>
        <v>0</v>
      </c>
      <c r="AP613" s="81" t="n">
        <f aca="false">Tabla_Simulada!AQ613-Tabla_ValidaciónMétodo!AQ613</f>
        <v>0</v>
      </c>
      <c r="AQ613" s="94" t="n">
        <f aca="false">Tabla_Simulada!AR613-Tabla_ValidaciónMétodo!AR613</f>
        <v>0</v>
      </c>
      <c r="AR613" s="81" t="n">
        <f aca="false">Tabla_Simulada!AS613-Tabla_ValidaciónMétodo!AS613</f>
        <v>0</v>
      </c>
      <c r="AS613" s="94" t="n">
        <f aca="false">Tabla_Simulada!AT613-Tabla_ValidaciónMétodo!AT613</f>
        <v>0</v>
      </c>
      <c r="AT613" s="81" t="n">
        <f aca="false">Tabla_Simulada!AU613-Tabla_ValidaciónMétodo!AU613</f>
        <v>0</v>
      </c>
      <c r="AU613" s="94" t="n">
        <f aca="false">Tabla_Simulada!AV613-Tabla_ValidaciónMétodo!AV613</f>
        <v>0</v>
      </c>
      <c r="AV613" s="81" t="n">
        <f aca="false">Tabla_Simulada!AW613-Tabla_ValidaciónMétodo!AW613</f>
        <v>0</v>
      </c>
      <c r="AW613" s="94" t="n">
        <f aca="false">Tabla_Simulada!AX613-Tabla_ValidaciónMétodo!AX613</f>
        <v>0</v>
      </c>
      <c r="AX613" s="81" t="n">
        <f aca="false">Tabla_Simulada!AY613-Tabla_ValidaciónMétodo!AY613</f>
        <v>0</v>
      </c>
    </row>
    <row r="614" customFormat="false" ht="13.8" hidden="false" customHeight="false" outlineLevel="0" collapsed="false">
      <c r="A614" s="89" t="s">
        <v>48</v>
      </c>
      <c r="B614" s="81" t="n">
        <f aca="false">Tabla_Simulada!B614-Tabla_ValidaciónMétodo!B614</f>
        <v>0</v>
      </c>
      <c r="C614" s="81" t="n">
        <f aca="false">Tabla_Simulada!C614-Tabla_ValidaciónMétodo!C614</f>
        <v>0</v>
      </c>
      <c r="D614" s="81" t="n">
        <f aca="false">Tabla_Simulada!D614-Tabla_ValidaciónMétodo!D614</f>
        <v>0</v>
      </c>
      <c r="E614" s="81" t="n">
        <f aca="false">Tabla_Simulada!E614-Tabla_ValidaciónMétodo!E614</f>
        <v>0</v>
      </c>
      <c r="F614" s="81" t="n">
        <f aca="false">Tabla_Simulada!F614-Tabla_ValidaciónMétodo!F614</f>
        <v>0</v>
      </c>
      <c r="G614" s="81" t="n">
        <f aca="false">Tabla_Simulada!G614-Tabla_ValidaciónMétodo!G614</f>
        <v>0</v>
      </c>
      <c r="H614" s="81" t="n">
        <f aca="false">Tabla_Simulada!H614-Tabla_ValidaciónMétodo!H614</f>
        <v>0</v>
      </c>
      <c r="I614" s="94" t="n">
        <f aca="false">Tabla_Simulada!I614-Tabla_ValidaciónMétodo!I614</f>
        <v>0</v>
      </c>
      <c r="J614" s="81" t="n">
        <f aca="false">Tabla_Simulada!J614-Tabla_ValidaciónMétodo!J614</f>
        <v>0</v>
      </c>
      <c r="K614" s="94" t="n">
        <f aca="false">Tabla_Simulada!K614-Tabla_ValidaciónMétodo!K614</f>
        <v>0</v>
      </c>
      <c r="L614" s="81" t="n">
        <f aca="false">Tabla_Simulada!L614-Tabla_ValidaciónMétodo!L614</f>
        <v>0</v>
      </c>
      <c r="M614" s="94" t="n">
        <f aca="false">Tabla_Simulada!M614-Tabla_ValidaciónMétodo!M614</f>
        <v>0</v>
      </c>
      <c r="N614" s="81" t="n">
        <f aca="false">Tabla_Simulada!N614-Tabla_ValidaciónMétodo!N614</f>
        <v>0</v>
      </c>
      <c r="O614" s="81" t="n">
        <f aca="false">Tabla_Simulada!O614-Tabla_ValidaciónMétodo!O614</f>
        <v>0</v>
      </c>
      <c r="P614" s="81" t="n">
        <f aca="false">Tabla_Simulada!P614-Tabla_ValidaciónMétodo!P614</f>
        <v>0</v>
      </c>
      <c r="Q614" s="81" t="n">
        <f aca="false">Tabla_Simulada!Q614-Tabla_ValidaciónMétodo!Q614</f>
        <v>0</v>
      </c>
      <c r="S614" s="81" t="n">
        <f aca="false">Tabla_Simulada!T614-Tabla_ValidaciónMétodo!T614</f>
        <v>0</v>
      </c>
      <c r="T614" s="81" t="n">
        <f aca="false">Tabla_Simulada!U614-Tabla_ValidaciónMétodo!U614</f>
        <v>0</v>
      </c>
      <c r="U614" s="81" t="n">
        <f aca="false">Tabla_Simulada!V614-Tabla_ValidaciónMétodo!V614</f>
        <v>0</v>
      </c>
      <c r="V614" s="81" t="n">
        <f aca="false">Tabla_Simulada!W614-Tabla_ValidaciónMétodo!W614</f>
        <v>0</v>
      </c>
      <c r="W614" s="81" t="n">
        <f aca="false">Tabla_Simulada!X614-Tabla_ValidaciónMétodo!X614</f>
        <v>0</v>
      </c>
      <c r="X614" s="81" t="n">
        <f aca="false">Tabla_Simulada!Y614-Tabla_ValidaciónMétodo!Y614</f>
        <v>0</v>
      </c>
      <c r="Y614" s="81" t="n">
        <f aca="false">Tabla_Simulada!Z614-Tabla_ValidaciónMétodo!Z614</f>
        <v>0</v>
      </c>
      <c r="Z614" s="81" t="n">
        <f aca="false">Tabla_Simulada!AA614-Tabla_ValidaciónMétodo!AA614</f>
        <v>0</v>
      </c>
      <c r="AC614" s="91" t="n">
        <f aca="false">Tabla_Simulada!AD614-Tabla_ValidaciónMétodo!AD614</f>
        <v>0</v>
      </c>
      <c r="AD614" s="92" t="n">
        <f aca="false">Tabla_Simulada!AE614-Tabla_ValidaciónMétodo!AE614</f>
        <v>0</v>
      </c>
      <c r="AE614" s="93" t="n">
        <f aca="false">Tabla_Simulada!AF614-Tabla_ValidaciónMétodo!AF614</f>
        <v>0</v>
      </c>
      <c r="AF614" s="92" t="n">
        <f aca="false">Tabla_Simulada!AG614-Tabla_ValidaciónMétodo!AG614</f>
        <v>0</v>
      </c>
      <c r="AG614" s="92" t="n">
        <f aca="false">Tabla_Simulada!AH614-Tabla_ValidaciónMétodo!AH614</f>
        <v>0</v>
      </c>
      <c r="AH614" s="92" t="n">
        <f aca="false">Tabla_Simulada!AI614-Tabla_ValidaciónMétodo!AI614</f>
        <v>0</v>
      </c>
      <c r="AI614" s="92" t="n">
        <f aca="false">Tabla_Simulada!AJ614-Tabla_ValidaciónMétodo!AJ614</f>
        <v>0</v>
      </c>
      <c r="AJ614" s="92" t="n">
        <f aca="false">Tabla_Simulada!AK614-Tabla_ValidaciónMétodo!AK614</f>
        <v>0</v>
      </c>
      <c r="AK614" s="92" t="n">
        <f aca="false">Tabla_Simulada!AL614-Tabla_ValidaciónMétodo!AL614</f>
        <v>0</v>
      </c>
      <c r="AL614" s="92" t="n">
        <f aca="false">Tabla_Simulada!AM614-Tabla_ValidaciónMétodo!AM614</f>
        <v>0</v>
      </c>
      <c r="AM614" s="92" t="n">
        <f aca="false">Tabla_Simulada!AN614-Tabla_ValidaciónMétodo!AN614</f>
        <v>0</v>
      </c>
      <c r="AO614" s="94" t="n">
        <f aca="false">Tabla_Simulada!AP614-Tabla_ValidaciónMétodo!AP614</f>
        <v>0</v>
      </c>
      <c r="AP614" s="81" t="n">
        <f aca="false">Tabla_Simulada!AQ614-Tabla_ValidaciónMétodo!AQ614</f>
        <v>0</v>
      </c>
      <c r="AQ614" s="94" t="n">
        <f aca="false">Tabla_Simulada!AR614-Tabla_ValidaciónMétodo!AR614</f>
        <v>0</v>
      </c>
      <c r="AR614" s="81" t="n">
        <f aca="false">Tabla_Simulada!AS614-Tabla_ValidaciónMétodo!AS614</f>
        <v>0</v>
      </c>
      <c r="AS614" s="94" t="n">
        <f aca="false">Tabla_Simulada!AT614-Tabla_ValidaciónMétodo!AT614</f>
        <v>0</v>
      </c>
      <c r="AT614" s="81" t="n">
        <f aca="false">Tabla_Simulada!AU614-Tabla_ValidaciónMétodo!AU614</f>
        <v>0</v>
      </c>
      <c r="AU614" s="94" t="n">
        <f aca="false">Tabla_Simulada!AV614-Tabla_ValidaciónMétodo!AV614</f>
        <v>0</v>
      </c>
      <c r="AV614" s="81" t="n">
        <f aca="false">Tabla_Simulada!AW614-Tabla_ValidaciónMétodo!AW614</f>
        <v>0</v>
      </c>
      <c r="AW614" s="94" t="n">
        <f aca="false">Tabla_Simulada!AX614-Tabla_ValidaciónMétodo!AX614</f>
        <v>0</v>
      </c>
      <c r="AX614" s="81" t="n">
        <f aca="false">Tabla_Simulada!AY614-Tabla_ValidaciónMétodo!AY614</f>
        <v>0</v>
      </c>
    </row>
    <row r="615" customFormat="false" ht="13.8" hidden="false" customHeight="false" outlineLevel="0" collapsed="false">
      <c r="A615" s="89" t="s">
        <v>49</v>
      </c>
      <c r="B615" s="81" t="n">
        <f aca="false">Tabla_Simulada!B615-Tabla_ValidaciónMétodo!B615</f>
        <v>0</v>
      </c>
      <c r="C615" s="81" t="n">
        <f aca="false">Tabla_Simulada!C615-Tabla_ValidaciónMétodo!C615</f>
        <v>0</v>
      </c>
      <c r="D615" s="81" t="n">
        <f aca="false">Tabla_Simulada!D615-Tabla_ValidaciónMétodo!D615</f>
        <v>0</v>
      </c>
      <c r="E615" s="81" t="n">
        <f aca="false">Tabla_Simulada!E615-Tabla_ValidaciónMétodo!E615</f>
        <v>0</v>
      </c>
      <c r="F615" s="81" t="n">
        <f aca="false">Tabla_Simulada!F615-Tabla_ValidaciónMétodo!F615</f>
        <v>0</v>
      </c>
      <c r="G615" s="81" t="n">
        <f aca="false">Tabla_Simulada!G615-Tabla_ValidaciónMétodo!G615</f>
        <v>0</v>
      </c>
      <c r="H615" s="81" t="n">
        <f aca="false">Tabla_Simulada!H615-Tabla_ValidaciónMétodo!H615</f>
        <v>0</v>
      </c>
      <c r="I615" s="94" t="n">
        <f aca="false">Tabla_Simulada!I615-Tabla_ValidaciónMétodo!I615</f>
        <v>0</v>
      </c>
      <c r="J615" s="81" t="n">
        <f aca="false">Tabla_Simulada!J615-Tabla_ValidaciónMétodo!J615</f>
        <v>0</v>
      </c>
      <c r="K615" s="94" t="n">
        <f aca="false">Tabla_Simulada!K615-Tabla_ValidaciónMétodo!K615</f>
        <v>0</v>
      </c>
      <c r="L615" s="81" t="n">
        <f aca="false">Tabla_Simulada!L615-Tabla_ValidaciónMétodo!L615</f>
        <v>0</v>
      </c>
      <c r="M615" s="94" t="n">
        <f aca="false">Tabla_Simulada!M615-Tabla_ValidaciónMétodo!M615</f>
        <v>0</v>
      </c>
      <c r="N615" s="81" t="n">
        <f aca="false">Tabla_Simulada!N615-Tabla_ValidaciónMétodo!N615</f>
        <v>0</v>
      </c>
      <c r="O615" s="81" t="n">
        <f aca="false">Tabla_Simulada!O615-Tabla_ValidaciónMétodo!O615</f>
        <v>0</v>
      </c>
      <c r="P615" s="81" t="n">
        <f aca="false">Tabla_Simulada!P615-Tabla_ValidaciónMétodo!P615</f>
        <v>0</v>
      </c>
      <c r="Q615" s="81" t="n">
        <f aca="false">Tabla_Simulada!Q615-Tabla_ValidaciónMétodo!Q615</f>
        <v>0</v>
      </c>
      <c r="S615" s="81" t="n">
        <f aca="false">Tabla_Simulada!T615-Tabla_ValidaciónMétodo!T615</f>
        <v>0</v>
      </c>
      <c r="T615" s="81" t="n">
        <f aca="false">Tabla_Simulada!U615-Tabla_ValidaciónMétodo!U615</f>
        <v>0</v>
      </c>
      <c r="U615" s="81" t="n">
        <f aca="false">Tabla_Simulada!V615-Tabla_ValidaciónMétodo!V615</f>
        <v>0</v>
      </c>
      <c r="V615" s="81" t="n">
        <f aca="false">Tabla_Simulada!W615-Tabla_ValidaciónMétodo!W615</f>
        <v>0</v>
      </c>
      <c r="W615" s="81" t="n">
        <f aca="false">Tabla_Simulada!X615-Tabla_ValidaciónMétodo!X615</f>
        <v>0</v>
      </c>
      <c r="X615" s="81" t="n">
        <f aca="false">Tabla_Simulada!Y615-Tabla_ValidaciónMétodo!Y615</f>
        <v>0</v>
      </c>
      <c r="Y615" s="81" t="n">
        <f aca="false">Tabla_Simulada!Z615-Tabla_ValidaciónMétodo!Z615</f>
        <v>0</v>
      </c>
      <c r="Z615" s="81" t="n">
        <f aca="false">Tabla_Simulada!AA615-Tabla_ValidaciónMétodo!AA615</f>
        <v>0</v>
      </c>
      <c r="AC615" s="91" t="n">
        <f aca="false">Tabla_Simulada!AD615-Tabla_ValidaciónMétodo!AD615</f>
        <v>0</v>
      </c>
      <c r="AD615" s="92" t="n">
        <f aca="false">Tabla_Simulada!AE615-Tabla_ValidaciónMétodo!AE615</f>
        <v>0</v>
      </c>
      <c r="AE615" s="93" t="n">
        <f aca="false">Tabla_Simulada!AF615-Tabla_ValidaciónMétodo!AF615</f>
        <v>0</v>
      </c>
      <c r="AF615" s="92" t="n">
        <f aca="false">Tabla_Simulada!AG615-Tabla_ValidaciónMétodo!AG615</f>
        <v>0</v>
      </c>
      <c r="AG615" s="92" t="n">
        <f aca="false">Tabla_Simulada!AH615-Tabla_ValidaciónMétodo!AH615</f>
        <v>0</v>
      </c>
      <c r="AH615" s="92" t="n">
        <f aca="false">Tabla_Simulada!AI615-Tabla_ValidaciónMétodo!AI615</f>
        <v>0</v>
      </c>
      <c r="AI615" s="92" t="n">
        <f aca="false">Tabla_Simulada!AJ615-Tabla_ValidaciónMétodo!AJ615</f>
        <v>0</v>
      </c>
      <c r="AJ615" s="92" t="n">
        <f aca="false">Tabla_Simulada!AK615-Tabla_ValidaciónMétodo!AK615</f>
        <v>0</v>
      </c>
      <c r="AK615" s="92" t="n">
        <f aca="false">Tabla_Simulada!AL615-Tabla_ValidaciónMétodo!AL615</f>
        <v>0</v>
      </c>
      <c r="AL615" s="92" t="n">
        <f aca="false">Tabla_Simulada!AM615-Tabla_ValidaciónMétodo!AM615</f>
        <v>0</v>
      </c>
      <c r="AM615" s="92" t="n">
        <f aca="false">Tabla_Simulada!AN615-Tabla_ValidaciónMétodo!AN615</f>
        <v>0</v>
      </c>
      <c r="AO615" s="94" t="n">
        <f aca="false">Tabla_Simulada!AP615-Tabla_ValidaciónMétodo!AP615</f>
        <v>0</v>
      </c>
      <c r="AP615" s="81" t="n">
        <f aca="false">Tabla_Simulada!AQ615-Tabla_ValidaciónMétodo!AQ615</f>
        <v>0</v>
      </c>
      <c r="AQ615" s="94" t="n">
        <f aca="false">Tabla_Simulada!AR615-Tabla_ValidaciónMétodo!AR615</f>
        <v>0</v>
      </c>
      <c r="AR615" s="81" t="n">
        <f aca="false">Tabla_Simulada!AS615-Tabla_ValidaciónMétodo!AS615</f>
        <v>0</v>
      </c>
      <c r="AS615" s="94" t="n">
        <f aca="false">Tabla_Simulada!AT615-Tabla_ValidaciónMétodo!AT615</f>
        <v>0</v>
      </c>
      <c r="AT615" s="81" t="n">
        <f aca="false">Tabla_Simulada!AU615-Tabla_ValidaciónMétodo!AU615</f>
        <v>0</v>
      </c>
      <c r="AU615" s="94" t="n">
        <f aca="false">Tabla_Simulada!AV615-Tabla_ValidaciónMétodo!AV615</f>
        <v>0</v>
      </c>
      <c r="AV615" s="81" t="n">
        <f aca="false">Tabla_Simulada!AW615-Tabla_ValidaciónMétodo!AW615</f>
        <v>0</v>
      </c>
      <c r="AW615" s="94" t="n">
        <f aca="false">Tabla_Simulada!AX615-Tabla_ValidaciónMétodo!AX615</f>
        <v>0</v>
      </c>
      <c r="AX615" s="81" t="n">
        <f aca="false">Tabla_Simulada!AY615-Tabla_ValidaciónMétodo!AY615</f>
        <v>0</v>
      </c>
    </row>
    <row r="616" customFormat="false" ht="13.8" hidden="false" customHeight="false" outlineLevel="0" collapsed="false">
      <c r="A616" s="89" t="s">
        <v>50</v>
      </c>
      <c r="B616" s="81" t="n">
        <f aca="false">Tabla_Simulada!B616-Tabla_ValidaciónMétodo!B616</f>
        <v>0</v>
      </c>
      <c r="C616" s="81" t="n">
        <f aca="false">Tabla_Simulada!C616-Tabla_ValidaciónMétodo!C616</f>
        <v>0</v>
      </c>
      <c r="D616" s="81" t="n">
        <f aca="false">Tabla_Simulada!D616-Tabla_ValidaciónMétodo!D616</f>
        <v>0</v>
      </c>
      <c r="E616" s="81" t="n">
        <f aca="false">Tabla_Simulada!E616-Tabla_ValidaciónMétodo!E616</f>
        <v>0</v>
      </c>
      <c r="F616" s="81" t="n">
        <f aca="false">Tabla_Simulada!F616-Tabla_ValidaciónMétodo!F616</f>
        <v>0</v>
      </c>
      <c r="G616" s="81" t="n">
        <f aca="false">Tabla_Simulada!G616-Tabla_ValidaciónMétodo!G616</f>
        <v>0</v>
      </c>
      <c r="H616" s="81" t="n">
        <f aca="false">Tabla_Simulada!H616-Tabla_ValidaciónMétodo!H616</f>
        <v>0</v>
      </c>
      <c r="I616" s="94" t="n">
        <f aca="false">Tabla_Simulada!I616-Tabla_ValidaciónMétodo!I616</f>
        <v>0</v>
      </c>
      <c r="J616" s="81" t="n">
        <f aca="false">Tabla_Simulada!J616-Tabla_ValidaciónMétodo!J616</f>
        <v>0</v>
      </c>
      <c r="K616" s="94" t="n">
        <f aca="false">Tabla_Simulada!K616-Tabla_ValidaciónMétodo!K616</f>
        <v>0</v>
      </c>
      <c r="L616" s="81" t="n">
        <f aca="false">Tabla_Simulada!L616-Tabla_ValidaciónMétodo!L616</f>
        <v>0</v>
      </c>
      <c r="M616" s="94" t="n">
        <f aca="false">Tabla_Simulada!M616-Tabla_ValidaciónMétodo!M616</f>
        <v>0</v>
      </c>
      <c r="N616" s="81" t="n">
        <f aca="false">Tabla_Simulada!N616-Tabla_ValidaciónMétodo!N616</f>
        <v>0</v>
      </c>
      <c r="O616" s="81" t="n">
        <f aca="false">Tabla_Simulada!O616-Tabla_ValidaciónMétodo!O616</f>
        <v>0</v>
      </c>
      <c r="P616" s="81" t="n">
        <f aca="false">Tabla_Simulada!P616-Tabla_ValidaciónMétodo!P616</f>
        <v>0</v>
      </c>
      <c r="Q616" s="81" t="n">
        <f aca="false">Tabla_Simulada!Q616-Tabla_ValidaciónMétodo!Q616</f>
        <v>0</v>
      </c>
      <c r="S616" s="81" t="n">
        <f aca="false">Tabla_Simulada!T616-Tabla_ValidaciónMétodo!T616</f>
        <v>0</v>
      </c>
      <c r="T616" s="81" t="n">
        <f aca="false">Tabla_Simulada!U616-Tabla_ValidaciónMétodo!U616</f>
        <v>0</v>
      </c>
      <c r="U616" s="81" t="n">
        <f aca="false">Tabla_Simulada!V616-Tabla_ValidaciónMétodo!V616</f>
        <v>0</v>
      </c>
      <c r="V616" s="81" t="n">
        <f aca="false">Tabla_Simulada!W616-Tabla_ValidaciónMétodo!W616</f>
        <v>0</v>
      </c>
      <c r="W616" s="81" t="n">
        <f aca="false">Tabla_Simulada!X616-Tabla_ValidaciónMétodo!X616</f>
        <v>0</v>
      </c>
      <c r="X616" s="81" t="n">
        <f aca="false">Tabla_Simulada!Y616-Tabla_ValidaciónMétodo!Y616</f>
        <v>0</v>
      </c>
      <c r="Y616" s="81" t="n">
        <f aca="false">Tabla_Simulada!Z616-Tabla_ValidaciónMétodo!Z616</f>
        <v>0</v>
      </c>
      <c r="Z616" s="81" t="n">
        <f aca="false">Tabla_Simulada!AA616-Tabla_ValidaciónMétodo!AA616</f>
        <v>0</v>
      </c>
      <c r="AC616" s="91" t="n">
        <f aca="false">Tabla_Simulada!AD616-Tabla_ValidaciónMétodo!AD616</f>
        <v>0</v>
      </c>
      <c r="AD616" s="92" t="n">
        <f aca="false">Tabla_Simulada!AE616-Tabla_ValidaciónMétodo!AE616</f>
        <v>0</v>
      </c>
      <c r="AE616" s="93" t="n">
        <f aca="false">Tabla_Simulada!AF616-Tabla_ValidaciónMétodo!AF616</f>
        <v>0</v>
      </c>
      <c r="AF616" s="92" t="n">
        <f aca="false">Tabla_Simulada!AG616-Tabla_ValidaciónMétodo!AG616</f>
        <v>0</v>
      </c>
      <c r="AG616" s="92" t="n">
        <f aca="false">Tabla_Simulada!AH616-Tabla_ValidaciónMétodo!AH616</f>
        <v>0</v>
      </c>
      <c r="AH616" s="92" t="n">
        <f aca="false">Tabla_Simulada!AI616-Tabla_ValidaciónMétodo!AI616</f>
        <v>0</v>
      </c>
      <c r="AI616" s="92" t="n">
        <f aca="false">Tabla_Simulada!AJ616-Tabla_ValidaciónMétodo!AJ616</f>
        <v>0</v>
      </c>
      <c r="AJ616" s="92" t="n">
        <f aca="false">Tabla_Simulada!AK616-Tabla_ValidaciónMétodo!AK616</f>
        <v>0</v>
      </c>
      <c r="AK616" s="92" t="n">
        <f aca="false">Tabla_Simulada!AL616-Tabla_ValidaciónMétodo!AL616</f>
        <v>0</v>
      </c>
      <c r="AL616" s="92" t="n">
        <f aca="false">Tabla_Simulada!AM616-Tabla_ValidaciónMétodo!AM616</f>
        <v>0</v>
      </c>
      <c r="AM616" s="92" t="n">
        <f aca="false">Tabla_Simulada!AN616-Tabla_ValidaciónMétodo!AN616</f>
        <v>0</v>
      </c>
      <c r="AO616" s="94" t="n">
        <f aca="false">Tabla_Simulada!AP616-Tabla_ValidaciónMétodo!AP616</f>
        <v>0</v>
      </c>
      <c r="AP616" s="81" t="n">
        <f aca="false">Tabla_Simulada!AQ616-Tabla_ValidaciónMétodo!AQ616</f>
        <v>0</v>
      </c>
      <c r="AQ616" s="94" t="n">
        <f aca="false">Tabla_Simulada!AR616-Tabla_ValidaciónMétodo!AR616</f>
        <v>0</v>
      </c>
      <c r="AR616" s="81" t="n">
        <f aca="false">Tabla_Simulada!AS616-Tabla_ValidaciónMétodo!AS616</f>
        <v>0</v>
      </c>
      <c r="AS616" s="94" t="n">
        <f aca="false">Tabla_Simulada!AT616-Tabla_ValidaciónMétodo!AT616</f>
        <v>0</v>
      </c>
      <c r="AT616" s="81" t="n">
        <f aca="false">Tabla_Simulada!AU616-Tabla_ValidaciónMétodo!AU616</f>
        <v>0</v>
      </c>
      <c r="AU616" s="94" t="n">
        <f aca="false">Tabla_Simulada!AV616-Tabla_ValidaciónMétodo!AV616</f>
        <v>0</v>
      </c>
      <c r="AV616" s="81" t="n">
        <f aca="false">Tabla_Simulada!AW616-Tabla_ValidaciónMétodo!AW616</f>
        <v>0</v>
      </c>
      <c r="AW616" s="94" t="n">
        <f aca="false">Tabla_Simulada!AX616-Tabla_ValidaciónMétodo!AX616</f>
        <v>0</v>
      </c>
      <c r="AX616" s="81" t="n">
        <f aca="false">Tabla_Simulada!AY616-Tabla_ValidaciónMétodo!AY616</f>
        <v>0</v>
      </c>
    </row>
    <row r="617" customFormat="false" ht="13.8" hidden="false" customHeight="false" outlineLevel="0" collapsed="false">
      <c r="A617" s="89" t="s">
        <v>51</v>
      </c>
      <c r="B617" s="81" t="n">
        <f aca="false">Tabla_Simulada!B617-Tabla_ValidaciónMétodo!B617</f>
        <v>0</v>
      </c>
      <c r="C617" s="81" t="n">
        <f aca="false">Tabla_Simulada!C617-Tabla_ValidaciónMétodo!C617</f>
        <v>0</v>
      </c>
      <c r="D617" s="81" t="n">
        <f aca="false">Tabla_Simulada!D617-Tabla_ValidaciónMétodo!D617</f>
        <v>0</v>
      </c>
      <c r="E617" s="81" t="n">
        <f aca="false">Tabla_Simulada!E617-Tabla_ValidaciónMétodo!E617</f>
        <v>0</v>
      </c>
      <c r="F617" s="81" t="n">
        <f aca="false">Tabla_Simulada!F617-Tabla_ValidaciónMétodo!F617</f>
        <v>0</v>
      </c>
      <c r="G617" s="81" t="n">
        <f aca="false">Tabla_Simulada!G617-Tabla_ValidaciónMétodo!G617</f>
        <v>0</v>
      </c>
      <c r="H617" s="81" t="n">
        <f aca="false">Tabla_Simulada!H617-Tabla_ValidaciónMétodo!H617</f>
        <v>0</v>
      </c>
      <c r="I617" s="94" t="n">
        <f aca="false">Tabla_Simulada!I617-Tabla_ValidaciónMétodo!I617</f>
        <v>0</v>
      </c>
      <c r="J617" s="81" t="n">
        <f aca="false">Tabla_Simulada!J617-Tabla_ValidaciónMétodo!J617</f>
        <v>0</v>
      </c>
      <c r="K617" s="94" t="n">
        <f aca="false">Tabla_Simulada!K617-Tabla_ValidaciónMétodo!K617</f>
        <v>0</v>
      </c>
      <c r="L617" s="81" t="n">
        <f aca="false">Tabla_Simulada!L617-Tabla_ValidaciónMétodo!L617</f>
        <v>0</v>
      </c>
      <c r="M617" s="94" t="n">
        <f aca="false">Tabla_Simulada!M617-Tabla_ValidaciónMétodo!M617</f>
        <v>0</v>
      </c>
      <c r="N617" s="81" t="n">
        <f aca="false">Tabla_Simulada!N617-Tabla_ValidaciónMétodo!N617</f>
        <v>0</v>
      </c>
      <c r="O617" s="81" t="n">
        <f aca="false">Tabla_Simulada!O617-Tabla_ValidaciónMétodo!O617</f>
        <v>0</v>
      </c>
      <c r="P617" s="81" t="n">
        <f aca="false">Tabla_Simulada!P617-Tabla_ValidaciónMétodo!P617</f>
        <v>0</v>
      </c>
      <c r="Q617" s="81" t="n">
        <f aca="false">Tabla_Simulada!Q617-Tabla_ValidaciónMétodo!Q617</f>
        <v>0</v>
      </c>
      <c r="S617" s="81" t="n">
        <f aca="false">Tabla_Simulada!T617-Tabla_ValidaciónMétodo!T617</f>
        <v>0</v>
      </c>
      <c r="T617" s="81" t="n">
        <f aca="false">Tabla_Simulada!U617-Tabla_ValidaciónMétodo!U617</f>
        <v>0</v>
      </c>
      <c r="U617" s="81" t="n">
        <f aca="false">Tabla_Simulada!V617-Tabla_ValidaciónMétodo!V617</f>
        <v>0</v>
      </c>
      <c r="V617" s="81" t="n">
        <f aca="false">Tabla_Simulada!W617-Tabla_ValidaciónMétodo!W617</f>
        <v>0</v>
      </c>
      <c r="W617" s="81" t="n">
        <f aca="false">Tabla_Simulada!X617-Tabla_ValidaciónMétodo!X617</f>
        <v>0</v>
      </c>
      <c r="X617" s="81" t="n">
        <f aca="false">Tabla_Simulada!Y617-Tabla_ValidaciónMétodo!Y617</f>
        <v>0</v>
      </c>
      <c r="Y617" s="81" t="n">
        <f aca="false">Tabla_Simulada!Z617-Tabla_ValidaciónMétodo!Z617</f>
        <v>0</v>
      </c>
      <c r="Z617" s="81" t="n">
        <f aca="false">Tabla_Simulada!AA617-Tabla_ValidaciónMétodo!AA617</f>
        <v>0</v>
      </c>
      <c r="AC617" s="91" t="n">
        <f aca="false">Tabla_Simulada!AD617-Tabla_ValidaciónMétodo!AD617</f>
        <v>0</v>
      </c>
      <c r="AD617" s="92" t="n">
        <f aca="false">Tabla_Simulada!AE617-Tabla_ValidaciónMétodo!AE617</f>
        <v>0</v>
      </c>
      <c r="AE617" s="93" t="n">
        <f aca="false">Tabla_Simulada!AF617-Tabla_ValidaciónMétodo!AF617</f>
        <v>0</v>
      </c>
      <c r="AF617" s="92" t="n">
        <f aca="false">Tabla_Simulada!AG617-Tabla_ValidaciónMétodo!AG617</f>
        <v>0</v>
      </c>
      <c r="AG617" s="92" t="n">
        <f aca="false">Tabla_Simulada!AH617-Tabla_ValidaciónMétodo!AH617</f>
        <v>0</v>
      </c>
      <c r="AH617" s="92" t="n">
        <f aca="false">Tabla_Simulada!AI617-Tabla_ValidaciónMétodo!AI617</f>
        <v>0</v>
      </c>
      <c r="AI617" s="92" t="n">
        <f aca="false">Tabla_Simulada!AJ617-Tabla_ValidaciónMétodo!AJ617</f>
        <v>0</v>
      </c>
      <c r="AJ617" s="92" t="n">
        <f aca="false">Tabla_Simulada!AK617-Tabla_ValidaciónMétodo!AK617</f>
        <v>0</v>
      </c>
      <c r="AK617" s="92" t="n">
        <f aca="false">Tabla_Simulada!AL617-Tabla_ValidaciónMétodo!AL617</f>
        <v>0</v>
      </c>
      <c r="AL617" s="92" t="n">
        <f aca="false">Tabla_Simulada!AM617-Tabla_ValidaciónMétodo!AM617</f>
        <v>0</v>
      </c>
      <c r="AM617" s="92" t="n">
        <f aca="false">Tabla_Simulada!AN617-Tabla_ValidaciónMétodo!AN617</f>
        <v>0</v>
      </c>
      <c r="AO617" s="94" t="n">
        <f aca="false">Tabla_Simulada!AP617-Tabla_ValidaciónMétodo!AP617</f>
        <v>0</v>
      </c>
      <c r="AP617" s="81" t="n">
        <f aca="false">Tabla_Simulada!AQ617-Tabla_ValidaciónMétodo!AQ617</f>
        <v>0</v>
      </c>
      <c r="AQ617" s="94" t="n">
        <f aca="false">Tabla_Simulada!AR617-Tabla_ValidaciónMétodo!AR617</f>
        <v>0</v>
      </c>
      <c r="AR617" s="81" t="n">
        <f aca="false">Tabla_Simulada!AS617-Tabla_ValidaciónMétodo!AS617</f>
        <v>0</v>
      </c>
      <c r="AS617" s="94" t="n">
        <f aca="false">Tabla_Simulada!AT617-Tabla_ValidaciónMétodo!AT617</f>
        <v>0</v>
      </c>
      <c r="AT617" s="81" t="n">
        <f aca="false">Tabla_Simulada!AU617-Tabla_ValidaciónMétodo!AU617</f>
        <v>0</v>
      </c>
      <c r="AU617" s="94" t="n">
        <f aca="false">Tabla_Simulada!AV617-Tabla_ValidaciónMétodo!AV617</f>
        <v>0</v>
      </c>
      <c r="AV617" s="81" t="n">
        <f aca="false">Tabla_Simulada!AW617-Tabla_ValidaciónMétodo!AW617</f>
        <v>0</v>
      </c>
      <c r="AW617" s="94" t="n">
        <f aca="false">Tabla_Simulada!AX617-Tabla_ValidaciónMétodo!AX617</f>
        <v>0</v>
      </c>
      <c r="AX617" s="81" t="n">
        <f aca="false">Tabla_Simulada!AY617-Tabla_ValidaciónMétodo!AY617</f>
        <v>0</v>
      </c>
    </row>
    <row r="618" customFormat="false" ht="13.8" hidden="false" customHeight="false" outlineLevel="0" collapsed="false">
      <c r="A618" s="89" t="s">
        <v>52</v>
      </c>
      <c r="B618" s="81" t="n">
        <f aca="false">Tabla_Simulada!B618-Tabla_ValidaciónMétodo!B618</f>
        <v>0</v>
      </c>
      <c r="C618" s="81" t="n">
        <f aca="false">Tabla_Simulada!C618-Tabla_ValidaciónMétodo!C618</f>
        <v>0</v>
      </c>
      <c r="D618" s="81" t="n">
        <f aca="false">Tabla_Simulada!D618-Tabla_ValidaciónMétodo!D618</f>
        <v>0</v>
      </c>
      <c r="E618" s="81" t="n">
        <f aca="false">Tabla_Simulada!E618-Tabla_ValidaciónMétodo!E618</f>
        <v>0</v>
      </c>
      <c r="F618" s="81" t="n">
        <f aca="false">Tabla_Simulada!F618-Tabla_ValidaciónMétodo!F618</f>
        <v>0</v>
      </c>
      <c r="G618" s="81" t="n">
        <f aca="false">Tabla_Simulada!G618-Tabla_ValidaciónMétodo!G618</f>
        <v>0</v>
      </c>
      <c r="H618" s="81" t="n">
        <f aca="false">Tabla_Simulada!H618-Tabla_ValidaciónMétodo!H618</f>
        <v>0</v>
      </c>
      <c r="I618" s="94" t="n">
        <f aca="false">Tabla_Simulada!I618-Tabla_ValidaciónMétodo!I618</f>
        <v>0</v>
      </c>
      <c r="J618" s="81" t="n">
        <f aca="false">Tabla_Simulada!J618-Tabla_ValidaciónMétodo!J618</f>
        <v>0</v>
      </c>
      <c r="K618" s="94" t="n">
        <f aca="false">Tabla_Simulada!K618-Tabla_ValidaciónMétodo!K618</f>
        <v>0</v>
      </c>
      <c r="L618" s="81" t="n">
        <f aca="false">Tabla_Simulada!L618-Tabla_ValidaciónMétodo!L618</f>
        <v>0</v>
      </c>
      <c r="M618" s="94" t="n">
        <f aca="false">Tabla_Simulada!M618-Tabla_ValidaciónMétodo!M618</f>
        <v>0</v>
      </c>
      <c r="N618" s="81" t="n">
        <f aca="false">Tabla_Simulada!N618-Tabla_ValidaciónMétodo!N618</f>
        <v>0</v>
      </c>
      <c r="O618" s="81" t="n">
        <f aca="false">Tabla_Simulada!O618-Tabla_ValidaciónMétodo!O618</f>
        <v>0</v>
      </c>
      <c r="P618" s="81" t="n">
        <f aca="false">Tabla_Simulada!P618-Tabla_ValidaciónMétodo!P618</f>
        <v>0</v>
      </c>
      <c r="Q618" s="81" t="n">
        <f aca="false">Tabla_Simulada!Q618-Tabla_ValidaciónMétodo!Q618</f>
        <v>0</v>
      </c>
      <c r="S618" s="81" t="n">
        <f aca="false">Tabla_Simulada!T618-Tabla_ValidaciónMétodo!T618</f>
        <v>0</v>
      </c>
      <c r="T618" s="81" t="n">
        <f aca="false">Tabla_Simulada!U618-Tabla_ValidaciónMétodo!U618</f>
        <v>0</v>
      </c>
      <c r="U618" s="81" t="n">
        <f aca="false">Tabla_Simulada!V618-Tabla_ValidaciónMétodo!V618</f>
        <v>0</v>
      </c>
      <c r="V618" s="81" t="n">
        <f aca="false">Tabla_Simulada!W618-Tabla_ValidaciónMétodo!W618</f>
        <v>0</v>
      </c>
      <c r="W618" s="81" t="n">
        <f aca="false">Tabla_Simulada!X618-Tabla_ValidaciónMétodo!X618</f>
        <v>0</v>
      </c>
      <c r="X618" s="81" t="n">
        <f aca="false">Tabla_Simulada!Y618-Tabla_ValidaciónMétodo!Y618</f>
        <v>0</v>
      </c>
      <c r="Y618" s="81" t="n">
        <f aca="false">Tabla_Simulada!Z618-Tabla_ValidaciónMétodo!Z618</f>
        <v>0</v>
      </c>
      <c r="Z618" s="81" t="n">
        <f aca="false">Tabla_Simulada!AA618-Tabla_ValidaciónMétodo!AA618</f>
        <v>0</v>
      </c>
      <c r="AC618" s="91" t="n">
        <f aca="false">Tabla_Simulada!AD618-Tabla_ValidaciónMétodo!AD618</f>
        <v>0</v>
      </c>
      <c r="AD618" s="92" t="n">
        <f aca="false">Tabla_Simulada!AE618-Tabla_ValidaciónMétodo!AE618</f>
        <v>0</v>
      </c>
      <c r="AE618" s="93" t="n">
        <f aca="false">Tabla_Simulada!AF618-Tabla_ValidaciónMétodo!AF618</f>
        <v>0</v>
      </c>
      <c r="AF618" s="92" t="n">
        <f aca="false">Tabla_Simulada!AG618-Tabla_ValidaciónMétodo!AG618</f>
        <v>0</v>
      </c>
      <c r="AG618" s="92" t="n">
        <f aca="false">Tabla_Simulada!AH618-Tabla_ValidaciónMétodo!AH618</f>
        <v>0</v>
      </c>
      <c r="AH618" s="92" t="n">
        <f aca="false">Tabla_Simulada!AI618-Tabla_ValidaciónMétodo!AI618</f>
        <v>0</v>
      </c>
      <c r="AI618" s="92" t="n">
        <f aca="false">Tabla_Simulada!AJ618-Tabla_ValidaciónMétodo!AJ618</f>
        <v>0</v>
      </c>
      <c r="AJ618" s="92" t="n">
        <f aca="false">Tabla_Simulada!AK618-Tabla_ValidaciónMétodo!AK618</f>
        <v>0</v>
      </c>
      <c r="AK618" s="92" t="n">
        <f aca="false">Tabla_Simulada!AL618-Tabla_ValidaciónMétodo!AL618</f>
        <v>0</v>
      </c>
      <c r="AL618" s="92" t="n">
        <f aca="false">Tabla_Simulada!AM618-Tabla_ValidaciónMétodo!AM618</f>
        <v>0</v>
      </c>
      <c r="AM618" s="92" t="n">
        <f aca="false">Tabla_Simulada!AN618-Tabla_ValidaciónMétodo!AN618</f>
        <v>0</v>
      </c>
      <c r="AO618" s="94" t="n">
        <f aca="false">Tabla_Simulada!AP618-Tabla_ValidaciónMétodo!AP618</f>
        <v>0</v>
      </c>
      <c r="AP618" s="81" t="n">
        <f aca="false">Tabla_Simulada!AQ618-Tabla_ValidaciónMétodo!AQ618</f>
        <v>0</v>
      </c>
      <c r="AQ618" s="94" t="n">
        <f aca="false">Tabla_Simulada!AR618-Tabla_ValidaciónMétodo!AR618</f>
        <v>0</v>
      </c>
      <c r="AR618" s="81" t="n">
        <f aca="false">Tabla_Simulada!AS618-Tabla_ValidaciónMétodo!AS618</f>
        <v>0</v>
      </c>
      <c r="AS618" s="94" t="n">
        <f aca="false">Tabla_Simulada!AT618-Tabla_ValidaciónMétodo!AT618</f>
        <v>0</v>
      </c>
      <c r="AT618" s="81" t="n">
        <f aca="false">Tabla_Simulada!AU618-Tabla_ValidaciónMétodo!AU618</f>
        <v>0</v>
      </c>
      <c r="AU618" s="94" t="n">
        <f aca="false">Tabla_Simulada!AV618-Tabla_ValidaciónMétodo!AV618</f>
        <v>0</v>
      </c>
      <c r="AV618" s="81" t="n">
        <f aca="false">Tabla_Simulada!AW618-Tabla_ValidaciónMétodo!AW618</f>
        <v>0</v>
      </c>
      <c r="AW618" s="94" t="n">
        <f aca="false">Tabla_Simulada!AX618-Tabla_ValidaciónMétodo!AX618</f>
        <v>0</v>
      </c>
      <c r="AX618" s="81" t="n">
        <f aca="false">Tabla_Simulada!AY618-Tabla_ValidaciónMétodo!AY618</f>
        <v>0</v>
      </c>
    </row>
    <row r="619" customFormat="false" ht="13.8" hidden="false" customHeight="false" outlineLevel="0" collapsed="false">
      <c r="A619" s="89" t="s">
        <v>53</v>
      </c>
      <c r="B619" s="81" t="n">
        <f aca="false">Tabla_Simulada!B619-Tabla_ValidaciónMétodo!B619</f>
        <v>0</v>
      </c>
      <c r="C619" s="81" t="n">
        <f aca="false">Tabla_Simulada!C619-Tabla_ValidaciónMétodo!C619</f>
        <v>0</v>
      </c>
      <c r="D619" s="81" t="n">
        <f aca="false">Tabla_Simulada!D619-Tabla_ValidaciónMétodo!D619</f>
        <v>0</v>
      </c>
      <c r="E619" s="81" t="n">
        <f aca="false">Tabla_Simulada!E619-Tabla_ValidaciónMétodo!E619</f>
        <v>0</v>
      </c>
      <c r="F619" s="81" t="n">
        <f aca="false">Tabla_Simulada!F619-Tabla_ValidaciónMétodo!F619</f>
        <v>0</v>
      </c>
      <c r="G619" s="81" t="n">
        <f aca="false">Tabla_Simulada!G619-Tabla_ValidaciónMétodo!G619</f>
        <v>0</v>
      </c>
      <c r="H619" s="81" t="n">
        <f aca="false">Tabla_Simulada!H619-Tabla_ValidaciónMétodo!H619</f>
        <v>0</v>
      </c>
      <c r="I619" s="94" t="n">
        <f aca="false">Tabla_Simulada!I619-Tabla_ValidaciónMétodo!I619</f>
        <v>0</v>
      </c>
      <c r="J619" s="81" t="n">
        <f aca="false">Tabla_Simulada!J619-Tabla_ValidaciónMétodo!J619</f>
        <v>0</v>
      </c>
      <c r="K619" s="94" t="n">
        <f aca="false">Tabla_Simulada!K619-Tabla_ValidaciónMétodo!K619</f>
        <v>0</v>
      </c>
      <c r="L619" s="81" t="n">
        <f aca="false">Tabla_Simulada!L619-Tabla_ValidaciónMétodo!L619</f>
        <v>0</v>
      </c>
      <c r="M619" s="94" t="n">
        <f aca="false">Tabla_Simulada!M619-Tabla_ValidaciónMétodo!M619</f>
        <v>0</v>
      </c>
      <c r="N619" s="81" t="n">
        <f aca="false">Tabla_Simulada!N619-Tabla_ValidaciónMétodo!N619</f>
        <v>0</v>
      </c>
      <c r="O619" s="81" t="n">
        <f aca="false">Tabla_Simulada!O619-Tabla_ValidaciónMétodo!O619</f>
        <v>0</v>
      </c>
      <c r="P619" s="81" t="n">
        <f aca="false">Tabla_Simulada!P619-Tabla_ValidaciónMétodo!P619</f>
        <v>0</v>
      </c>
      <c r="Q619" s="81" t="n">
        <f aca="false">Tabla_Simulada!Q619-Tabla_ValidaciónMétodo!Q619</f>
        <v>0</v>
      </c>
      <c r="S619" s="81" t="n">
        <f aca="false">Tabla_Simulada!T619-Tabla_ValidaciónMétodo!T619</f>
        <v>0</v>
      </c>
      <c r="T619" s="81" t="n">
        <f aca="false">Tabla_Simulada!U619-Tabla_ValidaciónMétodo!U619</f>
        <v>0</v>
      </c>
      <c r="U619" s="81" t="n">
        <f aca="false">Tabla_Simulada!V619-Tabla_ValidaciónMétodo!V619</f>
        <v>0</v>
      </c>
      <c r="V619" s="81" t="n">
        <f aca="false">Tabla_Simulada!W619-Tabla_ValidaciónMétodo!W619</f>
        <v>0</v>
      </c>
      <c r="W619" s="81" t="n">
        <f aca="false">Tabla_Simulada!X619-Tabla_ValidaciónMétodo!X619</f>
        <v>0</v>
      </c>
      <c r="X619" s="81" t="n">
        <f aca="false">Tabla_Simulada!Y619-Tabla_ValidaciónMétodo!Y619</f>
        <v>0</v>
      </c>
      <c r="Y619" s="81" t="n">
        <f aca="false">Tabla_Simulada!Z619-Tabla_ValidaciónMétodo!Z619</f>
        <v>0</v>
      </c>
      <c r="Z619" s="81" t="n">
        <f aca="false">Tabla_Simulada!AA619-Tabla_ValidaciónMétodo!AA619</f>
        <v>0</v>
      </c>
      <c r="AC619" s="91" t="n">
        <f aca="false">Tabla_Simulada!AD619-Tabla_ValidaciónMétodo!AD619</f>
        <v>0</v>
      </c>
      <c r="AD619" s="92" t="n">
        <f aca="false">Tabla_Simulada!AE619-Tabla_ValidaciónMétodo!AE619</f>
        <v>0</v>
      </c>
      <c r="AE619" s="93" t="n">
        <f aca="false">Tabla_Simulada!AF619-Tabla_ValidaciónMétodo!AF619</f>
        <v>0</v>
      </c>
      <c r="AF619" s="92" t="n">
        <f aca="false">Tabla_Simulada!AG619-Tabla_ValidaciónMétodo!AG619</f>
        <v>0</v>
      </c>
      <c r="AG619" s="92" t="n">
        <f aca="false">Tabla_Simulada!AH619-Tabla_ValidaciónMétodo!AH619</f>
        <v>0</v>
      </c>
      <c r="AH619" s="92" t="n">
        <f aca="false">Tabla_Simulada!AI619-Tabla_ValidaciónMétodo!AI619</f>
        <v>0</v>
      </c>
      <c r="AI619" s="92" t="n">
        <f aca="false">Tabla_Simulada!AJ619-Tabla_ValidaciónMétodo!AJ619</f>
        <v>0</v>
      </c>
      <c r="AJ619" s="92" t="n">
        <f aca="false">Tabla_Simulada!AK619-Tabla_ValidaciónMétodo!AK619</f>
        <v>0</v>
      </c>
      <c r="AK619" s="92" t="n">
        <f aca="false">Tabla_Simulada!AL619-Tabla_ValidaciónMétodo!AL619</f>
        <v>0</v>
      </c>
      <c r="AL619" s="92" t="n">
        <f aca="false">Tabla_Simulada!AM619-Tabla_ValidaciónMétodo!AM619</f>
        <v>0</v>
      </c>
      <c r="AM619" s="92" t="n">
        <f aca="false">Tabla_Simulada!AN619-Tabla_ValidaciónMétodo!AN619</f>
        <v>0</v>
      </c>
      <c r="AO619" s="94" t="n">
        <f aca="false">Tabla_Simulada!AP619-Tabla_ValidaciónMétodo!AP619</f>
        <v>0</v>
      </c>
      <c r="AP619" s="81" t="n">
        <f aca="false">Tabla_Simulada!AQ619-Tabla_ValidaciónMétodo!AQ619</f>
        <v>0</v>
      </c>
      <c r="AQ619" s="94" t="n">
        <f aca="false">Tabla_Simulada!AR619-Tabla_ValidaciónMétodo!AR619</f>
        <v>0</v>
      </c>
      <c r="AR619" s="81" t="n">
        <f aca="false">Tabla_Simulada!AS619-Tabla_ValidaciónMétodo!AS619</f>
        <v>0</v>
      </c>
      <c r="AS619" s="94" t="n">
        <f aca="false">Tabla_Simulada!AT619-Tabla_ValidaciónMétodo!AT619</f>
        <v>0</v>
      </c>
      <c r="AT619" s="81" t="n">
        <f aca="false">Tabla_Simulada!AU619-Tabla_ValidaciónMétodo!AU619</f>
        <v>0</v>
      </c>
      <c r="AU619" s="94" t="n">
        <f aca="false">Tabla_Simulada!AV619-Tabla_ValidaciónMétodo!AV619</f>
        <v>0</v>
      </c>
      <c r="AV619" s="81" t="n">
        <f aca="false">Tabla_Simulada!AW619-Tabla_ValidaciónMétodo!AW619</f>
        <v>0</v>
      </c>
      <c r="AW619" s="94" t="n">
        <f aca="false">Tabla_Simulada!AX619-Tabla_ValidaciónMétodo!AX619</f>
        <v>0</v>
      </c>
      <c r="AX619" s="81" t="n">
        <f aca="false">Tabla_Simulada!AY619-Tabla_ValidaciónMétodo!AY619</f>
        <v>0</v>
      </c>
    </row>
    <row r="620" customFormat="false" ht="13.8" hidden="false" customHeight="false" outlineLevel="0" collapsed="false">
      <c r="A620" s="89" t="s">
        <v>54</v>
      </c>
      <c r="B620" s="81" t="n">
        <f aca="false">Tabla_Simulada!B620-Tabla_ValidaciónMétodo!B620</f>
        <v>0</v>
      </c>
      <c r="C620" s="81" t="n">
        <f aca="false">Tabla_Simulada!C620-Tabla_ValidaciónMétodo!C620</f>
        <v>0</v>
      </c>
      <c r="D620" s="81" t="n">
        <f aca="false">Tabla_Simulada!D620-Tabla_ValidaciónMétodo!D620</f>
        <v>0</v>
      </c>
      <c r="E620" s="81" t="n">
        <f aca="false">Tabla_Simulada!E620-Tabla_ValidaciónMétodo!E620</f>
        <v>0</v>
      </c>
      <c r="F620" s="81" t="n">
        <f aca="false">Tabla_Simulada!F620-Tabla_ValidaciónMétodo!F620</f>
        <v>0</v>
      </c>
      <c r="G620" s="81" t="n">
        <f aca="false">Tabla_Simulada!G620-Tabla_ValidaciónMétodo!G620</f>
        <v>0</v>
      </c>
      <c r="H620" s="81" t="n">
        <f aca="false">Tabla_Simulada!H620-Tabla_ValidaciónMétodo!H620</f>
        <v>0</v>
      </c>
      <c r="I620" s="94" t="n">
        <f aca="false">Tabla_Simulada!I620-Tabla_ValidaciónMétodo!I620</f>
        <v>0</v>
      </c>
      <c r="J620" s="81" t="n">
        <f aca="false">Tabla_Simulada!J620-Tabla_ValidaciónMétodo!J620</f>
        <v>0</v>
      </c>
      <c r="K620" s="94" t="n">
        <f aca="false">Tabla_Simulada!K620-Tabla_ValidaciónMétodo!K620</f>
        <v>0</v>
      </c>
      <c r="L620" s="81" t="n">
        <f aca="false">Tabla_Simulada!L620-Tabla_ValidaciónMétodo!L620</f>
        <v>0</v>
      </c>
      <c r="M620" s="94" t="n">
        <f aca="false">Tabla_Simulada!M620-Tabla_ValidaciónMétodo!M620</f>
        <v>0</v>
      </c>
      <c r="N620" s="81" t="n">
        <f aca="false">Tabla_Simulada!N620-Tabla_ValidaciónMétodo!N620</f>
        <v>0</v>
      </c>
      <c r="O620" s="81" t="n">
        <f aca="false">Tabla_Simulada!O620-Tabla_ValidaciónMétodo!O620</f>
        <v>0</v>
      </c>
      <c r="P620" s="81" t="n">
        <f aca="false">Tabla_Simulada!P620-Tabla_ValidaciónMétodo!P620</f>
        <v>0</v>
      </c>
      <c r="Q620" s="81" t="n">
        <f aca="false">Tabla_Simulada!Q620-Tabla_ValidaciónMétodo!Q620</f>
        <v>0</v>
      </c>
      <c r="S620" s="81" t="n">
        <f aca="false">Tabla_Simulada!T620-Tabla_ValidaciónMétodo!T620</f>
        <v>0</v>
      </c>
      <c r="T620" s="81" t="n">
        <f aca="false">Tabla_Simulada!U620-Tabla_ValidaciónMétodo!U620</f>
        <v>0</v>
      </c>
      <c r="U620" s="81" t="n">
        <f aca="false">Tabla_Simulada!V620-Tabla_ValidaciónMétodo!V620</f>
        <v>0</v>
      </c>
      <c r="V620" s="81" t="n">
        <f aca="false">Tabla_Simulada!W620-Tabla_ValidaciónMétodo!W620</f>
        <v>0</v>
      </c>
      <c r="W620" s="81" t="n">
        <f aca="false">Tabla_Simulada!X620-Tabla_ValidaciónMétodo!X620</f>
        <v>0</v>
      </c>
      <c r="X620" s="81" t="n">
        <f aca="false">Tabla_Simulada!Y620-Tabla_ValidaciónMétodo!Y620</f>
        <v>0</v>
      </c>
      <c r="Y620" s="81" t="n">
        <f aca="false">Tabla_Simulada!Z620-Tabla_ValidaciónMétodo!Z620</f>
        <v>0</v>
      </c>
      <c r="Z620" s="81" t="n">
        <f aca="false">Tabla_Simulada!AA620-Tabla_ValidaciónMétodo!AA620</f>
        <v>0</v>
      </c>
      <c r="AC620" s="91" t="n">
        <f aca="false">Tabla_Simulada!AD620-Tabla_ValidaciónMétodo!AD620</f>
        <v>0</v>
      </c>
      <c r="AD620" s="92" t="n">
        <f aca="false">Tabla_Simulada!AE620-Tabla_ValidaciónMétodo!AE620</f>
        <v>0</v>
      </c>
      <c r="AE620" s="93" t="n">
        <f aca="false">Tabla_Simulada!AF620-Tabla_ValidaciónMétodo!AF620</f>
        <v>0</v>
      </c>
      <c r="AF620" s="92" t="n">
        <f aca="false">Tabla_Simulada!AG620-Tabla_ValidaciónMétodo!AG620</f>
        <v>0</v>
      </c>
      <c r="AG620" s="92" t="n">
        <f aca="false">Tabla_Simulada!AH620-Tabla_ValidaciónMétodo!AH620</f>
        <v>0</v>
      </c>
      <c r="AH620" s="92" t="n">
        <f aca="false">Tabla_Simulada!AI620-Tabla_ValidaciónMétodo!AI620</f>
        <v>0</v>
      </c>
      <c r="AI620" s="92" t="n">
        <f aca="false">Tabla_Simulada!AJ620-Tabla_ValidaciónMétodo!AJ620</f>
        <v>0</v>
      </c>
      <c r="AJ620" s="92" t="n">
        <f aca="false">Tabla_Simulada!AK620-Tabla_ValidaciónMétodo!AK620</f>
        <v>0</v>
      </c>
      <c r="AK620" s="92" t="n">
        <f aca="false">Tabla_Simulada!AL620-Tabla_ValidaciónMétodo!AL620</f>
        <v>0</v>
      </c>
      <c r="AL620" s="92" t="n">
        <f aca="false">Tabla_Simulada!AM620-Tabla_ValidaciónMétodo!AM620</f>
        <v>0</v>
      </c>
      <c r="AM620" s="92" t="n">
        <f aca="false">Tabla_Simulada!AN620-Tabla_ValidaciónMétodo!AN620</f>
        <v>0</v>
      </c>
      <c r="AO620" s="94" t="n">
        <f aca="false">Tabla_Simulada!AP620-Tabla_ValidaciónMétodo!AP620</f>
        <v>0</v>
      </c>
      <c r="AP620" s="81" t="n">
        <f aca="false">Tabla_Simulada!AQ620-Tabla_ValidaciónMétodo!AQ620</f>
        <v>0</v>
      </c>
      <c r="AQ620" s="94" t="n">
        <f aca="false">Tabla_Simulada!AR620-Tabla_ValidaciónMétodo!AR620</f>
        <v>0</v>
      </c>
      <c r="AR620" s="81" t="n">
        <f aca="false">Tabla_Simulada!AS620-Tabla_ValidaciónMétodo!AS620</f>
        <v>0</v>
      </c>
      <c r="AS620" s="94" t="n">
        <f aca="false">Tabla_Simulada!AT620-Tabla_ValidaciónMétodo!AT620</f>
        <v>0</v>
      </c>
      <c r="AT620" s="81" t="n">
        <f aca="false">Tabla_Simulada!AU620-Tabla_ValidaciónMétodo!AU620</f>
        <v>0</v>
      </c>
      <c r="AU620" s="94" t="n">
        <f aca="false">Tabla_Simulada!AV620-Tabla_ValidaciónMétodo!AV620</f>
        <v>0</v>
      </c>
      <c r="AV620" s="81" t="n">
        <f aca="false">Tabla_Simulada!AW620-Tabla_ValidaciónMétodo!AW620</f>
        <v>0</v>
      </c>
      <c r="AW620" s="94" t="n">
        <f aca="false">Tabla_Simulada!AX620-Tabla_ValidaciónMétodo!AX620</f>
        <v>0</v>
      </c>
      <c r="AX620" s="81" t="n">
        <f aca="false">Tabla_Simulada!AY620-Tabla_ValidaciónMétodo!AY620</f>
        <v>0</v>
      </c>
    </row>
    <row r="621" customFormat="false" ht="13.8" hidden="false" customHeight="false" outlineLevel="0" collapsed="false">
      <c r="A621" s="89" t="s">
        <v>55</v>
      </c>
      <c r="B621" s="81" t="n">
        <f aca="false">Tabla_Simulada!B621-Tabla_ValidaciónMétodo!B621</f>
        <v>0</v>
      </c>
      <c r="C621" s="81" t="n">
        <f aca="false">Tabla_Simulada!C621-Tabla_ValidaciónMétodo!C621</f>
        <v>0</v>
      </c>
      <c r="D621" s="81" t="n">
        <f aca="false">Tabla_Simulada!D621-Tabla_ValidaciónMétodo!D621</f>
        <v>0</v>
      </c>
      <c r="E621" s="81" t="n">
        <f aca="false">Tabla_Simulada!E621-Tabla_ValidaciónMétodo!E621</f>
        <v>0</v>
      </c>
      <c r="F621" s="81" t="n">
        <f aca="false">Tabla_Simulada!F621-Tabla_ValidaciónMétodo!F621</f>
        <v>0</v>
      </c>
      <c r="G621" s="81" t="n">
        <f aca="false">Tabla_Simulada!G621-Tabla_ValidaciónMétodo!G621</f>
        <v>0</v>
      </c>
      <c r="H621" s="81" t="n">
        <f aca="false">Tabla_Simulada!H621-Tabla_ValidaciónMétodo!H621</f>
        <v>0</v>
      </c>
      <c r="I621" s="94" t="n">
        <f aca="false">Tabla_Simulada!I621-Tabla_ValidaciónMétodo!I621</f>
        <v>0</v>
      </c>
      <c r="J621" s="81" t="n">
        <f aca="false">Tabla_Simulada!J621-Tabla_ValidaciónMétodo!J621</f>
        <v>0</v>
      </c>
      <c r="K621" s="94" t="n">
        <f aca="false">Tabla_Simulada!K621-Tabla_ValidaciónMétodo!K621</f>
        <v>0</v>
      </c>
      <c r="L621" s="81" t="n">
        <f aca="false">Tabla_Simulada!L621-Tabla_ValidaciónMétodo!L621</f>
        <v>0</v>
      </c>
      <c r="M621" s="94" t="n">
        <f aca="false">Tabla_Simulada!M621-Tabla_ValidaciónMétodo!M621</f>
        <v>0</v>
      </c>
      <c r="N621" s="81" t="n">
        <f aca="false">Tabla_Simulada!N621-Tabla_ValidaciónMétodo!N621</f>
        <v>0</v>
      </c>
      <c r="O621" s="81" t="n">
        <f aca="false">Tabla_Simulada!O621-Tabla_ValidaciónMétodo!O621</f>
        <v>0</v>
      </c>
      <c r="P621" s="81" t="n">
        <f aca="false">Tabla_Simulada!P621-Tabla_ValidaciónMétodo!P621</f>
        <v>0</v>
      </c>
      <c r="Q621" s="81" t="n">
        <f aca="false">Tabla_Simulada!Q621-Tabla_ValidaciónMétodo!Q621</f>
        <v>0</v>
      </c>
      <c r="S621" s="81" t="n">
        <f aca="false">Tabla_Simulada!T621-Tabla_ValidaciónMétodo!T621</f>
        <v>0</v>
      </c>
      <c r="T621" s="81" t="n">
        <f aca="false">Tabla_Simulada!U621-Tabla_ValidaciónMétodo!U621</f>
        <v>0</v>
      </c>
      <c r="U621" s="81" t="n">
        <f aca="false">Tabla_Simulada!V621-Tabla_ValidaciónMétodo!V621</f>
        <v>0</v>
      </c>
      <c r="V621" s="81" t="n">
        <f aca="false">Tabla_Simulada!W621-Tabla_ValidaciónMétodo!W621</f>
        <v>0</v>
      </c>
      <c r="W621" s="81" t="n">
        <f aca="false">Tabla_Simulada!X621-Tabla_ValidaciónMétodo!X621</f>
        <v>0</v>
      </c>
      <c r="X621" s="81" t="n">
        <f aca="false">Tabla_Simulada!Y621-Tabla_ValidaciónMétodo!Y621</f>
        <v>0</v>
      </c>
      <c r="Y621" s="81" t="n">
        <f aca="false">Tabla_Simulada!Z621-Tabla_ValidaciónMétodo!Z621</f>
        <v>0</v>
      </c>
      <c r="Z621" s="81" t="n">
        <f aca="false">Tabla_Simulada!AA621-Tabla_ValidaciónMétodo!AA621</f>
        <v>0</v>
      </c>
      <c r="AC621" s="91" t="n">
        <f aca="false">Tabla_Simulada!AD621-Tabla_ValidaciónMétodo!AD621</f>
        <v>0</v>
      </c>
      <c r="AD621" s="92" t="n">
        <f aca="false">Tabla_Simulada!AE621-Tabla_ValidaciónMétodo!AE621</f>
        <v>0</v>
      </c>
      <c r="AE621" s="93" t="n">
        <f aca="false">Tabla_Simulada!AF621-Tabla_ValidaciónMétodo!AF621</f>
        <v>0</v>
      </c>
      <c r="AF621" s="92" t="n">
        <f aca="false">Tabla_Simulada!AG621-Tabla_ValidaciónMétodo!AG621</f>
        <v>0</v>
      </c>
      <c r="AG621" s="92" t="n">
        <f aca="false">Tabla_Simulada!AH621-Tabla_ValidaciónMétodo!AH621</f>
        <v>0</v>
      </c>
      <c r="AH621" s="92" t="n">
        <f aca="false">Tabla_Simulada!AI621-Tabla_ValidaciónMétodo!AI621</f>
        <v>0</v>
      </c>
      <c r="AI621" s="92" t="n">
        <f aca="false">Tabla_Simulada!AJ621-Tabla_ValidaciónMétodo!AJ621</f>
        <v>0</v>
      </c>
      <c r="AJ621" s="92" t="n">
        <f aca="false">Tabla_Simulada!AK621-Tabla_ValidaciónMétodo!AK621</f>
        <v>0</v>
      </c>
      <c r="AK621" s="92" t="n">
        <f aca="false">Tabla_Simulada!AL621-Tabla_ValidaciónMétodo!AL621</f>
        <v>0</v>
      </c>
      <c r="AL621" s="92" t="n">
        <f aca="false">Tabla_Simulada!AM621-Tabla_ValidaciónMétodo!AM621</f>
        <v>0</v>
      </c>
      <c r="AM621" s="92" t="n">
        <f aca="false">Tabla_Simulada!AN621-Tabla_ValidaciónMétodo!AN621</f>
        <v>0</v>
      </c>
      <c r="AO621" s="94" t="n">
        <f aca="false">Tabla_Simulada!AP621-Tabla_ValidaciónMétodo!AP621</f>
        <v>0</v>
      </c>
      <c r="AP621" s="81" t="n">
        <f aca="false">Tabla_Simulada!AQ621-Tabla_ValidaciónMétodo!AQ621</f>
        <v>0</v>
      </c>
      <c r="AQ621" s="94" t="n">
        <f aca="false">Tabla_Simulada!AR621-Tabla_ValidaciónMétodo!AR621</f>
        <v>0</v>
      </c>
      <c r="AR621" s="81" t="n">
        <f aca="false">Tabla_Simulada!AS621-Tabla_ValidaciónMétodo!AS621</f>
        <v>0</v>
      </c>
      <c r="AS621" s="94" t="n">
        <f aca="false">Tabla_Simulada!AT621-Tabla_ValidaciónMétodo!AT621</f>
        <v>0</v>
      </c>
      <c r="AT621" s="81" t="n">
        <f aca="false">Tabla_Simulada!AU621-Tabla_ValidaciónMétodo!AU621</f>
        <v>0</v>
      </c>
      <c r="AU621" s="94" t="n">
        <f aca="false">Tabla_Simulada!AV621-Tabla_ValidaciónMétodo!AV621</f>
        <v>0</v>
      </c>
      <c r="AV621" s="81" t="n">
        <f aca="false">Tabla_Simulada!AW621-Tabla_ValidaciónMétodo!AW621</f>
        <v>0</v>
      </c>
      <c r="AW621" s="94" t="n">
        <f aca="false">Tabla_Simulada!AX621-Tabla_ValidaciónMétodo!AX621</f>
        <v>0</v>
      </c>
      <c r="AX621" s="81" t="n">
        <f aca="false">Tabla_Simulada!AY621-Tabla_ValidaciónMétodo!AY621</f>
        <v>0</v>
      </c>
    </row>
    <row r="622" customFormat="false" ht="13.8" hidden="false" customHeight="false" outlineLevel="0" collapsed="false">
      <c r="A622" s="89" t="s">
        <v>56</v>
      </c>
      <c r="B622" s="81" t="n">
        <f aca="false">Tabla_Simulada!B622-Tabla_ValidaciónMétodo!B622</f>
        <v>0</v>
      </c>
      <c r="C622" s="81" t="n">
        <f aca="false">Tabla_Simulada!C622-Tabla_ValidaciónMétodo!C622</f>
        <v>0</v>
      </c>
      <c r="D622" s="81" t="n">
        <f aca="false">Tabla_Simulada!D622-Tabla_ValidaciónMétodo!D622</f>
        <v>0</v>
      </c>
      <c r="E622" s="81" t="n">
        <f aca="false">Tabla_Simulada!E622-Tabla_ValidaciónMétodo!E622</f>
        <v>0</v>
      </c>
      <c r="F622" s="81" t="n">
        <f aca="false">Tabla_Simulada!F622-Tabla_ValidaciónMétodo!F622</f>
        <v>0</v>
      </c>
      <c r="G622" s="81" t="n">
        <f aca="false">Tabla_Simulada!G622-Tabla_ValidaciónMétodo!G622</f>
        <v>0</v>
      </c>
      <c r="H622" s="81" t="n">
        <f aca="false">Tabla_Simulada!H622-Tabla_ValidaciónMétodo!H622</f>
        <v>0</v>
      </c>
      <c r="I622" s="94" t="n">
        <f aca="false">Tabla_Simulada!I622-Tabla_ValidaciónMétodo!I622</f>
        <v>0</v>
      </c>
      <c r="J622" s="81" t="n">
        <f aca="false">Tabla_Simulada!J622-Tabla_ValidaciónMétodo!J622</f>
        <v>0</v>
      </c>
      <c r="K622" s="94" t="n">
        <f aca="false">Tabla_Simulada!K622-Tabla_ValidaciónMétodo!K622</f>
        <v>0</v>
      </c>
      <c r="L622" s="81" t="n">
        <f aca="false">Tabla_Simulada!L622-Tabla_ValidaciónMétodo!L622</f>
        <v>0</v>
      </c>
      <c r="M622" s="94" t="n">
        <f aca="false">Tabla_Simulada!M622-Tabla_ValidaciónMétodo!M622</f>
        <v>0</v>
      </c>
      <c r="N622" s="81" t="n">
        <f aca="false">Tabla_Simulada!N622-Tabla_ValidaciónMétodo!N622</f>
        <v>0</v>
      </c>
      <c r="O622" s="81" t="n">
        <f aca="false">Tabla_Simulada!O622-Tabla_ValidaciónMétodo!O622</f>
        <v>0</v>
      </c>
      <c r="P622" s="81" t="n">
        <f aca="false">Tabla_Simulada!P622-Tabla_ValidaciónMétodo!P622</f>
        <v>0</v>
      </c>
      <c r="Q622" s="81" t="n">
        <f aca="false">Tabla_Simulada!Q622-Tabla_ValidaciónMétodo!Q622</f>
        <v>0</v>
      </c>
      <c r="S622" s="81" t="n">
        <f aca="false">Tabla_Simulada!T622-Tabla_ValidaciónMétodo!T622</f>
        <v>0</v>
      </c>
      <c r="T622" s="81" t="n">
        <f aca="false">Tabla_Simulada!U622-Tabla_ValidaciónMétodo!U622</f>
        <v>0</v>
      </c>
      <c r="U622" s="81" t="n">
        <f aca="false">Tabla_Simulada!V622-Tabla_ValidaciónMétodo!V622</f>
        <v>0</v>
      </c>
      <c r="V622" s="81" t="n">
        <f aca="false">Tabla_Simulada!W622-Tabla_ValidaciónMétodo!W622</f>
        <v>0</v>
      </c>
      <c r="W622" s="81" t="n">
        <f aca="false">Tabla_Simulada!X622-Tabla_ValidaciónMétodo!X622</f>
        <v>0</v>
      </c>
      <c r="X622" s="81" t="n">
        <f aca="false">Tabla_Simulada!Y622-Tabla_ValidaciónMétodo!Y622</f>
        <v>0</v>
      </c>
      <c r="Y622" s="81" t="n">
        <f aca="false">Tabla_Simulada!Z622-Tabla_ValidaciónMétodo!Z622</f>
        <v>0</v>
      </c>
      <c r="Z622" s="81" t="n">
        <f aca="false">Tabla_Simulada!AA622-Tabla_ValidaciónMétodo!AA622</f>
        <v>0</v>
      </c>
      <c r="AC622" s="91" t="n">
        <f aca="false">Tabla_Simulada!AD622-Tabla_ValidaciónMétodo!AD622</f>
        <v>0</v>
      </c>
      <c r="AD622" s="92" t="n">
        <f aca="false">Tabla_Simulada!AE622-Tabla_ValidaciónMétodo!AE622</f>
        <v>0</v>
      </c>
      <c r="AE622" s="93" t="n">
        <f aca="false">Tabla_Simulada!AF622-Tabla_ValidaciónMétodo!AF622</f>
        <v>0</v>
      </c>
      <c r="AF622" s="92" t="n">
        <f aca="false">Tabla_Simulada!AG622-Tabla_ValidaciónMétodo!AG622</f>
        <v>0</v>
      </c>
      <c r="AG622" s="92" t="n">
        <f aca="false">Tabla_Simulada!AH622-Tabla_ValidaciónMétodo!AH622</f>
        <v>0</v>
      </c>
      <c r="AH622" s="92" t="n">
        <f aca="false">Tabla_Simulada!AI622-Tabla_ValidaciónMétodo!AI622</f>
        <v>0</v>
      </c>
      <c r="AI622" s="92" t="n">
        <f aca="false">Tabla_Simulada!AJ622-Tabla_ValidaciónMétodo!AJ622</f>
        <v>0</v>
      </c>
      <c r="AJ622" s="92" t="n">
        <f aca="false">Tabla_Simulada!AK622-Tabla_ValidaciónMétodo!AK622</f>
        <v>0</v>
      </c>
      <c r="AK622" s="92" t="n">
        <f aca="false">Tabla_Simulada!AL622-Tabla_ValidaciónMétodo!AL622</f>
        <v>0</v>
      </c>
      <c r="AL622" s="92" t="n">
        <f aca="false">Tabla_Simulada!AM622-Tabla_ValidaciónMétodo!AM622</f>
        <v>0</v>
      </c>
      <c r="AM622" s="92" t="n">
        <f aca="false">Tabla_Simulada!AN622-Tabla_ValidaciónMétodo!AN622</f>
        <v>0</v>
      </c>
      <c r="AO622" s="94" t="n">
        <f aca="false">Tabla_Simulada!AP622-Tabla_ValidaciónMétodo!AP622</f>
        <v>0</v>
      </c>
      <c r="AP622" s="81" t="n">
        <f aca="false">Tabla_Simulada!AQ622-Tabla_ValidaciónMétodo!AQ622</f>
        <v>0</v>
      </c>
      <c r="AQ622" s="94" t="n">
        <f aca="false">Tabla_Simulada!AR622-Tabla_ValidaciónMétodo!AR622</f>
        <v>0</v>
      </c>
      <c r="AR622" s="81" t="n">
        <f aca="false">Tabla_Simulada!AS622-Tabla_ValidaciónMétodo!AS622</f>
        <v>0</v>
      </c>
      <c r="AS622" s="94" t="n">
        <f aca="false">Tabla_Simulada!AT622-Tabla_ValidaciónMétodo!AT622</f>
        <v>0</v>
      </c>
      <c r="AT622" s="81" t="n">
        <f aca="false">Tabla_Simulada!AU622-Tabla_ValidaciónMétodo!AU622</f>
        <v>0</v>
      </c>
      <c r="AU622" s="94" t="n">
        <f aca="false">Tabla_Simulada!AV622-Tabla_ValidaciónMétodo!AV622</f>
        <v>0</v>
      </c>
      <c r="AV622" s="81" t="n">
        <f aca="false">Tabla_Simulada!AW622-Tabla_ValidaciónMétodo!AW622</f>
        <v>0</v>
      </c>
      <c r="AW622" s="94" t="n">
        <f aca="false">Tabla_Simulada!AX622-Tabla_ValidaciónMétodo!AX622</f>
        <v>0</v>
      </c>
      <c r="AX622" s="81" t="n">
        <f aca="false">Tabla_Simulada!AY622-Tabla_ValidaciónMétodo!AY622</f>
        <v>0</v>
      </c>
    </row>
    <row r="623" customFormat="false" ht="13.8" hidden="false" customHeight="false" outlineLevel="0" collapsed="false">
      <c r="A623" s="89" t="s">
        <v>57</v>
      </c>
      <c r="B623" s="81" t="n">
        <f aca="false">Tabla_Simulada!B623-Tabla_ValidaciónMétodo!B623</f>
        <v>0</v>
      </c>
      <c r="C623" s="81" t="n">
        <f aca="false">Tabla_Simulada!C623-Tabla_ValidaciónMétodo!C623</f>
        <v>0</v>
      </c>
      <c r="D623" s="81" t="n">
        <f aca="false">Tabla_Simulada!D623-Tabla_ValidaciónMétodo!D623</f>
        <v>0</v>
      </c>
      <c r="E623" s="81" t="n">
        <f aca="false">Tabla_Simulada!E623-Tabla_ValidaciónMétodo!E623</f>
        <v>0</v>
      </c>
      <c r="F623" s="81" t="n">
        <f aca="false">Tabla_Simulada!F623-Tabla_ValidaciónMétodo!F623</f>
        <v>0</v>
      </c>
      <c r="G623" s="81" t="n">
        <f aca="false">Tabla_Simulada!G623-Tabla_ValidaciónMétodo!G623</f>
        <v>0</v>
      </c>
      <c r="H623" s="81" t="n">
        <f aca="false">Tabla_Simulada!H623-Tabla_ValidaciónMétodo!H623</f>
        <v>0</v>
      </c>
      <c r="I623" s="94" t="n">
        <f aca="false">Tabla_Simulada!I623-Tabla_ValidaciónMétodo!I623</f>
        <v>0</v>
      </c>
      <c r="J623" s="81" t="n">
        <f aca="false">Tabla_Simulada!J623-Tabla_ValidaciónMétodo!J623</f>
        <v>0</v>
      </c>
      <c r="K623" s="94" t="n">
        <f aca="false">Tabla_Simulada!K623-Tabla_ValidaciónMétodo!K623</f>
        <v>0</v>
      </c>
      <c r="L623" s="81" t="n">
        <f aca="false">Tabla_Simulada!L623-Tabla_ValidaciónMétodo!L623</f>
        <v>0</v>
      </c>
      <c r="M623" s="94" t="n">
        <f aca="false">Tabla_Simulada!M623-Tabla_ValidaciónMétodo!M623</f>
        <v>0</v>
      </c>
      <c r="N623" s="81" t="n">
        <f aca="false">Tabla_Simulada!N623-Tabla_ValidaciónMétodo!N623</f>
        <v>0</v>
      </c>
      <c r="O623" s="81" t="n">
        <f aca="false">Tabla_Simulada!O623-Tabla_ValidaciónMétodo!O623</f>
        <v>0</v>
      </c>
      <c r="P623" s="81" t="n">
        <f aca="false">Tabla_Simulada!P623-Tabla_ValidaciónMétodo!P623</f>
        <v>0</v>
      </c>
      <c r="Q623" s="81" t="n">
        <f aca="false">Tabla_Simulada!Q623-Tabla_ValidaciónMétodo!Q623</f>
        <v>0</v>
      </c>
      <c r="S623" s="81" t="n">
        <f aca="false">Tabla_Simulada!T623-Tabla_ValidaciónMétodo!T623</f>
        <v>0</v>
      </c>
      <c r="T623" s="81" t="n">
        <f aca="false">Tabla_Simulada!U623-Tabla_ValidaciónMétodo!U623</f>
        <v>0</v>
      </c>
      <c r="U623" s="81" t="n">
        <f aca="false">Tabla_Simulada!V623-Tabla_ValidaciónMétodo!V623</f>
        <v>0</v>
      </c>
      <c r="V623" s="81" t="n">
        <f aca="false">Tabla_Simulada!W623-Tabla_ValidaciónMétodo!W623</f>
        <v>0</v>
      </c>
      <c r="W623" s="81" t="n">
        <f aca="false">Tabla_Simulada!X623-Tabla_ValidaciónMétodo!X623</f>
        <v>0</v>
      </c>
      <c r="X623" s="81" t="n">
        <f aca="false">Tabla_Simulada!Y623-Tabla_ValidaciónMétodo!Y623</f>
        <v>0</v>
      </c>
      <c r="Y623" s="81" t="n">
        <f aca="false">Tabla_Simulada!Z623-Tabla_ValidaciónMétodo!Z623</f>
        <v>0</v>
      </c>
      <c r="Z623" s="81" t="n">
        <f aca="false">Tabla_Simulada!AA623-Tabla_ValidaciónMétodo!AA623</f>
        <v>0</v>
      </c>
      <c r="AC623" s="91" t="n">
        <f aca="false">Tabla_Simulada!AD623-Tabla_ValidaciónMétodo!AD623</f>
        <v>0</v>
      </c>
      <c r="AD623" s="92" t="n">
        <f aca="false">Tabla_Simulada!AE623-Tabla_ValidaciónMétodo!AE623</f>
        <v>0</v>
      </c>
      <c r="AE623" s="93" t="n">
        <f aca="false">Tabla_Simulada!AF623-Tabla_ValidaciónMétodo!AF623</f>
        <v>0</v>
      </c>
      <c r="AF623" s="92" t="n">
        <f aca="false">Tabla_Simulada!AG623-Tabla_ValidaciónMétodo!AG623</f>
        <v>0</v>
      </c>
      <c r="AG623" s="92" t="n">
        <f aca="false">Tabla_Simulada!AH623-Tabla_ValidaciónMétodo!AH623</f>
        <v>0</v>
      </c>
      <c r="AH623" s="92" t="n">
        <f aca="false">Tabla_Simulada!AI623-Tabla_ValidaciónMétodo!AI623</f>
        <v>0</v>
      </c>
      <c r="AI623" s="92" t="n">
        <f aca="false">Tabla_Simulada!AJ623-Tabla_ValidaciónMétodo!AJ623</f>
        <v>0</v>
      </c>
      <c r="AJ623" s="92" t="n">
        <f aca="false">Tabla_Simulada!AK623-Tabla_ValidaciónMétodo!AK623</f>
        <v>0</v>
      </c>
      <c r="AK623" s="92" t="n">
        <f aca="false">Tabla_Simulada!AL623-Tabla_ValidaciónMétodo!AL623</f>
        <v>0</v>
      </c>
      <c r="AL623" s="92" t="n">
        <f aca="false">Tabla_Simulada!AM623-Tabla_ValidaciónMétodo!AM623</f>
        <v>0</v>
      </c>
      <c r="AM623" s="92" t="n">
        <f aca="false">Tabla_Simulada!AN623-Tabla_ValidaciónMétodo!AN623</f>
        <v>0</v>
      </c>
      <c r="AO623" s="94" t="n">
        <f aca="false">Tabla_Simulada!AP623-Tabla_ValidaciónMétodo!AP623</f>
        <v>0</v>
      </c>
      <c r="AP623" s="81" t="n">
        <f aca="false">Tabla_Simulada!AQ623-Tabla_ValidaciónMétodo!AQ623</f>
        <v>0</v>
      </c>
      <c r="AQ623" s="94" t="n">
        <f aca="false">Tabla_Simulada!AR623-Tabla_ValidaciónMétodo!AR623</f>
        <v>0</v>
      </c>
      <c r="AR623" s="81" t="n">
        <f aca="false">Tabla_Simulada!AS623-Tabla_ValidaciónMétodo!AS623</f>
        <v>0</v>
      </c>
      <c r="AS623" s="94" t="n">
        <f aca="false">Tabla_Simulada!AT623-Tabla_ValidaciónMétodo!AT623</f>
        <v>0</v>
      </c>
      <c r="AT623" s="81" t="n">
        <f aca="false">Tabla_Simulada!AU623-Tabla_ValidaciónMétodo!AU623</f>
        <v>0</v>
      </c>
      <c r="AU623" s="94" t="n">
        <f aca="false">Tabla_Simulada!AV623-Tabla_ValidaciónMétodo!AV623</f>
        <v>0</v>
      </c>
      <c r="AV623" s="81" t="n">
        <f aca="false">Tabla_Simulada!AW623-Tabla_ValidaciónMétodo!AW623</f>
        <v>0</v>
      </c>
      <c r="AW623" s="94" t="n">
        <f aca="false">Tabla_Simulada!AX623-Tabla_ValidaciónMétodo!AX623</f>
        <v>0</v>
      </c>
      <c r="AX623" s="81" t="n">
        <f aca="false">Tabla_Simulada!AY623-Tabla_ValidaciónMétodo!AY623</f>
        <v>0</v>
      </c>
    </row>
    <row r="624" customFormat="false" ht="13.8" hidden="false" customHeight="false" outlineLevel="0" collapsed="false">
      <c r="A624" s="89" t="s">
        <v>58</v>
      </c>
      <c r="B624" s="81" t="n">
        <f aca="false">Tabla_Simulada!B624-Tabla_ValidaciónMétodo!B624</f>
        <v>0</v>
      </c>
      <c r="C624" s="81" t="n">
        <f aca="false">Tabla_Simulada!C624-Tabla_ValidaciónMétodo!C624</f>
        <v>0</v>
      </c>
      <c r="D624" s="81" t="n">
        <f aca="false">Tabla_Simulada!D624-Tabla_ValidaciónMétodo!D624</f>
        <v>0</v>
      </c>
      <c r="E624" s="81" t="n">
        <f aca="false">Tabla_Simulada!E624-Tabla_ValidaciónMétodo!E624</f>
        <v>0</v>
      </c>
      <c r="F624" s="81" t="n">
        <f aca="false">Tabla_Simulada!F624-Tabla_ValidaciónMétodo!F624</f>
        <v>0</v>
      </c>
      <c r="G624" s="81" t="n">
        <f aca="false">Tabla_Simulada!G624-Tabla_ValidaciónMétodo!G624</f>
        <v>0</v>
      </c>
      <c r="H624" s="81" t="n">
        <f aca="false">Tabla_Simulada!H624-Tabla_ValidaciónMétodo!H624</f>
        <v>0</v>
      </c>
      <c r="I624" s="94" t="n">
        <f aca="false">Tabla_Simulada!I624-Tabla_ValidaciónMétodo!I624</f>
        <v>0</v>
      </c>
      <c r="J624" s="81" t="n">
        <f aca="false">Tabla_Simulada!J624-Tabla_ValidaciónMétodo!J624</f>
        <v>0</v>
      </c>
      <c r="K624" s="94" t="n">
        <f aca="false">Tabla_Simulada!K624-Tabla_ValidaciónMétodo!K624</f>
        <v>0</v>
      </c>
      <c r="L624" s="81" t="n">
        <f aca="false">Tabla_Simulada!L624-Tabla_ValidaciónMétodo!L624</f>
        <v>0</v>
      </c>
      <c r="M624" s="94" t="n">
        <f aca="false">Tabla_Simulada!M624-Tabla_ValidaciónMétodo!M624</f>
        <v>0</v>
      </c>
      <c r="N624" s="81" t="n">
        <f aca="false">Tabla_Simulada!N624-Tabla_ValidaciónMétodo!N624</f>
        <v>0</v>
      </c>
      <c r="O624" s="81" t="n">
        <f aca="false">Tabla_Simulada!O624-Tabla_ValidaciónMétodo!O624</f>
        <v>0</v>
      </c>
      <c r="P624" s="81" t="n">
        <f aca="false">Tabla_Simulada!P624-Tabla_ValidaciónMétodo!P624</f>
        <v>0</v>
      </c>
      <c r="Q624" s="81" t="n">
        <f aca="false">Tabla_Simulada!Q624-Tabla_ValidaciónMétodo!Q624</f>
        <v>0</v>
      </c>
      <c r="S624" s="81" t="n">
        <f aca="false">Tabla_Simulada!T624-Tabla_ValidaciónMétodo!T624</f>
        <v>0</v>
      </c>
      <c r="T624" s="81" t="n">
        <f aca="false">Tabla_Simulada!U624-Tabla_ValidaciónMétodo!U624</f>
        <v>0</v>
      </c>
      <c r="U624" s="81" t="n">
        <f aca="false">Tabla_Simulada!V624-Tabla_ValidaciónMétodo!V624</f>
        <v>0</v>
      </c>
      <c r="V624" s="81" t="n">
        <f aca="false">Tabla_Simulada!W624-Tabla_ValidaciónMétodo!W624</f>
        <v>0</v>
      </c>
      <c r="W624" s="81" t="n">
        <f aca="false">Tabla_Simulada!X624-Tabla_ValidaciónMétodo!X624</f>
        <v>0</v>
      </c>
      <c r="X624" s="81" t="n">
        <f aca="false">Tabla_Simulada!Y624-Tabla_ValidaciónMétodo!Y624</f>
        <v>0</v>
      </c>
      <c r="Y624" s="81" t="n">
        <f aca="false">Tabla_Simulada!Z624-Tabla_ValidaciónMétodo!Z624</f>
        <v>0</v>
      </c>
      <c r="Z624" s="81" t="n">
        <f aca="false">Tabla_Simulada!AA624-Tabla_ValidaciónMétodo!AA624</f>
        <v>0</v>
      </c>
      <c r="AC624" s="91" t="n">
        <f aca="false">Tabla_Simulada!AD624-Tabla_ValidaciónMétodo!AD624</f>
        <v>0</v>
      </c>
      <c r="AD624" s="92" t="n">
        <f aca="false">Tabla_Simulada!AE624-Tabla_ValidaciónMétodo!AE624</f>
        <v>0</v>
      </c>
      <c r="AE624" s="93" t="n">
        <f aca="false">Tabla_Simulada!AF624-Tabla_ValidaciónMétodo!AF624</f>
        <v>0</v>
      </c>
      <c r="AF624" s="92" t="n">
        <f aca="false">Tabla_Simulada!AG624-Tabla_ValidaciónMétodo!AG624</f>
        <v>0</v>
      </c>
      <c r="AG624" s="92" t="n">
        <f aca="false">Tabla_Simulada!AH624-Tabla_ValidaciónMétodo!AH624</f>
        <v>0</v>
      </c>
      <c r="AH624" s="92" t="n">
        <f aca="false">Tabla_Simulada!AI624-Tabla_ValidaciónMétodo!AI624</f>
        <v>0</v>
      </c>
      <c r="AI624" s="92" t="n">
        <f aca="false">Tabla_Simulada!AJ624-Tabla_ValidaciónMétodo!AJ624</f>
        <v>0</v>
      </c>
      <c r="AJ624" s="92" t="n">
        <f aca="false">Tabla_Simulada!AK624-Tabla_ValidaciónMétodo!AK624</f>
        <v>0</v>
      </c>
      <c r="AK624" s="92" t="n">
        <f aca="false">Tabla_Simulada!AL624-Tabla_ValidaciónMétodo!AL624</f>
        <v>0</v>
      </c>
      <c r="AL624" s="92" t="n">
        <f aca="false">Tabla_Simulada!AM624-Tabla_ValidaciónMétodo!AM624</f>
        <v>0</v>
      </c>
      <c r="AM624" s="92" t="n">
        <f aca="false">Tabla_Simulada!AN624-Tabla_ValidaciónMétodo!AN624</f>
        <v>0</v>
      </c>
      <c r="AO624" s="94" t="n">
        <f aca="false">Tabla_Simulada!AP624-Tabla_ValidaciónMétodo!AP624</f>
        <v>0</v>
      </c>
      <c r="AP624" s="81" t="n">
        <f aca="false">Tabla_Simulada!AQ624-Tabla_ValidaciónMétodo!AQ624</f>
        <v>0</v>
      </c>
      <c r="AQ624" s="94" t="n">
        <f aca="false">Tabla_Simulada!AR624-Tabla_ValidaciónMétodo!AR624</f>
        <v>0</v>
      </c>
      <c r="AR624" s="81" t="n">
        <f aca="false">Tabla_Simulada!AS624-Tabla_ValidaciónMétodo!AS624</f>
        <v>0</v>
      </c>
      <c r="AS624" s="94" t="n">
        <f aca="false">Tabla_Simulada!AT624-Tabla_ValidaciónMétodo!AT624</f>
        <v>0</v>
      </c>
      <c r="AT624" s="81" t="n">
        <f aca="false">Tabla_Simulada!AU624-Tabla_ValidaciónMétodo!AU624</f>
        <v>0</v>
      </c>
      <c r="AU624" s="94" t="n">
        <f aca="false">Tabla_Simulada!AV624-Tabla_ValidaciónMétodo!AV624</f>
        <v>0</v>
      </c>
      <c r="AV624" s="81" t="n">
        <f aca="false">Tabla_Simulada!AW624-Tabla_ValidaciónMétodo!AW624</f>
        <v>0</v>
      </c>
      <c r="AW624" s="94" t="n">
        <f aca="false">Tabla_Simulada!AX624-Tabla_ValidaciónMétodo!AX624</f>
        <v>0</v>
      </c>
      <c r="AX624" s="81" t="n">
        <f aca="false">Tabla_Simulada!AY624-Tabla_ValidaciónMétodo!AY624</f>
        <v>0</v>
      </c>
    </row>
    <row r="625" customFormat="false" ht="13.8" hidden="false" customHeight="false" outlineLevel="0" collapsed="false">
      <c r="A625" s="89" t="s">
        <v>59</v>
      </c>
      <c r="B625" s="81" t="n">
        <f aca="false">Tabla_Simulada!B625-Tabla_ValidaciónMétodo!B625</f>
        <v>0</v>
      </c>
      <c r="C625" s="81" t="n">
        <f aca="false">Tabla_Simulada!C625-Tabla_ValidaciónMétodo!C625</f>
        <v>0</v>
      </c>
      <c r="D625" s="81" t="n">
        <f aca="false">Tabla_Simulada!D625-Tabla_ValidaciónMétodo!D625</f>
        <v>0</v>
      </c>
      <c r="E625" s="81" t="n">
        <f aca="false">Tabla_Simulada!E625-Tabla_ValidaciónMétodo!E625</f>
        <v>0</v>
      </c>
      <c r="F625" s="81" t="n">
        <f aca="false">Tabla_Simulada!F625-Tabla_ValidaciónMétodo!F625</f>
        <v>0</v>
      </c>
      <c r="G625" s="81" t="n">
        <f aca="false">Tabla_Simulada!G625-Tabla_ValidaciónMétodo!G625</f>
        <v>0</v>
      </c>
      <c r="H625" s="81" t="n">
        <f aca="false">Tabla_Simulada!H625-Tabla_ValidaciónMétodo!H625</f>
        <v>0</v>
      </c>
      <c r="I625" s="94" t="n">
        <f aca="false">Tabla_Simulada!I625-Tabla_ValidaciónMétodo!I625</f>
        <v>0</v>
      </c>
      <c r="J625" s="81" t="n">
        <f aca="false">Tabla_Simulada!J625-Tabla_ValidaciónMétodo!J625</f>
        <v>0</v>
      </c>
      <c r="K625" s="94" t="n">
        <f aca="false">Tabla_Simulada!K625-Tabla_ValidaciónMétodo!K625</f>
        <v>0</v>
      </c>
      <c r="L625" s="81" t="n">
        <f aca="false">Tabla_Simulada!L625-Tabla_ValidaciónMétodo!L625</f>
        <v>0</v>
      </c>
      <c r="M625" s="94" t="n">
        <f aca="false">Tabla_Simulada!M625-Tabla_ValidaciónMétodo!M625</f>
        <v>0</v>
      </c>
      <c r="N625" s="81" t="n">
        <f aca="false">Tabla_Simulada!N625-Tabla_ValidaciónMétodo!N625</f>
        <v>0</v>
      </c>
      <c r="O625" s="81" t="n">
        <f aca="false">Tabla_Simulada!O625-Tabla_ValidaciónMétodo!O625</f>
        <v>0</v>
      </c>
      <c r="P625" s="81" t="n">
        <f aca="false">Tabla_Simulada!P625-Tabla_ValidaciónMétodo!P625</f>
        <v>0</v>
      </c>
      <c r="Q625" s="81" t="n">
        <f aca="false">Tabla_Simulada!Q625-Tabla_ValidaciónMétodo!Q625</f>
        <v>0</v>
      </c>
      <c r="S625" s="81" t="n">
        <f aca="false">Tabla_Simulada!T625-Tabla_ValidaciónMétodo!T625</f>
        <v>0</v>
      </c>
      <c r="T625" s="81" t="n">
        <f aca="false">Tabla_Simulada!U625-Tabla_ValidaciónMétodo!U625</f>
        <v>0</v>
      </c>
      <c r="U625" s="81" t="n">
        <f aca="false">Tabla_Simulada!V625-Tabla_ValidaciónMétodo!V625</f>
        <v>0</v>
      </c>
      <c r="V625" s="81" t="n">
        <f aca="false">Tabla_Simulada!W625-Tabla_ValidaciónMétodo!W625</f>
        <v>0</v>
      </c>
      <c r="W625" s="81" t="n">
        <f aca="false">Tabla_Simulada!X625-Tabla_ValidaciónMétodo!X625</f>
        <v>0</v>
      </c>
      <c r="X625" s="81" t="n">
        <f aca="false">Tabla_Simulada!Y625-Tabla_ValidaciónMétodo!Y625</f>
        <v>0</v>
      </c>
      <c r="Y625" s="81" t="n">
        <f aca="false">Tabla_Simulada!Z625-Tabla_ValidaciónMétodo!Z625</f>
        <v>0</v>
      </c>
      <c r="Z625" s="81" t="n">
        <f aca="false">Tabla_Simulada!AA625-Tabla_ValidaciónMétodo!AA625</f>
        <v>0</v>
      </c>
      <c r="AC625" s="91" t="n">
        <f aca="false">Tabla_Simulada!AD625-Tabla_ValidaciónMétodo!AD625</f>
        <v>0</v>
      </c>
      <c r="AD625" s="92" t="n">
        <f aca="false">Tabla_Simulada!AE625-Tabla_ValidaciónMétodo!AE625</f>
        <v>0</v>
      </c>
      <c r="AE625" s="93" t="n">
        <f aca="false">Tabla_Simulada!AF625-Tabla_ValidaciónMétodo!AF625</f>
        <v>0</v>
      </c>
      <c r="AF625" s="92" t="n">
        <f aca="false">Tabla_Simulada!AG625-Tabla_ValidaciónMétodo!AG625</f>
        <v>0</v>
      </c>
      <c r="AG625" s="92" t="n">
        <f aca="false">Tabla_Simulada!AH625-Tabla_ValidaciónMétodo!AH625</f>
        <v>0</v>
      </c>
      <c r="AH625" s="92" t="n">
        <f aca="false">Tabla_Simulada!AI625-Tabla_ValidaciónMétodo!AI625</f>
        <v>0</v>
      </c>
      <c r="AI625" s="92" t="n">
        <f aca="false">Tabla_Simulada!AJ625-Tabla_ValidaciónMétodo!AJ625</f>
        <v>0</v>
      </c>
      <c r="AJ625" s="92" t="n">
        <f aca="false">Tabla_Simulada!AK625-Tabla_ValidaciónMétodo!AK625</f>
        <v>0</v>
      </c>
      <c r="AK625" s="92" t="n">
        <f aca="false">Tabla_Simulada!AL625-Tabla_ValidaciónMétodo!AL625</f>
        <v>0</v>
      </c>
      <c r="AL625" s="92" t="n">
        <f aca="false">Tabla_Simulada!AM625-Tabla_ValidaciónMétodo!AM625</f>
        <v>0</v>
      </c>
      <c r="AM625" s="92" t="n">
        <f aca="false">Tabla_Simulada!AN625-Tabla_ValidaciónMétodo!AN625</f>
        <v>0</v>
      </c>
      <c r="AO625" s="94" t="n">
        <f aca="false">Tabla_Simulada!AP625-Tabla_ValidaciónMétodo!AP625</f>
        <v>0</v>
      </c>
      <c r="AP625" s="81" t="n">
        <f aca="false">Tabla_Simulada!AQ625-Tabla_ValidaciónMétodo!AQ625</f>
        <v>0</v>
      </c>
      <c r="AQ625" s="94" t="n">
        <f aca="false">Tabla_Simulada!AR625-Tabla_ValidaciónMétodo!AR625</f>
        <v>0</v>
      </c>
      <c r="AR625" s="81" t="n">
        <f aca="false">Tabla_Simulada!AS625-Tabla_ValidaciónMétodo!AS625</f>
        <v>0</v>
      </c>
      <c r="AS625" s="94" t="n">
        <f aca="false">Tabla_Simulada!AT625-Tabla_ValidaciónMétodo!AT625</f>
        <v>0</v>
      </c>
      <c r="AT625" s="81" t="n">
        <f aca="false">Tabla_Simulada!AU625-Tabla_ValidaciónMétodo!AU625</f>
        <v>0</v>
      </c>
      <c r="AU625" s="94" t="n">
        <f aca="false">Tabla_Simulada!AV625-Tabla_ValidaciónMétodo!AV625</f>
        <v>0</v>
      </c>
      <c r="AV625" s="81" t="n">
        <f aca="false">Tabla_Simulada!AW625-Tabla_ValidaciónMétodo!AW625</f>
        <v>0</v>
      </c>
      <c r="AW625" s="94" t="n">
        <f aca="false">Tabla_Simulada!AX625-Tabla_ValidaciónMétodo!AX625</f>
        <v>0</v>
      </c>
      <c r="AX625" s="81" t="n">
        <f aca="false">Tabla_Simulada!AY625-Tabla_ValidaciónMétodo!AY625</f>
        <v>0</v>
      </c>
    </row>
    <row r="626" customFormat="false" ht="13.8" hidden="false" customHeight="false" outlineLevel="0" collapsed="false">
      <c r="A626" s="89" t="s">
        <v>60</v>
      </c>
      <c r="B626" s="81" t="n">
        <f aca="false">Tabla_Simulada!B626-Tabla_ValidaciónMétodo!B626</f>
        <v>0</v>
      </c>
      <c r="C626" s="81" t="n">
        <f aca="false">Tabla_Simulada!C626-Tabla_ValidaciónMétodo!C626</f>
        <v>0</v>
      </c>
      <c r="D626" s="81" t="n">
        <f aca="false">Tabla_Simulada!D626-Tabla_ValidaciónMétodo!D626</f>
        <v>0</v>
      </c>
      <c r="E626" s="81" t="n">
        <f aca="false">Tabla_Simulada!E626-Tabla_ValidaciónMétodo!E626</f>
        <v>0</v>
      </c>
      <c r="F626" s="81" t="n">
        <f aca="false">Tabla_Simulada!F626-Tabla_ValidaciónMétodo!F626</f>
        <v>0</v>
      </c>
      <c r="G626" s="81" t="n">
        <f aca="false">Tabla_Simulada!G626-Tabla_ValidaciónMétodo!G626</f>
        <v>0</v>
      </c>
      <c r="H626" s="81" t="n">
        <f aca="false">Tabla_Simulada!H626-Tabla_ValidaciónMétodo!H626</f>
        <v>0</v>
      </c>
      <c r="I626" s="94" t="n">
        <f aca="false">Tabla_Simulada!I626-Tabla_ValidaciónMétodo!I626</f>
        <v>0</v>
      </c>
      <c r="J626" s="81" t="n">
        <f aca="false">Tabla_Simulada!J626-Tabla_ValidaciónMétodo!J626</f>
        <v>0</v>
      </c>
      <c r="K626" s="94" t="n">
        <f aca="false">Tabla_Simulada!K626-Tabla_ValidaciónMétodo!K626</f>
        <v>0</v>
      </c>
      <c r="L626" s="81" t="n">
        <f aca="false">Tabla_Simulada!L626-Tabla_ValidaciónMétodo!L626</f>
        <v>0</v>
      </c>
      <c r="M626" s="94" t="n">
        <f aca="false">Tabla_Simulada!M626-Tabla_ValidaciónMétodo!M626</f>
        <v>0</v>
      </c>
      <c r="N626" s="81" t="n">
        <f aca="false">Tabla_Simulada!N626-Tabla_ValidaciónMétodo!N626</f>
        <v>0</v>
      </c>
      <c r="O626" s="81" t="n">
        <f aca="false">Tabla_Simulada!O626-Tabla_ValidaciónMétodo!O626</f>
        <v>0</v>
      </c>
      <c r="P626" s="81" t="n">
        <f aca="false">Tabla_Simulada!P626-Tabla_ValidaciónMétodo!P626</f>
        <v>0</v>
      </c>
      <c r="Q626" s="81" t="n">
        <f aca="false">Tabla_Simulada!Q626-Tabla_ValidaciónMétodo!Q626</f>
        <v>0</v>
      </c>
      <c r="S626" s="81" t="n">
        <f aca="false">Tabla_Simulada!T626-Tabla_ValidaciónMétodo!T626</f>
        <v>0</v>
      </c>
      <c r="T626" s="81" t="n">
        <f aca="false">Tabla_Simulada!U626-Tabla_ValidaciónMétodo!U626</f>
        <v>0</v>
      </c>
      <c r="U626" s="81" t="n">
        <f aca="false">Tabla_Simulada!V626-Tabla_ValidaciónMétodo!V626</f>
        <v>0</v>
      </c>
      <c r="V626" s="81" t="n">
        <f aca="false">Tabla_Simulada!W626-Tabla_ValidaciónMétodo!W626</f>
        <v>0</v>
      </c>
      <c r="W626" s="81" t="n">
        <f aca="false">Tabla_Simulada!X626-Tabla_ValidaciónMétodo!X626</f>
        <v>0</v>
      </c>
      <c r="X626" s="81" t="n">
        <f aca="false">Tabla_Simulada!Y626-Tabla_ValidaciónMétodo!Y626</f>
        <v>0</v>
      </c>
      <c r="Y626" s="81" t="n">
        <f aca="false">Tabla_Simulada!Z626-Tabla_ValidaciónMétodo!Z626</f>
        <v>0</v>
      </c>
      <c r="Z626" s="81" t="n">
        <f aca="false">Tabla_Simulada!AA626-Tabla_ValidaciónMétodo!AA626</f>
        <v>0</v>
      </c>
      <c r="AC626" s="91" t="n">
        <f aca="false">Tabla_Simulada!AD626-Tabla_ValidaciónMétodo!AD626</f>
        <v>0</v>
      </c>
      <c r="AD626" s="92" t="n">
        <f aca="false">Tabla_Simulada!AE626-Tabla_ValidaciónMétodo!AE626</f>
        <v>0</v>
      </c>
      <c r="AE626" s="93" t="n">
        <f aca="false">Tabla_Simulada!AF626-Tabla_ValidaciónMétodo!AF626</f>
        <v>0</v>
      </c>
      <c r="AF626" s="92" t="n">
        <f aca="false">Tabla_Simulada!AG626-Tabla_ValidaciónMétodo!AG626</f>
        <v>0</v>
      </c>
      <c r="AG626" s="92" t="n">
        <f aca="false">Tabla_Simulada!AH626-Tabla_ValidaciónMétodo!AH626</f>
        <v>0</v>
      </c>
      <c r="AH626" s="92" t="n">
        <f aca="false">Tabla_Simulada!AI626-Tabla_ValidaciónMétodo!AI626</f>
        <v>0</v>
      </c>
      <c r="AI626" s="92" t="n">
        <f aca="false">Tabla_Simulada!AJ626-Tabla_ValidaciónMétodo!AJ626</f>
        <v>0</v>
      </c>
      <c r="AJ626" s="92" t="n">
        <f aca="false">Tabla_Simulada!AK626-Tabla_ValidaciónMétodo!AK626</f>
        <v>0</v>
      </c>
      <c r="AK626" s="92" t="n">
        <f aca="false">Tabla_Simulada!AL626-Tabla_ValidaciónMétodo!AL626</f>
        <v>0</v>
      </c>
      <c r="AL626" s="92" t="n">
        <f aca="false">Tabla_Simulada!AM626-Tabla_ValidaciónMétodo!AM626</f>
        <v>0</v>
      </c>
      <c r="AM626" s="92" t="n">
        <f aca="false">Tabla_Simulada!AN626-Tabla_ValidaciónMétodo!AN626</f>
        <v>0</v>
      </c>
      <c r="AO626" s="94" t="n">
        <f aca="false">Tabla_Simulada!AP626-Tabla_ValidaciónMétodo!AP626</f>
        <v>0</v>
      </c>
      <c r="AP626" s="81" t="n">
        <f aca="false">Tabla_Simulada!AQ626-Tabla_ValidaciónMétodo!AQ626</f>
        <v>0</v>
      </c>
      <c r="AQ626" s="94" t="n">
        <f aca="false">Tabla_Simulada!AR626-Tabla_ValidaciónMétodo!AR626</f>
        <v>0</v>
      </c>
      <c r="AR626" s="81" t="n">
        <f aca="false">Tabla_Simulada!AS626-Tabla_ValidaciónMétodo!AS626</f>
        <v>0</v>
      </c>
      <c r="AS626" s="94" t="n">
        <f aca="false">Tabla_Simulada!AT626-Tabla_ValidaciónMétodo!AT626</f>
        <v>0</v>
      </c>
      <c r="AT626" s="81" t="n">
        <f aca="false">Tabla_Simulada!AU626-Tabla_ValidaciónMétodo!AU626</f>
        <v>0</v>
      </c>
      <c r="AU626" s="94" t="n">
        <f aca="false">Tabla_Simulada!AV626-Tabla_ValidaciónMétodo!AV626</f>
        <v>0</v>
      </c>
      <c r="AV626" s="81" t="n">
        <f aca="false">Tabla_Simulada!AW626-Tabla_ValidaciónMétodo!AW626</f>
        <v>0</v>
      </c>
      <c r="AW626" s="94" t="n">
        <f aca="false">Tabla_Simulada!AX626-Tabla_ValidaciónMétodo!AX626</f>
        <v>0</v>
      </c>
      <c r="AX626" s="81" t="n">
        <f aca="false">Tabla_Simulada!AY626-Tabla_ValidaciónMétodo!AY626</f>
        <v>0</v>
      </c>
    </row>
    <row r="627" customFormat="false" ht="13.8" hidden="false" customHeight="false" outlineLevel="0" collapsed="false">
      <c r="A627" s="89" t="s">
        <v>61</v>
      </c>
      <c r="B627" s="81" t="n">
        <f aca="false">Tabla_Simulada!B627-Tabla_ValidaciónMétodo!B627</f>
        <v>0</v>
      </c>
      <c r="C627" s="81" t="n">
        <f aca="false">Tabla_Simulada!C627-Tabla_ValidaciónMétodo!C627</f>
        <v>0</v>
      </c>
      <c r="D627" s="81" t="n">
        <f aca="false">Tabla_Simulada!D627-Tabla_ValidaciónMétodo!D627</f>
        <v>0</v>
      </c>
      <c r="E627" s="81" t="n">
        <f aca="false">Tabla_Simulada!E627-Tabla_ValidaciónMétodo!E627</f>
        <v>0</v>
      </c>
      <c r="F627" s="81" t="n">
        <f aca="false">Tabla_Simulada!F627-Tabla_ValidaciónMétodo!F627</f>
        <v>0</v>
      </c>
      <c r="G627" s="81" t="n">
        <f aca="false">Tabla_Simulada!G627-Tabla_ValidaciónMétodo!G627</f>
        <v>0</v>
      </c>
      <c r="H627" s="81" t="n">
        <f aca="false">Tabla_Simulada!H627-Tabla_ValidaciónMétodo!H627</f>
        <v>0</v>
      </c>
      <c r="I627" s="94" t="n">
        <f aca="false">Tabla_Simulada!I627-Tabla_ValidaciónMétodo!I627</f>
        <v>0</v>
      </c>
      <c r="J627" s="81" t="n">
        <f aca="false">Tabla_Simulada!J627-Tabla_ValidaciónMétodo!J627</f>
        <v>0</v>
      </c>
      <c r="K627" s="94" t="n">
        <f aca="false">Tabla_Simulada!K627-Tabla_ValidaciónMétodo!K627</f>
        <v>0</v>
      </c>
      <c r="L627" s="81" t="n">
        <f aca="false">Tabla_Simulada!L627-Tabla_ValidaciónMétodo!L627</f>
        <v>0</v>
      </c>
      <c r="M627" s="94" t="n">
        <f aca="false">Tabla_Simulada!M627-Tabla_ValidaciónMétodo!M627</f>
        <v>0</v>
      </c>
      <c r="N627" s="81" t="n">
        <f aca="false">Tabla_Simulada!N627-Tabla_ValidaciónMétodo!N627</f>
        <v>0</v>
      </c>
      <c r="O627" s="81" t="n">
        <f aca="false">Tabla_Simulada!O627-Tabla_ValidaciónMétodo!O627</f>
        <v>0</v>
      </c>
      <c r="P627" s="81" t="n">
        <f aca="false">Tabla_Simulada!P627-Tabla_ValidaciónMétodo!P627</f>
        <v>0</v>
      </c>
      <c r="Q627" s="81" t="n">
        <f aca="false">Tabla_Simulada!Q627-Tabla_ValidaciónMétodo!Q627</f>
        <v>0</v>
      </c>
      <c r="S627" s="81" t="n">
        <f aca="false">Tabla_Simulada!T627-Tabla_ValidaciónMétodo!T627</f>
        <v>0</v>
      </c>
      <c r="T627" s="81" t="n">
        <f aca="false">Tabla_Simulada!U627-Tabla_ValidaciónMétodo!U627</f>
        <v>0</v>
      </c>
      <c r="U627" s="81" t="n">
        <f aca="false">Tabla_Simulada!V627-Tabla_ValidaciónMétodo!V627</f>
        <v>0</v>
      </c>
      <c r="V627" s="81" t="n">
        <f aca="false">Tabla_Simulada!W627-Tabla_ValidaciónMétodo!W627</f>
        <v>0</v>
      </c>
      <c r="W627" s="81" t="n">
        <f aca="false">Tabla_Simulada!X627-Tabla_ValidaciónMétodo!X627</f>
        <v>0</v>
      </c>
      <c r="X627" s="81" t="n">
        <f aca="false">Tabla_Simulada!Y627-Tabla_ValidaciónMétodo!Y627</f>
        <v>0</v>
      </c>
      <c r="Y627" s="81" t="n">
        <f aca="false">Tabla_Simulada!Z627-Tabla_ValidaciónMétodo!Z627</f>
        <v>0</v>
      </c>
      <c r="Z627" s="81" t="n">
        <f aca="false">Tabla_Simulada!AA627-Tabla_ValidaciónMétodo!AA627</f>
        <v>0</v>
      </c>
      <c r="AC627" s="91" t="n">
        <f aca="false">Tabla_Simulada!AD627-Tabla_ValidaciónMétodo!AD627</f>
        <v>0</v>
      </c>
      <c r="AD627" s="92" t="n">
        <f aca="false">Tabla_Simulada!AE627-Tabla_ValidaciónMétodo!AE627</f>
        <v>0</v>
      </c>
      <c r="AE627" s="93" t="n">
        <f aca="false">Tabla_Simulada!AF627-Tabla_ValidaciónMétodo!AF627</f>
        <v>0</v>
      </c>
      <c r="AF627" s="92" t="n">
        <f aca="false">Tabla_Simulada!AG627-Tabla_ValidaciónMétodo!AG627</f>
        <v>0</v>
      </c>
      <c r="AG627" s="92" t="n">
        <f aca="false">Tabla_Simulada!AH627-Tabla_ValidaciónMétodo!AH627</f>
        <v>0</v>
      </c>
      <c r="AH627" s="92" t="n">
        <f aca="false">Tabla_Simulada!AI627-Tabla_ValidaciónMétodo!AI627</f>
        <v>0</v>
      </c>
      <c r="AI627" s="92" t="n">
        <f aca="false">Tabla_Simulada!AJ627-Tabla_ValidaciónMétodo!AJ627</f>
        <v>0</v>
      </c>
      <c r="AJ627" s="92" t="n">
        <f aca="false">Tabla_Simulada!AK627-Tabla_ValidaciónMétodo!AK627</f>
        <v>0</v>
      </c>
      <c r="AK627" s="92" t="n">
        <f aca="false">Tabla_Simulada!AL627-Tabla_ValidaciónMétodo!AL627</f>
        <v>0</v>
      </c>
      <c r="AL627" s="92" t="n">
        <f aca="false">Tabla_Simulada!AM627-Tabla_ValidaciónMétodo!AM627</f>
        <v>0</v>
      </c>
      <c r="AM627" s="92" t="n">
        <f aca="false">Tabla_Simulada!AN627-Tabla_ValidaciónMétodo!AN627</f>
        <v>0</v>
      </c>
      <c r="AO627" s="94" t="n">
        <f aca="false">Tabla_Simulada!AP627-Tabla_ValidaciónMétodo!AP627</f>
        <v>0</v>
      </c>
      <c r="AP627" s="81" t="n">
        <f aca="false">Tabla_Simulada!AQ627-Tabla_ValidaciónMétodo!AQ627</f>
        <v>0</v>
      </c>
      <c r="AQ627" s="94" t="n">
        <f aca="false">Tabla_Simulada!AR627-Tabla_ValidaciónMétodo!AR627</f>
        <v>0</v>
      </c>
      <c r="AR627" s="81" t="n">
        <f aca="false">Tabla_Simulada!AS627-Tabla_ValidaciónMétodo!AS627</f>
        <v>0</v>
      </c>
      <c r="AS627" s="94" t="n">
        <f aca="false">Tabla_Simulada!AT627-Tabla_ValidaciónMétodo!AT627</f>
        <v>0</v>
      </c>
      <c r="AT627" s="81" t="n">
        <f aca="false">Tabla_Simulada!AU627-Tabla_ValidaciónMétodo!AU627</f>
        <v>0</v>
      </c>
      <c r="AU627" s="94" t="n">
        <f aca="false">Tabla_Simulada!AV627-Tabla_ValidaciónMétodo!AV627</f>
        <v>0</v>
      </c>
      <c r="AV627" s="81" t="n">
        <f aca="false">Tabla_Simulada!AW627-Tabla_ValidaciónMétodo!AW627</f>
        <v>0</v>
      </c>
      <c r="AW627" s="94" t="n">
        <f aca="false">Tabla_Simulada!AX627-Tabla_ValidaciónMétodo!AX627</f>
        <v>0</v>
      </c>
      <c r="AX627" s="81" t="n">
        <f aca="false">Tabla_Simulada!AY627-Tabla_ValidaciónMétodo!AY627</f>
        <v>0</v>
      </c>
    </row>
    <row r="628" customFormat="false" ht="13.8" hidden="false" customHeight="false" outlineLevel="0" collapsed="false">
      <c r="A628" s="89" t="s">
        <v>62</v>
      </c>
      <c r="B628" s="81" t="n">
        <f aca="false">Tabla_Simulada!B628-Tabla_ValidaciónMétodo!B628</f>
        <v>0</v>
      </c>
      <c r="C628" s="81" t="n">
        <f aca="false">Tabla_Simulada!C628-Tabla_ValidaciónMétodo!C628</f>
        <v>0</v>
      </c>
      <c r="D628" s="81" t="n">
        <f aca="false">Tabla_Simulada!D628-Tabla_ValidaciónMétodo!D628</f>
        <v>0</v>
      </c>
      <c r="E628" s="81" t="n">
        <f aca="false">Tabla_Simulada!E628-Tabla_ValidaciónMétodo!E628</f>
        <v>0</v>
      </c>
      <c r="F628" s="81" t="n">
        <f aca="false">Tabla_Simulada!F628-Tabla_ValidaciónMétodo!F628</f>
        <v>0</v>
      </c>
      <c r="G628" s="81" t="n">
        <f aca="false">Tabla_Simulada!G628-Tabla_ValidaciónMétodo!G628</f>
        <v>0</v>
      </c>
      <c r="H628" s="81" t="n">
        <f aca="false">Tabla_Simulada!H628-Tabla_ValidaciónMétodo!H628</f>
        <v>0</v>
      </c>
      <c r="I628" s="94" t="n">
        <f aca="false">Tabla_Simulada!I628-Tabla_ValidaciónMétodo!I628</f>
        <v>0</v>
      </c>
      <c r="J628" s="81" t="n">
        <f aca="false">Tabla_Simulada!J628-Tabla_ValidaciónMétodo!J628</f>
        <v>0</v>
      </c>
      <c r="K628" s="94" t="n">
        <f aca="false">Tabla_Simulada!K628-Tabla_ValidaciónMétodo!K628</f>
        <v>0</v>
      </c>
      <c r="L628" s="81" t="n">
        <f aca="false">Tabla_Simulada!L628-Tabla_ValidaciónMétodo!L628</f>
        <v>0</v>
      </c>
      <c r="M628" s="94" t="n">
        <f aca="false">Tabla_Simulada!M628-Tabla_ValidaciónMétodo!M628</f>
        <v>0</v>
      </c>
      <c r="N628" s="81" t="n">
        <f aca="false">Tabla_Simulada!N628-Tabla_ValidaciónMétodo!N628</f>
        <v>0</v>
      </c>
      <c r="O628" s="81" t="n">
        <f aca="false">Tabla_Simulada!O628-Tabla_ValidaciónMétodo!O628</f>
        <v>0</v>
      </c>
      <c r="P628" s="81" t="n">
        <f aca="false">Tabla_Simulada!P628-Tabla_ValidaciónMétodo!P628</f>
        <v>0</v>
      </c>
      <c r="Q628" s="81" t="n">
        <f aca="false">Tabla_Simulada!Q628-Tabla_ValidaciónMétodo!Q628</f>
        <v>0</v>
      </c>
      <c r="S628" s="81" t="n">
        <f aca="false">Tabla_Simulada!T628-Tabla_ValidaciónMétodo!T628</f>
        <v>0</v>
      </c>
      <c r="T628" s="81" t="n">
        <f aca="false">Tabla_Simulada!U628-Tabla_ValidaciónMétodo!U628</f>
        <v>0</v>
      </c>
      <c r="U628" s="81" t="n">
        <f aca="false">Tabla_Simulada!V628-Tabla_ValidaciónMétodo!V628</f>
        <v>0</v>
      </c>
      <c r="V628" s="81" t="n">
        <f aca="false">Tabla_Simulada!W628-Tabla_ValidaciónMétodo!W628</f>
        <v>0</v>
      </c>
      <c r="W628" s="81" t="n">
        <f aca="false">Tabla_Simulada!X628-Tabla_ValidaciónMétodo!X628</f>
        <v>0</v>
      </c>
      <c r="X628" s="81" t="n">
        <f aca="false">Tabla_Simulada!Y628-Tabla_ValidaciónMétodo!Y628</f>
        <v>0</v>
      </c>
      <c r="Y628" s="81" t="n">
        <f aca="false">Tabla_Simulada!Z628-Tabla_ValidaciónMétodo!Z628</f>
        <v>0</v>
      </c>
      <c r="Z628" s="81" t="n">
        <f aca="false">Tabla_Simulada!AA628-Tabla_ValidaciónMétodo!AA628</f>
        <v>0</v>
      </c>
      <c r="AC628" s="91" t="n">
        <f aca="false">Tabla_Simulada!AD628-Tabla_ValidaciónMétodo!AD628</f>
        <v>0</v>
      </c>
      <c r="AD628" s="92" t="n">
        <f aca="false">Tabla_Simulada!AE628-Tabla_ValidaciónMétodo!AE628</f>
        <v>0</v>
      </c>
      <c r="AE628" s="93" t="n">
        <f aca="false">Tabla_Simulada!AF628-Tabla_ValidaciónMétodo!AF628</f>
        <v>0</v>
      </c>
      <c r="AF628" s="92" t="n">
        <f aca="false">Tabla_Simulada!AG628-Tabla_ValidaciónMétodo!AG628</f>
        <v>0</v>
      </c>
      <c r="AG628" s="92" t="n">
        <f aca="false">Tabla_Simulada!AH628-Tabla_ValidaciónMétodo!AH628</f>
        <v>0</v>
      </c>
      <c r="AH628" s="92" t="n">
        <f aca="false">Tabla_Simulada!AI628-Tabla_ValidaciónMétodo!AI628</f>
        <v>0</v>
      </c>
      <c r="AI628" s="92" t="n">
        <f aca="false">Tabla_Simulada!AJ628-Tabla_ValidaciónMétodo!AJ628</f>
        <v>0</v>
      </c>
      <c r="AJ628" s="92" t="n">
        <f aca="false">Tabla_Simulada!AK628-Tabla_ValidaciónMétodo!AK628</f>
        <v>0</v>
      </c>
      <c r="AK628" s="92" t="n">
        <f aca="false">Tabla_Simulada!AL628-Tabla_ValidaciónMétodo!AL628</f>
        <v>0</v>
      </c>
      <c r="AL628" s="92" t="n">
        <f aca="false">Tabla_Simulada!AM628-Tabla_ValidaciónMétodo!AM628</f>
        <v>0</v>
      </c>
      <c r="AM628" s="92" t="n">
        <f aca="false">Tabla_Simulada!AN628-Tabla_ValidaciónMétodo!AN628</f>
        <v>0</v>
      </c>
      <c r="AO628" s="94" t="n">
        <f aca="false">Tabla_Simulada!AP628-Tabla_ValidaciónMétodo!AP628</f>
        <v>0</v>
      </c>
      <c r="AP628" s="81" t="n">
        <f aca="false">Tabla_Simulada!AQ628-Tabla_ValidaciónMétodo!AQ628</f>
        <v>0</v>
      </c>
      <c r="AQ628" s="94" t="n">
        <f aca="false">Tabla_Simulada!AR628-Tabla_ValidaciónMétodo!AR628</f>
        <v>0</v>
      </c>
      <c r="AR628" s="81" t="n">
        <f aca="false">Tabla_Simulada!AS628-Tabla_ValidaciónMétodo!AS628</f>
        <v>0</v>
      </c>
      <c r="AS628" s="94" t="n">
        <f aca="false">Tabla_Simulada!AT628-Tabla_ValidaciónMétodo!AT628</f>
        <v>0</v>
      </c>
      <c r="AT628" s="81" t="n">
        <f aca="false">Tabla_Simulada!AU628-Tabla_ValidaciónMétodo!AU628</f>
        <v>0</v>
      </c>
      <c r="AU628" s="94" t="n">
        <f aca="false">Tabla_Simulada!AV628-Tabla_ValidaciónMétodo!AV628</f>
        <v>0</v>
      </c>
      <c r="AV628" s="81" t="n">
        <f aca="false">Tabla_Simulada!AW628-Tabla_ValidaciónMétodo!AW628</f>
        <v>0</v>
      </c>
      <c r="AW628" s="94" t="n">
        <f aca="false">Tabla_Simulada!AX628-Tabla_ValidaciónMétodo!AX628</f>
        <v>0</v>
      </c>
      <c r="AX628" s="81" t="n">
        <f aca="false">Tabla_Simulada!AY628-Tabla_ValidaciónMétodo!AY628</f>
        <v>0</v>
      </c>
    </row>
    <row r="629" customFormat="false" ht="13.8" hidden="false" customHeight="false" outlineLevel="0" collapsed="false">
      <c r="A629" s="89" t="s">
        <v>63</v>
      </c>
      <c r="B629" s="81" t="n">
        <f aca="false">Tabla_Simulada!B629-Tabla_ValidaciónMétodo!B629</f>
        <v>0</v>
      </c>
      <c r="C629" s="81" t="n">
        <f aca="false">Tabla_Simulada!C629-Tabla_ValidaciónMétodo!C629</f>
        <v>0</v>
      </c>
      <c r="D629" s="81" t="n">
        <f aca="false">Tabla_Simulada!D629-Tabla_ValidaciónMétodo!D629</f>
        <v>0</v>
      </c>
      <c r="E629" s="81" t="n">
        <f aca="false">Tabla_Simulada!E629-Tabla_ValidaciónMétodo!E629</f>
        <v>0</v>
      </c>
      <c r="F629" s="81" t="n">
        <f aca="false">Tabla_Simulada!F629-Tabla_ValidaciónMétodo!F629</f>
        <v>0</v>
      </c>
      <c r="G629" s="81" t="n">
        <f aca="false">Tabla_Simulada!G629-Tabla_ValidaciónMétodo!G629</f>
        <v>0</v>
      </c>
      <c r="H629" s="81" t="n">
        <f aca="false">Tabla_Simulada!H629-Tabla_ValidaciónMétodo!H629</f>
        <v>0</v>
      </c>
      <c r="I629" s="94" t="n">
        <f aca="false">Tabla_Simulada!I629-Tabla_ValidaciónMétodo!I629</f>
        <v>0</v>
      </c>
      <c r="J629" s="81" t="n">
        <f aca="false">Tabla_Simulada!J629-Tabla_ValidaciónMétodo!J629</f>
        <v>0</v>
      </c>
      <c r="K629" s="94" t="n">
        <f aca="false">Tabla_Simulada!K629-Tabla_ValidaciónMétodo!K629</f>
        <v>0</v>
      </c>
      <c r="L629" s="81" t="n">
        <f aca="false">Tabla_Simulada!L629-Tabla_ValidaciónMétodo!L629</f>
        <v>0</v>
      </c>
      <c r="M629" s="94" t="n">
        <f aca="false">Tabla_Simulada!M629-Tabla_ValidaciónMétodo!M629</f>
        <v>0</v>
      </c>
      <c r="N629" s="81" t="n">
        <f aca="false">Tabla_Simulada!N629-Tabla_ValidaciónMétodo!N629</f>
        <v>0</v>
      </c>
      <c r="O629" s="81" t="n">
        <f aca="false">Tabla_Simulada!O629-Tabla_ValidaciónMétodo!O629</f>
        <v>0</v>
      </c>
      <c r="P629" s="81" t="n">
        <f aca="false">Tabla_Simulada!P629-Tabla_ValidaciónMétodo!P629</f>
        <v>0</v>
      </c>
      <c r="Q629" s="81" t="n">
        <f aca="false">Tabla_Simulada!Q629-Tabla_ValidaciónMétodo!Q629</f>
        <v>0</v>
      </c>
      <c r="S629" s="81" t="n">
        <f aca="false">Tabla_Simulada!T629-Tabla_ValidaciónMétodo!T629</f>
        <v>0</v>
      </c>
      <c r="T629" s="81" t="n">
        <f aca="false">Tabla_Simulada!U629-Tabla_ValidaciónMétodo!U629</f>
        <v>0</v>
      </c>
      <c r="U629" s="81" t="n">
        <f aca="false">Tabla_Simulada!V629-Tabla_ValidaciónMétodo!V629</f>
        <v>0</v>
      </c>
      <c r="V629" s="81" t="n">
        <f aca="false">Tabla_Simulada!W629-Tabla_ValidaciónMétodo!W629</f>
        <v>0</v>
      </c>
      <c r="W629" s="81" t="n">
        <f aca="false">Tabla_Simulada!X629-Tabla_ValidaciónMétodo!X629</f>
        <v>0</v>
      </c>
      <c r="X629" s="81" t="n">
        <f aca="false">Tabla_Simulada!Y629-Tabla_ValidaciónMétodo!Y629</f>
        <v>0</v>
      </c>
      <c r="Y629" s="81" t="n">
        <f aca="false">Tabla_Simulada!Z629-Tabla_ValidaciónMétodo!Z629</f>
        <v>0</v>
      </c>
      <c r="Z629" s="81" t="n">
        <f aca="false">Tabla_Simulada!AA629-Tabla_ValidaciónMétodo!AA629</f>
        <v>0</v>
      </c>
      <c r="AC629" s="91" t="n">
        <f aca="false">Tabla_Simulada!AD629-Tabla_ValidaciónMétodo!AD629</f>
        <v>0</v>
      </c>
      <c r="AD629" s="92" t="n">
        <f aca="false">Tabla_Simulada!AE629-Tabla_ValidaciónMétodo!AE629</f>
        <v>0</v>
      </c>
      <c r="AE629" s="93" t="n">
        <f aca="false">Tabla_Simulada!AF629-Tabla_ValidaciónMétodo!AF629</f>
        <v>0</v>
      </c>
      <c r="AF629" s="92" t="n">
        <f aca="false">Tabla_Simulada!AG629-Tabla_ValidaciónMétodo!AG629</f>
        <v>0</v>
      </c>
      <c r="AG629" s="92" t="n">
        <f aca="false">Tabla_Simulada!AH629-Tabla_ValidaciónMétodo!AH629</f>
        <v>0</v>
      </c>
      <c r="AH629" s="92" t="n">
        <f aca="false">Tabla_Simulada!AI629-Tabla_ValidaciónMétodo!AI629</f>
        <v>0</v>
      </c>
      <c r="AI629" s="92" t="n">
        <f aca="false">Tabla_Simulada!AJ629-Tabla_ValidaciónMétodo!AJ629</f>
        <v>0</v>
      </c>
      <c r="AJ629" s="92" t="n">
        <f aca="false">Tabla_Simulada!AK629-Tabla_ValidaciónMétodo!AK629</f>
        <v>0</v>
      </c>
      <c r="AK629" s="92" t="n">
        <f aca="false">Tabla_Simulada!AL629-Tabla_ValidaciónMétodo!AL629</f>
        <v>0</v>
      </c>
      <c r="AL629" s="92" t="n">
        <f aca="false">Tabla_Simulada!AM629-Tabla_ValidaciónMétodo!AM629</f>
        <v>0</v>
      </c>
      <c r="AM629" s="92" t="n">
        <f aca="false">Tabla_Simulada!AN629-Tabla_ValidaciónMétodo!AN629</f>
        <v>0</v>
      </c>
      <c r="AO629" s="94" t="n">
        <f aca="false">Tabla_Simulada!AP629-Tabla_ValidaciónMétodo!AP629</f>
        <v>0</v>
      </c>
      <c r="AP629" s="81" t="n">
        <f aca="false">Tabla_Simulada!AQ629-Tabla_ValidaciónMétodo!AQ629</f>
        <v>0</v>
      </c>
      <c r="AQ629" s="94" t="n">
        <f aca="false">Tabla_Simulada!AR629-Tabla_ValidaciónMétodo!AR629</f>
        <v>0</v>
      </c>
      <c r="AR629" s="81" t="n">
        <f aca="false">Tabla_Simulada!AS629-Tabla_ValidaciónMétodo!AS629</f>
        <v>0</v>
      </c>
      <c r="AS629" s="94" t="n">
        <f aca="false">Tabla_Simulada!AT629-Tabla_ValidaciónMétodo!AT629</f>
        <v>0</v>
      </c>
      <c r="AT629" s="81" t="n">
        <f aca="false">Tabla_Simulada!AU629-Tabla_ValidaciónMétodo!AU629</f>
        <v>0</v>
      </c>
      <c r="AU629" s="94" t="n">
        <f aca="false">Tabla_Simulada!AV629-Tabla_ValidaciónMétodo!AV629</f>
        <v>0</v>
      </c>
      <c r="AV629" s="81" t="n">
        <f aca="false">Tabla_Simulada!AW629-Tabla_ValidaciónMétodo!AW629</f>
        <v>0</v>
      </c>
      <c r="AW629" s="94" t="n">
        <f aca="false">Tabla_Simulada!AX629-Tabla_ValidaciónMétodo!AX629</f>
        <v>0</v>
      </c>
      <c r="AX629" s="81" t="n">
        <f aca="false">Tabla_Simulada!AY629-Tabla_ValidaciónMétodo!AY629</f>
        <v>0</v>
      </c>
    </row>
    <row r="630" customFormat="false" ht="13.8" hidden="false" customHeight="false" outlineLevel="0" collapsed="false">
      <c r="A630" s="89" t="s">
        <v>64</v>
      </c>
      <c r="B630" s="81" t="n">
        <f aca="false">Tabla_Simulada!B630-Tabla_ValidaciónMétodo!B630</f>
        <v>0</v>
      </c>
      <c r="C630" s="81" t="n">
        <f aca="false">Tabla_Simulada!C630-Tabla_ValidaciónMétodo!C630</f>
        <v>0</v>
      </c>
      <c r="D630" s="81" t="n">
        <f aca="false">Tabla_Simulada!D630-Tabla_ValidaciónMétodo!D630</f>
        <v>0</v>
      </c>
      <c r="E630" s="81" t="n">
        <f aca="false">Tabla_Simulada!E630-Tabla_ValidaciónMétodo!E630</f>
        <v>0</v>
      </c>
      <c r="F630" s="81" t="n">
        <f aca="false">Tabla_Simulada!F630-Tabla_ValidaciónMétodo!F630</f>
        <v>0</v>
      </c>
      <c r="G630" s="81" t="n">
        <f aca="false">Tabla_Simulada!G630-Tabla_ValidaciónMétodo!G630</f>
        <v>0</v>
      </c>
      <c r="H630" s="81" t="n">
        <f aca="false">Tabla_Simulada!H630-Tabla_ValidaciónMétodo!H630</f>
        <v>0</v>
      </c>
      <c r="I630" s="94" t="n">
        <f aca="false">Tabla_Simulada!I630-Tabla_ValidaciónMétodo!I630</f>
        <v>0</v>
      </c>
      <c r="J630" s="81" t="n">
        <f aca="false">Tabla_Simulada!J630-Tabla_ValidaciónMétodo!J630</f>
        <v>0</v>
      </c>
      <c r="K630" s="94" t="n">
        <f aca="false">Tabla_Simulada!K630-Tabla_ValidaciónMétodo!K630</f>
        <v>0</v>
      </c>
      <c r="L630" s="81" t="n">
        <f aca="false">Tabla_Simulada!L630-Tabla_ValidaciónMétodo!L630</f>
        <v>0</v>
      </c>
      <c r="M630" s="94" t="n">
        <f aca="false">Tabla_Simulada!M630-Tabla_ValidaciónMétodo!M630</f>
        <v>0</v>
      </c>
      <c r="N630" s="81" t="n">
        <f aca="false">Tabla_Simulada!N630-Tabla_ValidaciónMétodo!N630</f>
        <v>0</v>
      </c>
      <c r="O630" s="81" t="n">
        <f aca="false">Tabla_Simulada!O630-Tabla_ValidaciónMétodo!O630</f>
        <v>0</v>
      </c>
      <c r="P630" s="81" t="n">
        <f aca="false">Tabla_Simulada!P630-Tabla_ValidaciónMétodo!P630</f>
        <v>0</v>
      </c>
      <c r="Q630" s="81" t="n">
        <f aca="false">Tabla_Simulada!Q630-Tabla_ValidaciónMétodo!Q630</f>
        <v>0</v>
      </c>
      <c r="S630" s="81" t="n">
        <f aca="false">Tabla_Simulada!T630-Tabla_ValidaciónMétodo!T630</f>
        <v>0</v>
      </c>
      <c r="T630" s="81" t="n">
        <f aca="false">Tabla_Simulada!U630-Tabla_ValidaciónMétodo!U630</f>
        <v>0</v>
      </c>
      <c r="U630" s="81" t="n">
        <f aca="false">Tabla_Simulada!V630-Tabla_ValidaciónMétodo!V630</f>
        <v>0</v>
      </c>
      <c r="V630" s="81" t="n">
        <f aca="false">Tabla_Simulada!W630-Tabla_ValidaciónMétodo!W630</f>
        <v>0</v>
      </c>
      <c r="W630" s="81" t="n">
        <f aca="false">Tabla_Simulada!X630-Tabla_ValidaciónMétodo!X630</f>
        <v>0</v>
      </c>
      <c r="X630" s="81" t="n">
        <f aca="false">Tabla_Simulada!Y630-Tabla_ValidaciónMétodo!Y630</f>
        <v>0</v>
      </c>
      <c r="Y630" s="81" t="n">
        <f aca="false">Tabla_Simulada!Z630-Tabla_ValidaciónMétodo!Z630</f>
        <v>0</v>
      </c>
      <c r="Z630" s="81" t="n">
        <f aca="false">Tabla_Simulada!AA630-Tabla_ValidaciónMétodo!AA630</f>
        <v>0</v>
      </c>
      <c r="AC630" s="91" t="n">
        <f aca="false">Tabla_Simulada!AD630-Tabla_ValidaciónMétodo!AD630</f>
        <v>0</v>
      </c>
      <c r="AD630" s="92" t="n">
        <f aca="false">Tabla_Simulada!AE630-Tabla_ValidaciónMétodo!AE630</f>
        <v>0</v>
      </c>
      <c r="AE630" s="93" t="n">
        <f aca="false">Tabla_Simulada!AF630-Tabla_ValidaciónMétodo!AF630</f>
        <v>0</v>
      </c>
      <c r="AF630" s="92" t="n">
        <f aca="false">Tabla_Simulada!AG630-Tabla_ValidaciónMétodo!AG630</f>
        <v>0</v>
      </c>
      <c r="AG630" s="92" t="n">
        <f aca="false">Tabla_Simulada!AH630-Tabla_ValidaciónMétodo!AH630</f>
        <v>0</v>
      </c>
      <c r="AH630" s="92" t="n">
        <f aca="false">Tabla_Simulada!AI630-Tabla_ValidaciónMétodo!AI630</f>
        <v>0</v>
      </c>
      <c r="AI630" s="92" t="n">
        <f aca="false">Tabla_Simulada!AJ630-Tabla_ValidaciónMétodo!AJ630</f>
        <v>0</v>
      </c>
      <c r="AJ630" s="92" t="n">
        <f aca="false">Tabla_Simulada!AK630-Tabla_ValidaciónMétodo!AK630</f>
        <v>0</v>
      </c>
      <c r="AK630" s="92" t="n">
        <f aca="false">Tabla_Simulada!AL630-Tabla_ValidaciónMétodo!AL630</f>
        <v>0</v>
      </c>
      <c r="AL630" s="92" t="n">
        <f aca="false">Tabla_Simulada!AM630-Tabla_ValidaciónMétodo!AM630</f>
        <v>0</v>
      </c>
      <c r="AM630" s="92" t="n">
        <f aca="false">Tabla_Simulada!AN630-Tabla_ValidaciónMétodo!AN630</f>
        <v>0</v>
      </c>
      <c r="AO630" s="94" t="n">
        <f aca="false">Tabla_Simulada!AP630-Tabla_ValidaciónMétodo!AP630</f>
        <v>0</v>
      </c>
      <c r="AP630" s="81" t="n">
        <f aca="false">Tabla_Simulada!AQ630-Tabla_ValidaciónMétodo!AQ630</f>
        <v>0</v>
      </c>
      <c r="AQ630" s="94" t="n">
        <f aca="false">Tabla_Simulada!AR630-Tabla_ValidaciónMétodo!AR630</f>
        <v>0</v>
      </c>
      <c r="AR630" s="81" t="n">
        <f aca="false">Tabla_Simulada!AS630-Tabla_ValidaciónMétodo!AS630</f>
        <v>0</v>
      </c>
      <c r="AS630" s="94" t="n">
        <f aca="false">Tabla_Simulada!AT630-Tabla_ValidaciónMétodo!AT630</f>
        <v>0</v>
      </c>
      <c r="AT630" s="81" t="n">
        <f aca="false">Tabla_Simulada!AU630-Tabla_ValidaciónMétodo!AU630</f>
        <v>0</v>
      </c>
      <c r="AU630" s="94" t="n">
        <f aca="false">Tabla_Simulada!AV630-Tabla_ValidaciónMétodo!AV630</f>
        <v>0</v>
      </c>
      <c r="AV630" s="81" t="n">
        <f aca="false">Tabla_Simulada!AW630-Tabla_ValidaciónMétodo!AW630</f>
        <v>0</v>
      </c>
      <c r="AW630" s="94" t="n">
        <f aca="false">Tabla_Simulada!AX630-Tabla_ValidaciónMétodo!AX630</f>
        <v>0</v>
      </c>
      <c r="AX630" s="81" t="n">
        <f aca="false">Tabla_Simulada!AY630-Tabla_ValidaciónMétodo!AY630</f>
        <v>0</v>
      </c>
    </row>
    <row r="631" customFormat="false" ht="13.8" hidden="false" customHeight="false" outlineLevel="0" collapsed="false">
      <c r="A631" s="89" t="s">
        <v>65</v>
      </c>
      <c r="B631" s="81" t="n">
        <f aca="false">Tabla_Simulada!B631-Tabla_ValidaciónMétodo!B631</f>
        <v>0</v>
      </c>
      <c r="C631" s="81" t="n">
        <f aca="false">Tabla_Simulada!C631-Tabla_ValidaciónMétodo!C631</f>
        <v>0</v>
      </c>
      <c r="D631" s="81" t="n">
        <f aca="false">Tabla_Simulada!D631-Tabla_ValidaciónMétodo!D631</f>
        <v>0</v>
      </c>
      <c r="E631" s="81" t="n">
        <f aca="false">Tabla_Simulada!E631-Tabla_ValidaciónMétodo!E631</f>
        <v>0</v>
      </c>
      <c r="F631" s="81" t="n">
        <f aca="false">Tabla_Simulada!F631-Tabla_ValidaciónMétodo!F631</f>
        <v>0</v>
      </c>
      <c r="G631" s="81" t="n">
        <f aca="false">Tabla_Simulada!G631-Tabla_ValidaciónMétodo!G631</f>
        <v>0</v>
      </c>
      <c r="H631" s="81" t="n">
        <f aca="false">Tabla_Simulada!H631-Tabla_ValidaciónMétodo!H631</f>
        <v>0</v>
      </c>
      <c r="I631" s="94" t="n">
        <f aca="false">Tabla_Simulada!I631-Tabla_ValidaciónMétodo!I631</f>
        <v>0</v>
      </c>
      <c r="J631" s="81" t="n">
        <f aca="false">Tabla_Simulada!J631-Tabla_ValidaciónMétodo!J631</f>
        <v>0</v>
      </c>
      <c r="K631" s="94" t="n">
        <f aca="false">Tabla_Simulada!K631-Tabla_ValidaciónMétodo!K631</f>
        <v>0</v>
      </c>
      <c r="L631" s="81" t="n">
        <f aca="false">Tabla_Simulada!L631-Tabla_ValidaciónMétodo!L631</f>
        <v>0</v>
      </c>
      <c r="M631" s="94" t="n">
        <f aca="false">Tabla_Simulada!M631-Tabla_ValidaciónMétodo!M631</f>
        <v>0</v>
      </c>
      <c r="N631" s="81" t="n">
        <f aca="false">Tabla_Simulada!N631-Tabla_ValidaciónMétodo!N631</f>
        <v>0</v>
      </c>
      <c r="O631" s="81" t="n">
        <f aca="false">Tabla_Simulada!O631-Tabla_ValidaciónMétodo!O631</f>
        <v>0</v>
      </c>
      <c r="P631" s="81" t="n">
        <f aca="false">Tabla_Simulada!P631-Tabla_ValidaciónMétodo!P631</f>
        <v>0</v>
      </c>
      <c r="Q631" s="81" t="n">
        <f aca="false">Tabla_Simulada!Q631-Tabla_ValidaciónMétodo!Q631</f>
        <v>0</v>
      </c>
      <c r="S631" s="81" t="n">
        <f aca="false">Tabla_Simulada!T631-Tabla_ValidaciónMétodo!T631</f>
        <v>0</v>
      </c>
      <c r="T631" s="81" t="n">
        <f aca="false">Tabla_Simulada!U631-Tabla_ValidaciónMétodo!U631</f>
        <v>0</v>
      </c>
      <c r="U631" s="81" t="n">
        <f aca="false">Tabla_Simulada!V631-Tabla_ValidaciónMétodo!V631</f>
        <v>0</v>
      </c>
      <c r="V631" s="81" t="n">
        <f aca="false">Tabla_Simulada!W631-Tabla_ValidaciónMétodo!W631</f>
        <v>0</v>
      </c>
      <c r="W631" s="81" t="n">
        <f aca="false">Tabla_Simulada!X631-Tabla_ValidaciónMétodo!X631</f>
        <v>0</v>
      </c>
      <c r="X631" s="81" t="n">
        <f aca="false">Tabla_Simulada!Y631-Tabla_ValidaciónMétodo!Y631</f>
        <v>0</v>
      </c>
      <c r="Y631" s="81" t="n">
        <f aca="false">Tabla_Simulada!Z631-Tabla_ValidaciónMétodo!Z631</f>
        <v>0</v>
      </c>
      <c r="Z631" s="81" t="n">
        <f aca="false">Tabla_Simulada!AA631-Tabla_ValidaciónMétodo!AA631</f>
        <v>0</v>
      </c>
      <c r="AC631" s="91" t="n">
        <f aca="false">Tabla_Simulada!AD631-Tabla_ValidaciónMétodo!AD631</f>
        <v>0</v>
      </c>
      <c r="AD631" s="92" t="n">
        <f aca="false">Tabla_Simulada!AE631-Tabla_ValidaciónMétodo!AE631</f>
        <v>0</v>
      </c>
      <c r="AE631" s="93" t="n">
        <f aca="false">Tabla_Simulada!AF631-Tabla_ValidaciónMétodo!AF631</f>
        <v>0</v>
      </c>
      <c r="AF631" s="92" t="n">
        <f aca="false">Tabla_Simulada!AG631-Tabla_ValidaciónMétodo!AG631</f>
        <v>0</v>
      </c>
      <c r="AG631" s="92" t="n">
        <f aca="false">Tabla_Simulada!AH631-Tabla_ValidaciónMétodo!AH631</f>
        <v>0</v>
      </c>
      <c r="AH631" s="92" t="n">
        <f aca="false">Tabla_Simulada!AI631-Tabla_ValidaciónMétodo!AI631</f>
        <v>0</v>
      </c>
      <c r="AI631" s="92" t="n">
        <f aca="false">Tabla_Simulada!AJ631-Tabla_ValidaciónMétodo!AJ631</f>
        <v>0</v>
      </c>
      <c r="AJ631" s="92" t="n">
        <f aca="false">Tabla_Simulada!AK631-Tabla_ValidaciónMétodo!AK631</f>
        <v>0</v>
      </c>
      <c r="AK631" s="92" t="n">
        <f aca="false">Tabla_Simulada!AL631-Tabla_ValidaciónMétodo!AL631</f>
        <v>0</v>
      </c>
      <c r="AL631" s="92" t="n">
        <f aca="false">Tabla_Simulada!AM631-Tabla_ValidaciónMétodo!AM631</f>
        <v>0</v>
      </c>
      <c r="AM631" s="92" t="n">
        <f aca="false">Tabla_Simulada!AN631-Tabla_ValidaciónMétodo!AN631</f>
        <v>0</v>
      </c>
      <c r="AO631" s="94" t="n">
        <f aca="false">Tabla_Simulada!AP631-Tabla_ValidaciónMétodo!AP631</f>
        <v>0</v>
      </c>
      <c r="AP631" s="81" t="n">
        <f aca="false">Tabla_Simulada!AQ631-Tabla_ValidaciónMétodo!AQ631</f>
        <v>0</v>
      </c>
      <c r="AQ631" s="94" t="n">
        <f aca="false">Tabla_Simulada!AR631-Tabla_ValidaciónMétodo!AR631</f>
        <v>0</v>
      </c>
      <c r="AR631" s="81" t="n">
        <f aca="false">Tabla_Simulada!AS631-Tabla_ValidaciónMétodo!AS631</f>
        <v>0</v>
      </c>
      <c r="AS631" s="94" t="n">
        <f aca="false">Tabla_Simulada!AT631-Tabla_ValidaciónMétodo!AT631</f>
        <v>0</v>
      </c>
      <c r="AT631" s="81" t="n">
        <f aca="false">Tabla_Simulada!AU631-Tabla_ValidaciónMétodo!AU631</f>
        <v>0</v>
      </c>
      <c r="AU631" s="94" t="n">
        <f aca="false">Tabla_Simulada!AV631-Tabla_ValidaciónMétodo!AV631</f>
        <v>0</v>
      </c>
      <c r="AV631" s="81" t="n">
        <f aca="false">Tabla_Simulada!AW631-Tabla_ValidaciónMétodo!AW631</f>
        <v>0</v>
      </c>
      <c r="AW631" s="94" t="n">
        <f aca="false">Tabla_Simulada!AX631-Tabla_ValidaciónMétodo!AX631</f>
        <v>0</v>
      </c>
      <c r="AX631" s="81" t="n">
        <f aca="false">Tabla_Simulada!AY631-Tabla_ValidaciónMétodo!AY631</f>
        <v>0</v>
      </c>
    </row>
    <row r="632" customFormat="false" ht="13.8" hidden="false" customHeight="false" outlineLevel="0" collapsed="false">
      <c r="A632" s="89" t="s">
        <v>66</v>
      </c>
      <c r="B632" s="81" t="n">
        <f aca="false">Tabla_Simulada!B632-Tabla_ValidaciónMétodo!B632</f>
        <v>0</v>
      </c>
      <c r="C632" s="81" t="n">
        <f aca="false">Tabla_Simulada!C632-Tabla_ValidaciónMétodo!C632</f>
        <v>0</v>
      </c>
      <c r="D632" s="81" t="n">
        <f aca="false">Tabla_Simulada!D632-Tabla_ValidaciónMétodo!D632</f>
        <v>0</v>
      </c>
      <c r="E632" s="81" t="n">
        <f aca="false">Tabla_Simulada!E632-Tabla_ValidaciónMétodo!E632</f>
        <v>0</v>
      </c>
      <c r="F632" s="81" t="n">
        <f aca="false">Tabla_Simulada!F632-Tabla_ValidaciónMétodo!F632</f>
        <v>0</v>
      </c>
      <c r="G632" s="81" t="n">
        <f aca="false">Tabla_Simulada!G632-Tabla_ValidaciónMétodo!G632</f>
        <v>0</v>
      </c>
      <c r="H632" s="81" t="n">
        <f aca="false">Tabla_Simulada!H632-Tabla_ValidaciónMétodo!H632</f>
        <v>0</v>
      </c>
      <c r="I632" s="94" t="n">
        <f aca="false">Tabla_Simulada!I632-Tabla_ValidaciónMétodo!I632</f>
        <v>0</v>
      </c>
      <c r="J632" s="81" t="n">
        <f aca="false">Tabla_Simulada!J632-Tabla_ValidaciónMétodo!J632</f>
        <v>0</v>
      </c>
      <c r="K632" s="94" t="n">
        <f aca="false">Tabla_Simulada!K632-Tabla_ValidaciónMétodo!K632</f>
        <v>0</v>
      </c>
      <c r="L632" s="81" t="n">
        <f aca="false">Tabla_Simulada!L632-Tabla_ValidaciónMétodo!L632</f>
        <v>0</v>
      </c>
      <c r="M632" s="94" t="n">
        <f aca="false">Tabla_Simulada!M632-Tabla_ValidaciónMétodo!M632</f>
        <v>0</v>
      </c>
      <c r="N632" s="81" t="n">
        <f aca="false">Tabla_Simulada!N632-Tabla_ValidaciónMétodo!N632</f>
        <v>0</v>
      </c>
      <c r="O632" s="81" t="n">
        <f aca="false">Tabla_Simulada!O632-Tabla_ValidaciónMétodo!O632</f>
        <v>0</v>
      </c>
      <c r="P632" s="81" t="n">
        <f aca="false">Tabla_Simulada!P632-Tabla_ValidaciónMétodo!P632</f>
        <v>0</v>
      </c>
      <c r="Q632" s="81" t="n">
        <f aca="false">Tabla_Simulada!Q632-Tabla_ValidaciónMétodo!Q632</f>
        <v>0</v>
      </c>
      <c r="S632" s="81" t="n">
        <f aca="false">Tabla_Simulada!T632-Tabla_ValidaciónMétodo!T632</f>
        <v>0</v>
      </c>
      <c r="T632" s="81" t="n">
        <f aca="false">Tabla_Simulada!U632-Tabla_ValidaciónMétodo!U632</f>
        <v>0</v>
      </c>
      <c r="U632" s="81" t="n">
        <f aca="false">Tabla_Simulada!V632-Tabla_ValidaciónMétodo!V632</f>
        <v>0</v>
      </c>
      <c r="V632" s="81" t="n">
        <f aca="false">Tabla_Simulada!W632-Tabla_ValidaciónMétodo!W632</f>
        <v>0</v>
      </c>
      <c r="W632" s="81" t="n">
        <f aca="false">Tabla_Simulada!X632-Tabla_ValidaciónMétodo!X632</f>
        <v>0</v>
      </c>
      <c r="X632" s="81" t="n">
        <f aca="false">Tabla_Simulada!Y632-Tabla_ValidaciónMétodo!Y632</f>
        <v>0</v>
      </c>
      <c r="Y632" s="81" t="n">
        <f aca="false">Tabla_Simulada!Z632-Tabla_ValidaciónMétodo!Z632</f>
        <v>0</v>
      </c>
      <c r="Z632" s="81" t="n">
        <f aca="false">Tabla_Simulada!AA632-Tabla_ValidaciónMétodo!AA632</f>
        <v>0</v>
      </c>
      <c r="AC632" s="91" t="n">
        <f aca="false">Tabla_Simulada!AD632-Tabla_ValidaciónMétodo!AD632</f>
        <v>0</v>
      </c>
      <c r="AD632" s="92" t="n">
        <f aca="false">Tabla_Simulada!AE632-Tabla_ValidaciónMétodo!AE632</f>
        <v>0</v>
      </c>
      <c r="AE632" s="93" t="n">
        <f aca="false">Tabla_Simulada!AF632-Tabla_ValidaciónMétodo!AF632</f>
        <v>0</v>
      </c>
      <c r="AF632" s="92" t="n">
        <f aca="false">Tabla_Simulada!AG632-Tabla_ValidaciónMétodo!AG632</f>
        <v>0</v>
      </c>
      <c r="AG632" s="92" t="n">
        <f aca="false">Tabla_Simulada!AH632-Tabla_ValidaciónMétodo!AH632</f>
        <v>0</v>
      </c>
      <c r="AH632" s="92" t="n">
        <f aca="false">Tabla_Simulada!AI632-Tabla_ValidaciónMétodo!AI632</f>
        <v>0</v>
      </c>
      <c r="AI632" s="92" t="n">
        <f aca="false">Tabla_Simulada!AJ632-Tabla_ValidaciónMétodo!AJ632</f>
        <v>0</v>
      </c>
      <c r="AJ632" s="92" t="n">
        <f aca="false">Tabla_Simulada!AK632-Tabla_ValidaciónMétodo!AK632</f>
        <v>0</v>
      </c>
      <c r="AK632" s="92" t="n">
        <f aca="false">Tabla_Simulada!AL632-Tabla_ValidaciónMétodo!AL632</f>
        <v>0</v>
      </c>
      <c r="AL632" s="92" t="n">
        <f aca="false">Tabla_Simulada!AM632-Tabla_ValidaciónMétodo!AM632</f>
        <v>0</v>
      </c>
      <c r="AM632" s="92" t="n">
        <f aca="false">Tabla_Simulada!AN632-Tabla_ValidaciónMétodo!AN632</f>
        <v>0</v>
      </c>
      <c r="AO632" s="94" t="n">
        <f aca="false">Tabla_Simulada!AP632-Tabla_ValidaciónMétodo!AP632</f>
        <v>0</v>
      </c>
      <c r="AP632" s="81" t="n">
        <f aca="false">Tabla_Simulada!AQ632-Tabla_ValidaciónMétodo!AQ632</f>
        <v>0</v>
      </c>
      <c r="AQ632" s="94" t="n">
        <f aca="false">Tabla_Simulada!AR632-Tabla_ValidaciónMétodo!AR632</f>
        <v>0</v>
      </c>
      <c r="AR632" s="81" t="n">
        <f aca="false">Tabla_Simulada!AS632-Tabla_ValidaciónMétodo!AS632</f>
        <v>0</v>
      </c>
      <c r="AS632" s="94" t="n">
        <f aca="false">Tabla_Simulada!AT632-Tabla_ValidaciónMétodo!AT632</f>
        <v>0</v>
      </c>
      <c r="AT632" s="81" t="n">
        <f aca="false">Tabla_Simulada!AU632-Tabla_ValidaciónMétodo!AU632</f>
        <v>0</v>
      </c>
      <c r="AU632" s="94" t="n">
        <f aca="false">Tabla_Simulada!AV632-Tabla_ValidaciónMétodo!AV632</f>
        <v>0</v>
      </c>
      <c r="AV632" s="81" t="n">
        <f aca="false">Tabla_Simulada!AW632-Tabla_ValidaciónMétodo!AW632</f>
        <v>0</v>
      </c>
      <c r="AW632" s="94" t="n">
        <f aca="false">Tabla_Simulada!AX632-Tabla_ValidaciónMétodo!AX632</f>
        <v>0</v>
      </c>
      <c r="AX632" s="81" t="n">
        <f aca="false">Tabla_Simulada!AY632-Tabla_ValidaciónMétodo!AY632</f>
        <v>0</v>
      </c>
    </row>
    <row r="633" customFormat="false" ht="13.8" hidden="false" customHeight="false" outlineLevel="0" collapsed="false">
      <c r="A633" s="89" t="s">
        <v>67</v>
      </c>
      <c r="B633" s="81" t="n">
        <f aca="false">Tabla_Simulada!B633-Tabla_ValidaciónMétodo!B633</f>
        <v>0</v>
      </c>
      <c r="C633" s="81" t="n">
        <f aca="false">Tabla_Simulada!C633-Tabla_ValidaciónMétodo!C633</f>
        <v>0</v>
      </c>
      <c r="D633" s="81" t="n">
        <f aca="false">Tabla_Simulada!D633-Tabla_ValidaciónMétodo!D633</f>
        <v>0</v>
      </c>
      <c r="E633" s="81" t="n">
        <f aca="false">Tabla_Simulada!E633-Tabla_ValidaciónMétodo!E633</f>
        <v>0</v>
      </c>
      <c r="F633" s="81" t="n">
        <f aca="false">Tabla_Simulada!F633-Tabla_ValidaciónMétodo!F633</f>
        <v>0</v>
      </c>
      <c r="G633" s="81" t="n">
        <f aca="false">Tabla_Simulada!G633-Tabla_ValidaciónMétodo!G633</f>
        <v>0</v>
      </c>
      <c r="H633" s="81" t="n">
        <f aca="false">Tabla_Simulada!H633-Tabla_ValidaciónMétodo!H633</f>
        <v>0</v>
      </c>
      <c r="I633" s="94" t="n">
        <f aca="false">Tabla_Simulada!I633-Tabla_ValidaciónMétodo!I633</f>
        <v>0</v>
      </c>
      <c r="J633" s="81" t="n">
        <f aca="false">Tabla_Simulada!J633-Tabla_ValidaciónMétodo!J633</f>
        <v>0</v>
      </c>
      <c r="K633" s="94" t="n">
        <f aca="false">Tabla_Simulada!K633-Tabla_ValidaciónMétodo!K633</f>
        <v>0</v>
      </c>
      <c r="L633" s="81" t="n">
        <f aca="false">Tabla_Simulada!L633-Tabla_ValidaciónMétodo!L633</f>
        <v>0</v>
      </c>
      <c r="M633" s="94" t="n">
        <f aca="false">Tabla_Simulada!M633-Tabla_ValidaciónMétodo!M633</f>
        <v>0</v>
      </c>
      <c r="N633" s="81" t="n">
        <f aca="false">Tabla_Simulada!N633-Tabla_ValidaciónMétodo!N633</f>
        <v>0</v>
      </c>
      <c r="O633" s="81" t="n">
        <f aca="false">Tabla_Simulada!O633-Tabla_ValidaciónMétodo!O633</f>
        <v>0</v>
      </c>
      <c r="P633" s="81" t="n">
        <f aca="false">Tabla_Simulada!P633-Tabla_ValidaciónMétodo!P633</f>
        <v>0</v>
      </c>
      <c r="Q633" s="81" t="n">
        <f aca="false">Tabla_Simulada!Q633-Tabla_ValidaciónMétodo!Q633</f>
        <v>0</v>
      </c>
      <c r="S633" s="81" t="n">
        <f aca="false">Tabla_Simulada!T633-Tabla_ValidaciónMétodo!T633</f>
        <v>0</v>
      </c>
      <c r="T633" s="81" t="n">
        <f aca="false">Tabla_Simulada!U633-Tabla_ValidaciónMétodo!U633</f>
        <v>0</v>
      </c>
      <c r="U633" s="81" t="n">
        <f aca="false">Tabla_Simulada!V633-Tabla_ValidaciónMétodo!V633</f>
        <v>0</v>
      </c>
      <c r="V633" s="81" t="n">
        <f aca="false">Tabla_Simulada!W633-Tabla_ValidaciónMétodo!W633</f>
        <v>0</v>
      </c>
      <c r="W633" s="81" t="n">
        <f aca="false">Tabla_Simulada!X633-Tabla_ValidaciónMétodo!X633</f>
        <v>0</v>
      </c>
      <c r="X633" s="81" t="n">
        <f aca="false">Tabla_Simulada!Y633-Tabla_ValidaciónMétodo!Y633</f>
        <v>0</v>
      </c>
      <c r="Y633" s="81" t="n">
        <f aca="false">Tabla_Simulada!Z633-Tabla_ValidaciónMétodo!Z633</f>
        <v>0</v>
      </c>
      <c r="Z633" s="81" t="n">
        <f aca="false">Tabla_Simulada!AA633-Tabla_ValidaciónMétodo!AA633</f>
        <v>0</v>
      </c>
      <c r="AC633" s="91" t="n">
        <f aca="false">Tabla_Simulada!AD633-Tabla_ValidaciónMétodo!AD633</f>
        <v>0</v>
      </c>
      <c r="AD633" s="92" t="n">
        <f aca="false">Tabla_Simulada!AE633-Tabla_ValidaciónMétodo!AE633</f>
        <v>0</v>
      </c>
      <c r="AE633" s="93" t="n">
        <f aca="false">Tabla_Simulada!AF633-Tabla_ValidaciónMétodo!AF633</f>
        <v>0</v>
      </c>
      <c r="AF633" s="92" t="n">
        <f aca="false">Tabla_Simulada!AG633-Tabla_ValidaciónMétodo!AG633</f>
        <v>0</v>
      </c>
      <c r="AG633" s="92" t="n">
        <f aca="false">Tabla_Simulada!AH633-Tabla_ValidaciónMétodo!AH633</f>
        <v>0</v>
      </c>
      <c r="AH633" s="92" t="n">
        <f aca="false">Tabla_Simulada!AI633-Tabla_ValidaciónMétodo!AI633</f>
        <v>0</v>
      </c>
      <c r="AI633" s="92" t="n">
        <f aca="false">Tabla_Simulada!AJ633-Tabla_ValidaciónMétodo!AJ633</f>
        <v>0</v>
      </c>
      <c r="AJ633" s="92" t="n">
        <f aca="false">Tabla_Simulada!AK633-Tabla_ValidaciónMétodo!AK633</f>
        <v>0</v>
      </c>
      <c r="AK633" s="92" t="n">
        <f aca="false">Tabla_Simulada!AL633-Tabla_ValidaciónMétodo!AL633</f>
        <v>0</v>
      </c>
      <c r="AL633" s="92" t="n">
        <f aca="false">Tabla_Simulada!AM633-Tabla_ValidaciónMétodo!AM633</f>
        <v>0</v>
      </c>
      <c r="AM633" s="92" t="n">
        <f aca="false">Tabla_Simulada!AN633-Tabla_ValidaciónMétodo!AN633</f>
        <v>0</v>
      </c>
      <c r="AO633" s="94" t="n">
        <f aca="false">Tabla_Simulada!AP633-Tabla_ValidaciónMétodo!AP633</f>
        <v>0</v>
      </c>
      <c r="AP633" s="81" t="n">
        <f aca="false">Tabla_Simulada!AQ633-Tabla_ValidaciónMétodo!AQ633</f>
        <v>0</v>
      </c>
      <c r="AQ633" s="94" t="n">
        <f aca="false">Tabla_Simulada!AR633-Tabla_ValidaciónMétodo!AR633</f>
        <v>0</v>
      </c>
      <c r="AR633" s="81" t="n">
        <f aca="false">Tabla_Simulada!AS633-Tabla_ValidaciónMétodo!AS633</f>
        <v>0</v>
      </c>
      <c r="AS633" s="94" t="n">
        <f aca="false">Tabla_Simulada!AT633-Tabla_ValidaciónMétodo!AT633</f>
        <v>0</v>
      </c>
      <c r="AT633" s="81" t="n">
        <f aca="false">Tabla_Simulada!AU633-Tabla_ValidaciónMétodo!AU633</f>
        <v>0</v>
      </c>
      <c r="AU633" s="94" t="n">
        <f aca="false">Tabla_Simulada!AV633-Tabla_ValidaciónMétodo!AV633</f>
        <v>0</v>
      </c>
      <c r="AV633" s="81" t="n">
        <f aca="false">Tabla_Simulada!AW633-Tabla_ValidaciónMétodo!AW633</f>
        <v>0</v>
      </c>
      <c r="AW633" s="94" t="n">
        <f aca="false">Tabla_Simulada!AX633-Tabla_ValidaciónMétodo!AX633</f>
        <v>0</v>
      </c>
      <c r="AX633" s="81" t="n">
        <f aca="false">Tabla_Simulada!AY633-Tabla_ValidaciónMétodo!AY633</f>
        <v>0</v>
      </c>
    </row>
    <row r="634" customFormat="false" ht="13.8" hidden="false" customHeight="false" outlineLevel="0" collapsed="false">
      <c r="A634" s="89" t="s">
        <v>68</v>
      </c>
      <c r="B634" s="81" t="n">
        <f aca="false">Tabla_Simulada!B634-Tabla_ValidaciónMétodo!B634</f>
        <v>0</v>
      </c>
      <c r="C634" s="81" t="n">
        <f aca="false">Tabla_Simulada!C634-Tabla_ValidaciónMétodo!C634</f>
        <v>0</v>
      </c>
      <c r="D634" s="81" t="n">
        <f aca="false">Tabla_Simulada!D634-Tabla_ValidaciónMétodo!D634</f>
        <v>0</v>
      </c>
      <c r="E634" s="81" t="n">
        <f aca="false">Tabla_Simulada!E634-Tabla_ValidaciónMétodo!E634</f>
        <v>0</v>
      </c>
      <c r="F634" s="81" t="n">
        <f aca="false">Tabla_Simulada!F634-Tabla_ValidaciónMétodo!F634</f>
        <v>0</v>
      </c>
      <c r="G634" s="81" t="n">
        <f aca="false">Tabla_Simulada!G634-Tabla_ValidaciónMétodo!G634</f>
        <v>0</v>
      </c>
      <c r="H634" s="81" t="n">
        <f aca="false">Tabla_Simulada!H634-Tabla_ValidaciónMétodo!H634</f>
        <v>0</v>
      </c>
      <c r="I634" s="94" t="n">
        <f aca="false">Tabla_Simulada!I634-Tabla_ValidaciónMétodo!I634</f>
        <v>0</v>
      </c>
      <c r="J634" s="81" t="n">
        <f aca="false">Tabla_Simulada!J634-Tabla_ValidaciónMétodo!J634</f>
        <v>0</v>
      </c>
      <c r="K634" s="94" t="n">
        <f aca="false">Tabla_Simulada!K634-Tabla_ValidaciónMétodo!K634</f>
        <v>0</v>
      </c>
      <c r="L634" s="81" t="n">
        <f aca="false">Tabla_Simulada!L634-Tabla_ValidaciónMétodo!L634</f>
        <v>0</v>
      </c>
      <c r="M634" s="94" t="n">
        <f aca="false">Tabla_Simulada!M634-Tabla_ValidaciónMétodo!M634</f>
        <v>0</v>
      </c>
      <c r="N634" s="81" t="n">
        <f aca="false">Tabla_Simulada!N634-Tabla_ValidaciónMétodo!N634</f>
        <v>0</v>
      </c>
      <c r="O634" s="81" t="n">
        <f aca="false">Tabla_Simulada!O634-Tabla_ValidaciónMétodo!O634</f>
        <v>0</v>
      </c>
      <c r="P634" s="81" t="n">
        <f aca="false">Tabla_Simulada!P634-Tabla_ValidaciónMétodo!P634</f>
        <v>0</v>
      </c>
      <c r="Q634" s="81" t="n">
        <f aca="false">Tabla_Simulada!Q634-Tabla_ValidaciónMétodo!Q634</f>
        <v>0</v>
      </c>
      <c r="S634" s="81" t="n">
        <f aca="false">Tabla_Simulada!T634-Tabla_ValidaciónMétodo!T634</f>
        <v>0</v>
      </c>
      <c r="T634" s="81" t="n">
        <f aca="false">Tabla_Simulada!U634-Tabla_ValidaciónMétodo!U634</f>
        <v>0</v>
      </c>
      <c r="U634" s="81" t="n">
        <f aca="false">Tabla_Simulada!V634-Tabla_ValidaciónMétodo!V634</f>
        <v>0</v>
      </c>
      <c r="V634" s="81" t="n">
        <f aca="false">Tabla_Simulada!W634-Tabla_ValidaciónMétodo!W634</f>
        <v>0</v>
      </c>
      <c r="W634" s="81" t="n">
        <f aca="false">Tabla_Simulada!X634-Tabla_ValidaciónMétodo!X634</f>
        <v>0</v>
      </c>
      <c r="X634" s="81" t="n">
        <f aca="false">Tabla_Simulada!Y634-Tabla_ValidaciónMétodo!Y634</f>
        <v>0</v>
      </c>
      <c r="Y634" s="81" t="n">
        <f aca="false">Tabla_Simulada!Z634-Tabla_ValidaciónMétodo!Z634</f>
        <v>0</v>
      </c>
      <c r="Z634" s="81" t="n">
        <f aca="false">Tabla_Simulada!AA634-Tabla_ValidaciónMétodo!AA634</f>
        <v>0</v>
      </c>
      <c r="AC634" s="91" t="n">
        <f aca="false">Tabla_Simulada!AD634-Tabla_ValidaciónMétodo!AD634</f>
        <v>0</v>
      </c>
      <c r="AD634" s="92" t="n">
        <f aca="false">Tabla_Simulada!AE634-Tabla_ValidaciónMétodo!AE634</f>
        <v>0</v>
      </c>
      <c r="AE634" s="93" t="n">
        <f aca="false">Tabla_Simulada!AF634-Tabla_ValidaciónMétodo!AF634</f>
        <v>0</v>
      </c>
      <c r="AF634" s="92" t="n">
        <f aca="false">Tabla_Simulada!AG634-Tabla_ValidaciónMétodo!AG634</f>
        <v>0</v>
      </c>
      <c r="AG634" s="92" t="n">
        <f aca="false">Tabla_Simulada!AH634-Tabla_ValidaciónMétodo!AH634</f>
        <v>0</v>
      </c>
      <c r="AH634" s="92" t="n">
        <f aca="false">Tabla_Simulada!AI634-Tabla_ValidaciónMétodo!AI634</f>
        <v>0</v>
      </c>
      <c r="AI634" s="92" t="n">
        <f aca="false">Tabla_Simulada!AJ634-Tabla_ValidaciónMétodo!AJ634</f>
        <v>0</v>
      </c>
      <c r="AJ634" s="92" t="n">
        <f aca="false">Tabla_Simulada!AK634-Tabla_ValidaciónMétodo!AK634</f>
        <v>0</v>
      </c>
      <c r="AK634" s="92" t="n">
        <f aca="false">Tabla_Simulada!AL634-Tabla_ValidaciónMétodo!AL634</f>
        <v>0</v>
      </c>
      <c r="AL634" s="92" t="n">
        <f aca="false">Tabla_Simulada!AM634-Tabla_ValidaciónMétodo!AM634</f>
        <v>0</v>
      </c>
      <c r="AM634" s="92" t="n">
        <f aca="false">Tabla_Simulada!AN634-Tabla_ValidaciónMétodo!AN634</f>
        <v>0</v>
      </c>
      <c r="AO634" s="94" t="n">
        <f aca="false">Tabla_Simulada!AP634-Tabla_ValidaciónMétodo!AP634</f>
        <v>0</v>
      </c>
      <c r="AP634" s="81" t="n">
        <f aca="false">Tabla_Simulada!AQ634-Tabla_ValidaciónMétodo!AQ634</f>
        <v>0</v>
      </c>
      <c r="AQ634" s="94" t="n">
        <f aca="false">Tabla_Simulada!AR634-Tabla_ValidaciónMétodo!AR634</f>
        <v>0</v>
      </c>
      <c r="AR634" s="81" t="n">
        <f aca="false">Tabla_Simulada!AS634-Tabla_ValidaciónMétodo!AS634</f>
        <v>0</v>
      </c>
      <c r="AS634" s="94" t="n">
        <f aca="false">Tabla_Simulada!AT634-Tabla_ValidaciónMétodo!AT634</f>
        <v>0</v>
      </c>
      <c r="AT634" s="81" t="n">
        <f aca="false">Tabla_Simulada!AU634-Tabla_ValidaciónMétodo!AU634</f>
        <v>0</v>
      </c>
      <c r="AU634" s="94" t="n">
        <f aca="false">Tabla_Simulada!AV634-Tabla_ValidaciónMétodo!AV634</f>
        <v>0</v>
      </c>
      <c r="AV634" s="81" t="n">
        <f aca="false">Tabla_Simulada!AW634-Tabla_ValidaciónMétodo!AW634</f>
        <v>0</v>
      </c>
      <c r="AW634" s="94" t="n">
        <f aca="false">Tabla_Simulada!AX634-Tabla_ValidaciónMétodo!AX634</f>
        <v>0</v>
      </c>
      <c r="AX634" s="81" t="n">
        <f aca="false">Tabla_Simulada!AY634-Tabla_ValidaciónMétodo!AY634</f>
        <v>0</v>
      </c>
    </row>
    <row r="635" customFormat="false" ht="13.8" hidden="false" customHeight="false" outlineLevel="0" collapsed="false">
      <c r="A635" s="104" t="s">
        <v>71</v>
      </c>
      <c r="B635" s="108" t="n">
        <f aca="false">Tabla_Simulada!B635-Tabla_ValidaciónMétodo!B635</f>
        <v>0</v>
      </c>
      <c r="C635" s="108" t="n">
        <f aca="false">Tabla_Simulada!C635-Tabla_ValidaciónMétodo!C635</f>
        <v>0</v>
      </c>
      <c r="D635" s="108" t="n">
        <f aca="false">Tabla_Simulada!D635-Tabla_ValidaciónMétodo!D635</f>
        <v>0</v>
      </c>
      <c r="E635" s="108" t="n">
        <f aca="false">Tabla_Simulada!E635-Tabla_ValidaciónMétodo!E635</f>
        <v>0</v>
      </c>
      <c r="F635" s="108" t="n">
        <f aca="false">Tabla_Simulada!F635-Tabla_ValidaciónMétodo!F635</f>
        <v>0</v>
      </c>
      <c r="G635" s="108" t="n">
        <f aca="false">Tabla_Simulada!G635-Tabla_ValidaciónMétodo!G635</f>
        <v>0</v>
      </c>
      <c r="H635" s="108" t="n">
        <f aca="false">Tabla_Simulada!H635-Tabla_ValidaciónMétodo!H635</f>
        <v>0</v>
      </c>
      <c r="I635" s="116" t="n">
        <f aca="false">Tabla_Simulada!I635-Tabla_ValidaciónMétodo!I635</f>
        <v>0</v>
      </c>
      <c r="J635" s="108" t="n">
        <f aca="false">Tabla_Simulada!J635-Tabla_ValidaciónMétodo!J635</f>
        <v>0</v>
      </c>
      <c r="K635" s="116" t="n">
        <f aca="false">Tabla_Simulada!K635-Tabla_ValidaciónMétodo!K635</f>
        <v>0</v>
      </c>
      <c r="L635" s="108" t="n">
        <f aca="false">Tabla_Simulada!L635-Tabla_ValidaciónMétodo!L635</f>
        <v>0</v>
      </c>
      <c r="M635" s="116" t="n">
        <f aca="false">Tabla_Simulada!M635-Tabla_ValidaciónMétodo!M635</f>
        <v>0</v>
      </c>
      <c r="N635" s="108" t="n">
        <f aca="false">Tabla_Simulada!N635-Tabla_ValidaciónMétodo!N635</f>
        <v>0</v>
      </c>
      <c r="O635" s="108" t="n">
        <f aca="false">Tabla_Simulada!P635-Tabla_ValidaciónMétodo!P635</f>
        <v>0</v>
      </c>
      <c r="P635" s="108" t="n">
        <f aca="false">Tabla_Simulada!Q635-Tabla_ValidaciónMétodo!Q635</f>
        <v>0</v>
      </c>
      <c r="Q635" s="108" t="n">
        <f aca="false">Tabla_Simulada!R635-Tabla_ValidaciónMétodo!R635</f>
        <v>0</v>
      </c>
      <c r="S635" s="108" t="n">
        <f aca="false">Tabla_Simulada!T635-Tabla_ValidaciónMétodo!T635</f>
        <v>0</v>
      </c>
      <c r="T635" s="108" t="n">
        <f aca="false">Tabla_Simulada!U635-Tabla_ValidaciónMétodo!U635</f>
        <v>0</v>
      </c>
      <c r="U635" s="108" t="n">
        <f aca="false">Tabla_Simulada!V635-Tabla_ValidaciónMétodo!V635</f>
        <v>0</v>
      </c>
      <c r="V635" s="108" t="n">
        <f aca="false">Tabla_Simulada!W635-Tabla_ValidaciónMétodo!W635</f>
        <v>0</v>
      </c>
      <c r="W635" s="108" t="n">
        <f aca="false">Tabla_Simulada!X635-Tabla_ValidaciónMétodo!X635</f>
        <v>0</v>
      </c>
      <c r="X635" s="108" t="n">
        <f aca="false">Tabla_Simulada!Y635-Tabla_ValidaciónMétodo!Y635</f>
        <v>0</v>
      </c>
      <c r="Y635" s="108" t="n">
        <f aca="false">Tabla_Simulada!Z635-Tabla_ValidaciónMétodo!Z635</f>
        <v>0</v>
      </c>
      <c r="Z635" s="108" t="n">
        <f aca="false">Tabla_Simulada!AA635-Tabla_ValidaciónMétodo!AA635</f>
        <v>0</v>
      </c>
      <c r="AB635" s="112" t="s">
        <v>295</v>
      </c>
      <c r="AC635" s="112" t="n">
        <f aca="false">Tabla_Simulada!AD635-Tabla_ValidaciónMétodo!AD635</f>
        <v>0</v>
      </c>
      <c r="AD635" s="111"/>
      <c r="AE635" s="113" t="n">
        <f aca="false">Tabla_Simulada!AF635-Tabla_ValidaciónMétodo!AF635</f>
        <v>0</v>
      </c>
      <c r="AF635" s="111"/>
      <c r="AG635" s="114" t="n">
        <f aca="false">Tabla_Simulada!AH635-Tabla_ValidaciónMétodo!AH635</f>
        <v>0</v>
      </c>
      <c r="AH635" s="111"/>
      <c r="AI635" s="114" t="n">
        <f aca="false">Tabla_Simulada!AJ635-Tabla_ValidaciónMétodo!AJ635</f>
        <v>0</v>
      </c>
      <c r="AJ635" s="111"/>
      <c r="AK635" s="114" t="n">
        <f aca="false">Tabla_Simulada!AL635-Tabla_ValidaciónMétodo!AL635</f>
        <v>0</v>
      </c>
      <c r="AL635" s="115"/>
      <c r="AM635" s="114" t="n">
        <f aca="false">Tabla_Simulada!AN635-Tabla_ValidaciónMétodo!AN635</f>
        <v>0</v>
      </c>
      <c r="AO635" s="116" t="n">
        <f aca="false">Tabla_Simulada!AP635-Tabla_ValidaciónMétodo!AP635</f>
        <v>0</v>
      </c>
      <c r="AP635" s="108" t="n">
        <f aca="false">Tabla_Simulada!AQ635-Tabla_ValidaciónMétodo!AQ635</f>
        <v>0</v>
      </c>
      <c r="AQ635" s="116" t="n">
        <f aca="false">Tabla_Simulada!AR635-Tabla_ValidaciónMétodo!AR635</f>
        <v>0</v>
      </c>
      <c r="AR635" s="108" t="n">
        <f aca="false">Tabla_Simulada!AS635-Tabla_ValidaciónMétodo!AS635</f>
        <v>0</v>
      </c>
      <c r="AS635" s="116" t="n">
        <f aca="false">Tabla_Simulada!AT635-Tabla_ValidaciónMétodo!AT635</f>
        <v>0</v>
      </c>
      <c r="AT635" s="108" t="n">
        <f aca="false">Tabla_Simulada!AU635-Tabla_ValidaciónMétodo!AU635</f>
        <v>0</v>
      </c>
      <c r="AU635" s="116" t="n">
        <f aca="false">Tabla_Simulada!AV635-Tabla_ValidaciónMétodo!AV635</f>
        <v>0</v>
      </c>
      <c r="AV635" s="108" t="n">
        <f aca="false">Tabla_Simulada!AW635-Tabla_ValidaciónMétodo!AW635</f>
        <v>0</v>
      </c>
      <c r="AW635" s="116" t="n">
        <f aca="false">Tabla_Simulada!AX635-Tabla_ValidaciónMétodo!AX635</f>
        <v>0</v>
      </c>
      <c r="AX635" s="108" t="n">
        <f aca="false">Tabla_Simulada!AY635-Tabla_ValidaciónMétodo!AY635</f>
        <v>0</v>
      </c>
    </row>
    <row r="636" customFormat="false" ht="13.8" hidden="false" customHeight="false" outlineLevel="0" collapsed="false">
      <c r="A636" s="57" t="s">
        <v>72</v>
      </c>
      <c r="AB636" s="112" t="s">
        <v>296</v>
      </c>
      <c r="AC636" s="112" t="n">
        <f aca="false">Tabla_Simulada!AD636-Tabla_ValidaciónMétodo!AD636</f>
        <v>0</v>
      </c>
      <c r="AD636" s="111"/>
      <c r="AE636" s="113" t="n">
        <f aca="false">Tabla_Simulada!AF636-Tabla_ValidaciónMétodo!AF636</f>
        <v>0</v>
      </c>
      <c r="AF636" s="111"/>
      <c r="AG636" s="114" t="n">
        <f aca="false">Tabla_Simulada!AH636-Tabla_ValidaciónMétodo!AH636</f>
        <v>0</v>
      </c>
      <c r="AH636" s="111"/>
      <c r="AI636" s="114" t="n">
        <f aca="false">Tabla_Simulada!AJ636-Tabla_ValidaciónMétodo!AJ636</f>
        <v>0</v>
      </c>
      <c r="AJ636" s="111"/>
      <c r="AK636" s="114" t="n">
        <f aca="false">Tabla_Simulada!AL636-Tabla_ValidaciónMétodo!AL636</f>
        <v>0</v>
      </c>
      <c r="AL636" s="111"/>
      <c r="AM636" s="114"/>
    </row>
    <row r="637" customFormat="false" ht="13.8" hidden="false" customHeight="false" outlineLevel="0" collapsed="false">
      <c r="A637" s="57" t="s">
        <v>196</v>
      </c>
    </row>
    <row r="641" customFormat="false" ht="13.8" hidden="false" customHeight="false" outlineLevel="0" collapsed="false">
      <c r="A641" s="16" t="str">
        <f aca="false">"Tabla " &amp; TEXT((ROW()+24) / 35, "0")</f>
        <v>Tabla 19</v>
      </c>
      <c r="B641" s="16"/>
      <c r="C641" s="16"/>
      <c r="D641" s="16"/>
      <c r="E641" s="16"/>
      <c r="F641" s="16"/>
      <c r="G641" s="16"/>
      <c r="H641" s="16"/>
      <c r="I641" s="16"/>
      <c r="J641" s="16"/>
      <c r="S641" s="189"/>
      <c r="T641" s="189"/>
      <c r="U641" s="189"/>
      <c r="V641" s="189"/>
      <c r="W641" s="189"/>
      <c r="X641" s="189"/>
      <c r="Y641" s="189"/>
      <c r="Z641" s="189"/>
    </row>
    <row r="642" customFormat="false" ht="13.8" hidden="false" customHeight="false" outlineLevel="0" collapsed="false">
      <c r="A642" s="16" t="s">
        <v>238</v>
      </c>
      <c r="B642" s="16"/>
      <c r="C642" s="16"/>
      <c r="D642" s="16"/>
      <c r="E642" s="16"/>
      <c r="F642" s="16"/>
      <c r="G642" s="16"/>
      <c r="H642" s="16"/>
      <c r="I642" s="16"/>
      <c r="J642" s="16"/>
      <c r="S642" s="189"/>
      <c r="T642" s="189"/>
      <c r="U642" s="189"/>
      <c r="V642" s="189"/>
      <c r="W642" s="189"/>
      <c r="X642" s="189"/>
      <c r="Y642" s="189"/>
      <c r="Z642" s="189"/>
    </row>
    <row r="643" customFormat="false" ht="15.8" hidden="false" customHeight="true" outlineLevel="0" collapsed="false">
      <c r="A643" s="66" t="s">
        <v>30</v>
      </c>
      <c r="B643" s="136" t="s">
        <v>275</v>
      </c>
      <c r="C643" s="136"/>
      <c r="D643" s="136"/>
      <c r="E643" s="136"/>
      <c r="F643" s="136"/>
      <c r="G643" s="136"/>
      <c r="H643" s="136"/>
      <c r="I643" s="69" t="s">
        <v>32</v>
      </c>
      <c r="J643" s="69" t="s">
        <v>33</v>
      </c>
      <c r="K643" s="69" t="s">
        <v>276</v>
      </c>
      <c r="L643" s="69" t="s">
        <v>277</v>
      </c>
      <c r="M643" s="69" t="s">
        <v>278</v>
      </c>
      <c r="N643" s="69" t="s">
        <v>34</v>
      </c>
      <c r="O643" s="69" t="s">
        <v>280</v>
      </c>
      <c r="P643" s="69" t="s">
        <v>281</v>
      </c>
      <c r="Q643" s="69" t="s">
        <v>282</v>
      </c>
      <c r="S643" s="136" t="s">
        <v>275</v>
      </c>
      <c r="T643" s="136"/>
      <c r="U643" s="136"/>
      <c r="V643" s="136"/>
      <c r="W643" s="136"/>
      <c r="X643" s="136"/>
      <c r="Y643" s="136"/>
      <c r="Z643" s="136"/>
      <c r="AC643" s="73" t="s">
        <v>284</v>
      </c>
      <c r="AD643" s="73"/>
      <c r="AE643" s="73" t="s">
        <v>285</v>
      </c>
      <c r="AF643" s="73"/>
      <c r="AG643" s="73" t="s">
        <v>286</v>
      </c>
      <c r="AH643" s="73"/>
      <c r="AI643" s="73" t="s">
        <v>287</v>
      </c>
      <c r="AJ643" s="73"/>
      <c r="AK643" s="73" t="s">
        <v>288</v>
      </c>
      <c r="AL643" s="73"/>
      <c r="AM643" s="74" t="s">
        <v>289</v>
      </c>
      <c r="AO643" s="73" t="s">
        <v>284</v>
      </c>
      <c r="AP643" s="73"/>
      <c r="AQ643" s="73" t="s">
        <v>285</v>
      </c>
      <c r="AR643" s="73"/>
      <c r="AS643" s="73" t="s">
        <v>286</v>
      </c>
      <c r="AT643" s="73"/>
      <c r="AU643" s="73" t="s">
        <v>287</v>
      </c>
      <c r="AV643" s="73"/>
      <c r="AW643" s="74" t="s">
        <v>288</v>
      </c>
      <c r="AX643" s="74"/>
    </row>
    <row r="644" customFormat="false" ht="37.75" hidden="false" customHeight="false" outlineLevel="0" collapsed="false">
      <c r="A644" s="66"/>
      <c r="B644" s="137" t="s">
        <v>222</v>
      </c>
      <c r="C644" s="137" t="s">
        <v>223</v>
      </c>
      <c r="D644" s="137" t="s">
        <v>224</v>
      </c>
      <c r="E644" s="137" t="s">
        <v>225</v>
      </c>
      <c r="F644" s="137" t="s">
        <v>226</v>
      </c>
      <c r="G644" s="137" t="s">
        <v>227</v>
      </c>
      <c r="H644" s="137" t="s">
        <v>228</v>
      </c>
      <c r="I644" s="69"/>
      <c r="J644" s="69"/>
      <c r="K644" s="69"/>
      <c r="L644" s="69"/>
      <c r="M644" s="69"/>
      <c r="N644" s="69"/>
      <c r="O644" s="69"/>
      <c r="P644" s="69"/>
      <c r="Q644" s="69"/>
      <c r="S644" s="137" t="s">
        <v>222</v>
      </c>
      <c r="T644" s="137" t="s">
        <v>223</v>
      </c>
      <c r="U644" s="137" t="s">
        <v>224</v>
      </c>
      <c r="V644" s="137" t="s">
        <v>225</v>
      </c>
      <c r="W644" s="137" t="s">
        <v>226</v>
      </c>
      <c r="X644" s="137" t="s">
        <v>227</v>
      </c>
      <c r="Y644" s="137" t="s">
        <v>228</v>
      </c>
      <c r="Z644" s="69" t="s">
        <v>43</v>
      </c>
      <c r="AC644" s="73" t="s">
        <v>290</v>
      </c>
      <c r="AD644" s="73" t="s">
        <v>291</v>
      </c>
      <c r="AE644" s="73" t="s">
        <v>290</v>
      </c>
      <c r="AF644" s="73" t="s">
        <v>291</v>
      </c>
      <c r="AG644" s="73" t="s">
        <v>290</v>
      </c>
      <c r="AH644" s="73" t="s">
        <v>291</v>
      </c>
      <c r="AI644" s="73" t="s">
        <v>290</v>
      </c>
      <c r="AJ644" s="73" t="s">
        <v>291</v>
      </c>
      <c r="AK644" s="73" t="s">
        <v>290</v>
      </c>
      <c r="AL644" s="73" t="s">
        <v>291</v>
      </c>
      <c r="AM644" s="75" t="s">
        <v>292</v>
      </c>
      <c r="AO644" s="73" t="s">
        <v>293</v>
      </c>
      <c r="AP644" s="73" t="s">
        <v>294</v>
      </c>
      <c r="AQ644" s="73" t="s">
        <v>293</v>
      </c>
      <c r="AR644" s="73" t="s">
        <v>294</v>
      </c>
      <c r="AS644" s="73" t="s">
        <v>293</v>
      </c>
      <c r="AT644" s="73" t="s">
        <v>294</v>
      </c>
      <c r="AU644" s="73" t="s">
        <v>293</v>
      </c>
      <c r="AV644" s="73" t="s">
        <v>294</v>
      </c>
      <c r="AW644" s="73" t="s">
        <v>293</v>
      </c>
      <c r="AX644" s="75" t="s">
        <v>294</v>
      </c>
      <c r="AY644" s="138" t="s">
        <v>298</v>
      </c>
    </row>
    <row r="645" customFormat="false" ht="13.8" hidden="false" customHeight="false" outlineLevel="0" collapsed="false">
      <c r="A645" s="76" t="s">
        <v>44</v>
      </c>
      <c r="B645" s="79" t="n">
        <f aca="false">Tabla_Simulada!B645-Tabla_ValidaciónMétodo!B645</f>
        <v>0</v>
      </c>
      <c r="C645" s="79" t="n">
        <f aca="false">Tabla_Simulada!C645-Tabla_ValidaciónMétodo!C645</f>
        <v>0</v>
      </c>
      <c r="D645" s="79" t="n">
        <f aca="false">Tabla_Simulada!D645-Tabla_ValidaciónMétodo!D645</f>
        <v>0</v>
      </c>
      <c r="E645" s="79" t="n">
        <f aca="false">Tabla_Simulada!E645-Tabla_ValidaciónMétodo!E645</f>
        <v>0</v>
      </c>
      <c r="F645" s="79" t="n">
        <f aca="false">Tabla_Simulada!F645-Tabla_ValidaciónMétodo!F645</f>
        <v>0</v>
      </c>
      <c r="G645" s="79" t="n">
        <f aca="false">Tabla_Simulada!G645-Tabla_ValidaciónMétodo!G645</f>
        <v>0</v>
      </c>
      <c r="H645" s="79" t="n">
        <f aca="false">Tabla_Simulada!H645-Tabla_ValidaciónMétodo!H645</f>
        <v>0</v>
      </c>
      <c r="I645" s="88" t="n">
        <f aca="false">Tabla_Simulada!I645-Tabla_ValidaciónMétodo!I645</f>
        <v>0</v>
      </c>
      <c r="J645" s="79" t="n">
        <f aca="false">Tabla_Simulada!J645-Tabla_ValidaciónMétodo!J645</f>
        <v>0</v>
      </c>
      <c r="K645" s="88" t="n">
        <f aca="false">Tabla_Simulada!K645-Tabla_ValidaciónMétodo!K645</f>
        <v>0</v>
      </c>
      <c r="L645" s="81" t="n">
        <f aca="false">Tabla_Simulada!L645-Tabla_ValidaciónMétodo!L645</f>
        <v>0</v>
      </c>
      <c r="M645" s="94" t="n">
        <f aca="false">Tabla_Simulada!M645-Tabla_ValidaciónMétodo!M645</f>
        <v>0</v>
      </c>
      <c r="N645" s="81" t="n">
        <f aca="false">Tabla_Simulada!N645-Tabla_ValidaciónMétodo!N645</f>
        <v>0</v>
      </c>
      <c r="O645" s="81" t="n">
        <f aca="false">Tabla_Simulada!O645-Tabla_ValidaciónMétodo!O645</f>
        <v>0</v>
      </c>
      <c r="P645" s="81" t="n">
        <f aca="false">Tabla_Simulada!P645-Tabla_ValidaciónMétodo!P645</f>
        <v>0</v>
      </c>
      <c r="Q645" s="81" t="n">
        <f aca="false">Tabla_Simulada!Q645-Tabla_ValidaciónMétodo!Q645</f>
        <v>0</v>
      </c>
      <c r="S645" s="79" t="n">
        <f aca="false">Tabla_Simulada!T645-Tabla_ValidaciónMétodo!T645</f>
        <v>0</v>
      </c>
      <c r="T645" s="79" t="n">
        <f aca="false">Tabla_Simulada!U645-Tabla_ValidaciónMétodo!U645</f>
        <v>0</v>
      </c>
      <c r="U645" s="79" t="n">
        <f aca="false">Tabla_Simulada!V645-Tabla_ValidaciónMétodo!V645</f>
        <v>0</v>
      </c>
      <c r="V645" s="79" t="n">
        <f aca="false">Tabla_Simulada!W645-Tabla_ValidaciónMétodo!W645</f>
        <v>0</v>
      </c>
      <c r="W645" s="79" t="n">
        <f aca="false">Tabla_Simulada!X645-Tabla_ValidaciónMétodo!X645</f>
        <v>0</v>
      </c>
      <c r="X645" s="79" t="n">
        <f aca="false">Tabla_Simulada!Y645-Tabla_ValidaciónMétodo!Y645</f>
        <v>0</v>
      </c>
      <c r="Y645" s="79" t="n">
        <f aca="false">Tabla_Simulada!Z645-Tabla_ValidaciónMétodo!Z645</f>
        <v>0</v>
      </c>
      <c r="Z645" s="79" t="n">
        <f aca="false">Tabla_Simulada!AA645-Tabla_ValidaciónMétodo!AA645</f>
        <v>0</v>
      </c>
      <c r="AC645" s="85" t="n">
        <f aca="false">Tabla_Simulada!AD645-Tabla_ValidaciónMétodo!AD645</f>
        <v>0</v>
      </c>
      <c r="AD645" s="86" t="n">
        <f aca="false">Tabla_Simulada!AE645-Tabla_ValidaciónMétodo!AE645</f>
        <v>0</v>
      </c>
      <c r="AE645" s="87" t="n">
        <f aca="false">Tabla_Simulada!AF645-Tabla_ValidaciónMétodo!AF645</f>
        <v>0</v>
      </c>
      <c r="AF645" s="86" t="n">
        <f aca="false">Tabla_Simulada!AG645-Tabla_ValidaciónMétodo!AG645</f>
        <v>0</v>
      </c>
      <c r="AG645" s="86" t="n">
        <f aca="false">Tabla_Simulada!AH645-Tabla_ValidaciónMétodo!AH645</f>
        <v>0</v>
      </c>
      <c r="AH645" s="86" t="n">
        <f aca="false">Tabla_Simulada!AI645-Tabla_ValidaciónMétodo!AI645</f>
        <v>0</v>
      </c>
      <c r="AI645" s="86" t="n">
        <f aca="false">Tabla_Simulada!AJ645-Tabla_ValidaciónMétodo!AJ645</f>
        <v>0</v>
      </c>
      <c r="AJ645" s="86" t="n">
        <f aca="false">Tabla_Simulada!AK645-Tabla_ValidaciónMétodo!AK645</f>
        <v>0</v>
      </c>
      <c r="AK645" s="86" t="n">
        <f aca="false">Tabla_Simulada!AL645-Tabla_ValidaciónMétodo!AL645</f>
        <v>0</v>
      </c>
      <c r="AL645" s="86" t="n">
        <f aca="false">Tabla_Simulada!AM645-Tabla_ValidaciónMétodo!AM645</f>
        <v>0</v>
      </c>
      <c r="AM645" s="86" t="n">
        <f aca="false">Tabla_Simulada!AN645-Tabla_ValidaciónMétodo!AN645</f>
        <v>0</v>
      </c>
      <c r="AO645" s="88" t="n">
        <f aca="false">Tabla_Simulada!AP645-Tabla_ValidaciónMétodo!AP645</f>
        <v>0</v>
      </c>
      <c r="AP645" s="79" t="n">
        <f aca="false">Tabla_Simulada!AQ645-Tabla_ValidaciónMétodo!AQ645</f>
        <v>0</v>
      </c>
      <c r="AQ645" s="88" t="n">
        <f aca="false">Tabla_Simulada!AR645-Tabla_ValidaciónMétodo!AR645</f>
        <v>0</v>
      </c>
      <c r="AR645" s="79" t="n">
        <f aca="false">Tabla_Simulada!AS645-Tabla_ValidaciónMétodo!AS645</f>
        <v>0</v>
      </c>
      <c r="AS645" s="88" t="n">
        <f aca="false">Tabla_Simulada!AT645-Tabla_ValidaciónMétodo!AT645</f>
        <v>0</v>
      </c>
      <c r="AT645" s="79" t="n">
        <f aca="false">Tabla_Simulada!AU645-Tabla_ValidaciónMétodo!AU645</f>
        <v>0</v>
      </c>
      <c r="AU645" s="88" t="n">
        <f aca="false">Tabla_Simulada!AV645-Tabla_ValidaciónMétodo!AV645</f>
        <v>0</v>
      </c>
      <c r="AV645" s="79" t="n">
        <f aca="false">Tabla_Simulada!AW645-Tabla_ValidaciónMétodo!AW645</f>
        <v>0</v>
      </c>
      <c r="AW645" s="88" t="n">
        <f aca="false">Tabla_Simulada!AX645-Tabla_ValidaciónMétodo!AX645</f>
        <v>0</v>
      </c>
      <c r="AX645" s="79" t="n">
        <f aca="false">Tabla_Simulada!AY645-Tabla_ValidaciónMétodo!AY645</f>
        <v>0</v>
      </c>
    </row>
    <row r="646" customFormat="false" ht="13.8" hidden="false" customHeight="false" outlineLevel="0" collapsed="false">
      <c r="A646" s="89" t="s">
        <v>45</v>
      </c>
      <c r="B646" s="81" t="n">
        <f aca="false">Tabla_Simulada!B646-Tabla_ValidaciónMétodo!B646</f>
        <v>0</v>
      </c>
      <c r="C646" s="81" t="n">
        <f aca="false">Tabla_Simulada!C646-Tabla_ValidaciónMétodo!C646</f>
        <v>0</v>
      </c>
      <c r="D646" s="81" t="n">
        <f aca="false">Tabla_Simulada!D646-Tabla_ValidaciónMétodo!D646</f>
        <v>0</v>
      </c>
      <c r="E646" s="81" t="n">
        <f aca="false">Tabla_Simulada!E646-Tabla_ValidaciónMétodo!E646</f>
        <v>0</v>
      </c>
      <c r="F646" s="81" t="n">
        <f aca="false">Tabla_Simulada!F646-Tabla_ValidaciónMétodo!F646</f>
        <v>0</v>
      </c>
      <c r="G646" s="81" t="n">
        <f aca="false">Tabla_Simulada!G646-Tabla_ValidaciónMétodo!G646</f>
        <v>0</v>
      </c>
      <c r="H646" s="81" t="n">
        <f aca="false">Tabla_Simulada!H646-Tabla_ValidaciónMétodo!H646</f>
        <v>0</v>
      </c>
      <c r="I646" s="94" t="n">
        <f aca="false">Tabla_Simulada!I646-Tabla_ValidaciónMétodo!I646</f>
        <v>0</v>
      </c>
      <c r="J646" s="81" t="n">
        <f aca="false">Tabla_Simulada!J646-Tabla_ValidaciónMétodo!J646</f>
        <v>0</v>
      </c>
      <c r="K646" s="94" t="n">
        <f aca="false">Tabla_Simulada!K646-Tabla_ValidaciónMétodo!K646</f>
        <v>0</v>
      </c>
      <c r="L646" s="81" t="n">
        <f aca="false">Tabla_Simulada!L646-Tabla_ValidaciónMétodo!L646</f>
        <v>0</v>
      </c>
      <c r="M646" s="94" t="n">
        <f aca="false">Tabla_Simulada!M646-Tabla_ValidaciónMétodo!M646</f>
        <v>0</v>
      </c>
      <c r="N646" s="81" t="n">
        <f aca="false">Tabla_Simulada!N646-Tabla_ValidaciónMétodo!N646</f>
        <v>0</v>
      </c>
      <c r="O646" s="81" t="n">
        <f aca="false">Tabla_Simulada!O646-Tabla_ValidaciónMétodo!O646</f>
        <v>0</v>
      </c>
      <c r="P646" s="81" t="n">
        <f aca="false">Tabla_Simulada!P646-Tabla_ValidaciónMétodo!P646</f>
        <v>0</v>
      </c>
      <c r="Q646" s="81" t="n">
        <f aca="false">Tabla_Simulada!Q646-Tabla_ValidaciónMétodo!Q646</f>
        <v>0</v>
      </c>
      <c r="S646" s="81" t="n">
        <f aca="false">Tabla_Simulada!T646-Tabla_ValidaciónMétodo!T646</f>
        <v>0</v>
      </c>
      <c r="T646" s="81" t="n">
        <f aca="false">Tabla_Simulada!U646-Tabla_ValidaciónMétodo!U646</f>
        <v>0</v>
      </c>
      <c r="U646" s="81" t="n">
        <f aca="false">Tabla_Simulada!V646-Tabla_ValidaciónMétodo!V646</f>
        <v>0</v>
      </c>
      <c r="V646" s="81" t="n">
        <f aca="false">Tabla_Simulada!W646-Tabla_ValidaciónMétodo!W646</f>
        <v>0</v>
      </c>
      <c r="W646" s="81" t="n">
        <f aca="false">Tabla_Simulada!X646-Tabla_ValidaciónMétodo!X646</f>
        <v>0</v>
      </c>
      <c r="X646" s="81" t="n">
        <f aca="false">Tabla_Simulada!Y646-Tabla_ValidaciónMétodo!Y646</f>
        <v>0</v>
      </c>
      <c r="Y646" s="81" t="n">
        <f aca="false">Tabla_Simulada!Z646-Tabla_ValidaciónMétodo!Z646</f>
        <v>0</v>
      </c>
      <c r="Z646" s="81" t="n">
        <f aca="false">Tabla_Simulada!AA646-Tabla_ValidaciónMétodo!AA646</f>
        <v>0</v>
      </c>
      <c r="AC646" s="91" t="n">
        <f aca="false">Tabla_Simulada!AD646-Tabla_ValidaciónMétodo!AD646</f>
        <v>0</v>
      </c>
      <c r="AD646" s="92" t="n">
        <f aca="false">Tabla_Simulada!AE646-Tabla_ValidaciónMétodo!AE646</f>
        <v>0</v>
      </c>
      <c r="AE646" s="93" t="n">
        <f aca="false">Tabla_Simulada!AF646-Tabla_ValidaciónMétodo!AF646</f>
        <v>0</v>
      </c>
      <c r="AF646" s="92" t="n">
        <f aca="false">Tabla_Simulada!AG646-Tabla_ValidaciónMétodo!AG646</f>
        <v>0</v>
      </c>
      <c r="AG646" s="92" t="n">
        <f aca="false">Tabla_Simulada!AH646-Tabla_ValidaciónMétodo!AH646</f>
        <v>0</v>
      </c>
      <c r="AH646" s="92" t="n">
        <f aca="false">Tabla_Simulada!AI646-Tabla_ValidaciónMétodo!AI646</f>
        <v>0</v>
      </c>
      <c r="AI646" s="92" t="n">
        <f aca="false">Tabla_Simulada!AJ646-Tabla_ValidaciónMétodo!AJ646</f>
        <v>0</v>
      </c>
      <c r="AJ646" s="92" t="n">
        <f aca="false">Tabla_Simulada!AK646-Tabla_ValidaciónMétodo!AK646</f>
        <v>0</v>
      </c>
      <c r="AK646" s="92" t="n">
        <f aca="false">Tabla_Simulada!AL646-Tabla_ValidaciónMétodo!AL646</f>
        <v>0</v>
      </c>
      <c r="AL646" s="92" t="n">
        <f aca="false">Tabla_Simulada!AM646-Tabla_ValidaciónMétodo!AM646</f>
        <v>0</v>
      </c>
      <c r="AM646" s="92" t="n">
        <f aca="false">Tabla_Simulada!AN646-Tabla_ValidaciónMétodo!AN646</f>
        <v>0</v>
      </c>
      <c r="AO646" s="94" t="n">
        <f aca="false">Tabla_Simulada!AP646-Tabla_ValidaciónMétodo!AP646</f>
        <v>0</v>
      </c>
      <c r="AP646" s="81" t="n">
        <f aca="false">Tabla_Simulada!AQ646-Tabla_ValidaciónMétodo!AQ646</f>
        <v>0</v>
      </c>
      <c r="AQ646" s="94" t="n">
        <f aca="false">Tabla_Simulada!AR646-Tabla_ValidaciónMétodo!AR646</f>
        <v>0</v>
      </c>
      <c r="AR646" s="81" t="n">
        <f aca="false">Tabla_Simulada!AS646-Tabla_ValidaciónMétodo!AS646</f>
        <v>0</v>
      </c>
      <c r="AS646" s="94" t="n">
        <f aca="false">Tabla_Simulada!AT646-Tabla_ValidaciónMétodo!AT646</f>
        <v>0</v>
      </c>
      <c r="AT646" s="81" t="n">
        <f aca="false">Tabla_Simulada!AU646-Tabla_ValidaciónMétodo!AU646</f>
        <v>0</v>
      </c>
      <c r="AU646" s="94" t="n">
        <f aca="false">Tabla_Simulada!AV646-Tabla_ValidaciónMétodo!AV646</f>
        <v>0</v>
      </c>
      <c r="AV646" s="81" t="n">
        <f aca="false">Tabla_Simulada!AW646-Tabla_ValidaciónMétodo!AW646</f>
        <v>0</v>
      </c>
      <c r="AW646" s="94" t="n">
        <f aca="false">Tabla_Simulada!AX646-Tabla_ValidaciónMétodo!AX646</f>
        <v>0</v>
      </c>
      <c r="AX646" s="81" t="n">
        <f aca="false">Tabla_Simulada!AY646-Tabla_ValidaciónMétodo!AY646</f>
        <v>0</v>
      </c>
    </row>
    <row r="647" customFormat="false" ht="13.8" hidden="false" customHeight="false" outlineLevel="0" collapsed="false">
      <c r="A647" s="89" t="s">
        <v>46</v>
      </c>
      <c r="B647" s="81" t="n">
        <f aca="false">Tabla_Simulada!B647-Tabla_ValidaciónMétodo!B647</f>
        <v>0</v>
      </c>
      <c r="C647" s="81" t="n">
        <f aca="false">Tabla_Simulada!C647-Tabla_ValidaciónMétodo!C647</f>
        <v>0</v>
      </c>
      <c r="D647" s="81" t="n">
        <f aca="false">Tabla_Simulada!D647-Tabla_ValidaciónMétodo!D647</f>
        <v>0</v>
      </c>
      <c r="E647" s="81" t="n">
        <f aca="false">Tabla_Simulada!E647-Tabla_ValidaciónMétodo!E647</f>
        <v>0</v>
      </c>
      <c r="F647" s="81" t="n">
        <f aca="false">Tabla_Simulada!F647-Tabla_ValidaciónMétodo!F647</f>
        <v>0</v>
      </c>
      <c r="G647" s="81" t="n">
        <f aca="false">Tabla_Simulada!G647-Tabla_ValidaciónMétodo!G647</f>
        <v>0</v>
      </c>
      <c r="H647" s="81" t="n">
        <f aca="false">Tabla_Simulada!H647-Tabla_ValidaciónMétodo!H647</f>
        <v>0</v>
      </c>
      <c r="I647" s="94" t="n">
        <f aca="false">Tabla_Simulada!I647-Tabla_ValidaciónMétodo!I647</f>
        <v>0</v>
      </c>
      <c r="J647" s="81" t="n">
        <f aca="false">Tabla_Simulada!J647-Tabla_ValidaciónMétodo!J647</f>
        <v>0</v>
      </c>
      <c r="K647" s="94" t="n">
        <f aca="false">Tabla_Simulada!K647-Tabla_ValidaciónMétodo!K647</f>
        <v>0</v>
      </c>
      <c r="L647" s="81" t="n">
        <f aca="false">Tabla_Simulada!L647-Tabla_ValidaciónMétodo!L647</f>
        <v>0</v>
      </c>
      <c r="M647" s="94" t="n">
        <f aca="false">Tabla_Simulada!M647-Tabla_ValidaciónMétodo!M647</f>
        <v>0</v>
      </c>
      <c r="N647" s="81" t="n">
        <f aca="false">Tabla_Simulada!N647-Tabla_ValidaciónMétodo!N647</f>
        <v>0</v>
      </c>
      <c r="O647" s="81" t="n">
        <f aca="false">Tabla_Simulada!O647-Tabla_ValidaciónMétodo!O647</f>
        <v>0</v>
      </c>
      <c r="P647" s="81" t="n">
        <f aca="false">Tabla_Simulada!P647-Tabla_ValidaciónMétodo!P647</f>
        <v>0</v>
      </c>
      <c r="Q647" s="81" t="n">
        <f aca="false">Tabla_Simulada!Q647-Tabla_ValidaciónMétodo!Q647</f>
        <v>0</v>
      </c>
      <c r="S647" s="81" t="n">
        <f aca="false">Tabla_Simulada!T647-Tabla_ValidaciónMétodo!T647</f>
        <v>0</v>
      </c>
      <c r="T647" s="81" t="n">
        <f aca="false">Tabla_Simulada!U647-Tabla_ValidaciónMétodo!U647</f>
        <v>0</v>
      </c>
      <c r="U647" s="81" t="n">
        <f aca="false">Tabla_Simulada!V647-Tabla_ValidaciónMétodo!V647</f>
        <v>0</v>
      </c>
      <c r="V647" s="81" t="n">
        <f aca="false">Tabla_Simulada!W647-Tabla_ValidaciónMétodo!W647</f>
        <v>0</v>
      </c>
      <c r="W647" s="81" t="n">
        <f aca="false">Tabla_Simulada!X647-Tabla_ValidaciónMétodo!X647</f>
        <v>0</v>
      </c>
      <c r="X647" s="81" t="n">
        <f aca="false">Tabla_Simulada!Y647-Tabla_ValidaciónMétodo!Y647</f>
        <v>0</v>
      </c>
      <c r="Y647" s="81" t="n">
        <f aca="false">Tabla_Simulada!Z647-Tabla_ValidaciónMétodo!Z647</f>
        <v>0</v>
      </c>
      <c r="Z647" s="81" t="n">
        <f aca="false">Tabla_Simulada!AA647-Tabla_ValidaciónMétodo!AA647</f>
        <v>0</v>
      </c>
      <c r="AC647" s="91" t="n">
        <f aca="false">Tabla_Simulada!AD647-Tabla_ValidaciónMétodo!AD647</f>
        <v>0</v>
      </c>
      <c r="AD647" s="92" t="n">
        <f aca="false">Tabla_Simulada!AE647-Tabla_ValidaciónMétodo!AE647</f>
        <v>0</v>
      </c>
      <c r="AE647" s="93" t="n">
        <f aca="false">Tabla_Simulada!AF647-Tabla_ValidaciónMétodo!AF647</f>
        <v>0</v>
      </c>
      <c r="AF647" s="92" t="n">
        <f aca="false">Tabla_Simulada!AG647-Tabla_ValidaciónMétodo!AG647</f>
        <v>0</v>
      </c>
      <c r="AG647" s="92" t="n">
        <f aca="false">Tabla_Simulada!AH647-Tabla_ValidaciónMétodo!AH647</f>
        <v>0</v>
      </c>
      <c r="AH647" s="92" t="n">
        <f aca="false">Tabla_Simulada!AI647-Tabla_ValidaciónMétodo!AI647</f>
        <v>0</v>
      </c>
      <c r="AI647" s="92" t="n">
        <f aca="false">Tabla_Simulada!AJ647-Tabla_ValidaciónMétodo!AJ647</f>
        <v>0</v>
      </c>
      <c r="AJ647" s="92" t="n">
        <f aca="false">Tabla_Simulada!AK647-Tabla_ValidaciónMétodo!AK647</f>
        <v>0</v>
      </c>
      <c r="AK647" s="92" t="n">
        <f aca="false">Tabla_Simulada!AL647-Tabla_ValidaciónMétodo!AL647</f>
        <v>0</v>
      </c>
      <c r="AL647" s="92" t="n">
        <f aca="false">Tabla_Simulada!AM647-Tabla_ValidaciónMétodo!AM647</f>
        <v>0</v>
      </c>
      <c r="AM647" s="92" t="n">
        <f aca="false">Tabla_Simulada!AN647-Tabla_ValidaciónMétodo!AN647</f>
        <v>0</v>
      </c>
      <c r="AO647" s="94" t="n">
        <f aca="false">Tabla_Simulada!AP647-Tabla_ValidaciónMétodo!AP647</f>
        <v>0</v>
      </c>
      <c r="AP647" s="81" t="n">
        <f aca="false">Tabla_Simulada!AQ647-Tabla_ValidaciónMétodo!AQ647</f>
        <v>0</v>
      </c>
      <c r="AQ647" s="94" t="n">
        <f aca="false">Tabla_Simulada!AR647-Tabla_ValidaciónMétodo!AR647</f>
        <v>0</v>
      </c>
      <c r="AR647" s="81" t="n">
        <f aca="false">Tabla_Simulada!AS647-Tabla_ValidaciónMétodo!AS647</f>
        <v>0</v>
      </c>
      <c r="AS647" s="94" t="n">
        <f aca="false">Tabla_Simulada!AT647-Tabla_ValidaciónMétodo!AT647</f>
        <v>0</v>
      </c>
      <c r="AT647" s="81" t="n">
        <f aca="false">Tabla_Simulada!AU647-Tabla_ValidaciónMétodo!AU647</f>
        <v>0</v>
      </c>
      <c r="AU647" s="94" t="n">
        <f aca="false">Tabla_Simulada!AV647-Tabla_ValidaciónMétodo!AV647</f>
        <v>0</v>
      </c>
      <c r="AV647" s="81" t="n">
        <f aca="false">Tabla_Simulada!AW647-Tabla_ValidaciónMétodo!AW647</f>
        <v>0</v>
      </c>
      <c r="AW647" s="94" t="n">
        <f aca="false">Tabla_Simulada!AX647-Tabla_ValidaciónMétodo!AX647</f>
        <v>0</v>
      </c>
      <c r="AX647" s="81" t="n">
        <f aca="false">Tabla_Simulada!AY647-Tabla_ValidaciónMétodo!AY647</f>
        <v>0</v>
      </c>
    </row>
    <row r="648" customFormat="false" ht="13.8" hidden="false" customHeight="false" outlineLevel="0" collapsed="false">
      <c r="A648" s="89" t="s">
        <v>47</v>
      </c>
      <c r="B648" s="81" t="n">
        <f aca="false">Tabla_Simulada!B648-Tabla_ValidaciónMétodo!B648</f>
        <v>0</v>
      </c>
      <c r="C648" s="81" t="n">
        <f aca="false">Tabla_Simulada!C648-Tabla_ValidaciónMétodo!C648</f>
        <v>0</v>
      </c>
      <c r="D648" s="81" t="n">
        <f aca="false">Tabla_Simulada!D648-Tabla_ValidaciónMétodo!D648</f>
        <v>0</v>
      </c>
      <c r="E648" s="81" t="n">
        <f aca="false">Tabla_Simulada!E648-Tabla_ValidaciónMétodo!E648</f>
        <v>0</v>
      </c>
      <c r="F648" s="81" t="n">
        <f aca="false">Tabla_Simulada!F648-Tabla_ValidaciónMétodo!F648</f>
        <v>0</v>
      </c>
      <c r="G648" s="81" t="n">
        <f aca="false">Tabla_Simulada!G648-Tabla_ValidaciónMétodo!G648</f>
        <v>0</v>
      </c>
      <c r="H648" s="81" t="n">
        <f aca="false">Tabla_Simulada!H648-Tabla_ValidaciónMétodo!H648</f>
        <v>0</v>
      </c>
      <c r="I648" s="94" t="n">
        <f aca="false">Tabla_Simulada!I648-Tabla_ValidaciónMétodo!I648</f>
        <v>0</v>
      </c>
      <c r="J648" s="81" t="n">
        <f aca="false">Tabla_Simulada!J648-Tabla_ValidaciónMétodo!J648</f>
        <v>0</v>
      </c>
      <c r="K648" s="94" t="n">
        <f aca="false">Tabla_Simulada!K648-Tabla_ValidaciónMétodo!K648</f>
        <v>0</v>
      </c>
      <c r="L648" s="81" t="n">
        <f aca="false">Tabla_Simulada!L648-Tabla_ValidaciónMétodo!L648</f>
        <v>0</v>
      </c>
      <c r="M648" s="94" t="n">
        <f aca="false">Tabla_Simulada!M648-Tabla_ValidaciónMétodo!M648</f>
        <v>0</v>
      </c>
      <c r="N648" s="81" t="n">
        <f aca="false">Tabla_Simulada!N648-Tabla_ValidaciónMétodo!N648</f>
        <v>0</v>
      </c>
      <c r="O648" s="81" t="n">
        <f aca="false">Tabla_Simulada!O648-Tabla_ValidaciónMétodo!O648</f>
        <v>0</v>
      </c>
      <c r="P648" s="81" t="n">
        <f aca="false">Tabla_Simulada!P648-Tabla_ValidaciónMétodo!P648</f>
        <v>0</v>
      </c>
      <c r="Q648" s="81" t="n">
        <f aca="false">Tabla_Simulada!Q648-Tabla_ValidaciónMétodo!Q648</f>
        <v>0</v>
      </c>
      <c r="S648" s="81" t="n">
        <f aca="false">Tabla_Simulada!T648-Tabla_ValidaciónMétodo!T648</f>
        <v>0</v>
      </c>
      <c r="T648" s="81" t="n">
        <f aca="false">Tabla_Simulada!U648-Tabla_ValidaciónMétodo!U648</f>
        <v>0</v>
      </c>
      <c r="U648" s="81" t="n">
        <f aca="false">Tabla_Simulada!V648-Tabla_ValidaciónMétodo!V648</f>
        <v>0</v>
      </c>
      <c r="V648" s="81" t="n">
        <f aca="false">Tabla_Simulada!W648-Tabla_ValidaciónMétodo!W648</f>
        <v>0</v>
      </c>
      <c r="W648" s="81" t="n">
        <f aca="false">Tabla_Simulada!X648-Tabla_ValidaciónMétodo!X648</f>
        <v>0</v>
      </c>
      <c r="X648" s="81" t="n">
        <f aca="false">Tabla_Simulada!Y648-Tabla_ValidaciónMétodo!Y648</f>
        <v>0</v>
      </c>
      <c r="Y648" s="81" t="n">
        <f aca="false">Tabla_Simulada!Z648-Tabla_ValidaciónMétodo!Z648</f>
        <v>0</v>
      </c>
      <c r="Z648" s="81" t="n">
        <f aca="false">Tabla_Simulada!AA648-Tabla_ValidaciónMétodo!AA648</f>
        <v>0</v>
      </c>
      <c r="AC648" s="91" t="n">
        <f aca="false">Tabla_Simulada!AD648-Tabla_ValidaciónMétodo!AD648</f>
        <v>0</v>
      </c>
      <c r="AD648" s="92" t="n">
        <f aca="false">Tabla_Simulada!AE648-Tabla_ValidaciónMétodo!AE648</f>
        <v>0</v>
      </c>
      <c r="AE648" s="93" t="n">
        <f aca="false">Tabla_Simulada!AF648-Tabla_ValidaciónMétodo!AF648</f>
        <v>0</v>
      </c>
      <c r="AF648" s="92" t="n">
        <f aca="false">Tabla_Simulada!AG648-Tabla_ValidaciónMétodo!AG648</f>
        <v>0</v>
      </c>
      <c r="AG648" s="92" t="n">
        <f aca="false">Tabla_Simulada!AH648-Tabla_ValidaciónMétodo!AH648</f>
        <v>0</v>
      </c>
      <c r="AH648" s="92" t="n">
        <f aca="false">Tabla_Simulada!AI648-Tabla_ValidaciónMétodo!AI648</f>
        <v>0</v>
      </c>
      <c r="AI648" s="92" t="n">
        <f aca="false">Tabla_Simulada!AJ648-Tabla_ValidaciónMétodo!AJ648</f>
        <v>0</v>
      </c>
      <c r="AJ648" s="92" t="n">
        <f aca="false">Tabla_Simulada!AK648-Tabla_ValidaciónMétodo!AK648</f>
        <v>0</v>
      </c>
      <c r="AK648" s="92" t="n">
        <f aca="false">Tabla_Simulada!AL648-Tabla_ValidaciónMétodo!AL648</f>
        <v>0</v>
      </c>
      <c r="AL648" s="92" t="n">
        <f aca="false">Tabla_Simulada!AM648-Tabla_ValidaciónMétodo!AM648</f>
        <v>0</v>
      </c>
      <c r="AM648" s="92" t="n">
        <f aca="false">Tabla_Simulada!AN648-Tabla_ValidaciónMétodo!AN648</f>
        <v>0</v>
      </c>
      <c r="AO648" s="94" t="n">
        <f aca="false">Tabla_Simulada!AP648-Tabla_ValidaciónMétodo!AP648</f>
        <v>0</v>
      </c>
      <c r="AP648" s="81" t="n">
        <f aca="false">Tabla_Simulada!AQ648-Tabla_ValidaciónMétodo!AQ648</f>
        <v>0</v>
      </c>
      <c r="AQ648" s="94" t="n">
        <f aca="false">Tabla_Simulada!AR648-Tabla_ValidaciónMétodo!AR648</f>
        <v>0</v>
      </c>
      <c r="AR648" s="81" t="n">
        <f aca="false">Tabla_Simulada!AS648-Tabla_ValidaciónMétodo!AS648</f>
        <v>0</v>
      </c>
      <c r="AS648" s="94" t="n">
        <f aca="false">Tabla_Simulada!AT648-Tabla_ValidaciónMétodo!AT648</f>
        <v>0</v>
      </c>
      <c r="AT648" s="81" t="n">
        <f aca="false">Tabla_Simulada!AU648-Tabla_ValidaciónMétodo!AU648</f>
        <v>0</v>
      </c>
      <c r="AU648" s="94" t="n">
        <f aca="false">Tabla_Simulada!AV648-Tabla_ValidaciónMétodo!AV648</f>
        <v>0</v>
      </c>
      <c r="AV648" s="81" t="n">
        <f aca="false">Tabla_Simulada!AW648-Tabla_ValidaciónMétodo!AW648</f>
        <v>0</v>
      </c>
      <c r="AW648" s="94" t="n">
        <f aca="false">Tabla_Simulada!AX648-Tabla_ValidaciónMétodo!AX648</f>
        <v>0</v>
      </c>
      <c r="AX648" s="81" t="n">
        <f aca="false">Tabla_Simulada!AY648-Tabla_ValidaciónMétodo!AY648</f>
        <v>0</v>
      </c>
    </row>
    <row r="649" customFormat="false" ht="13.8" hidden="false" customHeight="false" outlineLevel="0" collapsed="false">
      <c r="A649" s="89" t="s">
        <v>48</v>
      </c>
      <c r="B649" s="81" t="n">
        <f aca="false">Tabla_Simulada!B649-Tabla_ValidaciónMétodo!B649</f>
        <v>0</v>
      </c>
      <c r="C649" s="81" t="n">
        <f aca="false">Tabla_Simulada!C649-Tabla_ValidaciónMétodo!C649</f>
        <v>0</v>
      </c>
      <c r="D649" s="81" t="n">
        <f aca="false">Tabla_Simulada!D649-Tabla_ValidaciónMétodo!D649</f>
        <v>0</v>
      </c>
      <c r="E649" s="81" t="n">
        <f aca="false">Tabla_Simulada!E649-Tabla_ValidaciónMétodo!E649</f>
        <v>0</v>
      </c>
      <c r="F649" s="81" t="n">
        <f aca="false">Tabla_Simulada!F649-Tabla_ValidaciónMétodo!F649</f>
        <v>0</v>
      </c>
      <c r="G649" s="81" t="n">
        <f aca="false">Tabla_Simulada!G649-Tabla_ValidaciónMétodo!G649</f>
        <v>0</v>
      </c>
      <c r="H649" s="81" t="n">
        <f aca="false">Tabla_Simulada!H649-Tabla_ValidaciónMétodo!H649</f>
        <v>0</v>
      </c>
      <c r="I649" s="94" t="n">
        <f aca="false">Tabla_Simulada!I649-Tabla_ValidaciónMétodo!I649</f>
        <v>0</v>
      </c>
      <c r="J649" s="81" t="n">
        <f aca="false">Tabla_Simulada!J649-Tabla_ValidaciónMétodo!J649</f>
        <v>0</v>
      </c>
      <c r="K649" s="94" t="n">
        <f aca="false">Tabla_Simulada!K649-Tabla_ValidaciónMétodo!K649</f>
        <v>0</v>
      </c>
      <c r="L649" s="81" t="n">
        <f aca="false">Tabla_Simulada!L649-Tabla_ValidaciónMétodo!L649</f>
        <v>0</v>
      </c>
      <c r="M649" s="94" t="n">
        <f aca="false">Tabla_Simulada!M649-Tabla_ValidaciónMétodo!M649</f>
        <v>0</v>
      </c>
      <c r="N649" s="81" t="n">
        <f aca="false">Tabla_Simulada!N649-Tabla_ValidaciónMétodo!N649</f>
        <v>0</v>
      </c>
      <c r="O649" s="81" t="n">
        <f aca="false">Tabla_Simulada!O649-Tabla_ValidaciónMétodo!O649</f>
        <v>0</v>
      </c>
      <c r="P649" s="81" t="n">
        <f aca="false">Tabla_Simulada!P649-Tabla_ValidaciónMétodo!P649</f>
        <v>0</v>
      </c>
      <c r="Q649" s="81" t="n">
        <f aca="false">Tabla_Simulada!Q649-Tabla_ValidaciónMétodo!Q649</f>
        <v>0</v>
      </c>
      <c r="S649" s="81" t="n">
        <f aca="false">Tabla_Simulada!T649-Tabla_ValidaciónMétodo!T649</f>
        <v>0</v>
      </c>
      <c r="T649" s="81" t="n">
        <f aca="false">Tabla_Simulada!U649-Tabla_ValidaciónMétodo!U649</f>
        <v>0</v>
      </c>
      <c r="U649" s="81" t="n">
        <f aca="false">Tabla_Simulada!V649-Tabla_ValidaciónMétodo!V649</f>
        <v>0</v>
      </c>
      <c r="V649" s="81" t="n">
        <f aca="false">Tabla_Simulada!W649-Tabla_ValidaciónMétodo!W649</f>
        <v>0</v>
      </c>
      <c r="W649" s="81" t="n">
        <f aca="false">Tabla_Simulada!X649-Tabla_ValidaciónMétodo!X649</f>
        <v>0</v>
      </c>
      <c r="X649" s="81" t="n">
        <f aca="false">Tabla_Simulada!Y649-Tabla_ValidaciónMétodo!Y649</f>
        <v>0</v>
      </c>
      <c r="Y649" s="81" t="n">
        <f aca="false">Tabla_Simulada!Z649-Tabla_ValidaciónMétodo!Z649</f>
        <v>0</v>
      </c>
      <c r="Z649" s="81" t="n">
        <f aca="false">Tabla_Simulada!AA649-Tabla_ValidaciónMétodo!AA649</f>
        <v>0</v>
      </c>
      <c r="AC649" s="91" t="n">
        <f aca="false">Tabla_Simulada!AD649-Tabla_ValidaciónMétodo!AD649</f>
        <v>0</v>
      </c>
      <c r="AD649" s="92" t="n">
        <f aca="false">Tabla_Simulada!AE649-Tabla_ValidaciónMétodo!AE649</f>
        <v>0</v>
      </c>
      <c r="AE649" s="93" t="n">
        <f aca="false">Tabla_Simulada!AF649-Tabla_ValidaciónMétodo!AF649</f>
        <v>0</v>
      </c>
      <c r="AF649" s="92" t="n">
        <f aca="false">Tabla_Simulada!AG649-Tabla_ValidaciónMétodo!AG649</f>
        <v>0</v>
      </c>
      <c r="AG649" s="92" t="n">
        <f aca="false">Tabla_Simulada!AH649-Tabla_ValidaciónMétodo!AH649</f>
        <v>0</v>
      </c>
      <c r="AH649" s="92" t="n">
        <f aca="false">Tabla_Simulada!AI649-Tabla_ValidaciónMétodo!AI649</f>
        <v>0</v>
      </c>
      <c r="AI649" s="92" t="n">
        <f aca="false">Tabla_Simulada!AJ649-Tabla_ValidaciónMétodo!AJ649</f>
        <v>0</v>
      </c>
      <c r="AJ649" s="92" t="n">
        <f aca="false">Tabla_Simulada!AK649-Tabla_ValidaciónMétodo!AK649</f>
        <v>0</v>
      </c>
      <c r="AK649" s="92" t="n">
        <f aca="false">Tabla_Simulada!AL649-Tabla_ValidaciónMétodo!AL649</f>
        <v>0</v>
      </c>
      <c r="AL649" s="92" t="n">
        <f aca="false">Tabla_Simulada!AM649-Tabla_ValidaciónMétodo!AM649</f>
        <v>0</v>
      </c>
      <c r="AM649" s="92" t="n">
        <f aca="false">Tabla_Simulada!AN649-Tabla_ValidaciónMétodo!AN649</f>
        <v>0</v>
      </c>
      <c r="AO649" s="94" t="n">
        <f aca="false">Tabla_Simulada!AP649-Tabla_ValidaciónMétodo!AP649</f>
        <v>0</v>
      </c>
      <c r="AP649" s="81" t="n">
        <f aca="false">Tabla_Simulada!AQ649-Tabla_ValidaciónMétodo!AQ649</f>
        <v>0</v>
      </c>
      <c r="AQ649" s="94" t="n">
        <f aca="false">Tabla_Simulada!AR649-Tabla_ValidaciónMétodo!AR649</f>
        <v>0</v>
      </c>
      <c r="AR649" s="81" t="n">
        <f aca="false">Tabla_Simulada!AS649-Tabla_ValidaciónMétodo!AS649</f>
        <v>0</v>
      </c>
      <c r="AS649" s="94" t="n">
        <f aca="false">Tabla_Simulada!AT649-Tabla_ValidaciónMétodo!AT649</f>
        <v>0</v>
      </c>
      <c r="AT649" s="81" t="n">
        <f aca="false">Tabla_Simulada!AU649-Tabla_ValidaciónMétodo!AU649</f>
        <v>0</v>
      </c>
      <c r="AU649" s="94" t="n">
        <f aca="false">Tabla_Simulada!AV649-Tabla_ValidaciónMétodo!AV649</f>
        <v>0</v>
      </c>
      <c r="AV649" s="81" t="n">
        <f aca="false">Tabla_Simulada!AW649-Tabla_ValidaciónMétodo!AW649</f>
        <v>0</v>
      </c>
      <c r="AW649" s="94" t="n">
        <f aca="false">Tabla_Simulada!AX649-Tabla_ValidaciónMétodo!AX649</f>
        <v>0</v>
      </c>
      <c r="AX649" s="81" t="n">
        <f aca="false">Tabla_Simulada!AY649-Tabla_ValidaciónMétodo!AY649</f>
        <v>0</v>
      </c>
    </row>
    <row r="650" customFormat="false" ht="13.8" hidden="false" customHeight="false" outlineLevel="0" collapsed="false">
      <c r="A650" s="89" t="s">
        <v>49</v>
      </c>
      <c r="B650" s="81" t="n">
        <f aca="false">Tabla_Simulada!B650-Tabla_ValidaciónMétodo!B650</f>
        <v>0</v>
      </c>
      <c r="C650" s="81" t="n">
        <f aca="false">Tabla_Simulada!C650-Tabla_ValidaciónMétodo!C650</f>
        <v>0</v>
      </c>
      <c r="D650" s="81" t="n">
        <f aca="false">Tabla_Simulada!D650-Tabla_ValidaciónMétodo!D650</f>
        <v>0</v>
      </c>
      <c r="E650" s="81" t="n">
        <f aca="false">Tabla_Simulada!E650-Tabla_ValidaciónMétodo!E650</f>
        <v>0</v>
      </c>
      <c r="F650" s="81" t="n">
        <f aca="false">Tabla_Simulada!F650-Tabla_ValidaciónMétodo!F650</f>
        <v>0</v>
      </c>
      <c r="G650" s="81" t="n">
        <f aca="false">Tabla_Simulada!G650-Tabla_ValidaciónMétodo!G650</f>
        <v>0</v>
      </c>
      <c r="H650" s="81" t="n">
        <f aca="false">Tabla_Simulada!H650-Tabla_ValidaciónMétodo!H650</f>
        <v>0</v>
      </c>
      <c r="I650" s="94" t="n">
        <f aca="false">Tabla_Simulada!I650-Tabla_ValidaciónMétodo!I650</f>
        <v>0</v>
      </c>
      <c r="J650" s="81" t="n">
        <f aca="false">Tabla_Simulada!J650-Tabla_ValidaciónMétodo!J650</f>
        <v>0</v>
      </c>
      <c r="K650" s="94" t="n">
        <f aca="false">Tabla_Simulada!K650-Tabla_ValidaciónMétodo!K650</f>
        <v>0</v>
      </c>
      <c r="L650" s="81" t="n">
        <f aca="false">Tabla_Simulada!L650-Tabla_ValidaciónMétodo!L650</f>
        <v>0</v>
      </c>
      <c r="M650" s="94" t="n">
        <f aca="false">Tabla_Simulada!M650-Tabla_ValidaciónMétodo!M650</f>
        <v>0</v>
      </c>
      <c r="N650" s="81" t="n">
        <f aca="false">Tabla_Simulada!N650-Tabla_ValidaciónMétodo!N650</f>
        <v>0</v>
      </c>
      <c r="O650" s="81" t="n">
        <f aca="false">Tabla_Simulada!O650-Tabla_ValidaciónMétodo!O650</f>
        <v>0</v>
      </c>
      <c r="P650" s="81" t="n">
        <f aca="false">Tabla_Simulada!P650-Tabla_ValidaciónMétodo!P650</f>
        <v>0</v>
      </c>
      <c r="Q650" s="81" t="n">
        <f aca="false">Tabla_Simulada!Q650-Tabla_ValidaciónMétodo!Q650</f>
        <v>0</v>
      </c>
      <c r="S650" s="81" t="n">
        <f aca="false">Tabla_Simulada!T650-Tabla_ValidaciónMétodo!T650</f>
        <v>0</v>
      </c>
      <c r="T650" s="81" t="n">
        <f aca="false">Tabla_Simulada!U650-Tabla_ValidaciónMétodo!U650</f>
        <v>0</v>
      </c>
      <c r="U650" s="81" t="n">
        <f aca="false">Tabla_Simulada!V650-Tabla_ValidaciónMétodo!V650</f>
        <v>0</v>
      </c>
      <c r="V650" s="81" t="n">
        <f aca="false">Tabla_Simulada!W650-Tabla_ValidaciónMétodo!W650</f>
        <v>0</v>
      </c>
      <c r="W650" s="81" t="n">
        <f aca="false">Tabla_Simulada!X650-Tabla_ValidaciónMétodo!X650</f>
        <v>0</v>
      </c>
      <c r="X650" s="81" t="n">
        <f aca="false">Tabla_Simulada!Y650-Tabla_ValidaciónMétodo!Y650</f>
        <v>0</v>
      </c>
      <c r="Y650" s="81" t="n">
        <f aca="false">Tabla_Simulada!Z650-Tabla_ValidaciónMétodo!Z650</f>
        <v>0</v>
      </c>
      <c r="Z650" s="81" t="n">
        <f aca="false">Tabla_Simulada!AA650-Tabla_ValidaciónMétodo!AA650</f>
        <v>0</v>
      </c>
      <c r="AC650" s="91" t="n">
        <f aca="false">Tabla_Simulada!AD650-Tabla_ValidaciónMétodo!AD650</f>
        <v>0</v>
      </c>
      <c r="AD650" s="92" t="n">
        <f aca="false">Tabla_Simulada!AE650-Tabla_ValidaciónMétodo!AE650</f>
        <v>0</v>
      </c>
      <c r="AE650" s="93" t="n">
        <f aca="false">Tabla_Simulada!AF650-Tabla_ValidaciónMétodo!AF650</f>
        <v>0</v>
      </c>
      <c r="AF650" s="92" t="n">
        <f aca="false">Tabla_Simulada!AG650-Tabla_ValidaciónMétodo!AG650</f>
        <v>0</v>
      </c>
      <c r="AG650" s="92" t="n">
        <f aca="false">Tabla_Simulada!AH650-Tabla_ValidaciónMétodo!AH650</f>
        <v>0</v>
      </c>
      <c r="AH650" s="92" t="n">
        <f aca="false">Tabla_Simulada!AI650-Tabla_ValidaciónMétodo!AI650</f>
        <v>0</v>
      </c>
      <c r="AI650" s="92" t="n">
        <f aca="false">Tabla_Simulada!AJ650-Tabla_ValidaciónMétodo!AJ650</f>
        <v>0</v>
      </c>
      <c r="AJ650" s="92" t="n">
        <f aca="false">Tabla_Simulada!AK650-Tabla_ValidaciónMétodo!AK650</f>
        <v>0</v>
      </c>
      <c r="AK650" s="92" t="n">
        <f aca="false">Tabla_Simulada!AL650-Tabla_ValidaciónMétodo!AL650</f>
        <v>0</v>
      </c>
      <c r="AL650" s="92" t="n">
        <f aca="false">Tabla_Simulada!AM650-Tabla_ValidaciónMétodo!AM650</f>
        <v>0</v>
      </c>
      <c r="AM650" s="92" t="n">
        <f aca="false">Tabla_Simulada!AN650-Tabla_ValidaciónMétodo!AN650</f>
        <v>0</v>
      </c>
      <c r="AO650" s="94" t="n">
        <f aca="false">Tabla_Simulada!AP650-Tabla_ValidaciónMétodo!AP650</f>
        <v>0</v>
      </c>
      <c r="AP650" s="81" t="n">
        <f aca="false">Tabla_Simulada!AQ650-Tabla_ValidaciónMétodo!AQ650</f>
        <v>0</v>
      </c>
      <c r="AQ650" s="94" t="n">
        <f aca="false">Tabla_Simulada!AR650-Tabla_ValidaciónMétodo!AR650</f>
        <v>0</v>
      </c>
      <c r="AR650" s="81" t="n">
        <f aca="false">Tabla_Simulada!AS650-Tabla_ValidaciónMétodo!AS650</f>
        <v>0</v>
      </c>
      <c r="AS650" s="94" t="n">
        <f aca="false">Tabla_Simulada!AT650-Tabla_ValidaciónMétodo!AT650</f>
        <v>0</v>
      </c>
      <c r="AT650" s="81" t="n">
        <f aca="false">Tabla_Simulada!AU650-Tabla_ValidaciónMétodo!AU650</f>
        <v>0</v>
      </c>
      <c r="AU650" s="94" t="n">
        <f aca="false">Tabla_Simulada!AV650-Tabla_ValidaciónMétodo!AV650</f>
        <v>0</v>
      </c>
      <c r="AV650" s="81" t="n">
        <f aca="false">Tabla_Simulada!AW650-Tabla_ValidaciónMétodo!AW650</f>
        <v>0</v>
      </c>
      <c r="AW650" s="94" t="n">
        <f aca="false">Tabla_Simulada!AX650-Tabla_ValidaciónMétodo!AX650</f>
        <v>0</v>
      </c>
      <c r="AX650" s="81" t="n">
        <f aca="false">Tabla_Simulada!AY650-Tabla_ValidaciónMétodo!AY650</f>
        <v>0</v>
      </c>
    </row>
    <row r="651" customFormat="false" ht="13.8" hidden="false" customHeight="false" outlineLevel="0" collapsed="false">
      <c r="A651" s="89" t="s">
        <v>50</v>
      </c>
      <c r="B651" s="81" t="n">
        <f aca="false">Tabla_Simulada!B651-Tabla_ValidaciónMétodo!B651</f>
        <v>0</v>
      </c>
      <c r="C651" s="81" t="n">
        <f aca="false">Tabla_Simulada!C651-Tabla_ValidaciónMétodo!C651</f>
        <v>0</v>
      </c>
      <c r="D651" s="81" t="n">
        <f aca="false">Tabla_Simulada!D651-Tabla_ValidaciónMétodo!D651</f>
        <v>0</v>
      </c>
      <c r="E651" s="81" t="n">
        <f aca="false">Tabla_Simulada!E651-Tabla_ValidaciónMétodo!E651</f>
        <v>0</v>
      </c>
      <c r="F651" s="81" t="n">
        <f aca="false">Tabla_Simulada!F651-Tabla_ValidaciónMétodo!F651</f>
        <v>0</v>
      </c>
      <c r="G651" s="81" t="n">
        <f aca="false">Tabla_Simulada!G651-Tabla_ValidaciónMétodo!G651</f>
        <v>0</v>
      </c>
      <c r="H651" s="81" t="n">
        <f aca="false">Tabla_Simulada!H651-Tabla_ValidaciónMétodo!H651</f>
        <v>0</v>
      </c>
      <c r="I651" s="94" t="n">
        <f aca="false">Tabla_Simulada!I651-Tabla_ValidaciónMétodo!I651</f>
        <v>0</v>
      </c>
      <c r="J651" s="81" t="n">
        <f aca="false">Tabla_Simulada!J651-Tabla_ValidaciónMétodo!J651</f>
        <v>0</v>
      </c>
      <c r="K651" s="94" t="n">
        <f aca="false">Tabla_Simulada!K651-Tabla_ValidaciónMétodo!K651</f>
        <v>0</v>
      </c>
      <c r="L651" s="81" t="n">
        <f aca="false">Tabla_Simulada!L651-Tabla_ValidaciónMétodo!L651</f>
        <v>0</v>
      </c>
      <c r="M651" s="94" t="n">
        <f aca="false">Tabla_Simulada!M651-Tabla_ValidaciónMétodo!M651</f>
        <v>0</v>
      </c>
      <c r="N651" s="81" t="n">
        <f aca="false">Tabla_Simulada!N651-Tabla_ValidaciónMétodo!N651</f>
        <v>0</v>
      </c>
      <c r="O651" s="81" t="n">
        <f aca="false">Tabla_Simulada!O651-Tabla_ValidaciónMétodo!O651</f>
        <v>0</v>
      </c>
      <c r="P651" s="81" t="n">
        <f aca="false">Tabla_Simulada!P651-Tabla_ValidaciónMétodo!P651</f>
        <v>0</v>
      </c>
      <c r="Q651" s="81" t="n">
        <f aca="false">Tabla_Simulada!Q651-Tabla_ValidaciónMétodo!Q651</f>
        <v>0</v>
      </c>
      <c r="S651" s="81" t="n">
        <f aca="false">Tabla_Simulada!T651-Tabla_ValidaciónMétodo!T651</f>
        <v>0</v>
      </c>
      <c r="T651" s="81" t="n">
        <f aca="false">Tabla_Simulada!U651-Tabla_ValidaciónMétodo!U651</f>
        <v>0</v>
      </c>
      <c r="U651" s="81" t="n">
        <f aca="false">Tabla_Simulada!V651-Tabla_ValidaciónMétodo!V651</f>
        <v>0</v>
      </c>
      <c r="V651" s="81" t="n">
        <f aca="false">Tabla_Simulada!W651-Tabla_ValidaciónMétodo!W651</f>
        <v>0</v>
      </c>
      <c r="W651" s="81" t="n">
        <f aca="false">Tabla_Simulada!X651-Tabla_ValidaciónMétodo!X651</f>
        <v>0</v>
      </c>
      <c r="X651" s="81" t="n">
        <f aca="false">Tabla_Simulada!Y651-Tabla_ValidaciónMétodo!Y651</f>
        <v>0</v>
      </c>
      <c r="Y651" s="81" t="n">
        <f aca="false">Tabla_Simulada!Z651-Tabla_ValidaciónMétodo!Z651</f>
        <v>0</v>
      </c>
      <c r="Z651" s="81" t="n">
        <f aca="false">Tabla_Simulada!AA651-Tabla_ValidaciónMétodo!AA651</f>
        <v>0</v>
      </c>
      <c r="AC651" s="91" t="n">
        <f aca="false">Tabla_Simulada!AD651-Tabla_ValidaciónMétodo!AD651</f>
        <v>0</v>
      </c>
      <c r="AD651" s="92" t="n">
        <f aca="false">Tabla_Simulada!AE651-Tabla_ValidaciónMétodo!AE651</f>
        <v>0</v>
      </c>
      <c r="AE651" s="93" t="n">
        <f aca="false">Tabla_Simulada!AF651-Tabla_ValidaciónMétodo!AF651</f>
        <v>0</v>
      </c>
      <c r="AF651" s="92" t="n">
        <f aca="false">Tabla_Simulada!AG651-Tabla_ValidaciónMétodo!AG651</f>
        <v>0</v>
      </c>
      <c r="AG651" s="92" t="n">
        <f aca="false">Tabla_Simulada!AH651-Tabla_ValidaciónMétodo!AH651</f>
        <v>0</v>
      </c>
      <c r="AH651" s="92" t="n">
        <f aca="false">Tabla_Simulada!AI651-Tabla_ValidaciónMétodo!AI651</f>
        <v>0</v>
      </c>
      <c r="AI651" s="92" t="n">
        <f aca="false">Tabla_Simulada!AJ651-Tabla_ValidaciónMétodo!AJ651</f>
        <v>0</v>
      </c>
      <c r="AJ651" s="92" t="n">
        <f aca="false">Tabla_Simulada!AK651-Tabla_ValidaciónMétodo!AK651</f>
        <v>0</v>
      </c>
      <c r="AK651" s="92" t="n">
        <f aca="false">Tabla_Simulada!AL651-Tabla_ValidaciónMétodo!AL651</f>
        <v>0</v>
      </c>
      <c r="AL651" s="92" t="n">
        <f aca="false">Tabla_Simulada!AM651-Tabla_ValidaciónMétodo!AM651</f>
        <v>0</v>
      </c>
      <c r="AM651" s="92" t="n">
        <f aca="false">Tabla_Simulada!AN651-Tabla_ValidaciónMétodo!AN651</f>
        <v>0</v>
      </c>
      <c r="AO651" s="94" t="n">
        <f aca="false">Tabla_Simulada!AP651-Tabla_ValidaciónMétodo!AP651</f>
        <v>0</v>
      </c>
      <c r="AP651" s="81" t="n">
        <f aca="false">Tabla_Simulada!AQ651-Tabla_ValidaciónMétodo!AQ651</f>
        <v>0</v>
      </c>
      <c r="AQ651" s="94" t="n">
        <f aca="false">Tabla_Simulada!AR651-Tabla_ValidaciónMétodo!AR651</f>
        <v>0</v>
      </c>
      <c r="AR651" s="81" t="n">
        <f aca="false">Tabla_Simulada!AS651-Tabla_ValidaciónMétodo!AS651</f>
        <v>0</v>
      </c>
      <c r="AS651" s="94" t="n">
        <f aca="false">Tabla_Simulada!AT651-Tabla_ValidaciónMétodo!AT651</f>
        <v>0</v>
      </c>
      <c r="AT651" s="81" t="n">
        <f aca="false">Tabla_Simulada!AU651-Tabla_ValidaciónMétodo!AU651</f>
        <v>0</v>
      </c>
      <c r="AU651" s="94" t="n">
        <f aca="false">Tabla_Simulada!AV651-Tabla_ValidaciónMétodo!AV651</f>
        <v>0</v>
      </c>
      <c r="AV651" s="81" t="n">
        <f aca="false">Tabla_Simulada!AW651-Tabla_ValidaciónMétodo!AW651</f>
        <v>0</v>
      </c>
      <c r="AW651" s="94" t="n">
        <f aca="false">Tabla_Simulada!AX651-Tabla_ValidaciónMétodo!AX651</f>
        <v>0</v>
      </c>
      <c r="AX651" s="81" t="n">
        <f aca="false">Tabla_Simulada!AY651-Tabla_ValidaciónMétodo!AY651</f>
        <v>0</v>
      </c>
    </row>
    <row r="652" customFormat="false" ht="13.8" hidden="false" customHeight="false" outlineLevel="0" collapsed="false">
      <c r="A652" s="89" t="s">
        <v>51</v>
      </c>
      <c r="B652" s="81" t="n">
        <f aca="false">Tabla_Simulada!B652-Tabla_ValidaciónMétodo!B652</f>
        <v>0</v>
      </c>
      <c r="C652" s="81" t="n">
        <f aca="false">Tabla_Simulada!C652-Tabla_ValidaciónMétodo!C652</f>
        <v>0</v>
      </c>
      <c r="D652" s="81" t="n">
        <f aca="false">Tabla_Simulada!D652-Tabla_ValidaciónMétodo!D652</f>
        <v>0</v>
      </c>
      <c r="E652" s="81" t="n">
        <f aca="false">Tabla_Simulada!E652-Tabla_ValidaciónMétodo!E652</f>
        <v>0</v>
      </c>
      <c r="F652" s="81" t="n">
        <f aca="false">Tabla_Simulada!F652-Tabla_ValidaciónMétodo!F652</f>
        <v>0</v>
      </c>
      <c r="G652" s="81" t="n">
        <f aca="false">Tabla_Simulada!G652-Tabla_ValidaciónMétodo!G652</f>
        <v>0</v>
      </c>
      <c r="H652" s="81" t="n">
        <f aca="false">Tabla_Simulada!H652-Tabla_ValidaciónMétodo!H652</f>
        <v>0</v>
      </c>
      <c r="I652" s="94" t="n">
        <f aca="false">Tabla_Simulada!I652-Tabla_ValidaciónMétodo!I652</f>
        <v>0</v>
      </c>
      <c r="J652" s="81" t="n">
        <f aca="false">Tabla_Simulada!J652-Tabla_ValidaciónMétodo!J652</f>
        <v>0</v>
      </c>
      <c r="K652" s="94" t="n">
        <f aca="false">Tabla_Simulada!K652-Tabla_ValidaciónMétodo!K652</f>
        <v>0</v>
      </c>
      <c r="L652" s="81" t="n">
        <f aca="false">Tabla_Simulada!L652-Tabla_ValidaciónMétodo!L652</f>
        <v>0</v>
      </c>
      <c r="M652" s="94" t="n">
        <f aca="false">Tabla_Simulada!M652-Tabla_ValidaciónMétodo!M652</f>
        <v>0</v>
      </c>
      <c r="N652" s="81" t="n">
        <f aca="false">Tabla_Simulada!N652-Tabla_ValidaciónMétodo!N652</f>
        <v>0</v>
      </c>
      <c r="O652" s="81" t="n">
        <f aca="false">Tabla_Simulada!O652-Tabla_ValidaciónMétodo!O652</f>
        <v>0</v>
      </c>
      <c r="P652" s="81" t="n">
        <f aca="false">Tabla_Simulada!P652-Tabla_ValidaciónMétodo!P652</f>
        <v>0</v>
      </c>
      <c r="Q652" s="81" t="n">
        <f aca="false">Tabla_Simulada!Q652-Tabla_ValidaciónMétodo!Q652</f>
        <v>0</v>
      </c>
      <c r="S652" s="81" t="n">
        <f aca="false">Tabla_Simulada!T652-Tabla_ValidaciónMétodo!T652</f>
        <v>0</v>
      </c>
      <c r="T652" s="81" t="n">
        <f aca="false">Tabla_Simulada!U652-Tabla_ValidaciónMétodo!U652</f>
        <v>0</v>
      </c>
      <c r="U652" s="81" t="n">
        <f aca="false">Tabla_Simulada!V652-Tabla_ValidaciónMétodo!V652</f>
        <v>0</v>
      </c>
      <c r="V652" s="81" t="n">
        <f aca="false">Tabla_Simulada!W652-Tabla_ValidaciónMétodo!W652</f>
        <v>0</v>
      </c>
      <c r="W652" s="81" t="n">
        <f aca="false">Tabla_Simulada!X652-Tabla_ValidaciónMétodo!X652</f>
        <v>0</v>
      </c>
      <c r="X652" s="81" t="n">
        <f aca="false">Tabla_Simulada!Y652-Tabla_ValidaciónMétodo!Y652</f>
        <v>0</v>
      </c>
      <c r="Y652" s="81" t="n">
        <f aca="false">Tabla_Simulada!Z652-Tabla_ValidaciónMétodo!Z652</f>
        <v>0</v>
      </c>
      <c r="Z652" s="81" t="n">
        <f aca="false">Tabla_Simulada!AA652-Tabla_ValidaciónMétodo!AA652</f>
        <v>0</v>
      </c>
      <c r="AC652" s="91" t="n">
        <f aca="false">Tabla_Simulada!AD652-Tabla_ValidaciónMétodo!AD652</f>
        <v>0</v>
      </c>
      <c r="AD652" s="92" t="n">
        <f aca="false">Tabla_Simulada!AE652-Tabla_ValidaciónMétodo!AE652</f>
        <v>0</v>
      </c>
      <c r="AE652" s="93" t="n">
        <f aca="false">Tabla_Simulada!AF652-Tabla_ValidaciónMétodo!AF652</f>
        <v>0</v>
      </c>
      <c r="AF652" s="92" t="n">
        <f aca="false">Tabla_Simulada!AG652-Tabla_ValidaciónMétodo!AG652</f>
        <v>0</v>
      </c>
      <c r="AG652" s="92" t="n">
        <f aca="false">Tabla_Simulada!AH652-Tabla_ValidaciónMétodo!AH652</f>
        <v>0</v>
      </c>
      <c r="AH652" s="92" t="n">
        <f aca="false">Tabla_Simulada!AI652-Tabla_ValidaciónMétodo!AI652</f>
        <v>0</v>
      </c>
      <c r="AI652" s="92" t="n">
        <f aca="false">Tabla_Simulada!AJ652-Tabla_ValidaciónMétodo!AJ652</f>
        <v>0</v>
      </c>
      <c r="AJ652" s="92" t="n">
        <f aca="false">Tabla_Simulada!AK652-Tabla_ValidaciónMétodo!AK652</f>
        <v>0</v>
      </c>
      <c r="AK652" s="92" t="n">
        <f aca="false">Tabla_Simulada!AL652-Tabla_ValidaciónMétodo!AL652</f>
        <v>0</v>
      </c>
      <c r="AL652" s="92" t="n">
        <f aca="false">Tabla_Simulada!AM652-Tabla_ValidaciónMétodo!AM652</f>
        <v>0</v>
      </c>
      <c r="AM652" s="92" t="n">
        <f aca="false">Tabla_Simulada!AN652-Tabla_ValidaciónMétodo!AN652</f>
        <v>0</v>
      </c>
      <c r="AO652" s="94" t="n">
        <f aca="false">Tabla_Simulada!AP652-Tabla_ValidaciónMétodo!AP652</f>
        <v>0</v>
      </c>
      <c r="AP652" s="81" t="n">
        <f aca="false">Tabla_Simulada!AQ652-Tabla_ValidaciónMétodo!AQ652</f>
        <v>0</v>
      </c>
      <c r="AQ652" s="94" t="n">
        <f aca="false">Tabla_Simulada!AR652-Tabla_ValidaciónMétodo!AR652</f>
        <v>0</v>
      </c>
      <c r="AR652" s="81" t="n">
        <f aca="false">Tabla_Simulada!AS652-Tabla_ValidaciónMétodo!AS652</f>
        <v>0</v>
      </c>
      <c r="AS652" s="94" t="n">
        <f aca="false">Tabla_Simulada!AT652-Tabla_ValidaciónMétodo!AT652</f>
        <v>0</v>
      </c>
      <c r="AT652" s="81" t="n">
        <f aca="false">Tabla_Simulada!AU652-Tabla_ValidaciónMétodo!AU652</f>
        <v>0</v>
      </c>
      <c r="AU652" s="94" t="n">
        <f aca="false">Tabla_Simulada!AV652-Tabla_ValidaciónMétodo!AV652</f>
        <v>0</v>
      </c>
      <c r="AV652" s="81" t="n">
        <f aca="false">Tabla_Simulada!AW652-Tabla_ValidaciónMétodo!AW652</f>
        <v>0</v>
      </c>
      <c r="AW652" s="94" t="n">
        <f aca="false">Tabla_Simulada!AX652-Tabla_ValidaciónMétodo!AX652</f>
        <v>0</v>
      </c>
      <c r="AX652" s="81" t="n">
        <f aca="false">Tabla_Simulada!AY652-Tabla_ValidaciónMétodo!AY652</f>
        <v>0</v>
      </c>
    </row>
    <row r="653" customFormat="false" ht="13.8" hidden="false" customHeight="false" outlineLevel="0" collapsed="false">
      <c r="A653" s="89" t="s">
        <v>52</v>
      </c>
      <c r="B653" s="81" t="n">
        <f aca="false">Tabla_Simulada!B653-Tabla_ValidaciónMétodo!B653</f>
        <v>0</v>
      </c>
      <c r="C653" s="81" t="n">
        <f aca="false">Tabla_Simulada!C653-Tabla_ValidaciónMétodo!C653</f>
        <v>0</v>
      </c>
      <c r="D653" s="81" t="n">
        <f aca="false">Tabla_Simulada!D653-Tabla_ValidaciónMétodo!D653</f>
        <v>0</v>
      </c>
      <c r="E653" s="81" t="n">
        <f aca="false">Tabla_Simulada!E653-Tabla_ValidaciónMétodo!E653</f>
        <v>0</v>
      </c>
      <c r="F653" s="81" t="n">
        <f aca="false">Tabla_Simulada!F653-Tabla_ValidaciónMétodo!F653</f>
        <v>0</v>
      </c>
      <c r="G653" s="81" t="n">
        <f aca="false">Tabla_Simulada!G653-Tabla_ValidaciónMétodo!G653</f>
        <v>0</v>
      </c>
      <c r="H653" s="81" t="n">
        <f aca="false">Tabla_Simulada!H653-Tabla_ValidaciónMétodo!H653</f>
        <v>0</v>
      </c>
      <c r="I653" s="94" t="n">
        <f aca="false">Tabla_Simulada!I653-Tabla_ValidaciónMétodo!I653</f>
        <v>0</v>
      </c>
      <c r="J653" s="81" t="n">
        <f aca="false">Tabla_Simulada!J653-Tabla_ValidaciónMétodo!J653</f>
        <v>0</v>
      </c>
      <c r="K653" s="94" t="n">
        <f aca="false">Tabla_Simulada!K653-Tabla_ValidaciónMétodo!K653</f>
        <v>0</v>
      </c>
      <c r="L653" s="81" t="n">
        <f aca="false">Tabla_Simulada!L653-Tabla_ValidaciónMétodo!L653</f>
        <v>0</v>
      </c>
      <c r="M653" s="94" t="n">
        <f aca="false">Tabla_Simulada!M653-Tabla_ValidaciónMétodo!M653</f>
        <v>0</v>
      </c>
      <c r="N653" s="81" t="n">
        <f aca="false">Tabla_Simulada!N653-Tabla_ValidaciónMétodo!N653</f>
        <v>0</v>
      </c>
      <c r="O653" s="81" t="n">
        <f aca="false">Tabla_Simulada!O653-Tabla_ValidaciónMétodo!O653</f>
        <v>0</v>
      </c>
      <c r="P653" s="81" t="n">
        <f aca="false">Tabla_Simulada!P653-Tabla_ValidaciónMétodo!P653</f>
        <v>0</v>
      </c>
      <c r="Q653" s="81" t="n">
        <f aca="false">Tabla_Simulada!Q653-Tabla_ValidaciónMétodo!Q653</f>
        <v>0</v>
      </c>
      <c r="S653" s="81" t="n">
        <f aca="false">Tabla_Simulada!T653-Tabla_ValidaciónMétodo!T653</f>
        <v>0</v>
      </c>
      <c r="T653" s="81" t="n">
        <f aca="false">Tabla_Simulada!U653-Tabla_ValidaciónMétodo!U653</f>
        <v>0</v>
      </c>
      <c r="U653" s="81" t="n">
        <f aca="false">Tabla_Simulada!V653-Tabla_ValidaciónMétodo!V653</f>
        <v>0</v>
      </c>
      <c r="V653" s="81" t="n">
        <f aca="false">Tabla_Simulada!W653-Tabla_ValidaciónMétodo!W653</f>
        <v>0</v>
      </c>
      <c r="W653" s="81" t="n">
        <f aca="false">Tabla_Simulada!X653-Tabla_ValidaciónMétodo!X653</f>
        <v>0</v>
      </c>
      <c r="X653" s="81" t="n">
        <f aca="false">Tabla_Simulada!Y653-Tabla_ValidaciónMétodo!Y653</f>
        <v>0</v>
      </c>
      <c r="Y653" s="81" t="n">
        <f aca="false">Tabla_Simulada!Z653-Tabla_ValidaciónMétodo!Z653</f>
        <v>0</v>
      </c>
      <c r="Z653" s="81" t="n">
        <f aca="false">Tabla_Simulada!AA653-Tabla_ValidaciónMétodo!AA653</f>
        <v>0</v>
      </c>
      <c r="AC653" s="91" t="n">
        <f aca="false">Tabla_Simulada!AD653-Tabla_ValidaciónMétodo!AD653</f>
        <v>0</v>
      </c>
      <c r="AD653" s="92" t="n">
        <f aca="false">Tabla_Simulada!AE653-Tabla_ValidaciónMétodo!AE653</f>
        <v>0</v>
      </c>
      <c r="AE653" s="93" t="n">
        <f aca="false">Tabla_Simulada!AF653-Tabla_ValidaciónMétodo!AF653</f>
        <v>0</v>
      </c>
      <c r="AF653" s="92" t="n">
        <f aca="false">Tabla_Simulada!AG653-Tabla_ValidaciónMétodo!AG653</f>
        <v>0</v>
      </c>
      <c r="AG653" s="92" t="n">
        <f aca="false">Tabla_Simulada!AH653-Tabla_ValidaciónMétodo!AH653</f>
        <v>0</v>
      </c>
      <c r="AH653" s="92" t="n">
        <f aca="false">Tabla_Simulada!AI653-Tabla_ValidaciónMétodo!AI653</f>
        <v>0</v>
      </c>
      <c r="AI653" s="92" t="n">
        <f aca="false">Tabla_Simulada!AJ653-Tabla_ValidaciónMétodo!AJ653</f>
        <v>0</v>
      </c>
      <c r="AJ653" s="92" t="n">
        <f aca="false">Tabla_Simulada!AK653-Tabla_ValidaciónMétodo!AK653</f>
        <v>0</v>
      </c>
      <c r="AK653" s="92" t="n">
        <f aca="false">Tabla_Simulada!AL653-Tabla_ValidaciónMétodo!AL653</f>
        <v>0</v>
      </c>
      <c r="AL653" s="92" t="n">
        <f aca="false">Tabla_Simulada!AM653-Tabla_ValidaciónMétodo!AM653</f>
        <v>0</v>
      </c>
      <c r="AM653" s="92" t="n">
        <f aca="false">Tabla_Simulada!AN653-Tabla_ValidaciónMétodo!AN653</f>
        <v>0</v>
      </c>
      <c r="AO653" s="94" t="n">
        <f aca="false">Tabla_Simulada!AP653-Tabla_ValidaciónMétodo!AP653</f>
        <v>0</v>
      </c>
      <c r="AP653" s="81" t="n">
        <f aca="false">Tabla_Simulada!AQ653-Tabla_ValidaciónMétodo!AQ653</f>
        <v>0</v>
      </c>
      <c r="AQ653" s="94" t="n">
        <f aca="false">Tabla_Simulada!AR653-Tabla_ValidaciónMétodo!AR653</f>
        <v>0</v>
      </c>
      <c r="AR653" s="81" t="n">
        <f aca="false">Tabla_Simulada!AS653-Tabla_ValidaciónMétodo!AS653</f>
        <v>0</v>
      </c>
      <c r="AS653" s="94" t="n">
        <f aca="false">Tabla_Simulada!AT653-Tabla_ValidaciónMétodo!AT653</f>
        <v>0</v>
      </c>
      <c r="AT653" s="81" t="n">
        <f aca="false">Tabla_Simulada!AU653-Tabla_ValidaciónMétodo!AU653</f>
        <v>0</v>
      </c>
      <c r="AU653" s="94" t="n">
        <f aca="false">Tabla_Simulada!AV653-Tabla_ValidaciónMétodo!AV653</f>
        <v>0</v>
      </c>
      <c r="AV653" s="81" t="n">
        <f aca="false">Tabla_Simulada!AW653-Tabla_ValidaciónMétodo!AW653</f>
        <v>0</v>
      </c>
      <c r="AW653" s="94" t="n">
        <f aca="false">Tabla_Simulada!AX653-Tabla_ValidaciónMétodo!AX653</f>
        <v>0</v>
      </c>
      <c r="AX653" s="81" t="n">
        <f aca="false">Tabla_Simulada!AY653-Tabla_ValidaciónMétodo!AY653</f>
        <v>0</v>
      </c>
    </row>
    <row r="654" customFormat="false" ht="13.8" hidden="false" customHeight="false" outlineLevel="0" collapsed="false">
      <c r="A654" s="89" t="s">
        <v>53</v>
      </c>
      <c r="B654" s="81" t="n">
        <f aca="false">Tabla_Simulada!B654-Tabla_ValidaciónMétodo!B654</f>
        <v>0</v>
      </c>
      <c r="C654" s="81" t="n">
        <f aca="false">Tabla_Simulada!C654-Tabla_ValidaciónMétodo!C654</f>
        <v>0</v>
      </c>
      <c r="D654" s="81" t="n">
        <f aca="false">Tabla_Simulada!D654-Tabla_ValidaciónMétodo!D654</f>
        <v>0</v>
      </c>
      <c r="E654" s="81" t="n">
        <f aca="false">Tabla_Simulada!E654-Tabla_ValidaciónMétodo!E654</f>
        <v>0</v>
      </c>
      <c r="F654" s="81" t="n">
        <f aca="false">Tabla_Simulada!F654-Tabla_ValidaciónMétodo!F654</f>
        <v>0</v>
      </c>
      <c r="G654" s="81" t="n">
        <f aca="false">Tabla_Simulada!G654-Tabla_ValidaciónMétodo!G654</f>
        <v>0</v>
      </c>
      <c r="H654" s="81" t="n">
        <f aca="false">Tabla_Simulada!H654-Tabla_ValidaciónMétodo!H654</f>
        <v>0</v>
      </c>
      <c r="I654" s="94" t="n">
        <f aca="false">Tabla_Simulada!I654-Tabla_ValidaciónMétodo!I654</f>
        <v>0</v>
      </c>
      <c r="J654" s="81" t="n">
        <f aca="false">Tabla_Simulada!J654-Tabla_ValidaciónMétodo!J654</f>
        <v>0</v>
      </c>
      <c r="K654" s="94" t="n">
        <f aca="false">Tabla_Simulada!K654-Tabla_ValidaciónMétodo!K654</f>
        <v>0</v>
      </c>
      <c r="L654" s="81" t="n">
        <f aca="false">Tabla_Simulada!L654-Tabla_ValidaciónMétodo!L654</f>
        <v>0</v>
      </c>
      <c r="M654" s="94" t="n">
        <f aca="false">Tabla_Simulada!M654-Tabla_ValidaciónMétodo!M654</f>
        <v>0</v>
      </c>
      <c r="N654" s="81" t="n">
        <f aca="false">Tabla_Simulada!N654-Tabla_ValidaciónMétodo!N654</f>
        <v>0</v>
      </c>
      <c r="O654" s="81" t="n">
        <f aca="false">Tabla_Simulada!O654-Tabla_ValidaciónMétodo!O654</f>
        <v>0</v>
      </c>
      <c r="P654" s="81" t="n">
        <f aca="false">Tabla_Simulada!P654-Tabla_ValidaciónMétodo!P654</f>
        <v>0</v>
      </c>
      <c r="Q654" s="81" t="n">
        <f aca="false">Tabla_Simulada!Q654-Tabla_ValidaciónMétodo!Q654</f>
        <v>0</v>
      </c>
      <c r="S654" s="81" t="n">
        <f aca="false">Tabla_Simulada!T654-Tabla_ValidaciónMétodo!T654</f>
        <v>0</v>
      </c>
      <c r="T654" s="81" t="n">
        <f aca="false">Tabla_Simulada!U654-Tabla_ValidaciónMétodo!U654</f>
        <v>0</v>
      </c>
      <c r="U654" s="81" t="n">
        <f aca="false">Tabla_Simulada!V654-Tabla_ValidaciónMétodo!V654</f>
        <v>0</v>
      </c>
      <c r="V654" s="81" t="n">
        <f aca="false">Tabla_Simulada!W654-Tabla_ValidaciónMétodo!W654</f>
        <v>0</v>
      </c>
      <c r="W654" s="81" t="n">
        <f aca="false">Tabla_Simulada!X654-Tabla_ValidaciónMétodo!X654</f>
        <v>0</v>
      </c>
      <c r="X654" s="81" t="n">
        <f aca="false">Tabla_Simulada!Y654-Tabla_ValidaciónMétodo!Y654</f>
        <v>0</v>
      </c>
      <c r="Y654" s="81" t="n">
        <f aca="false">Tabla_Simulada!Z654-Tabla_ValidaciónMétodo!Z654</f>
        <v>0</v>
      </c>
      <c r="Z654" s="81" t="n">
        <f aca="false">Tabla_Simulada!AA654-Tabla_ValidaciónMétodo!AA654</f>
        <v>0</v>
      </c>
      <c r="AC654" s="91" t="n">
        <f aca="false">Tabla_Simulada!AD654-Tabla_ValidaciónMétodo!AD654</f>
        <v>0</v>
      </c>
      <c r="AD654" s="92" t="n">
        <f aca="false">Tabla_Simulada!AE654-Tabla_ValidaciónMétodo!AE654</f>
        <v>0</v>
      </c>
      <c r="AE654" s="93" t="n">
        <f aca="false">Tabla_Simulada!AF654-Tabla_ValidaciónMétodo!AF654</f>
        <v>0</v>
      </c>
      <c r="AF654" s="92" t="n">
        <f aca="false">Tabla_Simulada!AG654-Tabla_ValidaciónMétodo!AG654</f>
        <v>0</v>
      </c>
      <c r="AG654" s="92" t="n">
        <f aca="false">Tabla_Simulada!AH654-Tabla_ValidaciónMétodo!AH654</f>
        <v>0</v>
      </c>
      <c r="AH654" s="92" t="n">
        <f aca="false">Tabla_Simulada!AI654-Tabla_ValidaciónMétodo!AI654</f>
        <v>0</v>
      </c>
      <c r="AI654" s="92" t="n">
        <f aca="false">Tabla_Simulada!AJ654-Tabla_ValidaciónMétodo!AJ654</f>
        <v>0</v>
      </c>
      <c r="AJ654" s="92" t="n">
        <f aca="false">Tabla_Simulada!AK654-Tabla_ValidaciónMétodo!AK654</f>
        <v>0</v>
      </c>
      <c r="AK654" s="92" t="n">
        <f aca="false">Tabla_Simulada!AL654-Tabla_ValidaciónMétodo!AL654</f>
        <v>0</v>
      </c>
      <c r="AL654" s="92" t="n">
        <f aca="false">Tabla_Simulada!AM654-Tabla_ValidaciónMétodo!AM654</f>
        <v>0</v>
      </c>
      <c r="AM654" s="92" t="n">
        <f aca="false">Tabla_Simulada!AN654-Tabla_ValidaciónMétodo!AN654</f>
        <v>0</v>
      </c>
      <c r="AO654" s="94" t="n">
        <f aca="false">Tabla_Simulada!AP654-Tabla_ValidaciónMétodo!AP654</f>
        <v>0</v>
      </c>
      <c r="AP654" s="81" t="n">
        <f aca="false">Tabla_Simulada!AQ654-Tabla_ValidaciónMétodo!AQ654</f>
        <v>0</v>
      </c>
      <c r="AQ654" s="94" t="n">
        <f aca="false">Tabla_Simulada!AR654-Tabla_ValidaciónMétodo!AR654</f>
        <v>0</v>
      </c>
      <c r="AR654" s="81" t="n">
        <f aca="false">Tabla_Simulada!AS654-Tabla_ValidaciónMétodo!AS654</f>
        <v>0</v>
      </c>
      <c r="AS654" s="94" t="n">
        <f aca="false">Tabla_Simulada!AT654-Tabla_ValidaciónMétodo!AT654</f>
        <v>0</v>
      </c>
      <c r="AT654" s="81" t="n">
        <f aca="false">Tabla_Simulada!AU654-Tabla_ValidaciónMétodo!AU654</f>
        <v>0</v>
      </c>
      <c r="AU654" s="94" t="n">
        <f aca="false">Tabla_Simulada!AV654-Tabla_ValidaciónMétodo!AV654</f>
        <v>0</v>
      </c>
      <c r="AV654" s="81" t="n">
        <f aca="false">Tabla_Simulada!AW654-Tabla_ValidaciónMétodo!AW654</f>
        <v>0</v>
      </c>
      <c r="AW654" s="94" t="n">
        <f aca="false">Tabla_Simulada!AX654-Tabla_ValidaciónMétodo!AX654</f>
        <v>0</v>
      </c>
      <c r="AX654" s="81" t="n">
        <f aca="false">Tabla_Simulada!AY654-Tabla_ValidaciónMétodo!AY654</f>
        <v>0</v>
      </c>
    </row>
    <row r="655" customFormat="false" ht="13.8" hidden="false" customHeight="false" outlineLevel="0" collapsed="false">
      <c r="A655" s="89" t="s">
        <v>54</v>
      </c>
      <c r="B655" s="81" t="n">
        <f aca="false">Tabla_Simulada!B655-Tabla_ValidaciónMétodo!B655</f>
        <v>0</v>
      </c>
      <c r="C655" s="81" t="n">
        <f aca="false">Tabla_Simulada!C655-Tabla_ValidaciónMétodo!C655</f>
        <v>0</v>
      </c>
      <c r="D655" s="81" t="n">
        <f aca="false">Tabla_Simulada!D655-Tabla_ValidaciónMétodo!D655</f>
        <v>0</v>
      </c>
      <c r="E655" s="81" t="n">
        <f aca="false">Tabla_Simulada!E655-Tabla_ValidaciónMétodo!E655</f>
        <v>0</v>
      </c>
      <c r="F655" s="81" t="n">
        <f aca="false">Tabla_Simulada!F655-Tabla_ValidaciónMétodo!F655</f>
        <v>0</v>
      </c>
      <c r="G655" s="81" t="n">
        <f aca="false">Tabla_Simulada!G655-Tabla_ValidaciónMétodo!G655</f>
        <v>0</v>
      </c>
      <c r="H655" s="81" t="n">
        <f aca="false">Tabla_Simulada!H655-Tabla_ValidaciónMétodo!H655</f>
        <v>0</v>
      </c>
      <c r="I655" s="94" t="n">
        <f aca="false">Tabla_Simulada!I655-Tabla_ValidaciónMétodo!I655</f>
        <v>0</v>
      </c>
      <c r="J655" s="81" t="n">
        <f aca="false">Tabla_Simulada!J655-Tabla_ValidaciónMétodo!J655</f>
        <v>0</v>
      </c>
      <c r="K655" s="94" t="n">
        <f aca="false">Tabla_Simulada!K655-Tabla_ValidaciónMétodo!K655</f>
        <v>0</v>
      </c>
      <c r="L655" s="81" t="n">
        <f aca="false">Tabla_Simulada!L655-Tabla_ValidaciónMétodo!L655</f>
        <v>0</v>
      </c>
      <c r="M655" s="94" t="n">
        <f aca="false">Tabla_Simulada!M655-Tabla_ValidaciónMétodo!M655</f>
        <v>0</v>
      </c>
      <c r="N655" s="81" t="n">
        <f aca="false">Tabla_Simulada!N655-Tabla_ValidaciónMétodo!N655</f>
        <v>0</v>
      </c>
      <c r="O655" s="81" t="n">
        <f aca="false">Tabla_Simulada!O655-Tabla_ValidaciónMétodo!O655</f>
        <v>0</v>
      </c>
      <c r="P655" s="81" t="n">
        <f aca="false">Tabla_Simulada!P655-Tabla_ValidaciónMétodo!P655</f>
        <v>0</v>
      </c>
      <c r="Q655" s="81" t="n">
        <f aca="false">Tabla_Simulada!Q655-Tabla_ValidaciónMétodo!Q655</f>
        <v>0</v>
      </c>
      <c r="S655" s="81" t="n">
        <f aca="false">Tabla_Simulada!T655-Tabla_ValidaciónMétodo!T655</f>
        <v>0</v>
      </c>
      <c r="T655" s="81" t="n">
        <f aca="false">Tabla_Simulada!U655-Tabla_ValidaciónMétodo!U655</f>
        <v>0</v>
      </c>
      <c r="U655" s="81" t="n">
        <f aca="false">Tabla_Simulada!V655-Tabla_ValidaciónMétodo!V655</f>
        <v>0</v>
      </c>
      <c r="V655" s="81" t="n">
        <f aca="false">Tabla_Simulada!W655-Tabla_ValidaciónMétodo!W655</f>
        <v>0</v>
      </c>
      <c r="W655" s="81" t="n">
        <f aca="false">Tabla_Simulada!X655-Tabla_ValidaciónMétodo!X655</f>
        <v>0</v>
      </c>
      <c r="X655" s="81" t="n">
        <f aca="false">Tabla_Simulada!Y655-Tabla_ValidaciónMétodo!Y655</f>
        <v>0</v>
      </c>
      <c r="Y655" s="81" t="n">
        <f aca="false">Tabla_Simulada!Z655-Tabla_ValidaciónMétodo!Z655</f>
        <v>0</v>
      </c>
      <c r="Z655" s="81" t="n">
        <f aca="false">Tabla_Simulada!AA655-Tabla_ValidaciónMétodo!AA655</f>
        <v>0</v>
      </c>
      <c r="AC655" s="91" t="n">
        <f aca="false">Tabla_Simulada!AD655-Tabla_ValidaciónMétodo!AD655</f>
        <v>0</v>
      </c>
      <c r="AD655" s="92" t="n">
        <f aca="false">Tabla_Simulada!AE655-Tabla_ValidaciónMétodo!AE655</f>
        <v>0</v>
      </c>
      <c r="AE655" s="93" t="n">
        <f aca="false">Tabla_Simulada!AF655-Tabla_ValidaciónMétodo!AF655</f>
        <v>0</v>
      </c>
      <c r="AF655" s="92" t="n">
        <f aca="false">Tabla_Simulada!AG655-Tabla_ValidaciónMétodo!AG655</f>
        <v>0</v>
      </c>
      <c r="AG655" s="92" t="n">
        <f aca="false">Tabla_Simulada!AH655-Tabla_ValidaciónMétodo!AH655</f>
        <v>0</v>
      </c>
      <c r="AH655" s="92" t="n">
        <f aca="false">Tabla_Simulada!AI655-Tabla_ValidaciónMétodo!AI655</f>
        <v>0</v>
      </c>
      <c r="AI655" s="92" t="n">
        <f aca="false">Tabla_Simulada!AJ655-Tabla_ValidaciónMétodo!AJ655</f>
        <v>0</v>
      </c>
      <c r="AJ655" s="92" t="n">
        <f aca="false">Tabla_Simulada!AK655-Tabla_ValidaciónMétodo!AK655</f>
        <v>0</v>
      </c>
      <c r="AK655" s="92" t="n">
        <f aca="false">Tabla_Simulada!AL655-Tabla_ValidaciónMétodo!AL655</f>
        <v>0</v>
      </c>
      <c r="AL655" s="92" t="n">
        <f aca="false">Tabla_Simulada!AM655-Tabla_ValidaciónMétodo!AM655</f>
        <v>0</v>
      </c>
      <c r="AM655" s="92" t="n">
        <f aca="false">Tabla_Simulada!AN655-Tabla_ValidaciónMétodo!AN655</f>
        <v>0</v>
      </c>
      <c r="AO655" s="94" t="n">
        <f aca="false">Tabla_Simulada!AP655-Tabla_ValidaciónMétodo!AP655</f>
        <v>0</v>
      </c>
      <c r="AP655" s="81" t="n">
        <f aca="false">Tabla_Simulada!AQ655-Tabla_ValidaciónMétodo!AQ655</f>
        <v>0</v>
      </c>
      <c r="AQ655" s="94" t="n">
        <f aca="false">Tabla_Simulada!AR655-Tabla_ValidaciónMétodo!AR655</f>
        <v>0</v>
      </c>
      <c r="AR655" s="81" t="n">
        <f aca="false">Tabla_Simulada!AS655-Tabla_ValidaciónMétodo!AS655</f>
        <v>0</v>
      </c>
      <c r="AS655" s="94" t="n">
        <f aca="false">Tabla_Simulada!AT655-Tabla_ValidaciónMétodo!AT655</f>
        <v>0</v>
      </c>
      <c r="AT655" s="81" t="n">
        <f aca="false">Tabla_Simulada!AU655-Tabla_ValidaciónMétodo!AU655</f>
        <v>0</v>
      </c>
      <c r="AU655" s="94" t="n">
        <f aca="false">Tabla_Simulada!AV655-Tabla_ValidaciónMétodo!AV655</f>
        <v>0</v>
      </c>
      <c r="AV655" s="81" t="n">
        <f aca="false">Tabla_Simulada!AW655-Tabla_ValidaciónMétodo!AW655</f>
        <v>0</v>
      </c>
      <c r="AW655" s="94" t="n">
        <f aca="false">Tabla_Simulada!AX655-Tabla_ValidaciónMétodo!AX655</f>
        <v>0</v>
      </c>
      <c r="AX655" s="81" t="n">
        <f aca="false">Tabla_Simulada!AY655-Tabla_ValidaciónMétodo!AY655</f>
        <v>0</v>
      </c>
    </row>
    <row r="656" customFormat="false" ht="13.8" hidden="false" customHeight="false" outlineLevel="0" collapsed="false">
      <c r="A656" s="89" t="s">
        <v>55</v>
      </c>
      <c r="B656" s="81" t="n">
        <f aca="false">Tabla_Simulada!B656-Tabla_ValidaciónMétodo!B656</f>
        <v>0</v>
      </c>
      <c r="C656" s="81" t="n">
        <f aca="false">Tabla_Simulada!C656-Tabla_ValidaciónMétodo!C656</f>
        <v>0</v>
      </c>
      <c r="D656" s="81" t="n">
        <f aca="false">Tabla_Simulada!D656-Tabla_ValidaciónMétodo!D656</f>
        <v>0</v>
      </c>
      <c r="E656" s="81" t="n">
        <f aca="false">Tabla_Simulada!E656-Tabla_ValidaciónMétodo!E656</f>
        <v>0</v>
      </c>
      <c r="F656" s="81" t="n">
        <f aca="false">Tabla_Simulada!F656-Tabla_ValidaciónMétodo!F656</f>
        <v>0</v>
      </c>
      <c r="G656" s="81" t="n">
        <f aca="false">Tabla_Simulada!G656-Tabla_ValidaciónMétodo!G656</f>
        <v>0</v>
      </c>
      <c r="H656" s="81" t="n">
        <f aca="false">Tabla_Simulada!H656-Tabla_ValidaciónMétodo!H656</f>
        <v>0</v>
      </c>
      <c r="I656" s="94" t="n">
        <f aca="false">Tabla_Simulada!I656-Tabla_ValidaciónMétodo!I656</f>
        <v>0</v>
      </c>
      <c r="J656" s="81" t="n">
        <f aca="false">Tabla_Simulada!J656-Tabla_ValidaciónMétodo!J656</f>
        <v>0</v>
      </c>
      <c r="K656" s="94" t="n">
        <f aca="false">Tabla_Simulada!K656-Tabla_ValidaciónMétodo!K656</f>
        <v>0</v>
      </c>
      <c r="L656" s="81" t="n">
        <f aca="false">Tabla_Simulada!L656-Tabla_ValidaciónMétodo!L656</f>
        <v>0</v>
      </c>
      <c r="M656" s="94" t="n">
        <f aca="false">Tabla_Simulada!M656-Tabla_ValidaciónMétodo!M656</f>
        <v>0</v>
      </c>
      <c r="N656" s="81" t="n">
        <f aca="false">Tabla_Simulada!N656-Tabla_ValidaciónMétodo!N656</f>
        <v>0</v>
      </c>
      <c r="O656" s="81" t="n">
        <f aca="false">Tabla_Simulada!O656-Tabla_ValidaciónMétodo!O656</f>
        <v>0</v>
      </c>
      <c r="P656" s="81" t="n">
        <f aca="false">Tabla_Simulada!P656-Tabla_ValidaciónMétodo!P656</f>
        <v>0</v>
      </c>
      <c r="Q656" s="81" t="n">
        <f aca="false">Tabla_Simulada!Q656-Tabla_ValidaciónMétodo!Q656</f>
        <v>0</v>
      </c>
      <c r="S656" s="81" t="n">
        <f aca="false">Tabla_Simulada!T656-Tabla_ValidaciónMétodo!T656</f>
        <v>0</v>
      </c>
      <c r="T656" s="81" t="n">
        <f aca="false">Tabla_Simulada!U656-Tabla_ValidaciónMétodo!U656</f>
        <v>0</v>
      </c>
      <c r="U656" s="81" t="n">
        <f aca="false">Tabla_Simulada!V656-Tabla_ValidaciónMétodo!V656</f>
        <v>0</v>
      </c>
      <c r="V656" s="81" t="n">
        <f aca="false">Tabla_Simulada!W656-Tabla_ValidaciónMétodo!W656</f>
        <v>0</v>
      </c>
      <c r="W656" s="81" t="n">
        <f aca="false">Tabla_Simulada!X656-Tabla_ValidaciónMétodo!X656</f>
        <v>0</v>
      </c>
      <c r="X656" s="81" t="n">
        <f aca="false">Tabla_Simulada!Y656-Tabla_ValidaciónMétodo!Y656</f>
        <v>0</v>
      </c>
      <c r="Y656" s="81" t="n">
        <f aca="false">Tabla_Simulada!Z656-Tabla_ValidaciónMétodo!Z656</f>
        <v>0</v>
      </c>
      <c r="Z656" s="81" t="n">
        <f aca="false">Tabla_Simulada!AA656-Tabla_ValidaciónMétodo!AA656</f>
        <v>0</v>
      </c>
      <c r="AC656" s="91" t="n">
        <f aca="false">Tabla_Simulada!AD656-Tabla_ValidaciónMétodo!AD656</f>
        <v>0</v>
      </c>
      <c r="AD656" s="92" t="n">
        <f aca="false">Tabla_Simulada!AE656-Tabla_ValidaciónMétodo!AE656</f>
        <v>0</v>
      </c>
      <c r="AE656" s="93" t="n">
        <f aca="false">Tabla_Simulada!AF656-Tabla_ValidaciónMétodo!AF656</f>
        <v>0</v>
      </c>
      <c r="AF656" s="92" t="n">
        <f aca="false">Tabla_Simulada!AG656-Tabla_ValidaciónMétodo!AG656</f>
        <v>0</v>
      </c>
      <c r="AG656" s="92" t="n">
        <f aca="false">Tabla_Simulada!AH656-Tabla_ValidaciónMétodo!AH656</f>
        <v>0</v>
      </c>
      <c r="AH656" s="92" t="n">
        <f aca="false">Tabla_Simulada!AI656-Tabla_ValidaciónMétodo!AI656</f>
        <v>0</v>
      </c>
      <c r="AI656" s="92" t="n">
        <f aca="false">Tabla_Simulada!AJ656-Tabla_ValidaciónMétodo!AJ656</f>
        <v>0</v>
      </c>
      <c r="AJ656" s="92" t="n">
        <f aca="false">Tabla_Simulada!AK656-Tabla_ValidaciónMétodo!AK656</f>
        <v>0</v>
      </c>
      <c r="AK656" s="92" t="n">
        <f aca="false">Tabla_Simulada!AL656-Tabla_ValidaciónMétodo!AL656</f>
        <v>0</v>
      </c>
      <c r="AL656" s="92" t="n">
        <f aca="false">Tabla_Simulada!AM656-Tabla_ValidaciónMétodo!AM656</f>
        <v>0</v>
      </c>
      <c r="AM656" s="92" t="n">
        <f aca="false">Tabla_Simulada!AN656-Tabla_ValidaciónMétodo!AN656</f>
        <v>0</v>
      </c>
      <c r="AO656" s="94" t="n">
        <f aca="false">Tabla_Simulada!AP656-Tabla_ValidaciónMétodo!AP656</f>
        <v>0</v>
      </c>
      <c r="AP656" s="81" t="n">
        <f aca="false">Tabla_Simulada!AQ656-Tabla_ValidaciónMétodo!AQ656</f>
        <v>0</v>
      </c>
      <c r="AQ656" s="94" t="n">
        <f aca="false">Tabla_Simulada!AR656-Tabla_ValidaciónMétodo!AR656</f>
        <v>0</v>
      </c>
      <c r="AR656" s="81" t="n">
        <f aca="false">Tabla_Simulada!AS656-Tabla_ValidaciónMétodo!AS656</f>
        <v>0</v>
      </c>
      <c r="AS656" s="94" t="n">
        <f aca="false">Tabla_Simulada!AT656-Tabla_ValidaciónMétodo!AT656</f>
        <v>0</v>
      </c>
      <c r="AT656" s="81" t="n">
        <f aca="false">Tabla_Simulada!AU656-Tabla_ValidaciónMétodo!AU656</f>
        <v>0</v>
      </c>
      <c r="AU656" s="94" t="n">
        <f aca="false">Tabla_Simulada!AV656-Tabla_ValidaciónMétodo!AV656</f>
        <v>0</v>
      </c>
      <c r="AV656" s="81" t="n">
        <f aca="false">Tabla_Simulada!AW656-Tabla_ValidaciónMétodo!AW656</f>
        <v>0</v>
      </c>
      <c r="AW656" s="94" t="n">
        <f aca="false">Tabla_Simulada!AX656-Tabla_ValidaciónMétodo!AX656</f>
        <v>0</v>
      </c>
      <c r="AX656" s="81" t="n">
        <f aca="false">Tabla_Simulada!AY656-Tabla_ValidaciónMétodo!AY656</f>
        <v>0</v>
      </c>
    </row>
    <row r="657" customFormat="false" ht="13.8" hidden="false" customHeight="false" outlineLevel="0" collapsed="false">
      <c r="A657" s="89" t="s">
        <v>56</v>
      </c>
      <c r="B657" s="81" t="n">
        <f aca="false">Tabla_Simulada!B657-Tabla_ValidaciónMétodo!B657</f>
        <v>0</v>
      </c>
      <c r="C657" s="81" t="n">
        <f aca="false">Tabla_Simulada!C657-Tabla_ValidaciónMétodo!C657</f>
        <v>0</v>
      </c>
      <c r="D657" s="81" t="n">
        <f aca="false">Tabla_Simulada!D657-Tabla_ValidaciónMétodo!D657</f>
        <v>0</v>
      </c>
      <c r="E657" s="81" t="n">
        <f aca="false">Tabla_Simulada!E657-Tabla_ValidaciónMétodo!E657</f>
        <v>0</v>
      </c>
      <c r="F657" s="81" t="n">
        <f aca="false">Tabla_Simulada!F657-Tabla_ValidaciónMétodo!F657</f>
        <v>0</v>
      </c>
      <c r="G657" s="81" t="n">
        <f aca="false">Tabla_Simulada!G657-Tabla_ValidaciónMétodo!G657</f>
        <v>0</v>
      </c>
      <c r="H657" s="81" t="n">
        <f aca="false">Tabla_Simulada!H657-Tabla_ValidaciónMétodo!H657</f>
        <v>0</v>
      </c>
      <c r="I657" s="94" t="n">
        <f aca="false">Tabla_Simulada!I657-Tabla_ValidaciónMétodo!I657</f>
        <v>0</v>
      </c>
      <c r="J657" s="81" t="n">
        <f aca="false">Tabla_Simulada!J657-Tabla_ValidaciónMétodo!J657</f>
        <v>0</v>
      </c>
      <c r="K657" s="94" t="n">
        <f aca="false">Tabla_Simulada!K657-Tabla_ValidaciónMétodo!K657</f>
        <v>0</v>
      </c>
      <c r="L657" s="81" t="n">
        <f aca="false">Tabla_Simulada!L657-Tabla_ValidaciónMétodo!L657</f>
        <v>0</v>
      </c>
      <c r="M657" s="94" t="n">
        <f aca="false">Tabla_Simulada!M657-Tabla_ValidaciónMétodo!M657</f>
        <v>0</v>
      </c>
      <c r="N657" s="81" t="n">
        <f aca="false">Tabla_Simulada!N657-Tabla_ValidaciónMétodo!N657</f>
        <v>0</v>
      </c>
      <c r="O657" s="81" t="n">
        <f aca="false">Tabla_Simulada!O657-Tabla_ValidaciónMétodo!O657</f>
        <v>0</v>
      </c>
      <c r="P657" s="81" t="n">
        <f aca="false">Tabla_Simulada!P657-Tabla_ValidaciónMétodo!P657</f>
        <v>0</v>
      </c>
      <c r="Q657" s="81" t="n">
        <f aca="false">Tabla_Simulada!Q657-Tabla_ValidaciónMétodo!Q657</f>
        <v>0</v>
      </c>
      <c r="S657" s="81" t="n">
        <f aca="false">Tabla_Simulada!T657-Tabla_ValidaciónMétodo!T657</f>
        <v>0</v>
      </c>
      <c r="T657" s="81" t="n">
        <f aca="false">Tabla_Simulada!U657-Tabla_ValidaciónMétodo!U657</f>
        <v>0</v>
      </c>
      <c r="U657" s="81" t="n">
        <f aca="false">Tabla_Simulada!V657-Tabla_ValidaciónMétodo!V657</f>
        <v>0</v>
      </c>
      <c r="V657" s="81" t="n">
        <f aca="false">Tabla_Simulada!W657-Tabla_ValidaciónMétodo!W657</f>
        <v>0</v>
      </c>
      <c r="W657" s="81" t="n">
        <f aca="false">Tabla_Simulada!X657-Tabla_ValidaciónMétodo!X657</f>
        <v>0</v>
      </c>
      <c r="X657" s="81" t="n">
        <f aca="false">Tabla_Simulada!Y657-Tabla_ValidaciónMétodo!Y657</f>
        <v>0</v>
      </c>
      <c r="Y657" s="81" t="n">
        <f aca="false">Tabla_Simulada!Z657-Tabla_ValidaciónMétodo!Z657</f>
        <v>0</v>
      </c>
      <c r="Z657" s="81" t="n">
        <f aca="false">Tabla_Simulada!AA657-Tabla_ValidaciónMétodo!AA657</f>
        <v>0</v>
      </c>
      <c r="AC657" s="91" t="n">
        <f aca="false">Tabla_Simulada!AD657-Tabla_ValidaciónMétodo!AD657</f>
        <v>0</v>
      </c>
      <c r="AD657" s="92" t="n">
        <f aca="false">Tabla_Simulada!AE657-Tabla_ValidaciónMétodo!AE657</f>
        <v>0</v>
      </c>
      <c r="AE657" s="93" t="n">
        <f aca="false">Tabla_Simulada!AF657-Tabla_ValidaciónMétodo!AF657</f>
        <v>0</v>
      </c>
      <c r="AF657" s="92" t="n">
        <f aca="false">Tabla_Simulada!AG657-Tabla_ValidaciónMétodo!AG657</f>
        <v>0</v>
      </c>
      <c r="AG657" s="92" t="n">
        <f aca="false">Tabla_Simulada!AH657-Tabla_ValidaciónMétodo!AH657</f>
        <v>0</v>
      </c>
      <c r="AH657" s="92" t="n">
        <f aca="false">Tabla_Simulada!AI657-Tabla_ValidaciónMétodo!AI657</f>
        <v>0</v>
      </c>
      <c r="AI657" s="92" t="n">
        <f aca="false">Tabla_Simulada!AJ657-Tabla_ValidaciónMétodo!AJ657</f>
        <v>0</v>
      </c>
      <c r="AJ657" s="92" t="n">
        <f aca="false">Tabla_Simulada!AK657-Tabla_ValidaciónMétodo!AK657</f>
        <v>0</v>
      </c>
      <c r="AK657" s="92" t="n">
        <f aca="false">Tabla_Simulada!AL657-Tabla_ValidaciónMétodo!AL657</f>
        <v>0</v>
      </c>
      <c r="AL657" s="92" t="n">
        <f aca="false">Tabla_Simulada!AM657-Tabla_ValidaciónMétodo!AM657</f>
        <v>0</v>
      </c>
      <c r="AM657" s="92" t="n">
        <f aca="false">Tabla_Simulada!AN657-Tabla_ValidaciónMétodo!AN657</f>
        <v>0</v>
      </c>
      <c r="AO657" s="94" t="n">
        <f aca="false">Tabla_Simulada!AP657-Tabla_ValidaciónMétodo!AP657</f>
        <v>0</v>
      </c>
      <c r="AP657" s="81" t="n">
        <f aca="false">Tabla_Simulada!AQ657-Tabla_ValidaciónMétodo!AQ657</f>
        <v>0</v>
      </c>
      <c r="AQ657" s="94" t="n">
        <f aca="false">Tabla_Simulada!AR657-Tabla_ValidaciónMétodo!AR657</f>
        <v>0</v>
      </c>
      <c r="AR657" s="81" t="n">
        <f aca="false">Tabla_Simulada!AS657-Tabla_ValidaciónMétodo!AS657</f>
        <v>0</v>
      </c>
      <c r="AS657" s="94" t="n">
        <f aca="false">Tabla_Simulada!AT657-Tabla_ValidaciónMétodo!AT657</f>
        <v>0</v>
      </c>
      <c r="AT657" s="81" t="n">
        <f aca="false">Tabla_Simulada!AU657-Tabla_ValidaciónMétodo!AU657</f>
        <v>0</v>
      </c>
      <c r="AU657" s="94" t="n">
        <f aca="false">Tabla_Simulada!AV657-Tabla_ValidaciónMétodo!AV657</f>
        <v>0</v>
      </c>
      <c r="AV657" s="81" t="n">
        <f aca="false">Tabla_Simulada!AW657-Tabla_ValidaciónMétodo!AW657</f>
        <v>0</v>
      </c>
      <c r="AW657" s="94" t="n">
        <f aca="false">Tabla_Simulada!AX657-Tabla_ValidaciónMétodo!AX657</f>
        <v>0</v>
      </c>
      <c r="AX657" s="81" t="n">
        <f aca="false">Tabla_Simulada!AY657-Tabla_ValidaciónMétodo!AY657</f>
        <v>0</v>
      </c>
    </row>
    <row r="658" customFormat="false" ht="13.8" hidden="false" customHeight="false" outlineLevel="0" collapsed="false">
      <c r="A658" s="89" t="s">
        <v>57</v>
      </c>
      <c r="B658" s="81" t="n">
        <f aca="false">Tabla_Simulada!B658-Tabla_ValidaciónMétodo!B658</f>
        <v>0</v>
      </c>
      <c r="C658" s="81" t="n">
        <f aca="false">Tabla_Simulada!C658-Tabla_ValidaciónMétodo!C658</f>
        <v>0</v>
      </c>
      <c r="D658" s="81" t="n">
        <f aca="false">Tabla_Simulada!D658-Tabla_ValidaciónMétodo!D658</f>
        <v>0</v>
      </c>
      <c r="E658" s="81" t="n">
        <f aca="false">Tabla_Simulada!E658-Tabla_ValidaciónMétodo!E658</f>
        <v>0</v>
      </c>
      <c r="F658" s="81" t="n">
        <f aca="false">Tabla_Simulada!F658-Tabla_ValidaciónMétodo!F658</f>
        <v>0</v>
      </c>
      <c r="G658" s="81" t="n">
        <f aca="false">Tabla_Simulada!G658-Tabla_ValidaciónMétodo!G658</f>
        <v>0</v>
      </c>
      <c r="H658" s="81" t="n">
        <f aca="false">Tabla_Simulada!H658-Tabla_ValidaciónMétodo!H658</f>
        <v>0</v>
      </c>
      <c r="I658" s="94" t="n">
        <f aca="false">Tabla_Simulada!I658-Tabla_ValidaciónMétodo!I658</f>
        <v>0</v>
      </c>
      <c r="J658" s="81" t="n">
        <f aca="false">Tabla_Simulada!J658-Tabla_ValidaciónMétodo!J658</f>
        <v>0</v>
      </c>
      <c r="K658" s="94" t="n">
        <f aca="false">Tabla_Simulada!K658-Tabla_ValidaciónMétodo!K658</f>
        <v>0</v>
      </c>
      <c r="L658" s="81" t="n">
        <f aca="false">Tabla_Simulada!L658-Tabla_ValidaciónMétodo!L658</f>
        <v>0</v>
      </c>
      <c r="M658" s="94" t="n">
        <f aca="false">Tabla_Simulada!M658-Tabla_ValidaciónMétodo!M658</f>
        <v>0</v>
      </c>
      <c r="N658" s="81" t="n">
        <f aca="false">Tabla_Simulada!N658-Tabla_ValidaciónMétodo!N658</f>
        <v>0</v>
      </c>
      <c r="O658" s="81" t="n">
        <f aca="false">Tabla_Simulada!O658-Tabla_ValidaciónMétodo!O658</f>
        <v>0</v>
      </c>
      <c r="P658" s="81" t="n">
        <f aca="false">Tabla_Simulada!P658-Tabla_ValidaciónMétodo!P658</f>
        <v>0</v>
      </c>
      <c r="Q658" s="81" t="n">
        <f aca="false">Tabla_Simulada!Q658-Tabla_ValidaciónMétodo!Q658</f>
        <v>0</v>
      </c>
      <c r="S658" s="81" t="n">
        <f aca="false">Tabla_Simulada!T658-Tabla_ValidaciónMétodo!T658</f>
        <v>0</v>
      </c>
      <c r="T658" s="81" t="n">
        <f aca="false">Tabla_Simulada!U658-Tabla_ValidaciónMétodo!U658</f>
        <v>0</v>
      </c>
      <c r="U658" s="81" t="n">
        <f aca="false">Tabla_Simulada!V658-Tabla_ValidaciónMétodo!V658</f>
        <v>0</v>
      </c>
      <c r="V658" s="81" t="n">
        <f aca="false">Tabla_Simulada!W658-Tabla_ValidaciónMétodo!W658</f>
        <v>0</v>
      </c>
      <c r="W658" s="81" t="n">
        <f aca="false">Tabla_Simulada!X658-Tabla_ValidaciónMétodo!X658</f>
        <v>0</v>
      </c>
      <c r="X658" s="81" t="n">
        <f aca="false">Tabla_Simulada!Y658-Tabla_ValidaciónMétodo!Y658</f>
        <v>0</v>
      </c>
      <c r="Y658" s="81" t="n">
        <f aca="false">Tabla_Simulada!Z658-Tabla_ValidaciónMétodo!Z658</f>
        <v>0</v>
      </c>
      <c r="Z658" s="81" t="n">
        <f aca="false">Tabla_Simulada!AA658-Tabla_ValidaciónMétodo!AA658</f>
        <v>0</v>
      </c>
      <c r="AC658" s="91" t="n">
        <f aca="false">Tabla_Simulada!AD658-Tabla_ValidaciónMétodo!AD658</f>
        <v>0</v>
      </c>
      <c r="AD658" s="92" t="n">
        <f aca="false">Tabla_Simulada!AE658-Tabla_ValidaciónMétodo!AE658</f>
        <v>0</v>
      </c>
      <c r="AE658" s="93" t="n">
        <f aca="false">Tabla_Simulada!AF658-Tabla_ValidaciónMétodo!AF658</f>
        <v>0</v>
      </c>
      <c r="AF658" s="92" t="n">
        <f aca="false">Tabla_Simulada!AG658-Tabla_ValidaciónMétodo!AG658</f>
        <v>0</v>
      </c>
      <c r="AG658" s="92" t="n">
        <f aca="false">Tabla_Simulada!AH658-Tabla_ValidaciónMétodo!AH658</f>
        <v>0</v>
      </c>
      <c r="AH658" s="92" t="n">
        <f aca="false">Tabla_Simulada!AI658-Tabla_ValidaciónMétodo!AI658</f>
        <v>0</v>
      </c>
      <c r="AI658" s="92" t="n">
        <f aca="false">Tabla_Simulada!AJ658-Tabla_ValidaciónMétodo!AJ658</f>
        <v>0</v>
      </c>
      <c r="AJ658" s="92" t="n">
        <f aca="false">Tabla_Simulada!AK658-Tabla_ValidaciónMétodo!AK658</f>
        <v>0</v>
      </c>
      <c r="AK658" s="92" t="n">
        <f aca="false">Tabla_Simulada!AL658-Tabla_ValidaciónMétodo!AL658</f>
        <v>0</v>
      </c>
      <c r="AL658" s="92" t="n">
        <f aca="false">Tabla_Simulada!AM658-Tabla_ValidaciónMétodo!AM658</f>
        <v>0</v>
      </c>
      <c r="AM658" s="92" t="n">
        <f aca="false">Tabla_Simulada!AN658-Tabla_ValidaciónMétodo!AN658</f>
        <v>0</v>
      </c>
      <c r="AO658" s="94" t="n">
        <f aca="false">Tabla_Simulada!AP658-Tabla_ValidaciónMétodo!AP658</f>
        <v>0</v>
      </c>
      <c r="AP658" s="81" t="n">
        <f aca="false">Tabla_Simulada!AQ658-Tabla_ValidaciónMétodo!AQ658</f>
        <v>0</v>
      </c>
      <c r="AQ658" s="94" t="n">
        <f aca="false">Tabla_Simulada!AR658-Tabla_ValidaciónMétodo!AR658</f>
        <v>0</v>
      </c>
      <c r="AR658" s="81" t="n">
        <f aca="false">Tabla_Simulada!AS658-Tabla_ValidaciónMétodo!AS658</f>
        <v>0</v>
      </c>
      <c r="AS658" s="94" t="n">
        <f aca="false">Tabla_Simulada!AT658-Tabla_ValidaciónMétodo!AT658</f>
        <v>0</v>
      </c>
      <c r="AT658" s="81" t="n">
        <f aca="false">Tabla_Simulada!AU658-Tabla_ValidaciónMétodo!AU658</f>
        <v>0</v>
      </c>
      <c r="AU658" s="94" t="n">
        <f aca="false">Tabla_Simulada!AV658-Tabla_ValidaciónMétodo!AV658</f>
        <v>0</v>
      </c>
      <c r="AV658" s="81" t="n">
        <f aca="false">Tabla_Simulada!AW658-Tabla_ValidaciónMétodo!AW658</f>
        <v>0</v>
      </c>
      <c r="AW658" s="94" t="n">
        <f aca="false">Tabla_Simulada!AX658-Tabla_ValidaciónMétodo!AX658</f>
        <v>0</v>
      </c>
      <c r="AX658" s="81" t="n">
        <f aca="false">Tabla_Simulada!AY658-Tabla_ValidaciónMétodo!AY658</f>
        <v>0</v>
      </c>
    </row>
    <row r="659" customFormat="false" ht="13.8" hidden="false" customHeight="false" outlineLevel="0" collapsed="false">
      <c r="A659" s="89" t="s">
        <v>58</v>
      </c>
      <c r="B659" s="81" t="n">
        <f aca="false">Tabla_Simulada!B659-Tabla_ValidaciónMétodo!B659</f>
        <v>0</v>
      </c>
      <c r="C659" s="81" t="n">
        <f aca="false">Tabla_Simulada!C659-Tabla_ValidaciónMétodo!C659</f>
        <v>0</v>
      </c>
      <c r="D659" s="81" t="n">
        <f aca="false">Tabla_Simulada!D659-Tabla_ValidaciónMétodo!D659</f>
        <v>0</v>
      </c>
      <c r="E659" s="81" t="n">
        <f aca="false">Tabla_Simulada!E659-Tabla_ValidaciónMétodo!E659</f>
        <v>0</v>
      </c>
      <c r="F659" s="81" t="n">
        <f aca="false">Tabla_Simulada!F659-Tabla_ValidaciónMétodo!F659</f>
        <v>0</v>
      </c>
      <c r="G659" s="81" t="n">
        <f aca="false">Tabla_Simulada!G659-Tabla_ValidaciónMétodo!G659</f>
        <v>0</v>
      </c>
      <c r="H659" s="81" t="n">
        <f aca="false">Tabla_Simulada!H659-Tabla_ValidaciónMétodo!H659</f>
        <v>0</v>
      </c>
      <c r="I659" s="94" t="n">
        <f aca="false">Tabla_Simulada!I659-Tabla_ValidaciónMétodo!I659</f>
        <v>0</v>
      </c>
      <c r="J659" s="81" t="n">
        <f aca="false">Tabla_Simulada!J659-Tabla_ValidaciónMétodo!J659</f>
        <v>0</v>
      </c>
      <c r="K659" s="94" t="n">
        <f aca="false">Tabla_Simulada!K659-Tabla_ValidaciónMétodo!K659</f>
        <v>0</v>
      </c>
      <c r="L659" s="81" t="n">
        <f aca="false">Tabla_Simulada!L659-Tabla_ValidaciónMétodo!L659</f>
        <v>0</v>
      </c>
      <c r="M659" s="94" t="n">
        <f aca="false">Tabla_Simulada!M659-Tabla_ValidaciónMétodo!M659</f>
        <v>0</v>
      </c>
      <c r="N659" s="81" t="n">
        <f aca="false">Tabla_Simulada!N659-Tabla_ValidaciónMétodo!N659</f>
        <v>0</v>
      </c>
      <c r="O659" s="81" t="n">
        <f aca="false">Tabla_Simulada!O659-Tabla_ValidaciónMétodo!O659</f>
        <v>0</v>
      </c>
      <c r="P659" s="81" t="n">
        <f aca="false">Tabla_Simulada!P659-Tabla_ValidaciónMétodo!P659</f>
        <v>0</v>
      </c>
      <c r="Q659" s="81" t="n">
        <f aca="false">Tabla_Simulada!Q659-Tabla_ValidaciónMétodo!Q659</f>
        <v>0</v>
      </c>
      <c r="S659" s="81" t="n">
        <f aca="false">Tabla_Simulada!T659-Tabla_ValidaciónMétodo!T659</f>
        <v>0</v>
      </c>
      <c r="T659" s="81" t="n">
        <f aca="false">Tabla_Simulada!U659-Tabla_ValidaciónMétodo!U659</f>
        <v>0</v>
      </c>
      <c r="U659" s="81" t="n">
        <f aca="false">Tabla_Simulada!V659-Tabla_ValidaciónMétodo!V659</f>
        <v>0</v>
      </c>
      <c r="V659" s="81" t="n">
        <f aca="false">Tabla_Simulada!W659-Tabla_ValidaciónMétodo!W659</f>
        <v>0</v>
      </c>
      <c r="W659" s="81" t="n">
        <f aca="false">Tabla_Simulada!X659-Tabla_ValidaciónMétodo!X659</f>
        <v>0</v>
      </c>
      <c r="X659" s="81" t="n">
        <f aca="false">Tabla_Simulada!Y659-Tabla_ValidaciónMétodo!Y659</f>
        <v>0</v>
      </c>
      <c r="Y659" s="81" t="n">
        <f aca="false">Tabla_Simulada!Z659-Tabla_ValidaciónMétodo!Z659</f>
        <v>0</v>
      </c>
      <c r="Z659" s="81" t="n">
        <f aca="false">Tabla_Simulada!AA659-Tabla_ValidaciónMétodo!AA659</f>
        <v>0</v>
      </c>
      <c r="AC659" s="91" t="n">
        <f aca="false">Tabla_Simulada!AD659-Tabla_ValidaciónMétodo!AD659</f>
        <v>0</v>
      </c>
      <c r="AD659" s="92" t="n">
        <f aca="false">Tabla_Simulada!AE659-Tabla_ValidaciónMétodo!AE659</f>
        <v>0</v>
      </c>
      <c r="AE659" s="93" t="n">
        <f aca="false">Tabla_Simulada!AF659-Tabla_ValidaciónMétodo!AF659</f>
        <v>0</v>
      </c>
      <c r="AF659" s="92" t="n">
        <f aca="false">Tabla_Simulada!AG659-Tabla_ValidaciónMétodo!AG659</f>
        <v>0</v>
      </c>
      <c r="AG659" s="92" t="n">
        <f aca="false">Tabla_Simulada!AH659-Tabla_ValidaciónMétodo!AH659</f>
        <v>0</v>
      </c>
      <c r="AH659" s="92" t="n">
        <f aca="false">Tabla_Simulada!AI659-Tabla_ValidaciónMétodo!AI659</f>
        <v>0</v>
      </c>
      <c r="AI659" s="92" t="n">
        <f aca="false">Tabla_Simulada!AJ659-Tabla_ValidaciónMétodo!AJ659</f>
        <v>0</v>
      </c>
      <c r="AJ659" s="92" t="n">
        <f aca="false">Tabla_Simulada!AK659-Tabla_ValidaciónMétodo!AK659</f>
        <v>0</v>
      </c>
      <c r="AK659" s="92" t="n">
        <f aca="false">Tabla_Simulada!AL659-Tabla_ValidaciónMétodo!AL659</f>
        <v>0</v>
      </c>
      <c r="AL659" s="92" t="n">
        <f aca="false">Tabla_Simulada!AM659-Tabla_ValidaciónMétodo!AM659</f>
        <v>0</v>
      </c>
      <c r="AM659" s="92" t="n">
        <f aca="false">Tabla_Simulada!AN659-Tabla_ValidaciónMétodo!AN659</f>
        <v>0</v>
      </c>
      <c r="AO659" s="94" t="n">
        <f aca="false">Tabla_Simulada!AP659-Tabla_ValidaciónMétodo!AP659</f>
        <v>0</v>
      </c>
      <c r="AP659" s="81" t="n">
        <f aca="false">Tabla_Simulada!AQ659-Tabla_ValidaciónMétodo!AQ659</f>
        <v>0</v>
      </c>
      <c r="AQ659" s="94" t="n">
        <f aca="false">Tabla_Simulada!AR659-Tabla_ValidaciónMétodo!AR659</f>
        <v>0</v>
      </c>
      <c r="AR659" s="81" t="n">
        <f aca="false">Tabla_Simulada!AS659-Tabla_ValidaciónMétodo!AS659</f>
        <v>0</v>
      </c>
      <c r="AS659" s="94" t="n">
        <f aca="false">Tabla_Simulada!AT659-Tabla_ValidaciónMétodo!AT659</f>
        <v>0</v>
      </c>
      <c r="AT659" s="81" t="n">
        <f aca="false">Tabla_Simulada!AU659-Tabla_ValidaciónMétodo!AU659</f>
        <v>0</v>
      </c>
      <c r="AU659" s="94" t="n">
        <f aca="false">Tabla_Simulada!AV659-Tabla_ValidaciónMétodo!AV659</f>
        <v>0</v>
      </c>
      <c r="AV659" s="81" t="n">
        <f aca="false">Tabla_Simulada!AW659-Tabla_ValidaciónMétodo!AW659</f>
        <v>0</v>
      </c>
      <c r="AW659" s="94" t="n">
        <f aca="false">Tabla_Simulada!AX659-Tabla_ValidaciónMétodo!AX659</f>
        <v>0</v>
      </c>
      <c r="AX659" s="81" t="n">
        <f aca="false">Tabla_Simulada!AY659-Tabla_ValidaciónMétodo!AY659</f>
        <v>0</v>
      </c>
    </row>
    <row r="660" customFormat="false" ht="13.8" hidden="false" customHeight="false" outlineLevel="0" collapsed="false">
      <c r="A660" s="89" t="s">
        <v>59</v>
      </c>
      <c r="B660" s="81" t="n">
        <f aca="false">Tabla_Simulada!B660-Tabla_ValidaciónMétodo!B660</f>
        <v>0</v>
      </c>
      <c r="C660" s="81" t="n">
        <f aca="false">Tabla_Simulada!C660-Tabla_ValidaciónMétodo!C660</f>
        <v>0</v>
      </c>
      <c r="D660" s="81" t="n">
        <f aca="false">Tabla_Simulada!D660-Tabla_ValidaciónMétodo!D660</f>
        <v>0</v>
      </c>
      <c r="E660" s="81" t="n">
        <f aca="false">Tabla_Simulada!E660-Tabla_ValidaciónMétodo!E660</f>
        <v>0</v>
      </c>
      <c r="F660" s="81" t="n">
        <f aca="false">Tabla_Simulada!F660-Tabla_ValidaciónMétodo!F660</f>
        <v>0</v>
      </c>
      <c r="G660" s="81" t="n">
        <f aca="false">Tabla_Simulada!G660-Tabla_ValidaciónMétodo!G660</f>
        <v>0</v>
      </c>
      <c r="H660" s="81" t="n">
        <f aca="false">Tabla_Simulada!H660-Tabla_ValidaciónMétodo!H660</f>
        <v>0</v>
      </c>
      <c r="I660" s="94" t="n">
        <f aca="false">Tabla_Simulada!I660-Tabla_ValidaciónMétodo!I660</f>
        <v>0</v>
      </c>
      <c r="J660" s="81" t="n">
        <f aca="false">Tabla_Simulada!J660-Tabla_ValidaciónMétodo!J660</f>
        <v>0</v>
      </c>
      <c r="K660" s="94" t="n">
        <f aca="false">Tabla_Simulada!K660-Tabla_ValidaciónMétodo!K660</f>
        <v>0</v>
      </c>
      <c r="L660" s="81" t="n">
        <f aca="false">Tabla_Simulada!L660-Tabla_ValidaciónMétodo!L660</f>
        <v>0</v>
      </c>
      <c r="M660" s="94" t="n">
        <f aca="false">Tabla_Simulada!M660-Tabla_ValidaciónMétodo!M660</f>
        <v>0</v>
      </c>
      <c r="N660" s="81" t="n">
        <f aca="false">Tabla_Simulada!N660-Tabla_ValidaciónMétodo!N660</f>
        <v>0</v>
      </c>
      <c r="O660" s="81" t="n">
        <f aca="false">Tabla_Simulada!O660-Tabla_ValidaciónMétodo!O660</f>
        <v>0</v>
      </c>
      <c r="P660" s="81" t="n">
        <f aca="false">Tabla_Simulada!P660-Tabla_ValidaciónMétodo!P660</f>
        <v>0</v>
      </c>
      <c r="Q660" s="81" t="n">
        <f aca="false">Tabla_Simulada!Q660-Tabla_ValidaciónMétodo!Q660</f>
        <v>0</v>
      </c>
      <c r="S660" s="81" t="n">
        <f aca="false">Tabla_Simulada!T660-Tabla_ValidaciónMétodo!T660</f>
        <v>0</v>
      </c>
      <c r="T660" s="81" t="n">
        <f aca="false">Tabla_Simulada!U660-Tabla_ValidaciónMétodo!U660</f>
        <v>0</v>
      </c>
      <c r="U660" s="81" t="n">
        <f aca="false">Tabla_Simulada!V660-Tabla_ValidaciónMétodo!V660</f>
        <v>0</v>
      </c>
      <c r="V660" s="81" t="n">
        <f aca="false">Tabla_Simulada!W660-Tabla_ValidaciónMétodo!W660</f>
        <v>0</v>
      </c>
      <c r="W660" s="81" t="n">
        <f aca="false">Tabla_Simulada!X660-Tabla_ValidaciónMétodo!X660</f>
        <v>0</v>
      </c>
      <c r="X660" s="81" t="n">
        <f aca="false">Tabla_Simulada!Y660-Tabla_ValidaciónMétodo!Y660</f>
        <v>0</v>
      </c>
      <c r="Y660" s="81" t="n">
        <f aca="false">Tabla_Simulada!Z660-Tabla_ValidaciónMétodo!Z660</f>
        <v>0</v>
      </c>
      <c r="Z660" s="81" t="n">
        <f aca="false">Tabla_Simulada!AA660-Tabla_ValidaciónMétodo!AA660</f>
        <v>0</v>
      </c>
      <c r="AC660" s="91" t="n">
        <f aca="false">Tabla_Simulada!AD660-Tabla_ValidaciónMétodo!AD660</f>
        <v>0</v>
      </c>
      <c r="AD660" s="92" t="n">
        <f aca="false">Tabla_Simulada!AE660-Tabla_ValidaciónMétodo!AE660</f>
        <v>0</v>
      </c>
      <c r="AE660" s="93" t="n">
        <f aca="false">Tabla_Simulada!AF660-Tabla_ValidaciónMétodo!AF660</f>
        <v>0</v>
      </c>
      <c r="AF660" s="92" t="n">
        <f aca="false">Tabla_Simulada!AG660-Tabla_ValidaciónMétodo!AG660</f>
        <v>0</v>
      </c>
      <c r="AG660" s="92" t="n">
        <f aca="false">Tabla_Simulada!AH660-Tabla_ValidaciónMétodo!AH660</f>
        <v>0</v>
      </c>
      <c r="AH660" s="92" t="n">
        <f aca="false">Tabla_Simulada!AI660-Tabla_ValidaciónMétodo!AI660</f>
        <v>0</v>
      </c>
      <c r="AI660" s="92" t="n">
        <f aca="false">Tabla_Simulada!AJ660-Tabla_ValidaciónMétodo!AJ660</f>
        <v>0</v>
      </c>
      <c r="AJ660" s="92" t="n">
        <f aca="false">Tabla_Simulada!AK660-Tabla_ValidaciónMétodo!AK660</f>
        <v>0</v>
      </c>
      <c r="AK660" s="92" t="n">
        <f aca="false">Tabla_Simulada!AL660-Tabla_ValidaciónMétodo!AL660</f>
        <v>0</v>
      </c>
      <c r="AL660" s="92" t="n">
        <f aca="false">Tabla_Simulada!AM660-Tabla_ValidaciónMétodo!AM660</f>
        <v>0</v>
      </c>
      <c r="AM660" s="92" t="n">
        <f aca="false">Tabla_Simulada!AN660-Tabla_ValidaciónMétodo!AN660</f>
        <v>0</v>
      </c>
      <c r="AO660" s="94" t="n">
        <f aca="false">Tabla_Simulada!AP660-Tabla_ValidaciónMétodo!AP660</f>
        <v>0</v>
      </c>
      <c r="AP660" s="81" t="n">
        <f aca="false">Tabla_Simulada!AQ660-Tabla_ValidaciónMétodo!AQ660</f>
        <v>0</v>
      </c>
      <c r="AQ660" s="94" t="n">
        <f aca="false">Tabla_Simulada!AR660-Tabla_ValidaciónMétodo!AR660</f>
        <v>0</v>
      </c>
      <c r="AR660" s="81" t="n">
        <f aca="false">Tabla_Simulada!AS660-Tabla_ValidaciónMétodo!AS660</f>
        <v>0</v>
      </c>
      <c r="AS660" s="94" t="n">
        <f aca="false">Tabla_Simulada!AT660-Tabla_ValidaciónMétodo!AT660</f>
        <v>0</v>
      </c>
      <c r="AT660" s="81" t="n">
        <f aca="false">Tabla_Simulada!AU660-Tabla_ValidaciónMétodo!AU660</f>
        <v>0</v>
      </c>
      <c r="AU660" s="94" t="n">
        <f aca="false">Tabla_Simulada!AV660-Tabla_ValidaciónMétodo!AV660</f>
        <v>0</v>
      </c>
      <c r="AV660" s="81" t="n">
        <f aca="false">Tabla_Simulada!AW660-Tabla_ValidaciónMétodo!AW660</f>
        <v>0</v>
      </c>
      <c r="AW660" s="94" t="n">
        <f aca="false">Tabla_Simulada!AX660-Tabla_ValidaciónMétodo!AX660</f>
        <v>0</v>
      </c>
      <c r="AX660" s="81" t="n">
        <f aca="false">Tabla_Simulada!AY660-Tabla_ValidaciónMétodo!AY660</f>
        <v>0</v>
      </c>
    </row>
    <row r="661" customFormat="false" ht="13.8" hidden="false" customHeight="false" outlineLevel="0" collapsed="false">
      <c r="A661" s="89" t="s">
        <v>60</v>
      </c>
      <c r="B661" s="81" t="n">
        <f aca="false">Tabla_Simulada!B661-Tabla_ValidaciónMétodo!B661</f>
        <v>0</v>
      </c>
      <c r="C661" s="81" t="n">
        <f aca="false">Tabla_Simulada!C661-Tabla_ValidaciónMétodo!C661</f>
        <v>0</v>
      </c>
      <c r="D661" s="81" t="n">
        <f aca="false">Tabla_Simulada!D661-Tabla_ValidaciónMétodo!D661</f>
        <v>0</v>
      </c>
      <c r="E661" s="81" t="n">
        <f aca="false">Tabla_Simulada!E661-Tabla_ValidaciónMétodo!E661</f>
        <v>0</v>
      </c>
      <c r="F661" s="81" t="n">
        <f aca="false">Tabla_Simulada!F661-Tabla_ValidaciónMétodo!F661</f>
        <v>0</v>
      </c>
      <c r="G661" s="81" t="n">
        <f aca="false">Tabla_Simulada!G661-Tabla_ValidaciónMétodo!G661</f>
        <v>0</v>
      </c>
      <c r="H661" s="81" t="n">
        <f aca="false">Tabla_Simulada!H661-Tabla_ValidaciónMétodo!H661</f>
        <v>0</v>
      </c>
      <c r="I661" s="94" t="n">
        <f aca="false">Tabla_Simulada!I661-Tabla_ValidaciónMétodo!I661</f>
        <v>0</v>
      </c>
      <c r="J661" s="81" t="n">
        <f aca="false">Tabla_Simulada!J661-Tabla_ValidaciónMétodo!J661</f>
        <v>0</v>
      </c>
      <c r="K661" s="94" t="n">
        <f aca="false">Tabla_Simulada!K661-Tabla_ValidaciónMétodo!K661</f>
        <v>0</v>
      </c>
      <c r="L661" s="81" t="n">
        <f aca="false">Tabla_Simulada!L661-Tabla_ValidaciónMétodo!L661</f>
        <v>0</v>
      </c>
      <c r="M661" s="94" t="n">
        <f aca="false">Tabla_Simulada!M661-Tabla_ValidaciónMétodo!M661</f>
        <v>0</v>
      </c>
      <c r="N661" s="81" t="n">
        <f aca="false">Tabla_Simulada!N661-Tabla_ValidaciónMétodo!N661</f>
        <v>0</v>
      </c>
      <c r="O661" s="81" t="n">
        <f aca="false">Tabla_Simulada!O661-Tabla_ValidaciónMétodo!O661</f>
        <v>0</v>
      </c>
      <c r="P661" s="81" t="n">
        <f aca="false">Tabla_Simulada!P661-Tabla_ValidaciónMétodo!P661</f>
        <v>0</v>
      </c>
      <c r="Q661" s="81" t="n">
        <f aca="false">Tabla_Simulada!Q661-Tabla_ValidaciónMétodo!Q661</f>
        <v>0</v>
      </c>
      <c r="S661" s="81" t="n">
        <f aca="false">Tabla_Simulada!T661-Tabla_ValidaciónMétodo!T661</f>
        <v>0</v>
      </c>
      <c r="T661" s="81" t="n">
        <f aca="false">Tabla_Simulada!U661-Tabla_ValidaciónMétodo!U661</f>
        <v>0</v>
      </c>
      <c r="U661" s="81" t="n">
        <f aca="false">Tabla_Simulada!V661-Tabla_ValidaciónMétodo!V661</f>
        <v>0</v>
      </c>
      <c r="V661" s="81" t="n">
        <f aca="false">Tabla_Simulada!W661-Tabla_ValidaciónMétodo!W661</f>
        <v>0</v>
      </c>
      <c r="W661" s="81" t="n">
        <f aca="false">Tabla_Simulada!X661-Tabla_ValidaciónMétodo!X661</f>
        <v>0</v>
      </c>
      <c r="X661" s="81" t="n">
        <f aca="false">Tabla_Simulada!Y661-Tabla_ValidaciónMétodo!Y661</f>
        <v>0</v>
      </c>
      <c r="Y661" s="81" t="n">
        <f aca="false">Tabla_Simulada!Z661-Tabla_ValidaciónMétodo!Z661</f>
        <v>0</v>
      </c>
      <c r="Z661" s="81" t="n">
        <f aca="false">Tabla_Simulada!AA661-Tabla_ValidaciónMétodo!AA661</f>
        <v>0</v>
      </c>
      <c r="AC661" s="91" t="n">
        <f aca="false">Tabla_Simulada!AD661-Tabla_ValidaciónMétodo!AD661</f>
        <v>0</v>
      </c>
      <c r="AD661" s="92" t="n">
        <f aca="false">Tabla_Simulada!AE661-Tabla_ValidaciónMétodo!AE661</f>
        <v>0</v>
      </c>
      <c r="AE661" s="93" t="n">
        <f aca="false">Tabla_Simulada!AF661-Tabla_ValidaciónMétodo!AF661</f>
        <v>0</v>
      </c>
      <c r="AF661" s="92" t="n">
        <f aca="false">Tabla_Simulada!AG661-Tabla_ValidaciónMétodo!AG661</f>
        <v>0</v>
      </c>
      <c r="AG661" s="92" t="n">
        <f aca="false">Tabla_Simulada!AH661-Tabla_ValidaciónMétodo!AH661</f>
        <v>0</v>
      </c>
      <c r="AH661" s="92" t="n">
        <f aca="false">Tabla_Simulada!AI661-Tabla_ValidaciónMétodo!AI661</f>
        <v>0</v>
      </c>
      <c r="AI661" s="92" t="n">
        <f aca="false">Tabla_Simulada!AJ661-Tabla_ValidaciónMétodo!AJ661</f>
        <v>0</v>
      </c>
      <c r="AJ661" s="92" t="n">
        <f aca="false">Tabla_Simulada!AK661-Tabla_ValidaciónMétodo!AK661</f>
        <v>0</v>
      </c>
      <c r="AK661" s="92" t="n">
        <f aca="false">Tabla_Simulada!AL661-Tabla_ValidaciónMétodo!AL661</f>
        <v>0</v>
      </c>
      <c r="AL661" s="92" t="n">
        <f aca="false">Tabla_Simulada!AM661-Tabla_ValidaciónMétodo!AM661</f>
        <v>0</v>
      </c>
      <c r="AM661" s="92" t="n">
        <f aca="false">Tabla_Simulada!AN661-Tabla_ValidaciónMétodo!AN661</f>
        <v>0</v>
      </c>
      <c r="AO661" s="94" t="n">
        <f aca="false">Tabla_Simulada!AP661-Tabla_ValidaciónMétodo!AP661</f>
        <v>0</v>
      </c>
      <c r="AP661" s="81" t="n">
        <f aca="false">Tabla_Simulada!AQ661-Tabla_ValidaciónMétodo!AQ661</f>
        <v>0</v>
      </c>
      <c r="AQ661" s="94" t="n">
        <f aca="false">Tabla_Simulada!AR661-Tabla_ValidaciónMétodo!AR661</f>
        <v>0</v>
      </c>
      <c r="AR661" s="81" t="n">
        <f aca="false">Tabla_Simulada!AS661-Tabla_ValidaciónMétodo!AS661</f>
        <v>0</v>
      </c>
      <c r="AS661" s="94" t="n">
        <f aca="false">Tabla_Simulada!AT661-Tabla_ValidaciónMétodo!AT661</f>
        <v>0</v>
      </c>
      <c r="AT661" s="81" t="n">
        <f aca="false">Tabla_Simulada!AU661-Tabla_ValidaciónMétodo!AU661</f>
        <v>0</v>
      </c>
      <c r="AU661" s="94" t="n">
        <f aca="false">Tabla_Simulada!AV661-Tabla_ValidaciónMétodo!AV661</f>
        <v>0</v>
      </c>
      <c r="AV661" s="81" t="n">
        <f aca="false">Tabla_Simulada!AW661-Tabla_ValidaciónMétodo!AW661</f>
        <v>0</v>
      </c>
      <c r="AW661" s="94" t="n">
        <f aca="false">Tabla_Simulada!AX661-Tabla_ValidaciónMétodo!AX661</f>
        <v>0</v>
      </c>
      <c r="AX661" s="81" t="n">
        <f aca="false">Tabla_Simulada!AY661-Tabla_ValidaciónMétodo!AY661</f>
        <v>0</v>
      </c>
    </row>
    <row r="662" customFormat="false" ht="13.8" hidden="false" customHeight="false" outlineLevel="0" collapsed="false">
      <c r="A662" s="89" t="s">
        <v>61</v>
      </c>
      <c r="B662" s="81" t="n">
        <f aca="false">Tabla_Simulada!B662-Tabla_ValidaciónMétodo!B662</f>
        <v>0</v>
      </c>
      <c r="C662" s="81" t="n">
        <f aca="false">Tabla_Simulada!C662-Tabla_ValidaciónMétodo!C662</f>
        <v>0</v>
      </c>
      <c r="D662" s="81" t="n">
        <f aca="false">Tabla_Simulada!D662-Tabla_ValidaciónMétodo!D662</f>
        <v>0</v>
      </c>
      <c r="E662" s="81" t="n">
        <f aca="false">Tabla_Simulada!E662-Tabla_ValidaciónMétodo!E662</f>
        <v>0</v>
      </c>
      <c r="F662" s="81" t="n">
        <f aca="false">Tabla_Simulada!F662-Tabla_ValidaciónMétodo!F662</f>
        <v>0</v>
      </c>
      <c r="G662" s="81" t="n">
        <f aca="false">Tabla_Simulada!G662-Tabla_ValidaciónMétodo!G662</f>
        <v>0</v>
      </c>
      <c r="H662" s="81" t="n">
        <f aca="false">Tabla_Simulada!H662-Tabla_ValidaciónMétodo!H662</f>
        <v>0</v>
      </c>
      <c r="I662" s="94" t="n">
        <f aca="false">Tabla_Simulada!I662-Tabla_ValidaciónMétodo!I662</f>
        <v>0</v>
      </c>
      <c r="J662" s="81" t="n">
        <f aca="false">Tabla_Simulada!J662-Tabla_ValidaciónMétodo!J662</f>
        <v>0</v>
      </c>
      <c r="K662" s="94" t="n">
        <f aca="false">Tabla_Simulada!K662-Tabla_ValidaciónMétodo!K662</f>
        <v>0</v>
      </c>
      <c r="L662" s="81" t="n">
        <f aca="false">Tabla_Simulada!L662-Tabla_ValidaciónMétodo!L662</f>
        <v>0</v>
      </c>
      <c r="M662" s="94" t="n">
        <f aca="false">Tabla_Simulada!M662-Tabla_ValidaciónMétodo!M662</f>
        <v>0</v>
      </c>
      <c r="N662" s="81" t="n">
        <f aca="false">Tabla_Simulada!N662-Tabla_ValidaciónMétodo!N662</f>
        <v>0</v>
      </c>
      <c r="O662" s="81" t="n">
        <f aca="false">Tabla_Simulada!O662-Tabla_ValidaciónMétodo!O662</f>
        <v>0</v>
      </c>
      <c r="P662" s="81" t="n">
        <f aca="false">Tabla_Simulada!P662-Tabla_ValidaciónMétodo!P662</f>
        <v>0</v>
      </c>
      <c r="Q662" s="81" t="n">
        <f aca="false">Tabla_Simulada!Q662-Tabla_ValidaciónMétodo!Q662</f>
        <v>0</v>
      </c>
      <c r="S662" s="81" t="n">
        <f aca="false">Tabla_Simulada!T662-Tabla_ValidaciónMétodo!T662</f>
        <v>0</v>
      </c>
      <c r="T662" s="81" t="n">
        <f aca="false">Tabla_Simulada!U662-Tabla_ValidaciónMétodo!U662</f>
        <v>0</v>
      </c>
      <c r="U662" s="81" t="n">
        <f aca="false">Tabla_Simulada!V662-Tabla_ValidaciónMétodo!V662</f>
        <v>0</v>
      </c>
      <c r="V662" s="81" t="n">
        <f aca="false">Tabla_Simulada!W662-Tabla_ValidaciónMétodo!W662</f>
        <v>0</v>
      </c>
      <c r="W662" s="81" t="n">
        <f aca="false">Tabla_Simulada!X662-Tabla_ValidaciónMétodo!X662</f>
        <v>0</v>
      </c>
      <c r="X662" s="81" t="n">
        <f aca="false">Tabla_Simulada!Y662-Tabla_ValidaciónMétodo!Y662</f>
        <v>0</v>
      </c>
      <c r="Y662" s="81" t="n">
        <f aca="false">Tabla_Simulada!Z662-Tabla_ValidaciónMétodo!Z662</f>
        <v>0</v>
      </c>
      <c r="Z662" s="81" t="n">
        <f aca="false">Tabla_Simulada!AA662-Tabla_ValidaciónMétodo!AA662</f>
        <v>0</v>
      </c>
      <c r="AC662" s="91" t="n">
        <f aca="false">Tabla_Simulada!AD662-Tabla_ValidaciónMétodo!AD662</f>
        <v>0</v>
      </c>
      <c r="AD662" s="92" t="n">
        <f aca="false">Tabla_Simulada!AE662-Tabla_ValidaciónMétodo!AE662</f>
        <v>0</v>
      </c>
      <c r="AE662" s="93" t="n">
        <f aca="false">Tabla_Simulada!AF662-Tabla_ValidaciónMétodo!AF662</f>
        <v>0</v>
      </c>
      <c r="AF662" s="92" t="n">
        <f aca="false">Tabla_Simulada!AG662-Tabla_ValidaciónMétodo!AG662</f>
        <v>0</v>
      </c>
      <c r="AG662" s="92" t="n">
        <f aca="false">Tabla_Simulada!AH662-Tabla_ValidaciónMétodo!AH662</f>
        <v>0</v>
      </c>
      <c r="AH662" s="92" t="n">
        <f aca="false">Tabla_Simulada!AI662-Tabla_ValidaciónMétodo!AI662</f>
        <v>0</v>
      </c>
      <c r="AI662" s="92" t="n">
        <f aca="false">Tabla_Simulada!AJ662-Tabla_ValidaciónMétodo!AJ662</f>
        <v>0</v>
      </c>
      <c r="AJ662" s="92" t="n">
        <f aca="false">Tabla_Simulada!AK662-Tabla_ValidaciónMétodo!AK662</f>
        <v>0</v>
      </c>
      <c r="AK662" s="92" t="n">
        <f aca="false">Tabla_Simulada!AL662-Tabla_ValidaciónMétodo!AL662</f>
        <v>0</v>
      </c>
      <c r="AL662" s="92" t="n">
        <f aca="false">Tabla_Simulada!AM662-Tabla_ValidaciónMétodo!AM662</f>
        <v>0</v>
      </c>
      <c r="AM662" s="92" t="n">
        <f aca="false">Tabla_Simulada!AN662-Tabla_ValidaciónMétodo!AN662</f>
        <v>0</v>
      </c>
      <c r="AO662" s="94" t="n">
        <f aca="false">Tabla_Simulada!AP662-Tabla_ValidaciónMétodo!AP662</f>
        <v>0</v>
      </c>
      <c r="AP662" s="81" t="n">
        <f aca="false">Tabla_Simulada!AQ662-Tabla_ValidaciónMétodo!AQ662</f>
        <v>0</v>
      </c>
      <c r="AQ662" s="94" t="n">
        <f aca="false">Tabla_Simulada!AR662-Tabla_ValidaciónMétodo!AR662</f>
        <v>0</v>
      </c>
      <c r="AR662" s="81" t="n">
        <f aca="false">Tabla_Simulada!AS662-Tabla_ValidaciónMétodo!AS662</f>
        <v>0</v>
      </c>
      <c r="AS662" s="94" t="n">
        <f aca="false">Tabla_Simulada!AT662-Tabla_ValidaciónMétodo!AT662</f>
        <v>0</v>
      </c>
      <c r="AT662" s="81" t="n">
        <f aca="false">Tabla_Simulada!AU662-Tabla_ValidaciónMétodo!AU662</f>
        <v>0</v>
      </c>
      <c r="AU662" s="94" t="n">
        <f aca="false">Tabla_Simulada!AV662-Tabla_ValidaciónMétodo!AV662</f>
        <v>0</v>
      </c>
      <c r="AV662" s="81" t="n">
        <f aca="false">Tabla_Simulada!AW662-Tabla_ValidaciónMétodo!AW662</f>
        <v>0</v>
      </c>
      <c r="AW662" s="94" t="n">
        <f aca="false">Tabla_Simulada!AX662-Tabla_ValidaciónMétodo!AX662</f>
        <v>0</v>
      </c>
      <c r="AX662" s="81" t="n">
        <f aca="false">Tabla_Simulada!AY662-Tabla_ValidaciónMétodo!AY662</f>
        <v>0</v>
      </c>
    </row>
    <row r="663" customFormat="false" ht="13.8" hidden="false" customHeight="false" outlineLevel="0" collapsed="false">
      <c r="A663" s="89" t="s">
        <v>62</v>
      </c>
      <c r="B663" s="81" t="n">
        <f aca="false">Tabla_Simulada!B663-Tabla_ValidaciónMétodo!B663</f>
        <v>0</v>
      </c>
      <c r="C663" s="81" t="n">
        <f aca="false">Tabla_Simulada!C663-Tabla_ValidaciónMétodo!C663</f>
        <v>0</v>
      </c>
      <c r="D663" s="81" t="n">
        <f aca="false">Tabla_Simulada!D663-Tabla_ValidaciónMétodo!D663</f>
        <v>0</v>
      </c>
      <c r="E663" s="81" t="n">
        <f aca="false">Tabla_Simulada!E663-Tabla_ValidaciónMétodo!E663</f>
        <v>0</v>
      </c>
      <c r="F663" s="81" t="n">
        <f aca="false">Tabla_Simulada!F663-Tabla_ValidaciónMétodo!F663</f>
        <v>0</v>
      </c>
      <c r="G663" s="81" t="n">
        <f aca="false">Tabla_Simulada!G663-Tabla_ValidaciónMétodo!G663</f>
        <v>0</v>
      </c>
      <c r="H663" s="81" t="n">
        <f aca="false">Tabla_Simulada!H663-Tabla_ValidaciónMétodo!H663</f>
        <v>0</v>
      </c>
      <c r="I663" s="94" t="n">
        <f aca="false">Tabla_Simulada!I663-Tabla_ValidaciónMétodo!I663</f>
        <v>0</v>
      </c>
      <c r="J663" s="81" t="n">
        <f aca="false">Tabla_Simulada!J663-Tabla_ValidaciónMétodo!J663</f>
        <v>0</v>
      </c>
      <c r="K663" s="94" t="n">
        <f aca="false">Tabla_Simulada!K663-Tabla_ValidaciónMétodo!K663</f>
        <v>0</v>
      </c>
      <c r="L663" s="81" t="n">
        <f aca="false">Tabla_Simulada!L663-Tabla_ValidaciónMétodo!L663</f>
        <v>0</v>
      </c>
      <c r="M663" s="94" t="n">
        <f aca="false">Tabla_Simulada!M663-Tabla_ValidaciónMétodo!M663</f>
        <v>0</v>
      </c>
      <c r="N663" s="81" t="n">
        <f aca="false">Tabla_Simulada!N663-Tabla_ValidaciónMétodo!N663</f>
        <v>0</v>
      </c>
      <c r="O663" s="81" t="n">
        <f aca="false">Tabla_Simulada!O663-Tabla_ValidaciónMétodo!O663</f>
        <v>0</v>
      </c>
      <c r="P663" s="81" t="n">
        <f aca="false">Tabla_Simulada!P663-Tabla_ValidaciónMétodo!P663</f>
        <v>0</v>
      </c>
      <c r="Q663" s="81" t="n">
        <f aca="false">Tabla_Simulada!Q663-Tabla_ValidaciónMétodo!Q663</f>
        <v>0</v>
      </c>
      <c r="S663" s="81" t="n">
        <f aca="false">Tabla_Simulada!T663-Tabla_ValidaciónMétodo!T663</f>
        <v>0</v>
      </c>
      <c r="T663" s="81" t="n">
        <f aca="false">Tabla_Simulada!U663-Tabla_ValidaciónMétodo!U663</f>
        <v>0</v>
      </c>
      <c r="U663" s="81" t="n">
        <f aca="false">Tabla_Simulada!V663-Tabla_ValidaciónMétodo!V663</f>
        <v>0</v>
      </c>
      <c r="V663" s="81" t="n">
        <f aca="false">Tabla_Simulada!W663-Tabla_ValidaciónMétodo!W663</f>
        <v>0</v>
      </c>
      <c r="W663" s="81" t="n">
        <f aca="false">Tabla_Simulada!X663-Tabla_ValidaciónMétodo!X663</f>
        <v>0</v>
      </c>
      <c r="X663" s="81" t="n">
        <f aca="false">Tabla_Simulada!Y663-Tabla_ValidaciónMétodo!Y663</f>
        <v>0</v>
      </c>
      <c r="Y663" s="81" t="n">
        <f aca="false">Tabla_Simulada!Z663-Tabla_ValidaciónMétodo!Z663</f>
        <v>0</v>
      </c>
      <c r="Z663" s="81" t="n">
        <f aca="false">Tabla_Simulada!AA663-Tabla_ValidaciónMétodo!AA663</f>
        <v>0</v>
      </c>
      <c r="AC663" s="91" t="n">
        <f aca="false">Tabla_Simulada!AD663-Tabla_ValidaciónMétodo!AD663</f>
        <v>0</v>
      </c>
      <c r="AD663" s="92" t="n">
        <f aca="false">Tabla_Simulada!AE663-Tabla_ValidaciónMétodo!AE663</f>
        <v>0</v>
      </c>
      <c r="AE663" s="93" t="n">
        <f aca="false">Tabla_Simulada!AF663-Tabla_ValidaciónMétodo!AF663</f>
        <v>0</v>
      </c>
      <c r="AF663" s="92" t="n">
        <f aca="false">Tabla_Simulada!AG663-Tabla_ValidaciónMétodo!AG663</f>
        <v>0</v>
      </c>
      <c r="AG663" s="92" t="n">
        <f aca="false">Tabla_Simulada!AH663-Tabla_ValidaciónMétodo!AH663</f>
        <v>0</v>
      </c>
      <c r="AH663" s="92" t="n">
        <f aca="false">Tabla_Simulada!AI663-Tabla_ValidaciónMétodo!AI663</f>
        <v>0</v>
      </c>
      <c r="AI663" s="92" t="n">
        <f aca="false">Tabla_Simulada!AJ663-Tabla_ValidaciónMétodo!AJ663</f>
        <v>0</v>
      </c>
      <c r="AJ663" s="92" t="n">
        <f aca="false">Tabla_Simulada!AK663-Tabla_ValidaciónMétodo!AK663</f>
        <v>0</v>
      </c>
      <c r="AK663" s="92" t="n">
        <f aca="false">Tabla_Simulada!AL663-Tabla_ValidaciónMétodo!AL663</f>
        <v>0</v>
      </c>
      <c r="AL663" s="92" t="n">
        <f aca="false">Tabla_Simulada!AM663-Tabla_ValidaciónMétodo!AM663</f>
        <v>0</v>
      </c>
      <c r="AM663" s="92" t="n">
        <f aca="false">Tabla_Simulada!AN663-Tabla_ValidaciónMétodo!AN663</f>
        <v>0</v>
      </c>
      <c r="AO663" s="94" t="n">
        <f aca="false">Tabla_Simulada!AP663-Tabla_ValidaciónMétodo!AP663</f>
        <v>0</v>
      </c>
      <c r="AP663" s="81" t="n">
        <f aca="false">Tabla_Simulada!AQ663-Tabla_ValidaciónMétodo!AQ663</f>
        <v>0</v>
      </c>
      <c r="AQ663" s="94" t="n">
        <f aca="false">Tabla_Simulada!AR663-Tabla_ValidaciónMétodo!AR663</f>
        <v>0</v>
      </c>
      <c r="AR663" s="81" t="n">
        <f aca="false">Tabla_Simulada!AS663-Tabla_ValidaciónMétodo!AS663</f>
        <v>0</v>
      </c>
      <c r="AS663" s="94" t="n">
        <f aca="false">Tabla_Simulada!AT663-Tabla_ValidaciónMétodo!AT663</f>
        <v>0</v>
      </c>
      <c r="AT663" s="81" t="n">
        <f aca="false">Tabla_Simulada!AU663-Tabla_ValidaciónMétodo!AU663</f>
        <v>0</v>
      </c>
      <c r="AU663" s="94" t="n">
        <f aca="false">Tabla_Simulada!AV663-Tabla_ValidaciónMétodo!AV663</f>
        <v>0</v>
      </c>
      <c r="AV663" s="81" t="n">
        <f aca="false">Tabla_Simulada!AW663-Tabla_ValidaciónMétodo!AW663</f>
        <v>0</v>
      </c>
      <c r="AW663" s="94" t="n">
        <f aca="false">Tabla_Simulada!AX663-Tabla_ValidaciónMétodo!AX663</f>
        <v>0</v>
      </c>
      <c r="AX663" s="81" t="n">
        <f aca="false">Tabla_Simulada!AY663-Tabla_ValidaciónMétodo!AY663</f>
        <v>0</v>
      </c>
    </row>
    <row r="664" customFormat="false" ht="13.8" hidden="false" customHeight="false" outlineLevel="0" collapsed="false">
      <c r="A664" s="89" t="s">
        <v>63</v>
      </c>
      <c r="B664" s="81" t="n">
        <f aca="false">Tabla_Simulada!B664-Tabla_ValidaciónMétodo!B664</f>
        <v>0</v>
      </c>
      <c r="C664" s="81" t="n">
        <f aca="false">Tabla_Simulada!C664-Tabla_ValidaciónMétodo!C664</f>
        <v>0</v>
      </c>
      <c r="D664" s="81" t="n">
        <f aca="false">Tabla_Simulada!D664-Tabla_ValidaciónMétodo!D664</f>
        <v>0</v>
      </c>
      <c r="E664" s="81" t="n">
        <f aca="false">Tabla_Simulada!E664-Tabla_ValidaciónMétodo!E664</f>
        <v>0</v>
      </c>
      <c r="F664" s="81" t="n">
        <f aca="false">Tabla_Simulada!F664-Tabla_ValidaciónMétodo!F664</f>
        <v>0</v>
      </c>
      <c r="G664" s="81" t="n">
        <f aca="false">Tabla_Simulada!G664-Tabla_ValidaciónMétodo!G664</f>
        <v>0</v>
      </c>
      <c r="H664" s="81" t="n">
        <f aca="false">Tabla_Simulada!H664-Tabla_ValidaciónMétodo!H664</f>
        <v>0</v>
      </c>
      <c r="I664" s="94" t="n">
        <f aca="false">Tabla_Simulada!I664-Tabla_ValidaciónMétodo!I664</f>
        <v>0</v>
      </c>
      <c r="J664" s="81" t="n">
        <f aca="false">Tabla_Simulada!J664-Tabla_ValidaciónMétodo!J664</f>
        <v>0</v>
      </c>
      <c r="K664" s="94" t="n">
        <f aca="false">Tabla_Simulada!K664-Tabla_ValidaciónMétodo!K664</f>
        <v>0</v>
      </c>
      <c r="L664" s="81" t="n">
        <f aca="false">Tabla_Simulada!L664-Tabla_ValidaciónMétodo!L664</f>
        <v>0</v>
      </c>
      <c r="M664" s="94" t="n">
        <f aca="false">Tabla_Simulada!M664-Tabla_ValidaciónMétodo!M664</f>
        <v>0</v>
      </c>
      <c r="N664" s="81" t="n">
        <f aca="false">Tabla_Simulada!N664-Tabla_ValidaciónMétodo!N664</f>
        <v>0</v>
      </c>
      <c r="O664" s="81" t="n">
        <f aca="false">Tabla_Simulada!O664-Tabla_ValidaciónMétodo!O664</f>
        <v>0</v>
      </c>
      <c r="P664" s="81" t="n">
        <f aca="false">Tabla_Simulada!P664-Tabla_ValidaciónMétodo!P664</f>
        <v>0</v>
      </c>
      <c r="Q664" s="81" t="n">
        <f aca="false">Tabla_Simulada!Q664-Tabla_ValidaciónMétodo!Q664</f>
        <v>0</v>
      </c>
      <c r="S664" s="81" t="n">
        <f aca="false">Tabla_Simulada!T664-Tabla_ValidaciónMétodo!T664</f>
        <v>0</v>
      </c>
      <c r="T664" s="81" t="n">
        <f aca="false">Tabla_Simulada!U664-Tabla_ValidaciónMétodo!U664</f>
        <v>0</v>
      </c>
      <c r="U664" s="81" t="n">
        <f aca="false">Tabla_Simulada!V664-Tabla_ValidaciónMétodo!V664</f>
        <v>0</v>
      </c>
      <c r="V664" s="81" t="n">
        <f aca="false">Tabla_Simulada!W664-Tabla_ValidaciónMétodo!W664</f>
        <v>0</v>
      </c>
      <c r="W664" s="81" t="n">
        <f aca="false">Tabla_Simulada!X664-Tabla_ValidaciónMétodo!X664</f>
        <v>0</v>
      </c>
      <c r="X664" s="81" t="n">
        <f aca="false">Tabla_Simulada!Y664-Tabla_ValidaciónMétodo!Y664</f>
        <v>0</v>
      </c>
      <c r="Y664" s="81" t="n">
        <f aca="false">Tabla_Simulada!Z664-Tabla_ValidaciónMétodo!Z664</f>
        <v>0</v>
      </c>
      <c r="Z664" s="81" t="n">
        <f aca="false">Tabla_Simulada!AA664-Tabla_ValidaciónMétodo!AA664</f>
        <v>0</v>
      </c>
      <c r="AC664" s="91" t="n">
        <f aca="false">Tabla_Simulada!AD664-Tabla_ValidaciónMétodo!AD664</f>
        <v>0</v>
      </c>
      <c r="AD664" s="92" t="n">
        <f aca="false">Tabla_Simulada!AE664-Tabla_ValidaciónMétodo!AE664</f>
        <v>0</v>
      </c>
      <c r="AE664" s="93" t="n">
        <f aca="false">Tabla_Simulada!AF664-Tabla_ValidaciónMétodo!AF664</f>
        <v>0</v>
      </c>
      <c r="AF664" s="92" t="n">
        <f aca="false">Tabla_Simulada!AG664-Tabla_ValidaciónMétodo!AG664</f>
        <v>0</v>
      </c>
      <c r="AG664" s="92" t="n">
        <f aca="false">Tabla_Simulada!AH664-Tabla_ValidaciónMétodo!AH664</f>
        <v>0</v>
      </c>
      <c r="AH664" s="92" t="n">
        <f aca="false">Tabla_Simulada!AI664-Tabla_ValidaciónMétodo!AI664</f>
        <v>0</v>
      </c>
      <c r="AI664" s="92" t="n">
        <f aca="false">Tabla_Simulada!AJ664-Tabla_ValidaciónMétodo!AJ664</f>
        <v>0</v>
      </c>
      <c r="AJ664" s="92" t="n">
        <f aca="false">Tabla_Simulada!AK664-Tabla_ValidaciónMétodo!AK664</f>
        <v>0</v>
      </c>
      <c r="AK664" s="92" t="n">
        <f aca="false">Tabla_Simulada!AL664-Tabla_ValidaciónMétodo!AL664</f>
        <v>0</v>
      </c>
      <c r="AL664" s="92" t="n">
        <f aca="false">Tabla_Simulada!AM664-Tabla_ValidaciónMétodo!AM664</f>
        <v>0</v>
      </c>
      <c r="AM664" s="92" t="n">
        <f aca="false">Tabla_Simulada!AN664-Tabla_ValidaciónMétodo!AN664</f>
        <v>0</v>
      </c>
      <c r="AO664" s="94" t="n">
        <f aca="false">Tabla_Simulada!AP664-Tabla_ValidaciónMétodo!AP664</f>
        <v>0</v>
      </c>
      <c r="AP664" s="81" t="n">
        <f aca="false">Tabla_Simulada!AQ664-Tabla_ValidaciónMétodo!AQ664</f>
        <v>0</v>
      </c>
      <c r="AQ664" s="94" t="n">
        <f aca="false">Tabla_Simulada!AR664-Tabla_ValidaciónMétodo!AR664</f>
        <v>0</v>
      </c>
      <c r="AR664" s="81" t="n">
        <f aca="false">Tabla_Simulada!AS664-Tabla_ValidaciónMétodo!AS664</f>
        <v>0</v>
      </c>
      <c r="AS664" s="94" t="n">
        <f aca="false">Tabla_Simulada!AT664-Tabla_ValidaciónMétodo!AT664</f>
        <v>0</v>
      </c>
      <c r="AT664" s="81" t="n">
        <f aca="false">Tabla_Simulada!AU664-Tabla_ValidaciónMétodo!AU664</f>
        <v>0</v>
      </c>
      <c r="AU664" s="94" t="n">
        <f aca="false">Tabla_Simulada!AV664-Tabla_ValidaciónMétodo!AV664</f>
        <v>0</v>
      </c>
      <c r="AV664" s="81" t="n">
        <f aca="false">Tabla_Simulada!AW664-Tabla_ValidaciónMétodo!AW664</f>
        <v>0</v>
      </c>
      <c r="AW664" s="94" t="n">
        <f aca="false">Tabla_Simulada!AX664-Tabla_ValidaciónMétodo!AX664</f>
        <v>0</v>
      </c>
      <c r="AX664" s="81" t="n">
        <f aca="false">Tabla_Simulada!AY664-Tabla_ValidaciónMétodo!AY664</f>
        <v>0</v>
      </c>
    </row>
    <row r="665" customFormat="false" ht="13.8" hidden="false" customHeight="false" outlineLevel="0" collapsed="false">
      <c r="A665" s="89" t="s">
        <v>64</v>
      </c>
      <c r="B665" s="81" t="n">
        <f aca="false">Tabla_Simulada!B665-Tabla_ValidaciónMétodo!B665</f>
        <v>0</v>
      </c>
      <c r="C665" s="81" t="n">
        <f aca="false">Tabla_Simulada!C665-Tabla_ValidaciónMétodo!C665</f>
        <v>0</v>
      </c>
      <c r="D665" s="81" t="n">
        <f aca="false">Tabla_Simulada!D665-Tabla_ValidaciónMétodo!D665</f>
        <v>0</v>
      </c>
      <c r="E665" s="81" t="n">
        <f aca="false">Tabla_Simulada!E665-Tabla_ValidaciónMétodo!E665</f>
        <v>0</v>
      </c>
      <c r="F665" s="81" t="n">
        <f aca="false">Tabla_Simulada!F665-Tabla_ValidaciónMétodo!F665</f>
        <v>0</v>
      </c>
      <c r="G665" s="81" t="n">
        <f aca="false">Tabla_Simulada!G665-Tabla_ValidaciónMétodo!G665</f>
        <v>0</v>
      </c>
      <c r="H665" s="81" t="n">
        <f aca="false">Tabla_Simulada!H665-Tabla_ValidaciónMétodo!H665</f>
        <v>0</v>
      </c>
      <c r="I665" s="94" t="n">
        <f aca="false">Tabla_Simulada!I665-Tabla_ValidaciónMétodo!I665</f>
        <v>0</v>
      </c>
      <c r="J665" s="81" t="n">
        <f aca="false">Tabla_Simulada!J665-Tabla_ValidaciónMétodo!J665</f>
        <v>0</v>
      </c>
      <c r="K665" s="94" t="n">
        <f aca="false">Tabla_Simulada!K665-Tabla_ValidaciónMétodo!K665</f>
        <v>0</v>
      </c>
      <c r="L665" s="81" t="n">
        <f aca="false">Tabla_Simulada!L665-Tabla_ValidaciónMétodo!L665</f>
        <v>0</v>
      </c>
      <c r="M665" s="94" t="n">
        <f aca="false">Tabla_Simulada!M665-Tabla_ValidaciónMétodo!M665</f>
        <v>0</v>
      </c>
      <c r="N665" s="81" t="n">
        <f aca="false">Tabla_Simulada!N665-Tabla_ValidaciónMétodo!N665</f>
        <v>0</v>
      </c>
      <c r="O665" s="81" t="n">
        <f aca="false">Tabla_Simulada!O665-Tabla_ValidaciónMétodo!O665</f>
        <v>0</v>
      </c>
      <c r="P665" s="81" t="n">
        <f aca="false">Tabla_Simulada!P665-Tabla_ValidaciónMétodo!P665</f>
        <v>0</v>
      </c>
      <c r="Q665" s="81" t="n">
        <f aca="false">Tabla_Simulada!Q665-Tabla_ValidaciónMétodo!Q665</f>
        <v>0</v>
      </c>
      <c r="S665" s="81" t="n">
        <f aca="false">Tabla_Simulada!T665-Tabla_ValidaciónMétodo!T665</f>
        <v>0</v>
      </c>
      <c r="T665" s="81" t="n">
        <f aca="false">Tabla_Simulada!U665-Tabla_ValidaciónMétodo!U665</f>
        <v>0</v>
      </c>
      <c r="U665" s="81" t="n">
        <f aca="false">Tabla_Simulada!V665-Tabla_ValidaciónMétodo!V665</f>
        <v>0</v>
      </c>
      <c r="V665" s="81" t="n">
        <f aca="false">Tabla_Simulada!W665-Tabla_ValidaciónMétodo!W665</f>
        <v>0</v>
      </c>
      <c r="W665" s="81" t="n">
        <f aca="false">Tabla_Simulada!X665-Tabla_ValidaciónMétodo!X665</f>
        <v>0</v>
      </c>
      <c r="X665" s="81" t="n">
        <f aca="false">Tabla_Simulada!Y665-Tabla_ValidaciónMétodo!Y665</f>
        <v>0</v>
      </c>
      <c r="Y665" s="81" t="n">
        <f aca="false">Tabla_Simulada!Z665-Tabla_ValidaciónMétodo!Z665</f>
        <v>0</v>
      </c>
      <c r="Z665" s="81" t="n">
        <f aca="false">Tabla_Simulada!AA665-Tabla_ValidaciónMétodo!AA665</f>
        <v>0</v>
      </c>
      <c r="AC665" s="91" t="n">
        <f aca="false">Tabla_Simulada!AD665-Tabla_ValidaciónMétodo!AD665</f>
        <v>0</v>
      </c>
      <c r="AD665" s="92" t="n">
        <f aca="false">Tabla_Simulada!AE665-Tabla_ValidaciónMétodo!AE665</f>
        <v>0</v>
      </c>
      <c r="AE665" s="93" t="n">
        <f aca="false">Tabla_Simulada!AF665-Tabla_ValidaciónMétodo!AF665</f>
        <v>0</v>
      </c>
      <c r="AF665" s="92" t="n">
        <f aca="false">Tabla_Simulada!AG665-Tabla_ValidaciónMétodo!AG665</f>
        <v>0</v>
      </c>
      <c r="AG665" s="92" t="n">
        <f aca="false">Tabla_Simulada!AH665-Tabla_ValidaciónMétodo!AH665</f>
        <v>0</v>
      </c>
      <c r="AH665" s="92" t="n">
        <f aca="false">Tabla_Simulada!AI665-Tabla_ValidaciónMétodo!AI665</f>
        <v>0</v>
      </c>
      <c r="AI665" s="92" t="n">
        <f aca="false">Tabla_Simulada!AJ665-Tabla_ValidaciónMétodo!AJ665</f>
        <v>0</v>
      </c>
      <c r="AJ665" s="92" t="n">
        <f aca="false">Tabla_Simulada!AK665-Tabla_ValidaciónMétodo!AK665</f>
        <v>0</v>
      </c>
      <c r="AK665" s="92" t="n">
        <f aca="false">Tabla_Simulada!AL665-Tabla_ValidaciónMétodo!AL665</f>
        <v>0</v>
      </c>
      <c r="AL665" s="92" t="n">
        <f aca="false">Tabla_Simulada!AM665-Tabla_ValidaciónMétodo!AM665</f>
        <v>0</v>
      </c>
      <c r="AM665" s="92" t="n">
        <f aca="false">Tabla_Simulada!AN665-Tabla_ValidaciónMétodo!AN665</f>
        <v>0</v>
      </c>
      <c r="AO665" s="94" t="n">
        <f aca="false">Tabla_Simulada!AP665-Tabla_ValidaciónMétodo!AP665</f>
        <v>0</v>
      </c>
      <c r="AP665" s="81" t="n">
        <f aca="false">Tabla_Simulada!AQ665-Tabla_ValidaciónMétodo!AQ665</f>
        <v>0</v>
      </c>
      <c r="AQ665" s="94" t="n">
        <f aca="false">Tabla_Simulada!AR665-Tabla_ValidaciónMétodo!AR665</f>
        <v>0</v>
      </c>
      <c r="AR665" s="81" t="n">
        <f aca="false">Tabla_Simulada!AS665-Tabla_ValidaciónMétodo!AS665</f>
        <v>0</v>
      </c>
      <c r="AS665" s="94" t="n">
        <f aca="false">Tabla_Simulada!AT665-Tabla_ValidaciónMétodo!AT665</f>
        <v>0</v>
      </c>
      <c r="AT665" s="81" t="n">
        <f aca="false">Tabla_Simulada!AU665-Tabla_ValidaciónMétodo!AU665</f>
        <v>0</v>
      </c>
      <c r="AU665" s="94" t="n">
        <f aca="false">Tabla_Simulada!AV665-Tabla_ValidaciónMétodo!AV665</f>
        <v>0</v>
      </c>
      <c r="AV665" s="81" t="n">
        <f aca="false">Tabla_Simulada!AW665-Tabla_ValidaciónMétodo!AW665</f>
        <v>0</v>
      </c>
      <c r="AW665" s="94" t="n">
        <f aca="false">Tabla_Simulada!AX665-Tabla_ValidaciónMétodo!AX665</f>
        <v>0</v>
      </c>
      <c r="AX665" s="81" t="n">
        <f aca="false">Tabla_Simulada!AY665-Tabla_ValidaciónMétodo!AY665</f>
        <v>0</v>
      </c>
    </row>
    <row r="666" customFormat="false" ht="13.8" hidden="false" customHeight="false" outlineLevel="0" collapsed="false">
      <c r="A666" s="89" t="s">
        <v>65</v>
      </c>
      <c r="B666" s="81" t="n">
        <f aca="false">Tabla_Simulada!B666-Tabla_ValidaciónMétodo!B666</f>
        <v>0</v>
      </c>
      <c r="C666" s="81" t="n">
        <f aca="false">Tabla_Simulada!C666-Tabla_ValidaciónMétodo!C666</f>
        <v>0</v>
      </c>
      <c r="D666" s="81" t="n">
        <f aca="false">Tabla_Simulada!D666-Tabla_ValidaciónMétodo!D666</f>
        <v>0</v>
      </c>
      <c r="E666" s="81" t="n">
        <f aca="false">Tabla_Simulada!E666-Tabla_ValidaciónMétodo!E666</f>
        <v>0</v>
      </c>
      <c r="F666" s="81" t="n">
        <f aca="false">Tabla_Simulada!F666-Tabla_ValidaciónMétodo!F666</f>
        <v>0</v>
      </c>
      <c r="G666" s="81" t="n">
        <f aca="false">Tabla_Simulada!G666-Tabla_ValidaciónMétodo!G666</f>
        <v>0</v>
      </c>
      <c r="H666" s="81" t="n">
        <f aca="false">Tabla_Simulada!H666-Tabla_ValidaciónMétodo!H666</f>
        <v>0</v>
      </c>
      <c r="I666" s="94" t="n">
        <f aca="false">Tabla_Simulada!I666-Tabla_ValidaciónMétodo!I666</f>
        <v>0</v>
      </c>
      <c r="J666" s="81" t="n">
        <f aca="false">Tabla_Simulada!J666-Tabla_ValidaciónMétodo!J666</f>
        <v>0</v>
      </c>
      <c r="K666" s="94" t="n">
        <f aca="false">Tabla_Simulada!K666-Tabla_ValidaciónMétodo!K666</f>
        <v>0</v>
      </c>
      <c r="L666" s="81" t="n">
        <f aca="false">Tabla_Simulada!L666-Tabla_ValidaciónMétodo!L666</f>
        <v>0</v>
      </c>
      <c r="M666" s="94" t="n">
        <f aca="false">Tabla_Simulada!M666-Tabla_ValidaciónMétodo!M666</f>
        <v>0</v>
      </c>
      <c r="N666" s="81" t="n">
        <f aca="false">Tabla_Simulada!N666-Tabla_ValidaciónMétodo!N666</f>
        <v>0</v>
      </c>
      <c r="O666" s="81" t="n">
        <f aca="false">Tabla_Simulada!O666-Tabla_ValidaciónMétodo!O666</f>
        <v>0</v>
      </c>
      <c r="P666" s="81" t="n">
        <f aca="false">Tabla_Simulada!P666-Tabla_ValidaciónMétodo!P666</f>
        <v>0</v>
      </c>
      <c r="Q666" s="81" t="n">
        <f aca="false">Tabla_Simulada!Q666-Tabla_ValidaciónMétodo!Q666</f>
        <v>0</v>
      </c>
      <c r="S666" s="81" t="n">
        <f aca="false">Tabla_Simulada!T666-Tabla_ValidaciónMétodo!T666</f>
        <v>0</v>
      </c>
      <c r="T666" s="81" t="n">
        <f aca="false">Tabla_Simulada!U666-Tabla_ValidaciónMétodo!U666</f>
        <v>0</v>
      </c>
      <c r="U666" s="81" t="n">
        <f aca="false">Tabla_Simulada!V666-Tabla_ValidaciónMétodo!V666</f>
        <v>0</v>
      </c>
      <c r="V666" s="81" t="n">
        <f aca="false">Tabla_Simulada!W666-Tabla_ValidaciónMétodo!W666</f>
        <v>0</v>
      </c>
      <c r="W666" s="81" t="n">
        <f aca="false">Tabla_Simulada!X666-Tabla_ValidaciónMétodo!X666</f>
        <v>0</v>
      </c>
      <c r="X666" s="81" t="n">
        <f aca="false">Tabla_Simulada!Y666-Tabla_ValidaciónMétodo!Y666</f>
        <v>0</v>
      </c>
      <c r="Y666" s="81" t="n">
        <f aca="false">Tabla_Simulada!Z666-Tabla_ValidaciónMétodo!Z666</f>
        <v>0</v>
      </c>
      <c r="Z666" s="81" t="n">
        <f aca="false">Tabla_Simulada!AA666-Tabla_ValidaciónMétodo!AA666</f>
        <v>0</v>
      </c>
      <c r="AC666" s="91" t="n">
        <f aca="false">Tabla_Simulada!AD666-Tabla_ValidaciónMétodo!AD666</f>
        <v>0</v>
      </c>
      <c r="AD666" s="92" t="n">
        <f aca="false">Tabla_Simulada!AE666-Tabla_ValidaciónMétodo!AE666</f>
        <v>0</v>
      </c>
      <c r="AE666" s="93" t="n">
        <f aca="false">Tabla_Simulada!AF666-Tabla_ValidaciónMétodo!AF666</f>
        <v>0</v>
      </c>
      <c r="AF666" s="92" t="n">
        <f aca="false">Tabla_Simulada!AG666-Tabla_ValidaciónMétodo!AG666</f>
        <v>0</v>
      </c>
      <c r="AG666" s="92" t="n">
        <f aca="false">Tabla_Simulada!AH666-Tabla_ValidaciónMétodo!AH666</f>
        <v>0</v>
      </c>
      <c r="AH666" s="92" t="n">
        <f aca="false">Tabla_Simulada!AI666-Tabla_ValidaciónMétodo!AI666</f>
        <v>0</v>
      </c>
      <c r="AI666" s="92" t="n">
        <f aca="false">Tabla_Simulada!AJ666-Tabla_ValidaciónMétodo!AJ666</f>
        <v>0</v>
      </c>
      <c r="AJ666" s="92" t="n">
        <f aca="false">Tabla_Simulada!AK666-Tabla_ValidaciónMétodo!AK666</f>
        <v>0</v>
      </c>
      <c r="AK666" s="92" t="n">
        <f aca="false">Tabla_Simulada!AL666-Tabla_ValidaciónMétodo!AL666</f>
        <v>0</v>
      </c>
      <c r="AL666" s="92" t="n">
        <f aca="false">Tabla_Simulada!AM666-Tabla_ValidaciónMétodo!AM666</f>
        <v>0</v>
      </c>
      <c r="AM666" s="92" t="n">
        <f aca="false">Tabla_Simulada!AN666-Tabla_ValidaciónMétodo!AN666</f>
        <v>0</v>
      </c>
      <c r="AO666" s="94" t="n">
        <f aca="false">Tabla_Simulada!AP666-Tabla_ValidaciónMétodo!AP666</f>
        <v>0</v>
      </c>
      <c r="AP666" s="81" t="n">
        <f aca="false">Tabla_Simulada!AQ666-Tabla_ValidaciónMétodo!AQ666</f>
        <v>0</v>
      </c>
      <c r="AQ666" s="94" t="n">
        <f aca="false">Tabla_Simulada!AR666-Tabla_ValidaciónMétodo!AR666</f>
        <v>0</v>
      </c>
      <c r="AR666" s="81" t="n">
        <f aca="false">Tabla_Simulada!AS666-Tabla_ValidaciónMétodo!AS666</f>
        <v>0</v>
      </c>
      <c r="AS666" s="94" t="n">
        <f aca="false">Tabla_Simulada!AT666-Tabla_ValidaciónMétodo!AT666</f>
        <v>0</v>
      </c>
      <c r="AT666" s="81" t="n">
        <f aca="false">Tabla_Simulada!AU666-Tabla_ValidaciónMétodo!AU666</f>
        <v>0</v>
      </c>
      <c r="AU666" s="94" t="n">
        <f aca="false">Tabla_Simulada!AV666-Tabla_ValidaciónMétodo!AV666</f>
        <v>0</v>
      </c>
      <c r="AV666" s="81" t="n">
        <f aca="false">Tabla_Simulada!AW666-Tabla_ValidaciónMétodo!AW666</f>
        <v>0</v>
      </c>
      <c r="AW666" s="94" t="n">
        <f aca="false">Tabla_Simulada!AX666-Tabla_ValidaciónMétodo!AX666</f>
        <v>0</v>
      </c>
      <c r="AX666" s="81" t="n">
        <f aca="false">Tabla_Simulada!AY666-Tabla_ValidaciónMétodo!AY666</f>
        <v>0</v>
      </c>
    </row>
    <row r="667" customFormat="false" ht="13.8" hidden="false" customHeight="false" outlineLevel="0" collapsed="false">
      <c r="A667" s="89" t="s">
        <v>66</v>
      </c>
      <c r="B667" s="81" t="n">
        <f aca="false">Tabla_Simulada!B667-Tabla_ValidaciónMétodo!B667</f>
        <v>0</v>
      </c>
      <c r="C667" s="81" t="n">
        <f aca="false">Tabla_Simulada!C667-Tabla_ValidaciónMétodo!C667</f>
        <v>0</v>
      </c>
      <c r="D667" s="81" t="n">
        <f aca="false">Tabla_Simulada!D667-Tabla_ValidaciónMétodo!D667</f>
        <v>0</v>
      </c>
      <c r="E667" s="81" t="n">
        <f aca="false">Tabla_Simulada!E667-Tabla_ValidaciónMétodo!E667</f>
        <v>0</v>
      </c>
      <c r="F667" s="81" t="n">
        <f aca="false">Tabla_Simulada!F667-Tabla_ValidaciónMétodo!F667</f>
        <v>0</v>
      </c>
      <c r="G667" s="81" t="n">
        <f aca="false">Tabla_Simulada!G667-Tabla_ValidaciónMétodo!G667</f>
        <v>0</v>
      </c>
      <c r="H667" s="81" t="n">
        <f aca="false">Tabla_Simulada!H667-Tabla_ValidaciónMétodo!H667</f>
        <v>0</v>
      </c>
      <c r="I667" s="94" t="n">
        <f aca="false">Tabla_Simulada!I667-Tabla_ValidaciónMétodo!I667</f>
        <v>0</v>
      </c>
      <c r="J667" s="81" t="n">
        <f aca="false">Tabla_Simulada!J667-Tabla_ValidaciónMétodo!J667</f>
        <v>0</v>
      </c>
      <c r="K667" s="94" t="n">
        <f aca="false">Tabla_Simulada!K667-Tabla_ValidaciónMétodo!K667</f>
        <v>0</v>
      </c>
      <c r="L667" s="81" t="n">
        <f aca="false">Tabla_Simulada!L667-Tabla_ValidaciónMétodo!L667</f>
        <v>0</v>
      </c>
      <c r="M667" s="94" t="n">
        <f aca="false">Tabla_Simulada!M667-Tabla_ValidaciónMétodo!M667</f>
        <v>0</v>
      </c>
      <c r="N667" s="81" t="n">
        <f aca="false">Tabla_Simulada!N667-Tabla_ValidaciónMétodo!N667</f>
        <v>0</v>
      </c>
      <c r="O667" s="81" t="n">
        <f aca="false">Tabla_Simulada!O667-Tabla_ValidaciónMétodo!O667</f>
        <v>0</v>
      </c>
      <c r="P667" s="81" t="n">
        <f aca="false">Tabla_Simulada!P667-Tabla_ValidaciónMétodo!P667</f>
        <v>0</v>
      </c>
      <c r="Q667" s="81" t="n">
        <f aca="false">Tabla_Simulada!Q667-Tabla_ValidaciónMétodo!Q667</f>
        <v>0</v>
      </c>
      <c r="S667" s="81" t="n">
        <f aca="false">Tabla_Simulada!T667-Tabla_ValidaciónMétodo!T667</f>
        <v>0</v>
      </c>
      <c r="T667" s="81" t="n">
        <f aca="false">Tabla_Simulada!U667-Tabla_ValidaciónMétodo!U667</f>
        <v>0</v>
      </c>
      <c r="U667" s="81" t="n">
        <f aca="false">Tabla_Simulada!V667-Tabla_ValidaciónMétodo!V667</f>
        <v>0</v>
      </c>
      <c r="V667" s="81" t="n">
        <f aca="false">Tabla_Simulada!W667-Tabla_ValidaciónMétodo!W667</f>
        <v>0</v>
      </c>
      <c r="W667" s="81" t="n">
        <f aca="false">Tabla_Simulada!X667-Tabla_ValidaciónMétodo!X667</f>
        <v>0</v>
      </c>
      <c r="X667" s="81" t="n">
        <f aca="false">Tabla_Simulada!Y667-Tabla_ValidaciónMétodo!Y667</f>
        <v>0</v>
      </c>
      <c r="Y667" s="81" t="n">
        <f aca="false">Tabla_Simulada!Z667-Tabla_ValidaciónMétodo!Z667</f>
        <v>0</v>
      </c>
      <c r="Z667" s="81" t="n">
        <f aca="false">Tabla_Simulada!AA667-Tabla_ValidaciónMétodo!AA667</f>
        <v>0</v>
      </c>
      <c r="AC667" s="91" t="n">
        <f aca="false">Tabla_Simulada!AD667-Tabla_ValidaciónMétodo!AD667</f>
        <v>0</v>
      </c>
      <c r="AD667" s="92" t="n">
        <f aca="false">Tabla_Simulada!AE667-Tabla_ValidaciónMétodo!AE667</f>
        <v>0</v>
      </c>
      <c r="AE667" s="93" t="n">
        <f aca="false">Tabla_Simulada!AF667-Tabla_ValidaciónMétodo!AF667</f>
        <v>0</v>
      </c>
      <c r="AF667" s="92" t="n">
        <f aca="false">Tabla_Simulada!AG667-Tabla_ValidaciónMétodo!AG667</f>
        <v>0</v>
      </c>
      <c r="AG667" s="92" t="n">
        <f aca="false">Tabla_Simulada!AH667-Tabla_ValidaciónMétodo!AH667</f>
        <v>0</v>
      </c>
      <c r="AH667" s="92" t="n">
        <f aca="false">Tabla_Simulada!AI667-Tabla_ValidaciónMétodo!AI667</f>
        <v>0</v>
      </c>
      <c r="AI667" s="92" t="n">
        <f aca="false">Tabla_Simulada!AJ667-Tabla_ValidaciónMétodo!AJ667</f>
        <v>0</v>
      </c>
      <c r="AJ667" s="92" t="n">
        <f aca="false">Tabla_Simulada!AK667-Tabla_ValidaciónMétodo!AK667</f>
        <v>0</v>
      </c>
      <c r="AK667" s="92" t="n">
        <f aca="false">Tabla_Simulada!AL667-Tabla_ValidaciónMétodo!AL667</f>
        <v>0</v>
      </c>
      <c r="AL667" s="92" t="n">
        <f aca="false">Tabla_Simulada!AM667-Tabla_ValidaciónMétodo!AM667</f>
        <v>0</v>
      </c>
      <c r="AM667" s="92" t="n">
        <f aca="false">Tabla_Simulada!AN667-Tabla_ValidaciónMétodo!AN667</f>
        <v>0</v>
      </c>
      <c r="AO667" s="94" t="n">
        <f aca="false">Tabla_Simulada!AP667-Tabla_ValidaciónMétodo!AP667</f>
        <v>0</v>
      </c>
      <c r="AP667" s="81" t="n">
        <f aca="false">Tabla_Simulada!AQ667-Tabla_ValidaciónMétodo!AQ667</f>
        <v>0</v>
      </c>
      <c r="AQ667" s="94" t="n">
        <f aca="false">Tabla_Simulada!AR667-Tabla_ValidaciónMétodo!AR667</f>
        <v>0</v>
      </c>
      <c r="AR667" s="81" t="n">
        <f aca="false">Tabla_Simulada!AS667-Tabla_ValidaciónMétodo!AS667</f>
        <v>0</v>
      </c>
      <c r="AS667" s="94" t="n">
        <f aca="false">Tabla_Simulada!AT667-Tabla_ValidaciónMétodo!AT667</f>
        <v>0</v>
      </c>
      <c r="AT667" s="81" t="n">
        <f aca="false">Tabla_Simulada!AU667-Tabla_ValidaciónMétodo!AU667</f>
        <v>0</v>
      </c>
      <c r="AU667" s="94" t="n">
        <f aca="false">Tabla_Simulada!AV667-Tabla_ValidaciónMétodo!AV667</f>
        <v>0</v>
      </c>
      <c r="AV667" s="81" t="n">
        <f aca="false">Tabla_Simulada!AW667-Tabla_ValidaciónMétodo!AW667</f>
        <v>0</v>
      </c>
      <c r="AW667" s="94" t="n">
        <f aca="false">Tabla_Simulada!AX667-Tabla_ValidaciónMétodo!AX667</f>
        <v>0</v>
      </c>
      <c r="AX667" s="81" t="n">
        <f aca="false">Tabla_Simulada!AY667-Tabla_ValidaciónMétodo!AY667</f>
        <v>0</v>
      </c>
    </row>
    <row r="668" customFormat="false" ht="13.8" hidden="false" customHeight="false" outlineLevel="0" collapsed="false">
      <c r="A668" s="89" t="s">
        <v>67</v>
      </c>
      <c r="B668" s="81" t="n">
        <f aca="false">Tabla_Simulada!B668-Tabla_ValidaciónMétodo!B668</f>
        <v>0</v>
      </c>
      <c r="C668" s="81" t="n">
        <f aca="false">Tabla_Simulada!C668-Tabla_ValidaciónMétodo!C668</f>
        <v>0</v>
      </c>
      <c r="D668" s="81" t="n">
        <f aca="false">Tabla_Simulada!D668-Tabla_ValidaciónMétodo!D668</f>
        <v>0</v>
      </c>
      <c r="E668" s="81" t="n">
        <f aca="false">Tabla_Simulada!E668-Tabla_ValidaciónMétodo!E668</f>
        <v>0</v>
      </c>
      <c r="F668" s="81" t="n">
        <f aca="false">Tabla_Simulada!F668-Tabla_ValidaciónMétodo!F668</f>
        <v>0</v>
      </c>
      <c r="G668" s="81" t="n">
        <f aca="false">Tabla_Simulada!G668-Tabla_ValidaciónMétodo!G668</f>
        <v>0</v>
      </c>
      <c r="H668" s="81" t="n">
        <f aca="false">Tabla_Simulada!H668-Tabla_ValidaciónMétodo!H668</f>
        <v>0</v>
      </c>
      <c r="I668" s="94" t="n">
        <f aca="false">Tabla_Simulada!I668-Tabla_ValidaciónMétodo!I668</f>
        <v>0</v>
      </c>
      <c r="J668" s="81" t="n">
        <f aca="false">Tabla_Simulada!J668-Tabla_ValidaciónMétodo!J668</f>
        <v>0</v>
      </c>
      <c r="K668" s="94" t="n">
        <f aca="false">Tabla_Simulada!K668-Tabla_ValidaciónMétodo!K668</f>
        <v>0</v>
      </c>
      <c r="L668" s="81" t="n">
        <f aca="false">Tabla_Simulada!L668-Tabla_ValidaciónMétodo!L668</f>
        <v>0</v>
      </c>
      <c r="M668" s="94" t="n">
        <f aca="false">Tabla_Simulada!M668-Tabla_ValidaciónMétodo!M668</f>
        <v>0</v>
      </c>
      <c r="N668" s="81" t="n">
        <f aca="false">Tabla_Simulada!N668-Tabla_ValidaciónMétodo!N668</f>
        <v>0</v>
      </c>
      <c r="O668" s="81" t="n">
        <f aca="false">Tabla_Simulada!O668-Tabla_ValidaciónMétodo!O668</f>
        <v>0</v>
      </c>
      <c r="P668" s="81" t="n">
        <f aca="false">Tabla_Simulada!P668-Tabla_ValidaciónMétodo!P668</f>
        <v>0</v>
      </c>
      <c r="Q668" s="81" t="n">
        <f aca="false">Tabla_Simulada!Q668-Tabla_ValidaciónMétodo!Q668</f>
        <v>0</v>
      </c>
      <c r="S668" s="81" t="n">
        <f aca="false">Tabla_Simulada!T668-Tabla_ValidaciónMétodo!T668</f>
        <v>0</v>
      </c>
      <c r="T668" s="81" t="n">
        <f aca="false">Tabla_Simulada!U668-Tabla_ValidaciónMétodo!U668</f>
        <v>0</v>
      </c>
      <c r="U668" s="81" t="n">
        <f aca="false">Tabla_Simulada!V668-Tabla_ValidaciónMétodo!V668</f>
        <v>0</v>
      </c>
      <c r="V668" s="81" t="n">
        <f aca="false">Tabla_Simulada!W668-Tabla_ValidaciónMétodo!W668</f>
        <v>0</v>
      </c>
      <c r="W668" s="81" t="n">
        <f aca="false">Tabla_Simulada!X668-Tabla_ValidaciónMétodo!X668</f>
        <v>0</v>
      </c>
      <c r="X668" s="81" t="n">
        <f aca="false">Tabla_Simulada!Y668-Tabla_ValidaciónMétodo!Y668</f>
        <v>0</v>
      </c>
      <c r="Y668" s="81" t="n">
        <f aca="false">Tabla_Simulada!Z668-Tabla_ValidaciónMétodo!Z668</f>
        <v>0</v>
      </c>
      <c r="Z668" s="81" t="n">
        <f aca="false">Tabla_Simulada!AA668-Tabla_ValidaciónMétodo!AA668</f>
        <v>0</v>
      </c>
      <c r="AC668" s="91" t="n">
        <f aca="false">Tabla_Simulada!AD668-Tabla_ValidaciónMétodo!AD668</f>
        <v>0</v>
      </c>
      <c r="AD668" s="92" t="n">
        <f aca="false">Tabla_Simulada!AE668-Tabla_ValidaciónMétodo!AE668</f>
        <v>0</v>
      </c>
      <c r="AE668" s="93" t="n">
        <f aca="false">Tabla_Simulada!AF668-Tabla_ValidaciónMétodo!AF668</f>
        <v>0</v>
      </c>
      <c r="AF668" s="92" t="n">
        <f aca="false">Tabla_Simulada!AG668-Tabla_ValidaciónMétodo!AG668</f>
        <v>0</v>
      </c>
      <c r="AG668" s="92" t="n">
        <f aca="false">Tabla_Simulada!AH668-Tabla_ValidaciónMétodo!AH668</f>
        <v>0</v>
      </c>
      <c r="AH668" s="92" t="n">
        <f aca="false">Tabla_Simulada!AI668-Tabla_ValidaciónMétodo!AI668</f>
        <v>0</v>
      </c>
      <c r="AI668" s="92" t="n">
        <f aca="false">Tabla_Simulada!AJ668-Tabla_ValidaciónMétodo!AJ668</f>
        <v>0</v>
      </c>
      <c r="AJ668" s="92" t="n">
        <f aca="false">Tabla_Simulada!AK668-Tabla_ValidaciónMétodo!AK668</f>
        <v>0</v>
      </c>
      <c r="AK668" s="92" t="n">
        <f aca="false">Tabla_Simulada!AL668-Tabla_ValidaciónMétodo!AL668</f>
        <v>0</v>
      </c>
      <c r="AL668" s="92" t="n">
        <f aca="false">Tabla_Simulada!AM668-Tabla_ValidaciónMétodo!AM668</f>
        <v>0</v>
      </c>
      <c r="AM668" s="92" t="n">
        <f aca="false">Tabla_Simulada!AN668-Tabla_ValidaciónMétodo!AN668</f>
        <v>0</v>
      </c>
      <c r="AO668" s="94" t="n">
        <f aca="false">Tabla_Simulada!AP668-Tabla_ValidaciónMétodo!AP668</f>
        <v>0</v>
      </c>
      <c r="AP668" s="81" t="n">
        <f aca="false">Tabla_Simulada!AQ668-Tabla_ValidaciónMétodo!AQ668</f>
        <v>0</v>
      </c>
      <c r="AQ668" s="94" t="n">
        <f aca="false">Tabla_Simulada!AR668-Tabla_ValidaciónMétodo!AR668</f>
        <v>0</v>
      </c>
      <c r="AR668" s="81" t="n">
        <f aca="false">Tabla_Simulada!AS668-Tabla_ValidaciónMétodo!AS668</f>
        <v>0</v>
      </c>
      <c r="AS668" s="94" t="n">
        <f aca="false">Tabla_Simulada!AT668-Tabla_ValidaciónMétodo!AT668</f>
        <v>0</v>
      </c>
      <c r="AT668" s="81" t="n">
        <f aca="false">Tabla_Simulada!AU668-Tabla_ValidaciónMétodo!AU668</f>
        <v>0</v>
      </c>
      <c r="AU668" s="94" t="n">
        <f aca="false">Tabla_Simulada!AV668-Tabla_ValidaciónMétodo!AV668</f>
        <v>0</v>
      </c>
      <c r="AV668" s="81" t="n">
        <f aca="false">Tabla_Simulada!AW668-Tabla_ValidaciónMétodo!AW668</f>
        <v>0</v>
      </c>
      <c r="AW668" s="94" t="n">
        <f aca="false">Tabla_Simulada!AX668-Tabla_ValidaciónMétodo!AX668</f>
        <v>0</v>
      </c>
      <c r="AX668" s="81" t="n">
        <f aca="false">Tabla_Simulada!AY668-Tabla_ValidaciónMétodo!AY668</f>
        <v>0</v>
      </c>
    </row>
    <row r="669" customFormat="false" ht="13.8" hidden="false" customHeight="false" outlineLevel="0" collapsed="false">
      <c r="A669" s="89" t="s">
        <v>68</v>
      </c>
      <c r="B669" s="81" t="n">
        <f aca="false">Tabla_Simulada!B669-Tabla_ValidaciónMétodo!B669</f>
        <v>0</v>
      </c>
      <c r="C669" s="81" t="n">
        <f aca="false">Tabla_Simulada!C669-Tabla_ValidaciónMétodo!C669</f>
        <v>0</v>
      </c>
      <c r="D669" s="81" t="n">
        <f aca="false">Tabla_Simulada!D669-Tabla_ValidaciónMétodo!D669</f>
        <v>0</v>
      </c>
      <c r="E669" s="81" t="n">
        <f aca="false">Tabla_Simulada!E669-Tabla_ValidaciónMétodo!E669</f>
        <v>0</v>
      </c>
      <c r="F669" s="81" t="n">
        <f aca="false">Tabla_Simulada!F669-Tabla_ValidaciónMétodo!F669</f>
        <v>0</v>
      </c>
      <c r="G669" s="81" t="n">
        <f aca="false">Tabla_Simulada!G669-Tabla_ValidaciónMétodo!G669</f>
        <v>0</v>
      </c>
      <c r="H669" s="81" t="n">
        <f aca="false">Tabla_Simulada!H669-Tabla_ValidaciónMétodo!H669</f>
        <v>0</v>
      </c>
      <c r="I669" s="94" t="n">
        <f aca="false">Tabla_Simulada!I669-Tabla_ValidaciónMétodo!I669</f>
        <v>0</v>
      </c>
      <c r="J669" s="81" t="n">
        <f aca="false">Tabla_Simulada!J669-Tabla_ValidaciónMétodo!J669</f>
        <v>0</v>
      </c>
      <c r="K669" s="94" t="n">
        <f aca="false">Tabla_Simulada!K669-Tabla_ValidaciónMétodo!K669</f>
        <v>0</v>
      </c>
      <c r="L669" s="81" t="n">
        <f aca="false">Tabla_Simulada!L669-Tabla_ValidaciónMétodo!L669</f>
        <v>0</v>
      </c>
      <c r="M669" s="94" t="n">
        <f aca="false">Tabla_Simulada!M669-Tabla_ValidaciónMétodo!M669</f>
        <v>0</v>
      </c>
      <c r="N669" s="81" t="n">
        <f aca="false">Tabla_Simulada!N669-Tabla_ValidaciónMétodo!N669</f>
        <v>0</v>
      </c>
      <c r="O669" s="81" t="n">
        <f aca="false">Tabla_Simulada!O669-Tabla_ValidaciónMétodo!O669</f>
        <v>0</v>
      </c>
      <c r="P669" s="81" t="n">
        <f aca="false">Tabla_Simulada!P669-Tabla_ValidaciónMétodo!P669</f>
        <v>0</v>
      </c>
      <c r="Q669" s="81" t="n">
        <f aca="false">Tabla_Simulada!Q669-Tabla_ValidaciónMétodo!Q669</f>
        <v>0</v>
      </c>
      <c r="S669" s="81" t="n">
        <f aca="false">Tabla_Simulada!T669-Tabla_ValidaciónMétodo!T669</f>
        <v>0</v>
      </c>
      <c r="T669" s="81" t="n">
        <f aca="false">Tabla_Simulada!U669-Tabla_ValidaciónMétodo!U669</f>
        <v>0</v>
      </c>
      <c r="U669" s="81" t="n">
        <f aca="false">Tabla_Simulada!V669-Tabla_ValidaciónMétodo!V669</f>
        <v>0</v>
      </c>
      <c r="V669" s="81" t="n">
        <f aca="false">Tabla_Simulada!W669-Tabla_ValidaciónMétodo!W669</f>
        <v>0</v>
      </c>
      <c r="W669" s="81" t="n">
        <f aca="false">Tabla_Simulada!X669-Tabla_ValidaciónMétodo!X669</f>
        <v>0</v>
      </c>
      <c r="X669" s="81" t="n">
        <f aca="false">Tabla_Simulada!Y669-Tabla_ValidaciónMétodo!Y669</f>
        <v>0</v>
      </c>
      <c r="Y669" s="81" t="n">
        <f aca="false">Tabla_Simulada!Z669-Tabla_ValidaciónMétodo!Z669</f>
        <v>0</v>
      </c>
      <c r="Z669" s="81" t="n">
        <f aca="false">Tabla_Simulada!AA669-Tabla_ValidaciónMétodo!AA669</f>
        <v>0</v>
      </c>
      <c r="AC669" s="91" t="n">
        <f aca="false">Tabla_Simulada!AD669-Tabla_ValidaciónMétodo!AD669</f>
        <v>0</v>
      </c>
      <c r="AD669" s="92" t="n">
        <f aca="false">Tabla_Simulada!AE669-Tabla_ValidaciónMétodo!AE669</f>
        <v>0</v>
      </c>
      <c r="AE669" s="93" t="n">
        <f aca="false">Tabla_Simulada!AF669-Tabla_ValidaciónMétodo!AF669</f>
        <v>0</v>
      </c>
      <c r="AF669" s="92" t="n">
        <f aca="false">Tabla_Simulada!AG669-Tabla_ValidaciónMétodo!AG669</f>
        <v>0</v>
      </c>
      <c r="AG669" s="92" t="n">
        <f aca="false">Tabla_Simulada!AH669-Tabla_ValidaciónMétodo!AH669</f>
        <v>0</v>
      </c>
      <c r="AH669" s="92" t="n">
        <f aca="false">Tabla_Simulada!AI669-Tabla_ValidaciónMétodo!AI669</f>
        <v>0</v>
      </c>
      <c r="AI669" s="92" t="n">
        <f aca="false">Tabla_Simulada!AJ669-Tabla_ValidaciónMétodo!AJ669</f>
        <v>0</v>
      </c>
      <c r="AJ669" s="92" t="n">
        <f aca="false">Tabla_Simulada!AK669-Tabla_ValidaciónMétodo!AK669</f>
        <v>0</v>
      </c>
      <c r="AK669" s="92" t="n">
        <f aca="false">Tabla_Simulada!AL669-Tabla_ValidaciónMétodo!AL669</f>
        <v>0</v>
      </c>
      <c r="AL669" s="92" t="n">
        <f aca="false">Tabla_Simulada!AM669-Tabla_ValidaciónMétodo!AM669</f>
        <v>0</v>
      </c>
      <c r="AM669" s="92" t="n">
        <f aca="false">Tabla_Simulada!AN669-Tabla_ValidaciónMétodo!AN669</f>
        <v>0</v>
      </c>
      <c r="AO669" s="94" t="n">
        <f aca="false">Tabla_Simulada!AP669-Tabla_ValidaciónMétodo!AP669</f>
        <v>0</v>
      </c>
      <c r="AP669" s="81" t="n">
        <f aca="false">Tabla_Simulada!AQ669-Tabla_ValidaciónMétodo!AQ669</f>
        <v>0</v>
      </c>
      <c r="AQ669" s="94" t="n">
        <f aca="false">Tabla_Simulada!AR669-Tabla_ValidaciónMétodo!AR669</f>
        <v>0</v>
      </c>
      <c r="AR669" s="81" t="n">
        <f aca="false">Tabla_Simulada!AS669-Tabla_ValidaciónMétodo!AS669</f>
        <v>0</v>
      </c>
      <c r="AS669" s="94" t="n">
        <f aca="false">Tabla_Simulada!AT669-Tabla_ValidaciónMétodo!AT669</f>
        <v>0</v>
      </c>
      <c r="AT669" s="81" t="n">
        <f aca="false">Tabla_Simulada!AU669-Tabla_ValidaciónMétodo!AU669</f>
        <v>0</v>
      </c>
      <c r="AU669" s="94" t="n">
        <f aca="false">Tabla_Simulada!AV669-Tabla_ValidaciónMétodo!AV669</f>
        <v>0</v>
      </c>
      <c r="AV669" s="81" t="n">
        <f aca="false">Tabla_Simulada!AW669-Tabla_ValidaciónMétodo!AW669</f>
        <v>0</v>
      </c>
      <c r="AW669" s="94" t="n">
        <f aca="false">Tabla_Simulada!AX669-Tabla_ValidaciónMétodo!AX669</f>
        <v>0</v>
      </c>
      <c r="AX669" s="81" t="n">
        <f aca="false">Tabla_Simulada!AY669-Tabla_ValidaciónMétodo!AY669</f>
        <v>0</v>
      </c>
    </row>
    <row r="670" customFormat="false" ht="13.8" hidden="false" customHeight="false" outlineLevel="0" collapsed="false">
      <c r="A670" s="104" t="s">
        <v>71</v>
      </c>
      <c r="B670" s="108" t="n">
        <f aca="false">Tabla_Simulada!B670-Tabla_ValidaciónMétodo!B670</f>
        <v>0</v>
      </c>
      <c r="C670" s="108" t="n">
        <f aca="false">Tabla_Simulada!C670-Tabla_ValidaciónMétodo!C670</f>
        <v>0</v>
      </c>
      <c r="D670" s="108" t="n">
        <f aca="false">Tabla_Simulada!D670-Tabla_ValidaciónMétodo!D670</f>
        <v>0</v>
      </c>
      <c r="E670" s="108" t="n">
        <f aca="false">Tabla_Simulada!E670-Tabla_ValidaciónMétodo!E670</f>
        <v>0</v>
      </c>
      <c r="F670" s="108" t="n">
        <f aca="false">Tabla_Simulada!F670-Tabla_ValidaciónMétodo!F670</f>
        <v>0</v>
      </c>
      <c r="G670" s="108" t="n">
        <f aca="false">Tabla_Simulada!G670-Tabla_ValidaciónMétodo!G670</f>
        <v>0</v>
      </c>
      <c r="H670" s="108" t="n">
        <f aca="false">Tabla_Simulada!H670-Tabla_ValidaciónMétodo!H670</f>
        <v>0</v>
      </c>
      <c r="I670" s="116" t="n">
        <f aca="false">Tabla_Simulada!I670-Tabla_ValidaciónMétodo!I670</f>
        <v>0</v>
      </c>
      <c r="J670" s="108" t="n">
        <f aca="false">Tabla_Simulada!J670-Tabla_ValidaciónMétodo!J670</f>
        <v>0</v>
      </c>
      <c r="K670" s="116" t="n">
        <f aca="false">Tabla_Simulada!K670-Tabla_ValidaciónMétodo!K670</f>
        <v>0</v>
      </c>
      <c r="L670" s="108" t="n">
        <f aca="false">Tabla_Simulada!L670-Tabla_ValidaciónMétodo!L670</f>
        <v>0</v>
      </c>
      <c r="M670" s="116" t="n">
        <f aca="false">Tabla_Simulada!M670-Tabla_ValidaciónMétodo!M670</f>
        <v>0</v>
      </c>
      <c r="N670" s="108" t="n">
        <f aca="false">Tabla_Simulada!N670-Tabla_ValidaciónMétodo!N670</f>
        <v>0</v>
      </c>
      <c r="O670" s="108" t="n">
        <f aca="false">Tabla_Simulada!P670-Tabla_ValidaciónMétodo!P670</f>
        <v>0</v>
      </c>
      <c r="P670" s="108" t="n">
        <f aca="false">Tabla_Simulada!Q670-Tabla_ValidaciónMétodo!Q670</f>
        <v>0</v>
      </c>
      <c r="Q670" s="108" t="n">
        <f aca="false">Tabla_Simulada!R670-Tabla_ValidaciónMétodo!R670</f>
        <v>0</v>
      </c>
      <c r="S670" s="108" t="n">
        <f aca="false">Tabla_Simulada!T670-Tabla_ValidaciónMétodo!T670</f>
        <v>0</v>
      </c>
      <c r="T670" s="108" t="n">
        <f aca="false">Tabla_Simulada!U670-Tabla_ValidaciónMétodo!U670</f>
        <v>0</v>
      </c>
      <c r="U670" s="108" t="n">
        <f aca="false">Tabla_Simulada!V670-Tabla_ValidaciónMétodo!V670</f>
        <v>0</v>
      </c>
      <c r="V670" s="108" t="n">
        <f aca="false">Tabla_Simulada!W670-Tabla_ValidaciónMétodo!W670</f>
        <v>0</v>
      </c>
      <c r="W670" s="108" t="n">
        <f aca="false">Tabla_Simulada!X670-Tabla_ValidaciónMétodo!X670</f>
        <v>0</v>
      </c>
      <c r="X670" s="108" t="n">
        <f aca="false">Tabla_Simulada!Y670-Tabla_ValidaciónMétodo!Y670</f>
        <v>0</v>
      </c>
      <c r="Y670" s="108" t="n">
        <f aca="false">Tabla_Simulada!Z670-Tabla_ValidaciónMétodo!Z670</f>
        <v>0</v>
      </c>
      <c r="Z670" s="108" t="n">
        <f aca="false">Tabla_Simulada!AA670-Tabla_ValidaciónMétodo!AA670</f>
        <v>0</v>
      </c>
      <c r="AB670" s="112" t="s">
        <v>295</v>
      </c>
      <c r="AC670" s="112" t="n">
        <f aca="false">Tabla_Simulada!AD670-Tabla_ValidaciónMétodo!AD670</f>
        <v>0</v>
      </c>
      <c r="AD670" s="111"/>
      <c r="AE670" s="113" t="n">
        <f aca="false">Tabla_Simulada!AF670-Tabla_ValidaciónMétodo!AF670</f>
        <v>0</v>
      </c>
      <c r="AF670" s="111"/>
      <c r="AG670" s="114" t="n">
        <f aca="false">Tabla_Simulada!AH670-Tabla_ValidaciónMétodo!AH670</f>
        <v>0</v>
      </c>
      <c r="AH670" s="111"/>
      <c r="AI670" s="114" t="n">
        <f aca="false">Tabla_Simulada!AJ670-Tabla_ValidaciónMétodo!AJ670</f>
        <v>0</v>
      </c>
      <c r="AJ670" s="111"/>
      <c r="AK670" s="114" t="n">
        <f aca="false">Tabla_Simulada!AL670-Tabla_ValidaciónMétodo!AL670</f>
        <v>0</v>
      </c>
      <c r="AL670" s="115"/>
      <c r="AM670" s="114" t="n">
        <f aca="false">Tabla_Simulada!AN670-Tabla_ValidaciónMétodo!AN670</f>
        <v>0</v>
      </c>
      <c r="AO670" s="116" t="n">
        <f aca="false">Tabla_Simulada!AP670-Tabla_ValidaciónMétodo!AP670</f>
        <v>0</v>
      </c>
      <c r="AP670" s="108" t="n">
        <f aca="false">Tabla_Simulada!AQ670-Tabla_ValidaciónMétodo!AQ670</f>
        <v>0</v>
      </c>
      <c r="AQ670" s="116" t="n">
        <f aca="false">Tabla_Simulada!AR670-Tabla_ValidaciónMétodo!AR670</f>
        <v>0</v>
      </c>
      <c r="AR670" s="108" t="n">
        <f aca="false">Tabla_Simulada!AS670-Tabla_ValidaciónMétodo!AS670</f>
        <v>0</v>
      </c>
      <c r="AS670" s="116" t="n">
        <f aca="false">Tabla_Simulada!AT670-Tabla_ValidaciónMétodo!AT670</f>
        <v>0</v>
      </c>
      <c r="AT670" s="108" t="n">
        <f aca="false">Tabla_Simulada!AU670-Tabla_ValidaciónMétodo!AU670</f>
        <v>0</v>
      </c>
      <c r="AU670" s="116" t="n">
        <f aca="false">Tabla_Simulada!AV670-Tabla_ValidaciónMétodo!AV670</f>
        <v>0</v>
      </c>
      <c r="AV670" s="108" t="n">
        <f aca="false">Tabla_Simulada!AW670-Tabla_ValidaciónMétodo!AW670</f>
        <v>0</v>
      </c>
      <c r="AW670" s="116" t="n">
        <f aca="false">Tabla_Simulada!AX670-Tabla_ValidaciónMétodo!AX670</f>
        <v>0</v>
      </c>
      <c r="AX670" s="108" t="n">
        <f aca="false">Tabla_Simulada!AY670-Tabla_ValidaciónMétodo!AY670</f>
        <v>0</v>
      </c>
    </row>
    <row r="671" customFormat="false" ht="13.8" hidden="false" customHeight="false" outlineLevel="0" collapsed="false">
      <c r="A671" s="57" t="s">
        <v>72</v>
      </c>
      <c r="AB671" s="112" t="s">
        <v>296</v>
      </c>
      <c r="AC671" s="112" t="n">
        <f aca="false">Tabla_Simulada!AD671-Tabla_ValidaciónMétodo!AD671</f>
        <v>0</v>
      </c>
      <c r="AD671" s="111"/>
      <c r="AE671" s="113" t="n">
        <f aca="false">Tabla_Simulada!AF671-Tabla_ValidaciónMétodo!AF671</f>
        <v>0</v>
      </c>
      <c r="AF671" s="111"/>
      <c r="AG671" s="114" t="n">
        <f aca="false">Tabla_Simulada!AH671-Tabla_ValidaciónMétodo!AH671</f>
        <v>0</v>
      </c>
      <c r="AH671" s="111"/>
      <c r="AI671" s="114" t="n">
        <f aca="false">Tabla_Simulada!AJ671-Tabla_ValidaciónMétodo!AJ671</f>
        <v>0</v>
      </c>
      <c r="AJ671" s="111"/>
      <c r="AK671" s="114" t="n">
        <f aca="false">Tabla_Simulada!AL671-Tabla_ValidaciónMétodo!AL671</f>
        <v>0</v>
      </c>
      <c r="AL671" s="111"/>
      <c r="AM671" s="114"/>
    </row>
    <row r="672" customFormat="false" ht="13.8" hidden="false" customHeight="false" outlineLevel="0" collapsed="false">
      <c r="A672" s="57" t="s">
        <v>196</v>
      </c>
    </row>
    <row r="676" customFormat="false" ht="13.8" hidden="false" customHeight="false" outlineLevel="0" collapsed="false">
      <c r="A676" s="16" t="str">
        <f aca="false">"Tabla " &amp; TEXT((ROW()+24) / 35, "0")</f>
        <v>Tabla 20</v>
      </c>
      <c r="B676" s="16"/>
      <c r="C676" s="16"/>
      <c r="D676" s="16"/>
      <c r="E676" s="16"/>
      <c r="F676" s="16"/>
      <c r="G676" s="16"/>
      <c r="H676" s="16"/>
      <c r="I676" s="16"/>
      <c r="J676" s="16"/>
      <c r="S676" s="189"/>
      <c r="T676" s="189"/>
      <c r="U676" s="189"/>
      <c r="V676" s="189"/>
      <c r="W676" s="189"/>
      <c r="X676" s="189"/>
      <c r="Y676" s="189"/>
      <c r="Z676" s="189"/>
    </row>
    <row r="677" customFormat="false" ht="13.8" hidden="false" customHeight="false" outlineLevel="0" collapsed="false">
      <c r="A677" s="16" t="s">
        <v>246</v>
      </c>
      <c r="B677" s="16"/>
      <c r="C677" s="16"/>
      <c r="D677" s="16"/>
      <c r="E677" s="16"/>
      <c r="F677" s="16"/>
      <c r="G677" s="16"/>
      <c r="H677" s="16"/>
      <c r="I677" s="16"/>
      <c r="J677" s="16"/>
      <c r="S677" s="189"/>
      <c r="T677" s="189"/>
      <c r="U677" s="189"/>
      <c r="V677" s="189"/>
      <c r="W677" s="189"/>
      <c r="X677" s="189"/>
      <c r="Y677" s="189"/>
      <c r="Z677" s="189"/>
    </row>
    <row r="678" customFormat="false" ht="15.8" hidden="false" customHeight="true" outlineLevel="0" collapsed="false">
      <c r="A678" s="66" t="s">
        <v>30</v>
      </c>
      <c r="B678" s="136" t="s">
        <v>275</v>
      </c>
      <c r="C678" s="136"/>
      <c r="D678" s="136"/>
      <c r="E678" s="136"/>
      <c r="F678" s="136"/>
      <c r="G678" s="136"/>
      <c r="H678" s="136"/>
      <c r="I678" s="69" t="s">
        <v>32</v>
      </c>
      <c r="J678" s="69" t="s">
        <v>33</v>
      </c>
      <c r="K678" s="69" t="s">
        <v>276</v>
      </c>
      <c r="L678" s="69" t="s">
        <v>277</v>
      </c>
      <c r="M678" s="69" t="s">
        <v>278</v>
      </c>
      <c r="N678" s="69" t="s">
        <v>34</v>
      </c>
      <c r="O678" s="69" t="s">
        <v>280</v>
      </c>
      <c r="P678" s="69" t="s">
        <v>281</v>
      </c>
      <c r="Q678" s="69" t="s">
        <v>282</v>
      </c>
      <c r="S678" s="136" t="s">
        <v>275</v>
      </c>
      <c r="T678" s="136"/>
      <c r="U678" s="136"/>
      <c r="V678" s="136"/>
      <c r="W678" s="136"/>
      <c r="X678" s="136"/>
      <c r="Y678" s="136"/>
      <c r="Z678" s="136"/>
      <c r="AC678" s="73" t="s">
        <v>284</v>
      </c>
      <c r="AD678" s="73"/>
      <c r="AE678" s="73" t="s">
        <v>285</v>
      </c>
      <c r="AF678" s="73"/>
      <c r="AG678" s="73" t="s">
        <v>286</v>
      </c>
      <c r="AH678" s="73"/>
      <c r="AI678" s="73" t="s">
        <v>287</v>
      </c>
      <c r="AJ678" s="73"/>
      <c r="AK678" s="73" t="s">
        <v>288</v>
      </c>
      <c r="AL678" s="73"/>
      <c r="AM678" s="74" t="s">
        <v>289</v>
      </c>
      <c r="AO678" s="73" t="s">
        <v>284</v>
      </c>
      <c r="AP678" s="73"/>
      <c r="AQ678" s="73" t="s">
        <v>285</v>
      </c>
      <c r="AR678" s="73"/>
      <c r="AS678" s="73" t="s">
        <v>286</v>
      </c>
      <c r="AT678" s="73"/>
      <c r="AU678" s="73" t="s">
        <v>287</v>
      </c>
      <c r="AV678" s="73"/>
      <c r="AW678" s="74" t="s">
        <v>288</v>
      </c>
      <c r="AX678" s="74"/>
    </row>
    <row r="679" customFormat="false" ht="37.75" hidden="false" customHeight="false" outlineLevel="0" collapsed="false">
      <c r="A679" s="66"/>
      <c r="B679" s="137" t="s">
        <v>222</v>
      </c>
      <c r="C679" s="137" t="s">
        <v>223</v>
      </c>
      <c r="D679" s="137" t="s">
        <v>224</v>
      </c>
      <c r="E679" s="137" t="s">
        <v>225</v>
      </c>
      <c r="F679" s="137" t="s">
        <v>226</v>
      </c>
      <c r="G679" s="137" t="s">
        <v>227</v>
      </c>
      <c r="H679" s="137" t="s">
        <v>228</v>
      </c>
      <c r="I679" s="69"/>
      <c r="J679" s="69"/>
      <c r="K679" s="69"/>
      <c r="L679" s="69"/>
      <c r="M679" s="69"/>
      <c r="N679" s="69"/>
      <c r="O679" s="69"/>
      <c r="P679" s="69"/>
      <c r="Q679" s="69"/>
      <c r="S679" s="137" t="s">
        <v>222</v>
      </c>
      <c r="T679" s="137" t="s">
        <v>223</v>
      </c>
      <c r="U679" s="137" t="s">
        <v>224</v>
      </c>
      <c r="V679" s="137" t="s">
        <v>225</v>
      </c>
      <c r="W679" s="137" t="s">
        <v>226</v>
      </c>
      <c r="X679" s="137" t="s">
        <v>227</v>
      </c>
      <c r="Y679" s="137" t="s">
        <v>228</v>
      </c>
      <c r="Z679" s="69" t="s">
        <v>43</v>
      </c>
      <c r="AC679" s="73" t="s">
        <v>290</v>
      </c>
      <c r="AD679" s="73" t="s">
        <v>291</v>
      </c>
      <c r="AE679" s="73" t="s">
        <v>290</v>
      </c>
      <c r="AF679" s="73" t="s">
        <v>291</v>
      </c>
      <c r="AG679" s="73" t="s">
        <v>290</v>
      </c>
      <c r="AH679" s="73" t="s">
        <v>291</v>
      </c>
      <c r="AI679" s="73" t="s">
        <v>290</v>
      </c>
      <c r="AJ679" s="73" t="s">
        <v>291</v>
      </c>
      <c r="AK679" s="73" t="s">
        <v>290</v>
      </c>
      <c r="AL679" s="73" t="s">
        <v>291</v>
      </c>
      <c r="AM679" s="75" t="s">
        <v>292</v>
      </c>
      <c r="AO679" s="73" t="s">
        <v>293</v>
      </c>
      <c r="AP679" s="73" t="s">
        <v>294</v>
      </c>
      <c r="AQ679" s="73" t="s">
        <v>293</v>
      </c>
      <c r="AR679" s="73" t="s">
        <v>294</v>
      </c>
      <c r="AS679" s="73" t="s">
        <v>293</v>
      </c>
      <c r="AT679" s="73" t="s">
        <v>294</v>
      </c>
      <c r="AU679" s="73" t="s">
        <v>293</v>
      </c>
      <c r="AV679" s="73" t="s">
        <v>294</v>
      </c>
      <c r="AW679" s="73" t="s">
        <v>293</v>
      </c>
      <c r="AX679" s="75" t="s">
        <v>294</v>
      </c>
      <c r="AY679" s="138" t="s">
        <v>298</v>
      </c>
    </row>
    <row r="680" customFormat="false" ht="13.8" hidden="false" customHeight="false" outlineLevel="0" collapsed="false">
      <c r="A680" s="76" t="s">
        <v>44</v>
      </c>
      <c r="B680" s="79" t="n">
        <f aca="false">Tabla_Simulada!B680-Tabla_ValidaciónMétodo!B680</f>
        <v>0</v>
      </c>
      <c r="C680" s="79" t="n">
        <f aca="false">Tabla_Simulada!C680-Tabla_ValidaciónMétodo!C680</f>
        <v>0</v>
      </c>
      <c r="D680" s="79" t="n">
        <f aca="false">Tabla_Simulada!D680-Tabla_ValidaciónMétodo!D680</f>
        <v>0</v>
      </c>
      <c r="E680" s="79" t="n">
        <f aca="false">Tabla_Simulada!E680-Tabla_ValidaciónMétodo!E680</f>
        <v>0</v>
      </c>
      <c r="F680" s="79" t="n">
        <f aca="false">Tabla_Simulada!F680-Tabla_ValidaciónMétodo!F680</f>
        <v>0</v>
      </c>
      <c r="G680" s="79" t="n">
        <f aca="false">Tabla_Simulada!G680-Tabla_ValidaciónMétodo!G680</f>
        <v>0</v>
      </c>
      <c r="H680" s="79" t="n">
        <f aca="false">Tabla_Simulada!H680-Tabla_ValidaciónMétodo!H680</f>
        <v>0</v>
      </c>
      <c r="I680" s="88" t="n">
        <f aca="false">Tabla_Simulada!I680-Tabla_ValidaciónMétodo!I680</f>
        <v>0</v>
      </c>
      <c r="J680" s="79" t="n">
        <f aca="false">Tabla_Simulada!J680-Tabla_ValidaciónMétodo!J680</f>
        <v>0</v>
      </c>
      <c r="K680" s="88" t="n">
        <f aca="false">Tabla_Simulada!K680-Tabla_ValidaciónMétodo!K680</f>
        <v>0</v>
      </c>
      <c r="L680" s="81" t="n">
        <f aca="false">Tabla_Simulada!L680-Tabla_ValidaciónMétodo!L680</f>
        <v>0</v>
      </c>
      <c r="M680" s="94" t="n">
        <f aca="false">Tabla_Simulada!M680-Tabla_ValidaciónMétodo!M680</f>
        <v>0</v>
      </c>
      <c r="N680" s="81" t="n">
        <f aca="false">Tabla_Simulada!N680-Tabla_ValidaciónMétodo!N680</f>
        <v>0</v>
      </c>
      <c r="O680" s="81" t="n">
        <f aca="false">Tabla_Simulada!O680-Tabla_ValidaciónMétodo!O680</f>
        <v>0</v>
      </c>
      <c r="P680" s="81" t="n">
        <f aca="false">Tabla_Simulada!P680-Tabla_ValidaciónMétodo!P680</f>
        <v>0</v>
      </c>
      <c r="Q680" s="81" t="n">
        <f aca="false">Tabla_Simulada!Q680-Tabla_ValidaciónMétodo!Q680</f>
        <v>0</v>
      </c>
      <c r="S680" s="79" t="n">
        <f aca="false">Tabla_Simulada!T680-Tabla_ValidaciónMétodo!T680</f>
        <v>0</v>
      </c>
      <c r="T680" s="79" t="n">
        <f aca="false">Tabla_Simulada!U680-Tabla_ValidaciónMétodo!U680</f>
        <v>0</v>
      </c>
      <c r="U680" s="79" t="n">
        <f aca="false">Tabla_Simulada!V680-Tabla_ValidaciónMétodo!V680</f>
        <v>0</v>
      </c>
      <c r="V680" s="79" t="n">
        <f aca="false">Tabla_Simulada!W680-Tabla_ValidaciónMétodo!W680</f>
        <v>0</v>
      </c>
      <c r="W680" s="79" t="n">
        <f aca="false">Tabla_Simulada!X680-Tabla_ValidaciónMétodo!X680</f>
        <v>0</v>
      </c>
      <c r="X680" s="79" t="n">
        <f aca="false">Tabla_Simulada!Y680-Tabla_ValidaciónMétodo!Y680</f>
        <v>0</v>
      </c>
      <c r="Y680" s="79" t="n">
        <f aca="false">Tabla_Simulada!Z680-Tabla_ValidaciónMétodo!Z680</f>
        <v>0</v>
      </c>
      <c r="Z680" s="79" t="n">
        <f aca="false">Tabla_Simulada!AA680-Tabla_ValidaciónMétodo!AA680</f>
        <v>0</v>
      </c>
      <c r="AC680" s="85" t="n">
        <f aca="false">Tabla_Simulada!AD680-Tabla_ValidaciónMétodo!AD680</f>
        <v>0</v>
      </c>
      <c r="AD680" s="86" t="n">
        <f aca="false">Tabla_Simulada!AE680-Tabla_ValidaciónMétodo!AE680</f>
        <v>0</v>
      </c>
      <c r="AE680" s="87" t="n">
        <f aca="false">Tabla_Simulada!AF680-Tabla_ValidaciónMétodo!AF680</f>
        <v>0</v>
      </c>
      <c r="AF680" s="86" t="n">
        <f aca="false">Tabla_Simulada!AG680-Tabla_ValidaciónMétodo!AG680</f>
        <v>0</v>
      </c>
      <c r="AG680" s="86" t="n">
        <f aca="false">Tabla_Simulada!AH680-Tabla_ValidaciónMétodo!AH680</f>
        <v>0</v>
      </c>
      <c r="AH680" s="86" t="n">
        <f aca="false">Tabla_Simulada!AI680-Tabla_ValidaciónMétodo!AI680</f>
        <v>0</v>
      </c>
      <c r="AI680" s="86" t="n">
        <f aca="false">Tabla_Simulada!AJ680-Tabla_ValidaciónMétodo!AJ680</f>
        <v>0</v>
      </c>
      <c r="AJ680" s="86" t="n">
        <f aca="false">Tabla_Simulada!AK680-Tabla_ValidaciónMétodo!AK680</f>
        <v>0</v>
      </c>
      <c r="AK680" s="86" t="n">
        <f aca="false">Tabla_Simulada!AL680-Tabla_ValidaciónMétodo!AL680</f>
        <v>0</v>
      </c>
      <c r="AL680" s="86" t="n">
        <f aca="false">Tabla_Simulada!AM680-Tabla_ValidaciónMétodo!AM680</f>
        <v>0</v>
      </c>
      <c r="AM680" s="86" t="n">
        <f aca="false">Tabla_Simulada!AN680-Tabla_ValidaciónMétodo!AN680</f>
        <v>0</v>
      </c>
      <c r="AO680" s="88" t="n">
        <f aca="false">Tabla_Simulada!AP680-Tabla_ValidaciónMétodo!AP680</f>
        <v>0</v>
      </c>
      <c r="AP680" s="79" t="n">
        <f aca="false">Tabla_Simulada!AQ680-Tabla_ValidaciónMétodo!AQ680</f>
        <v>0</v>
      </c>
      <c r="AQ680" s="88" t="n">
        <f aca="false">Tabla_Simulada!AR680-Tabla_ValidaciónMétodo!AR680</f>
        <v>0</v>
      </c>
      <c r="AR680" s="79" t="n">
        <f aca="false">Tabla_Simulada!AS680-Tabla_ValidaciónMétodo!AS680</f>
        <v>0</v>
      </c>
      <c r="AS680" s="88" t="n">
        <f aca="false">Tabla_Simulada!AT680-Tabla_ValidaciónMétodo!AT680</f>
        <v>0</v>
      </c>
      <c r="AT680" s="79" t="n">
        <f aca="false">Tabla_Simulada!AU680-Tabla_ValidaciónMétodo!AU680</f>
        <v>0</v>
      </c>
      <c r="AU680" s="88" t="n">
        <f aca="false">Tabla_Simulada!AV680-Tabla_ValidaciónMétodo!AV680</f>
        <v>0</v>
      </c>
      <c r="AV680" s="79" t="n">
        <f aca="false">Tabla_Simulada!AW680-Tabla_ValidaciónMétodo!AW680</f>
        <v>0</v>
      </c>
      <c r="AW680" s="88" t="n">
        <f aca="false">Tabla_Simulada!AX680-Tabla_ValidaciónMétodo!AX680</f>
        <v>0</v>
      </c>
      <c r="AX680" s="79" t="n">
        <f aca="false">Tabla_Simulada!AY680-Tabla_ValidaciónMétodo!AY680</f>
        <v>0</v>
      </c>
    </row>
    <row r="681" customFormat="false" ht="13.8" hidden="false" customHeight="false" outlineLevel="0" collapsed="false">
      <c r="A681" s="89" t="s">
        <v>45</v>
      </c>
      <c r="B681" s="81" t="n">
        <f aca="false">Tabla_Simulada!B681-Tabla_ValidaciónMétodo!B681</f>
        <v>0</v>
      </c>
      <c r="C681" s="81" t="n">
        <f aca="false">Tabla_Simulada!C681-Tabla_ValidaciónMétodo!C681</f>
        <v>0</v>
      </c>
      <c r="D681" s="81" t="n">
        <f aca="false">Tabla_Simulada!D681-Tabla_ValidaciónMétodo!D681</f>
        <v>0</v>
      </c>
      <c r="E681" s="81" t="n">
        <f aca="false">Tabla_Simulada!E681-Tabla_ValidaciónMétodo!E681</f>
        <v>0</v>
      </c>
      <c r="F681" s="81" t="n">
        <f aca="false">Tabla_Simulada!F681-Tabla_ValidaciónMétodo!F681</f>
        <v>0</v>
      </c>
      <c r="G681" s="81" t="n">
        <f aca="false">Tabla_Simulada!G681-Tabla_ValidaciónMétodo!G681</f>
        <v>0</v>
      </c>
      <c r="H681" s="81" t="n">
        <f aca="false">Tabla_Simulada!H681-Tabla_ValidaciónMétodo!H681</f>
        <v>0</v>
      </c>
      <c r="I681" s="94" t="n">
        <f aca="false">Tabla_Simulada!I681-Tabla_ValidaciónMétodo!I681</f>
        <v>0</v>
      </c>
      <c r="J681" s="81" t="n">
        <f aca="false">Tabla_Simulada!J681-Tabla_ValidaciónMétodo!J681</f>
        <v>0</v>
      </c>
      <c r="K681" s="94" t="n">
        <f aca="false">Tabla_Simulada!K681-Tabla_ValidaciónMétodo!K681</f>
        <v>0</v>
      </c>
      <c r="L681" s="81" t="n">
        <f aca="false">Tabla_Simulada!L681-Tabla_ValidaciónMétodo!L681</f>
        <v>0</v>
      </c>
      <c r="M681" s="94" t="n">
        <f aca="false">Tabla_Simulada!M681-Tabla_ValidaciónMétodo!M681</f>
        <v>0</v>
      </c>
      <c r="N681" s="81" t="n">
        <f aca="false">Tabla_Simulada!N681-Tabla_ValidaciónMétodo!N681</f>
        <v>0</v>
      </c>
      <c r="O681" s="81" t="n">
        <f aca="false">Tabla_Simulada!O681-Tabla_ValidaciónMétodo!O681</f>
        <v>0</v>
      </c>
      <c r="P681" s="81" t="n">
        <f aca="false">Tabla_Simulada!P681-Tabla_ValidaciónMétodo!P681</f>
        <v>0</v>
      </c>
      <c r="Q681" s="81" t="n">
        <f aca="false">Tabla_Simulada!Q681-Tabla_ValidaciónMétodo!Q681</f>
        <v>0</v>
      </c>
      <c r="S681" s="81" t="n">
        <f aca="false">Tabla_Simulada!T681-Tabla_ValidaciónMétodo!T681</f>
        <v>0</v>
      </c>
      <c r="T681" s="81" t="n">
        <f aca="false">Tabla_Simulada!U681-Tabla_ValidaciónMétodo!U681</f>
        <v>0</v>
      </c>
      <c r="U681" s="81" t="n">
        <f aca="false">Tabla_Simulada!V681-Tabla_ValidaciónMétodo!V681</f>
        <v>0</v>
      </c>
      <c r="V681" s="81" t="n">
        <f aca="false">Tabla_Simulada!W681-Tabla_ValidaciónMétodo!W681</f>
        <v>0</v>
      </c>
      <c r="W681" s="81" t="n">
        <f aca="false">Tabla_Simulada!X681-Tabla_ValidaciónMétodo!X681</f>
        <v>0</v>
      </c>
      <c r="X681" s="81" t="n">
        <f aca="false">Tabla_Simulada!Y681-Tabla_ValidaciónMétodo!Y681</f>
        <v>0</v>
      </c>
      <c r="Y681" s="81" t="n">
        <f aca="false">Tabla_Simulada!Z681-Tabla_ValidaciónMétodo!Z681</f>
        <v>0</v>
      </c>
      <c r="Z681" s="81" t="n">
        <f aca="false">Tabla_Simulada!AA681-Tabla_ValidaciónMétodo!AA681</f>
        <v>0</v>
      </c>
      <c r="AC681" s="91" t="n">
        <f aca="false">Tabla_Simulada!AD681-Tabla_ValidaciónMétodo!AD681</f>
        <v>0</v>
      </c>
      <c r="AD681" s="92" t="n">
        <f aca="false">Tabla_Simulada!AE681-Tabla_ValidaciónMétodo!AE681</f>
        <v>0</v>
      </c>
      <c r="AE681" s="93" t="n">
        <f aca="false">Tabla_Simulada!AF681-Tabla_ValidaciónMétodo!AF681</f>
        <v>0</v>
      </c>
      <c r="AF681" s="92" t="n">
        <f aca="false">Tabla_Simulada!AG681-Tabla_ValidaciónMétodo!AG681</f>
        <v>0</v>
      </c>
      <c r="AG681" s="92" t="n">
        <f aca="false">Tabla_Simulada!AH681-Tabla_ValidaciónMétodo!AH681</f>
        <v>0</v>
      </c>
      <c r="AH681" s="92" t="n">
        <f aca="false">Tabla_Simulada!AI681-Tabla_ValidaciónMétodo!AI681</f>
        <v>0</v>
      </c>
      <c r="AI681" s="92" t="n">
        <f aca="false">Tabla_Simulada!AJ681-Tabla_ValidaciónMétodo!AJ681</f>
        <v>0</v>
      </c>
      <c r="AJ681" s="92" t="n">
        <f aca="false">Tabla_Simulada!AK681-Tabla_ValidaciónMétodo!AK681</f>
        <v>0</v>
      </c>
      <c r="AK681" s="92" t="n">
        <f aca="false">Tabla_Simulada!AL681-Tabla_ValidaciónMétodo!AL681</f>
        <v>0</v>
      </c>
      <c r="AL681" s="92" t="n">
        <f aca="false">Tabla_Simulada!AM681-Tabla_ValidaciónMétodo!AM681</f>
        <v>0</v>
      </c>
      <c r="AM681" s="92" t="n">
        <f aca="false">Tabla_Simulada!AN681-Tabla_ValidaciónMétodo!AN681</f>
        <v>0</v>
      </c>
      <c r="AO681" s="94" t="n">
        <f aca="false">Tabla_Simulada!AP681-Tabla_ValidaciónMétodo!AP681</f>
        <v>0</v>
      </c>
      <c r="AP681" s="81" t="n">
        <f aca="false">Tabla_Simulada!AQ681-Tabla_ValidaciónMétodo!AQ681</f>
        <v>0</v>
      </c>
      <c r="AQ681" s="94" t="n">
        <f aca="false">Tabla_Simulada!AR681-Tabla_ValidaciónMétodo!AR681</f>
        <v>0</v>
      </c>
      <c r="AR681" s="81" t="n">
        <f aca="false">Tabla_Simulada!AS681-Tabla_ValidaciónMétodo!AS681</f>
        <v>0</v>
      </c>
      <c r="AS681" s="94" t="n">
        <f aca="false">Tabla_Simulada!AT681-Tabla_ValidaciónMétodo!AT681</f>
        <v>0</v>
      </c>
      <c r="AT681" s="81" t="n">
        <f aca="false">Tabla_Simulada!AU681-Tabla_ValidaciónMétodo!AU681</f>
        <v>0</v>
      </c>
      <c r="AU681" s="94" t="n">
        <f aca="false">Tabla_Simulada!AV681-Tabla_ValidaciónMétodo!AV681</f>
        <v>0</v>
      </c>
      <c r="AV681" s="81" t="n">
        <f aca="false">Tabla_Simulada!AW681-Tabla_ValidaciónMétodo!AW681</f>
        <v>0</v>
      </c>
      <c r="AW681" s="94" t="n">
        <f aca="false">Tabla_Simulada!AX681-Tabla_ValidaciónMétodo!AX681</f>
        <v>0</v>
      </c>
      <c r="AX681" s="81" t="n">
        <f aca="false">Tabla_Simulada!AY681-Tabla_ValidaciónMétodo!AY681</f>
        <v>0</v>
      </c>
    </row>
    <row r="682" customFormat="false" ht="13.8" hidden="false" customHeight="false" outlineLevel="0" collapsed="false">
      <c r="A682" s="89" t="s">
        <v>46</v>
      </c>
      <c r="B682" s="81" t="n">
        <f aca="false">Tabla_Simulada!B682-Tabla_ValidaciónMétodo!B682</f>
        <v>0</v>
      </c>
      <c r="C682" s="81" t="n">
        <f aca="false">Tabla_Simulada!C682-Tabla_ValidaciónMétodo!C682</f>
        <v>0</v>
      </c>
      <c r="D682" s="81" t="n">
        <f aca="false">Tabla_Simulada!D682-Tabla_ValidaciónMétodo!D682</f>
        <v>0</v>
      </c>
      <c r="E682" s="81" t="n">
        <f aca="false">Tabla_Simulada!E682-Tabla_ValidaciónMétodo!E682</f>
        <v>0</v>
      </c>
      <c r="F682" s="81" t="n">
        <f aca="false">Tabla_Simulada!F682-Tabla_ValidaciónMétodo!F682</f>
        <v>0</v>
      </c>
      <c r="G682" s="81" t="n">
        <f aca="false">Tabla_Simulada!G682-Tabla_ValidaciónMétodo!G682</f>
        <v>0</v>
      </c>
      <c r="H682" s="81" t="n">
        <f aca="false">Tabla_Simulada!H682-Tabla_ValidaciónMétodo!H682</f>
        <v>0</v>
      </c>
      <c r="I682" s="94" t="n">
        <f aca="false">Tabla_Simulada!I682-Tabla_ValidaciónMétodo!I682</f>
        <v>0</v>
      </c>
      <c r="J682" s="81" t="n">
        <f aca="false">Tabla_Simulada!J682-Tabla_ValidaciónMétodo!J682</f>
        <v>0</v>
      </c>
      <c r="K682" s="94" t="n">
        <f aca="false">Tabla_Simulada!K682-Tabla_ValidaciónMétodo!K682</f>
        <v>0</v>
      </c>
      <c r="L682" s="81" t="n">
        <f aca="false">Tabla_Simulada!L682-Tabla_ValidaciónMétodo!L682</f>
        <v>0</v>
      </c>
      <c r="M682" s="94" t="n">
        <f aca="false">Tabla_Simulada!M682-Tabla_ValidaciónMétodo!M682</f>
        <v>0</v>
      </c>
      <c r="N682" s="81" t="n">
        <f aca="false">Tabla_Simulada!N682-Tabla_ValidaciónMétodo!N682</f>
        <v>0</v>
      </c>
      <c r="O682" s="81" t="n">
        <f aca="false">Tabla_Simulada!O682-Tabla_ValidaciónMétodo!O682</f>
        <v>0</v>
      </c>
      <c r="P682" s="81" t="n">
        <f aca="false">Tabla_Simulada!P682-Tabla_ValidaciónMétodo!P682</f>
        <v>0</v>
      </c>
      <c r="Q682" s="81" t="n">
        <f aca="false">Tabla_Simulada!Q682-Tabla_ValidaciónMétodo!Q682</f>
        <v>0</v>
      </c>
      <c r="S682" s="81" t="n">
        <f aca="false">Tabla_Simulada!T682-Tabla_ValidaciónMétodo!T682</f>
        <v>0</v>
      </c>
      <c r="T682" s="81" t="n">
        <f aca="false">Tabla_Simulada!U682-Tabla_ValidaciónMétodo!U682</f>
        <v>0</v>
      </c>
      <c r="U682" s="81" t="n">
        <f aca="false">Tabla_Simulada!V682-Tabla_ValidaciónMétodo!V682</f>
        <v>0</v>
      </c>
      <c r="V682" s="81" t="n">
        <f aca="false">Tabla_Simulada!W682-Tabla_ValidaciónMétodo!W682</f>
        <v>0</v>
      </c>
      <c r="W682" s="81" t="n">
        <f aca="false">Tabla_Simulada!X682-Tabla_ValidaciónMétodo!X682</f>
        <v>0</v>
      </c>
      <c r="X682" s="81" t="n">
        <f aca="false">Tabla_Simulada!Y682-Tabla_ValidaciónMétodo!Y682</f>
        <v>0</v>
      </c>
      <c r="Y682" s="81" t="n">
        <f aca="false">Tabla_Simulada!Z682-Tabla_ValidaciónMétodo!Z682</f>
        <v>0</v>
      </c>
      <c r="Z682" s="81" t="n">
        <f aca="false">Tabla_Simulada!AA682-Tabla_ValidaciónMétodo!AA682</f>
        <v>0</v>
      </c>
      <c r="AC682" s="91" t="n">
        <f aca="false">Tabla_Simulada!AD682-Tabla_ValidaciónMétodo!AD682</f>
        <v>0</v>
      </c>
      <c r="AD682" s="92" t="n">
        <f aca="false">Tabla_Simulada!AE682-Tabla_ValidaciónMétodo!AE682</f>
        <v>0</v>
      </c>
      <c r="AE682" s="93" t="n">
        <f aca="false">Tabla_Simulada!AF682-Tabla_ValidaciónMétodo!AF682</f>
        <v>0</v>
      </c>
      <c r="AF682" s="92" t="n">
        <f aca="false">Tabla_Simulada!AG682-Tabla_ValidaciónMétodo!AG682</f>
        <v>0</v>
      </c>
      <c r="AG682" s="92" t="n">
        <f aca="false">Tabla_Simulada!AH682-Tabla_ValidaciónMétodo!AH682</f>
        <v>0</v>
      </c>
      <c r="AH682" s="92" t="n">
        <f aca="false">Tabla_Simulada!AI682-Tabla_ValidaciónMétodo!AI682</f>
        <v>0</v>
      </c>
      <c r="AI682" s="92" t="n">
        <f aca="false">Tabla_Simulada!AJ682-Tabla_ValidaciónMétodo!AJ682</f>
        <v>0</v>
      </c>
      <c r="AJ682" s="92" t="n">
        <f aca="false">Tabla_Simulada!AK682-Tabla_ValidaciónMétodo!AK682</f>
        <v>0</v>
      </c>
      <c r="AK682" s="92" t="n">
        <f aca="false">Tabla_Simulada!AL682-Tabla_ValidaciónMétodo!AL682</f>
        <v>0</v>
      </c>
      <c r="AL682" s="92" t="n">
        <f aca="false">Tabla_Simulada!AM682-Tabla_ValidaciónMétodo!AM682</f>
        <v>0</v>
      </c>
      <c r="AM682" s="92" t="n">
        <f aca="false">Tabla_Simulada!AN682-Tabla_ValidaciónMétodo!AN682</f>
        <v>0</v>
      </c>
      <c r="AO682" s="94" t="n">
        <f aca="false">Tabla_Simulada!AP682-Tabla_ValidaciónMétodo!AP682</f>
        <v>0</v>
      </c>
      <c r="AP682" s="81" t="n">
        <f aca="false">Tabla_Simulada!AQ682-Tabla_ValidaciónMétodo!AQ682</f>
        <v>0</v>
      </c>
      <c r="AQ682" s="94" t="n">
        <f aca="false">Tabla_Simulada!AR682-Tabla_ValidaciónMétodo!AR682</f>
        <v>0</v>
      </c>
      <c r="AR682" s="81" t="n">
        <f aca="false">Tabla_Simulada!AS682-Tabla_ValidaciónMétodo!AS682</f>
        <v>0</v>
      </c>
      <c r="AS682" s="94" t="n">
        <f aca="false">Tabla_Simulada!AT682-Tabla_ValidaciónMétodo!AT682</f>
        <v>0</v>
      </c>
      <c r="AT682" s="81" t="n">
        <f aca="false">Tabla_Simulada!AU682-Tabla_ValidaciónMétodo!AU682</f>
        <v>0</v>
      </c>
      <c r="AU682" s="94" t="n">
        <f aca="false">Tabla_Simulada!AV682-Tabla_ValidaciónMétodo!AV682</f>
        <v>0</v>
      </c>
      <c r="AV682" s="81" t="n">
        <f aca="false">Tabla_Simulada!AW682-Tabla_ValidaciónMétodo!AW682</f>
        <v>0</v>
      </c>
      <c r="AW682" s="94" t="n">
        <f aca="false">Tabla_Simulada!AX682-Tabla_ValidaciónMétodo!AX682</f>
        <v>0</v>
      </c>
      <c r="AX682" s="81" t="n">
        <f aca="false">Tabla_Simulada!AY682-Tabla_ValidaciónMétodo!AY682</f>
        <v>0</v>
      </c>
    </row>
    <row r="683" customFormat="false" ht="13.8" hidden="false" customHeight="false" outlineLevel="0" collapsed="false">
      <c r="A683" s="89" t="s">
        <v>47</v>
      </c>
      <c r="B683" s="81" t="n">
        <f aca="false">Tabla_Simulada!B683-Tabla_ValidaciónMétodo!B683</f>
        <v>0</v>
      </c>
      <c r="C683" s="81" t="n">
        <f aca="false">Tabla_Simulada!C683-Tabla_ValidaciónMétodo!C683</f>
        <v>0</v>
      </c>
      <c r="D683" s="81" t="n">
        <f aca="false">Tabla_Simulada!D683-Tabla_ValidaciónMétodo!D683</f>
        <v>0</v>
      </c>
      <c r="E683" s="81" t="n">
        <f aca="false">Tabla_Simulada!E683-Tabla_ValidaciónMétodo!E683</f>
        <v>0</v>
      </c>
      <c r="F683" s="81" t="n">
        <f aca="false">Tabla_Simulada!F683-Tabla_ValidaciónMétodo!F683</f>
        <v>0</v>
      </c>
      <c r="G683" s="81" t="n">
        <f aca="false">Tabla_Simulada!G683-Tabla_ValidaciónMétodo!G683</f>
        <v>0</v>
      </c>
      <c r="H683" s="81" t="n">
        <f aca="false">Tabla_Simulada!H683-Tabla_ValidaciónMétodo!H683</f>
        <v>0</v>
      </c>
      <c r="I683" s="94" t="n">
        <f aca="false">Tabla_Simulada!I683-Tabla_ValidaciónMétodo!I683</f>
        <v>0</v>
      </c>
      <c r="J683" s="81" t="n">
        <f aca="false">Tabla_Simulada!J683-Tabla_ValidaciónMétodo!J683</f>
        <v>0</v>
      </c>
      <c r="K683" s="94" t="n">
        <f aca="false">Tabla_Simulada!K683-Tabla_ValidaciónMétodo!K683</f>
        <v>0</v>
      </c>
      <c r="L683" s="81" t="n">
        <f aca="false">Tabla_Simulada!L683-Tabla_ValidaciónMétodo!L683</f>
        <v>0</v>
      </c>
      <c r="M683" s="94" t="n">
        <f aca="false">Tabla_Simulada!M683-Tabla_ValidaciónMétodo!M683</f>
        <v>0</v>
      </c>
      <c r="N683" s="81" t="n">
        <f aca="false">Tabla_Simulada!N683-Tabla_ValidaciónMétodo!N683</f>
        <v>0</v>
      </c>
      <c r="O683" s="81" t="n">
        <f aca="false">Tabla_Simulada!O683-Tabla_ValidaciónMétodo!O683</f>
        <v>0</v>
      </c>
      <c r="P683" s="81" t="n">
        <f aca="false">Tabla_Simulada!P683-Tabla_ValidaciónMétodo!P683</f>
        <v>0</v>
      </c>
      <c r="Q683" s="81" t="n">
        <f aca="false">Tabla_Simulada!Q683-Tabla_ValidaciónMétodo!Q683</f>
        <v>0</v>
      </c>
      <c r="S683" s="81" t="n">
        <f aca="false">Tabla_Simulada!T683-Tabla_ValidaciónMétodo!T683</f>
        <v>0</v>
      </c>
      <c r="T683" s="81" t="n">
        <f aca="false">Tabla_Simulada!U683-Tabla_ValidaciónMétodo!U683</f>
        <v>0</v>
      </c>
      <c r="U683" s="81" t="n">
        <f aca="false">Tabla_Simulada!V683-Tabla_ValidaciónMétodo!V683</f>
        <v>0</v>
      </c>
      <c r="V683" s="81" t="n">
        <f aca="false">Tabla_Simulada!W683-Tabla_ValidaciónMétodo!W683</f>
        <v>0</v>
      </c>
      <c r="W683" s="81" t="n">
        <f aca="false">Tabla_Simulada!X683-Tabla_ValidaciónMétodo!X683</f>
        <v>0</v>
      </c>
      <c r="X683" s="81" t="n">
        <f aca="false">Tabla_Simulada!Y683-Tabla_ValidaciónMétodo!Y683</f>
        <v>0</v>
      </c>
      <c r="Y683" s="81" t="n">
        <f aca="false">Tabla_Simulada!Z683-Tabla_ValidaciónMétodo!Z683</f>
        <v>0</v>
      </c>
      <c r="Z683" s="81" t="n">
        <f aca="false">Tabla_Simulada!AA683-Tabla_ValidaciónMétodo!AA683</f>
        <v>0</v>
      </c>
      <c r="AC683" s="91" t="n">
        <f aca="false">Tabla_Simulada!AD683-Tabla_ValidaciónMétodo!AD683</f>
        <v>0</v>
      </c>
      <c r="AD683" s="92" t="n">
        <f aca="false">Tabla_Simulada!AE683-Tabla_ValidaciónMétodo!AE683</f>
        <v>0</v>
      </c>
      <c r="AE683" s="93" t="n">
        <f aca="false">Tabla_Simulada!AF683-Tabla_ValidaciónMétodo!AF683</f>
        <v>0</v>
      </c>
      <c r="AF683" s="92" t="n">
        <f aca="false">Tabla_Simulada!AG683-Tabla_ValidaciónMétodo!AG683</f>
        <v>0</v>
      </c>
      <c r="AG683" s="92" t="n">
        <f aca="false">Tabla_Simulada!AH683-Tabla_ValidaciónMétodo!AH683</f>
        <v>0</v>
      </c>
      <c r="AH683" s="92" t="n">
        <f aca="false">Tabla_Simulada!AI683-Tabla_ValidaciónMétodo!AI683</f>
        <v>0</v>
      </c>
      <c r="AI683" s="92" t="n">
        <f aca="false">Tabla_Simulada!AJ683-Tabla_ValidaciónMétodo!AJ683</f>
        <v>0</v>
      </c>
      <c r="AJ683" s="92" t="n">
        <f aca="false">Tabla_Simulada!AK683-Tabla_ValidaciónMétodo!AK683</f>
        <v>0</v>
      </c>
      <c r="AK683" s="92" t="n">
        <f aca="false">Tabla_Simulada!AL683-Tabla_ValidaciónMétodo!AL683</f>
        <v>0</v>
      </c>
      <c r="AL683" s="92" t="n">
        <f aca="false">Tabla_Simulada!AM683-Tabla_ValidaciónMétodo!AM683</f>
        <v>0</v>
      </c>
      <c r="AM683" s="92" t="n">
        <f aca="false">Tabla_Simulada!AN683-Tabla_ValidaciónMétodo!AN683</f>
        <v>0</v>
      </c>
      <c r="AO683" s="94" t="n">
        <f aca="false">Tabla_Simulada!AP683-Tabla_ValidaciónMétodo!AP683</f>
        <v>0</v>
      </c>
      <c r="AP683" s="81" t="n">
        <f aca="false">Tabla_Simulada!AQ683-Tabla_ValidaciónMétodo!AQ683</f>
        <v>0</v>
      </c>
      <c r="AQ683" s="94" t="n">
        <f aca="false">Tabla_Simulada!AR683-Tabla_ValidaciónMétodo!AR683</f>
        <v>0</v>
      </c>
      <c r="AR683" s="81" t="n">
        <f aca="false">Tabla_Simulada!AS683-Tabla_ValidaciónMétodo!AS683</f>
        <v>0</v>
      </c>
      <c r="AS683" s="94" t="n">
        <f aca="false">Tabla_Simulada!AT683-Tabla_ValidaciónMétodo!AT683</f>
        <v>0</v>
      </c>
      <c r="AT683" s="81" t="n">
        <f aca="false">Tabla_Simulada!AU683-Tabla_ValidaciónMétodo!AU683</f>
        <v>0</v>
      </c>
      <c r="AU683" s="94" t="n">
        <f aca="false">Tabla_Simulada!AV683-Tabla_ValidaciónMétodo!AV683</f>
        <v>0</v>
      </c>
      <c r="AV683" s="81" t="n">
        <f aca="false">Tabla_Simulada!AW683-Tabla_ValidaciónMétodo!AW683</f>
        <v>0</v>
      </c>
      <c r="AW683" s="94" t="n">
        <f aca="false">Tabla_Simulada!AX683-Tabla_ValidaciónMétodo!AX683</f>
        <v>0</v>
      </c>
      <c r="AX683" s="81" t="n">
        <f aca="false">Tabla_Simulada!AY683-Tabla_ValidaciónMétodo!AY683</f>
        <v>0</v>
      </c>
    </row>
    <row r="684" customFormat="false" ht="13.8" hidden="false" customHeight="false" outlineLevel="0" collapsed="false">
      <c r="A684" s="89" t="s">
        <v>48</v>
      </c>
      <c r="B684" s="81" t="n">
        <f aca="false">Tabla_Simulada!B684-Tabla_ValidaciónMétodo!B684</f>
        <v>0</v>
      </c>
      <c r="C684" s="81" t="n">
        <f aca="false">Tabla_Simulada!C684-Tabla_ValidaciónMétodo!C684</f>
        <v>0</v>
      </c>
      <c r="D684" s="81" t="n">
        <f aca="false">Tabla_Simulada!D684-Tabla_ValidaciónMétodo!D684</f>
        <v>0</v>
      </c>
      <c r="E684" s="81" t="n">
        <f aca="false">Tabla_Simulada!E684-Tabla_ValidaciónMétodo!E684</f>
        <v>0</v>
      </c>
      <c r="F684" s="81" t="n">
        <f aca="false">Tabla_Simulada!F684-Tabla_ValidaciónMétodo!F684</f>
        <v>0</v>
      </c>
      <c r="G684" s="81" t="n">
        <f aca="false">Tabla_Simulada!G684-Tabla_ValidaciónMétodo!G684</f>
        <v>0</v>
      </c>
      <c r="H684" s="81" t="n">
        <f aca="false">Tabla_Simulada!H684-Tabla_ValidaciónMétodo!H684</f>
        <v>0</v>
      </c>
      <c r="I684" s="94" t="n">
        <f aca="false">Tabla_Simulada!I684-Tabla_ValidaciónMétodo!I684</f>
        <v>0</v>
      </c>
      <c r="J684" s="81" t="n">
        <f aca="false">Tabla_Simulada!J684-Tabla_ValidaciónMétodo!J684</f>
        <v>0</v>
      </c>
      <c r="K684" s="94" t="n">
        <f aca="false">Tabla_Simulada!K684-Tabla_ValidaciónMétodo!K684</f>
        <v>0</v>
      </c>
      <c r="L684" s="81" t="n">
        <f aca="false">Tabla_Simulada!L684-Tabla_ValidaciónMétodo!L684</f>
        <v>0</v>
      </c>
      <c r="M684" s="94" t="n">
        <f aca="false">Tabla_Simulada!M684-Tabla_ValidaciónMétodo!M684</f>
        <v>0</v>
      </c>
      <c r="N684" s="81" t="n">
        <f aca="false">Tabla_Simulada!N684-Tabla_ValidaciónMétodo!N684</f>
        <v>0</v>
      </c>
      <c r="O684" s="81" t="n">
        <f aca="false">Tabla_Simulada!O684-Tabla_ValidaciónMétodo!O684</f>
        <v>0</v>
      </c>
      <c r="P684" s="81" t="n">
        <f aca="false">Tabla_Simulada!P684-Tabla_ValidaciónMétodo!P684</f>
        <v>0</v>
      </c>
      <c r="Q684" s="81" t="n">
        <f aca="false">Tabla_Simulada!Q684-Tabla_ValidaciónMétodo!Q684</f>
        <v>0</v>
      </c>
      <c r="S684" s="81" t="n">
        <f aca="false">Tabla_Simulada!T684-Tabla_ValidaciónMétodo!T684</f>
        <v>0</v>
      </c>
      <c r="T684" s="81" t="n">
        <f aca="false">Tabla_Simulada!U684-Tabla_ValidaciónMétodo!U684</f>
        <v>0</v>
      </c>
      <c r="U684" s="81" t="n">
        <f aca="false">Tabla_Simulada!V684-Tabla_ValidaciónMétodo!V684</f>
        <v>0</v>
      </c>
      <c r="V684" s="81" t="n">
        <f aca="false">Tabla_Simulada!W684-Tabla_ValidaciónMétodo!W684</f>
        <v>0</v>
      </c>
      <c r="W684" s="81" t="n">
        <f aca="false">Tabla_Simulada!X684-Tabla_ValidaciónMétodo!X684</f>
        <v>0</v>
      </c>
      <c r="X684" s="81" t="n">
        <f aca="false">Tabla_Simulada!Y684-Tabla_ValidaciónMétodo!Y684</f>
        <v>0</v>
      </c>
      <c r="Y684" s="81" t="n">
        <f aca="false">Tabla_Simulada!Z684-Tabla_ValidaciónMétodo!Z684</f>
        <v>0</v>
      </c>
      <c r="Z684" s="81" t="n">
        <f aca="false">Tabla_Simulada!AA684-Tabla_ValidaciónMétodo!AA684</f>
        <v>0</v>
      </c>
      <c r="AC684" s="91" t="n">
        <f aca="false">Tabla_Simulada!AD684-Tabla_ValidaciónMétodo!AD684</f>
        <v>0</v>
      </c>
      <c r="AD684" s="92" t="n">
        <f aca="false">Tabla_Simulada!AE684-Tabla_ValidaciónMétodo!AE684</f>
        <v>0</v>
      </c>
      <c r="AE684" s="93" t="n">
        <f aca="false">Tabla_Simulada!AF684-Tabla_ValidaciónMétodo!AF684</f>
        <v>0</v>
      </c>
      <c r="AF684" s="92" t="n">
        <f aca="false">Tabla_Simulada!AG684-Tabla_ValidaciónMétodo!AG684</f>
        <v>0</v>
      </c>
      <c r="AG684" s="92" t="n">
        <f aca="false">Tabla_Simulada!AH684-Tabla_ValidaciónMétodo!AH684</f>
        <v>0</v>
      </c>
      <c r="AH684" s="92" t="n">
        <f aca="false">Tabla_Simulada!AI684-Tabla_ValidaciónMétodo!AI684</f>
        <v>0</v>
      </c>
      <c r="AI684" s="92" t="n">
        <f aca="false">Tabla_Simulada!AJ684-Tabla_ValidaciónMétodo!AJ684</f>
        <v>0</v>
      </c>
      <c r="AJ684" s="92" t="n">
        <f aca="false">Tabla_Simulada!AK684-Tabla_ValidaciónMétodo!AK684</f>
        <v>0</v>
      </c>
      <c r="AK684" s="92" t="n">
        <f aca="false">Tabla_Simulada!AL684-Tabla_ValidaciónMétodo!AL684</f>
        <v>0</v>
      </c>
      <c r="AL684" s="92" t="n">
        <f aca="false">Tabla_Simulada!AM684-Tabla_ValidaciónMétodo!AM684</f>
        <v>0</v>
      </c>
      <c r="AM684" s="92" t="n">
        <f aca="false">Tabla_Simulada!AN684-Tabla_ValidaciónMétodo!AN684</f>
        <v>0</v>
      </c>
      <c r="AO684" s="94" t="n">
        <f aca="false">Tabla_Simulada!AP684-Tabla_ValidaciónMétodo!AP684</f>
        <v>0</v>
      </c>
      <c r="AP684" s="81" t="n">
        <f aca="false">Tabla_Simulada!AQ684-Tabla_ValidaciónMétodo!AQ684</f>
        <v>0</v>
      </c>
      <c r="AQ684" s="94" t="n">
        <f aca="false">Tabla_Simulada!AR684-Tabla_ValidaciónMétodo!AR684</f>
        <v>0</v>
      </c>
      <c r="AR684" s="81" t="n">
        <f aca="false">Tabla_Simulada!AS684-Tabla_ValidaciónMétodo!AS684</f>
        <v>0</v>
      </c>
      <c r="AS684" s="94" t="n">
        <f aca="false">Tabla_Simulada!AT684-Tabla_ValidaciónMétodo!AT684</f>
        <v>0</v>
      </c>
      <c r="AT684" s="81" t="n">
        <f aca="false">Tabla_Simulada!AU684-Tabla_ValidaciónMétodo!AU684</f>
        <v>0</v>
      </c>
      <c r="AU684" s="94" t="n">
        <f aca="false">Tabla_Simulada!AV684-Tabla_ValidaciónMétodo!AV684</f>
        <v>0</v>
      </c>
      <c r="AV684" s="81" t="n">
        <f aca="false">Tabla_Simulada!AW684-Tabla_ValidaciónMétodo!AW684</f>
        <v>0</v>
      </c>
      <c r="AW684" s="94" t="n">
        <f aca="false">Tabla_Simulada!AX684-Tabla_ValidaciónMétodo!AX684</f>
        <v>0</v>
      </c>
      <c r="AX684" s="81" t="n">
        <f aca="false">Tabla_Simulada!AY684-Tabla_ValidaciónMétodo!AY684</f>
        <v>0</v>
      </c>
    </row>
    <row r="685" customFormat="false" ht="13.8" hidden="false" customHeight="false" outlineLevel="0" collapsed="false">
      <c r="A685" s="89" t="s">
        <v>49</v>
      </c>
      <c r="B685" s="81" t="n">
        <f aca="false">Tabla_Simulada!B685-Tabla_ValidaciónMétodo!B685</f>
        <v>0</v>
      </c>
      <c r="C685" s="81" t="n">
        <f aca="false">Tabla_Simulada!C685-Tabla_ValidaciónMétodo!C685</f>
        <v>0</v>
      </c>
      <c r="D685" s="81" t="n">
        <f aca="false">Tabla_Simulada!D685-Tabla_ValidaciónMétodo!D685</f>
        <v>0</v>
      </c>
      <c r="E685" s="81" t="n">
        <f aca="false">Tabla_Simulada!E685-Tabla_ValidaciónMétodo!E685</f>
        <v>0</v>
      </c>
      <c r="F685" s="81" t="n">
        <f aca="false">Tabla_Simulada!F685-Tabla_ValidaciónMétodo!F685</f>
        <v>0</v>
      </c>
      <c r="G685" s="81" t="n">
        <f aca="false">Tabla_Simulada!G685-Tabla_ValidaciónMétodo!G685</f>
        <v>0</v>
      </c>
      <c r="H685" s="81" t="n">
        <f aca="false">Tabla_Simulada!H685-Tabla_ValidaciónMétodo!H685</f>
        <v>0</v>
      </c>
      <c r="I685" s="94" t="n">
        <f aca="false">Tabla_Simulada!I685-Tabla_ValidaciónMétodo!I685</f>
        <v>0</v>
      </c>
      <c r="J685" s="81" t="n">
        <f aca="false">Tabla_Simulada!J685-Tabla_ValidaciónMétodo!J685</f>
        <v>0</v>
      </c>
      <c r="K685" s="94" t="n">
        <f aca="false">Tabla_Simulada!K685-Tabla_ValidaciónMétodo!K685</f>
        <v>0</v>
      </c>
      <c r="L685" s="81" t="n">
        <f aca="false">Tabla_Simulada!L685-Tabla_ValidaciónMétodo!L685</f>
        <v>0</v>
      </c>
      <c r="M685" s="94" t="n">
        <f aca="false">Tabla_Simulada!M685-Tabla_ValidaciónMétodo!M685</f>
        <v>0</v>
      </c>
      <c r="N685" s="81" t="n">
        <f aca="false">Tabla_Simulada!N685-Tabla_ValidaciónMétodo!N685</f>
        <v>0</v>
      </c>
      <c r="O685" s="81" t="n">
        <f aca="false">Tabla_Simulada!O685-Tabla_ValidaciónMétodo!O685</f>
        <v>0</v>
      </c>
      <c r="P685" s="81" t="n">
        <f aca="false">Tabla_Simulada!P685-Tabla_ValidaciónMétodo!P685</f>
        <v>0</v>
      </c>
      <c r="Q685" s="81" t="n">
        <f aca="false">Tabla_Simulada!Q685-Tabla_ValidaciónMétodo!Q685</f>
        <v>0</v>
      </c>
      <c r="S685" s="81" t="n">
        <f aca="false">Tabla_Simulada!T685-Tabla_ValidaciónMétodo!T685</f>
        <v>0</v>
      </c>
      <c r="T685" s="81" t="n">
        <f aca="false">Tabla_Simulada!U685-Tabla_ValidaciónMétodo!U685</f>
        <v>0</v>
      </c>
      <c r="U685" s="81" t="n">
        <f aca="false">Tabla_Simulada!V685-Tabla_ValidaciónMétodo!V685</f>
        <v>0</v>
      </c>
      <c r="V685" s="81" t="n">
        <f aca="false">Tabla_Simulada!W685-Tabla_ValidaciónMétodo!W685</f>
        <v>0</v>
      </c>
      <c r="W685" s="81" t="n">
        <f aca="false">Tabla_Simulada!X685-Tabla_ValidaciónMétodo!X685</f>
        <v>0</v>
      </c>
      <c r="X685" s="81" t="n">
        <f aca="false">Tabla_Simulada!Y685-Tabla_ValidaciónMétodo!Y685</f>
        <v>0</v>
      </c>
      <c r="Y685" s="81" t="n">
        <f aca="false">Tabla_Simulada!Z685-Tabla_ValidaciónMétodo!Z685</f>
        <v>0</v>
      </c>
      <c r="Z685" s="81" t="n">
        <f aca="false">Tabla_Simulada!AA685-Tabla_ValidaciónMétodo!AA685</f>
        <v>0</v>
      </c>
      <c r="AC685" s="91" t="n">
        <f aca="false">Tabla_Simulada!AD685-Tabla_ValidaciónMétodo!AD685</f>
        <v>0</v>
      </c>
      <c r="AD685" s="92" t="n">
        <f aca="false">Tabla_Simulada!AE685-Tabla_ValidaciónMétodo!AE685</f>
        <v>0</v>
      </c>
      <c r="AE685" s="93" t="n">
        <f aca="false">Tabla_Simulada!AF685-Tabla_ValidaciónMétodo!AF685</f>
        <v>0</v>
      </c>
      <c r="AF685" s="92" t="n">
        <f aca="false">Tabla_Simulada!AG685-Tabla_ValidaciónMétodo!AG685</f>
        <v>0</v>
      </c>
      <c r="AG685" s="92" t="n">
        <f aca="false">Tabla_Simulada!AH685-Tabla_ValidaciónMétodo!AH685</f>
        <v>0</v>
      </c>
      <c r="AH685" s="92" t="n">
        <f aca="false">Tabla_Simulada!AI685-Tabla_ValidaciónMétodo!AI685</f>
        <v>0</v>
      </c>
      <c r="AI685" s="92" t="n">
        <f aca="false">Tabla_Simulada!AJ685-Tabla_ValidaciónMétodo!AJ685</f>
        <v>0</v>
      </c>
      <c r="AJ685" s="92" t="n">
        <f aca="false">Tabla_Simulada!AK685-Tabla_ValidaciónMétodo!AK685</f>
        <v>0</v>
      </c>
      <c r="AK685" s="92" t="n">
        <f aca="false">Tabla_Simulada!AL685-Tabla_ValidaciónMétodo!AL685</f>
        <v>0</v>
      </c>
      <c r="AL685" s="92" t="n">
        <f aca="false">Tabla_Simulada!AM685-Tabla_ValidaciónMétodo!AM685</f>
        <v>0</v>
      </c>
      <c r="AM685" s="92" t="n">
        <f aca="false">Tabla_Simulada!AN685-Tabla_ValidaciónMétodo!AN685</f>
        <v>0</v>
      </c>
      <c r="AO685" s="94" t="n">
        <f aca="false">Tabla_Simulada!AP685-Tabla_ValidaciónMétodo!AP685</f>
        <v>0</v>
      </c>
      <c r="AP685" s="81" t="n">
        <f aca="false">Tabla_Simulada!AQ685-Tabla_ValidaciónMétodo!AQ685</f>
        <v>0</v>
      </c>
      <c r="AQ685" s="94" t="n">
        <f aca="false">Tabla_Simulada!AR685-Tabla_ValidaciónMétodo!AR685</f>
        <v>0</v>
      </c>
      <c r="AR685" s="81" t="n">
        <f aca="false">Tabla_Simulada!AS685-Tabla_ValidaciónMétodo!AS685</f>
        <v>0</v>
      </c>
      <c r="AS685" s="94" t="n">
        <f aca="false">Tabla_Simulada!AT685-Tabla_ValidaciónMétodo!AT685</f>
        <v>0</v>
      </c>
      <c r="AT685" s="81" t="n">
        <f aca="false">Tabla_Simulada!AU685-Tabla_ValidaciónMétodo!AU685</f>
        <v>0</v>
      </c>
      <c r="AU685" s="94" t="n">
        <f aca="false">Tabla_Simulada!AV685-Tabla_ValidaciónMétodo!AV685</f>
        <v>0</v>
      </c>
      <c r="AV685" s="81" t="n">
        <f aca="false">Tabla_Simulada!AW685-Tabla_ValidaciónMétodo!AW685</f>
        <v>0</v>
      </c>
      <c r="AW685" s="94" t="n">
        <f aca="false">Tabla_Simulada!AX685-Tabla_ValidaciónMétodo!AX685</f>
        <v>0</v>
      </c>
      <c r="AX685" s="81" t="n">
        <f aca="false">Tabla_Simulada!AY685-Tabla_ValidaciónMétodo!AY685</f>
        <v>0</v>
      </c>
    </row>
    <row r="686" customFormat="false" ht="13.8" hidden="false" customHeight="false" outlineLevel="0" collapsed="false">
      <c r="A686" s="89" t="s">
        <v>50</v>
      </c>
      <c r="B686" s="81" t="n">
        <f aca="false">Tabla_Simulada!B686-Tabla_ValidaciónMétodo!B686</f>
        <v>0</v>
      </c>
      <c r="C686" s="81" t="n">
        <f aca="false">Tabla_Simulada!C686-Tabla_ValidaciónMétodo!C686</f>
        <v>0</v>
      </c>
      <c r="D686" s="81" t="n">
        <f aca="false">Tabla_Simulada!D686-Tabla_ValidaciónMétodo!D686</f>
        <v>0</v>
      </c>
      <c r="E686" s="81" t="n">
        <f aca="false">Tabla_Simulada!E686-Tabla_ValidaciónMétodo!E686</f>
        <v>0</v>
      </c>
      <c r="F686" s="81" t="n">
        <f aca="false">Tabla_Simulada!F686-Tabla_ValidaciónMétodo!F686</f>
        <v>0</v>
      </c>
      <c r="G686" s="81" t="n">
        <f aca="false">Tabla_Simulada!G686-Tabla_ValidaciónMétodo!G686</f>
        <v>0</v>
      </c>
      <c r="H686" s="81" t="n">
        <f aca="false">Tabla_Simulada!H686-Tabla_ValidaciónMétodo!H686</f>
        <v>0</v>
      </c>
      <c r="I686" s="94" t="n">
        <f aca="false">Tabla_Simulada!I686-Tabla_ValidaciónMétodo!I686</f>
        <v>0</v>
      </c>
      <c r="J686" s="81" t="n">
        <f aca="false">Tabla_Simulada!J686-Tabla_ValidaciónMétodo!J686</f>
        <v>0</v>
      </c>
      <c r="K686" s="94" t="n">
        <f aca="false">Tabla_Simulada!K686-Tabla_ValidaciónMétodo!K686</f>
        <v>0</v>
      </c>
      <c r="L686" s="81" t="n">
        <f aca="false">Tabla_Simulada!L686-Tabla_ValidaciónMétodo!L686</f>
        <v>0</v>
      </c>
      <c r="M686" s="94" t="n">
        <f aca="false">Tabla_Simulada!M686-Tabla_ValidaciónMétodo!M686</f>
        <v>0</v>
      </c>
      <c r="N686" s="81" t="n">
        <f aca="false">Tabla_Simulada!N686-Tabla_ValidaciónMétodo!N686</f>
        <v>0</v>
      </c>
      <c r="O686" s="81" t="n">
        <f aca="false">Tabla_Simulada!O686-Tabla_ValidaciónMétodo!O686</f>
        <v>0</v>
      </c>
      <c r="P686" s="81" t="n">
        <f aca="false">Tabla_Simulada!P686-Tabla_ValidaciónMétodo!P686</f>
        <v>0</v>
      </c>
      <c r="Q686" s="81" t="n">
        <f aca="false">Tabla_Simulada!Q686-Tabla_ValidaciónMétodo!Q686</f>
        <v>0</v>
      </c>
      <c r="S686" s="81" t="n">
        <f aca="false">Tabla_Simulada!T686-Tabla_ValidaciónMétodo!T686</f>
        <v>0</v>
      </c>
      <c r="T686" s="81" t="n">
        <f aca="false">Tabla_Simulada!U686-Tabla_ValidaciónMétodo!U686</f>
        <v>0</v>
      </c>
      <c r="U686" s="81" t="n">
        <f aca="false">Tabla_Simulada!V686-Tabla_ValidaciónMétodo!V686</f>
        <v>0</v>
      </c>
      <c r="V686" s="81" t="n">
        <f aca="false">Tabla_Simulada!W686-Tabla_ValidaciónMétodo!W686</f>
        <v>0</v>
      </c>
      <c r="W686" s="81" t="n">
        <f aca="false">Tabla_Simulada!X686-Tabla_ValidaciónMétodo!X686</f>
        <v>0</v>
      </c>
      <c r="X686" s="81" t="n">
        <f aca="false">Tabla_Simulada!Y686-Tabla_ValidaciónMétodo!Y686</f>
        <v>0</v>
      </c>
      <c r="Y686" s="81" t="n">
        <f aca="false">Tabla_Simulada!Z686-Tabla_ValidaciónMétodo!Z686</f>
        <v>0</v>
      </c>
      <c r="Z686" s="81" t="n">
        <f aca="false">Tabla_Simulada!AA686-Tabla_ValidaciónMétodo!AA686</f>
        <v>0</v>
      </c>
      <c r="AC686" s="91" t="n">
        <f aca="false">Tabla_Simulada!AD686-Tabla_ValidaciónMétodo!AD686</f>
        <v>0</v>
      </c>
      <c r="AD686" s="92" t="n">
        <f aca="false">Tabla_Simulada!AE686-Tabla_ValidaciónMétodo!AE686</f>
        <v>0</v>
      </c>
      <c r="AE686" s="93" t="n">
        <f aca="false">Tabla_Simulada!AF686-Tabla_ValidaciónMétodo!AF686</f>
        <v>0</v>
      </c>
      <c r="AF686" s="92" t="n">
        <f aca="false">Tabla_Simulada!AG686-Tabla_ValidaciónMétodo!AG686</f>
        <v>0</v>
      </c>
      <c r="AG686" s="92" t="n">
        <f aca="false">Tabla_Simulada!AH686-Tabla_ValidaciónMétodo!AH686</f>
        <v>0</v>
      </c>
      <c r="AH686" s="92" t="n">
        <f aca="false">Tabla_Simulada!AI686-Tabla_ValidaciónMétodo!AI686</f>
        <v>0</v>
      </c>
      <c r="AI686" s="92" t="n">
        <f aca="false">Tabla_Simulada!AJ686-Tabla_ValidaciónMétodo!AJ686</f>
        <v>0</v>
      </c>
      <c r="AJ686" s="92" t="n">
        <f aca="false">Tabla_Simulada!AK686-Tabla_ValidaciónMétodo!AK686</f>
        <v>0</v>
      </c>
      <c r="AK686" s="92" t="n">
        <f aca="false">Tabla_Simulada!AL686-Tabla_ValidaciónMétodo!AL686</f>
        <v>0</v>
      </c>
      <c r="AL686" s="92" t="n">
        <f aca="false">Tabla_Simulada!AM686-Tabla_ValidaciónMétodo!AM686</f>
        <v>0</v>
      </c>
      <c r="AM686" s="92" t="n">
        <f aca="false">Tabla_Simulada!AN686-Tabla_ValidaciónMétodo!AN686</f>
        <v>0</v>
      </c>
      <c r="AO686" s="94" t="n">
        <f aca="false">Tabla_Simulada!AP686-Tabla_ValidaciónMétodo!AP686</f>
        <v>0</v>
      </c>
      <c r="AP686" s="81" t="n">
        <f aca="false">Tabla_Simulada!AQ686-Tabla_ValidaciónMétodo!AQ686</f>
        <v>0</v>
      </c>
      <c r="AQ686" s="94" t="n">
        <f aca="false">Tabla_Simulada!AR686-Tabla_ValidaciónMétodo!AR686</f>
        <v>0</v>
      </c>
      <c r="AR686" s="81" t="n">
        <f aca="false">Tabla_Simulada!AS686-Tabla_ValidaciónMétodo!AS686</f>
        <v>0</v>
      </c>
      <c r="AS686" s="94" t="n">
        <f aca="false">Tabla_Simulada!AT686-Tabla_ValidaciónMétodo!AT686</f>
        <v>0</v>
      </c>
      <c r="AT686" s="81" t="n">
        <f aca="false">Tabla_Simulada!AU686-Tabla_ValidaciónMétodo!AU686</f>
        <v>0</v>
      </c>
      <c r="AU686" s="94" t="n">
        <f aca="false">Tabla_Simulada!AV686-Tabla_ValidaciónMétodo!AV686</f>
        <v>0</v>
      </c>
      <c r="AV686" s="81" t="n">
        <f aca="false">Tabla_Simulada!AW686-Tabla_ValidaciónMétodo!AW686</f>
        <v>0</v>
      </c>
      <c r="AW686" s="94" t="n">
        <f aca="false">Tabla_Simulada!AX686-Tabla_ValidaciónMétodo!AX686</f>
        <v>0</v>
      </c>
      <c r="AX686" s="81" t="n">
        <f aca="false">Tabla_Simulada!AY686-Tabla_ValidaciónMétodo!AY686</f>
        <v>0</v>
      </c>
    </row>
    <row r="687" customFormat="false" ht="13.8" hidden="false" customHeight="false" outlineLevel="0" collapsed="false">
      <c r="A687" s="89" t="s">
        <v>51</v>
      </c>
      <c r="B687" s="81" t="n">
        <f aca="false">Tabla_Simulada!B687-Tabla_ValidaciónMétodo!B687</f>
        <v>0</v>
      </c>
      <c r="C687" s="81" t="n">
        <f aca="false">Tabla_Simulada!C687-Tabla_ValidaciónMétodo!C687</f>
        <v>0</v>
      </c>
      <c r="D687" s="81" t="n">
        <f aca="false">Tabla_Simulada!D687-Tabla_ValidaciónMétodo!D687</f>
        <v>0</v>
      </c>
      <c r="E687" s="81" t="n">
        <f aca="false">Tabla_Simulada!E687-Tabla_ValidaciónMétodo!E687</f>
        <v>0</v>
      </c>
      <c r="F687" s="81" t="n">
        <f aca="false">Tabla_Simulada!F687-Tabla_ValidaciónMétodo!F687</f>
        <v>0</v>
      </c>
      <c r="G687" s="81" t="n">
        <f aca="false">Tabla_Simulada!G687-Tabla_ValidaciónMétodo!G687</f>
        <v>0</v>
      </c>
      <c r="H687" s="81" t="n">
        <f aca="false">Tabla_Simulada!H687-Tabla_ValidaciónMétodo!H687</f>
        <v>0</v>
      </c>
      <c r="I687" s="94" t="n">
        <f aca="false">Tabla_Simulada!I687-Tabla_ValidaciónMétodo!I687</f>
        <v>0</v>
      </c>
      <c r="J687" s="81" t="n">
        <f aca="false">Tabla_Simulada!J687-Tabla_ValidaciónMétodo!J687</f>
        <v>0</v>
      </c>
      <c r="K687" s="94" t="n">
        <f aca="false">Tabla_Simulada!K687-Tabla_ValidaciónMétodo!K687</f>
        <v>0</v>
      </c>
      <c r="L687" s="81" t="n">
        <f aca="false">Tabla_Simulada!L687-Tabla_ValidaciónMétodo!L687</f>
        <v>0</v>
      </c>
      <c r="M687" s="94" t="n">
        <f aca="false">Tabla_Simulada!M687-Tabla_ValidaciónMétodo!M687</f>
        <v>0</v>
      </c>
      <c r="N687" s="81" t="n">
        <f aca="false">Tabla_Simulada!N687-Tabla_ValidaciónMétodo!N687</f>
        <v>0</v>
      </c>
      <c r="O687" s="81" t="n">
        <f aca="false">Tabla_Simulada!O687-Tabla_ValidaciónMétodo!O687</f>
        <v>0</v>
      </c>
      <c r="P687" s="81" t="n">
        <f aca="false">Tabla_Simulada!P687-Tabla_ValidaciónMétodo!P687</f>
        <v>0</v>
      </c>
      <c r="Q687" s="81" t="n">
        <f aca="false">Tabla_Simulada!Q687-Tabla_ValidaciónMétodo!Q687</f>
        <v>0</v>
      </c>
      <c r="S687" s="81" t="n">
        <f aca="false">Tabla_Simulada!T687-Tabla_ValidaciónMétodo!T687</f>
        <v>0</v>
      </c>
      <c r="T687" s="81" t="n">
        <f aca="false">Tabla_Simulada!U687-Tabla_ValidaciónMétodo!U687</f>
        <v>0</v>
      </c>
      <c r="U687" s="81" t="n">
        <f aca="false">Tabla_Simulada!V687-Tabla_ValidaciónMétodo!V687</f>
        <v>0</v>
      </c>
      <c r="V687" s="81" t="n">
        <f aca="false">Tabla_Simulada!W687-Tabla_ValidaciónMétodo!W687</f>
        <v>0</v>
      </c>
      <c r="W687" s="81" t="n">
        <f aca="false">Tabla_Simulada!X687-Tabla_ValidaciónMétodo!X687</f>
        <v>0</v>
      </c>
      <c r="X687" s="81" t="n">
        <f aca="false">Tabla_Simulada!Y687-Tabla_ValidaciónMétodo!Y687</f>
        <v>0</v>
      </c>
      <c r="Y687" s="81" t="n">
        <f aca="false">Tabla_Simulada!Z687-Tabla_ValidaciónMétodo!Z687</f>
        <v>0</v>
      </c>
      <c r="Z687" s="81" t="n">
        <f aca="false">Tabla_Simulada!AA687-Tabla_ValidaciónMétodo!AA687</f>
        <v>0</v>
      </c>
      <c r="AC687" s="91" t="n">
        <f aca="false">Tabla_Simulada!AD687-Tabla_ValidaciónMétodo!AD687</f>
        <v>0</v>
      </c>
      <c r="AD687" s="92" t="n">
        <f aca="false">Tabla_Simulada!AE687-Tabla_ValidaciónMétodo!AE687</f>
        <v>0</v>
      </c>
      <c r="AE687" s="93" t="n">
        <f aca="false">Tabla_Simulada!AF687-Tabla_ValidaciónMétodo!AF687</f>
        <v>0</v>
      </c>
      <c r="AF687" s="92" t="n">
        <f aca="false">Tabla_Simulada!AG687-Tabla_ValidaciónMétodo!AG687</f>
        <v>0</v>
      </c>
      <c r="AG687" s="92" t="n">
        <f aca="false">Tabla_Simulada!AH687-Tabla_ValidaciónMétodo!AH687</f>
        <v>0</v>
      </c>
      <c r="AH687" s="92" t="n">
        <f aca="false">Tabla_Simulada!AI687-Tabla_ValidaciónMétodo!AI687</f>
        <v>0</v>
      </c>
      <c r="AI687" s="92" t="n">
        <f aca="false">Tabla_Simulada!AJ687-Tabla_ValidaciónMétodo!AJ687</f>
        <v>0</v>
      </c>
      <c r="AJ687" s="92" t="n">
        <f aca="false">Tabla_Simulada!AK687-Tabla_ValidaciónMétodo!AK687</f>
        <v>0</v>
      </c>
      <c r="AK687" s="92" t="n">
        <f aca="false">Tabla_Simulada!AL687-Tabla_ValidaciónMétodo!AL687</f>
        <v>0</v>
      </c>
      <c r="AL687" s="92" t="n">
        <f aca="false">Tabla_Simulada!AM687-Tabla_ValidaciónMétodo!AM687</f>
        <v>0</v>
      </c>
      <c r="AM687" s="92" t="n">
        <f aca="false">Tabla_Simulada!AN687-Tabla_ValidaciónMétodo!AN687</f>
        <v>0</v>
      </c>
      <c r="AO687" s="94" t="n">
        <f aca="false">Tabla_Simulada!AP687-Tabla_ValidaciónMétodo!AP687</f>
        <v>0</v>
      </c>
      <c r="AP687" s="81" t="n">
        <f aca="false">Tabla_Simulada!AQ687-Tabla_ValidaciónMétodo!AQ687</f>
        <v>0</v>
      </c>
      <c r="AQ687" s="94" t="n">
        <f aca="false">Tabla_Simulada!AR687-Tabla_ValidaciónMétodo!AR687</f>
        <v>0</v>
      </c>
      <c r="AR687" s="81" t="n">
        <f aca="false">Tabla_Simulada!AS687-Tabla_ValidaciónMétodo!AS687</f>
        <v>0</v>
      </c>
      <c r="AS687" s="94" t="n">
        <f aca="false">Tabla_Simulada!AT687-Tabla_ValidaciónMétodo!AT687</f>
        <v>0</v>
      </c>
      <c r="AT687" s="81" t="n">
        <f aca="false">Tabla_Simulada!AU687-Tabla_ValidaciónMétodo!AU687</f>
        <v>0</v>
      </c>
      <c r="AU687" s="94" t="n">
        <f aca="false">Tabla_Simulada!AV687-Tabla_ValidaciónMétodo!AV687</f>
        <v>0</v>
      </c>
      <c r="AV687" s="81" t="n">
        <f aca="false">Tabla_Simulada!AW687-Tabla_ValidaciónMétodo!AW687</f>
        <v>0</v>
      </c>
      <c r="AW687" s="94" t="n">
        <f aca="false">Tabla_Simulada!AX687-Tabla_ValidaciónMétodo!AX687</f>
        <v>0</v>
      </c>
      <c r="AX687" s="81" t="n">
        <f aca="false">Tabla_Simulada!AY687-Tabla_ValidaciónMétodo!AY687</f>
        <v>0</v>
      </c>
    </row>
    <row r="688" customFormat="false" ht="13.8" hidden="false" customHeight="false" outlineLevel="0" collapsed="false">
      <c r="A688" s="89" t="s">
        <v>52</v>
      </c>
      <c r="B688" s="81" t="n">
        <f aca="false">Tabla_Simulada!B688-Tabla_ValidaciónMétodo!B688</f>
        <v>0</v>
      </c>
      <c r="C688" s="81" t="n">
        <f aca="false">Tabla_Simulada!C688-Tabla_ValidaciónMétodo!C688</f>
        <v>0</v>
      </c>
      <c r="D688" s="81" t="n">
        <f aca="false">Tabla_Simulada!D688-Tabla_ValidaciónMétodo!D688</f>
        <v>0</v>
      </c>
      <c r="E688" s="81" t="n">
        <f aca="false">Tabla_Simulada!E688-Tabla_ValidaciónMétodo!E688</f>
        <v>0</v>
      </c>
      <c r="F688" s="81" t="n">
        <f aca="false">Tabla_Simulada!F688-Tabla_ValidaciónMétodo!F688</f>
        <v>0</v>
      </c>
      <c r="G688" s="81" t="n">
        <f aca="false">Tabla_Simulada!G688-Tabla_ValidaciónMétodo!G688</f>
        <v>0</v>
      </c>
      <c r="H688" s="81" t="n">
        <f aca="false">Tabla_Simulada!H688-Tabla_ValidaciónMétodo!H688</f>
        <v>0</v>
      </c>
      <c r="I688" s="94" t="n">
        <f aca="false">Tabla_Simulada!I688-Tabla_ValidaciónMétodo!I688</f>
        <v>0</v>
      </c>
      <c r="J688" s="81" t="n">
        <f aca="false">Tabla_Simulada!J688-Tabla_ValidaciónMétodo!J688</f>
        <v>0</v>
      </c>
      <c r="K688" s="94" t="n">
        <f aca="false">Tabla_Simulada!K688-Tabla_ValidaciónMétodo!K688</f>
        <v>0</v>
      </c>
      <c r="L688" s="81" t="n">
        <f aca="false">Tabla_Simulada!L688-Tabla_ValidaciónMétodo!L688</f>
        <v>0</v>
      </c>
      <c r="M688" s="94" t="n">
        <f aca="false">Tabla_Simulada!M688-Tabla_ValidaciónMétodo!M688</f>
        <v>0</v>
      </c>
      <c r="N688" s="81" t="n">
        <f aca="false">Tabla_Simulada!N688-Tabla_ValidaciónMétodo!N688</f>
        <v>0</v>
      </c>
      <c r="O688" s="81" t="n">
        <f aca="false">Tabla_Simulada!O688-Tabla_ValidaciónMétodo!O688</f>
        <v>0</v>
      </c>
      <c r="P688" s="81" t="n">
        <f aca="false">Tabla_Simulada!P688-Tabla_ValidaciónMétodo!P688</f>
        <v>0</v>
      </c>
      <c r="Q688" s="81" t="n">
        <f aca="false">Tabla_Simulada!Q688-Tabla_ValidaciónMétodo!Q688</f>
        <v>0</v>
      </c>
      <c r="S688" s="81" t="n">
        <f aca="false">Tabla_Simulada!T688-Tabla_ValidaciónMétodo!T688</f>
        <v>0</v>
      </c>
      <c r="T688" s="81" t="n">
        <f aca="false">Tabla_Simulada!U688-Tabla_ValidaciónMétodo!U688</f>
        <v>0</v>
      </c>
      <c r="U688" s="81" t="n">
        <f aca="false">Tabla_Simulada!V688-Tabla_ValidaciónMétodo!V688</f>
        <v>0</v>
      </c>
      <c r="V688" s="81" t="n">
        <f aca="false">Tabla_Simulada!W688-Tabla_ValidaciónMétodo!W688</f>
        <v>0</v>
      </c>
      <c r="W688" s="81" t="n">
        <f aca="false">Tabla_Simulada!X688-Tabla_ValidaciónMétodo!X688</f>
        <v>0</v>
      </c>
      <c r="X688" s="81" t="n">
        <f aca="false">Tabla_Simulada!Y688-Tabla_ValidaciónMétodo!Y688</f>
        <v>0</v>
      </c>
      <c r="Y688" s="81" t="n">
        <f aca="false">Tabla_Simulada!Z688-Tabla_ValidaciónMétodo!Z688</f>
        <v>0</v>
      </c>
      <c r="Z688" s="81" t="n">
        <f aca="false">Tabla_Simulada!AA688-Tabla_ValidaciónMétodo!AA688</f>
        <v>0</v>
      </c>
      <c r="AC688" s="91" t="n">
        <f aca="false">Tabla_Simulada!AD688-Tabla_ValidaciónMétodo!AD688</f>
        <v>0</v>
      </c>
      <c r="AD688" s="92" t="n">
        <f aca="false">Tabla_Simulada!AE688-Tabla_ValidaciónMétodo!AE688</f>
        <v>0</v>
      </c>
      <c r="AE688" s="93" t="n">
        <f aca="false">Tabla_Simulada!AF688-Tabla_ValidaciónMétodo!AF688</f>
        <v>0</v>
      </c>
      <c r="AF688" s="92" t="n">
        <f aca="false">Tabla_Simulada!AG688-Tabla_ValidaciónMétodo!AG688</f>
        <v>0</v>
      </c>
      <c r="AG688" s="92" t="n">
        <f aca="false">Tabla_Simulada!AH688-Tabla_ValidaciónMétodo!AH688</f>
        <v>0</v>
      </c>
      <c r="AH688" s="92" t="n">
        <f aca="false">Tabla_Simulada!AI688-Tabla_ValidaciónMétodo!AI688</f>
        <v>0</v>
      </c>
      <c r="AI688" s="92" t="n">
        <f aca="false">Tabla_Simulada!AJ688-Tabla_ValidaciónMétodo!AJ688</f>
        <v>0</v>
      </c>
      <c r="AJ688" s="92" t="n">
        <f aca="false">Tabla_Simulada!AK688-Tabla_ValidaciónMétodo!AK688</f>
        <v>0</v>
      </c>
      <c r="AK688" s="92" t="n">
        <f aca="false">Tabla_Simulada!AL688-Tabla_ValidaciónMétodo!AL688</f>
        <v>0</v>
      </c>
      <c r="AL688" s="92" t="n">
        <f aca="false">Tabla_Simulada!AM688-Tabla_ValidaciónMétodo!AM688</f>
        <v>0</v>
      </c>
      <c r="AM688" s="92" t="n">
        <f aca="false">Tabla_Simulada!AN688-Tabla_ValidaciónMétodo!AN688</f>
        <v>0</v>
      </c>
      <c r="AO688" s="94" t="n">
        <f aca="false">Tabla_Simulada!AP688-Tabla_ValidaciónMétodo!AP688</f>
        <v>0</v>
      </c>
      <c r="AP688" s="81" t="n">
        <f aca="false">Tabla_Simulada!AQ688-Tabla_ValidaciónMétodo!AQ688</f>
        <v>0</v>
      </c>
      <c r="AQ688" s="94" t="n">
        <f aca="false">Tabla_Simulada!AR688-Tabla_ValidaciónMétodo!AR688</f>
        <v>0</v>
      </c>
      <c r="AR688" s="81" t="n">
        <f aca="false">Tabla_Simulada!AS688-Tabla_ValidaciónMétodo!AS688</f>
        <v>0</v>
      </c>
      <c r="AS688" s="94" t="n">
        <f aca="false">Tabla_Simulada!AT688-Tabla_ValidaciónMétodo!AT688</f>
        <v>0</v>
      </c>
      <c r="AT688" s="81" t="n">
        <f aca="false">Tabla_Simulada!AU688-Tabla_ValidaciónMétodo!AU688</f>
        <v>0</v>
      </c>
      <c r="AU688" s="94" t="n">
        <f aca="false">Tabla_Simulada!AV688-Tabla_ValidaciónMétodo!AV688</f>
        <v>0</v>
      </c>
      <c r="AV688" s="81" t="n">
        <f aca="false">Tabla_Simulada!AW688-Tabla_ValidaciónMétodo!AW688</f>
        <v>0</v>
      </c>
      <c r="AW688" s="94" t="n">
        <f aca="false">Tabla_Simulada!AX688-Tabla_ValidaciónMétodo!AX688</f>
        <v>0</v>
      </c>
      <c r="AX688" s="81" t="n">
        <f aca="false">Tabla_Simulada!AY688-Tabla_ValidaciónMétodo!AY688</f>
        <v>0</v>
      </c>
    </row>
    <row r="689" customFormat="false" ht="13.8" hidden="false" customHeight="false" outlineLevel="0" collapsed="false">
      <c r="A689" s="89" t="s">
        <v>53</v>
      </c>
      <c r="B689" s="81" t="n">
        <f aca="false">Tabla_Simulada!B689-Tabla_ValidaciónMétodo!B689</f>
        <v>0</v>
      </c>
      <c r="C689" s="81" t="n">
        <f aca="false">Tabla_Simulada!C689-Tabla_ValidaciónMétodo!C689</f>
        <v>0</v>
      </c>
      <c r="D689" s="81" t="n">
        <f aca="false">Tabla_Simulada!D689-Tabla_ValidaciónMétodo!D689</f>
        <v>0</v>
      </c>
      <c r="E689" s="81" t="n">
        <f aca="false">Tabla_Simulada!E689-Tabla_ValidaciónMétodo!E689</f>
        <v>0</v>
      </c>
      <c r="F689" s="81" t="n">
        <f aca="false">Tabla_Simulada!F689-Tabla_ValidaciónMétodo!F689</f>
        <v>0</v>
      </c>
      <c r="G689" s="81" t="n">
        <f aca="false">Tabla_Simulada!G689-Tabla_ValidaciónMétodo!G689</f>
        <v>0</v>
      </c>
      <c r="H689" s="81" t="n">
        <f aca="false">Tabla_Simulada!H689-Tabla_ValidaciónMétodo!H689</f>
        <v>0</v>
      </c>
      <c r="I689" s="94" t="n">
        <f aca="false">Tabla_Simulada!I689-Tabla_ValidaciónMétodo!I689</f>
        <v>0</v>
      </c>
      <c r="J689" s="81" t="n">
        <f aca="false">Tabla_Simulada!J689-Tabla_ValidaciónMétodo!J689</f>
        <v>0</v>
      </c>
      <c r="K689" s="94" t="n">
        <f aca="false">Tabla_Simulada!K689-Tabla_ValidaciónMétodo!K689</f>
        <v>0</v>
      </c>
      <c r="L689" s="81" t="n">
        <f aca="false">Tabla_Simulada!L689-Tabla_ValidaciónMétodo!L689</f>
        <v>0</v>
      </c>
      <c r="M689" s="94" t="n">
        <f aca="false">Tabla_Simulada!M689-Tabla_ValidaciónMétodo!M689</f>
        <v>0</v>
      </c>
      <c r="N689" s="81" t="n">
        <f aca="false">Tabla_Simulada!N689-Tabla_ValidaciónMétodo!N689</f>
        <v>0</v>
      </c>
      <c r="O689" s="81" t="n">
        <f aca="false">Tabla_Simulada!O689-Tabla_ValidaciónMétodo!O689</f>
        <v>0</v>
      </c>
      <c r="P689" s="81" t="n">
        <f aca="false">Tabla_Simulada!P689-Tabla_ValidaciónMétodo!P689</f>
        <v>0</v>
      </c>
      <c r="Q689" s="81" t="n">
        <f aca="false">Tabla_Simulada!Q689-Tabla_ValidaciónMétodo!Q689</f>
        <v>0</v>
      </c>
      <c r="S689" s="81" t="n">
        <f aca="false">Tabla_Simulada!T689-Tabla_ValidaciónMétodo!T689</f>
        <v>0</v>
      </c>
      <c r="T689" s="81" t="n">
        <f aca="false">Tabla_Simulada!U689-Tabla_ValidaciónMétodo!U689</f>
        <v>0</v>
      </c>
      <c r="U689" s="81" t="n">
        <f aca="false">Tabla_Simulada!V689-Tabla_ValidaciónMétodo!V689</f>
        <v>0</v>
      </c>
      <c r="V689" s="81" t="n">
        <f aca="false">Tabla_Simulada!W689-Tabla_ValidaciónMétodo!W689</f>
        <v>0</v>
      </c>
      <c r="W689" s="81" t="n">
        <f aca="false">Tabla_Simulada!X689-Tabla_ValidaciónMétodo!X689</f>
        <v>0</v>
      </c>
      <c r="X689" s="81" t="n">
        <f aca="false">Tabla_Simulada!Y689-Tabla_ValidaciónMétodo!Y689</f>
        <v>0</v>
      </c>
      <c r="Y689" s="81" t="n">
        <f aca="false">Tabla_Simulada!Z689-Tabla_ValidaciónMétodo!Z689</f>
        <v>0</v>
      </c>
      <c r="Z689" s="81" t="n">
        <f aca="false">Tabla_Simulada!AA689-Tabla_ValidaciónMétodo!AA689</f>
        <v>0</v>
      </c>
      <c r="AC689" s="91" t="n">
        <f aca="false">Tabla_Simulada!AD689-Tabla_ValidaciónMétodo!AD689</f>
        <v>0</v>
      </c>
      <c r="AD689" s="92" t="n">
        <f aca="false">Tabla_Simulada!AE689-Tabla_ValidaciónMétodo!AE689</f>
        <v>0</v>
      </c>
      <c r="AE689" s="93" t="n">
        <f aca="false">Tabla_Simulada!AF689-Tabla_ValidaciónMétodo!AF689</f>
        <v>0</v>
      </c>
      <c r="AF689" s="92" t="n">
        <f aca="false">Tabla_Simulada!AG689-Tabla_ValidaciónMétodo!AG689</f>
        <v>0</v>
      </c>
      <c r="AG689" s="92" t="n">
        <f aca="false">Tabla_Simulada!AH689-Tabla_ValidaciónMétodo!AH689</f>
        <v>0</v>
      </c>
      <c r="AH689" s="92" t="n">
        <f aca="false">Tabla_Simulada!AI689-Tabla_ValidaciónMétodo!AI689</f>
        <v>0</v>
      </c>
      <c r="AI689" s="92" t="n">
        <f aca="false">Tabla_Simulada!AJ689-Tabla_ValidaciónMétodo!AJ689</f>
        <v>0</v>
      </c>
      <c r="AJ689" s="92" t="n">
        <f aca="false">Tabla_Simulada!AK689-Tabla_ValidaciónMétodo!AK689</f>
        <v>0</v>
      </c>
      <c r="AK689" s="92" t="n">
        <f aca="false">Tabla_Simulada!AL689-Tabla_ValidaciónMétodo!AL689</f>
        <v>0</v>
      </c>
      <c r="AL689" s="92" t="n">
        <f aca="false">Tabla_Simulada!AM689-Tabla_ValidaciónMétodo!AM689</f>
        <v>0</v>
      </c>
      <c r="AM689" s="92" t="n">
        <f aca="false">Tabla_Simulada!AN689-Tabla_ValidaciónMétodo!AN689</f>
        <v>0</v>
      </c>
      <c r="AO689" s="94" t="n">
        <f aca="false">Tabla_Simulada!AP689-Tabla_ValidaciónMétodo!AP689</f>
        <v>0</v>
      </c>
      <c r="AP689" s="81" t="n">
        <f aca="false">Tabla_Simulada!AQ689-Tabla_ValidaciónMétodo!AQ689</f>
        <v>0</v>
      </c>
      <c r="AQ689" s="94" t="n">
        <f aca="false">Tabla_Simulada!AR689-Tabla_ValidaciónMétodo!AR689</f>
        <v>0</v>
      </c>
      <c r="AR689" s="81" t="n">
        <f aca="false">Tabla_Simulada!AS689-Tabla_ValidaciónMétodo!AS689</f>
        <v>0</v>
      </c>
      <c r="AS689" s="94" t="n">
        <f aca="false">Tabla_Simulada!AT689-Tabla_ValidaciónMétodo!AT689</f>
        <v>0</v>
      </c>
      <c r="AT689" s="81" t="n">
        <f aca="false">Tabla_Simulada!AU689-Tabla_ValidaciónMétodo!AU689</f>
        <v>0</v>
      </c>
      <c r="AU689" s="94" t="n">
        <f aca="false">Tabla_Simulada!AV689-Tabla_ValidaciónMétodo!AV689</f>
        <v>0</v>
      </c>
      <c r="AV689" s="81" t="n">
        <f aca="false">Tabla_Simulada!AW689-Tabla_ValidaciónMétodo!AW689</f>
        <v>0</v>
      </c>
      <c r="AW689" s="94" t="n">
        <f aca="false">Tabla_Simulada!AX689-Tabla_ValidaciónMétodo!AX689</f>
        <v>0</v>
      </c>
      <c r="AX689" s="81" t="n">
        <f aca="false">Tabla_Simulada!AY689-Tabla_ValidaciónMétodo!AY689</f>
        <v>0</v>
      </c>
    </row>
    <row r="690" customFormat="false" ht="13.8" hidden="false" customHeight="false" outlineLevel="0" collapsed="false">
      <c r="A690" s="89" t="s">
        <v>54</v>
      </c>
      <c r="B690" s="81" t="n">
        <f aca="false">Tabla_Simulada!B690-Tabla_ValidaciónMétodo!B690</f>
        <v>0</v>
      </c>
      <c r="C690" s="81" t="n">
        <f aca="false">Tabla_Simulada!C690-Tabla_ValidaciónMétodo!C690</f>
        <v>0</v>
      </c>
      <c r="D690" s="81" t="n">
        <f aca="false">Tabla_Simulada!D690-Tabla_ValidaciónMétodo!D690</f>
        <v>0</v>
      </c>
      <c r="E690" s="81" t="n">
        <f aca="false">Tabla_Simulada!E690-Tabla_ValidaciónMétodo!E690</f>
        <v>0</v>
      </c>
      <c r="F690" s="81" t="n">
        <f aca="false">Tabla_Simulada!F690-Tabla_ValidaciónMétodo!F690</f>
        <v>0</v>
      </c>
      <c r="G690" s="81" t="n">
        <f aca="false">Tabla_Simulada!G690-Tabla_ValidaciónMétodo!G690</f>
        <v>0</v>
      </c>
      <c r="H690" s="81" t="n">
        <f aca="false">Tabla_Simulada!H690-Tabla_ValidaciónMétodo!H690</f>
        <v>0</v>
      </c>
      <c r="I690" s="94" t="n">
        <f aca="false">Tabla_Simulada!I690-Tabla_ValidaciónMétodo!I690</f>
        <v>0</v>
      </c>
      <c r="J690" s="81" t="n">
        <f aca="false">Tabla_Simulada!J690-Tabla_ValidaciónMétodo!J690</f>
        <v>0</v>
      </c>
      <c r="K690" s="94" t="n">
        <f aca="false">Tabla_Simulada!K690-Tabla_ValidaciónMétodo!K690</f>
        <v>0</v>
      </c>
      <c r="L690" s="81" t="n">
        <f aca="false">Tabla_Simulada!L690-Tabla_ValidaciónMétodo!L690</f>
        <v>0</v>
      </c>
      <c r="M690" s="94" t="n">
        <f aca="false">Tabla_Simulada!M690-Tabla_ValidaciónMétodo!M690</f>
        <v>0</v>
      </c>
      <c r="N690" s="81" t="n">
        <f aca="false">Tabla_Simulada!N690-Tabla_ValidaciónMétodo!N690</f>
        <v>0</v>
      </c>
      <c r="O690" s="81" t="n">
        <f aca="false">Tabla_Simulada!O690-Tabla_ValidaciónMétodo!O690</f>
        <v>0</v>
      </c>
      <c r="P690" s="81" t="n">
        <f aca="false">Tabla_Simulada!P690-Tabla_ValidaciónMétodo!P690</f>
        <v>0</v>
      </c>
      <c r="Q690" s="81" t="n">
        <f aca="false">Tabla_Simulada!Q690-Tabla_ValidaciónMétodo!Q690</f>
        <v>0</v>
      </c>
      <c r="S690" s="81" t="n">
        <f aca="false">Tabla_Simulada!T690-Tabla_ValidaciónMétodo!T690</f>
        <v>0</v>
      </c>
      <c r="T690" s="81" t="n">
        <f aca="false">Tabla_Simulada!U690-Tabla_ValidaciónMétodo!U690</f>
        <v>0</v>
      </c>
      <c r="U690" s="81" t="n">
        <f aca="false">Tabla_Simulada!V690-Tabla_ValidaciónMétodo!V690</f>
        <v>0</v>
      </c>
      <c r="V690" s="81" t="n">
        <f aca="false">Tabla_Simulada!W690-Tabla_ValidaciónMétodo!W690</f>
        <v>0</v>
      </c>
      <c r="W690" s="81" t="n">
        <f aca="false">Tabla_Simulada!X690-Tabla_ValidaciónMétodo!X690</f>
        <v>0</v>
      </c>
      <c r="X690" s="81" t="n">
        <f aca="false">Tabla_Simulada!Y690-Tabla_ValidaciónMétodo!Y690</f>
        <v>0</v>
      </c>
      <c r="Y690" s="81" t="n">
        <f aca="false">Tabla_Simulada!Z690-Tabla_ValidaciónMétodo!Z690</f>
        <v>0</v>
      </c>
      <c r="Z690" s="81" t="n">
        <f aca="false">Tabla_Simulada!AA690-Tabla_ValidaciónMétodo!AA690</f>
        <v>0</v>
      </c>
      <c r="AC690" s="91" t="n">
        <f aca="false">Tabla_Simulada!AD690-Tabla_ValidaciónMétodo!AD690</f>
        <v>0</v>
      </c>
      <c r="AD690" s="92" t="n">
        <f aca="false">Tabla_Simulada!AE690-Tabla_ValidaciónMétodo!AE690</f>
        <v>0</v>
      </c>
      <c r="AE690" s="93" t="n">
        <f aca="false">Tabla_Simulada!AF690-Tabla_ValidaciónMétodo!AF690</f>
        <v>0</v>
      </c>
      <c r="AF690" s="92" t="n">
        <f aca="false">Tabla_Simulada!AG690-Tabla_ValidaciónMétodo!AG690</f>
        <v>0</v>
      </c>
      <c r="AG690" s="92" t="n">
        <f aca="false">Tabla_Simulada!AH690-Tabla_ValidaciónMétodo!AH690</f>
        <v>0</v>
      </c>
      <c r="AH690" s="92" t="n">
        <f aca="false">Tabla_Simulada!AI690-Tabla_ValidaciónMétodo!AI690</f>
        <v>0</v>
      </c>
      <c r="AI690" s="92" t="n">
        <f aca="false">Tabla_Simulada!AJ690-Tabla_ValidaciónMétodo!AJ690</f>
        <v>0</v>
      </c>
      <c r="AJ690" s="92" t="n">
        <f aca="false">Tabla_Simulada!AK690-Tabla_ValidaciónMétodo!AK690</f>
        <v>0</v>
      </c>
      <c r="AK690" s="92" t="n">
        <f aca="false">Tabla_Simulada!AL690-Tabla_ValidaciónMétodo!AL690</f>
        <v>0</v>
      </c>
      <c r="AL690" s="92" t="n">
        <f aca="false">Tabla_Simulada!AM690-Tabla_ValidaciónMétodo!AM690</f>
        <v>0</v>
      </c>
      <c r="AM690" s="92" t="n">
        <f aca="false">Tabla_Simulada!AN690-Tabla_ValidaciónMétodo!AN690</f>
        <v>0</v>
      </c>
      <c r="AO690" s="94" t="n">
        <f aca="false">Tabla_Simulada!AP690-Tabla_ValidaciónMétodo!AP690</f>
        <v>0</v>
      </c>
      <c r="AP690" s="81" t="n">
        <f aca="false">Tabla_Simulada!AQ690-Tabla_ValidaciónMétodo!AQ690</f>
        <v>0</v>
      </c>
      <c r="AQ690" s="94" t="n">
        <f aca="false">Tabla_Simulada!AR690-Tabla_ValidaciónMétodo!AR690</f>
        <v>0</v>
      </c>
      <c r="AR690" s="81" t="n">
        <f aca="false">Tabla_Simulada!AS690-Tabla_ValidaciónMétodo!AS690</f>
        <v>0</v>
      </c>
      <c r="AS690" s="94" t="n">
        <f aca="false">Tabla_Simulada!AT690-Tabla_ValidaciónMétodo!AT690</f>
        <v>0</v>
      </c>
      <c r="AT690" s="81" t="n">
        <f aca="false">Tabla_Simulada!AU690-Tabla_ValidaciónMétodo!AU690</f>
        <v>0</v>
      </c>
      <c r="AU690" s="94" t="n">
        <f aca="false">Tabla_Simulada!AV690-Tabla_ValidaciónMétodo!AV690</f>
        <v>0</v>
      </c>
      <c r="AV690" s="81" t="n">
        <f aca="false">Tabla_Simulada!AW690-Tabla_ValidaciónMétodo!AW690</f>
        <v>0</v>
      </c>
      <c r="AW690" s="94" t="n">
        <f aca="false">Tabla_Simulada!AX690-Tabla_ValidaciónMétodo!AX690</f>
        <v>0</v>
      </c>
      <c r="AX690" s="81" t="n">
        <f aca="false">Tabla_Simulada!AY690-Tabla_ValidaciónMétodo!AY690</f>
        <v>0</v>
      </c>
    </row>
    <row r="691" customFormat="false" ht="13.8" hidden="false" customHeight="false" outlineLevel="0" collapsed="false">
      <c r="A691" s="89" t="s">
        <v>55</v>
      </c>
      <c r="B691" s="81" t="n">
        <f aca="false">Tabla_Simulada!B691-Tabla_ValidaciónMétodo!B691</f>
        <v>0</v>
      </c>
      <c r="C691" s="81" t="n">
        <f aca="false">Tabla_Simulada!C691-Tabla_ValidaciónMétodo!C691</f>
        <v>0</v>
      </c>
      <c r="D691" s="81" t="n">
        <f aca="false">Tabla_Simulada!D691-Tabla_ValidaciónMétodo!D691</f>
        <v>0</v>
      </c>
      <c r="E691" s="81" t="n">
        <f aca="false">Tabla_Simulada!E691-Tabla_ValidaciónMétodo!E691</f>
        <v>0</v>
      </c>
      <c r="F691" s="81" t="n">
        <f aca="false">Tabla_Simulada!F691-Tabla_ValidaciónMétodo!F691</f>
        <v>0</v>
      </c>
      <c r="G691" s="81" t="n">
        <f aca="false">Tabla_Simulada!G691-Tabla_ValidaciónMétodo!G691</f>
        <v>0</v>
      </c>
      <c r="H691" s="81" t="n">
        <f aca="false">Tabla_Simulada!H691-Tabla_ValidaciónMétodo!H691</f>
        <v>0</v>
      </c>
      <c r="I691" s="94" t="n">
        <f aca="false">Tabla_Simulada!I691-Tabla_ValidaciónMétodo!I691</f>
        <v>0</v>
      </c>
      <c r="J691" s="81" t="n">
        <f aca="false">Tabla_Simulada!J691-Tabla_ValidaciónMétodo!J691</f>
        <v>0</v>
      </c>
      <c r="K691" s="94" t="n">
        <f aca="false">Tabla_Simulada!K691-Tabla_ValidaciónMétodo!K691</f>
        <v>0</v>
      </c>
      <c r="L691" s="81" t="n">
        <f aca="false">Tabla_Simulada!L691-Tabla_ValidaciónMétodo!L691</f>
        <v>0</v>
      </c>
      <c r="M691" s="94" t="n">
        <f aca="false">Tabla_Simulada!M691-Tabla_ValidaciónMétodo!M691</f>
        <v>0</v>
      </c>
      <c r="N691" s="81" t="n">
        <f aca="false">Tabla_Simulada!N691-Tabla_ValidaciónMétodo!N691</f>
        <v>0</v>
      </c>
      <c r="O691" s="81" t="n">
        <f aca="false">Tabla_Simulada!O691-Tabla_ValidaciónMétodo!O691</f>
        <v>0</v>
      </c>
      <c r="P691" s="81" t="n">
        <f aca="false">Tabla_Simulada!P691-Tabla_ValidaciónMétodo!P691</f>
        <v>0</v>
      </c>
      <c r="Q691" s="81" t="n">
        <f aca="false">Tabla_Simulada!Q691-Tabla_ValidaciónMétodo!Q691</f>
        <v>0</v>
      </c>
      <c r="S691" s="81" t="n">
        <f aca="false">Tabla_Simulada!T691-Tabla_ValidaciónMétodo!T691</f>
        <v>0</v>
      </c>
      <c r="T691" s="81" t="n">
        <f aca="false">Tabla_Simulada!U691-Tabla_ValidaciónMétodo!U691</f>
        <v>0</v>
      </c>
      <c r="U691" s="81" t="n">
        <f aca="false">Tabla_Simulada!V691-Tabla_ValidaciónMétodo!V691</f>
        <v>0</v>
      </c>
      <c r="V691" s="81" t="n">
        <f aca="false">Tabla_Simulada!W691-Tabla_ValidaciónMétodo!W691</f>
        <v>0</v>
      </c>
      <c r="W691" s="81" t="n">
        <f aca="false">Tabla_Simulada!X691-Tabla_ValidaciónMétodo!X691</f>
        <v>0</v>
      </c>
      <c r="X691" s="81" t="n">
        <f aca="false">Tabla_Simulada!Y691-Tabla_ValidaciónMétodo!Y691</f>
        <v>0</v>
      </c>
      <c r="Y691" s="81" t="n">
        <f aca="false">Tabla_Simulada!Z691-Tabla_ValidaciónMétodo!Z691</f>
        <v>0</v>
      </c>
      <c r="Z691" s="81" t="n">
        <f aca="false">Tabla_Simulada!AA691-Tabla_ValidaciónMétodo!AA691</f>
        <v>0</v>
      </c>
      <c r="AC691" s="91" t="n">
        <f aca="false">Tabla_Simulada!AD691-Tabla_ValidaciónMétodo!AD691</f>
        <v>0</v>
      </c>
      <c r="AD691" s="92" t="n">
        <f aca="false">Tabla_Simulada!AE691-Tabla_ValidaciónMétodo!AE691</f>
        <v>0</v>
      </c>
      <c r="AE691" s="93" t="n">
        <f aca="false">Tabla_Simulada!AF691-Tabla_ValidaciónMétodo!AF691</f>
        <v>0</v>
      </c>
      <c r="AF691" s="92" t="n">
        <f aca="false">Tabla_Simulada!AG691-Tabla_ValidaciónMétodo!AG691</f>
        <v>0</v>
      </c>
      <c r="AG691" s="92" t="n">
        <f aca="false">Tabla_Simulada!AH691-Tabla_ValidaciónMétodo!AH691</f>
        <v>0</v>
      </c>
      <c r="AH691" s="92" t="n">
        <f aca="false">Tabla_Simulada!AI691-Tabla_ValidaciónMétodo!AI691</f>
        <v>0</v>
      </c>
      <c r="AI691" s="92" t="n">
        <f aca="false">Tabla_Simulada!AJ691-Tabla_ValidaciónMétodo!AJ691</f>
        <v>0</v>
      </c>
      <c r="AJ691" s="92" t="n">
        <f aca="false">Tabla_Simulada!AK691-Tabla_ValidaciónMétodo!AK691</f>
        <v>0</v>
      </c>
      <c r="AK691" s="92" t="n">
        <f aca="false">Tabla_Simulada!AL691-Tabla_ValidaciónMétodo!AL691</f>
        <v>0</v>
      </c>
      <c r="AL691" s="92" t="n">
        <f aca="false">Tabla_Simulada!AM691-Tabla_ValidaciónMétodo!AM691</f>
        <v>0</v>
      </c>
      <c r="AM691" s="92" t="n">
        <f aca="false">Tabla_Simulada!AN691-Tabla_ValidaciónMétodo!AN691</f>
        <v>0</v>
      </c>
      <c r="AO691" s="94" t="n">
        <f aca="false">Tabla_Simulada!AP691-Tabla_ValidaciónMétodo!AP691</f>
        <v>0</v>
      </c>
      <c r="AP691" s="81" t="n">
        <f aca="false">Tabla_Simulada!AQ691-Tabla_ValidaciónMétodo!AQ691</f>
        <v>0</v>
      </c>
      <c r="AQ691" s="94" t="n">
        <f aca="false">Tabla_Simulada!AR691-Tabla_ValidaciónMétodo!AR691</f>
        <v>0</v>
      </c>
      <c r="AR691" s="81" t="n">
        <f aca="false">Tabla_Simulada!AS691-Tabla_ValidaciónMétodo!AS691</f>
        <v>0</v>
      </c>
      <c r="AS691" s="94" t="n">
        <f aca="false">Tabla_Simulada!AT691-Tabla_ValidaciónMétodo!AT691</f>
        <v>0</v>
      </c>
      <c r="AT691" s="81" t="n">
        <f aca="false">Tabla_Simulada!AU691-Tabla_ValidaciónMétodo!AU691</f>
        <v>0</v>
      </c>
      <c r="AU691" s="94" t="n">
        <f aca="false">Tabla_Simulada!AV691-Tabla_ValidaciónMétodo!AV691</f>
        <v>0</v>
      </c>
      <c r="AV691" s="81" t="n">
        <f aca="false">Tabla_Simulada!AW691-Tabla_ValidaciónMétodo!AW691</f>
        <v>0</v>
      </c>
      <c r="AW691" s="94" t="n">
        <f aca="false">Tabla_Simulada!AX691-Tabla_ValidaciónMétodo!AX691</f>
        <v>0</v>
      </c>
      <c r="AX691" s="81" t="n">
        <f aca="false">Tabla_Simulada!AY691-Tabla_ValidaciónMétodo!AY691</f>
        <v>0</v>
      </c>
    </row>
    <row r="692" customFormat="false" ht="13.8" hidden="false" customHeight="false" outlineLevel="0" collapsed="false">
      <c r="A692" s="89" t="s">
        <v>56</v>
      </c>
      <c r="B692" s="81" t="n">
        <f aca="false">Tabla_Simulada!B692-Tabla_ValidaciónMétodo!B692</f>
        <v>0</v>
      </c>
      <c r="C692" s="81" t="n">
        <f aca="false">Tabla_Simulada!C692-Tabla_ValidaciónMétodo!C692</f>
        <v>0</v>
      </c>
      <c r="D692" s="81" t="n">
        <f aca="false">Tabla_Simulada!D692-Tabla_ValidaciónMétodo!D692</f>
        <v>0</v>
      </c>
      <c r="E692" s="81" t="n">
        <f aca="false">Tabla_Simulada!E692-Tabla_ValidaciónMétodo!E692</f>
        <v>0</v>
      </c>
      <c r="F692" s="81" t="n">
        <f aca="false">Tabla_Simulada!F692-Tabla_ValidaciónMétodo!F692</f>
        <v>0</v>
      </c>
      <c r="G692" s="81" t="n">
        <f aca="false">Tabla_Simulada!G692-Tabla_ValidaciónMétodo!G692</f>
        <v>0</v>
      </c>
      <c r="H692" s="81" t="n">
        <f aca="false">Tabla_Simulada!H692-Tabla_ValidaciónMétodo!H692</f>
        <v>0</v>
      </c>
      <c r="I692" s="94" t="n">
        <f aca="false">Tabla_Simulada!I692-Tabla_ValidaciónMétodo!I692</f>
        <v>0</v>
      </c>
      <c r="J692" s="81" t="n">
        <f aca="false">Tabla_Simulada!J692-Tabla_ValidaciónMétodo!J692</f>
        <v>0</v>
      </c>
      <c r="K692" s="94" t="n">
        <f aca="false">Tabla_Simulada!K692-Tabla_ValidaciónMétodo!K692</f>
        <v>0</v>
      </c>
      <c r="L692" s="81" t="n">
        <f aca="false">Tabla_Simulada!L692-Tabla_ValidaciónMétodo!L692</f>
        <v>0</v>
      </c>
      <c r="M692" s="94" t="n">
        <f aca="false">Tabla_Simulada!M692-Tabla_ValidaciónMétodo!M692</f>
        <v>0</v>
      </c>
      <c r="N692" s="81" t="n">
        <f aca="false">Tabla_Simulada!N692-Tabla_ValidaciónMétodo!N692</f>
        <v>0</v>
      </c>
      <c r="O692" s="81" t="n">
        <f aca="false">Tabla_Simulada!O692-Tabla_ValidaciónMétodo!O692</f>
        <v>0</v>
      </c>
      <c r="P692" s="81" t="n">
        <f aca="false">Tabla_Simulada!P692-Tabla_ValidaciónMétodo!P692</f>
        <v>0</v>
      </c>
      <c r="Q692" s="81" t="n">
        <f aca="false">Tabla_Simulada!Q692-Tabla_ValidaciónMétodo!Q692</f>
        <v>0</v>
      </c>
      <c r="S692" s="81" t="n">
        <f aca="false">Tabla_Simulada!T692-Tabla_ValidaciónMétodo!T692</f>
        <v>0</v>
      </c>
      <c r="T692" s="81" t="n">
        <f aca="false">Tabla_Simulada!U692-Tabla_ValidaciónMétodo!U692</f>
        <v>0</v>
      </c>
      <c r="U692" s="81" t="n">
        <f aca="false">Tabla_Simulada!V692-Tabla_ValidaciónMétodo!V692</f>
        <v>0</v>
      </c>
      <c r="V692" s="81" t="n">
        <f aca="false">Tabla_Simulada!W692-Tabla_ValidaciónMétodo!W692</f>
        <v>0</v>
      </c>
      <c r="W692" s="81" t="n">
        <f aca="false">Tabla_Simulada!X692-Tabla_ValidaciónMétodo!X692</f>
        <v>0</v>
      </c>
      <c r="X692" s="81" t="n">
        <f aca="false">Tabla_Simulada!Y692-Tabla_ValidaciónMétodo!Y692</f>
        <v>0</v>
      </c>
      <c r="Y692" s="81" t="n">
        <f aca="false">Tabla_Simulada!Z692-Tabla_ValidaciónMétodo!Z692</f>
        <v>0</v>
      </c>
      <c r="Z692" s="81" t="n">
        <f aca="false">Tabla_Simulada!AA692-Tabla_ValidaciónMétodo!AA692</f>
        <v>0</v>
      </c>
      <c r="AC692" s="91" t="n">
        <f aca="false">Tabla_Simulada!AD692-Tabla_ValidaciónMétodo!AD692</f>
        <v>0</v>
      </c>
      <c r="AD692" s="92" t="n">
        <f aca="false">Tabla_Simulada!AE692-Tabla_ValidaciónMétodo!AE692</f>
        <v>0</v>
      </c>
      <c r="AE692" s="93" t="n">
        <f aca="false">Tabla_Simulada!AF692-Tabla_ValidaciónMétodo!AF692</f>
        <v>0</v>
      </c>
      <c r="AF692" s="92" t="n">
        <f aca="false">Tabla_Simulada!AG692-Tabla_ValidaciónMétodo!AG692</f>
        <v>0</v>
      </c>
      <c r="AG692" s="92" t="n">
        <f aca="false">Tabla_Simulada!AH692-Tabla_ValidaciónMétodo!AH692</f>
        <v>0</v>
      </c>
      <c r="AH692" s="92" t="n">
        <f aca="false">Tabla_Simulada!AI692-Tabla_ValidaciónMétodo!AI692</f>
        <v>0</v>
      </c>
      <c r="AI692" s="92" t="n">
        <f aca="false">Tabla_Simulada!AJ692-Tabla_ValidaciónMétodo!AJ692</f>
        <v>0</v>
      </c>
      <c r="AJ692" s="92" t="n">
        <f aca="false">Tabla_Simulada!AK692-Tabla_ValidaciónMétodo!AK692</f>
        <v>0</v>
      </c>
      <c r="AK692" s="92" t="n">
        <f aca="false">Tabla_Simulada!AL692-Tabla_ValidaciónMétodo!AL692</f>
        <v>0</v>
      </c>
      <c r="AL692" s="92" t="n">
        <f aca="false">Tabla_Simulada!AM692-Tabla_ValidaciónMétodo!AM692</f>
        <v>0</v>
      </c>
      <c r="AM692" s="92" t="n">
        <f aca="false">Tabla_Simulada!AN692-Tabla_ValidaciónMétodo!AN692</f>
        <v>0</v>
      </c>
      <c r="AO692" s="94" t="n">
        <f aca="false">Tabla_Simulada!AP692-Tabla_ValidaciónMétodo!AP692</f>
        <v>0</v>
      </c>
      <c r="AP692" s="81" t="n">
        <f aca="false">Tabla_Simulada!AQ692-Tabla_ValidaciónMétodo!AQ692</f>
        <v>0</v>
      </c>
      <c r="AQ692" s="94" t="n">
        <f aca="false">Tabla_Simulada!AR692-Tabla_ValidaciónMétodo!AR692</f>
        <v>0</v>
      </c>
      <c r="AR692" s="81" t="n">
        <f aca="false">Tabla_Simulada!AS692-Tabla_ValidaciónMétodo!AS692</f>
        <v>0</v>
      </c>
      <c r="AS692" s="94" t="n">
        <f aca="false">Tabla_Simulada!AT692-Tabla_ValidaciónMétodo!AT692</f>
        <v>0</v>
      </c>
      <c r="AT692" s="81" t="n">
        <f aca="false">Tabla_Simulada!AU692-Tabla_ValidaciónMétodo!AU692</f>
        <v>0</v>
      </c>
      <c r="AU692" s="94" t="n">
        <f aca="false">Tabla_Simulada!AV692-Tabla_ValidaciónMétodo!AV692</f>
        <v>0</v>
      </c>
      <c r="AV692" s="81" t="n">
        <f aca="false">Tabla_Simulada!AW692-Tabla_ValidaciónMétodo!AW692</f>
        <v>0</v>
      </c>
      <c r="AW692" s="94" t="n">
        <f aca="false">Tabla_Simulada!AX692-Tabla_ValidaciónMétodo!AX692</f>
        <v>0</v>
      </c>
      <c r="AX692" s="81" t="n">
        <f aca="false">Tabla_Simulada!AY692-Tabla_ValidaciónMétodo!AY692</f>
        <v>0</v>
      </c>
    </row>
    <row r="693" customFormat="false" ht="13.8" hidden="false" customHeight="false" outlineLevel="0" collapsed="false">
      <c r="A693" s="89" t="s">
        <v>57</v>
      </c>
      <c r="B693" s="81" t="n">
        <f aca="false">Tabla_Simulada!B693-Tabla_ValidaciónMétodo!B693</f>
        <v>0</v>
      </c>
      <c r="C693" s="81" t="n">
        <f aca="false">Tabla_Simulada!C693-Tabla_ValidaciónMétodo!C693</f>
        <v>0</v>
      </c>
      <c r="D693" s="81" t="n">
        <f aca="false">Tabla_Simulada!D693-Tabla_ValidaciónMétodo!D693</f>
        <v>0</v>
      </c>
      <c r="E693" s="81" t="n">
        <f aca="false">Tabla_Simulada!E693-Tabla_ValidaciónMétodo!E693</f>
        <v>0</v>
      </c>
      <c r="F693" s="81" t="n">
        <f aca="false">Tabla_Simulada!F693-Tabla_ValidaciónMétodo!F693</f>
        <v>0</v>
      </c>
      <c r="G693" s="81" t="n">
        <f aca="false">Tabla_Simulada!G693-Tabla_ValidaciónMétodo!G693</f>
        <v>0</v>
      </c>
      <c r="H693" s="81" t="n">
        <f aca="false">Tabla_Simulada!H693-Tabla_ValidaciónMétodo!H693</f>
        <v>0</v>
      </c>
      <c r="I693" s="94" t="n">
        <f aca="false">Tabla_Simulada!I693-Tabla_ValidaciónMétodo!I693</f>
        <v>0</v>
      </c>
      <c r="J693" s="81" t="n">
        <f aca="false">Tabla_Simulada!J693-Tabla_ValidaciónMétodo!J693</f>
        <v>0</v>
      </c>
      <c r="K693" s="94" t="n">
        <f aca="false">Tabla_Simulada!K693-Tabla_ValidaciónMétodo!K693</f>
        <v>0</v>
      </c>
      <c r="L693" s="81" t="n">
        <f aca="false">Tabla_Simulada!L693-Tabla_ValidaciónMétodo!L693</f>
        <v>0</v>
      </c>
      <c r="M693" s="94" t="n">
        <f aca="false">Tabla_Simulada!M693-Tabla_ValidaciónMétodo!M693</f>
        <v>0</v>
      </c>
      <c r="N693" s="81" t="n">
        <f aca="false">Tabla_Simulada!N693-Tabla_ValidaciónMétodo!N693</f>
        <v>0</v>
      </c>
      <c r="O693" s="81" t="n">
        <f aca="false">Tabla_Simulada!O693-Tabla_ValidaciónMétodo!O693</f>
        <v>0</v>
      </c>
      <c r="P693" s="81" t="n">
        <f aca="false">Tabla_Simulada!P693-Tabla_ValidaciónMétodo!P693</f>
        <v>0</v>
      </c>
      <c r="Q693" s="81" t="n">
        <f aca="false">Tabla_Simulada!Q693-Tabla_ValidaciónMétodo!Q693</f>
        <v>0</v>
      </c>
      <c r="S693" s="81" t="n">
        <f aca="false">Tabla_Simulada!T693-Tabla_ValidaciónMétodo!T693</f>
        <v>0</v>
      </c>
      <c r="T693" s="81" t="n">
        <f aca="false">Tabla_Simulada!U693-Tabla_ValidaciónMétodo!U693</f>
        <v>0</v>
      </c>
      <c r="U693" s="81" t="n">
        <f aca="false">Tabla_Simulada!V693-Tabla_ValidaciónMétodo!V693</f>
        <v>0</v>
      </c>
      <c r="V693" s="81" t="n">
        <f aca="false">Tabla_Simulada!W693-Tabla_ValidaciónMétodo!W693</f>
        <v>0</v>
      </c>
      <c r="W693" s="81" t="n">
        <f aca="false">Tabla_Simulada!X693-Tabla_ValidaciónMétodo!X693</f>
        <v>0</v>
      </c>
      <c r="X693" s="81" t="n">
        <f aca="false">Tabla_Simulada!Y693-Tabla_ValidaciónMétodo!Y693</f>
        <v>0</v>
      </c>
      <c r="Y693" s="81" t="n">
        <f aca="false">Tabla_Simulada!Z693-Tabla_ValidaciónMétodo!Z693</f>
        <v>0</v>
      </c>
      <c r="Z693" s="81" t="n">
        <f aca="false">Tabla_Simulada!AA693-Tabla_ValidaciónMétodo!AA693</f>
        <v>0</v>
      </c>
      <c r="AC693" s="91" t="n">
        <f aca="false">Tabla_Simulada!AD693-Tabla_ValidaciónMétodo!AD693</f>
        <v>0</v>
      </c>
      <c r="AD693" s="92" t="n">
        <f aca="false">Tabla_Simulada!AE693-Tabla_ValidaciónMétodo!AE693</f>
        <v>0</v>
      </c>
      <c r="AE693" s="93" t="n">
        <f aca="false">Tabla_Simulada!AF693-Tabla_ValidaciónMétodo!AF693</f>
        <v>0</v>
      </c>
      <c r="AF693" s="92" t="n">
        <f aca="false">Tabla_Simulada!AG693-Tabla_ValidaciónMétodo!AG693</f>
        <v>0</v>
      </c>
      <c r="AG693" s="92" t="n">
        <f aca="false">Tabla_Simulada!AH693-Tabla_ValidaciónMétodo!AH693</f>
        <v>0</v>
      </c>
      <c r="AH693" s="92" t="n">
        <f aca="false">Tabla_Simulada!AI693-Tabla_ValidaciónMétodo!AI693</f>
        <v>0</v>
      </c>
      <c r="AI693" s="92" t="n">
        <f aca="false">Tabla_Simulada!AJ693-Tabla_ValidaciónMétodo!AJ693</f>
        <v>0</v>
      </c>
      <c r="AJ693" s="92" t="n">
        <f aca="false">Tabla_Simulada!AK693-Tabla_ValidaciónMétodo!AK693</f>
        <v>0</v>
      </c>
      <c r="AK693" s="92" t="n">
        <f aca="false">Tabla_Simulada!AL693-Tabla_ValidaciónMétodo!AL693</f>
        <v>0</v>
      </c>
      <c r="AL693" s="92" t="n">
        <f aca="false">Tabla_Simulada!AM693-Tabla_ValidaciónMétodo!AM693</f>
        <v>0</v>
      </c>
      <c r="AM693" s="92" t="n">
        <f aca="false">Tabla_Simulada!AN693-Tabla_ValidaciónMétodo!AN693</f>
        <v>0</v>
      </c>
      <c r="AO693" s="94" t="n">
        <f aca="false">Tabla_Simulada!AP693-Tabla_ValidaciónMétodo!AP693</f>
        <v>0</v>
      </c>
      <c r="AP693" s="81" t="n">
        <f aca="false">Tabla_Simulada!AQ693-Tabla_ValidaciónMétodo!AQ693</f>
        <v>0</v>
      </c>
      <c r="AQ693" s="94" t="n">
        <f aca="false">Tabla_Simulada!AR693-Tabla_ValidaciónMétodo!AR693</f>
        <v>0</v>
      </c>
      <c r="AR693" s="81" t="n">
        <f aca="false">Tabla_Simulada!AS693-Tabla_ValidaciónMétodo!AS693</f>
        <v>0</v>
      </c>
      <c r="AS693" s="94" t="n">
        <f aca="false">Tabla_Simulada!AT693-Tabla_ValidaciónMétodo!AT693</f>
        <v>0</v>
      </c>
      <c r="AT693" s="81" t="n">
        <f aca="false">Tabla_Simulada!AU693-Tabla_ValidaciónMétodo!AU693</f>
        <v>0</v>
      </c>
      <c r="AU693" s="94" t="n">
        <f aca="false">Tabla_Simulada!AV693-Tabla_ValidaciónMétodo!AV693</f>
        <v>0</v>
      </c>
      <c r="AV693" s="81" t="n">
        <f aca="false">Tabla_Simulada!AW693-Tabla_ValidaciónMétodo!AW693</f>
        <v>0</v>
      </c>
      <c r="AW693" s="94" t="n">
        <f aca="false">Tabla_Simulada!AX693-Tabla_ValidaciónMétodo!AX693</f>
        <v>0</v>
      </c>
      <c r="AX693" s="81" t="n">
        <f aca="false">Tabla_Simulada!AY693-Tabla_ValidaciónMétodo!AY693</f>
        <v>0</v>
      </c>
    </row>
    <row r="694" customFormat="false" ht="13.8" hidden="false" customHeight="false" outlineLevel="0" collapsed="false">
      <c r="A694" s="89" t="s">
        <v>58</v>
      </c>
      <c r="B694" s="81" t="n">
        <f aca="false">Tabla_Simulada!B694-Tabla_ValidaciónMétodo!B694</f>
        <v>0</v>
      </c>
      <c r="C694" s="81" t="n">
        <f aca="false">Tabla_Simulada!C694-Tabla_ValidaciónMétodo!C694</f>
        <v>0</v>
      </c>
      <c r="D694" s="81" t="n">
        <f aca="false">Tabla_Simulada!D694-Tabla_ValidaciónMétodo!D694</f>
        <v>0</v>
      </c>
      <c r="E694" s="81" t="n">
        <f aca="false">Tabla_Simulada!E694-Tabla_ValidaciónMétodo!E694</f>
        <v>0</v>
      </c>
      <c r="F694" s="81" t="n">
        <f aca="false">Tabla_Simulada!F694-Tabla_ValidaciónMétodo!F694</f>
        <v>0</v>
      </c>
      <c r="G694" s="81" t="n">
        <f aca="false">Tabla_Simulada!G694-Tabla_ValidaciónMétodo!G694</f>
        <v>0</v>
      </c>
      <c r="H694" s="81" t="n">
        <f aca="false">Tabla_Simulada!H694-Tabla_ValidaciónMétodo!H694</f>
        <v>0</v>
      </c>
      <c r="I694" s="94" t="n">
        <f aca="false">Tabla_Simulada!I694-Tabla_ValidaciónMétodo!I694</f>
        <v>0</v>
      </c>
      <c r="J694" s="81" t="n">
        <f aca="false">Tabla_Simulada!J694-Tabla_ValidaciónMétodo!J694</f>
        <v>0</v>
      </c>
      <c r="K694" s="94" t="n">
        <f aca="false">Tabla_Simulada!K694-Tabla_ValidaciónMétodo!K694</f>
        <v>0</v>
      </c>
      <c r="L694" s="81" t="n">
        <f aca="false">Tabla_Simulada!L694-Tabla_ValidaciónMétodo!L694</f>
        <v>0</v>
      </c>
      <c r="M694" s="94" t="n">
        <f aca="false">Tabla_Simulada!M694-Tabla_ValidaciónMétodo!M694</f>
        <v>0</v>
      </c>
      <c r="N694" s="81" t="n">
        <f aca="false">Tabla_Simulada!N694-Tabla_ValidaciónMétodo!N694</f>
        <v>0</v>
      </c>
      <c r="O694" s="81" t="n">
        <f aca="false">Tabla_Simulada!O694-Tabla_ValidaciónMétodo!O694</f>
        <v>0</v>
      </c>
      <c r="P694" s="81" t="n">
        <f aca="false">Tabla_Simulada!P694-Tabla_ValidaciónMétodo!P694</f>
        <v>0</v>
      </c>
      <c r="Q694" s="81" t="n">
        <f aca="false">Tabla_Simulada!Q694-Tabla_ValidaciónMétodo!Q694</f>
        <v>0</v>
      </c>
      <c r="S694" s="81" t="n">
        <f aca="false">Tabla_Simulada!T694-Tabla_ValidaciónMétodo!T694</f>
        <v>0</v>
      </c>
      <c r="T694" s="81" t="n">
        <f aca="false">Tabla_Simulada!U694-Tabla_ValidaciónMétodo!U694</f>
        <v>0</v>
      </c>
      <c r="U694" s="81" t="n">
        <f aca="false">Tabla_Simulada!V694-Tabla_ValidaciónMétodo!V694</f>
        <v>0</v>
      </c>
      <c r="V694" s="81" t="n">
        <f aca="false">Tabla_Simulada!W694-Tabla_ValidaciónMétodo!W694</f>
        <v>0</v>
      </c>
      <c r="W694" s="81" t="n">
        <f aca="false">Tabla_Simulada!X694-Tabla_ValidaciónMétodo!X694</f>
        <v>0</v>
      </c>
      <c r="X694" s="81" t="n">
        <f aca="false">Tabla_Simulada!Y694-Tabla_ValidaciónMétodo!Y694</f>
        <v>0</v>
      </c>
      <c r="Y694" s="81" t="n">
        <f aca="false">Tabla_Simulada!Z694-Tabla_ValidaciónMétodo!Z694</f>
        <v>0</v>
      </c>
      <c r="Z694" s="81" t="n">
        <f aca="false">Tabla_Simulada!AA694-Tabla_ValidaciónMétodo!AA694</f>
        <v>0</v>
      </c>
      <c r="AC694" s="91" t="n">
        <f aca="false">Tabla_Simulada!AD694-Tabla_ValidaciónMétodo!AD694</f>
        <v>0</v>
      </c>
      <c r="AD694" s="92" t="n">
        <f aca="false">Tabla_Simulada!AE694-Tabla_ValidaciónMétodo!AE694</f>
        <v>0</v>
      </c>
      <c r="AE694" s="93" t="n">
        <f aca="false">Tabla_Simulada!AF694-Tabla_ValidaciónMétodo!AF694</f>
        <v>0</v>
      </c>
      <c r="AF694" s="92" t="n">
        <f aca="false">Tabla_Simulada!AG694-Tabla_ValidaciónMétodo!AG694</f>
        <v>0</v>
      </c>
      <c r="AG694" s="92" t="n">
        <f aca="false">Tabla_Simulada!AH694-Tabla_ValidaciónMétodo!AH694</f>
        <v>0</v>
      </c>
      <c r="AH694" s="92" t="n">
        <f aca="false">Tabla_Simulada!AI694-Tabla_ValidaciónMétodo!AI694</f>
        <v>0</v>
      </c>
      <c r="AI694" s="92" t="n">
        <f aca="false">Tabla_Simulada!AJ694-Tabla_ValidaciónMétodo!AJ694</f>
        <v>0</v>
      </c>
      <c r="AJ694" s="92" t="n">
        <f aca="false">Tabla_Simulada!AK694-Tabla_ValidaciónMétodo!AK694</f>
        <v>0</v>
      </c>
      <c r="AK694" s="92" t="n">
        <f aca="false">Tabla_Simulada!AL694-Tabla_ValidaciónMétodo!AL694</f>
        <v>0</v>
      </c>
      <c r="AL694" s="92" t="n">
        <f aca="false">Tabla_Simulada!AM694-Tabla_ValidaciónMétodo!AM694</f>
        <v>0</v>
      </c>
      <c r="AM694" s="92" t="n">
        <f aca="false">Tabla_Simulada!AN694-Tabla_ValidaciónMétodo!AN694</f>
        <v>0</v>
      </c>
      <c r="AO694" s="94" t="n">
        <f aca="false">Tabla_Simulada!AP694-Tabla_ValidaciónMétodo!AP694</f>
        <v>0</v>
      </c>
      <c r="AP694" s="81" t="n">
        <f aca="false">Tabla_Simulada!AQ694-Tabla_ValidaciónMétodo!AQ694</f>
        <v>0</v>
      </c>
      <c r="AQ694" s="94" t="n">
        <f aca="false">Tabla_Simulada!AR694-Tabla_ValidaciónMétodo!AR694</f>
        <v>0</v>
      </c>
      <c r="AR694" s="81" t="n">
        <f aca="false">Tabla_Simulada!AS694-Tabla_ValidaciónMétodo!AS694</f>
        <v>0</v>
      </c>
      <c r="AS694" s="94" t="n">
        <f aca="false">Tabla_Simulada!AT694-Tabla_ValidaciónMétodo!AT694</f>
        <v>0</v>
      </c>
      <c r="AT694" s="81" t="n">
        <f aca="false">Tabla_Simulada!AU694-Tabla_ValidaciónMétodo!AU694</f>
        <v>0</v>
      </c>
      <c r="AU694" s="94" t="n">
        <f aca="false">Tabla_Simulada!AV694-Tabla_ValidaciónMétodo!AV694</f>
        <v>0</v>
      </c>
      <c r="AV694" s="81" t="n">
        <f aca="false">Tabla_Simulada!AW694-Tabla_ValidaciónMétodo!AW694</f>
        <v>0</v>
      </c>
      <c r="AW694" s="94" t="n">
        <f aca="false">Tabla_Simulada!AX694-Tabla_ValidaciónMétodo!AX694</f>
        <v>0</v>
      </c>
      <c r="AX694" s="81" t="n">
        <f aca="false">Tabla_Simulada!AY694-Tabla_ValidaciónMétodo!AY694</f>
        <v>0</v>
      </c>
    </row>
    <row r="695" customFormat="false" ht="13.8" hidden="false" customHeight="false" outlineLevel="0" collapsed="false">
      <c r="A695" s="89" t="s">
        <v>59</v>
      </c>
      <c r="B695" s="81" t="n">
        <f aca="false">Tabla_Simulada!B695-Tabla_ValidaciónMétodo!B695</f>
        <v>0</v>
      </c>
      <c r="C695" s="81" t="n">
        <f aca="false">Tabla_Simulada!C695-Tabla_ValidaciónMétodo!C695</f>
        <v>0</v>
      </c>
      <c r="D695" s="81" t="n">
        <f aca="false">Tabla_Simulada!D695-Tabla_ValidaciónMétodo!D695</f>
        <v>0</v>
      </c>
      <c r="E695" s="81" t="n">
        <f aca="false">Tabla_Simulada!E695-Tabla_ValidaciónMétodo!E695</f>
        <v>0</v>
      </c>
      <c r="F695" s="81" t="n">
        <f aca="false">Tabla_Simulada!F695-Tabla_ValidaciónMétodo!F695</f>
        <v>0</v>
      </c>
      <c r="G695" s="81" t="n">
        <f aca="false">Tabla_Simulada!G695-Tabla_ValidaciónMétodo!G695</f>
        <v>0</v>
      </c>
      <c r="H695" s="81" t="n">
        <f aca="false">Tabla_Simulada!H695-Tabla_ValidaciónMétodo!H695</f>
        <v>0</v>
      </c>
      <c r="I695" s="94" t="n">
        <f aca="false">Tabla_Simulada!I695-Tabla_ValidaciónMétodo!I695</f>
        <v>0</v>
      </c>
      <c r="J695" s="81" t="n">
        <f aca="false">Tabla_Simulada!J695-Tabla_ValidaciónMétodo!J695</f>
        <v>0</v>
      </c>
      <c r="K695" s="94" t="n">
        <f aca="false">Tabla_Simulada!K695-Tabla_ValidaciónMétodo!K695</f>
        <v>0</v>
      </c>
      <c r="L695" s="81" t="n">
        <f aca="false">Tabla_Simulada!L695-Tabla_ValidaciónMétodo!L695</f>
        <v>0</v>
      </c>
      <c r="M695" s="94" t="n">
        <f aca="false">Tabla_Simulada!M695-Tabla_ValidaciónMétodo!M695</f>
        <v>0</v>
      </c>
      <c r="N695" s="81" t="n">
        <f aca="false">Tabla_Simulada!N695-Tabla_ValidaciónMétodo!N695</f>
        <v>0</v>
      </c>
      <c r="O695" s="81" t="n">
        <f aca="false">Tabla_Simulada!O695-Tabla_ValidaciónMétodo!O695</f>
        <v>0</v>
      </c>
      <c r="P695" s="81" t="n">
        <f aca="false">Tabla_Simulada!P695-Tabla_ValidaciónMétodo!P695</f>
        <v>0</v>
      </c>
      <c r="Q695" s="81" t="n">
        <f aca="false">Tabla_Simulada!Q695-Tabla_ValidaciónMétodo!Q695</f>
        <v>0</v>
      </c>
      <c r="S695" s="81" t="n">
        <f aca="false">Tabla_Simulada!T695-Tabla_ValidaciónMétodo!T695</f>
        <v>0</v>
      </c>
      <c r="T695" s="81" t="n">
        <f aca="false">Tabla_Simulada!U695-Tabla_ValidaciónMétodo!U695</f>
        <v>0</v>
      </c>
      <c r="U695" s="81" t="n">
        <f aca="false">Tabla_Simulada!V695-Tabla_ValidaciónMétodo!V695</f>
        <v>0</v>
      </c>
      <c r="V695" s="81" t="n">
        <f aca="false">Tabla_Simulada!W695-Tabla_ValidaciónMétodo!W695</f>
        <v>0</v>
      </c>
      <c r="W695" s="81" t="n">
        <f aca="false">Tabla_Simulada!X695-Tabla_ValidaciónMétodo!X695</f>
        <v>0</v>
      </c>
      <c r="X695" s="81" t="n">
        <f aca="false">Tabla_Simulada!Y695-Tabla_ValidaciónMétodo!Y695</f>
        <v>0</v>
      </c>
      <c r="Y695" s="81" t="n">
        <f aca="false">Tabla_Simulada!Z695-Tabla_ValidaciónMétodo!Z695</f>
        <v>0</v>
      </c>
      <c r="Z695" s="81" t="n">
        <f aca="false">Tabla_Simulada!AA695-Tabla_ValidaciónMétodo!AA695</f>
        <v>0</v>
      </c>
      <c r="AC695" s="91" t="n">
        <f aca="false">Tabla_Simulada!AD695-Tabla_ValidaciónMétodo!AD695</f>
        <v>0</v>
      </c>
      <c r="AD695" s="92" t="n">
        <f aca="false">Tabla_Simulada!AE695-Tabla_ValidaciónMétodo!AE695</f>
        <v>0</v>
      </c>
      <c r="AE695" s="93" t="n">
        <f aca="false">Tabla_Simulada!AF695-Tabla_ValidaciónMétodo!AF695</f>
        <v>0</v>
      </c>
      <c r="AF695" s="92" t="n">
        <f aca="false">Tabla_Simulada!AG695-Tabla_ValidaciónMétodo!AG695</f>
        <v>0</v>
      </c>
      <c r="AG695" s="92" t="n">
        <f aca="false">Tabla_Simulada!AH695-Tabla_ValidaciónMétodo!AH695</f>
        <v>0</v>
      </c>
      <c r="AH695" s="92" t="n">
        <f aca="false">Tabla_Simulada!AI695-Tabla_ValidaciónMétodo!AI695</f>
        <v>0</v>
      </c>
      <c r="AI695" s="92" t="n">
        <f aca="false">Tabla_Simulada!AJ695-Tabla_ValidaciónMétodo!AJ695</f>
        <v>0</v>
      </c>
      <c r="AJ695" s="92" t="n">
        <f aca="false">Tabla_Simulada!AK695-Tabla_ValidaciónMétodo!AK695</f>
        <v>0</v>
      </c>
      <c r="AK695" s="92" t="n">
        <f aca="false">Tabla_Simulada!AL695-Tabla_ValidaciónMétodo!AL695</f>
        <v>0</v>
      </c>
      <c r="AL695" s="92" t="n">
        <f aca="false">Tabla_Simulada!AM695-Tabla_ValidaciónMétodo!AM695</f>
        <v>0</v>
      </c>
      <c r="AM695" s="92" t="n">
        <f aca="false">Tabla_Simulada!AN695-Tabla_ValidaciónMétodo!AN695</f>
        <v>0</v>
      </c>
      <c r="AO695" s="94" t="n">
        <f aca="false">Tabla_Simulada!AP695-Tabla_ValidaciónMétodo!AP695</f>
        <v>0</v>
      </c>
      <c r="AP695" s="81" t="n">
        <f aca="false">Tabla_Simulada!AQ695-Tabla_ValidaciónMétodo!AQ695</f>
        <v>0</v>
      </c>
      <c r="AQ695" s="94" t="n">
        <f aca="false">Tabla_Simulada!AR695-Tabla_ValidaciónMétodo!AR695</f>
        <v>0</v>
      </c>
      <c r="AR695" s="81" t="n">
        <f aca="false">Tabla_Simulada!AS695-Tabla_ValidaciónMétodo!AS695</f>
        <v>0</v>
      </c>
      <c r="AS695" s="94" t="n">
        <f aca="false">Tabla_Simulada!AT695-Tabla_ValidaciónMétodo!AT695</f>
        <v>0</v>
      </c>
      <c r="AT695" s="81" t="n">
        <f aca="false">Tabla_Simulada!AU695-Tabla_ValidaciónMétodo!AU695</f>
        <v>0</v>
      </c>
      <c r="AU695" s="94" t="n">
        <f aca="false">Tabla_Simulada!AV695-Tabla_ValidaciónMétodo!AV695</f>
        <v>0</v>
      </c>
      <c r="AV695" s="81" t="n">
        <f aca="false">Tabla_Simulada!AW695-Tabla_ValidaciónMétodo!AW695</f>
        <v>0</v>
      </c>
      <c r="AW695" s="94" t="n">
        <f aca="false">Tabla_Simulada!AX695-Tabla_ValidaciónMétodo!AX695</f>
        <v>0</v>
      </c>
      <c r="AX695" s="81" t="n">
        <f aca="false">Tabla_Simulada!AY695-Tabla_ValidaciónMétodo!AY695</f>
        <v>0</v>
      </c>
    </row>
    <row r="696" customFormat="false" ht="13.8" hidden="false" customHeight="false" outlineLevel="0" collapsed="false">
      <c r="A696" s="89" t="s">
        <v>60</v>
      </c>
      <c r="B696" s="81" t="n">
        <f aca="false">Tabla_Simulada!B696-Tabla_ValidaciónMétodo!B696</f>
        <v>0</v>
      </c>
      <c r="C696" s="81" t="n">
        <f aca="false">Tabla_Simulada!C696-Tabla_ValidaciónMétodo!C696</f>
        <v>0</v>
      </c>
      <c r="D696" s="81" t="n">
        <f aca="false">Tabla_Simulada!D696-Tabla_ValidaciónMétodo!D696</f>
        <v>0</v>
      </c>
      <c r="E696" s="81" t="n">
        <f aca="false">Tabla_Simulada!E696-Tabla_ValidaciónMétodo!E696</f>
        <v>0</v>
      </c>
      <c r="F696" s="81" t="n">
        <f aca="false">Tabla_Simulada!F696-Tabla_ValidaciónMétodo!F696</f>
        <v>0</v>
      </c>
      <c r="G696" s="81" t="n">
        <f aca="false">Tabla_Simulada!G696-Tabla_ValidaciónMétodo!G696</f>
        <v>0</v>
      </c>
      <c r="H696" s="81" t="n">
        <f aca="false">Tabla_Simulada!H696-Tabla_ValidaciónMétodo!H696</f>
        <v>0</v>
      </c>
      <c r="I696" s="94" t="n">
        <f aca="false">Tabla_Simulada!I696-Tabla_ValidaciónMétodo!I696</f>
        <v>0</v>
      </c>
      <c r="J696" s="81" t="n">
        <f aca="false">Tabla_Simulada!J696-Tabla_ValidaciónMétodo!J696</f>
        <v>0</v>
      </c>
      <c r="K696" s="94" t="n">
        <f aca="false">Tabla_Simulada!K696-Tabla_ValidaciónMétodo!K696</f>
        <v>0</v>
      </c>
      <c r="L696" s="81" t="n">
        <f aca="false">Tabla_Simulada!L696-Tabla_ValidaciónMétodo!L696</f>
        <v>0</v>
      </c>
      <c r="M696" s="94" t="n">
        <f aca="false">Tabla_Simulada!M696-Tabla_ValidaciónMétodo!M696</f>
        <v>0</v>
      </c>
      <c r="N696" s="81" t="n">
        <f aca="false">Tabla_Simulada!N696-Tabla_ValidaciónMétodo!N696</f>
        <v>0</v>
      </c>
      <c r="O696" s="81" t="n">
        <f aca="false">Tabla_Simulada!O696-Tabla_ValidaciónMétodo!O696</f>
        <v>0</v>
      </c>
      <c r="P696" s="81" t="n">
        <f aca="false">Tabla_Simulada!P696-Tabla_ValidaciónMétodo!P696</f>
        <v>0</v>
      </c>
      <c r="Q696" s="81" t="n">
        <f aca="false">Tabla_Simulada!Q696-Tabla_ValidaciónMétodo!Q696</f>
        <v>0</v>
      </c>
      <c r="S696" s="81" t="n">
        <f aca="false">Tabla_Simulada!T696-Tabla_ValidaciónMétodo!T696</f>
        <v>0</v>
      </c>
      <c r="T696" s="81" t="n">
        <f aca="false">Tabla_Simulada!U696-Tabla_ValidaciónMétodo!U696</f>
        <v>0</v>
      </c>
      <c r="U696" s="81" t="n">
        <f aca="false">Tabla_Simulada!V696-Tabla_ValidaciónMétodo!V696</f>
        <v>0</v>
      </c>
      <c r="V696" s="81" t="n">
        <f aca="false">Tabla_Simulada!W696-Tabla_ValidaciónMétodo!W696</f>
        <v>0</v>
      </c>
      <c r="W696" s="81" t="n">
        <f aca="false">Tabla_Simulada!X696-Tabla_ValidaciónMétodo!X696</f>
        <v>0</v>
      </c>
      <c r="X696" s="81" t="n">
        <f aca="false">Tabla_Simulada!Y696-Tabla_ValidaciónMétodo!Y696</f>
        <v>0</v>
      </c>
      <c r="Y696" s="81" t="n">
        <f aca="false">Tabla_Simulada!Z696-Tabla_ValidaciónMétodo!Z696</f>
        <v>0</v>
      </c>
      <c r="Z696" s="81" t="n">
        <f aca="false">Tabla_Simulada!AA696-Tabla_ValidaciónMétodo!AA696</f>
        <v>0</v>
      </c>
      <c r="AC696" s="91" t="n">
        <f aca="false">Tabla_Simulada!AD696-Tabla_ValidaciónMétodo!AD696</f>
        <v>0</v>
      </c>
      <c r="AD696" s="92" t="n">
        <f aca="false">Tabla_Simulada!AE696-Tabla_ValidaciónMétodo!AE696</f>
        <v>0</v>
      </c>
      <c r="AE696" s="93" t="n">
        <f aca="false">Tabla_Simulada!AF696-Tabla_ValidaciónMétodo!AF696</f>
        <v>0</v>
      </c>
      <c r="AF696" s="92" t="n">
        <f aca="false">Tabla_Simulada!AG696-Tabla_ValidaciónMétodo!AG696</f>
        <v>0</v>
      </c>
      <c r="AG696" s="92" t="n">
        <f aca="false">Tabla_Simulada!AH696-Tabla_ValidaciónMétodo!AH696</f>
        <v>0</v>
      </c>
      <c r="AH696" s="92" t="n">
        <f aca="false">Tabla_Simulada!AI696-Tabla_ValidaciónMétodo!AI696</f>
        <v>0</v>
      </c>
      <c r="AI696" s="92" t="n">
        <f aca="false">Tabla_Simulada!AJ696-Tabla_ValidaciónMétodo!AJ696</f>
        <v>0</v>
      </c>
      <c r="AJ696" s="92" t="n">
        <f aca="false">Tabla_Simulada!AK696-Tabla_ValidaciónMétodo!AK696</f>
        <v>0</v>
      </c>
      <c r="AK696" s="92" t="n">
        <f aca="false">Tabla_Simulada!AL696-Tabla_ValidaciónMétodo!AL696</f>
        <v>0</v>
      </c>
      <c r="AL696" s="92" t="n">
        <f aca="false">Tabla_Simulada!AM696-Tabla_ValidaciónMétodo!AM696</f>
        <v>0</v>
      </c>
      <c r="AM696" s="92" t="n">
        <f aca="false">Tabla_Simulada!AN696-Tabla_ValidaciónMétodo!AN696</f>
        <v>0</v>
      </c>
      <c r="AO696" s="94" t="n">
        <f aca="false">Tabla_Simulada!AP696-Tabla_ValidaciónMétodo!AP696</f>
        <v>0</v>
      </c>
      <c r="AP696" s="81" t="n">
        <f aca="false">Tabla_Simulada!AQ696-Tabla_ValidaciónMétodo!AQ696</f>
        <v>0</v>
      </c>
      <c r="AQ696" s="94" t="n">
        <f aca="false">Tabla_Simulada!AR696-Tabla_ValidaciónMétodo!AR696</f>
        <v>0</v>
      </c>
      <c r="AR696" s="81" t="n">
        <f aca="false">Tabla_Simulada!AS696-Tabla_ValidaciónMétodo!AS696</f>
        <v>0</v>
      </c>
      <c r="AS696" s="94" t="n">
        <f aca="false">Tabla_Simulada!AT696-Tabla_ValidaciónMétodo!AT696</f>
        <v>0</v>
      </c>
      <c r="AT696" s="81" t="n">
        <f aca="false">Tabla_Simulada!AU696-Tabla_ValidaciónMétodo!AU696</f>
        <v>0</v>
      </c>
      <c r="AU696" s="94" t="n">
        <f aca="false">Tabla_Simulada!AV696-Tabla_ValidaciónMétodo!AV696</f>
        <v>0</v>
      </c>
      <c r="AV696" s="81" t="n">
        <f aca="false">Tabla_Simulada!AW696-Tabla_ValidaciónMétodo!AW696</f>
        <v>0</v>
      </c>
      <c r="AW696" s="94" t="n">
        <f aca="false">Tabla_Simulada!AX696-Tabla_ValidaciónMétodo!AX696</f>
        <v>0</v>
      </c>
      <c r="AX696" s="81" t="n">
        <f aca="false">Tabla_Simulada!AY696-Tabla_ValidaciónMétodo!AY696</f>
        <v>0</v>
      </c>
    </row>
    <row r="697" customFormat="false" ht="13.8" hidden="false" customHeight="false" outlineLevel="0" collapsed="false">
      <c r="A697" s="89" t="s">
        <v>61</v>
      </c>
      <c r="B697" s="81" t="n">
        <f aca="false">Tabla_Simulada!B697-Tabla_ValidaciónMétodo!B697</f>
        <v>0</v>
      </c>
      <c r="C697" s="81" t="n">
        <f aca="false">Tabla_Simulada!C697-Tabla_ValidaciónMétodo!C697</f>
        <v>0</v>
      </c>
      <c r="D697" s="81" t="n">
        <f aca="false">Tabla_Simulada!D697-Tabla_ValidaciónMétodo!D697</f>
        <v>0</v>
      </c>
      <c r="E697" s="81" t="n">
        <f aca="false">Tabla_Simulada!E697-Tabla_ValidaciónMétodo!E697</f>
        <v>0</v>
      </c>
      <c r="F697" s="81" t="n">
        <f aca="false">Tabla_Simulada!F697-Tabla_ValidaciónMétodo!F697</f>
        <v>0</v>
      </c>
      <c r="G697" s="81" t="n">
        <f aca="false">Tabla_Simulada!G697-Tabla_ValidaciónMétodo!G697</f>
        <v>0</v>
      </c>
      <c r="H697" s="81" t="n">
        <f aca="false">Tabla_Simulada!H697-Tabla_ValidaciónMétodo!H697</f>
        <v>0</v>
      </c>
      <c r="I697" s="94" t="n">
        <f aca="false">Tabla_Simulada!I697-Tabla_ValidaciónMétodo!I697</f>
        <v>0</v>
      </c>
      <c r="J697" s="81" t="n">
        <f aca="false">Tabla_Simulada!J697-Tabla_ValidaciónMétodo!J697</f>
        <v>0</v>
      </c>
      <c r="K697" s="94" t="n">
        <f aca="false">Tabla_Simulada!K697-Tabla_ValidaciónMétodo!K697</f>
        <v>0</v>
      </c>
      <c r="L697" s="81" t="n">
        <f aca="false">Tabla_Simulada!L697-Tabla_ValidaciónMétodo!L697</f>
        <v>0</v>
      </c>
      <c r="M697" s="94" t="n">
        <f aca="false">Tabla_Simulada!M697-Tabla_ValidaciónMétodo!M697</f>
        <v>0</v>
      </c>
      <c r="N697" s="81" t="n">
        <f aca="false">Tabla_Simulada!N697-Tabla_ValidaciónMétodo!N697</f>
        <v>0</v>
      </c>
      <c r="O697" s="81" t="n">
        <f aca="false">Tabla_Simulada!O697-Tabla_ValidaciónMétodo!O697</f>
        <v>0</v>
      </c>
      <c r="P697" s="81" t="n">
        <f aca="false">Tabla_Simulada!P697-Tabla_ValidaciónMétodo!P697</f>
        <v>0</v>
      </c>
      <c r="Q697" s="81" t="n">
        <f aca="false">Tabla_Simulada!Q697-Tabla_ValidaciónMétodo!Q697</f>
        <v>0</v>
      </c>
      <c r="S697" s="81" t="n">
        <f aca="false">Tabla_Simulada!T697-Tabla_ValidaciónMétodo!T697</f>
        <v>0</v>
      </c>
      <c r="T697" s="81" t="n">
        <f aca="false">Tabla_Simulada!U697-Tabla_ValidaciónMétodo!U697</f>
        <v>0</v>
      </c>
      <c r="U697" s="81" t="n">
        <f aca="false">Tabla_Simulada!V697-Tabla_ValidaciónMétodo!V697</f>
        <v>0</v>
      </c>
      <c r="V697" s="81" t="n">
        <f aca="false">Tabla_Simulada!W697-Tabla_ValidaciónMétodo!W697</f>
        <v>0</v>
      </c>
      <c r="W697" s="81" t="n">
        <f aca="false">Tabla_Simulada!X697-Tabla_ValidaciónMétodo!X697</f>
        <v>0</v>
      </c>
      <c r="X697" s="81" t="n">
        <f aca="false">Tabla_Simulada!Y697-Tabla_ValidaciónMétodo!Y697</f>
        <v>0</v>
      </c>
      <c r="Y697" s="81" t="n">
        <f aca="false">Tabla_Simulada!Z697-Tabla_ValidaciónMétodo!Z697</f>
        <v>0</v>
      </c>
      <c r="Z697" s="81" t="n">
        <f aca="false">Tabla_Simulada!AA697-Tabla_ValidaciónMétodo!AA697</f>
        <v>0</v>
      </c>
      <c r="AC697" s="91" t="n">
        <f aca="false">Tabla_Simulada!AD697-Tabla_ValidaciónMétodo!AD697</f>
        <v>0</v>
      </c>
      <c r="AD697" s="92" t="n">
        <f aca="false">Tabla_Simulada!AE697-Tabla_ValidaciónMétodo!AE697</f>
        <v>0</v>
      </c>
      <c r="AE697" s="93" t="n">
        <f aca="false">Tabla_Simulada!AF697-Tabla_ValidaciónMétodo!AF697</f>
        <v>0</v>
      </c>
      <c r="AF697" s="92" t="n">
        <f aca="false">Tabla_Simulada!AG697-Tabla_ValidaciónMétodo!AG697</f>
        <v>0</v>
      </c>
      <c r="AG697" s="92" t="n">
        <f aca="false">Tabla_Simulada!AH697-Tabla_ValidaciónMétodo!AH697</f>
        <v>0</v>
      </c>
      <c r="AH697" s="92" t="n">
        <f aca="false">Tabla_Simulada!AI697-Tabla_ValidaciónMétodo!AI697</f>
        <v>0</v>
      </c>
      <c r="AI697" s="92" t="n">
        <f aca="false">Tabla_Simulada!AJ697-Tabla_ValidaciónMétodo!AJ697</f>
        <v>0</v>
      </c>
      <c r="AJ697" s="92" t="n">
        <f aca="false">Tabla_Simulada!AK697-Tabla_ValidaciónMétodo!AK697</f>
        <v>0</v>
      </c>
      <c r="AK697" s="92" t="n">
        <f aca="false">Tabla_Simulada!AL697-Tabla_ValidaciónMétodo!AL697</f>
        <v>0</v>
      </c>
      <c r="AL697" s="92" t="n">
        <f aca="false">Tabla_Simulada!AM697-Tabla_ValidaciónMétodo!AM697</f>
        <v>0</v>
      </c>
      <c r="AM697" s="92" t="n">
        <f aca="false">Tabla_Simulada!AN697-Tabla_ValidaciónMétodo!AN697</f>
        <v>0</v>
      </c>
      <c r="AO697" s="94" t="n">
        <f aca="false">Tabla_Simulada!AP697-Tabla_ValidaciónMétodo!AP697</f>
        <v>0</v>
      </c>
      <c r="AP697" s="81" t="n">
        <f aca="false">Tabla_Simulada!AQ697-Tabla_ValidaciónMétodo!AQ697</f>
        <v>0</v>
      </c>
      <c r="AQ697" s="94" t="n">
        <f aca="false">Tabla_Simulada!AR697-Tabla_ValidaciónMétodo!AR697</f>
        <v>0</v>
      </c>
      <c r="AR697" s="81" t="n">
        <f aca="false">Tabla_Simulada!AS697-Tabla_ValidaciónMétodo!AS697</f>
        <v>0</v>
      </c>
      <c r="AS697" s="94" t="n">
        <f aca="false">Tabla_Simulada!AT697-Tabla_ValidaciónMétodo!AT697</f>
        <v>0</v>
      </c>
      <c r="AT697" s="81" t="n">
        <f aca="false">Tabla_Simulada!AU697-Tabla_ValidaciónMétodo!AU697</f>
        <v>0</v>
      </c>
      <c r="AU697" s="94" t="n">
        <f aca="false">Tabla_Simulada!AV697-Tabla_ValidaciónMétodo!AV697</f>
        <v>0</v>
      </c>
      <c r="AV697" s="81" t="n">
        <f aca="false">Tabla_Simulada!AW697-Tabla_ValidaciónMétodo!AW697</f>
        <v>0</v>
      </c>
      <c r="AW697" s="94" t="n">
        <f aca="false">Tabla_Simulada!AX697-Tabla_ValidaciónMétodo!AX697</f>
        <v>0</v>
      </c>
      <c r="AX697" s="81" t="n">
        <f aca="false">Tabla_Simulada!AY697-Tabla_ValidaciónMétodo!AY697</f>
        <v>0</v>
      </c>
    </row>
    <row r="698" customFormat="false" ht="13.8" hidden="false" customHeight="false" outlineLevel="0" collapsed="false">
      <c r="A698" s="89" t="s">
        <v>62</v>
      </c>
      <c r="B698" s="81" t="n">
        <f aca="false">Tabla_Simulada!B698-Tabla_ValidaciónMétodo!B698</f>
        <v>0</v>
      </c>
      <c r="C698" s="81" t="n">
        <f aca="false">Tabla_Simulada!C698-Tabla_ValidaciónMétodo!C698</f>
        <v>0</v>
      </c>
      <c r="D698" s="81" t="n">
        <f aca="false">Tabla_Simulada!D698-Tabla_ValidaciónMétodo!D698</f>
        <v>0</v>
      </c>
      <c r="E698" s="81" t="n">
        <f aca="false">Tabla_Simulada!E698-Tabla_ValidaciónMétodo!E698</f>
        <v>0</v>
      </c>
      <c r="F698" s="81" t="n">
        <f aca="false">Tabla_Simulada!F698-Tabla_ValidaciónMétodo!F698</f>
        <v>0</v>
      </c>
      <c r="G698" s="81" t="n">
        <f aca="false">Tabla_Simulada!G698-Tabla_ValidaciónMétodo!G698</f>
        <v>0</v>
      </c>
      <c r="H698" s="81" t="n">
        <f aca="false">Tabla_Simulada!H698-Tabla_ValidaciónMétodo!H698</f>
        <v>0</v>
      </c>
      <c r="I698" s="94" t="n">
        <f aca="false">Tabla_Simulada!I698-Tabla_ValidaciónMétodo!I698</f>
        <v>0</v>
      </c>
      <c r="J698" s="81" t="n">
        <f aca="false">Tabla_Simulada!J698-Tabla_ValidaciónMétodo!J698</f>
        <v>0</v>
      </c>
      <c r="K698" s="94" t="n">
        <f aca="false">Tabla_Simulada!K698-Tabla_ValidaciónMétodo!K698</f>
        <v>0</v>
      </c>
      <c r="L698" s="81" t="n">
        <f aca="false">Tabla_Simulada!L698-Tabla_ValidaciónMétodo!L698</f>
        <v>0</v>
      </c>
      <c r="M698" s="94" t="n">
        <f aca="false">Tabla_Simulada!M698-Tabla_ValidaciónMétodo!M698</f>
        <v>0</v>
      </c>
      <c r="N698" s="81" t="n">
        <f aca="false">Tabla_Simulada!N698-Tabla_ValidaciónMétodo!N698</f>
        <v>0</v>
      </c>
      <c r="O698" s="81" t="n">
        <f aca="false">Tabla_Simulada!O698-Tabla_ValidaciónMétodo!O698</f>
        <v>0</v>
      </c>
      <c r="P698" s="81" t="n">
        <f aca="false">Tabla_Simulada!P698-Tabla_ValidaciónMétodo!P698</f>
        <v>0</v>
      </c>
      <c r="Q698" s="81" t="n">
        <f aca="false">Tabla_Simulada!Q698-Tabla_ValidaciónMétodo!Q698</f>
        <v>0</v>
      </c>
      <c r="S698" s="81" t="n">
        <f aca="false">Tabla_Simulada!T698-Tabla_ValidaciónMétodo!T698</f>
        <v>0</v>
      </c>
      <c r="T698" s="81" t="n">
        <f aca="false">Tabla_Simulada!U698-Tabla_ValidaciónMétodo!U698</f>
        <v>0</v>
      </c>
      <c r="U698" s="81" t="n">
        <f aca="false">Tabla_Simulada!V698-Tabla_ValidaciónMétodo!V698</f>
        <v>0</v>
      </c>
      <c r="V698" s="81" t="n">
        <f aca="false">Tabla_Simulada!W698-Tabla_ValidaciónMétodo!W698</f>
        <v>0</v>
      </c>
      <c r="W698" s="81" t="n">
        <f aca="false">Tabla_Simulada!X698-Tabla_ValidaciónMétodo!X698</f>
        <v>0</v>
      </c>
      <c r="X698" s="81" t="n">
        <f aca="false">Tabla_Simulada!Y698-Tabla_ValidaciónMétodo!Y698</f>
        <v>0</v>
      </c>
      <c r="Y698" s="81" t="n">
        <f aca="false">Tabla_Simulada!Z698-Tabla_ValidaciónMétodo!Z698</f>
        <v>0</v>
      </c>
      <c r="Z698" s="81" t="n">
        <f aca="false">Tabla_Simulada!AA698-Tabla_ValidaciónMétodo!AA698</f>
        <v>0</v>
      </c>
      <c r="AC698" s="91" t="n">
        <f aca="false">Tabla_Simulada!AD698-Tabla_ValidaciónMétodo!AD698</f>
        <v>0</v>
      </c>
      <c r="AD698" s="92" t="n">
        <f aca="false">Tabla_Simulada!AE698-Tabla_ValidaciónMétodo!AE698</f>
        <v>0</v>
      </c>
      <c r="AE698" s="93" t="n">
        <f aca="false">Tabla_Simulada!AF698-Tabla_ValidaciónMétodo!AF698</f>
        <v>0</v>
      </c>
      <c r="AF698" s="92" t="n">
        <f aca="false">Tabla_Simulada!AG698-Tabla_ValidaciónMétodo!AG698</f>
        <v>0</v>
      </c>
      <c r="AG698" s="92" t="n">
        <f aca="false">Tabla_Simulada!AH698-Tabla_ValidaciónMétodo!AH698</f>
        <v>0</v>
      </c>
      <c r="AH698" s="92" t="n">
        <f aca="false">Tabla_Simulada!AI698-Tabla_ValidaciónMétodo!AI698</f>
        <v>0</v>
      </c>
      <c r="AI698" s="92" t="n">
        <f aca="false">Tabla_Simulada!AJ698-Tabla_ValidaciónMétodo!AJ698</f>
        <v>0</v>
      </c>
      <c r="AJ698" s="92" t="n">
        <f aca="false">Tabla_Simulada!AK698-Tabla_ValidaciónMétodo!AK698</f>
        <v>0</v>
      </c>
      <c r="AK698" s="92" t="n">
        <f aca="false">Tabla_Simulada!AL698-Tabla_ValidaciónMétodo!AL698</f>
        <v>0</v>
      </c>
      <c r="AL698" s="92" t="n">
        <f aca="false">Tabla_Simulada!AM698-Tabla_ValidaciónMétodo!AM698</f>
        <v>0</v>
      </c>
      <c r="AM698" s="92" t="n">
        <f aca="false">Tabla_Simulada!AN698-Tabla_ValidaciónMétodo!AN698</f>
        <v>0</v>
      </c>
      <c r="AO698" s="94" t="n">
        <f aca="false">Tabla_Simulada!AP698-Tabla_ValidaciónMétodo!AP698</f>
        <v>0</v>
      </c>
      <c r="AP698" s="81" t="n">
        <f aca="false">Tabla_Simulada!AQ698-Tabla_ValidaciónMétodo!AQ698</f>
        <v>0</v>
      </c>
      <c r="AQ698" s="94" t="n">
        <f aca="false">Tabla_Simulada!AR698-Tabla_ValidaciónMétodo!AR698</f>
        <v>0</v>
      </c>
      <c r="AR698" s="81" t="n">
        <f aca="false">Tabla_Simulada!AS698-Tabla_ValidaciónMétodo!AS698</f>
        <v>0</v>
      </c>
      <c r="AS698" s="94" t="n">
        <f aca="false">Tabla_Simulada!AT698-Tabla_ValidaciónMétodo!AT698</f>
        <v>0</v>
      </c>
      <c r="AT698" s="81" t="n">
        <f aca="false">Tabla_Simulada!AU698-Tabla_ValidaciónMétodo!AU698</f>
        <v>0</v>
      </c>
      <c r="AU698" s="94" t="n">
        <f aca="false">Tabla_Simulada!AV698-Tabla_ValidaciónMétodo!AV698</f>
        <v>0</v>
      </c>
      <c r="AV698" s="81" t="n">
        <f aca="false">Tabla_Simulada!AW698-Tabla_ValidaciónMétodo!AW698</f>
        <v>0</v>
      </c>
      <c r="AW698" s="94" t="n">
        <f aca="false">Tabla_Simulada!AX698-Tabla_ValidaciónMétodo!AX698</f>
        <v>0</v>
      </c>
      <c r="AX698" s="81" t="n">
        <f aca="false">Tabla_Simulada!AY698-Tabla_ValidaciónMétodo!AY698</f>
        <v>0</v>
      </c>
    </row>
    <row r="699" customFormat="false" ht="13.8" hidden="false" customHeight="false" outlineLevel="0" collapsed="false">
      <c r="A699" s="89" t="s">
        <v>63</v>
      </c>
      <c r="B699" s="81" t="n">
        <f aca="false">Tabla_Simulada!B699-Tabla_ValidaciónMétodo!B699</f>
        <v>0</v>
      </c>
      <c r="C699" s="81" t="n">
        <f aca="false">Tabla_Simulada!C699-Tabla_ValidaciónMétodo!C699</f>
        <v>0</v>
      </c>
      <c r="D699" s="81" t="n">
        <f aca="false">Tabla_Simulada!D699-Tabla_ValidaciónMétodo!D699</f>
        <v>0</v>
      </c>
      <c r="E699" s="81" t="n">
        <f aca="false">Tabla_Simulada!E699-Tabla_ValidaciónMétodo!E699</f>
        <v>0</v>
      </c>
      <c r="F699" s="81" t="n">
        <f aca="false">Tabla_Simulada!F699-Tabla_ValidaciónMétodo!F699</f>
        <v>0</v>
      </c>
      <c r="G699" s="81" t="n">
        <f aca="false">Tabla_Simulada!G699-Tabla_ValidaciónMétodo!G699</f>
        <v>0</v>
      </c>
      <c r="H699" s="81" t="n">
        <f aca="false">Tabla_Simulada!H699-Tabla_ValidaciónMétodo!H699</f>
        <v>0</v>
      </c>
      <c r="I699" s="94" t="n">
        <f aca="false">Tabla_Simulada!I699-Tabla_ValidaciónMétodo!I699</f>
        <v>0</v>
      </c>
      <c r="J699" s="81" t="n">
        <f aca="false">Tabla_Simulada!J699-Tabla_ValidaciónMétodo!J699</f>
        <v>0</v>
      </c>
      <c r="K699" s="94" t="n">
        <f aca="false">Tabla_Simulada!K699-Tabla_ValidaciónMétodo!K699</f>
        <v>0</v>
      </c>
      <c r="L699" s="81" t="n">
        <f aca="false">Tabla_Simulada!L699-Tabla_ValidaciónMétodo!L699</f>
        <v>0</v>
      </c>
      <c r="M699" s="94" t="n">
        <f aca="false">Tabla_Simulada!M699-Tabla_ValidaciónMétodo!M699</f>
        <v>0</v>
      </c>
      <c r="N699" s="81" t="n">
        <f aca="false">Tabla_Simulada!N699-Tabla_ValidaciónMétodo!N699</f>
        <v>0</v>
      </c>
      <c r="O699" s="81" t="n">
        <f aca="false">Tabla_Simulada!O699-Tabla_ValidaciónMétodo!O699</f>
        <v>0</v>
      </c>
      <c r="P699" s="81" t="n">
        <f aca="false">Tabla_Simulada!P699-Tabla_ValidaciónMétodo!P699</f>
        <v>0</v>
      </c>
      <c r="Q699" s="81" t="n">
        <f aca="false">Tabla_Simulada!Q699-Tabla_ValidaciónMétodo!Q699</f>
        <v>0</v>
      </c>
      <c r="S699" s="81" t="n">
        <f aca="false">Tabla_Simulada!T699-Tabla_ValidaciónMétodo!T699</f>
        <v>0</v>
      </c>
      <c r="T699" s="81" t="n">
        <f aca="false">Tabla_Simulada!U699-Tabla_ValidaciónMétodo!U699</f>
        <v>0</v>
      </c>
      <c r="U699" s="81" t="n">
        <f aca="false">Tabla_Simulada!V699-Tabla_ValidaciónMétodo!V699</f>
        <v>0</v>
      </c>
      <c r="V699" s="81" t="n">
        <f aca="false">Tabla_Simulada!W699-Tabla_ValidaciónMétodo!W699</f>
        <v>0</v>
      </c>
      <c r="W699" s="81" t="n">
        <f aca="false">Tabla_Simulada!X699-Tabla_ValidaciónMétodo!X699</f>
        <v>0</v>
      </c>
      <c r="X699" s="81" t="n">
        <f aca="false">Tabla_Simulada!Y699-Tabla_ValidaciónMétodo!Y699</f>
        <v>0</v>
      </c>
      <c r="Y699" s="81" t="n">
        <f aca="false">Tabla_Simulada!Z699-Tabla_ValidaciónMétodo!Z699</f>
        <v>0</v>
      </c>
      <c r="Z699" s="81" t="n">
        <f aca="false">Tabla_Simulada!AA699-Tabla_ValidaciónMétodo!AA699</f>
        <v>0</v>
      </c>
      <c r="AC699" s="91" t="n">
        <f aca="false">Tabla_Simulada!AD699-Tabla_ValidaciónMétodo!AD699</f>
        <v>0</v>
      </c>
      <c r="AD699" s="92" t="n">
        <f aca="false">Tabla_Simulada!AE699-Tabla_ValidaciónMétodo!AE699</f>
        <v>0</v>
      </c>
      <c r="AE699" s="93" t="n">
        <f aca="false">Tabla_Simulada!AF699-Tabla_ValidaciónMétodo!AF699</f>
        <v>0</v>
      </c>
      <c r="AF699" s="92" t="n">
        <f aca="false">Tabla_Simulada!AG699-Tabla_ValidaciónMétodo!AG699</f>
        <v>0</v>
      </c>
      <c r="AG699" s="92" t="n">
        <f aca="false">Tabla_Simulada!AH699-Tabla_ValidaciónMétodo!AH699</f>
        <v>0</v>
      </c>
      <c r="AH699" s="92" t="n">
        <f aca="false">Tabla_Simulada!AI699-Tabla_ValidaciónMétodo!AI699</f>
        <v>0</v>
      </c>
      <c r="AI699" s="92" t="n">
        <f aca="false">Tabla_Simulada!AJ699-Tabla_ValidaciónMétodo!AJ699</f>
        <v>0</v>
      </c>
      <c r="AJ699" s="92" t="n">
        <f aca="false">Tabla_Simulada!AK699-Tabla_ValidaciónMétodo!AK699</f>
        <v>0</v>
      </c>
      <c r="AK699" s="92" t="n">
        <f aca="false">Tabla_Simulada!AL699-Tabla_ValidaciónMétodo!AL699</f>
        <v>0</v>
      </c>
      <c r="AL699" s="92" t="n">
        <f aca="false">Tabla_Simulada!AM699-Tabla_ValidaciónMétodo!AM699</f>
        <v>0</v>
      </c>
      <c r="AM699" s="92" t="n">
        <f aca="false">Tabla_Simulada!AN699-Tabla_ValidaciónMétodo!AN699</f>
        <v>0</v>
      </c>
      <c r="AO699" s="94" t="n">
        <f aca="false">Tabla_Simulada!AP699-Tabla_ValidaciónMétodo!AP699</f>
        <v>0</v>
      </c>
      <c r="AP699" s="81" t="n">
        <f aca="false">Tabla_Simulada!AQ699-Tabla_ValidaciónMétodo!AQ699</f>
        <v>0</v>
      </c>
      <c r="AQ699" s="94" t="n">
        <f aca="false">Tabla_Simulada!AR699-Tabla_ValidaciónMétodo!AR699</f>
        <v>0</v>
      </c>
      <c r="AR699" s="81" t="n">
        <f aca="false">Tabla_Simulada!AS699-Tabla_ValidaciónMétodo!AS699</f>
        <v>0</v>
      </c>
      <c r="AS699" s="94" t="n">
        <f aca="false">Tabla_Simulada!AT699-Tabla_ValidaciónMétodo!AT699</f>
        <v>0</v>
      </c>
      <c r="AT699" s="81" t="n">
        <f aca="false">Tabla_Simulada!AU699-Tabla_ValidaciónMétodo!AU699</f>
        <v>0</v>
      </c>
      <c r="AU699" s="94" t="n">
        <f aca="false">Tabla_Simulada!AV699-Tabla_ValidaciónMétodo!AV699</f>
        <v>0</v>
      </c>
      <c r="AV699" s="81" t="n">
        <f aca="false">Tabla_Simulada!AW699-Tabla_ValidaciónMétodo!AW699</f>
        <v>0</v>
      </c>
      <c r="AW699" s="94" t="n">
        <f aca="false">Tabla_Simulada!AX699-Tabla_ValidaciónMétodo!AX699</f>
        <v>0</v>
      </c>
      <c r="AX699" s="81" t="n">
        <f aca="false">Tabla_Simulada!AY699-Tabla_ValidaciónMétodo!AY699</f>
        <v>0</v>
      </c>
    </row>
    <row r="700" customFormat="false" ht="13.8" hidden="false" customHeight="false" outlineLevel="0" collapsed="false">
      <c r="A700" s="89" t="s">
        <v>64</v>
      </c>
      <c r="B700" s="81" t="n">
        <f aca="false">Tabla_Simulada!B700-Tabla_ValidaciónMétodo!B700</f>
        <v>0</v>
      </c>
      <c r="C700" s="81" t="n">
        <f aca="false">Tabla_Simulada!C700-Tabla_ValidaciónMétodo!C700</f>
        <v>0</v>
      </c>
      <c r="D700" s="81" t="n">
        <f aca="false">Tabla_Simulada!D700-Tabla_ValidaciónMétodo!D700</f>
        <v>0</v>
      </c>
      <c r="E700" s="81" t="n">
        <f aca="false">Tabla_Simulada!E700-Tabla_ValidaciónMétodo!E700</f>
        <v>0</v>
      </c>
      <c r="F700" s="81" t="n">
        <f aca="false">Tabla_Simulada!F700-Tabla_ValidaciónMétodo!F700</f>
        <v>0</v>
      </c>
      <c r="G700" s="81" t="n">
        <f aca="false">Tabla_Simulada!G700-Tabla_ValidaciónMétodo!G700</f>
        <v>0</v>
      </c>
      <c r="H700" s="81" t="n">
        <f aca="false">Tabla_Simulada!H700-Tabla_ValidaciónMétodo!H700</f>
        <v>0</v>
      </c>
      <c r="I700" s="94" t="n">
        <f aca="false">Tabla_Simulada!I700-Tabla_ValidaciónMétodo!I700</f>
        <v>0</v>
      </c>
      <c r="J700" s="81" t="n">
        <f aca="false">Tabla_Simulada!J700-Tabla_ValidaciónMétodo!J700</f>
        <v>0</v>
      </c>
      <c r="K700" s="94" t="n">
        <f aca="false">Tabla_Simulada!K700-Tabla_ValidaciónMétodo!K700</f>
        <v>0</v>
      </c>
      <c r="L700" s="81" t="n">
        <f aca="false">Tabla_Simulada!L700-Tabla_ValidaciónMétodo!L700</f>
        <v>0</v>
      </c>
      <c r="M700" s="94" t="n">
        <f aca="false">Tabla_Simulada!M700-Tabla_ValidaciónMétodo!M700</f>
        <v>0</v>
      </c>
      <c r="N700" s="81" t="n">
        <f aca="false">Tabla_Simulada!N700-Tabla_ValidaciónMétodo!N700</f>
        <v>0</v>
      </c>
      <c r="O700" s="81" t="n">
        <f aca="false">Tabla_Simulada!O700-Tabla_ValidaciónMétodo!O700</f>
        <v>0</v>
      </c>
      <c r="P700" s="81" t="n">
        <f aca="false">Tabla_Simulada!P700-Tabla_ValidaciónMétodo!P700</f>
        <v>0</v>
      </c>
      <c r="Q700" s="81" t="n">
        <f aca="false">Tabla_Simulada!Q700-Tabla_ValidaciónMétodo!Q700</f>
        <v>0</v>
      </c>
      <c r="S700" s="81" t="n">
        <f aca="false">Tabla_Simulada!T700-Tabla_ValidaciónMétodo!T700</f>
        <v>0</v>
      </c>
      <c r="T700" s="81" t="n">
        <f aca="false">Tabla_Simulada!U700-Tabla_ValidaciónMétodo!U700</f>
        <v>0</v>
      </c>
      <c r="U700" s="81" t="n">
        <f aca="false">Tabla_Simulada!V700-Tabla_ValidaciónMétodo!V700</f>
        <v>0</v>
      </c>
      <c r="V700" s="81" t="n">
        <f aca="false">Tabla_Simulada!W700-Tabla_ValidaciónMétodo!W700</f>
        <v>0</v>
      </c>
      <c r="W700" s="81" t="n">
        <f aca="false">Tabla_Simulada!X700-Tabla_ValidaciónMétodo!X700</f>
        <v>0</v>
      </c>
      <c r="X700" s="81" t="n">
        <f aca="false">Tabla_Simulada!Y700-Tabla_ValidaciónMétodo!Y700</f>
        <v>0</v>
      </c>
      <c r="Y700" s="81" t="n">
        <f aca="false">Tabla_Simulada!Z700-Tabla_ValidaciónMétodo!Z700</f>
        <v>0</v>
      </c>
      <c r="Z700" s="81" t="n">
        <f aca="false">Tabla_Simulada!AA700-Tabla_ValidaciónMétodo!AA700</f>
        <v>0</v>
      </c>
      <c r="AC700" s="91" t="n">
        <f aca="false">Tabla_Simulada!AD700-Tabla_ValidaciónMétodo!AD700</f>
        <v>0</v>
      </c>
      <c r="AD700" s="92" t="n">
        <f aca="false">Tabla_Simulada!AE700-Tabla_ValidaciónMétodo!AE700</f>
        <v>0</v>
      </c>
      <c r="AE700" s="93" t="n">
        <f aca="false">Tabla_Simulada!AF700-Tabla_ValidaciónMétodo!AF700</f>
        <v>0</v>
      </c>
      <c r="AF700" s="92" t="n">
        <f aca="false">Tabla_Simulada!AG700-Tabla_ValidaciónMétodo!AG700</f>
        <v>0</v>
      </c>
      <c r="AG700" s="92" t="n">
        <f aca="false">Tabla_Simulada!AH700-Tabla_ValidaciónMétodo!AH700</f>
        <v>0</v>
      </c>
      <c r="AH700" s="92" t="n">
        <f aca="false">Tabla_Simulada!AI700-Tabla_ValidaciónMétodo!AI700</f>
        <v>0</v>
      </c>
      <c r="AI700" s="92" t="n">
        <f aca="false">Tabla_Simulada!AJ700-Tabla_ValidaciónMétodo!AJ700</f>
        <v>0</v>
      </c>
      <c r="AJ700" s="92" t="n">
        <f aca="false">Tabla_Simulada!AK700-Tabla_ValidaciónMétodo!AK700</f>
        <v>0</v>
      </c>
      <c r="AK700" s="92" t="n">
        <f aca="false">Tabla_Simulada!AL700-Tabla_ValidaciónMétodo!AL700</f>
        <v>0</v>
      </c>
      <c r="AL700" s="92" t="n">
        <f aca="false">Tabla_Simulada!AM700-Tabla_ValidaciónMétodo!AM700</f>
        <v>0</v>
      </c>
      <c r="AM700" s="92" t="n">
        <f aca="false">Tabla_Simulada!AN700-Tabla_ValidaciónMétodo!AN700</f>
        <v>0</v>
      </c>
      <c r="AO700" s="94" t="n">
        <f aca="false">Tabla_Simulada!AP700-Tabla_ValidaciónMétodo!AP700</f>
        <v>0</v>
      </c>
      <c r="AP700" s="81" t="n">
        <f aca="false">Tabla_Simulada!AQ700-Tabla_ValidaciónMétodo!AQ700</f>
        <v>0</v>
      </c>
      <c r="AQ700" s="94" t="n">
        <f aca="false">Tabla_Simulada!AR700-Tabla_ValidaciónMétodo!AR700</f>
        <v>0</v>
      </c>
      <c r="AR700" s="81" t="n">
        <f aca="false">Tabla_Simulada!AS700-Tabla_ValidaciónMétodo!AS700</f>
        <v>0</v>
      </c>
      <c r="AS700" s="94" t="n">
        <f aca="false">Tabla_Simulada!AT700-Tabla_ValidaciónMétodo!AT700</f>
        <v>0</v>
      </c>
      <c r="AT700" s="81" t="n">
        <f aca="false">Tabla_Simulada!AU700-Tabla_ValidaciónMétodo!AU700</f>
        <v>0</v>
      </c>
      <c r="AU700" s="94" t="n">
        <f aca="false">Tabla_Simulada!AV700-Tabla_ValidaciónMétodo!AV700</f>
        <v>0</v>
      </c>
      <c r="AV700" s="81" t="n">
        <f aca="false">Tabla_Simulada!AW700-Tabla_ValidaciónMétodo!AW700</f>
        <v>0</v>
      </c>
      <c r="AW700" s="94" t="n">
        <f aca="false">Tabla_Simulada!AX700-Tabla_ValidaciónMétodo!AX700</f>
        <v>0</v>
      </c>
      <c r="AX700" s="81" t="n">
        <f aca="false">Tabla_Simulada!AY700-Tabla_ValidaciónMétodo!AY700</f>
        <v>0</v>
      </c>
    </row>
    <row r="701" customFormat="false" ht="13.8" hidden="false" customHeight="false" outlineLevel="0" collapsed="false">
      <c r="A701" s="89" t="s">
        <v>65</v>
      </c>
      <c r="B701" s="81" t="n">
        <f aca="false">Tabla_Simulada!B701-Tabla_ValidaciónMétodo!B701</f>
        <v>0</v>
      </c>
      <c r="C701" s="81" t="n">
        <f aca="false">Tabla_Simulada!C701-Tabla_ValidaciónMétodo!C701</f>
        <v>0</v>
      </c>
      <c r="D701" s="81" t="n">
        <f aca="false">Tabla_Simulada!D701-Tabla_ValidaciónMétodo!D701</f>
        <v>0</v>
      </c>
      <c r="E701" s="81" t="n">
        <f aca="false">Tabla_Simulada!E701-Tabla_ValidaciónMétodo!E701</f>
        <v>0</v>
      </c>
      <c r="F701" s="81" t="n">
        <f aca="false">Tabla_Simulada!F701-Tabla_ValidaciónMétodo!F701</f>
        <v>0</v>
      </c>
      <c r="G701" s="81" t="n">
        <f aca="false">Tabla_Simulada!G701-Tabla_ValidaciónMétodo!G701</f>
        <v>0</v>
      </c>
      <c r="H701" s="81" t="n">
        <f aca="false">Tabla_Simulada!H701-Tabla_ValidaciónMétodo!H701</f>
        <v>0</v>
      </c>
      <c r="I701" s="94" t="n">
        <f aca="false">Tabla_Simulada!I701-Tabla_ValidaciónMétodo!I701</f>
        <v>0</v>
      </c>
      <c r="J701" s="81" t="n">
        <f aca="false">Tabla_Simulada!J701-Tabla_ValidaciónMétodo!J701</f>
        <v>0</v>
      </c>
      <c r="K701" s="94" t="n">
        <f aca="false">Tabla_Simulada!K701-Tabla_ValidaciónMétodo!K701</f>
        <v>0</v>
      </c>
      <c r="L701" s="81" t="n">
        <f aca="false">Tabla_Simulada!L701-Tabla_ValidaciónMétodo!L701</f>
        <v>0</v>
      </c>
      <c r="M701" s="94" t="n">
        <f aca="false">Tabla_Simulada!M701-Tabla_ValidaciónMétodo!M701</f>
        <v>0</v>
      </c>
      <c r="N701" s="81" t="n">
        <f aca="false">Tabla_Simulada!N701-Tabla_ValidaciónMétodo!N701</f>
        <v>0</v>
      </c>
      <c r="O701" s="81" t="n">
        <f aca="false">Tabla_Simulada!O701-Tabla_ValidaciónMétodo!O701</f>
        <v>0</v>
      </c>
      <c r="P701" s="81" t="n">
        <f aca="false">Tabla_Simulada!P701-Tabla_ValidaciónMétodo!P701</f>
        <v>0</v>
      </c>
      <c r="Q701" s="81" t="n">
        <f aca="false">Tabla_Simulada!Q701-Tabla_ValidaciónMétodo!Q701</f>
        <v>0</v>
      </c>
      <c r="S701" s="81" t="n">
        <f aca="false">Tabla_Simulada!T701-Tabla_ValidaciónMétodo!T701</f>
        <v>0</v>
      </c>
      <c r="T701" s="81" t="n">
        <f aca="false">Tabla_Simulada!U701-Tabla_ValidaciónMétodo!U701</f>
        <v>0</v>
      </c>
      <c r="U701" s="81" t="n">
        <f aca="false">Tabla_Simulada!V701-Tabla_ValidaciónMétodo!V701</f>
        <v>0</v>
      </c>
      <c r="V701" s="81" t="n">
        <f aca="false">Tabla_Simulada!W701-Tabla_ValidaciónMétodo!W701</f>
        <v>0</v>
      </c>
      <c r="W701" s="81" t="n">
        <f aca="false">Tabla_Simulada!X701-Tabla_ValidaciónMétodo!X701</f>
        <v>0</v>
      </c>
      <c r="X701" s="81" t="n">
        <f aca="false">Tabla_Simulada!Y701-Tabla_ValidaciónMétodo!Y701</f>
        <v>0</v>
      </c>
      <c r="Y701" s="81" t="n">
        <f aca="false">Tabla_Simulada!Z701-Tabla_ValidaciónMétodo!Z701</f>
        <v>0</v>
      </c>
      <c r="Z701" s="81" t="n">
        <f aca="false">Tabla_Simulada!AA701-Tabla_ValidaciónMétodo!AA701</f>
        <v>0</v>
      </c>
      <c r="AC701" s="91" t="n">
        <f aca="false">Tabla_Simulada!AD701-Tabla_ValidaciónMétodo!AD701</f>
        <v>0</v>
      </c>
      <c r="AD701" s="92" t="n">
        <f aca="false">Tabla_Simulada!AE701-Tabla_ValidaciónMétodo!AE701</f>
        <v>0</v>
      </c>
      <c r="AE701" s="93" t="n">
        <f aca="false">Tabla_Simulada!AF701-Tabla_ValidaciónMétodo!AF701</f>
        <v>0</v>
      </c>
      <c r="AF701" s="92" t="n">
        <f aca="false">Tabla_Simulada!AG701-Tabla_ValidaciónMétodo!AG701</f>
        <v>0</v>
      </c>
      <c r="AG701" s="92" t="n">
        <f aca="false">Tabla_Simulada!AH701-Tabla_ValidaciónMétodo!AH701</f>
        <v>0</v>
      </c>
      <c r="AH701" s="92" t="n">
        <f aca="false">Tabla_Simulada!AI701-Tabla_ValidaciónMétodo!AI701</f>
        <v>0</v>
      </c>
      <c r="AI701" s="92" t="n">
        <f aca="false">Tabla_Simulada!AJ701-Tabla_ValidaciónMétodo!AJ701</f>
        <v>0</v>
      </c>
      <c r="AJ701" s="92" t="n">
        <f aca="false">Tabla_Simulada!AK701-Tabla_ValidaciónMétodo!AK701</f>
        <v>0</v>
      </c>
      <c r="AK701" s="92" t="n">
        <f aca="false">Tabla_Simulada!AL701-Tabla_ValidaciónMétodo!AL701</f>
        <v>0</v>
      </c>
      <c r="AL701" s="92" t="n">
        <f aca="false">Tabla_Simulada!AM701-Tabla_ValidaciónMétodo!AM701</f>
        <v>0</v>
      </c>
      <c r="AM701" s="92" t="n">
        <f aca="false">Tabla_Simulada!AN701-Tabla_ValidaciónMétodo!AN701</f>
        <v>0</v>
      </c>
      <c r="AO701" s="94" t="n">
        <f aca="false">Tabla_Simulada!AP701-Tabla_ValidaciónMétodo!AP701</f>
        <v>0</v>
      </c>
      <c r="AP701" s="81" t="n">
        <f aca="false">Tabla_Simulada!AQ701-Tabla_ValidaciónMétodo!AQ701</f>
        <v>0</v>
      </c>
      <c r="AQ701" s="94" t="n">
        <f aca="false">Tabla_Simulada!AR701-Tabla_ValidaciónMétodo!AR701</f>
        <v>0</v>
      </c>
      <c r="AR701" s="81" t="n">
        <f aca="false">Tabla_Simulada!AS701-Tabla_ValidaciónMétodo!AS701</f>
        <v>0</v>
      </c>
      <c r="AS701" s="94" t="n">
        <f aca="false">Tabla_Simulada!AT701-Tabla_ValidaciónMétodo!AT701</f>
        <v>0</v>
      </c>
      <c r="AT701" s="81" t="n">
        <f aca="false">Tabla_Simulada!AU701-Tabla_ValidaciónMétodo!AU701</f>
        <v>0</v>
      </c>
      <c r="AU701" s="94" t="n">
        <f aca="false">Tabla_Simulada!AV701-Tabla_ValidaciónMétodo!AV701</f>
        <v>0</v>
      </c>
      <c r="AV701" s="81" t="n">
        <f aca="false">Tabla_Simulada!AW701-Tabla_ValidaciónMétodo!AW701</f>
        <v>0</v>
      </c>
      <c r="AW701" s="94" t="n">
        <f aca="false">Tabla_Simulada!AX701-Tabla_ValidaciónMétodo!AX701</f>
        <v>0</v>
      </c>
      <c r="AX701" s="81" t="n">
        <f aca="false">Tabla_Simulada!AY701-Tabla_ValidaciónMétodo!AY701</f>
        <v>0</v>
      </c>
    </row>
    <row r="702" customFormat="false" ht="13.8" hidden="false" customHeight="false" outlineLevel="0" collapsed="false">
      <c r="A702" s="89" t="s">
        <v>66</v>
      </c>
      <c r="B702" s="81" t="n">
        <f aca="false">Tabla_Simulada!B702-Tabla_ValidaciónMétodo!B702</f>
        <v>0</v>
      </c>
      <c r="C702" s="81" t="n">
        <f aca="false">Tabla_Simulada!C702-Tabla_ValidaciónMétodo!C702</f>
        <v>0</v>
      </c>
      <c r="D702" s="81" t="n">
        <f aca="false">Tabla_Simulada!D702-Tabla_ValidaciónMétodo!D702</f>
        <v>0</v>
      </c>
      <c r="E702" s="81" t="n">
        <f aca="false">Tabla_Simulada!E702-Tabla_ValidaciónMétodo!E702</f>
        <v>0</v>
      </c>
      <c r="F702" s="81" t="n">
        <f aca="false">Tabla_Simulada!F702-Tabla_ValidaciónMétodo!F702</f>
        <v>0</v>
      </c>
      <c r="G702" s="81" t="n">
        <f aca="false">Tabla_Simulada!G702-Tabla_ValidaciónMétodo!G702</f>
        <v>0</v>
      </c>
      <c r="H702" s="81" t="n">
        <f aca="false">Tabla_Simulada!H702-Tabla_ValidaciónMétodo!H702</f>
        <v>0</v>
      </c>
      <c r="I702" s="94" t="n">
        <f aca="false">Tabla_Simulada!I702-Tabla_ValidaciónMétodo!I702</f>
        <v>0</v>
      </c>
      <c r="J702" s="81" t="n">
        <f aca="false">Tabla_Simulada!J702-Tabla_ValidaciónMétodo!J702</f>
        <v>0</v>
      </c>
      <c r="K702" s="94" t="n">
        <f aca="false">Tabla_Simulada!K702-Tabla_ValidaciónMétodo!K702</f>
        <v>0</v>
      </c>
      <c r="L702" s="81" t="n">
        <f aca="false">Tabla_Simulada!L702-Tabla_ValidaciónMétodo!L702</f>
        <v>0</v>
      </c>
      <c r="M702" s="94" t="n">
        <f aca="false">Tabla_Simulada!M702-Tabla_ValidaciónMétodo!M702</f>
        <v>0</v>
      </c>
      <c r="N702" s="81" t="n">
        <f aca="false">Tabla_Simulada!N702-Tabla_ValidaciónMétodo!N702</f>
        <v>0</v>
      </c>
      <c r="O702" s="81" t="n">
        <f aca="false">Tabla_Simulada!O702-Tabla_ValidaciónMétodo!O702</f>
        <v>0</v>
      </c>
      <c r="P702" s="81" t="n">
        <f aca="false">Tabla_Simulada!P702-Tabla_ValidaciónMétodo!P702</f>
        <v>0</v>
      </c>
      <c r="Q702" s="81" t="n">
        <f aca="false">Tabla_Simulada!Q702-Tabla_ValidaciónMétodo!Q702</f>
        <v>0</v>
      </c>
      <c r="S702" s="81" t="n">
        <f aca="false">Tabla_Simulada!T702-Tabla_ValidaciónMétodo!T702</f>
        <v>0</v>
      </c>
      <c r="T702" s="81" t="n">
        <f aca="false">Tabla_Simulada!U702-Tabla_ValidaciónMétodo!U702</f>
        <v>0</v>
      </c>
      <c r="U702" s="81" t="n">
        <f aca="false">Tabla_Simulada!V702-Tabla_ValidaciónMétodo!V702</f>
        <v>0</v>
      </c>
      <c r="V702" s="81" t="n">
        <f aca="false">Tabla_Simulada!W702-Tabla_ValidaciónMétodo!W702</f>
        <v>0</v>
      </c>
      <c r="W702" s="81" t="n">
        <f aca="false">Tabla_Simulada!X702-Tabla_ValidaciónMétodo!X702</f>
        <v>0</v>
      </c>
      <c r="X702" s="81" t="n">
        <f aca="false">Tabla_Simulada!Y702-Tabla_ValidaciónMétodo!Y702</f>
        <v>0</v>
      </c>
      <c r="Y702" s="81" t="n">
        <f aca="false">Tabla_Simulada!Z702-Tabla_ValidaciónMétodo!Z702</f>
        <v>0</v>
      </c>
      <c r="Z702" s="81" t="n">
        <f aca="false">Tabla_Simulada!AA702-Tabla_ValidaciónMétodo!AA702</f>
        <v>0</v>
      </c>
      <c r="AC702" s="91" t="n">
        <f aca="false">Tabla_Simulada!AD702-Tabla_ValidaciónMétodo!AD702</f>
        <v>0</v>
      </c>
      <c r="AD702" s="92" t="n">
        <f aca="false">Tabla_Simulada!AE702-Tabla_ValidaciónMétodo!AE702</f>
        <v>0</v>
      </c>
      <c r="AE702" s="93" t="n">
        <f aca="false">Tabla_Simulada!AF702-Tabla_ValidaciónMétodo!AF702</f>
        <v>0</v>
      </c>
      <c r="AF702" s="92" t="n">
        <f aca="false">Tabla_Simulada!AG702-Tabla_ValidaciónMétodo!AG702</f>
        <v>0</v>
      </c>
      <c r="AG702" s="92" t="n">
        <f aca="false">Tabla_Simulada!AH702-Tabla_ValidaciónMétodo!AH702</f>
        <v>0</v>
      </c>
      <c r="AH702" s="92" t="n">
        <f aca="false">Tabla_Simulada!AI702-Tabla_ValidaciónMétodo!AI702</f>
        <v>0</v>
      </c>
      <c r="AI702" s="92" t="n">
        <f aca="false">Tabla_Simulada!AJ702-Tabla_ValidaciónMétodo!AJ702</f>
        <v>0</v>
      </c>
      <c r="AJ702" s="92" t="n">
        <f aca="false">Tabla_Simulada!AK702-Tabla_ValidaciónMétodo!AK702</f>
        <v>0</v>
      </c>
      <c r="AK702" s="92" t="n">
        <f aca="false">Tabla_Simulada!AL702-Tabla_ValidaciónMétodo!AL702</f>
        <v>0</v>
      </c>
      <c r="AL702" s="92" t="n">
        <f aca="false">Tabla_Simulada!AM702-Tabla_ValidaciónMétodo!AM702</f>
        <v>0</v>
      </c>
      <c r="AM702" s="92" t="n">
        <f aca="false">Tabla_Simulada!AN702-Tabla_ValidaciónMétodo!AN702</f>
        <v>0</v>
      </c>
      <c r="AO702" s="94" t="n">
        <f aca="false">Tabla_Simulada!AP702-Tabla_ValidaciónMétodo!AP702</f>
        <v>0</v>
      </c>
      <c r="AP702" s="81" t="n">
        <f aca="false">Tabla_Simulada!AQ702-Tabla_ValidaciónMétodo!AQ702</f>
        <v>0</v>
      </c>
      <c r="AQ702" s="94" t="n">
        <f aca="false">Tabla_Simulada!AR702-Tabla_ValidaciónMétodo!AR702</f>
        <v>0</v>
      </c>
      <c r="AR702" s="81" t="n">
        <f aca="false">Tabla_Simulada!AS702-Tabla_ValidaciónMétodo!AS702</f>
        <v>0</v>
      </c>
      <c r="AS702" s="94" t="n">
        <f aca="false">Tabla_Simulada!AT702-Tabla_ValidaciónMétodo!AT702</f>
        <v>0</v>
      </c>
      <c r="AT702" s="81" t="n">
        <f aca="false">Tabla_Simulada!AU702-Tabla_ValidaciónMétodo!AU702</f>
        <v>0</v>
      </c>
      <c r="AU702" s="94" t="n">
        <f aca="false">Tabla_Simulada!AV702-Tabla_ValidaciónMétodo!AV702</f>
        <v>0</v>
      </c>
      <c r="AV702" s="81" t="n">
        <f aca="false">Tabla_Simulada!AW702-Tabla_ValidaciónMétodo!AW702</f>
        <v>0</v>
      </c>
      <c r="AW702" s="94" t="n">
        <f aca="false">Tabla_Simulada!AX702-Tabla_ValidaciónMétodo!AX702</f>
        <v>0</v>
      </c>
      <c r="AX702" s="81" t="n">
        <f aca="false">Tabla_Simulada!AY702-Tabla_ValidaciónMétodo!AY702</f>
        <v>0</v>
      </c>
    </row>
    <row r="703" customFormat="false" ht="13.8" hidden="false" customHeight="false" outlineLevel="0" collapsed="false">
      <c r="A703" s="89" t="s">
        <v>67</v>
      </c>
      <c r="B703" s="81" t="n">
        <f aca="false">Tabla_Simulada!B703-Tabla_ValidaciónMétodo!B703</f>
        <v>0</v>
      </c>
      <c r="C703" s="81" t="n">
        <f aca="false">Tabla_Simulada!C703-Tabla_ValidaciónMétodo!C703</f>
        <v>0</v>
      </c>
      <c r="D703" s="81" t="n">
        <f aca="false">Tabla_Simulada!D703-Tabla_ValidaciónMétodo!D703</f>
        <v>0</v>
      </c>
      <c r="E703" s="81" t="n">
        <f aca="false">Tabla_Simulada!E703-Tabla_ValidaciónMétodo!E703</f>
        <v>0</v>
      </c>
      <c r="F703" s="81" t="n">
        <f aca="false">Tabla_Simulada!F703-Tabla_ValidaciónMétodo!F703</f>
        <v>0</v>
      </c>
      <c r="G703" s="81" t="n">
        <f aca="false">Tabla_Simulada!G703-Tabla_ValidaciónMétodo!G703</f>
        <v>0</v>
      </c>
      <c r="H703" s="81" t="n">
        <f aca="false">Tabla_Simulada!H703-Tabla_ValidaciónMétodo!H703</f>
        <v>0</v>
      </c>
      <c r="I703" s="94" t="n">
        <f aca="false">Tabla_Simulada!I703-Tabla_ValidaciónMétodo!I703</f>
        <v>0</v>
      </c>
      <c r="J703" s="81" t="n">
        <f aca="false">Tabla_Simulada!J703-Tabla_ValidaciónMétodo!J703</f>
        <v>0</v>
      </c>
      <c r="K703" s="94" t="n">
        <f aca="false">Tabla_Simulada!K703-Tabla_ValidaciónMétodo!K703</f>
        <v>0</v>
      </c>
      <c r="L703" s="81" t="n">
        <f aca="false">Tabla_Simulada!L703-Tabla_ValidaciónMétodo!L703</f>
        <v>0</v>
      </c>
      <c r="M703" s="94" t="n">
        <f aca="false">Tabla_Simulada!M703-Tabla_ValidaciónMétodo!M703</f>
        <v>0</v>
      </c>
      <c r="N703" s="81" t="n">
        <f aca="false">Tabla_Simulada!N703-Tabla_ValidaciónMétodo!N703</f>
        <v>0</v>
      </c>
      <c r="O703" s="81" t="n">
        <f aca="false">Tabla_Simulada!O703-Tabla_ValidaciónMétodo!O703</f>
        <v>0</v>
      </c>
      <c r="P703" s="81" t="n">
        <f aca="false">Tabla_Simulada!P703-Tabla_ValidaciónMétodo!P703</f>
        <v>0</v>
      </c>
      <c r="Q703" s="81" t="n">
        <f aca="false">Tabla_Simulada!Q703-Tabla_ValidaciónMétodo!Q703</f>
        <v>0</v>
      </c>
      <c r="S703" s="81" t="n">
        <f aca="false">Tabla_Simulada!T703-Tabla_ValidaciónMétodo!T703</f>
        <v>0</v>
      </c>
      <c r="T703" s="81" t="n">
        <f aca="false">Tabla_Simulada!U703-Tabla_ValidaciónMétodo!U703</f>
        <v>0</v>
      </c>
      <c r="U703" s="81" t="n">
        <f aca="false">Tabla_Simulada!V703-Tabla_ValidaciónMétodo!V703</f>
        <v>0</v>
      </c>
      <c r="V703" s="81" t="n">
        <f aca="false">Tabla_Simulada!W703-Tabla_ValidaciónMétodo!W703</f>
        <v>0</v>
      </c>
      <c r="W703" s="81" t="n">
        <f aca="false">Tabla_Simulada!X703-Tabla_ValidaciónMétodo!X703</f>
        <v>0</v>
      </c>
      <c r="X703" s="81" t="n">
        <f aca="false">Tabla_Simulada!Y703-Tabla_ValidaciónMétodo!Y703</f>
        <v>0</v>
      </c>
      <c r="Y703" s="81" t="n">
        <f aca="false">Tabla_Simulada!Z703-Tabla_ValidaciónMétodo!Z703</f>
        <v>0</v>
      </c>
      <c r="Z703" s="81" t="n">
        <f aca="false">Tabla_Simulada!AA703-Tabla_ValidaciónMétodo!AA703</f>
        <v>0</v>
      </c>
      <c r="AC703" s="91" t="n">
        <f aca="false">Tabla_Simulada!AD703-Tabla_ValidaciónMétodo!AD703</f>
        <v>0</v>
      </c>
      <c r="AD703" s="92" t="n">
        <f aca="false">Tabla_Simulada!AE703-Tabla_ValidaciónMétodo!AE703</f>
        <v>0</v>
      </c>
      <c r="AE703" s="93" t="n">
        <f aca="false">Tabla_Simulada!AF703-Tabla_ValidaciónMétodo!AF703</f>
        <v>0</v>
      </c>
      <c r="AF703" s="92" t="n">
        <f aca="false">Tabla_Simulada!AG703-Tabla_ValidaciónMétodo!AG703</f>
        <v>0</v>
      </c>
      <c r="AG703" s="92" t="n">
        <f aca="false">Tabla_Simulada!AH703-Tabla_ValidaciónMétodo!AH703</f>
        <v>0</v>
      </c>
      <c r="AH703" s="92" t="n">
        <f aca="false">Tabla_Simulada!AI703-Tabla_ValidaciónMétodo!AI703</f>
        <v>0</v>
      </c>
      <c r="AI703" s="92" t="n">
        <f aca="false">Tabla_Simulada!AJ703-Tabla_ValidaciónMétodo!AJ703</f>
        <v>0</v>
      </c>
      <c r="AJ703" s="92" t="n">
        <f aca="false">Tabla_Simulada!AK703-Tabla_ValidaciónMétodo!AK703</f>
        <v>0</v>
      </c>
      <c r="AK703" s="92" t="n">
        <f aca="false">Tabla_Simulada!AL703-Tabla_ValidaciónMétodo!AL703</f>
        <v>0</v>
      </c>
      <c r="AL703" s="92" t="n">
        <f aca="false">Tabla_Simulada!AM703-Tabla_ValidaciónMétodo!AM703</f>
        <v>0</v>
      </c>
      <c r="AM703" s="92" t="n">
        <f aca="false">Tabla_Simulada!AN703-Tabla_ValidaciónMétodo!AN703</f>
        <v>0</v>
      </c>
      <c r="AO703" s="94" t="n">
        <f aca="false">Tabla_Simulada!AP703-Tabla_ValidaciónMétodo!AP703</f>
        <v>0</v>
      </c>
      <c r="AP703" s="81" t="n">
        <f aca="false">Tabla_Simulada!AQ703-Tabla_ValidaciónMétodo!AQ703</f>
        <v>0</v>
      </c>
      <c r="AQ703" s="94" t="n">
        <f aca="false">Tabla_Simulada!AR703-Tabla_ValidaciónMétodo!AR703</f>
        <v>0</v>
      </c>
      <c r="AR703" s="81" t="n">
        <f aca="false">Tabla_Simulada!AS703-Tabla_ValidaciónMétodo!AS703</f>
        <v>0</v>
      </c>
      <c r="AS703" s="94" t="n">
        <f aca="false">Tabla_Simulada!AT703-Tabla_ValidaciónMétodo!AT703</f>
        <v>0</v>
      </c>
      <c r="AT703" s="81" t="n">
        <f aca="false">Tabla_Simulada!AU703-Tabla_ValidaciónMétodo!AU703</f>
        <v>0</v>
      </c>
      <c r="AU703" s="94" t="n">
        <f aca="false">Tabla_Simulada!AV703-Tabla_ValidaciónMétodo!AV703</f>
        <v>0</v>
      </c>
      <c r="AV703" s="81" t="n">
        <f aca="false">Tabla_Simulada!AW703-Tabla_ValidaciónMétodo!AW703</f>
        <v>0</v>
      </c>
      <c r="AW703" s="94" t="n">
        <f aca="false">Tabla_Simulada!AX703-Tabla_ValidaciónMétodo!AX703</f>
        <v>0</v>
      </c>
      <c r="AX703" s="81" t="n">
        <f aca="false">Tabla_Simulada!AY703-Tabla_ValidaciónMétodo!AY703</f>
        <v>0</v>
      </c>
    </row>
    <row r="704" customFormat="false" ht="13.8" hidden="false" customHeight="false" outlineLevel="0" collapsed="false">
      <c r="A704" s="89" t="s">
        <v>68</v>
      </c>
      <c r="B704" s="81" t="n">
        <f aca="false">Tabla_Simulada!B704-Tabla_ValidaciónMétodo!B704</f>
        <v>0</v>
      </c>
      <c r="C704" s="81" t="n">
        <f aca="false">Tabla_Simulada!C704-Tabla_ValidaciónMétodo!C704</f>
        <v>0</v>
      </c>
      <c r="D704" s="81" t="n">
        <f aca="false">Tabla_Simulada!D704-Tabla_ValidaciónMétodo!D704</f>
        <v>0</v>
      </c>
      <c r="E704" s="81" t="n">
        <f aca="false">Tabla_Simulada!E704-Tabla_ValidaciónMétodo!E704</f>
        <v>0</v>
      </c>
      <c r="F704" s="81" t="n">
        <f aca="false">Tabla_Simulada!F704-Tabla_ValidaciónMétodo!F704</f>
        <v>0</v>
      </c>
      <c r="G704" s="81" t="n">
        <f aca="false">Tabla_Simulada!G704-Tabla_ValidaciónMétodo!G704</f>
        <v>0</v>
      </c>
      <c r="H704" s="81" t="n">
        <f aca="false">Tabla_Simulada!H704-Tabla_ValidaciónMétodo!H704</f>
        <v>0</v>
      </c>
      <c r="I704" s="94" t="n">
        <f aca="false">Tabla_Simulada!I704-Tabla_ValidaciónMétodo!I704</f>
        <v>0</v>
      </c>
      <c r="J704" s="81" t="n">
        <f aca="false">Tabla_Simulada!J704-Tabla_ValidaciónMétodo!J704</f>
        <v>0</v>
      </c>
      <c r="K704" s="94" t="n">
        <f aca="false">Tabla_Simulada!K704-Tabla_ValidaciónMétodo!K704</f>
        <v>0</v>
      </c>
      <c r="L704" s="81" t="n">
        <f aca="false">Tabla_Simulada!L704-Tabla_ValidaciónMétodo!L704</f>
        <v>0</v>
      </c>
      <c r="M704" s="94" t="n">
        <f aca="false">Tabla_Simulada!M704-Tabla_ValidaciónMétodo!M704</f>
        <v>0</v>
      </c>
      <c r="N704" s="81" t="n">
        <f aca="false">Tabla_Simulada!N704-Tabla_ValidaciónMétodo!N704</f>
        <v>0</v>
      </c>
      <c r="O704" s="81" t="n">
        <f aca="false">Tabla_Simulada!O704-Tabla_ValidaciónMétodo!O704</f>
        <v>0</v>
      </c>
      <c r="P704" s="81" t="n">
        <f aca="false">Tabla_Simulada!P704-Tabla_ValidaciónMétodo!P704</f>
        <v>0</v>
      </c>
      <c r="Q704" s="81" t="n">
        <f aca="false">Tabla_Simulada!Q704-Tabla_ValidaciónMétodo!Q704</f>
        <v>0</v>
      </c>
      <c r="S704" s="81" t="n">
        <f aca="false">Tabla_Simulada!T704-Tabla_ValidaciónMétodo!T704</f>
        <v>0</v>
      </c>
      <c r="T704" s="81" t="n">
        <f aca="false">Tabla_Simulada!U704-Tabla_ValidaciónMétodo!U704</f>
        <v>0</v>
      </c>
      <c r="U704" s="81" t="n">
        <f aca="false">Tabla_Simulada!V704-Tabla_ValidaciónMétodo!V704</f>
        <v>0</v>
      </c>
      <c r="V704" s="81" t="n">
        <f aca="false">Tabla_Simulada!W704-Tabla_ValidaciónMétodo!W704</f>
        <v>0</v>
      </c>
      <c r="W704" s="81" t="n">
        <f aca="false">Tabla_Simulada!X704-Tabla_ValidaciónMétodo!X704</f>
        <v>0</v>
      </c>
      <c r="X704" s="81" t="n">
        <f aca="false">Tabla_Simulada!Y704-Tabla_ValidaciónMétodo!Y704</f>
        <v>0</v>
      </c>
      <c r="Y704" s="81" t="n">
        <f aca="false">Tabla_Simulada!Z704-Tabla_ValidaciónMétodo!Z704</f>
        <v>0</v>
      </c>
      <c r="Z704" s="81" t="n">
        <f aca="false">Tabla_Simulada!AA704-Tabla_ValidaciónMétodo!AA704</f>
        <v>0</v>
      </c>
      <c r="AC704" s="91" t="n">
        <f aca="false">Tabla_Simulada!AD704-Tabla_ValidaciónMétodo!AD704</f>
        <v>0</v>
      </c>
      <c r="AD704" s="92" t="n">
        <f aca="false">Tabla_Simulada!AE704-Tabla_ValidaciónMétodo!AE704</f>
        <v>0</v>
      </c>
      <c r="AE704" s="93" t="n">
        <f aca="false">Tabla_Simulada!AF704-Tabla_ValidaciónMétodo!AF704</f>
        <v>0</v>
      </c>
      <c r="AF704" s="92" t="n">
        <f aca="false">Tabla_Simulada!AG704-Tabla_ValidaciónMétodo!AG704</f>
        <v>0</v>
      </c>
      <c r="AG704" s="92" t="n">
        <f aca="false">Tabla_Simulada!AH704-Tabla_ValidaciónMétodo!AH704</f>
        <v>0</v>
      </c>
      <c r="AH704" s="92" t="n">
        <f aca="false">Tabla_Simulada!AI704-Tabla_ValidaciónMétodo!AI704</f>
        <v>0</v>
      </c>
      <c r="AI704" s="92" t="n">
        <f aca="false">Tabla_Simulada!AJ704-Tabla_ValidaciónMétodo!AJ704</f>
        <v>0</v>
      </c>
      <c r="AJ704" s="92" t="n">
        <f aca="false">Tabla_Simulada!AK704-Tabla_ValidaciónMétodo!AK704</f>
        <v>0</v>
      </c>
      <c r="AK704" s="92" t="n">
        <f aca="false">Tabla_Simulada!AL704-Tabla_ValidaciónMétodo!AL704</f>
        <v>0</v>
      </c>
      <c r="AL704" s="92" t="n">
        <f aca="false">Tabla_Simulada!AM704-Tabla_ValidaciónMétodo!AM704</f>
        <v>0</v>
      </c>
      <c r="AM704" s="92" t="n">
        <f aca="false">Tabla_Simulada!AN704-Tabla_ValidaciónMétodo!AN704</f>
        <v>0</v>
      </c>
      <c r="AO704" s="94" t="n">
        <f aca="false">Tabla_Simulada!AP704-Tabla_ValidaciónMétodo!AP704</f>
        <v>0</v>
      </c>
      <c r="AP704" s="81" t="n">
        <f aca="false">Tabla_Simulada!AQ704-Tabla_ValidaciónMétodo!AQ704</f>
        <v>0</v>
      </c>
      <c r="AQ704" s="94" t="n">
        <f aca="false">Tabla_Simulada!AR704-Tabla_ValidaciónMétodo!AR704</f>
        <v>0</v>
      </c>
      <c r="AR704" s="81" t="n">
        <f aca="false">Tabla_Simulada!AS704-Tabla_ValidaciónMétodo!AS704</f>
        <v>0</v>
      </c>
      <c r="AS704" s="94" t="n">
        <f aca="false">Tabla_Simulada!AT704-Tabla_ValidaciónMétodo!AT704</f>
        <v>0</v>
      </c>
      <c r="AT704" s="81" t="n">
        <f aca="false">Tabla_Simulada!AU704-Tabla_ValidaciónMétodo!AU704</f>
        <v>0</v>
      </c>
      <c r="AU704" s="94" t="n">
        <f aca="false">Tabla_Simulada!AV704-Tabla_ValidaciónMétodo!AV704</f>
        <v>0</v>
      </c>
      <c r="AV704" s="81" t="n">
        <f aca="false">Tabla_Simulada!AW704-Tabla_ValidaciónMétodo!AW704</f>
        <v>0</v>
      </c>
      <c r="AW704" s="94" t="n">
        <f aca="false">Tabla_Simulada!AX704-Tabla_ValidaciónMétodo!AX704</f>
        <v>0</v>
      </c>
      <c r="AX704" s="81" t="n">
        <f aca="false">Tabla_Simulada!AY704-Tabla_ValidaciónMétodo!AY704</f>
        <v>0</v>
      </c>
    </row>
    <row r="705" customFormat="false" ht="13.8" hidden="false" customHeight="false" outlineLevel="0" collapsed="false">
      <c r="A705" s="104" t="s">
        <v>71</v>
      </c>
      <c r="B705" s="108" t="n">
        <f aca="false">Tabla_Simulada!B705-Tabla_ValidaciónMétodo!B705</f>
        <v>0</v>
      </c>
      <c r="C705" s="108" t="n">
        <f aca="false">Tabla_Simulada!C705-Tabla_ValidaciónMétodo!C705</f>
        <v>0</v>
      </c>
      <c r="D705" s="108" t="n">
        <f aca="false">Tabla_Simulada!D705-Tabla_ValidaciónMétodo!D705</f>
        <v>0</v>
      </c>
      <c r="E705" s="108" t="n">
        <f aca="false">Tabla_Simulada!E705-Tabla_ValidaciónMétodo!E705</f>
        <v>0</v>
      </c>
      <c r="F705" s="108" t="n">
        <f aca="false">Tabla_Simulada!F705-Tabla_ValidaciónMétodo!F705</f>
        <v>0</v>
      </c>
      <c r="G705" s="108" t="n">
        <f aca="false">Tabla_Simulada!G705-Tabla_ValidaciónMétodo!G705</f>
        <v>0</v>
      </c>
      <c r="H705" s="108" t="n">
        <f aca="false">Tabla_Simulada!H705-Tabla_ValidaciónMétodo!H705</f>
        <v>0</v>
      </c>
      <c r="I705" s="116" t="n">
        <f aca="false">Tabla_Simulada!I705-Tabla_ValidaciónMétodo!I705</f>
        <v>0</v>
      </c>
      <c r="J705" s="108" t="n">
        <f aca="false">Tabla_Simulada!J705-Tabla_ValidaciónMétodo!J705</f>
        <v>0</v>
      </c>
      <c r="K705" s="116" t="n">
        <f aca="false">Tabla_Simulada!K705-Tabla_ValidaciónMétodo!K705</f>
        <v>0</v>
      </c>
      <c r="L705" s="108" t="n">
        <f aca="false">Tabla_Simulada!L705-Tabla_ValidaciónMétodo!L705</f>
        <v>0</v>
      </c>
      <c r="M705" s="116" t="n">
        <f aca="false">Tabla_Simulada!M705-Tabla_ValidaciónMétodo!M705</f>
        <v>0</v>
      </c>
      <c r="N705" s="108" t="n">
        <f aca="false">Tabla_Simulada!N705-Tabla_ValidaciónMétodo!N705</f>
        <v>0</v>
      </c>
      <c r="O705" s="108" t="n">
        <f aca="false">Tabla_Simulada!P705-Tabla_ValidaciónMétodo!P705</f>
        <v>0</v>
      </c>
      <c r="P705" s="108" t="n">
        <f aca="false">Tabla_Simulada!Q705-Tabla_ValidaciónMétodo!Q705</f>
        <v>0</v>
      </c>
      <c r="Q705" s="108" t="n">
        <f aca="false">Tabla_Simulada!R705-Tabla_ValidaciónMétodo!R705</f>
        <v>0</v>
      </c>
      <c r="S705" s="108" t="n">
        <f aca="false">Tabla_Simulada!T705-Tabla_ValidaciónMétodo!T705</f>
        <v>0</v>
      </c>
      <c r="T705" s="108" t="n">
        <f aca="false">Tabla_Simulada!U705-Tabla_ValidaciónMétodo!U705</f>
        <v>0</v>
      </c>
      <c r="U705" s="108" t="n">
        <f aca="false">Tabla_Simulada!V705-Tabla_ValidaciónMétodo!V705</f>
        <v>0</v>
      </c>
      <c r="V705" s="108" t="n">
        <f aca="false">Tabla_Simulada!W705-Tabla_ValidaciónMétodo!W705</f>
        <v>0</v>
      </c>
      <c r="W705" s="108" t="n">
        <f aca="false">Tabla_Simulada!X705-Tabla_ValidaciónMétodo!X705</f>
        <v>0</v>
      </c>
      <c r="X705" s="108" t="n">
        <f aca="false">Tabla_Simulada!Y705-Tabla_ValidaciónMétodo!Y705</f>
        <v>0</v>
      </c>
      <c r="Y705" s="108" t="n">
        <f aca="false">Tabla_Simulada!Z705-Tabla_ValidaciónMétodo!Z705</f>
        <v>0</v>
      </c>
      <c r="Z705" s="108" t="n">
        <f aca="false">Tabla_Simulada!AA705-Tabla_ValidaciónMétodo!AA705</f>
        <v>0</v>
      </c>
      <c r="AB705" s="112" t="s">
        <v>295</v>
      </c>
      <c r="AC705" s="112" t="n">
        <f aca="false">Tabla_Simulada!AD705-Tabla_ValidaciónMétodo!AD705</f>
        <v>0</v>
      </c>
      <c r="AD705" s="111"/>
      <c r="AE705" s="113" t="n">
        <f aca="false">Tabla_Simulada!AF705-Tabla_ValidaciónMétodo!AF705</f>
        <v>0</v>
      </c>
      <c r="AF705" s="111"/>
      <c r="AG705" s="114" t="n">
        <f aca="false">Tabla_Simulada!AH705-Tabla_ValidaciónMétodo!AH705</f>
        <v>0</v>
      </c>
      <c r="AH705" s="111"/>
      <c r="AI705" s="114" t="n">
        <f aca="false">Tabla_Simulada!AJ705-Tabla_ValidaciónMétodo!AJ705</f>
        <v>0</v>
      </c>
      <c r="AJ705" s="111"/>
      <c r="AK705" s="114" t="n">
        <f aca="false">Tabla_Simulada!AL705-Tabla_ValidaciónMétodo!AL705</f>
        <v>0</v>
      </c>
      <c r="AL705" s="115"/>
      <c r="AM705" s="114" t="n">
        <f aca="false">Tabla_Simulada!AN705-Tabla_ValidaciónMétodo!AN705</f>
        <v>0</v>
      </c>
      <c r="AO705" s="116" t="n">
        <f aca="false">Tabla_Simulada!AP705-Tabla_ValidaciónMétodo!AP705</f>
        <v>0</v>
      </c>
      <c r="AP705" s="108" t="n">
        <f aca="false">Tabla_Simulada!AQ705-Tabla_ValidaciónMétodo!AQ705</f>
        <v>0</v>
      </c>
      <c r="AQ705" s="116" t="n">
        <f aca="false">Tabla_Simulada!AR705-Tabla_ValidaciónMétodo!AR705</f>
        <v>0</v>
      </c>
      <c r="AR705" s="108" t="n">
        <f aca="false">Tabla_Simulada!AS705-Tabla_ValidaciónMétodo!AS705</f>
        <v>0</v>
      </c>
      <c r="AS705" s="116" t="n">
        <f aca="false">Tabla_Simulada!AT705-Tabla_ValidaciónMétodo!AT705</f>
        <v>0</v>
      </c>
      <c r="AT705" s="108" t="n">
        <f aca="false">Tabla_Simulada!AU705-Tabla_ValidaciónMétodo!AU705</f>
        <v>0</v>
      </c>
      <c r="AU705" s="116" t="n">
        <f aca="false">Tabla_Simulada!AV705-Tabla_ValidaciónMétodo!AV705</f>
        <v>0</v>
      </c>
      <c r="AV705" s="108" t="n">
        <f aca="false">Tabla_Simulada!AW705-Tabla_ValidaciónMétodo!AW705</f>
        <v>0</v>
      </c>
      <c r="AW705" s="116" t="n">
        <f aca="false">Tabla_Simulada!AX705-Tabla_ValidaciónMétodo!AX705</f>
        <v>0</v>
      </c>
      <c r="AX705" s="108" t="n">
        <f aca="false">Tabla_Simulada!AY705-Tabla_ValidaciónMétodo!AY705</f>
        <v>0</v>
      </c>
    </row>
    <row r="706" customFormat="false" ht="13.8" hidden="false" customHeight="false" outlineLevel="0" collapsed="false">
      <c r="A706" s="57" t="s">
        <v>72</v>
      </c>
      <c r="AB706" s="112" t="s">
        <v>296</v>
      </c>
      <c r="AC706" s="112" t="n">
        <f aca="false">Tabla_Simulada!AD706-Tabla_ValidaciónMétodo!AD706</f>
        <v>0</v>
      </c>
      <c r="AD706" s="111"/>
      <c r="AE706" s="113" t="n">
        <f aca="false">Tabla_Simulada!AF706-Tabla_ValidaciónMétodo!AF706</f>
        <v>0</v>
      </c>
      <c r="AF706" s="111"/>
      <c r="AG706" s="114" t="n">
        <f aca="false">Tabla_Simulada!AH706-Tabla_ValidaciónMétodo!AH706</f>
        <v>0</v>
      </c>
      <c r="AH706" s="111"/>
      <c r="AI706" s="114" t="n">
        <f aca="false">Tabla_Simulada!AJ706-Tabla_ValidaciónMétodo!AJ706</f>
        <v>0</v>
      </c>
      <c r="AJ706" s="111"/>
      <c r="AK706" s="114" t="n">
        <f aca="false">Tabla_Simulada!AL706-Tabla_ValidaciónMétodo!AL706</f>
        <v>0</v>
      </c>
      <c r="AL706" s="111"/>
      <c r="AM706" s="114"/>
    </row>
    <row r="707" customFormat="false" ht="13.8" hidden="false" customHeight="false" outlineLevel="0" collapsed="false">
      <c r="A707" s="57" t="s">
        <v>196</v>
      </c>
    </row>
    <row r="711" customFormat="false" ht="13.8" hidden="false" customHeight="false" outlineLevel="0" collapsed="false">
      <c r="A711" s="16" t="str">
        <f aca="false">"Tabla " &amp; TEXT((ROW()+24) / 35, "0")</f>
        <v>Tabla 21</v>
      </c>
      <c r="B711" s="16"/>
      <c r="C711" s="16"/>
      <c r="D711" s="16"/>
      <c r="E711" s="16"/>
      <c r="F711" s="16"/>
      <c r="G711" s="16"/>
      <c r="H711" s="16"/>
      <c r="I711" s="16"/>
      <c r="J711" s="16"/>
      <c r="S711" s="189"/>
      <c r="T711" s="189"/>
      <c r="U711" s="189"/>
      <c r="V711" s="189"/>
      <c r="W711" s="189"/>
      <c r="X711" s="189"/>
      <c r="Y711" s="189"/>
      <c r="Z711" s="189"/>
    </row>
    <row r="712" customFormat="false" ht="13.8" hidden="false" customHeight="false" outlineLevel="0" collapsed="false">
      <c r="A712" s="16" t="s">
        <v>253</v>
      </c>
      <c r="B712" s="16"/>
      <c r="C712" s="16"/>
      <c r="D712" s="16"/>
      <c r="E712" s="16"/>
      <c r="F712" s="16"/>
      <c r="G712" s="16"/>
      <c r="H712" s="16"/>
      <c r="I712" s="16"/>
      <c r="J712" s="16"/>
      <c r="S712" s="189"/>
      <c r="T712" s="189"/>
      <c r="U712" s="189"/>
      <c r="V712" s="189"/>
      <c r="W712" s="189"/>
      <c r="X712" s="189"/>
      <c r="Y712" s="189"/>
      <c r="Z712" s="189"/>
    </row>
    <row r="713" customFormat="false" ht="15.8" hidden="false" customHeight="true" outlineLevel="0" collapsed="false">
      <c r="A713" s="66" t="s">
        <v>30</v>
      </c>
      <c r="B713" s="136" t="s">
        <v>275</v>
      </c>
      <c r="C713" s="136"/>
      <c r="D713" s="136"/>
      <c r="E713" s="136"/>
      <c r="F713" s="136"/>
      <c r="G713" s="136"/>
      <c r="H713" s="136"/>
      <c r="I713" s="69" t="s">
        <v>32</v>
      </c>
      <c r="J713" s="69" t="s">
        <v>33</v>
      </c>
      <c r="K713" s="69" t="s">
        <v>276</v>
      </c>
      <c r="L713" s="69" t="s">
        <v>277</v>
      </c>
      <c r="M713" s="69" t="s">
        <v>278</v>
      </c>
      <c r="N713" s="69" t="s">
        <v>34</v>
      </c>
      <c r="O713" s="69" t="s">
        <v>280</v>
      </c>
      <c r="P713" s="69" t="s">
        <v>281</v>
      </c>
      <c r="Q713" s="69" t="s">
        <v>282</v>
      </c>
      <c r="S713" s="136" t="s">
        <v>275</v>
      </c>
      <c r="T713" s="136"/>
      <c r="U713" s="136"/>
      <c r="V713" s="136"/>
      <c r="W713" s="136"/>
      <c r="X713" s="136"/>
      <c r="Y713" s="136"/>
      <c r="Z713" s="136"/>
      <c r="AC713" s="73" t="s">
        <v>284</v>
      </c>
      <c r="AD713" s="73"/>
      <c r="AE713" s="73" t="s">
        <v>285</v>
      </c>
      <c r="AF713" s="73"/>
      <c r="AG713" s="73" t="s">
        <v>286</v>
      </c>
      <c r="AH713" s="73"/>
      <c r="AI713" s="73" t="s">
        <v>287</v>
      </c>
      <c r="AJ713" s="73"/>
      <c r="AK713" s="73" t="s">
        <v>288</v>
      </c>
      <c r="AL713" s="73"/>
      <c r="AM713" s="74" t="s">
        <v>289</v>
      </c>
      <c r="AO713" s="73" t="s">
        <v>284</v>
      </c>
      <c r="AP713" s="73"/>
      <c r="AQ713" s="73" t="s">
        <v>285</v>
      </c>
      <c r="AR713" s="73"/>
      <c r="AS713" s="73" t="s">
        <v>286</v>
      </c>
      <c r="AT713" s="73"/>
      <c r="AU713" s="73" t="s">
        <v>287</v>
      </c>
      <c r="AV713" s="73"/>
      <c r="AW713" s="74" t="s">
        <v>288</v>
      </c>
      <c r="AX713" s="74"/>
    </row>
    <row r="714" customFormat="false" ht="37.75" hidden="false" customHeight="false" outlineLevel="0" collapsed="false">
      <c r="A714" s="66"/>
      <c r="B714" s="137" t="s">
        <v>222</v>
      </c>
      <c r="C714" s="137" t="s">
        <v>223</v>
      </c>
      <c r="D714" s="137" t="s">
        <v>224</v>
      </c>
      <c r="E714" s="137" t="s">
        <v>225</v>
      </c>
      <c r="F714" s="137" t="s">
        <v>226</v>
      </c>
      <c r="G714" s="137" t="s">
        <v>227</v>
      </c>
      <c r="H714" s="137" t="s">
        <v>228</v>
      </c>
      <c r="I714" s="69"/>
      <c r="J714" s="69"/>
      <c r="K714" s="69"/>
      <c r="L714" s="69"/>
      <c r="M714" s="69"/>
      <c r="N714" s="69"/>
      <c r="O714" s="69"/>
      <c r="P714" s="69"/>
      <c r="Q714" s="69"/>
      <c r="S714" s="137" t="s">
        <v>222</v>
      </c>
      <c r="T714" s="137" t="s">
        <v>223</v>
      </c>
      <c r="U714" s="137" t="s">
        <v>224</v>
      </c>
      <c r="V714" s="137" t="s">
        <v>225</v>
      </c>
      <c r="W714" s="137" t="s">
        <v>226</v>
      </c>
      <c r="X714" s="137" t="s">
        <v>227</v>
      </c>
      <c r="Y714" s="137" t="s">
        <v>228</v>
      </c>
      <c r="Z714" s="69" t="s">
        <v>43</v>
      </c>
      <c r="AC714" s="73" t="s">
        <v>290</v>
      </c>
      <c r="AD714" s="73" t="s">
        <v>291</v>
      </c>
      <c r="AE714" s="73" t="s">
        <v>290</v>
      </c>
      <c r="AF714" s="73" t="s">
        <v>291</v>
      </c>
      <c r="AG714" s="73" t="s">
        <v>290</v>
      </c>
      <c r="AH714" s="73" t="s">
        <v>291</v>
      </c>
      <c r="AI714" s="73" t="s">
        <v>290</v>
      </c>
      <c r="AJ714" s="73" t="s">
        <v>291</v>
      </c>
      <c r="AK714" s="73" t="s">
        <v>290</v>
      </c>
      <c r="AL714" s="73" t="s">
        <v>291</v>
      </c>
      <c r="AM714" s="75" t="s">
        <v>292</v>
      </c>
      <c r="AO714" s="73" t="s">
        <v>293</v>
      </c>
      <c r="AP714" s="73" t="s">
        <v>294</v>
      </c>
      <c r="AQ714" s="73" t="s">
        <v>293</v>
      </c>
      <c r="AR714" s="73" t="s">
        <v>294</v>
      </c>
      <c r="AS714" s="73" t="s">
        <v>293</v>
      </c>
      <c r="AT714" s="73" t="s">
        <v>294</v>
      </c>
      <c r="AU714" s="73" t="s">
        <v>293</v>
      </c>
      <c r="AV714" s="73" t="s">
        <v>294</v>
      </c>
      <c r="AW714" s="73" t="s">
        <v>293</v>
      </c>
      <c r="AX714" s="75" t="s">
        <v>294</v>
      </c>
      <c r="AY714" s="138" t="s">
        <v>298</v>
      </c>
    </row>
    <row r="715" customFormat="false" ht="13.8" hidden="false" customHeight="false" outlineLevel="0" collapsed="false">
      <c r="A715" s="76" t="s">
        <v>44</v>
      </c>
      <c r="B715" s="79" t="n">
        <f aca="false">Tabla_Simulada!B715-Tabla_ValidaciónMétodo!B715</f>
        <v>0</v>
      </c>
      <c r="C715" s="79" t="n">
        <f aca="false">Tabla_Simulada!C715-Tabla_ValidaciónMétodo!C715</f>
        <v>0</v>
      </c>
      <c r="D715" s="79" t="n">
        <f aca="false">Tabla_Simulada!D715-Tabla_ValidaciónMétodo!D715</f>
        <v>0</v>
      </c>
      <c r="E715" s="79" t="n">
        <f aca="false">Tabla_Simulada!E715-Tabla_ValidaciónMétodo!E715</f>
        <v>0</v>
      </c>
      <c r="F715" s="79" t="n">
        <f aca="false">Tabla_Simulada!F715-Tabla_ValidaciónMétodo!F715</f>
        <v>0</v>
      </c>
      <c r="G715" s="79" t="n">
        <f aca="false">Tabla_Simulada!G715-Tabla_ValidaciónMétodo!G715</f>
        <v>0</v>
      </c>
      <c r="H715" s="79" t="n">
        <f aca="false">Tabla_Simulada!H715-Tabla_ValidaciónMétodo!H715</f>
        <v>0</v>
      </c>
      <c r="I715" s="88" t="n">
        <f aca="false">Tabla_Simulada!I715-Tabla_ValidaciónMétodo!I715</f>
        <v>0</v>
      </c>
      <c r="J715" s="79" t="n">
        <f aca="false">Tabla_Simulada!J715-Tabla_ValidaciónMétodo!J715</f>
        <v>0</v>
      </c>
      <c r="K715" s="88" t="n">
        <f aca="false">Tabla_Simulada!K715-Tabla_ValidaciónMétodo!K715</f>
        <v>0</v>
      </c>
      <c r="L715" s="81" t="n">
        <f aca="false">Tabla_Simulada!L715-Tabla_ValidaciónMétodo!L715</f>
        <v>0</v>
      </c>
      <c r="M715" s="94" t="n">
        <f aca="false">Tabla_Simulada!M715-Tabla_ValidaciónMétodo!M715</f>
        <v>0</v>
      </c>
      <c r="N715" s="81" t="n">
        <f aca="false">Tabla_Simulada!N715-Tabla_ValidaciónMétodo!N715</f>
        <v>0</v>
      </c>
      <c r="O715" s="81" t="n">
        <f aca="false">Tabla_Simulada!O715-Tabla_ValidaciónMétodo!O715</f>
        <v>0</v>
      </c>
      <c r="P715" s="81" t="n">
        <f aca="false">Tabla_Simulada!P715-Tabla_ValidaciónMétodo!P715</f>
        <v>0</v>
      </c>
      <c r="Q715" s="81" t="n">
        <f aca="false">Tabla_Simulada!Q715-Tabla_ValidaciónMétodo!Q715</f>
        <v>0</v>
      </c>
      <c r="S715" s="79" t="n">
        <f aca="false">Tabla_Simulada!T715-Tabla_ValidaciónMétodo!T715</f>
        <v>0</v>
      </c>
      <c r="T715" s="79" t="n">
        <f aca="false">Tabla_Simulada!U715-Tabla_ValidaciónMétodo!U715</f>
        <v>0</v>
      </c>
      <c r="U715" s="79" t="n">
        <f aca="false">Tabla_Simulada!V715-Tabla_ValidaciónMétodo!V715</f>
        <v>0</v>
      </c>
      <c r="V715" s="79" t="n">
        <f aca="false">Tabla_Simulada!W715-Tabla_ValidaciónMétodo!W715</f>
        <v>0</v>
      </c>
      <c r="W715" s="79" t="n">
        <f aca="false">Tabla_Simulada!X715-Tabla_ValidaciónMétodo!X715</f>
        <v>0</v>
      </c>
      <c r="X715" s="79" t="n">
        <f aca="false">Tabla_Simulada!Y715-Tabla_ValidaciónMétodo!Y715</f>
        <v>0</v>
      </c>
      <c r="Y715" s="79" t="n">
        <f aca="false">Tabla_Simulada!Z715-Tabla_ValidaciónMétodo!Z715</f>
        <v>0</v>
      </c>
      <c r="Z715" s="79" t="n">
        <f aca="false">Tabla_Simulada!AA715-Tabla_ValidaciónMétodo!AA715</f>
        <v>0</v>
      </c>
      <c r="AC715" s="85" t="n">
        <f aca="false">Tabla_Simulada!AD715-Tabla_ValidaciónMétodo!AD715</f>
        <v>0</v>
      </c>
      <c r="AD715" s="86" t="n">
        <f aca="false">Tabla_Simulada!AE715-Tabla_ValidaciónMétodo!AE715</f>
        <v>0</v>
      </c>
      <c r="AE715" s="87" t="n">
        <f aca="false">Tabla_Simulada!AF715-Tabla_ValidaciónMétodo!AF715</f>
        <v>0</v>
      </c>
      <c r="AF715" s="86" t="n">
        <f aca="false">Tabla_Simulada!AG715-Tabla_ValidaciónMétodo!AG715</f>
        <v>0</v>
      </c>
      <c r="AG715" s="86" t="n">
        <f aca="false">Tabla_Simulada!AH715-Tabla_ValidaciónMétodo!AH715</f>
        <v>0</v>
      </c>
      <c r="AH715" s="86" t="n">
        <f aca="false">Tabla_Simulada!AI715-Tabla_ValidaciónMétodo!AI715</f>
        <v>0</v>
      </c>
      <c r="AI715" s="86" t="n">
        <f aca="false">Tabla_Simulada!AJ715-Tabla_ValidaciónMétodo!AJ715</f>
        <v>0</v>
      </c>
      <c r="AJ715" s="86" t="n">
        <f aca="false">Tabla_Simulada!AK715-Tabla_ValidaciónMétodo!AK715</f>
        <v>0</v>
      </c>
      <c r="AK715" s="86" t="n">
        <f aca="false">Tabla_Simulada!AL715-Tabla_ValidaciónMétodo!AL715</f>
        <v>0</v>
      </c>
      <c r="AL715" s="86" t="n">
        <f aca="false">Tabla_Simulada!AM715-Tabla_ValidaciónMétodo!AM715</f>
        <v>0</v>
      </c>
      <c r="AM715" s="86" t="n">
        <f aca="false">Tabla_Simulada!AN715-Tabla_ValidaciónMétodo!AN715</f>
        <v>0</v>
      </c>
      <c r="AO715" s="88" t="n">
        <f aca="false">Tabla_Simulada!AP715-Tabla_ValidaciónMétodo!AP715</f>
        <v>0</v>
      </c>
      <c r="AP715" s="79" t="n">
        <f aca="false">Tabla_Simulada!AQ715-Tabla_ValidaciónMétodo!AQ715</f>
        <v>0</v>
      </c>
      <c r="AQ715" s="88" t="n">
        <f aca="false">Tabla_Simulada!AR715-Tabla_ValidaciónMétodo!AR715</f>
        <v>0</v>
      </c>
      <c r="AR715" s="79" t="n">
        <f aca="false">Tabla_Simulada!AS715-Tabla_ValidaciónMétodo!AS715</f>
        <v>0</v>
      </c>
      <c r="AS715" s="88" t="n">
        <f aca="false">Tabla_Simulada!AT715-Tabla_ValidaciónMétodo!AT715</f>
        <v>0</v>
      </c>
      <c r="AT715" s="79" t="n">
        <f aca="false">Tabla_Simulada!AU715-Tabla_ValidaciónMétodo!AU715</f>
        <v>0</v>
      </c>
      <c r="AU715" s="88" t="n">
        <f aca="false">Tabla_Simulada!AV715-Tabla_ValidaciónMétodo!AV715</f>
        <v>0</v>
      </c>
      <c r="AV715" s="79" t="n">
        <f aca="false">Tabla_Simulada!AW715-Tabla_ValidaciónMétodo!AW715</f>
        <v>0</v>
      </c>
      <c r="AW715" s="88" t="n">
        <f aca="false">Tabla_Simulada!AX715-Tabla_ValidaciónMétodo!AX715</f>
        <v>0</v>
      </c>
      <c r="AX715" s="79" t="n">
        <f aca="false">Tabla_Simulada!AY715-Tabla_ValidaciónMétodo!AY715</f>
        <v>0</v>
      </c>
    </row>
    <row r="716" customFormat="false" ht="13.8" hidden="false" customHeight="false" outlineLevel="0" collapsed="false">
      <c r="A716" s="89" t="s">
        <v>45</v>
      </c>
      <c r="B716" s="81" t="n">
        <f aca="false">Tabla_Simulada!B716-Tabla_ValidaciónMétodo!B716</f>
        <v>0</v>
      </c>
      <c r="C716" s="81" t="n">
        <f aca="false">Tabla_Simulada!C716-Tabla_ValidaciónMétodo!C716</f>
        <v>0</v>
      </c>
      <c r="D716" s="81" t="n">
        <f aca="false">Tabla_Simulada!D716-Tabla_ValidaciónMétodo!D716</f>
        <v>0</v>
      </c>
      <c r="E716" s="81" t="n">
        <f aca="false">Tabla_Simulada!E716-Tabla_ValidaciónMétodo!E716</f>
        <v>0</v>
      </c>
      <c r="F716" s="81" t="n">
        <f aca="false">Tabla_Simulada!F716-Tabla_ValidaciónMétodo!F716</f>
        <v>0</v>
      </c>
      <c r="G716" s="81" t="n">
        <f aca="false">Tabla_Simulada!G716-Tabla_ValidaciónMétodo!G716</f>
        <v>0</v>
      </c>
      <c r="H716" s="81" t="n">
        <f aca="false">Tabla_Simulada!H716-Tabla_ValidaciónMétodo!H716</f>
        <v>0</v>
      </c>
      <c r="I716" s="94" t="n">
        <f aca="false">Tabla_Simulada!I716-Tabla_ValidaciónMétodo!I716</f>
        <v>0</v>
      </c>
      <c r="J716" s="81" t="n">
        <f aca="false">Tabla_Simulada!J716-Tabla_ValidaciónMétodo!J716</f>
        <v>0</v>
      </c>
      <c r="K716" s="94" t="n">
        <f aca="false">Tabla_Simulada!K716-Tabla_ValidaciónMétodo!K716</f>
        <v>0</v>
      </c>
      <c r="L716" s="81" t="n">
        <f aca="false">Tabla_Simulada!L716-Tabla_ValidaciónMétodo!L716</f>
        <v>0</v>
      </c>
      <c r="M716" s="94" t="n">
        <f aca="false">Tabla_Simulada!M716-Tabla_ValidaciónMétodo!M716</f>
        <v>0</v>
      </c>
      <c r="N716" s="81" t="n">
        <f aca="false">Tabla_Simulada!N716-Tabla_ValidaciónMétodo!N716</f>
        <v>0</v>
      </c>
      <c r="O716" s="81" t="n">
        <f aca="false">Tabla_Simulada!O716-Tabla_ValidaciónMétodo!O716</f>
        <v>0</v>
      </c>
      <c r="P716" s="81" t="n">
        <f aca="false">Tabla_Simulada!P716-Tabla_ValidaciónMétodo!P716</f>
        <v>0</v>
      </c>
      <c r="Q716" s="81" t="n">
        <f aca="false">Tabla_Simulada!Q716-Tabla_ValidaciónMétodo!Q716</f>
        <v>0</v>
      </c>
      <c r="S716" s="81" t="n">
        <f aca="false">Tabla_Simulada!T716-Tabla_ValidaciónMétodo!T716</f>
        <v>0</v>
      </c>
      <c r="T716" s="81" t="n">
        <f aca="false">Tabla_Simulada!U716-Tabla_ValidaciónMétodo!U716</f>
        <v>0</v>
      </c>
      <c r="U716" s="81" t="n">
        <f aca="false">Tabla_Simulada!V716-Tabla_ValidaciónMétodo!V716</f>
        <v>0</v>
      </c>
      <c r="V716" s="81" t="n">
        <f aca="false">Tabla_Simulada!W716-Tabla_ValidaciónMétodo!W716</f>
        <v>0</v>
      </c>
      <c r="W716" s="81" t="n">
        <f aca="false">Tabla_Simulada!X716-Tabla_ValidaciónMétodo!X716</f>
        <v>0</v>
      </c>
      <c r="X716" s="81" t="n">
        <f aca="false">Tabla_Simulada!Y716-Tabla_ValidaciónMétodo!Y716</f>
        <v>0</v>
      </c>
      <c r="Y716" s="81" t="n">
        <f aca="false">Tabla_Simulada!Z716-Tabla_ValidaciónMétodo!Z716</f>
        <v>0</v>
      </c>
      <c r="Z716" s="81" t="n">
        <f aca="false">Tabla_Simulada!AA716-Tabla_ValidaciónMétodo!AA716</f>
        <v>0</v>
      </c>
      <c r="AC716" s="91" t="n">
        <f aca="false">Tabla_Simulada!AD716-Tabla_ValidaciónMétodo!AD716</f>
        <v>0</v>
      </c>
      <c r="AD716" s="92" t="n">
        <f aca="false">Tabla_Simulada!AE716-Tabla_ValidaciónMétodo!AE716</f>
        <v>0</v>
      </c>
      <c r="AE716" s="93" t="n">
        <f aca="false">Tabla_Simulada!AF716-Tabla_ValidaciónMétodo!AF716</f>
        <v>0</v>
      </c>
      <c r="AF716" s="92" t="n">
        <f aca="false">Tabla_Simulada!AG716-Tabla_ValidaciónMétodo!AG716</f>
        <v>0</v>
      </c>
      <c r="AG716" s="92" t="n">
        <f aca="false">Tabla_Simulada!AH716-Tabla_ValidaciónMétodo!AH716</f>
        <v>0</v>
      </c>
      <c r="AH716" s="92" t="n">
        <f aca="false">Tabla_Simulada!AI716-Tabla_ValidaciónMétodo!AI716</f>
        <v>0</v>
      </c>
      <c r="AI716" s="92" t="n">
        <f aca="false">Tabla_Simulada!AJ716-Tabla_ValidaciónMétodo!AJ716</f>
        <v>0</v>
      </c>
      <c r="AJ716" s="92" t="n">
        <f aca="false">Tabla_Simulada!AK716-Tabla_ValidaciónMétodo!AK716</f>
        <v>0</v>
      </c>
      <c r="AK716" s="92" t="n">
        <f aca="false">Tabla_Simulada!AL716-Tabla_ValidaciónMétodo!AL716</f>
        <v>0</v>
      </c>
      <c r="AL716" s="92" t="n">
        <f aca="false">Tabla_Simulada!AM716-Tabla_ValidaciónMétodo!AM716</f>
        <v>0</v>
      </c>
      <c r="AM716" s="92" t="n">
        <f aca="false">Tabla_Simulada!AN716-Tabla_ValidaciónMétodo!AN716</f>
        <v>0</v>
      </c>
      <c r="AO716" s="94" t="n">
        <f aca="false">Tabla_Simulada!AP716-Tabla_ValidaciónMétodo!AP716</f>
        <v>0</v>
      </c>
      <c r="AP716" s="81" t="n">
        <f aca="false">Tabla_Simulada!AQ716-Tabla_ValidaciónMétodo!AQ716</f>
        <v>0</v>
      </c>
      <c r="AQ716" s="94" t="n">
        <f aca="false">Tabla_Simulada!AR716-Tabla_ValidaciónMétodo!AR716</f>
        <v>0</v>
      </c>
      <c r="AR716" s="81" t="n">
        <f aca="false">Tabla_Simulada!AS716-Tabla_ValidaciónMétodo!AS716</f>
        <v>0</v>
      </c>
      <c r="AS716" s="94" t="n">
        <f aca="false">Tabla_Simulada!AT716-Tabla_ValidaciónMétodo!AT716</f>
        <v>0</v>
      </c>
      <c r="AT716" s="81" t="n">
        <f aca="false">Tabla_Simulada!AU716-Tabla_ValidaciónMétodo!AU716</f>
        <v>0</v>
      </c>
      <c r="AU716" s="94" t="n">
        <f aca="false">Tabla_Simulada!AV716-Tabla_ValidaciónMétodo!AV716</f>
        <v>0</v>
      </c>
      <c r="AV716" s="81" t="n">
        <f aca="false">Tabla_Simulada!AW716-Tabla_ValidaciónMétodo!AW716</f>
        <v>0</v>
      </c>
      <c r="AW716" s="94" t="n">
        <f aca="false">Tabla_Simulada!AX716-Tabla_ValidaciónMétodo!AX716</f>
        <v>0</v>
      </c>
      <c r="AX716" s="81" t="n">
        <f aca="false">Tabla_Simulada!AY716-Tabla_ValidaciónMétodo!AY716</f>
        <v>0</v>
      </c>
    </row>
    <row r="717" customFormat="false" ht="13.8" hidden="false" customHeight="false" outlineLevel="0" collapsed="false">
      <c r="A717" s="89" t="s">
        <v>46</v>
      </c>
      <c r="B717" s="81" t="n">
        <f aca="false">Tabla_Simulada!B717-Tabla_ValidaciónMétodo!B717</f>
        <v>0</v>
      </c>
      <c r="C717" s="81" t="n">
        <f aca="false">Tabla_Simulada!C717-Tabla_ValidaciónMétodo!C717</f>
        <v>0</v>
      </c>
      <c r="D717" s="81" t="n">
        <f aca="false">Tabla_Simulada!D717-Tabla_ValidaciónMétodo!D717</f>
        <v>0</v>
      </c>
      <c r="E717" s="81" t="n">
        <f aca="false">Tabla_Simulada!E717-Tabla_ValidaciónMétodo!E717</f>
        <v>0</v>
      </c>
      <c r="F717" s="81" t="n">
        <f aca="false">Tabla_Simulada!F717-Tabla_ValidaciónMétodo!F717</f>
        <v>0</v>
      </c>
      <c r="G717" s="81" t="n">
        <f aca="false">Tabla_Simulada!G717-Tabla_ValidaciónMétodo!G717</f>
        <v>0</v>
      </c>
      <c r="H717" s="81" t="n">
        <f aca="false">Tabla_Simulada!H717-Tabla_ValidaciónMétodo!H717</f>
        <v>0</v>
      </c>
      <c r="I717" s="94" t="n">
        <f aca="false">Tabla_Simulada!I717-Tabla_ValidaciónMétodo!I717</f>
        <v>0</v>
      </c>
      <c r="J717" s="81" t="n">
        <f aca="false">Tabla_Simulada!J717-Tabla_ValidaciónMétodo!J717</f>
        <v>0</v>
      </c>
      <c r="K717" s="94" t="n">
        <f aca="false">Tabla_Simulada!K717-Tabla_ValidaciónMétodo!K717</f>
        <v>0</v>
      </c>
      <c r="L717" s="81" t="n">
        <f aca="false">Tabla_Simulada!L717-Tabla_ValidaciónMétodo!L717</f>
        <v>0</v>
      </c>
      <c r="M717" s="94" t="n">
        <f aca="false">Tabla_Simulada!M717-Tabla_ValidaciónMétodo!M717</f>
        <v>0</v>
      </c>
      <c r="N717" s="81" t="n">
        <f aca="false">Tabla_Simulada!N717-Tabla_ValidaciónMétodo!N717</f>
        <v>0</v>
      </c>
      <c r="O717" s="81" t="n">
        <f aca="false">Tabla_Simulada!O717-Tabla_ValidaciónMétodo!O717</f>
        <v>0</v>
      </c>
      <c r="P717" s="81" t="n">
        <f aca="false">Tabla_Simulada!P717-Tabla_ValidaciónMétodo!P717</f>
        <v>0</v>
      </c>
      <c r="Q717" s="81" t="n">
        <f aca="false">Tabla_Simulada!Q717-Tabla_ValidaciónMétodo!Q717</f>
        <v>0</v>
      </c>
      <c r="S717" s="81" t="n">
        <f aca="false">Tabla_Simulada!T717-Tabla_ValidaciónMétodo!T717</f>
        <v>0</v>
      </c>
      <c r="T717" s="81" t="n">
        <f aca="false">Tabla_Simulada!U717-Tabla_ValidaciónMétodo!U717</f>
        <v>0</v>
      </c>
      <c r="U717" s="81" t="n">
        <f aca="false">Tabla_Simulada!V717-Tabla_ValidaciónMétodo!V717</f>
        <v>0</v>
      </c>
      <c r="V717" s="81" t="n">
        <f aca="false">Tabla_Simulada!W717-Tabla_ValidaciónMétodo!W717</f>
        <v>0</v>
      </c>
      <c r="W717" s="81" t="n">
        <f aca="false">Tabla_Simulada!X717-Tabla_ValidaciónMétodo!X717</f>
        <v>0</v>
      </c>
      <c r="X717" s="81" t="n">
        <f aca="false">Tabla_Simulada!Y717-Tabla_ValidaciónMétodo!Y717</f>
        <v>0</v>
      </c>
      <c r="Y717" s="81" t="n">
        <f aca="false">Tabla_Simulada!Z717-Tabla_ValidaciónMétodo!Z717</f>
        <v>0</v>
      </c>
      <c r="Z717" s="81" t="n">
        <f aca="false">Tabla_Simulada!AA717-Tabla_ValidaciónMétodo!AA717</f>
        <v>0</v>
      </c>
      <c r="AC717" s="91" t="n">
        <f aca="false">Tabla_Simulada!AD717-Tabla_ValidaciónMétodo!AD717</f>
        <v>0</v>
      </c>
      <c r="AD717" s="92" t="n">
        <f aca="false">Tabla_Simulada!AE717-Tabla_ValidaciónMétodo!AE717</f>
        <v>0</v>
      </c>
      <c r="AE717" s="93" t="n">
        <f aca="false">Tabla_Simulada!AF717-Tabla_ValidaciónMétodo!AF717</f>
        <v>0</v>
      </c>
      <c r="AF717" s="92" t="n">
        <f aca="false">Tabla_Simulada!AG717-Tabla_ValidaciónMétodo!AG717</f>
        <v>0</v>
      </c>
      <c r="AG717" s="92" t="n">
        <f aca="false">Tabla_Simulada!AH717-Tabla_ValidaciónMétodo!AH717</f>
        <v>0</v>
      </c>
      <c r="AH717" s="92" t="n">
        <f aca="false">Tabla_Simulada!AI717-Tabla_ValidaciónMétodo!AI717</f>
        <v>0</v>
      </c>
      <c r="AI717" s="92" t="n">
        <f aca="false">Tabla_Simulada!AJ717-Tabla_ValidaciónMétodo!AJ717</f>
        <v>0</v>
      </c>
      <c r="AJ717" s="92" t="n">
        <f aca="false">Tabla_Simulada!AK717-Tabla_ValidaciónMétodo!AK717</f>
        <v>0</v>
      </c>
      <c r="AK717" s="92" t="n">
        <f aca="false">Tabla_Simulada!AL717-Tabla_ValidaciónMétodo!AL717</f>
        <v>0</v>
      </c>
      <c r="AL717" s="92" t="n">
        <f aca="false">Tabla_Simulada!AM717-Tabla_ValidaciónMétodo!AM717</f>
        <v>0</v>
      </c>
      <c r="AM717" s="92" t="n">
        <f aca="false">Tabla_Simulada!AN717-Tabla_ValidaciónMétodo!AN717</f>
        <v>0</v>
      </c>
      <c r="AO717" s="94" t="n">
        <f aca="false">Tabla_Simulada!AP717-Tabla_ValidaciónMétodo!AP717</f>
        <v>0</v>
      </c>
      <c r="AP717" s="81" t="n">
        <f aca="false">Tabla_Simulada!AQ717-Tabla_ValidaciónMétodo!AQ717</f>
        <v>0</v>
      </c>
      <c r="AQ717" s="94" t="n">
        <f aca="false">Tabla_Simulada!AR717-Tabla_ValidaciónMétodo!AR717</f>
        <v>0</v>
      </c>
      <c r="AR717" s="81" t="n">
        <f aca="false">Tabla_Simulada!AS717-Tabla_ValidaciónMétodo!AS717</f>
        <v>0</v>
      </c>
      <c r="AS717" s="94" t="n">
        <f aca="false">Tabla_Simulada!AT717-Tabla_ValidaciónMétodo!AT717</f>
        <v>0</v>
      </c>
      <c r="AT717" s="81" t="n">
        <f aca="false">Tabla_Simulada!AU717-Tabla_ValidaciónMétodo!AU717</f>
        <v>0</v>
      </c>
      <c r="AU717" s="94" t="n">
        <f aca="false">Tabla_Simulada!AV717-Tabla_ValidaciónMétodo!AV717</f>
        <v>0</v>
      </c>
      <c r="AV717" s="81" t="n">
        <f aca="false">Tabla_Simulada!AW717-Tabla_ValidaciónMétodo!AW717</f>
        <v>0</v>
      </c>
      <c r="AW717" s="94" t="n">
        <f aca="false">Tabla_Simulada!AX717-Tabla_ValidaciónMétodo!AX717</f>
        <v>0</v>
      </c>
      <c r="AX717" s="81" t="n">
        <f aca="false">Tabla_Simulada!AY717-Tabla_ValidaciónMétodo!AY717</f>
        <v>0</v>
      </c>
    </row>
    <row r="718" customFormat="false" ht="13.8" hidden="false" customHeight="false" outlineLevel="0" collapsed="false">
      <c r="A718" s="89" t="s">
        <v>47</v>
      </c>
      <c r="B718" s="81" t="n">
        <f aca="false">Tabla_Simulada!B718-Tabla_ValidaciónMétodo!B718</f>
        <v>0</v>
      </c>
      <c r="C718" s="81" t="n">
        <f aca="false">Tabla_Simulada!C718-Tabla_ValidaciónMétodo!C718</f>
        <v>0</v>
      </c>
      <c r="D718" s="81" t="n">
        <f aca="false">Tabla_Simulada!D718-Tabla_ValidaciónMétodo!D718</f>
        <v>0</v>
      </c>
      <c r="E718" s="81" t="n">
        <f aca="false">Tabla_Simulada!E718-Tabla_ValidaciónMétodo!E718</f>
        <v>0</v>
      </c>
      <c r="F718" s="81" t="n">
        <f aca="false">Tabla_Simulada!F718-Tabla_ValidaciónMétodo!F718</f>
        <v>0</v>
      </c>
      <c r="G718" s="81" t="n">
        <f aca="false">Tabla_Simulada!G718-Tabla_ValidaciónMétodo!G718</f>
        <v>0</v>
      </c>
      <c r="H718" s="81" t="n">
        <f aca="false">Tabla_Simulada!H718-Tabla_ValidaciónMétodo!H718</f>
        <v>0</v>
      </c>
      <c r="I718" s="94" t="n">
        <f aca="false">Tabla_Simulada!I718-Tabla_ValidaciónMétodo!I718</f>
        <v>0</v>
      </c>
      <c r="J718" s="81" t="n">
        <f aca="false">Tabla_Simulada!J718-Tabla_ValidaciónMétodo!J718</f>
        <v>0</v>
      </c>
      <c r="K718" s="94" t="n">
        <f aca="false">Tabla_Simulada!K718-Tabla_ValidaciónMétodo!K718</f>
        <v>0</v>
      </c>
      <c r="L718" s="81" t="n">
        <f aca="false">Tabla_Simulada!L718-Tabla_ValidaciónMétodo!L718</f>
        <v>0</v>
      </c>
      <c r="M718" s="94" t="n">
        <f aca="false">Tabla_Simulada!M718-Tabla_ValidaciónMétodo!M718</f>
        <v>0</v>
      </c>
      <c r="N718" s="81" t="n">
        <f aca="false">Tabla_Simulada!N718-Tabla_ValidaciónMétodo!N718</f>
        <v>0</v>
      </c>
      <c r="O718" s="81" t="n">
        <f aca="false">Tabla_Simulada!O718-Tabla_ValidaciónMétodo!O718</f>
        <v>0</v>
      </c>
      <c r="P718" s="81" t="n">
        <f aca="false">Tabla_Simulada!P718-Tabla_ValidaciónMétodo!P718</f>
        <v>0</v>
      </c>
      <c r="Q718" s="81" t="n">
        <f aca="false">Tabla_Simulada!Q718-Tabla_ValidaciónMétodo!Q718</f>
        <v>0</v>
      </c>
      <c r="S718" s="81" t="n">
        <f aca="false">Tabla_Simulada!T718-Tabla_ValidaciónMétodo!T718</f>
        <v>0</v>
      </c>
      <c r="T718" s="81" t="n">
        <f aca="false">Tabla_Simulada!U718-Tabla_ValidaciónMétodo!U718</f>
        <v>0</v>
      </c>
      <c r="U718" s="81" t="n">
        <f aca="false">Tabla_Simulada!V718-Tabla_ValidaciónMétodo!V718</f>
        <v>0</v>
      </c>
      <c r="V718" s="81" t="n">
        <f aca="false">Tabla_Simulada!W718-Tabla_ValidaciónMétodo!W718</f>
        <v>0</v>
      </c>
      <c r="W718" s="81" t="n">
        <f aca="false">Tabla_Simulada!X718-Tabla_ValidaciónMétodo!X718</f>
        <v>0</v>
      </c>
      <c r="X718" s="81" t="n">
        <f aca="false">Tabla_Simulada!Y718-Tabla_ValidaciónMétodo!Y718</f>
        <v>0</v>
      </c>
      <c r="Y718" s="81" t="n">
        <f aca="false">Tabla_Simulada!Z718-Tabla_ValidaciónMétodo!Z718</f>
        <v>0</v>
      </c>
      <c r="Z718" s="81" t="n">
        <f aca="false">Tabla_Simulada!AA718-Tabla_ValidaciónMétodo!AA718</f>
        <v>0</v>
      </c>
      <c r="AC718" s="91" t="n">
        <f aca="false">Tabla_Simulada!AD718-Tabla_ValidaciónMétodo!AD718</f>
        <v>0</v>
      </c>
      <c r="AD718" s="92" t="n">
        <f aca="false">Tabla_Simulada!AE718-Tabla_ValidaciónMétodo!AE718</f>
        <v>0</v>
      </c>
      <c r="AE718" s="93" t="n">
        <f aca="false">Tabla_Simulada!AF718-Tabla_ValidaciónMétodo!AF718</f>
        <v>0</v>
      </c>
      <c r="AF718" s="92" t="n">
        <f aca="false">Tabla_Simulada!AG718-Tabla_ValidaciónMétodo!AG718</f>
        <v>0</v>
      </c>
      <c r="AG718" s="92" t="n">
        <f aca="false">Tabla_Simulada!AH718-Tabla_ValidaciónMétodo!AH718</f>
        <v>0</v>
      </c>
      <c r="AH718" s="92" t="n">
        <f aca="false">Tabla_Simulada!AI718-Tabla_ValidaciónMétodo!AI718</f>
        <v>0</v>
      </c>
      <c r="AI718" s="92" t="n">
        <f aca="false">Tabla_Simulada!AJ718-Tabla_ValidaciónMétodo!AJ718</f>
        <v>0</v>
      </c>
      <c r="AJ718" s="92" t="n">
        <f aca="false">Tabla_Simulada!AK718-Tabla_ValidaciónMétodo!AK718</f>
        <v>0</v>
      </c>
      <c r="AK718" s="92" t="n">
        <f aca="false">Tabla_Simulada!AL718-Tabla_ValidaciónMétodo!AL718</f>
        <v>0</v>
      </c>
      <c r="AL718" s="92" t="n">
        <f aca="false">Tabla_Simulada!AM718-Tabla_ValidaciónMétodo!AM718</f>
        <v>0</v>
      </c>
      <c r="AM718" s="92" t="n">
        <f aca="false">Tabla_Simulada!AN718-Tabla_ValidaciónMétodo!AN718</f>
        <v>0</v>
      </c>
      <c r="AO718" s="94" t="n">
        <f aca="false">Tabla_Simulada!AP718-Tabla_ValidaciónMétodo!AP718</f>
        <v>0</v>
      </c>
      <c r="AP718" s="81" t="n">
        <f aca="false">Tabla_Simulada!AQ718-Tabla_ValidaciónMétodo!AQ718</f>
        <v>0</v>
      </c>
      <c r="AQ718" s="94" t="n">
        <f aca="false">Tabla_Simulada!AR718-Tabla_ValidaciónMétodo!AR718</f>
        <v>0</v>
      </c>
      <c r="AR718" s="81" t="n">
        <f aca="false">Tabla_Simulada!AS718-Tabla_ValidaciónMétodo!AS718</f>
        <v>0</v>
      </c>
      <c r="AS718" s="94" t="n">
        <f aca="false">Tabla_Simulada!AT718-Tabla_ValidaciónMétodo!AT718</f>
        <v>0</v>
      </c>
      <c r="AT718" s="81" t="n">
        <f aca="false">Tabla_Simulada!AU718-Tabla_ValidaciónMétodo!AU718</f>
        <v>0</v>
      </c>
      <c r="AU718" s="94" t="n">
        <f aca="false">Tabla_Simulada!AV718-Tabla_ValidaciónMétodo!AV718</f>
        <v>0</v>
      </c>
      <c r="AV718" s="81" t="n">
        <f aca="false">Tabla_Simulada!AW718-Tabla_ValidaciónMétodo!AW718</f>
        <v>0</v>
      </c>
      <c r="AW718" s="94" t="n">
        <f aca="false">Tabla_Simulada!AX718-Tabla_ValidaciónMétodo!AX718</f>
        <v>0</v>
      </c>
      <c r="AX718" s="81" t="n">
        <f aca="false">Tabla_Simulada!AY718-Tabla_ValidaciónMétodo!AY718</f>
        <v>0</v>
      </c>
    </row>
    <row r="719" customFormat="false" ht="13.8" hidden="false" customHeight="false" outlineLevel="0" collapsed="false">
      <c r="A719" s="89" t="s">
        <v>48</v>
      </c>
      <c r="B719" s="81" t="n">
        <f aca="false">Tabla_Simulada!B719-Tabla_ValidaciónMétodo!B719</f>
        <v>0</v>
      </c>
      <c r="C719" s="81" t="n">
        <f aca="false">Tabla_Simulada!C719-Tabla_ValidaciónMétodo!C719</f>
        <v>0</v>
      </c>
      <c r="D719" s="81" t="n">
        <f aca="false">Tabla_Simulada!D719-Tabla_ValidaciónMétodo!D719</f>
        <v>0</v>
      </c>
      <c r="E719" s="81" t="n">
        <f aca="false">Tabla_Simulada!E719-Tabla_ValidaciónMétodo!E719</f>
        <v>0</v>
      </c>
      <c r="F719" s="81" t="n">
        <f aca="false">Tabla_Simulada!F719-Tabla_ValidaciónMétodo!F719</f>
        <v>0</v>
      </c>
      <c r="G719" s="81" t="n">
        <f aca="false">Tabla_Simulada!G719-Tabla_ValidaciónMétodo!G719</f>
        <v>0</v>
      </c>
      <c r="H719" s="81" t="n">
        <f aca="false">Tabla_Simulada!H719-Tabla_ValidaciónMétodo!H719</f>
        <v>0</v>
      </c>
      <c r="I719" s="94" t="n">
        <f aca="false">Tabla_Simulada!I719-Tabla_ValidaciónMétodo!I719</f>
        <v>0</v>
      </c>
      <c r="J719" s="81" t="n">
        <f aca="false">Tabla_Simulada!J719-Tabla_ValidaciónMétodo!J719</f>
        <v>0</v>
      </c>
      <c r="K719" s="94" t="n">
        <f aca="false">Tabla_Simulada!K719-Tabla_ValidaciónMétodo!K719</f>
        <v>0</v>
      </c>
      <c r="L719" s="81" t="n">
        <f aca="false">Tabla_Simulada!L719-Tabla_ValidaciónMétodo!L719</f>
        <v>0</v>
      </c>
      <c r="M719" s="94" t="n">
        <f aca="false">Tabla_Simulada!M719-Tabla_ValidaciónMétodo!M719</f>
        <v>0</v>
      </c>
      <c r="N719" s="81" t="n">
        <f aca="false">Tabla_Simulada!N719-Tabla_ValidaciónMétodo!N719</f>
        <v>0</v>
      </c>
      <c r="O719" s="81" t="n">
        <f aca="false">Tabla_Simulada!O719-Tabla_ValidaciónMétodo!O719</f>
        <v>0</v>
      </c>
      <c r="P719" s="81" t="n">
        <f aca="false">Tabla_Simulada!P719-Tabla_ValidaciónMétodo!P719</f>
        <v>0</v>
      </c>
      <c r="Q719" s="81" t="n">
        <f aca="false">Tabla_Simulada!Q719-Tabla_ValidaciónMétodo!Q719</f>
        <v>0</v>
      </c>
      <c r="S719" s="81" t="n">
        <f aca="false">Tabla_Simulada!T719-Tabla_ValidaciónMétodo!T719</f>
        <v>0</v>
      </c>
      <c r="T719" s="81" t="n">
        <f aca="false">Tabla_Simulada!U719-Tabla_ValidaciónMétodo!U719</f>
        <v>0</v>
      </c>
      <c r="U719" s="81" t="n">
        <f aca="false">Tabla_Simulada!V719-Tabla_ValidaciónMétodo!V719</f>
        <v>0</v>
      </c>
      <c r="V719" s="81" t="n">
        <f aca="false">Tabla_Simulada!W719-Tabla_ValidaciónMétodo!W719</f>
        <v>0</v>
      </c>
      <c r="W719" s="81" t="n">
        <f aca="false">Tabla_Simulada!X719-Tabla_ValidaciónMétodo!X719</f>
        <v>0</v>
      </c>
      <c r="X719" s="81" t="n">
        <f aca="false">Tabla_Simulada!Y719-Tabla_ValidaciónMétodo!Y719</f>
        <v>0</v>
      </c>
      <c r="Y719" s="81" t="n">
        <f aca="false">Tabla_Simulada!Z719-Tabla_ValidaciónMétodo!Z719</f>
        <v>0</v>
      </c>
      <c r="Z719" s="81" t="n">
        <f aca="false">Tabla_Simulada!AA719-Tabla_ValidaciónMétodo!AA719</f>
        <v>0</v>
      </c>
      <c r="AC719" s="91" t="n">
        <f aca="false">Tabla_Simulada!AD719-Tabla_ValidaciónMétodo!AD719</f>
        <v>0</v>
      </c>
      <c r="AD719" s="92" t="n">
        <f aca="false">Tabla_Simulada!AE719-Tabla_ValidaciónMétodo!AE719</f>
        <v>0</v>
      </c>
      <c r="AE719" s="93" t="n">
        <f aca="false">Tabla_Simulada!AF719-Tabla_ValidaciónMétodo!AF719</f>
        <v>0</v>
      </c>
      <c r="AF719" s="92" t="n">
        <f aca="false">Tabla_Simulada!AG719-Tabla_ValidaciónMétodo!AG719</f>
        <v>0</v>
      </c>
      <c r="AG719" s="92" t="n">
        <f aca="false">Tabla_Simulada!AH719-Tabla_ValidaciónMétodo!AH719</f>
        <v>0</v>
      </c>
      <c r="AH719" s="92" t="n">
        <f aca="false">Tabla_Simulada!AI719-Tabla_ValidaciónMétodo!AI719</f>
        <v>0</v>
      </c>
      <c r="AI719" s="92" t="n">
        <f aca="false">Tabla_Simulada!AJ719-Tabla_ValidaciónMétodo!AJ719</f>
        <v>0</v>
      </c>
      <c r="AJ719" s="92" t="n">
        <f aca="false">Tabla_Simulada!AK719-Tabla_ValidaciónMétodo!AK719</f>
        <v>0</v>
      </c>
      <c r="AK719" s="92" t="n">
        <f aca="false">Tabla_Simulada!AL719-Tabla_ValidaciónMétodo!AL719</f>
        <v>0</v>
      </c>
      <c r="AL719" s="92" t="n">
        <f aca="false">Tabla_Simulada!AM719-Tabla_ValidaciónMétodo!AM719</f>
        <v>0</v>
      </c>
      <c r="AM719" s="92" t="n">
        <f aca="false">Tabla_Simulada!AN719-Tabla_ValidaciónMétodo!AN719</f>
        <v>0</v>
      </c>
      <c r="AO719" s="94" t="n">
        <f aca="false">Tabla_Simulada!AP719-Tabla_ValidaciónMétodo!AP719</f>
        <v>0</v>
      </c>
      <c r="AP719" s="81" t="n">
        <f aca="false">Tabla_Simulada!AQ719-Tabla_ValidaciónMétodo!AQ719</f>
        <v>0</v>
      </c>
      <c r="AQ719" s="94" t="n">
        <f aca="false">Tabla_Simulada!AR719-Tabla_ValidaciónMétodo!AR719</f>
        <v>0</v>
      </c>
      <c r="AR719" s="81" t="n">
        <f aca="false">Tabla_Simulada!AS719-Tabla_ValidaciónMétodo!AS719</f>
        <v>0</v>
      </c>
      <c r="AS719" s="94" t="n">
        <f aca="false">Tabla_Simulada!AT719-Tabla_ValidaciónMétodo!AT719</f>
        <v>0</v>
      </c>
      <c r="AT719" s="81" t="n">
        <f aca="false">Tabla_Simulada!AU719-Tabla_ValidaciónMétodo!AU719</f>
        <v>0</v>
      </c>
      <c r="AU719" s="94" t="n">
        <f aca="false">Tabla_Simulada!AV719-Tabla_ValidaciónMétodo!AV719</f>
        <v>0</v>
      </c>
      <c r="AV719" s="81" t="n">
        <f aca="false">Tabla_Simulada!AW719-Tabla_ValidaciónMétodo!AW719</f>
        <v>0</v>
      </c>
      <c r="AW719" s="94" t="n">
        <f aca="false">Tabla_Simulada!AX719-Tabla_ValidaciónMétodo!AX719</f>
        <v>0</v>
      </c>
      <c r="AX719" s="81" t="n">
        <f aca="false">Tabla_Simulada!AY719-Tabla_ValidaciónMétodo!AY719</f>
        <v>0</v>
      </c>
    </row>
    <row r="720" customFormat="false" ht="13.8" hidden="false" customHeight="false" outlineLevel="0" collapsed="false">
      <c r="A720" s="89" t="s">
        <v>49</v>
      </c>
      <c r="B720" s="81" t="n">
        <f aca="false">Tabla_Simulada!B720-Tabla_ValidaciónMétodo!B720</f>
        <v>0</v>
      </c>
      <c r="C720" s="81" t="n">
        <f aca="false">Tabla_Simulada!C720-Tabla_ValidaciónMétodo!C720</f>
        <v>0</v>
      </c>
      <c r="D720" s="81" t="n">
        <f aca="false">Tabla_Simulada!D720-Tabla_ValidaciónMétodo!D720</f>
        <v>0</v>
      </c>
      <c r="E720" s="81" t="n">
        <f aca="false">Tabla_Simulada!E720-Tabla_ValidaciónMétodo!E720</f>
        <v>0</v>
      </c>
      <c r="F720" s="81" t="n">
        <f aca="false">Tabla_Simulada!F720-Tabla_ValidaciónMétodo!F720</f>
        <v>0</v>
      </c>
      <c r="G720" s="81" t="n">
        <f aca="false">Tabla_Simulada!G720-Tabla_ValidaciónMétodo!G720</f>
        <v>0</v>
      </c>
      <c r="H720" s="81" t="n">
        <f aca="false">Tabla_Simulada!H720-Tabla_ValidaciónMétodo!H720</f>
        <v>0</v>
      </c>
      <c r="I720" s="94" t="n">
        <f aca="false">Tabla_Simulada!I720-Tabla_ValidaciónMétodo!I720</f>
        <v>0</v>
      </c>
      <c r="J720" s="81" t="n">
        <f aca="false">Tabla_Simulada!J720-Tabla_ValidaciónMétodo!J720</f>
        <v>0</v>
      </c>
      <c r="K720" s="94" t="n">
        <f aca="false">Tabla_Simulada!K720-Tabla_ValidaciónMétodo!K720</f>
        <v>0</v>
      </c>
      <c r="L720" s="81" t="n">
        <f aca="false">Tabla_Simulada!L720-Tabla_ValidaciónMétodo!L720</f>
        <v>0</v>
      </c>
      <c r="M720" s="94" t="n">
        <f aca="false">Tabla_Simulada!M720-Tabla_ValidaciónMétodo!M720</f>
        <v>0</v>
      </c>
      <c r="N720" s="81" t="n">
        <f aca="false">Tabla_Simulada!N720-Tabla_ValidaciónMétodo!N720</f>
        <v>0</v>
      </c>
      <c r="O720" s="81" t="n">
        <f aca="false">Tabla_Simulada!O720-Tabla_ValidaciónMétodo!O720</f>
        <v>0</v>
      </c>
      <c r="P720" s="81" t="n">
        <f aca="false">Tabla_Simulada!P720-Tabla_ValidaciónMétodo!P720</f>
        <v>0</v>
      </c>
      <c r="Q720" s="81" t="n">
        <f aca="false">Tabla_Simulada!Q720-Tabla_ValidaciónMétodo!Q720</f>
        <v>0</v>
      </c>
      <c r="S720" s="81" t="n">
        <f aca="false">Tabla_Simulada!T720-Tabla_ValidaciónMétodo!T720</f>
        <v>0</v>
      </c>
      <c r="T720" s="81" t="n">
        <f aca="false">Tabla_Simulada!U720-Tabla_ValidaciónMétodo!U720</f>
        <v>0</v>
      </c>
      <c r="U720" s="81" t="n">
        <f aca="false">Tabla_Simulada!V720-Tabla_ValidaciónMétodo!V720</f>
        <v>0</v>
      </c>
      <c r="V720" s="81" t="n">
        <f aca="false">Tabla_Simulada!W720-Tabla_ValidaciónMétodo!W720</f>
        <v>0</v>
      </c>
      <c r="W720" s="81" t="n">
        <f aca="false">Tabla_Simulada!X720-Tabla_ValidaciónMétodo!X720</f>
        <v>0</v>
      </c>
      <c r="X720" s="81" t="n">
        <f aca="false">Tabla_Simulada!Y720-Tabla_ValidaciónMétodo!Y720</f>
        <v>0</v>
      </c>
      <c r="Y720" s="81" t="n">
        <f aca="false">Tabla_Simulada!Z720-Tabla_ValidaciónMétodo!Z720</f>
        <v>0</v>
      </c>
      <c r="Z720" s="81" t="n">
        <f aca="false">Tabla_Simulada!AA720-Tabla_ValidaciónMétodo!AA720</f>
        <v>0</v>
      </c>
      <c r="AC720" s="91" t="n">
        <f aca="false">Tabla_Simulada!AD720-Tabla_ValidaciónMétodo!AD720</f>
        <v>0</v>
      </c>
      <c r="AD720" s="92" t="n">
        <f aca="false">Tabla_Simulada!AE720-Tabla_ValidaciónMétodo!AE720</f>
        <v>0</v>
      </c>
      <c r="AE720" s="93" t="n">
        <f aca="false">Tabla_Simulada!AF720-Tabla_ValidaciónMétodo!AF720</f>
        <v>0</v>
      </c>
      <c r="AF720" s="92" t="n">
        <f aca="false">Tabla_Simulada!AG720-Tabla_ValidaciónMétodo!AG720</f>
        <v>0</v>
      </c>
      <c r="AG720" s="92" t="n">
        <f aca="false">Tabla_Simulada!AH720-Tabla_ValidaciónMétodo!AH720</f>
        <v>0</v>
      </c>
      <c r="AH720" s="92" t="n">
        <f aca="false">Tabla_Simulada!AI720-Tabla_ValidaciónMétodo!AI720</f>
        <v>0</v>
      </c>
      <c r="AI720" s="92" t="n">
        <f aca="false">Tabla_Simulada!AJ720-Tabla_ValidaciónMétodo!AJ720</f>
        <v>0</v>
      </c>
      <c r="AJ720" s="92" t="n">
        <f aca="false">Tabla_Simulada!AK720-Tabla_ValidaciónMétodo!AK720</f>
        <v>0</v>
      </c>
      <c r="AK720" s="92" t="n">
        <f aca="false">Tabla_Simulada!AL720-Tabla_ValidaciónMétodo!AL720</f>
        <v>0</v>
      </c>
      <c r="AL720" s="92" t="n">
        <f aca="false">Tabla_Simulada!AM720-Tabla_ValidaciónMétodo!AM720</f>
        <v>0</v>
      </c>
      <c r="AM720" s="92" t="n">
        <f aca="false">Tabla_Simulada!AN720-Tabla_ValidaciónMétodo!AN720</f>
        <v>0</v>
      </c>
      <c r="AO720" s="94" t="n">
        <f aca="false">Tabla_Simulada!AP720-Tabla_ValidaciónMétodo!AP720</f>
        <v>0</v>
      </c>
      <c r="AP720" s="81" t="n">
        <f aca="false">Tabla_Simulada!AQ720-Tabla_ValidaciónMétodo!AQ720</f>
        <v>0</v>
      </c>
      <c r="AQ720" s="94" t="n">
        <f aca="false">Tabla_Simulada!AR720-Tabla_ValidaciónMétodo!AR720</f>
        <v>0</v>
      </c>
      <c r="AR720" s="81" t="n">
        <f aca="false">Tabla_Simulada!AS720-Tabla_ValidaciónMétodo!AS720</f>
        <v>0</v>
      </c>
      <c r="AS720" s="94" t="n">
        <f aca="false">Tabla_Simulada!AT720-Tabla_ValidaciónMétodo!AT720</f>
        <v>0</v>
      </c>
      <c r="AT720" s="81" t="n">
        <f aca="false">Tabla_Simulada!AU720-Tabla_ValidaciónMétodo!AU720</f>
        <v>0</v>
      </c>
      <c r="AU720" s="94" t="n">
        <f aca="false">Tabla_Simulada!AV720-Tabla_ValidaciónMétodo!AV720</f>
        <v>0</v>
      </c>
      <c r="AV720" s="81" t="n">
        <f aca="false">Tabla_Simulada!AW720-Tabla_ValidaciónMétodo!AW720</f>
        <v>0</v>
      </c>
      <c r="AW720" s="94" t="n">
        <f aca="false">Tabla_Simulada!AX720-Tabla_ValidaciónMétodo!AX720</f>
        <v>0</v>
      </c>
      <c r="AX720" s="81" t="n">
        <f aca="false">Tabla_Simulada!AY720-Tabla_ValidaciónMétodo!AY720</f>
        <v>0</v>
      </c>
    </row>
    <row r="721" customFormat="false" ht="13.8" hidden="false" customHeight="false" outlineLevel="0" collapsed="false">
      <c r="A721" s="89" t="s">
        <v>50</v>
      </c>
      <c r="B721" s="81" t="n">
        <f aca="false">Tabla_Simulada!B721-Tabla_ValidaciónMétodo!B721</f>
        <v>0</v>
      </c>
      <c r="C721" s="81" t="n">
        <f aca="false">Tabla_Simulada!C721-Tabla_ValidaciónMétodo!C721</f>
        <v>0</v>
      </c>
      <c r="D721" s="81" t="n">
        <f aca="false">Tabla_Simulada!D721-Tabla_ValidaciónMétodo!D721</f>
        <v>0</v>
      </c>
      <c r="E721" s="81" t="n">
        <f aca="false">Tabla_Simulada!E721-Tabla_ValidaciónMétodo!E721</f>
        <v>0</v>
      </c>
      <c r="F721" s="81" t="n">
        <f aca="false">Tabla_Simulada!F721-Tabla_ValidaciónMétodo!F721</f>
        <v>0</v>
      </c>
      <c r="G721" s="81" t="n">
        <f aca="false">Tabla_Simulada!G721-Tabla_ValidaciónMétodo!G721</f>
        <v>0</v>
      </c>
      <c r="H721" s="81" t="n">
        <f aca="false">Tabla_Simulada!H721-Tabla_ValidaciónMétodo!H721</f>
        <v>0</v>
      </c>
      <c r="I721" s="94" t="n">
        <f aca="false">Tabla_Simulada!I721-Tabla_ValidaciónMétodo!I721</f>
        <v>0</v>
      </c>
      <c r="J721" s="81" t="n">
        <f aca="false">Tabla_Simulada!J721-Tabla_ValidaciónMétodo!J721</f>
        <v>0</v>
      </c>
      <c r="K721" s="94" t="n">
        <f aca="false">Tabla_Simulada!K721-Tabla_ValidaciónMétodo!K721</f>
        <v>0</v>
      </c>
      <c r="L721" s="81" t="n">
        <f aca="false">Tabla_Simulada!L721-Tabla_ValidaciónMétodo!L721</f>
        <v>0</v>
      </c>
      <c r="M721" s="94" t="n">
        <f aca="false">Tabla_Simulada!M721-Tabla_ValidaciónMétodo!M721</f>
        <v>0</v>
      </c>
      <c r="N721" s="81" t="n">
        <f aca="false">Tabla_Simulada!N721-Tabla_ValidaciónMétodo!N721</f>
        <v>0</v>
      </c>
      <c r="O721" s="81" t="n">
        <f aca="false">Tabla_Simulada!O721-Tabla_ValidaciónMétodo!O721</f>
        <v>0</v>
      </c>
      <c r="P721" s="81" t="n">
        <f aca="false">Tabla_Simulada!P721-Tabla_ValidaciónMétodo!P721</f>
        <v>0</v>
      </c>
      <c r="Q721" s="81" t="n">
        <f aca="false">Tabla_Simulada!Q721-Tabla_ValidaciónMétodo!Q721</f>
        <v>0</v>
      </c>
      <c r="S721" s="81" t="n">
        <f aca="false">Tabla_Simulada!T721-Tabla_ValidaciónMétodo!T721</f>
        <v>0</v>
      </c>
      <c r="T721" s="81" t="n">
        <f aca="false">Tabla_Simulada!U721-Tabla_ValidaciónMétodo!U721</f>
        <v>0</v>
      </c>
      <c r="U721" s="81" t="n">
        <f aca="false">Tabla_Simulada!V721-Tabla_ValidaciónMétodo!V721</f>
        <v>0</v>
      </c>
      <c r="V721" s="81" t="n">
        <f aca="false">Tabla_Simulada!W721-Tabla_ValidaciónMétodo!W721</f>
        <v>0</v>
      </c>
      <c r="W721" s="81" t="n">
        <f aca="false">Tabla_Simulada!X721-Tabla_ValidaciónMétodo!X721</f>
        <v>0</v>
      </c>
      <c r="X721" s="81" t="n">
        <f aca="false">Tabla_Simulada!Y721-Tabla_ValidaciónMétodo!Y721</f>
        <v>0</v>
      </c>
      <c r="Y721" s="81" t="n">
        <f aca="false">Tabla_Simulada!Z721-Tabla_ValidaciónMétodo!Z721</f>
        <v>0</v>
      </c>
      <c r="Z721" s="81" t="n">
        <f aca="false">Tabla_Simulada!AA721-Tabla_ValidaciónMétodo!AA721</f>
        <v>0</v>
      </c>
      <c r="AC721" s="91" t="n">
        <f aca="false">Tabla_Simulada!AD721-Tabla_ValidaciónMétodo!AD721</f>
        <v>0</v>
      </c>
      <c r="AD721" s="92" t="n">
        <f aca="false">Tabla_Simulada!AE721-Tabla_ValidaciónMétodo!AE721</f>
        <v>0</v>
      </c>
      <c r="AE721" s="93" t="n">
        <f aca="false">Tabla_Simulada!AF721-Tabla_ValidaciónMétodo!AF721</f>
        <v>0</v>
      </c>
      <c r="AF721" s="92" t="n">
        <f aca="false">Tabla_Simulada!AG721-Tabla_ValidaciónMétodo!AG721</f>
        <v>0</v>
      </c>
      <c r="AG721" s="92" t="n">
        <f aca="false">Tabla_Simulada!AH721-Tabla_ValidaciónMétodo!AH721</f>
        <v>0</v>
      </c>
      <c r="AH721" s="92" t="n">
        <f aca="false">Tabla_Simulada!AI721-Tabla_ValidaciónMétodo!AI721</f>
        <v>0</v>
      </c>
      <c r="AI721" s="92" t="n">
        <f aca="false">Tabla_Simulada!AJ721-Tabla_ValidaciónMétodo!AJ721</f>
        <v>0</v>
      </c>
      <c r="AJ721" s="92" t="n">
        <f aca="false">Tabla_Simulada!AK721-Tabla_ValidaciónMétodo!AK721</f>
        <v>0</v>
      </c>
      <c r="AK721" s="92" t="n">
        <f aca="false">Tabla_Simulada!AL721-Tabla_ValidaciónMétodo!AL721</f>
        <v>0</v>
      </c>
      <c r="AL721" s="92" t="n">
        <f aca="false">Tabla_Simulada!AM721-Tabla_ValidaciónMétodo!AM721</f>
        <v>0</v>
      </c>
      <c r="AM721" s="92" t="n">
        <f aca="false">Tabla_Simulada!AN721-Tabla_ValidaciónMétodo!AN721</f>
        <v>0</v>
      </c>
      <c r="AO721" s="94" t="n">
        <f aca="false">Tabla_Simulada!AP721-Tabla_ValidaciónMétodo!AP721</f>
        <v>0</v>
      </c>
      <c r="AP721" s="81" t="n">
        <f aca="false">Tabla_Simulada!AQ721-Tabla_ValidaciónMétodo!AQ721</f>
        <v>0</v>
      </c>
      <c r="AQ721" s="94" t="n">
        <f aca="false">Tabla_Simulada!AR721-Tabla_ValidaciónMétodo!AR721</f>
        <v>0</v>
      </c>
      <c r="AR721" s="81" t="n">
        <f aca="false">Tabla_Simulada!AS721-Tabla_ValidaciónMétodo!AS721</f>
        <v>0</v>
      </c>
      <c r="AS721" s="94" t="n">
        <f aca="false">Tabla_Simulada!AT721-Tabla_ValidaciónMétodo!AT721</f>
        <v>0</v>
      </c>
      <c r="AT721" s="81" t="n">
        <f aca="false">Tabla_Simulada!AU721-Tabla_ValidaciónMétodo!AU721</f>
        <v>0</v>
      </c>
      <c r="AU721" s="94" t="n">
        <f aca="false">Tabla_Simulada!AV721-Tabla_ValidaciónMétodo!AV721</f>
        <v>0</v>
      </c>
      <c r="AV721" s="81" t="n">
        <f aca="false">Tabla_Simulada!AW721-Tabla_ValidaciónMétodo!AW721</f>
        <v>0</v>
      </c>
      <c r="AW721" s="94" t="n">
        <f aca="false">Tabla_Simulada!AX721-Tabla_ValidaciónMétodo!AX721</f>
        <v>0</v>
      </c>
      <c r="AX721" s="81" t="n">
        <f aca="false">Tabla_Simulada!AY721-Tabla_ValidaciónMétodo!AY721</f>
        <v>0</v>
      </c>
    </row>
    <row r="722" customFormat="false" ht="13.8" hidden="false" customHeight="false" outlineLevel="0" collapsed="false">
      <c r="A722" s="89" t="s">
        <v>51</v>
      </c>
      <c r="B722" s="81" t="n">
        <f aca="false">Tabla_Simulada!B722-Tabla_ValidaciónMétodo!B722</f>
        <v>0</v>
      </c>
      <c r="C722" s="81" t="n">
        <f aca="false">Tabla_Simulada!C722-Tabla_ValidaciónMétodo!C722</f>
        <v>0</v>
      </c>
      <c r="D722" s="81" t="n">
        <f aca="false">Tabla_Simulada!D722-Tabla_ValidaciónMétodo!D722</f>
        <v>0</v>
      </c>
      <c r="E722" s="81" t="n">
        <f aca="false">Tabla_Simulada!E722-Tabla_ValidaciónMétodo!E722</f>
        <v>0</v>
      </c>
      <c r="F722" s="81" t="n">
        <f aca="false">Tabla_Simulada!F722-Tabla_ValidaciónMétodo!F722</f>
        <v>0</v>
      </c>
      <c r="G722" s="81" t="n">
        <f aca="false">Tabla_Simulada!G722-Tabla_ValidaciónMétodo!G722</f>
        <v>0</v>
      </c>
      <c r="H722" s="81" t="n">
        <f aca="false">Tabla_Simulada!H722-Tabla_ValidaciónMétodo!H722</f>
        <v>0</v>
      </c>
      <c r="I722" s="94" t="n">
        <f aca="false">Tabla_Simulada!I722-Tabla_ValidaciónMétodo!I722</f>
        <v>0</v>
      </c>
      <c r="J722" s="81" t="n">
        <f aca="false">Tabla_Simulada!J722-Tabla_ValidaciónMétodo!J722</f>
        <v>0</v>
      </c>
      <c r="K722" s="94" t="n">
        <f aca="false">Tabla_Simulada!K722-Tabla_ValidaciónMétodo!K722</f>
        <v>0</v>
      </c>
      <c r="L722" s="81" t="n">
        <f aca="false">Tabla_Simulada!L722-Tabla_ValidaciónMétodo!L722</f>
        <v>0</v>
      </c>
      <c r="M722" s="94" t="n">
        <f aca="false">Tabla_Simulada!M722-Tabla_ValidaciónMétodo!M722</f>
        <v>0</v>
      </c>
      <c r="N722" s="81" t="n">
        <f aca="false">Tabla_Simulada!N722-Tabla_ValidaciónMétodo!N722</f>
        <v>0</v>
      </c>
      <c r="O722" s="81" t="n">
        <f aca="false">Tabla_Simulada!O722-Tabla_ValidaciónMétodo!O722</f>
        <v>0</v>
      </c>
      <c r="P722" s="81" t="n">
        <f aca="false">Tabla_Simulada!P722-Tabla_ValidaciónMétodo!P722</f>
        <v>0</v>
      </c>
      <c r="Q722" s="81" t="n">
        <f aca="false">Tabla_Simulada!Q722-Tabla_ValidaciónMétodo!Q722</f>
        <v>0</v>
      </c>
      <c r="S722" s="81" t="n">
        <f aca="false">Tabla_Simulada!T722-Tabla_ValidaciónMétodo!T722</f>
        <v>0</v>
      </c>
      <c r="T722" s="81" t="n">
        <f aca="false">Tabla_Simulada!U722-Tabla_ValidaciónMétodo!U722</f>
        <v>0</v>
      </c>
      <c r="U722" s="81" t="n">
        <f aca="false">Tabla_Simulada!V722-Tabla_ValidaciónMétodo!V722</f>
        <v>0</v>
      </c>
      <c r="V722" s="81" t="n">
        <f aca="false">Tabla_Simulada!W722-Tabla_ValidaciónMétodo!W722</f>
        <v>0</v>
      </c>
      <c r="W722" s="81" t="n">
        <f aca="false">Tabla_Simulada!X722-Tabla_ValidaciónMétodo!X722</f>
        <v>0</v>
      </c>
      <c r="X722" s="81" t="n">
        <f aca="false">Tabla_Simulada!Y722-Tabla_ValidaciónMétodo!Y722</f>
        <v>0</v>
      </c>
      <c r="Y722" s="81" t="n">
        <f aca="false">Tabla_Simulada!Z722-Tabla_ValidaciónMétodo!Z722</f>
        <v>0</v>
      </c>
      <c r="Z722" s="81" t="n">
        <f aca="false">Tabla_Simulada!AA722-Tabla_ValidaciónMétodo!AA722</f>
        <v>0</v>
      </c>
      <c r="AC722" s="91" t="n">
        <f aca="false">Tabla_Simulada!AD722-Tabla_ValidaciónMétodo!AD722</f>
        <v>0</v>
      </c>
      <c r="AD722" s="92" t="n">
        <f aca="false">Tabla_Simulada!AE722-Tabla_ValidaciónMétodo!AE722</f>
        <v>0</v>
      </c>
      <c r="AE722" s="93" t="n">
        <f aca="false">Tabla_Simulada!AF722-Tabla_ValidaciónMétodo!AF722</f>
        <v>0</v>
      </c>
      <c r="AF722" s="92" t="n">
        <f aca="false">Tabla_Simulada!AG722-Tabla_ValidaciónMétodo!AG722</f>
        <v>0</v>
      </c>
      <c r="AG722" s="92" t="n">
        <f aca="false">Tabla_Simulada!AH722-Tabla_ValidaciónMétodo!AH722</f>
        <v>0</v>
      </c>
      <c r="AH722" s="92" t="n">
        <f aca="false">Tabla_Simulada!AI722-Tabla_ValidaciónMétodo!AI722</f>
        <v>0</v>
      </c>
      <c r="AI722" s="92" t="n">
        <f aca="false">Tabla_Simulada!AJ722-Tabla_ValidaciónMétodo!AJ722</f>
        <v>0</v>
      </c>
      <c r="AJ722" s="92" t="n">
        <f aca="false">Tabla_Simulada!AK722-Tabla_ValidaciónMétodo!AK722</f>
        <v>0</v>
      </c>
      <c r="AK722" s="92" t="n">
        <f aca="false">Tabla_Simulada!AL722-Tabla_ValidaciónMétodo!AL722</f>
        <v>0</v>
      </c>
      <c r="AL722" s="92" t="n">
        <f aca="false">Tabla_Simulada!AM722-Tabla_ValidaciónMétodo!AM722</f>
        <v>0</v>
      </c>
      <c r="AM722" s="92" t="n">
        <f aca="false">Tabla_Simulada!AN722-Tabla_ValidaciónMétodo!AN722</f>
        <v>0</v>
      </c>
      <c r="AO722" s="94" t="n">
        <f aca="false">Tabla_Simulada!AP722-Tabla_ValidaciónMétodo!AP722</f>
        <v>0</v>
      </c>
      <c r="AP722" s="81" t="n">
        <f aca="false">Tabla_Simulada!AQ722-Tabla_ValidaciónMétodo!AQ722</f>
        <v>0</v>
      </c>
      <c r="AQ722" s="94" t="n">
        <f aca="false">Tabla_Simulada!AR722-Tabla_ValidaciónMétodo!AR722</f>
        <v>0</v>
      </c>
      <c r="AR722" s="81" t="n">
        <f aca="false">Tabla_Simulada!AS722-Tabla_ValidaciónMétodo!AS722</f>
        <v>0</v>
      </c>
      <c r="AS722" s="94" t="n">
        <f aca="false">Tabla_Simulada!AT722-Tabla_ValidaciónMétodo!AT722</f>
        <v>0</v>
      </c>
      <c r="AT722" s="81" t="n">
        <f aca="false">Tabla_Simulada!AU722-Tabla_ValidaciónMétodo!AU722</f>
        <v>0</v>
      </c>
      <c r="AU722" s="94" t="n">
        <f aca="false">Tabla_Simulada!AV722-Tabla_ValidaciónMétodo!AV722</f>
        <v>0</v>
      </c>
      <c r="AV722" s="81" t="n">
        <f aca="false">Tabla_Simulada!AW722-Tabla_ValidaciónMétodo!AW722</f>
        <v>0</v>
      </c>
      <c r="AW722" s="94" t="n">
        <f aca="false">Tabla_Simulada!AX722-Tabla_ValidaciónMétodo!AX722</f>
        <v>0</v>
      </c>
      <c r="AX722" s="81" t="n">
        <f aca="false">Tabla_Simulada!AY722-Tabla_ValidaciónMétodo!AY722</f>
        <v>0</v>
      </c>
    </row>
    <row r="723" customFormat="false" ht="13.8" hidden="false" customHeight="false" outlineLevel="0" collapsed="false">
      <c r="A723" s="89" t="s">
        <v>52</v>
      </c>
      <c r="B723" s="81" t="n">
        <f aca="false">Tabla_Simulada!B723-Tabla_ValidaciónMétodo!B723</f>
        <v>0</v>
      </c>
      <c r="C723" s="81" t="n">
        <f aca="false">Tabla_Simulada!C723-Tabla_ValidaciónMétodo!C723</f>
        <v>0</v>
      </c>
      <c r="D723" s="81" t="n">
        <f aca="false">Tabla_Simulada!D723-Tabla_ValidaciónMétodo!D723</f>
        <v>0</v>
      </c>
      <c r="E723" s="81" t="n">
        <f aca="false">Tabla_Simulada!E723-Tabla_ValidaciónMétodo!E723</f>
        <v>0</v>
      </c>
      <c r="F723" s="81" t="n">
        <f aca="false">Tabla_Simulada!F723-Tabla_ValidaciónMétodo!F723</f>
        <v>0</v>
      </c>
      <c r="G723" s="81" t="n">
        <f aca="false">Tabla_Simulada!G723-Tabla_ValidaciónMétodo!G723</f>
        <v>0</v>
      </c>
      <c r="H723" s="81" t="n">
        <f aca="false">Tabla_Simulada!H723-Tabla_ValidaciónMétodo!H723</f>
        <v>0</v>
      </c>
      <c r="I723" s="94" t="n">
        <f aca="false">Tabla_Simulada!I723-Tabla_ValidaciónMétodo!I723</f>
        <v>0</v>
      </c>
      <c r="J723" s="81" t="n">
        <f aca="false">Tabla_Simulada!J723-Tabla_ValidaciónMétodo!J723</f>
        <v>0</v>
      </c>
      <c r="K723" s="94" t="n">
        <f aca="false">Tabla_Simulada!K723-Tabla_ValidaciónMétodo!K723</f>
        <v>0</v>
      </c>
      <c r="L723" s="81" t="n">
        <f aca="false">Tabla_Simulada!L723-Tabla_ValidaciónMétodo!L723</f>
        <v>0</v>
      </c>
      <c r="M723" s="94" t="n">
        <f aca="false">Tabla_Simulada!M723-Tabla_ValidaciónMétodo!M723</f>
        <v>0</v>
      </c>
      <c r="N723" s="81" t="n">
        <f aca="false">Tabla_Simulada!N723-Tabla_ValidaciónMétodo!N723</f>
        <v>0</v>
      </c>
      <c r="O723" s="81" t="n">
        <f aca="false">Tabla_Simulada!O723-Tabla_ValidaciónMétodo!O723</f>
        <v>0</v>
      </c>
      <c r="P723" s="81" t="n">
        <f aca="false">Tabla_Simulada!P723-Tabla_ValidaciónMétodo!P723</f>
        <v>0</v>
      </c>
      <c r="Q723" s="81" t="n">
        <f aca="false">Tabla_Simulada!Q723-Tabla_ValidaciónMétodo!Q723</f>
        <v>0</v>
      </c>
      <c r="S723" s="81" t="n">
        <f aca="false">Tabla_Simulada!T723-Tabla_ValidaciónMétodo!T723</f>
        <v>0</v>
      </c>
      <c r="T723" s="81" t="n">
        <f aca="false">Tabla_Simulada!U723-Tabla_ValidaciónMétodo!U723</f>
        <v>0</v>
      </c>
      <c r="U723" s="81" t="n">
        <f aca="false">Tabla_Simulada!V723-Tabla_ValidaciónMétodo!V723</f>
        <v>0</v>
      </c>
      <c r="V723" s="81" t="n">
        <f aca="false">Tabla_Simulada!W723-Tabla_ValidaciónMétodo!W723</f>
        <v>0</v>
      </c>
      <c r="W723" s="81" t="n">
        <f aca="false">Tabla_Simulada!X723-Tabla_ValidaciónMétodo!X723</f>
        <v>0</v>
      </c>
      <c r="X723" s="81" t="n">
        <f aca="false">Tabla_Simulada!Y723-Tabla_ValidaciónMétodo!Y723</f>
        <v>0</v>
      </c>
      <c r="Y723" s="81" t="n">
        <f aca="false">Tabla_Simulada!Z723-Tabla_ValidaciónMétodo!Z723</f>
        <v>0</v>
      </c>
      <c r="Z723" s="81" t="n">
        <f aca="false">Tabla_Simulada!AA723-Tabla_ValidaciónMétodo!AA723</f>
        <v>0</v>
      </c>
      <c r="AC723" s="91" t="n">
        <f aca="false">Tabla_Simulada!AD723-Tabla_ValidaciónMétodo!AD723</f>
        <v>0</v>
      </c>
      <c r="AD723" s="92" t="n">
        <f aca="false">Tabla_Simulada!AE723-Tabla_ValidaciónMétodo!AE723</f>
        <v>0</v>
      </c>
      <c r="AE723" s="93" t="n">
        <f aca="false">Tabla_Simulada!AF723-Tabla_ValidaciónMétodo!AF723</f>
        <v>0</v>
      </c>
      <c r="AF723" s="92" t="n">
        <f aca="false">Tabla_Simulada!AG723-Tabla_ValidaciónMétodo!AG723</f>
        <v>0</v>
      </c>
      <c r="AG723" s="92" t="n">
        <f aca="false">Tabla_Simulada!AH723-Tabla_ValidaciónMétodo!AH723</f>
        <v>0</v>
      </c>
      <c r="AH723" s="92" t="n">
        <f aca="false">Tabla_Simulada!AI723-Tabla_ValidaciónMétodo!AI723</f>
        <v>0</v>
      </c>
      <c r="AI723" s="92" t="n">
        <f aca="false">Tabla_Simulada!AJ723-Tabla_ValidaciónMétodo!AJ723</f>
        <v>0</v>
      </c>
      <c r="AJ723" s="92" t="n">
        <f aca="false">Tabla_Simulada!AK723-Tabla_ValidaciónMétodo!AK723</f>
        <v>0</v>
      </c>
      <c r="AK723" s="92" t="n">
        <f aca="false">Tabla_Simulada!AL723-Tabla_ValidaciónMétodo!AL723</f>
        <v>0</v>
      </c>
      <c r="AL723" s="92" t="n">
        <f aca="false">Tabla_Simulada!AM723-Tabla_ValidaciónMétodo!AM723</f>
        <v>0</v>
      </c>
      <c r="AM723" s="92" t="n">
        <f aca="false">Tabla_Simulada!AN723-Tabla_ValidaciónMétodo!AN723</f>
        <v>0</v>
      </c>
      <c r="AO723" s="94" t="n">
        <f aca="false">Tabla_Simulada!AP723-Tabla_ValidaciónMétodo!AP723</f>
        <v>0</v>
      </c>
      <c r="AP723" s="81" t="n">
        <f aca="false">Tabla_Simulada!AQ723-Tabla_ValidaciónMétodo!AQ723</f>
        <v>0</v>
      </c>
      <c r="AQ723" s="94" t="n">
        <f aca="false">Tabla_Simulada!AR723-Tabla_ValidaciónMétodo!AR723</f>
        <v>0</v>
      </c>
      <c r="AR723" s="81" t="n">
        <f aca="false">Tabla_Simulada!AS723-Tabla_ValidaciónMétodo!AS723</f>
        <v>0</v>
      </c>
      <c r="AS723" s="94" t="n">
        <f aca="false">Tabla_Simulada!AT723-Tabla_ValidaciónMétodo!AT723</f>
        <v>0</v>
      </c>
      <c r="AT723" s="81" t="n">
        <f aca="false">Tabla_Simulada!AU723-Tabla_ValidaciónMétodo!AU723</f>
        <v>0</v>
      </c>
      <c r="AU723" s="94" t="n">
        <f aca="false">Tabla_Simulada!AV723-Tabla_ValidaciónMétodo!AV723</f>
        <v>0</v>
      </c>
      <c r="AV723" s="81" t="n">
        <f aca="false">Tabla_Simulada!AW723-Tabla_ValidaciónMétodo!AW723</f>
        <v>0</v>
      </c>
      <c r="AW723" s="94" t="n">
        <f aca="false">Tabla_Simulada!AX723-Tabla_ValidaciónMétodo!AX723</f>
        <v>0</v>
      </c>
      <c r="AX723" s="81" t="n">
        <f aca="false">Tabla_Simulada!AY723-Tabla_ValidaciónMétodo!AY723</f>
        <v>0</v>
      </c>
    </row>
    <row r="724" customFormat="false" ht="13.8" hidden="false" customHeight="false" outlineLevel="0" collapsed="false">
      <c r="A724" s="89" t="s">
        <v>53</v>
      </c>
      <c r="B724" s="81" t="n">
        <f aca="false">Tabla_Simulada!B724-Tabla_ValidaciónMétodo!B724</f>
        <v>0</v>
      </c>
      <c r="C724" s="81" t="n">
        <f aca="false">Tabla_Simulada!C724-Tabla_ValidaciónMétodo!C724</f>
        <v>0</v>
      </c>
      <c r="D724" s="81" t="n">
        <f aca="false">Tabla_Simulada!D724-Tabla_ValidaciónMétodo!D724</f>
        <v>0</v>
      </c>
      <c r="E724" s="81" t="n">
        <f aca="false">Tabla_Simulada!E724-Tabla_ValidaciónMétodo!E724</f>
        <v>0</v>
      </c>
      <c r="F724" s="81" t="n">
        <f aca="false">Tabla_Simulada!F724-Tabla_ValidaciónMétodo!F724</f>
        <v>0</v>
      </c>
      <c r="G724" s="81" t="n">
        <f aca="false">Tabla_Simulada!G724-Tabla_ValidaciónMétodo!G724</f>
        <v>0</v>
      </c>
      <c r="H724" s="81" t="n">
        <f aca="false">Tabla_Simulada!H724-Tabla_ValidaciónMétodo!H724</f>
        <v>0</v>
      </c>
      <c r="I724" s="94" t="n">
        <f aca="false">Tabla_Simulada!I724-Tabla_ValidaciónMétodo!I724</f>
        <v>0</v>
      </c>
      <c r="J724" s="81" t="n">
        <f aca="false">Tabla_Simulada!J724-Tabla_ValidaciónMétodo!J724</f>
        <v>0</v>
      </c>
      <c r="K724" s="94" t="n">
        <f aca="false">Tabla_Simulada!K724-Tabla_ValidaciónMétodo!K724</f>
        <v>0</v>
      </c>
      <c r="L724" s="81" t="n">
        <f aca="false">Tabla_Simulada!L724-Tabla_ValidaciónMétodo!L724</f>
        <v>0</v>
      </c>
      <c r="M724" s="94" t="n">
        <f aca="false">Tabla_Simulada!M724-Tabla_ValidaciónMétodo!M724</f>
        <v>0</v>
      </c>
      <c r="N724" s="81" t="n">
        <f aca="false">Tabla_Simulada!N724-Tabla_ValidaciónMétodo!N724</f>
        <v>0</v>
      </c>
      <c r="O724" s="81" t="n">
        <f aca="false">Tabla_Simulada!O724-Tabla_ValidaciónMétodo!O724</f>
        <v>0</v>
      </c>
      <c r="P724" s="81" t="n">
        <f aca="false">Tabla_Simulada!P724-Tabla_ValidaciónMétodo!P724</f>
        <v>0</v>
      </c>
      <c r="Q724" s="81" t="n">
        <f aca="false">Tabla_Simulada!Q724-Tabla_ValidaciónMétodo!Q724</f>
        <v>0</v>
      </c>
      <c r="S724" s="81" t="n">
        <f aca="false">Tabla_Simulada!T724-Tabla_ValidaciónMétodo!T724</f>
        <v>0</v>
      </c>
      <c r="T724" s="81" t="n">
        <f aca="false">Tabla_Simulada!U724-Tabla_ValidaciónMétodo!U724</f>
        <v>0</v>
      </c>
      <c r="U724" s="81" t="n">
        <f aca="false">Tabla_Simulada!V724-Tabla_ValidaciónMétodo!V724</f>
        <v>0</v>
      </c>
      <c r="V724" s="81" t="n">
        <f aca="false">Tabla_Simulada!W724-Tabla_ValidaciónMétodo!W724</f>
        <v>0</v>
      </c>
      <c r="W724" s="81" t="n">
        <f aca="false">Tabla_Simulada!X724-Tabla_ValidaciónMétodo!X724</f>
        <v>0</v>
      </c>
      <c r="X724" s="81" t="n">
        <f aca="false">Tabla_Simulada!Y724-Tabla_ValidaciónMétodo!Y724</f>
        <v>0</v>
      </c>
      <c r="Y724" s="81" t="n">
        <f aca="false">Tabla_Simulada!Z724-Tabla_ValidaciónMétodo!Z724</f>
        <v>0</v>
      </c>
      <c r="Z724" s="81" t="n">
        <f aca="false">Tabla_Simulada!AA724-Tabla_ValidaciónMétodo!AA724</f>
        <v>0</v>
      </c>
      <c r="AC724" s="91" t="n">
        <f aca="false">Tabla_Simulada!AD724-Tabla_ValidaciónMétodo!AD724</f>
        <v>0</v>
      </c>
      <c r="AD724" s="92" t="n">
        <f aca="false">Tabla_Simulada!AE724-Tabla_ValidaciónMétodo!AE724</f>
        <v>0</v>
      </c>
      <c r="AE724" s="93" t="n">
        <f aca="false">Tabla_Simulada!AF724-Tabla_ValidaciónMétodo!AF724</f>
        <v>0</v>
      </c>
      <c r="AF724" s="92" t="n">
        <f aca="false">Tabla_Simulada!AG724-Tabla_ValidaciónMétodo!AG724</f>
        <v>0</v>
      </c>
      <c r="AG724" s="92" t="n">
        <f aca="false">Tabla_Simulada!AH724-Tabla_ValidaciónMétodo!AH724</f>
        <v>0</v>
      </c>
      <c r="AH724" s="92" t="n">
        <f aca="false">Tabla_Simulada!AI724-Tabla_ValidaciónMétodo!AI724</f>
        <v>0</v>
      </c>
      <c r="AI724" s="92" t="n">
        <f aca="false">Tabla_Simulada!AJ724-Tabla_ValidaciónMétodo!AJ724</f>
        <v>0</v>
      </c>
      <c r="AJ724" s="92" t="n">
        <f aca="false">Tabla_Simulada!AK724-Tabla_ValidaciónMétodo!AK724</f>
        <v>0</v>
      </c>
      <c r="AK724" s="92" t="n">
        <f aca="false">Tabla_Simulada!AL724-Tabla_ValidaciónMétodo!AL724</f>
        <v>0</v>
      </c>
      <c r="AL724" s="92" t="n">
        <f aca="false">Tabla_Simulada!AM724-Tabla_ValidaciónMétodo!AM724</f>
        <v>0</v>
      </c>
      <c r="AM724" s="92" t="n">
        <f aca="false">Tabla_Simulada!AN724-Tabla_ValidaciónMétodo!AN724</f>
        <v>0</v>
      </c>
      <c r="AO724" s="94" t="n">
        <f aca="false">Tabla_Simulada!AP724-Tabla_ValidaciónMétodo!AP724</f>
        <v>0</v>
      </c>
      <c r="AP724" s="81" t="n">
        <f aca="false">Tabla_Simulada!AQ724-Tabla_ValidaciónMétodo!AQ724</f>
        <v>0</v>
      </c>
      <c r="AQ724" s="94" t="n">
        <f aca="false">Tabla_Simulada!AR724-Tabla_ValidaciónMétodo!AR724</f>
        <v>0</v>
      </c>
      <c r="AR724" s="81" t="n">
        <f aca="false">Tabla_Simulada!AS724-Tabla_ValidaciónMétodo!AS724</f>
        <v>0</v>
      </c>
      <c r="AS724" s="94" t="n">
        <f aca="false">Tabla_Simulada!AT724-Tabla_ValidaciónMétodo!AT724</f>
        <v>0</v>
      </c>
      <c r="AT724" s="81" t="n">
        <f aca="false">Tabla_Simulada!AU724-Tabla_ValidaciónMétodo!AU724</f>
        <v>0</v>
      </c>
      <c r="AU724" s="94" t="n">
        <f aca="false">Tabla_Simulada!AV724-Tabla_ValidaciónMétodo!AV724</f>
        <v>0</v>
      </c>
      <c r="AV724" s="81" t="n">
        <f aca="false">Tabla_Simulada!AW724-Tabla_ValidaciónMétodo!AW724</f>
        <v>0</v>
      </c>
      <c r="AW724" s="94" t="n">
        <f aca="false">Tabla_Simulada!AX724-Tabla_ValidaciónMétodo!AX724</f>
        <v>0</v>
      </c>
      <c r="AX724" s="81" t="n">
        <f aca="false">Tabla_Simulada!AY724-Tabla_ValidaciónMétodo!AY724</f>
        <v>0</v>
      </c>
    </row>
    <row r="725" customFormat="false" ht="13.8" hidden="false" customHeight="false" outlineLevel="0" collapsed="false">
      <c r="A725" s="89" t="s">
        <v>54</v>
      </c>
      <c r="B725" s="81" t="n">
        <f aca="false">Tabla_Simulada!B725-Tabla_ValidaciónMétodo!B725</f>
        <v>0</v>
      </c>
      <c r="C725" s="81" t="n">
        <f aca="false">Tabla_Simulada!C725-Tabla_ValidaciónMétodo!C725</f>
        <v>0</v>
      </c>
      <c r="D725" s="81" t="n">
        <f aca="false">Tabla_Simulada!D725-Tabla_ValidaciónMétodo!D725</f>
        <v>0</v>
      </c>
      <c r="E725" s="81" t="n">
        <f aca="false">Tabla_Simulada!E725-Tabla_ValidaciónMétodo!E725</f>
        <v>0</v>
      </c>
      <c r="F725" s="81" t="n">
        <f aca="false">Tabla_Simulada!F725-Tabla_ValidaciónMétodo!F725</f>
        <v>0</v>
      </c>
      <c r="G725" s="81" t="n">
        <f aca="false">Tabla_Simulada!G725-Tabla_ValidaciónMétodo!G725</f>
        <v>0</v>
      </c>
      <c r="H725" s="81" t="n">
        <f aca="false">Tabla_Simulada!H725-Tabla_ValidaciónMétodo!H725</f>
        <v>0</v>
      </c>
      <c r="I725" s="94" t="n">
        <f aca="false">Tabla_Simulada!I725-Tabla_ValidaciónMétodo!I725</f>
        <v>0</v>
      </c>
      <c r="J725" s="81" t="n">
        <f aca="false">Tabla_Simulada!J725-Tabla_ValidaciónMétodo!J725</f>
        <v>0</v>
      </c>
      <c r="K725" s="94" t="n">
        <f aca="false">Tabla_Simulada!K725-Tabla_ValidaciónMétodo!K725</f>
        <v>0</v>
      </c>
      <c r="L725" s="81" t="n">
        <f aca="false">Tabla_Simulada!L725-Tabla_ValidaciónMétodo!L725</f>
        <v>0</v>
      </c>
      <c r="M725" s="94" t="n">
        <f aca="false">Tabla_Simulada!M725-Tabla_ValidaciónMétodo!M725</f>
        <v>0</v>
      </c>
      <c r="N725" s="81" t="n">
        <f aca="false">Tabla_Simulada!N725-Tabla_ValidaciónMétodo!N725</f>
        <v>0</v>
      </c>
      <c r="O725" s="81" t="n">
        <f aca="false">Tabla_Simulada!O725-Tabla_ValidaciónMétodo!O725</f>
        <v>0</v>
      </c>
      <c r="P725" s="81" t="n">
        <f aca="false">Tabla_Simulada!P725-Tabla_ValidaciónMétodo!P725</f>
        <v>0</v>
      </c>
      <c r="Q725" s="81" t="n">
        <f aca="false">Tabla_Simulada!Q725-Tabla_ValidaciónMétodo!Q725</f>
        <v>0</v>
      </c>
      <c r="S725" s="81" t="n">
        <f aca="false">Tabla_Simulada!T725-Tabla_ValidaciónMétodo!T725</f>
        <v>0</v>
      </c>
      <c r="T725" s="81" t="n">
        <f aca="false">Tabla_Simulada!U725-Tabla_ValidaciónMétodo!U725</f>
        <v>0</v>
      </c>
      <c r="U725" s="81" t="n">
        <f aca="false">Tabla_Simulada!V725-Tabla_ValidaciónMétodo!V725</f>
        <v>0</v>
      </c>
      <c r="V725" s="81" t="n">
        <f aca="false">Tabla_Simulada!W725-Tabla_ValidaciónMétodo!W725</f>
        <v>0</v>
      </c>
      <c r="W725" s="81" t="n">
        <f aca="false">Tabla_Simulada!X725-Tabla_ValidaciónMétodo!X725</f>
        <v>0</v>
      </c>
      <c r="X725" s="81" t="n">
        <f aca="false">Tabla_Simulada!Y725-Tabla_ValidaciónMétodo!Y725</f>
        <v>0</v>
      </c>
      <c r="Y725" s="81" t="n">
        <f aca="false">Tabla_Simulada!Z725-Tabla_ValidaciónMétodo!Z725</f>
        <v>0</v>
      </c>
      <c r="Z725" s="81" t="n">
        <f aca="false">Tabla_Simulada!AA725-Tabla_ValidaciónMétodo!AA725</f>
        <v>0</v>
      </c>
      <c r="AC725" s="91" t="n">
        <f aca="false">Tabla_Simulada!AD725-Tabla_ValidaciónMétodo!AD725</f>
        <v>0</v>
      </c>
      <c r="AD725" s="92" t="n">
        <f aca="false">Tabla_Simulada!AE725-Tabla_ValidaciónMétodo!AE725</f>
        <v>0</v>
      </c>
      <c r="AE725" s="93" t="n">
        <f aca="false">Tabla_Simulada!AF725-Tabla_ValidaciónMétodo!AF725</f>
        <v>0</v>
      </c>
      <c r="AF725" s="92" t="n">
        <f aca="false">Tabla_Simulada!AG725-Tabla_ValidaciónMétodo!AG725</f>
        <v>0</v>
      </c>
      <c r="AG725" s="92" t="n">
        <f aca="false">Tabla_Simulada!AH725-Tabla_ValidaciónMétodo!AH725</f>
        <v>0</v>
      </c>
      <c r="AH725" s="92" t="n">
        <f aca="false">Tabla_Simulada!AI725-Tabla_ValidaciónMétodo!AI725</f>
        <v>0</v>
      </c>
      <c r="AI725" s="92" t="n">
        <f aca="false">Tabla_Simulada!AJ725-Tabla_ValidaciónMétodo!AJ725</f>
        <v>0</v>
      </c>
      <c r="AJ725" s="92" t="n">
        <f aca="false">Tabla_Simulada!AK725-Tabla_ValidaciónMétodo!AK725</f>
        <v>0</v>
      </c>
      <c r="AK725" s="92" t="n">
        <f aca="false">Tabla_Simulada!AL725-Tabla_ValidaciónMétodo!AL725</f>
        <v>0</v>
      </c>
      <c r="AL725" s="92" t="n">
        <f aca="false">Tabla_Simulada!AM725-Tabla_ValidaciónMétodo!AM725</f>
        <v>0</v>
      </c>
      <c r="AM725" s="92" t="n">
        <f aca="false">Tabla_Simulada!AN725-Tabla_ValidaciónMétodo!AN725</f>
        <v>0</v>
      </c>
      <c r="AO725" s="94" t="n">
        <f aca="false">Tabla_Simulada!AP725-Tabla_ValidaciónMétodo!AP725</f>
        <v>0</v>
      </c>
      <c r="AP725" s="81" t="n">
        <f aca="false">Tabla_Simulada!AQ725-Tabla_ValidaciónMétodo!AQ725</f>
        <v>0</v>
      </c>
      <c r="AQ725" s="94" t="n">
        <f aca="false">Tabla_Simulada!AR725-Tabla_ValidaciónMétodo!AR725</f>
        <v>0</v>
      </c>
      <c r="AR725" s="81" t="n">
        <f aca="false">Tabla_Simulada!AS725-Tabla_ValidaciónMétodo!AS725</f>
        <v>0</v>
      </c>
      <c r="AS725" s="94" t="n">
        <f aca="false">Tabla_Simulada!AT725-Tabla_ValidaciónMétodo!AT725</f>
        <v>0</v>
      </c>
      <c r="AT725" s="81" t="n">
        <f aca="false">Tabla_Simulada!AU725-Tabla_ValidaciónMétodo!AU725</f>
        <v>0</v>
      </c>
      <c r="AU725" s="94" t="n">
        <f aca="false">Tabla_Simulada!AV725-Tabla_ValidaciónMétodo!AV725</f>
        <v>0</v>
      </c>
      <c r="AV725" s="81" t="n">
        <f aca="false">Tabla_Simulada!AW725-Tabla_ValidaciónMétodo!AW725</f>
        <v>0</v>
      </c>
      <c r="AW725" s="94" t="n">
        <f aca="false">Tabla_Simulada!AX725-Tabla_ValidaciónMétodo!AX725</f>
        <v>0</v>
      </c>
      <c r="AX725" s="81" t="n">
        <f aca="false">Tabla_Simulada!AY725-Tabla_ValidaciónMétodo!AY725</f>
        <v>0</v>
      </c>
    </row>
    <row r="726" customFormat="false" ht="13.8" hidden="false" customHeight="false" outlineLevel="0" collapsed="false">
      <c r="A726" s="89" t="s">
        <v>55</v>
      </c>
      <c r="B726" s="81" t="n">
        <f aca="false">Tabla_Simulada!B726-Tabla_ValidaciónMétodo!B726</f>
        <v>0</v>
      </c>
      <c r="C726" s="81" t="n">
        <f aca="false">Tabla_Simulada!C726-Tabla_ValidaciónMétodo!C726</f>
        <v>0</v>
      </c>
      <c r="D726" s="81" t="n">
        <f aca="false">Tabla_Simulada!D726-Tabla_ValidaciónMétodo!D726</f>
        <v>0</v>
      </c>
      <c r="E726" s="81" t="n">
        <f aca="false">Tabla_Simulada!E726-Tabla_ValidaciónMétodo!E726</f>
        <v>0</v>
      </c>
      <c r="F726" s="81" t="n">
        <f aca="false">Tabla_Simulada!F726-Tabla_ValidaciónMétodo!F726</f>
        <v>0</v>
      </c>
      <c r="G726" s="81" t="n">
        <f aca="false">Tabla_Simulada!G726-Tabla_ValidaciónMétodo!G726</f>
        <v>0</v>
      </c>
      <c r="H726" s="81" t="n">
        <f aca="false">Tabla_Simulada!H726-Tabla_ValidaciónMétodo!H726</f>
        <v>0</v>
      </c>
      <c r="I726" s="94" t="n">
        <f aca="false">Tabla_Simulada!I726-Tabla_ValidaciónMétodo!I726</f>
        <v>0</v>
      </c>
      <c r="J726" s="81" t="n">
        <f aca="false">Tabla_Simulada!J726-Tabla_ValidaciónMétodo!J726</f>
        <v>0</v>
      </c>
      <c r="K726" s="94" t="n">
        <f aca="false">Tabla_Simulada!K726-Tabla_ValidaciónMétodo!K726</f>
        <v>0</v>
      </c>
      <c r="L726" s="81" t="n">
        <f aca="false">Tabla_Simulada!L726-Tabla_ValidaciónMétodo!L726</f>
        <v>0</v>
      </c>
      <c r="M726" s="94" t="n">
        <f aca="false">Tabla_Simulada!M726-Tabla_ValidaciónMétodo!M726</f>
        <v>0</v>
      </c>
      <c r="N726" s="81" t="n">
        <f aca="false">Tabla_Simulada!N726-Tabla_ValidaciónMétodo!N726</f>
        <v>0</v>
      </c>
      <c r="O726" s="81" t="n">
        <f aca="false">Tabla_Simulada!O726-Tabla_ValidaciónMétodo!O726</f>
        <v>0</v>
      </c>
      <c r="P726" s="81" t="n">
        <f aca="false">Tabla_Simulada!P726-Tabla_ValidaciónMétodo!P726</f>
        <v>0</v>
      </c>
      <c r="Q726" s="81" t="n">
        <f aca="false">Tabla_Simulada!Q726-Tabla_ValidaciónMétodo!Q726</f>
        <v>0</v>
      </c>
      <c r="S726" s="81" t="n">
        <f aca="false">Tabla_Simulada!T726-Tabla_ValidaciónMétodo!T726</f>
        <v>0</v>
      </c>
      <c r="T726" s="81" t="n">
        <f aca="false">Tabla_Simulada!U726-Tabla_ValidaciónMétodo!U726</f>
        <v>0</v>
      </c>
      <c r="U726" s="81" t="n">
        <f aca="false">Tabla_Simulada!V726-Tabla_ValidaciónMétodo!V726</f>
        <v>0</v>
      </c>
      <c r="V726" s="81" t="n">
        <f aca="false">Tabla_Simulada!W726-Tabla_ValidaciónMétodo!W726</f>
        <v>0</v>
      </c>
      <c r="W726" s="81" t="n">
        <f aca="false">Tabla_Simulada!X726-Tabla_ValidaciónMétodo!X726</f>
        <v>0</v>
      </c>
      <c r="X726" s="81" t="n">
        <f aca="false">Tabla_Simulada!Y726-Tabla_ValidaciónMétodo!Y726</f>
        <v>0</v>
      </c>
      <c r="Y726" s="81" t="n">
        <f aca="false">Tabla_Simulada!Z726-Tabla_ValidaciónMétodo!Z726</f>
        <v>0</v>
      </c>
      <c r="Z726" s="81" t="n">
        <f aca="false">Tabla_Simulada!AA726-Tabla_ValidaciónMétodo!AA726</f>
        <v>0</v>
      </c>
      <c r="AC726" s="91" t="n">
        <f aca="false">Tabla_Simulada!AD726-Tabla_ValidaciónMétodo!AD726</f>
        <v>0</v>
      </c>
      <c r="AD726" s="92" t="n">
        <f aca="false">Tabla_Simulada!AE726-Tabla_ValidaciónMétodo!AE726</f>
        <v>0</v>
      </c>
      <c r="AE726" s="93" t="n">
        <f aca="false">Tabla_Simulada!AF726-Tabla_ValidaciónMétodo!AF726</f>
        <v>0</v>
      </c>
      <c r="AF726" s="92" t="n">
        <f aca="false">Tabla_Simulada!AG726-Tabla_ValidaciónMétodo!AG726</f>
        <v>0</v>
      </c>
      <c r="AG726" s="92" t="n">
        <f aca="false">Tabla_Simulada!AH726-Tabla_ValidaciónMétodo!AH726</f>
        <v>0</v>
      </c>
      <c r="AH726" s="92" t="n">
        <f aca="false">Tabla_Simulada!AI726-Tabla_ValidaciónMétodo!AI726</f>
        <v>0</v>
      </c>
      <c r="AI726" s="92" t="n">
        <f aca="false">Tabla_Simulada!AJ726-Tabla_ValidaciónMétodo!AJ726</f>
        <v>0</v>
      </c>
      <c r="AJ726" s="92" t="n">
        <f aca="false">Tabla_Simulada!AK726-Tabla_ValidaciónMétodo!AK726</f>
        <v>0</v>
      </c>
      <c r="AK726" s="92" t="n">
        <f aca="false">Tabla_Simulada!AL726-Tabla_ValidaciónMétodo!AL726</f>
        <v>0</v>
      </c>
      <c r="AL726" s="92" t="n">
        <f aca="false">Tabla_Simulada!AM726-Tabla_ValidaciónMétodo!AM726</f>
        <v>0</v>
      </c>
      <c r="AM726" s="92" t="n">
        <f aca="false">Tabla_Simulada!AN726-Tabla_ValidaciónMétodo!AN726</f>
        <v>0</v>
      </c>
      <c r="AO726" s="94" t="n">
        <f aca="false">Tabla_Simulada!AP726-Tabla_ValidaciónMétodo!AP726</f>
        <v>0</v>
      </c>
      <c r="AP726" s="81" t="n">
        <f aca="false">Tabla_Simulada!AQ726-Tabla_ValidaciónMétodo!AQ726</f>
        <v>0</v>
      </c>
      <c r="AQ726" s="94" t="n">
        <f aca="false">Tabla_Simulada!AR726-Tabla_ValidaciónMétodo!AR726</f>
        <v>0</v>
      </c>
      <c r="AR726" s="81" t="n">
        <f aca="false">Tabla_Simulada!AS726-Tabla_ValidaciónMétodo!AS726</f>
        <v>0</v>
      </c>
      <c r="AS726" s="94" t="n">
        <f aca="false">Tabla_Simulada!AT726-Tabla_ValidaciónMétodo!AT726</f>
        <v>0</v>
      </c>
      <c r="AT726" s="81" t="n">
        <f aca="false">Tabla_Simulada!AU726-Tabla_ValidaciónMétodo!AU726</f>
        <v>0</v>
      </c>
      <c r="AU726" s="94" t="n">
        <f aca="false">Tabla_Simulada!AV726-Tabla_ValidaciónMétodo!AV726</f>
        <v>0</v>
      </c>
      <c r="AV726" s="81" t="n">
        <f aca="false">Tabla_Simulada!AW726-Tabla_ValidaciónMétodo!AW726</f>
        <v>0</v>
      </c>
      <c r="AW726" s="94" t="n">
        <f aca="false">Tabla_Simulada!AX726-Tabla_ValidaciónMétodo!AX726</f>
        <v>0</v>
      </c>
      <c r="AX726" s="81" t="n">
        <f aca="false">Tabla_Simulada!AY726-Tabla_ValidaciónMétodo!AY726</f>
        <v>0</v>
      </c>
    </row>
    <row r="727" customFormat="false" ht="13.8" hidden="false" customHeight="false" outlineLevel="0" collapsed="false">
      <c r="A727" s="89" t="s">
        <v>56</v>
      </c>
      <c r="B727" s="81" t="n">
        <f aca="false">Tabla_Simulada!B727-Tabla_ValidaciónMétodo!B727</f>
        <v>0</v>
      </c>
      <c r="C727" s="81" t="n">
        <f aca="false">Tabla_Simulada!C727-Tabla_ValidaciónMétodo!C727</f>
        <v>0</v>
      </c>
      <c r="D727" s="81" t="n">
        <f aca="false">Tabla_Simulada!D727-Tabla_ValidaciónMétodo!D727</f>
        <v>0</v>
      </c>
      <c r="E727" s="81" t="n">
        <f aca="false">Tabla_Simulada!E727-Tabla_ValidaciónMétodo!E727</f>
        <v>0</v>
      </c>
      <c r="F727" s="81" t="n">
        <f aca="false">Tabla_Simulada!F727-Tabla_ValidaciónMétodo!F727</f>
        <v>0</v>
      </c>
      <c r="G727" s="81" t="n">
        <f aca="false">Tabla_Simulada!G727-Tabla_ValidaciónMétodo!G727</f>
        <v>0</v>
      </c>
      <c r="H727" s="81" t="n">
        <f aca="false">Tabla_Simulada!H727-Tabla_ValidaciónMétodo!H727</f>
        <v>0</v>
      </c>
      <c r="I727" s="94" t="n">
        <f aca="false">Tabla_Simulada!I727-Tabla_ValidaciónMétodo!I727</f>
        <v>0</v>
      </c>
      <c r="J727" s="81" t="n">
        <f aca="false">Tabla_Simulada!J727-Tabla_ValidaciónMétodo!J727</f>
        <v>0</v>
      </c>
      <c r="K727" s="94" t="n">
        <f aca="false">Tabla_Simulada!K727-Tabla_ValidaciónMétodo!K727</f>
        <v>0</v>
      </c>
      <c r="L727" s="81" t="n">
        <f aca="false">Tabla_Simulada!L727-Tabla_ValidaciónMétodo!L727</f>
        <v>0</v>
      </c>
      <c r="M727" s="94" t="n">
        <f aca="false">Tabla_Simulada!M727-Tabla_ValidaciónMétodo!M727</f>
        <v>0</v>
      </c>
      <c r="N727" s="81" t="n">
        <f aca="false">Tabla_Simulada!N727-Tabla_ValidaciónMétodo!N727</f>
        <v>0</v>
      </c>
      <c r="O727" s="81" t="n">
        <f aca="false">Tabla_Simulada!O727-Tabla_ValidaciónMétodo!O727</f>
        <v>0</v>
      </c>
      <c r="P727" s="81" t="n">
        <f aca="false">Tabla_Simulada!P727-Tabla_ValidaciónMétodo!P727</f>
        <v>0</v>
      </c>
      <c r="Q727" s="81" t="n">
        <f aca="false">Tabla_Simulada!Q727-Tabla_ValidaciónMétodo!Q727</f>
        <v>0</v>
      </c>
      <c r="S727" s="81" t="n">
        <f aca="false">Tabla_Simulada!T727-Tabla_ValidaciónMétodo!T727</f>
        <v>0</v>
      </c>
      <c r="T727" s="81" t="n">
        <f aca="false">Tabla_Simulada!U727-Tabla_ValidaciónMétodo!U727</f>
        <v>0</v>
      </c>
      <c r="U727" s="81" t="n">
        <f aca="false">Tabla_Simulada!V727-Tabla_ValidaciónMétodo!V727</f>
        <v>0</v>
      </c>
      <c r="V727" s="81" t="n">
        <f aca="false">Tabla_Simulada!W727-Tabla_ValidaciónMétodo!W727</f>
        <v>0</v>
      </c>
      <c r="W727" s="81" t="n">
        <f aca="false">Tabla_Simulada!X727-Tabla_ValidaciónMétodo!X727</f>
        <v>0</v>
      </c>
      <c r="X727" s="81" t="n">
        <f aca="false">Tabla_Simulada!Y727-Tabla_ValidaciónMétodo!Y727</f>
        <v>0</v>
      </c>
      <c r="Y727" s="81" t="n">
        <f aca="false">Tabla_Simulada!Z727-Tabla_ValidaciónMétodo!Z727</f>
        <v>0</v>
      </c>
      <c r="Z727" s="81" t="n">
        <f aca="false">Tabla_Simulada!AA727-Tabla_ValidaciónMétodo!AA727</f>
        <v>0</v>
      </c>
      <c r="AC727" s="91" t="n">
        <f aca="false">Tabla_Simulada!AD727-Tabla_ValidaciónMétodo!AD727</f>
        <v>0</v>
      </c>
      <c r="AD727" s="92" t="n">
        <f aca="false">Tabla_Simulada!AE727-Tabla_ValidaciónMétodo!AE727</f>
        <v>0</v>
      </c>
      <c r="AE727" s="93" t="n">
        <f aca="false">Tabla_Simulada!AF727-Tabla_ValidaciónMétodo!AF727</f>
        <v>0</v>
      </c>
      <c r="AF727" s="92" t="n">
        <f aca="false">Tabla_Simulada!AG727-Tabla_ValidaciónMétodo!AG727</f>
        <v>0</v>
      </c>
      <c r="AG727" s="92" t="n">
        <f aca="false">Tabla_Simulada!AH727-Tabla_ValidaciónMétodo!AH727</f>
        <v>0</v>
      </c>
      <c r="AH727" s="92" t="n">
        <f aca="false">Tabla_Simulada!AI727-Tabla_ValidaciónMétodo!AI727</f>
        <v>0</v>
      </c>
      <c r="AI727" s="92" t="n">
        <f aca="false">Tabla_Simulada!AJ727-Tabla_ValidaciónMétodo!AJ727</f>
        <v>0</v>
      </c>
      <c r="AJ727" s="92" t="n">
        <f aca="false">Tabla_Simulada!AK727-Tabla_ValidaciónMétodo!AK727</f>
        <v>0</v>
      </c>
      <c r="AK727" s="92" t="n">
        <f aca="false">Tabla_Simulada!AL727-Tabla_ValidaciónMétodo!AL727</f>
        <v>0</v>
      </c>
      <c r="AL727" s="92" t="n">
        <f aca="false">Tabla_Simulada!AM727-Tabla_ValidaciónMétodo!AM727</f>
        <v>0</v>
      </c>
      <c r="AM727" s="92" t="n">
        <f aca="false">Tabla_Simulada!AN727-Tabla_ValidaciónMétodo!AN727</f>
        <v>0</v>
      </c>
      <c r="AO727" s="94" t="n">
        <f aca="false">Tabla_Simulada!AP727-Tabla_ValidaciónMétodo!AP727</f>
        <v>0</v>
      </c>
      <c r="AP727" s="81" t="n">
        <f aca="false">Tabla_Simulada!AQ727-Tabla_ValidaciónMétodo!AQ727</f>
        <v>0</v>
      </c>
      <c r="AQ727" s="94" t="n">
        <f aca="false">Tabla_Simulada!AR727-Tabla_ValidaciónMétodo!AR727</f>
        <v>0</v>
      </c>
      <c r="AR727" s="81" t="n">
        <f aca="false">Tabla_Simulada!AS727-Tabla_ValidaciónMétodo!AS727</f>
        <v>0</v>
      </c>
      <c r="AS727" s="94" t="n">
        <f aca="false">Tabla_Simulada!AT727-Tabla_ValidaciónMétodo!AT727</f>
        <v>0</v>
      </c>
      <c r="AT727" s="81" t="n">
        <f aca="false">Tabla_Simulada!AU727-Tabla_ValidaciónMétodo!AU727</f>
        <v>0</v>
      </c>
      <c r="AU727" s="94" t="n">
        <f aca="false">Tabla_Simulada!AV727-Tabla_ValidaciónMétodo!AV727</f>
        <v>0</v>
      </c>
      <c r="AV727" s="81" t="n">
        <f aca="false">Tabla_Simulada!AW727-Tabla_ValidaciónMétodo!AW727</f>
        <v>0</v>
      </c>
      <c r="AW727" s="94" t="n">
        <f aca="false">Tabla_Simulada!AX727-Tabla_ValidaciónMétodo!AX727</f>
        <v>0</v>
      </c>
      <c r="AX727" s="81" t="n">
        <f aca="false">Tabla_Simulada!AY727-Tabla_ValidaciónMétodo!AY727</f>
        <v>0</v>
      </c>
    </row>
    <row r="728" customFormat="false" ht="13.8" hidden="false" customHeight="false" outlineLevel="0" collapsed="false">
      <c r="A728" s="89" t="s">
        <v>57</v>
      </c>
      <c r="B728" s="81" t="n">
        <f aca="false">Tabla_Simulada!B728-Tabla_ValidaciónMétodo!B728</f>
        <v>0</v>
      </c>
      <c r="C728" s="81" t="n">
        <f aca="false">Tabla_Simulada!C728-Tabla_ValidaciónMétodo!C728</f>
        <v>0</v>
      </c>
      <c r="D728" s="81" t="n">
        <f aca="false">Tabla_Simulada!D728-Tabla_ValidaciónMétodo!D728</f>
        <v>0</v>
      </c>
      <c r="E728" s="81" t="n">
        <f aca="false">Tabla_Simulada!E728-Tabla_ValidaciónMétodo!E728</f>
        <v>0</v>
      </c>
      <c r="F728" s="81" t="n">
        <f aca="false">Tabla_Simulada!F728-Tabla_ValidaciónMétodo!F728</f>
        <v>0</v>
      </c>
      <c r="G728" s="81" t="n">
        <f aca="false">Tabla_Simulada!G728-Tabla_ValidaciónMétodo!G728</f>
        <v>0</v>
      </c>
      <c r="H728" s="81" t="n">
        <f aca="false">Tabla_Simulada!H728-Tabla_ValidaciónMétodo!H728</f>
        <v>0</v>
      </c>
      <c r="I728" s="94" t="n">
        <f aca="false">Tabla_Simulada!I728-Tabla_ValidaciónMétodo!I728</f>
        <v>0</v>
      </c>
      <c r="J728" s="81" t="n">
        <f aca="false">Tabla_Simulada!J728-Tabla_ValidaciónMétodo!J728</f>
        <v>0</v>
      </c>
      <c r="K728" s="94" t="n">
        <f aca="false">Tabla_Simulada!K728-Tabla_ValidaciónMétodo!K728</f>
        <v>0</v>
      </c>
      <c r="L728" s="81" t="n">
        <f aca="false">Tabla_Simulada!L728-Tabla_ValidaciónMétodo!L728</f>
        <v>0</v>
      </c>
      <c r="M728" s="94" t="n">
        <f aca="false">Tabla_Simulada!M728-Tabla_ValidaciónMétodo!M728</f>
        <v>0</v>
      </c>
      <c r="N728" s="81" t="n">
        <f aca="false">Tabla_Simulada!N728-Tabla_ValidaciónMétodo!N728</f>
        <v>0</v>
      </c>
      <c r="O728" s="81" t="n">
        <f aca="false">Tabla_Simulada!O728-Tabla_ValidaciónMétodo!O728</f>
        <v>0</v>
      </c>
      <c r="P728" s="81" t="n">
        <f aca="false">Tabla_Simulada!P728-Tabla_ValidaciónMétodo!P728</f>
        <v>0</v>
      </c>
      <c r="Q728" s="81" t="n">
        <f aca="false">Tabla_Simulada!Q728-Tabla_ValidaciónMétodo!Q728</f>
        <v>0</v>
      </c>
      <c r="S728" s="81" t="n">
        <f aca="false">Tabla_Simulada!T728-Tabla_ValidaciónMétodo!T728</f>
        <v>0</v>
      </c>
      <c r="T728" s="81" t="n">
        <f aca="false">Tabla_Simulada!U728-Tabla_ValidaciónMétodo!U728</f>
        <v>0</v>
      </c>
      <c r="U728" s="81" t="n">
        <f aca="false">Tabla_Simulada!V728-Tabla_ValidaciónMétodo!V728</f>
        <v>0</v>
      </c>
      <c r="V728" s="81" t="n">
        <f aca="false">Tabla_Simulada!W728-Tabla_ValidaciónMétodo!W728</f>
        <v>0</v>
      </c>
      <c r="W728" s="81" t="n">
        <f aca="false">Tabla_Simulada!X728-Tabla_ValidaciónMétodo!X728</f>
        <v>0</v>
      </c>
      <c r="X728" s="81" t="n">
        <f aca="false">Tabla_Simulada!Y728-Tabla_ValidaciónMétodo!Y728</f>
        <v>0</v>
      </c>
      <c r="Y728" s="81" t="n">
        <f aca="false">Tabla_Simulada!Z728-Tabla_ValidaciónMétodo!Z728</f>
        <v>0</v>
      </c>
      <c r="Z728" s="81" t="n">
        <f aca="false">Tabla_Simulada!AA728-Tabla_ValidaciónMétodo!AA728</f>
        <v>0</v>
      </c>
      <c r="AC728" s="91" t="n">
        <f aca="false">Tabla_Simulada!AD728-Tabla_ValidaciónMétodo!AD728</f>
        <v>0</v>
      </c>
      <c r="AD728" s="92" t="n">
        <f aca="false">Tabla_Simulada!AE728-Tabla_ValidaciónMétodo!AE728</f>
        <v>0</v>
      </c>
      <c r="AE728" s="93" t="n">
        <f aca="false">Tabla_Simulada!AF728-Tabla_ValidaciónMétodo!AF728</f>
        <v>0</v>
      </c>
      <c r="AF728" s="92" t="n">
        <f aca="false">Tabla_Simulada!AG728-Tabla_ValidaciónMétodo!AG728</f>
        <v>0</v>
      </c>
      <c r="AG728" s="92" t="n">
        <f aca="false">Tabla_Simulada!AH728-Tabla_ValidaciónMétodo!AH728</f>
        <v>0</v>
      </c>
      <c r="AH728" s="92" t="n">
        <f aca="false">Tabla_Simulada!AI728-Tabla_ValidaciónMétodo!AI728</f>
        <v>0</v>
      </c>
      <c r="AI728" s="92" t="n">
        <f aca="false">Tabla_Simulada!AJ728-Tabla_ValidaciónMétodo!AJ728</f>
        <v>0</v>
      </c>
      <c r="AJ728" s="92" t="n">
        <f aca="false">Tabla_Simulada!AK728-Tabla_ValidaciónMétodo!AK728</f>
        <v>0</v>
      </c>
      <c r="AK728" s="92" t="n">
        <f aca="false">Tabla_Simulada!AL728-Tabla_ValidaciónMétodo!AL728</f>
        <v>0</v>
      </c>
      <c r="AL728" s="92" t="n">
        <f aca="false">Tabla_Simulada!AM728-Tabla_ValidaciónMétodo!AM728</f>
        <v>0</v>
      </c>
      <c r="AM728" s="92" t="n">
        <f aca="false">Tabla_Simulada!AN728-Tabla_ValidaciónMétodo!AN728</f>
        <v>0</v>
      </c>
      <c r="AO728" s="94" t="n">
        <f aca="false">Tabla_Simulada!AP728-Tabla_ValidaciónMétodo!AP728</f>
        <v>0</v>
      </c>
      <c r="AP728" s="81" t="n">
        <f aca="false">Tabla_Simulada!AQ728-Tabla_ValidaciónMétodo!AQ728</f>
        <v>0</v>
      </c>
      <c r="AQ728" s="94" t="n">
        <f aca="false">Tabla_Simulada!AR728-Tabla_ValidaciónMétodo!AR728</f>
        <v>0</v>
      </c>
      <c r="AR728" s="81" t="n">
        <f aca="false">Tabla_Simulada!AS728-Tabla_ValidaciónMétodo!AS728</f>
        <v>0</v>
      </c>
      <c r="AS728" s="94" t="n">
        <f aca="false">Tabla_Simulada!AT728-Tabla_ValidaciónMétodo!AT728</f>
        <v>0</v>
      </c>
      <c r="AT728" s="81" t="n">
        <f aca="false">Tabla_Simulada!AU728-Tabla_ValidaciónMétodo!AU728</f>
        <v>0</v>
      </c>
      <c r="AU728" s="94" t="n">
        <f aca="false">Tabla_Simulada!AV728-Tabla_ValidaciónMétodo!AV728</f>
        <v>0</v>
      </c>
      <c r="AV728" s="81" t="n">
        <f aca="false">Tabla_Simulada!AW728-Tabla_ValidaciónMétodo!AW728</f>
        <v>0</v>
      </c>
      <c r="AW728" s="94" t="n">
        <f aca="false">Tabla_Simulada!AX728-Tabla_ValidaciónMétodo!AX728</f>
        <v>0</v>
      </c>
      <c r="AX728" s="81" t="n">
        <f aca="false">Tabla_Simulada!AY728-Tabla_ValidaciónMétodo!AY728</f>
        <v>0</v>
      </c>
    </row>
    <row r="729" customFormat="false" ht="13.8" hidden="false" customHeight="false" outlineLevel="0" collapsed="false">
      <c r="A729" s="89" t="s">
        <v>58</v>
      </c>
      <c r="B729" s="81" t="n">
        <f aca="false">Tabla_Simulada!B729-Tabla_ValidaciónMétodo!B729</f>
        <v>0</v>
      </c>
      <c r="C729" s="81" t="n">
        <f aca="false">Tabla_Simulada!C729-Tabla_ValidaciónMétodo!C729</f>
        <v>0</v>
      </c>
      <c r="D729" s="81" t="n">
        <f aca="false">Tabla_Simulada!D729-Tabla_ValidaciónMétodo!D729</f>
        <v>0</v>
      </c>
      <c r="E729" s="81" t="n">
        <f aca="false">Tabla_Simulada!E729-Tabla_ValidaciónMétodo!E729</f>
        <v>0</v>
      </c>
      <c r="F729" s="81" t="n">
        <f aca="false">Tabla_Simulada!F729-Tabla_ValidaciónMétodo!F729</f>
        <v>0</v>
      </c>
      <c r="G729" s="81" t="n">
        <f aca="false">Tabla_Simulada!G729-Tabla_ValidaciónMétodo!G729</f>
        <v>0</v>
      </c>
      <c r="H729" s="81" t="n">
        <f aca="false">Tabla_Simulada!H729-Tabla_ValidaciónMétodo!H729</f>
        <v>0</v>
      </c>
      <c r="I729" s="94" t="n">
        <f aca="false">Tabla_Simulada!I729-Tabla_ValidaciónMétodo!I729</f>
        <v>0</v>
      </c>
      <c r="J729" s="81" t="n">
        <f aca="false">Tabla_Simulada!J729-Tabla_ValidaciónMétodo!J729</f>
        <v>0</v>
      </c>
      <c r="K729" s="94" t="n">
        <f aca="false">Tabla_Simulada!K729-Tabla_ValidaciónMétodo!K729</f>
        <v>0</v>
      </c>
      <c r="L729" s="81" t="n">
        <f aca="false">Tabla_Simulada!L729-Tabla_ValidaciónMétodo!L729</f>
        <v>0</v>
      </c>
      <c r="M729" s="94" t="n">
        <f aca="false">Tabla_Simulada!M729-Tabla_ValidaciónMétodo!M729</f>
        <v>0</v>
      </c>
      <c r="N729" s="81" t="n">
        <f aca="false">Tabla_Simulada!N729-Tabla_ValidaciónMétodo!N729</f>
        <v>0</v>
      </c>
      <c r="O729" s="81" t="n">
        <f aca="false">Tabla_Simulada!O729-Tabla_ValidaciónMétodo!O729</f>
        <v>0</v>
      </c>
      <c r="P729" s="81" t="n">
        <f aca="false">Tabla_Simulada!P729-Tabla_ValidaciónMétodo!P729</f>
        <v>0</v>
      </c>
      <c r="Q729" s="81" t="n">
        <f aca="false">Tabla_Simulada!Q729-Tabla_ValidaciónMétodo!Q729</f>
        <v>0</v>
      </c>
      <c r="S729" s="81" t="n">
        <f aca="false">Tabla_Simulada!T729-Tabla_ValidaciónMétodo!T729</f>
        <v>0</v>
      </c>
      <c r="T729" s="81" t="n">
        <f aca="false">Tabla_Simulada!U729-Tabla_ValidaciónMétodo!U729</f>
        <v>0</v>
      </c>
      <c r="U729" s="81" t="n">
        <f aca="false">Tabla_Simulada!V729-Tabla_ValidaciónMétodo!V729</f>
        <v>0</v>
      </c>
      <c r="V729" s="81" t="n">
        <f aca="false">Tabla_Simulada!W729-Tabla_ValidaciónMétodo!W729</f>
        <v>0</v>
      </c>
      <c r="W729" s="81" t="n">
        <f aca="false">Tabla_Simulada!X729-Tabla_ValidaciónMétodo!X729</f>
        <v>0</v>
      </c>
      <c r="X729" s="81" t="n">
        <f aca="false">Tabla_Simulada!Y729-Tabla_ValidaciónMétodo!Y729</f>
        <v>0</v>
      </c>
      <c r="Y729" s="81" t="n">
        <f aca="false">Tabla_Simulada!Z729-Tabla_ValidaciónMétodo!Z729</f>
        <v>0</v>
      </c>
      <c r="Z729" s="81" t="n">
        <f aca="false">Tabla_Simulada!AA729-Tabla_ValidaciónMétodo!AA729</f>
        <v>0</v>
      </c>
      <c r="AC729" s="91" t="n">
        <f aca="false">Tabla_Simulada!AD729-Tabla_ValidaciónMétodo!AD729</f>
        <v>0</v>
      </c>
      <c r="AD729" s="92" t="n">
        <f aca="false">Tabla_Simulada!AE729-Tabla_ValidaciónMétodo!AE729</f>
        <v>0</v>
      </c>
      <c r="AE729" s="93" t="n">
        <f aca="false">Tabla_Simulada!AF729-Tabla_ValidaciónMétodo!AF729</f>
        <v>0</v>
      </c>
      <c r="AF729" s="92" t="n">
        <f aca="false">Tabla_Simulada!AG729-Tabla_ValidaciónMétodo!AG729</f>
        <v>0</v>
      </c>
      <c r="AG729" s="92" t="n">
        <f aca="false">Tabla_Simulada!AH729-Tabla_ValidaciónMétodo!AH729</f>
        <v>0</v>
      </c>
      <c r="AH729" s="92" t="n">
        <f aca="false">Tabla_Simulada!AI729-Tabla_ValidaciónMétodo!AI729</f>
        <v>0</v>
      </c>
      <c r="AI729" s="92" t="n">
        <f aca="false">Tabla_Simulada!AJ729-Tabla_ValidaciónMétodo!AJ729</f>
        <v>0</v>
      </c>
      <c r="AJ729" s="92" t="n">
        <f aca="false">Tabla_Simulada!AK729-Tabla_ValidaciónMétodo!AK729</f>
        <v>0</v>
      </c>
      <c r="AK729" s="92" t="n">
        <f aca="false">Tabla_Simulada!AL729-Tabla_ValidaciónMétodo!AL729</f>
        <v>0</v>
      </c>
      <c r="AL729" s="92" t="n">
        <f aca="false">Tabla_Simulada!AM729-Tabla_ValidaciónMétodo!AM729</f>
        <v>0</v>
      </c>
      <c r="AM729" s="92" t="n">
        <f aca="false">Tabla_Simulada!AN729-Tabla_ValidaciónMétodo!AN729</f>
        <v>0</v>
      </c>
      <c r="AO729" s="94" t="n">
        <f aca="false">Tabla_Simulada!AP729-Tabla_ValidaciónMétodo!AP729</f>
        <v>0</v>
      </c>
      <c r="AP729" s="81" t="n">
        <f aca="false">Tabla_Simulada!AQ729-Tabla_ValidaciónMétodo!AQ729</f>
        <v>0</v>
      </c>
      <c r="AQ729" s="94" t="n">
        <f aca="false">Tabla_Simulada!AR729-Tabla_ValidaciónMétodo!AR729</f>
        <v>0</v>
      </c>
      <c r="AR729" s="81" t="n">
        <f aca="false">Tabla_Simulada!AS729-Tabla_ValidaciónMétodo!AS729</f>
        <v>0</v>
      </c>
      <c r="AS729" s="94" t="n">
        <f aca="false">Tabla_Simulada!AT729-Tabla_ValidaciónMétodo!AT729</f>
        <v>0</v>
      </c>
      <c r="AT729" s="81" t="n">
        <f aca="false">Tabla_Simulada!AU729-Tabla_ValidaciónMétodo!AU729</f>
        <v>0</v>
      </c>
      <c r="AU729" s="94" t="n">
        <f aca="false">Tabla_Simulada!AV729-Tabla_ValidaciónMétodo!AV729</f>
        <v>0</v>
      </c>
      <c r="AV729" s="81" t="n">
        <f aca="false">Tabla_Simulada!AW729-Tabla_ValidaciónMétodo!AW729</f>
        <v>0</v>
      </c>
      <c r="AW729" s="94" t="n">
        <f aca="false">Tabla_Simulada!AX729-Tabla_ValidaciónMétodo!AX729</f>
        <v>0</v>
      </c>
      <c r="AX729" s="81" t="n">
        <f aca="false">Tabla_Simulada!AY729-Tabla_ValidaciónMétodo!AY729</f>
        <v>0</v>
      </c>
    </row>
    <row r="730" customFormat="false" ht="13.8" hidden="false" customHeight="false" outlineLevel="0" collapsed="false">
      <c r="A730" s="89" t="s">
        <v>59</v>
      </c>
      <c r="B730" s="81" t="n">
        <f aca="false">Tabla_Simulada!B730-Tabla_ValidaciónMétodo!B730</f>
        <v>0</v>
      </c>
      <c r="C730" s="81" t="n">
        <f aca="false">Tabla_Simulada!C730-Tabla_ValidaciónMétodo!C730</f>
        <v>0</v>
      </c>
      <c r="D730" s="81" t="n">
        <f aca="false">Tabla_Simulada!D730-Tabla_ValidaciónMétodo!D730</f>
        <v>0</v>
      </c>
      <c r="E730" s="81" t="n">
        <f aca="false">Tabla_Simulada!E730-Tabla_ValidaciónMétodo!E730</f>
        <v>0</v>
      </c>
      <c r="F730" s="81" t="n">
        <f aca="false">Tabla_Simulada!F730-Tabla_ValidaciónMétodo!F730</f>
        <v>0</v>
      </c>
      <c r="G730" s="81" t="n">
        <f aca="false">Tabla_Simulada!G730-Tabla_ValidaciónMétodo!G730</f>
        <v>0</v>
      </c>
      <c r="H730" s="81" t="n">
        <f aca="false">Tabla_Simulada!H730-Tabla_ValidaciónMétodo!H730</f>
        <v>0</v>
      </c>
      <c r="I730" s="94" t="n">
        <f aca="false">Tabla_Simulada!I730-Tabla_ValidaciónMétodo!I730</f>
        <v>0</v>
      </c>
      <c r="J730" s="81" t="n">
        <f aca="false">Tabla_Simulada!J730-Tabla_ValidaciónMétodo!J730</f>
        <v>0</v>
      </c>
      <c r="K730" s="94" t="n">
        <f aca="false">Tabla_Simulada!K730-Tabla_ValidaciónMétodo!K730</f>
        <v>0</v>
      </c>
      <c r="L730" s="81" t="n">
        <f aca="false">Tabla_Simulada!L730-Tabla_ValidaciónMétodo!L730</f>
        <v>0</v>
      </c>
      <c r="M730" s="94" t="n">
        <f aca="false">Tabla_Simulada!M730-Tabla_ValidaciónMétodo!M730</f>
        <v>0</v>
      </c>
      <c r="N730" s="81" t="n">
        <f aca="false">Tabla_Simulada!N730-Tabla_ValidaciónMétodo!N730</f>
        <v>0</v>
      </c>
      <c r="O730" s="81" t="n">
        <f aca="false">Tabla_Simulada!O730-Tabla_ValidaciónMétodo!O730</f>
        <v>0</v>
      </c>
      <c r="P730" s="81" t="n">
        <f aca="false">Tabla_Simulada!P730-Tabla_ValidaciónMétodo!P730</f>
        <v>0</v>
      </c>
      <c r="Q730" s="81" t="n">
        <f aca="false">Tabla_Simulada!Q730-Tabla_ValidaciónMétodo!Q730</f>
        <v>0</v>
      </c>
      <c r="S730" s="81" t="n">
        <f aca="false">Tabla_Simulada!T730-Tabla_ValidaciónMétodo!T730</f>
        <v>0</v>
      </c>
      <c r="T730" s="81" t="n">
        <f aca="false">Tabla_Simulada!U730-Tabla_ValidaciónMétodo!U730</f>
        <v>0</v>
      </c>
      <c r="U730" s="81" t="n">
        <f aca="false">Tabla_Simulada!V730-Tabla_ValidaciónMétodo!V730</f>
        <v>0</v>
      </c>
      <c r="V730" s="81" t="n">
        <f aca="false">Tabla_Simulada!W730-Tabla_ValidaciónMétodo!W730</f>
        <v>0</v>
      </c>
      <c r="W730" s="81" t="n">
        <f aca="false">Tabla_Simulada!X730-Tabla_ValidaciónMétodo!X730</f>
        <v>0</v>
      </c>
      <c r="X730" s="81" t="n">
        <f aca="false">Tabla_Simulada!Y730-Tabla_ValidaciónMétodo!Y730</f>
        <v>0</v>
      </c>
      <c r="Y730" s="81" t="n">
        <f aca="false">Tabla_Simulada!Z730-Tabla_ValidaciónMétodo!Z730</f>
        <v>0</v>
      </c>
      <c r="Z730" s="81" t="n">
        <f aca="false">Tabla_Simulada!AA730-Tabla_ValidaciónMétodo!AA730</f>
        <v>0</v>
      </c>
      <c r="AC730" s="91" t="n">
        <f aca="false">Tabla_Simulada!AD730-Tabla_ValidaciónMétodo!AD730</f>
        <v>0</v>
      </c>
      <c r="AD730" s="92" t="n">
        <f aca="false">Tabla_Simulada!AE730-Tabla_ValidaciónMétodo!AE730</f>
        <v>0</v>
      </c>
      <c r="AE730" s="93" t="n">
        <f aca="false">Tabla_Simulada!AF730-Tabla_ValidaciónMétodo!AF730</f>
        <v>0</v>
      </c>
      <c r="AF730" s="92" t="n">
        <f aca="false">Tabla_Simulada!AG730-Tabla_ValidaciónMétodo!AG730</f>
        <v>0</v>
      </c>
      <c r="AG730" s="92" t="n">
        <f aca="false">Tabla_Simulada!AH730-Tabla_ValidaciónMétodo!AH730</f>
        <v>0</v>
      </c>
      <c r="AH730" s="92" t="n">
        <f aca="false">Tabla_Simulada!AI730-Tabla_ValidaciónMétodo!AI730</f>
        <v>0</v>
      </c>
      <c r="AI730" s="92" t="n">
        <f aca="false">Tabla_Simulada!AJ730-Tabla_ValidaciónMétodo!AJ730</f>
        <v>0</v>
      </c>
      <c r="AJ730" s="92" t="n">
        <f aca="false">Tabla_Simulada!AK730-Tabla_ValidaciónMétodo!AK730</f>
        <v>0</v>
      </c>
      <c r="AK730" s="92" t="n">
        <f aca="false">Tabla_Simulada!AL730-Tabla_ValidaciónMétodo!AL730</f>
        <v>0</v>
      </c>
      <c r="AL730" s="92" t="n">
        <f aca="false">Tabla_Simulada!AM730-Tabla_ValidaciónMétodo!AM730</f>
        <v>0</v>
      </c>
      <c r="AM730" s="92" t="n">
        <f aca="false">Tabla_Simulada!AN730-Tabla_ValidaciónMétodo!AN730</f>
        <v>0</v>
      </c>
      <c r="AO730" s="94" t="n">
        <f aca="false">Tabla_Simulada!AP730-Tabla_ValidaciónMétodo!AP730</f>
        <v>0</v>
      </c>
      <c r="AP730" s="81" t="n">
        <f aca="false">Tabla_Simulada!AQ730-Tabla_ValidaciónMétodo!AQ730</f>
        <v>0</v>
      </c>
      <c r="AQ730" s="94" t="n">
        <f aca="false">Tabla_Simulada!AR730-Tabla_ValidaciónMétodo!AR730</f>
        <v>0</v>
      </c>
      <c r="AR730" s="81" t="n">
        <f aca="false">Tabla_Simulada!AS730-Tabla_ValidaciónMétodo!AS730</f>
        <v>0</v>
      </c>
      <c r="AS730" s="94" t="n">
        <f aca="false">Tabla_Simulada!AT730-Tabla_ValidaciónMétodo!AT730</f>
        <v>0</v>
      </c>
      <c r="AT730" s="81" t="n">
        <f aca="false">Tabla_Simulada!AU730-Tabla_ValidaciónMétodo!AU730</f>
        <v>0</v>
      </c>
      <c r="AU730" s="94" t="n">
        <f aca="false">Tabla_Simulada!AV730-Tabla_ValidaciónMétodo!AV730</f>
        <v>0</v>
      </c>
      <c r="AV730" s="81" t="n">
        <f aca="false">Tabla_Simulada!AW730-Tabla_ValidaciónMétodo!AW730</f>
        <v>0</v>
      </c>
      <c r="AW730" s="94" t="n">
        <f aca="false">Tabla_Simulada!AX730-Tabla_ValidaciónMétodo!AX730</f>
        <v>0</v>
      </c>
      <c r="AX730" s="81" t="n">
        <f aca="false">Tabla_Simulada!AY730-Tabla_ValidaciónMétodo!AY730</f>
        <v>0</v>
      </c>
    </row>
    <row r="731" customFormat="false" ht="13.8" hidden="false" customHeight="false" outlineLevel="0" collapsed="false">
      <c r="A731" s="89" t="s">
        <v>60</v>
      </c>
      <c r="B731" s="81" t="n">
        <f aca="false">Tabla_Simulada!B731-Tabla_ValidaciónMétodo!B731</f>
        <v>0</v>
      </c>
      <c r="C731" s="81" t="n">
        <f aca="false">Tabla_Simulada!C731-Tabla_ValidaciónMétodo!C731</f>
        <v>0</v>
      </c>
      <c r="D731" s="81" t="n">
        <f aca="false">Tabla_Simulada!D731-Tabla_ValidaciónMétodo!D731</f>
        <v>0</v>
      </c>
      <c r="E731" s="81" t="n">
        <f aca="false">Tabla_Simulada!E731-Tabla_ValidaciónMétodo!E731</f>
        <v>0</v>
      </c>
      <c r="F731" s="81" t="n">
        <f aca="false">Tabla_Simulada!F731-Tabla_ValidaciónMétodo!F731</f>
        <v>0</v>
      </c>
      <c r="G731" s="81" t="n">
        <f aca="false">Tabla_Simulada!G731-Tabla_ValidaciónMétodo!G731</f>
        <v>0</v>
      </c>
      <c r="H731" s="81" t="n">
        <f aca="false">Tabla_Simulada!H731-Tabla_ValidaciónMétodo!H731</f>
        <v>0</v>
      </c>
      <c r="I731" s="94" t="n">
        <f aca="false">Tabla_Simulada!I731-Tabla_ValidaciónMétodo!I731</f>
        <v>0</v>
      </c>
      <c r="J731" s="81" t="n">
        <f aca="false">Tabla_Simulada!J731-Tabla_ValidaciónMétodo!J731</f>
        <v>0</v>
      </c>
      <c r="K731" s="94" t="n">
        <f aca="false">Tabla_Simulada!K731-Tabla_ValidaciónMétodo!K731</f>
        <v>0</v>
      </c>
      <c r="L731" s="81" t="n">
        <f aca="false">Tabla_Simulada!L731-Tabla_ValidaciónMétodo!L731</f>
        <v>0</v>
      </c>
      <c r="M731" s="94" t="n">
        <f aca="false">Tabla_Simulada!M731-Tabla_ValidaciónMétodo!M731</f>
        <v>0</v>
      </c>
      <c r="N731" s="81" t="n">
        <f aca="false">Tabla_Simulada!N731-Tabla_ValidaciónMétodo!N731</f>
        <v>0</v>
      </c>
      <c r="O731" s="81" t="n">
        <f aca="false">Tabla_Simulada!O731-Tabla_ValidaciónMétodo!O731</f>
        <v>0</v>
      </c>
      <c r="P731" s="81" t="n">
        <f aca="false">Tabla_Simulada!P731-Tabla_ValidaciónMétodo!P731</f>
        <v>0</v>
      </c>
      <c r="Q731" s="81" t="n">
        <f aca="false">Tabla_Simulada!Q731-Tabla_ValidaciónMétodo!Q731</f>
        <v>0</v>
      </c>
      <c r="S731" s="81" t="n">
        <f aca="false">Tabla_Simulada!T731-Tabla_ValidaciónMétodo!T731</f>
        <v>0</v>
      </c>
      <c r="T731" s="81" t="n">
        <f aca="false">Tabla_Simulada!U731-Tabla_ValidaciónMétodo!U731</f>
        <v>0</v>
      </c>
      <c r="U731" s="81" t="n">
        <f aca="false">Tabla_Simulada!V731-Tabla_ValidaciónMétodo!V731</f>
        <v>0</v>
      </c>
      <c r="V731" s="81" t="n">
        <f aca="false">Tabla_Simulada!W731-Tabla_ValidaciónMétodo!W731</f>
        <v>0</v>
      </c>
      <c r="W731" s="81" t="n">
        <f aca="false">Tabla_Simulada!X731-Tabla_ValidaciónMétodo!X731</f>
        <v>0</v>
      </c>
      <c r="X731" s="81" t="n">
        <f aca="false">Tabla_Simulada!Y731-Tabla_ValidaciónMétodo!Y731</f>
        <v>0</v>
      </c>
      <c r="Y731" s="81" t="n">
        <f aca="false">Tabla_Simulada!Z731-Tabla_ValidaciónMétodo!Z731</f>
        <v>0</v>
      </c>
      <c r="Z731" s="81" t="n">
        <f aca="false">Tabla_Simulada!AA731-Tabla_ValidaciónMétodo!AA731</f>
        <v>0</v>
      </c>
      <c r="AC731" s="91" t="n">
        <f aca="false">Tabla_Simulada!AD731-Tabla_ValidaciónMétodo!AD731</f>
        <v>0</v>
      </c>
      <c r="AD731" s="92" t="n">
        <f aca="false">Tabla_Simulada!AE731-Tabla_ValidaciónMétodo!AE731</f>
        <v>0</v>
      </c>
      <c r="AE731" s="93" t="n">
        <f aca="false">Tabla_Simulada!AF731-Tabla_ValidaciónMétodo!AF731</f>
        <v>0</v>
      </c>
      <c r="AF731" s="92" t="n">
        <f aca="false">Tabla_Simulada!AG731-Tabla_ValidaciónMétodo!AG731</f>
        <v>0</v>
      </c>
      <c r="AG731" s="92" t="n">
        <f aca="false">Tabla_Simulada!AH731-Tabla_ValidaciónMétodo!AH731</f>
        <v>0</v>
      </c>
      <c r="AH731" s="92" t="n">
        <f aca="false">Tabla_Simulada!AI731-Tabla_ValidaciónMétodo!AI731</f>
        <v>0</v>
      </c>
      <c r="AI731" s="92" t="n">
        <f aca="false">Tabla_Simulada!AJ731-Tabla_ValidaciónMétodo!AJ731</f>
        <v>0</v>
      </c>
      <c r="AJ731" s="92" t="n">
        <f aca="false">Tabla_Simulada!AK731-Tabla_ValidaciónMétodo!AK731</f>
        <v>0</v>
      </c>
      <c r="AK731" s="92" t="n">
        <f aca="false">Tabla_Simulada!AL731-Tabla_ValidaciónMétodo!AL731</f>
        <v>0</v>
      </c>
      <c r="AL731" s="92" t="n">
        <f aca="false">Tabla_Simulada!AM731-Tabla_ValidaciónMétodo!AM731</f>
        <v>0</v>
      </c>
      <c r="AM731" s="92" t="n">
        <f aca="false">Tabla_Simulada!AN731-Tabla_ValidaciónMétodo!AN731</f>
        <v>0</v>
      </c>
      <c r="AO731" s="94" t="n">
        <f aca="false">Tabla_Simulada!AP731-Tabla_ValidaciónMétodo!AP731</f>
        <v>0</v>
      </c>
      <c r="AP731" s="81" t="n">
        <f aca="false">Tabla_Simulada!AQ731-Tabla_ValidaciónMétodo!AQ731</f>
        <v>0</v>
      </c>
      <c r="AQ731" s="94" t="n">
        <f aca="false">Tabla_Simulada!AR731-Tabla_ValidaciónMétodo!AR731</f>
        <v>0</v>
      </c>
      <c r="AR731" s="81" t="n">
        <f aca="false">Tabla_Simulada!AS731-Tabla_ValidaciónMétodo!AS731</f>
        <v>0</v>
      </c>
      <c r="AS731" s="94" t="n">
        <f aca="false">Tabla_Simulada!AT731-Tabla_ValidaciónMétodo!AT731</f>
        <v>0</v>
      </c>
      <c r="AT731" s="81" t="n">
        <f aca="false">Tabla_Simulada!AU731-Tabla_ValidaciónMétodo!AU731</f>
        <v>0</v>
      </c>
      <c r="AU731" s="94" t="n">
        <f aca="false">Tabla_Simulada!AV731-Tabla_ValidaciónMétodo!AV731</f>
        <v>0</v>
      </c>
      <c r="AV731" s="81" t="n">
        <f aca="false">Tabla_Simulada!AW731-Tabla_ValidaciónMétodo!AW731</f>
        <v>0</v>
      </c>
      <c r="AW731" s="94" t="n">
        <f aca="false">Tabla_Simulada!AX731-Tabla_ValidaciónMétodo!AX731</f>
        <v>0</v>
      </c>
      <c r="AX731" s="81" t="n">
        <f aca="false">Tabla_Simulada!AY731-Tabla_ValidaciónMétodo!AY731</f>
        <v>0</v>
      </c>
    </row>
    <row r="732" customFormat="false" ht="13.8" hidden="false" customHeight="false" outlineLevel="0" collapsed="false">
      <c r="A732" s="89" t="s">
        <v>61</v>
      </c>
      <c r="B732" s="81" t="n">
        <f aca="false">Tabla_Simulada!B732-Tabla_ValidaciónMétodo!B732</f>
        <v>0</v>
      </c>
      <c r="C732" s="81" t="n">
        <f aca="false">Tabla_Simulada!C732-Tabla_ValidaciónMétodo!C732</f>
        <v>0</v>
      </c>
      <c r="D732" s="81" t="n">
        <f aca="false">Tabla_Simulada!D732-Tabla_ValidaciónMétodo!D732</f>
        <v>0</v>
      </c>
      <c r="E732" s="81" t="n">
        <f aca="false">Tabla_Simulada!E732-Tabla_ValidaciónMétodo!E732</f>
        <v>0</v>
      </c>
      <c r="F732" s="81" t="n">
        <f aca="false">Tabla_Simulada!F732-Tabla_ValidaciónMétodo!F732</f>
        <v>0</v>
      </c>
      <c r="G732" s="81" t="n">
        <f aca="false">Tabla_Simulada!G732-Tabla_ValidaciónMétodo!G732</f>
        <v>0</v>
      </c>
      <c r="H732" s="81" t="n">
        <f aca="false">Tabla_Simulada!H732-Tabla_ValidaciónMétodo!H732</f>
        <v>0</v>
      </c>
      <c r="I732" s="94" t="n">
        <f aca="false">Tabla_Simulada!I732-Tabla_ValidaciónMétodo!I732</f>
        <v>0</v>
      </c>
      <c r="J732" s="81" t="n">
        <f aca="false">Tabla_Simulada!J732-Tabla_ValidaciónMétodo!J732</f>
        <v>0</v>
      </c>
      <c r="K732" s="94" t="n">
        <f aca="false">Tabla_Simulada!K732-Tabla_ValidaciónMétodo!K732</f>
        <v>0</v>
      </c>
      <c r="L732" s="81" t="n">
        <f aca="false">Tabla_Simulada!L732-Tabla_ValidaciónMétodo!L732</f>
        <v>0</v>
      </c>
      <c r="M732" s="94" t="n">
        <f aca="false">Tabla_Simulada!M732-Tabla_ValidaciónMétodo!M732</f>
        <v>0</v>
      </c>
      <c r="N732" s="81" t="n">
        <f aca="false">Tabla_Simulada!N732-Tabla_ValidaciónMétodo!N732</f>
        <v>0</v>
      </c>
      <c r="O732" s="81" t="n">
        <f aca="false">Tabla_Simulada!O732-Tabla_ValidaciónMétodo!O732</f>
        <v>0</v>
      </c>
      <c r="P732" s="81" t="n">
        <f aca="false">Tabla_Simulada!P732-Tabla_ValidaciónMétodo!P732</f>
        <v>0</v>
      </c>
      <c r="Q732" s="81" t="n">
        <f aca="false">Tabla_Simulada!Q732-Tabla_ValidaciónMétodo!Q732</f>
        <v>0</v>
      </c>
      <c r="S732" s="81" t="n">
        <f aca="false">Tabla_Simulada!T732-Tabla_ValidaciónMétodo!T732</f>
        <v>0</v>
      </c>
      <c r="T732" s="81" t="n">
        <f aca="false">Tabla_Simulada!U732-Tabla_ValidaciónMétodo!U732</f>
        <v>0</v>
      </c>
      <c r="U732" s="81" t="n">
        <f aca="false">Tabla_Simulada!V732-Tabla_ValidaciónMétodo!V732</f>
        <v>0</v>
      </c>
      <c r="V732" s="81" t="n">
        <f aca="false">Tabla_Simulada!W732-Tabla_ValidaciónMétodo!W732</f>
        <v>0</v>
      </c>
      <c r="W732" s="81" t="n">
        <f aca="false">Tabla_Simulada!X732-Tabla_ValidaciónMétodo!X732</f>
        <v>0</v>
      </c>
      <c r="X732" s="81" t="n">
        <f aca="false">Tabla_Simulada!Y732-Tabla_ValidaciónMétodo!Y732</f>
        <v>0</v>
      </c>
      <c r="Y732" s="81" t="n">
        <f aca="false">Tabla_Simulada!Z732-Tabla_ValidaciónMétodo!Z732</f>
        <v>0</v>
      </c>
      <c r="Z732" s="81" t="n">
        <f aca="false">Tabla_Simulada!AA732-Tabla_ValidaciónMétodo!AA732</f>
        <v>0</v>
      </c>
      <c r="AC732" s="91" t="n">
        <f aca="false">Tabla_Simulada!AD732-Tabla_ValidaciónMétodo!AD732</f>
        <v>0</v>
      </c>
      <c r="AD732" s="92" t="n">
        <f aca="false">Tabla_Simulada!AE732-Tabla_ValidaciónMétodo!AE732</f>
        <v>0</v>
      </c>
      <c r="AE732" s="93" t="n">
        <f aca="false">Tabla_Simulada!AF732-Tabla_ValidaciónMétodo!AF732</f>
        <v>0</v>
      </c>
      <c r="AF732" s="92" t="n">
        <f aca="false">Tabla_Simulada!AG732-Tabla_ValidaciónMétodo!AG732</f>
        <v>0</v>
      </c>
      <c r="AG732" s="92" t="n">
        <f aca="false">Tabla_Simulada!AH732-Tabla_ValidaciónMétodo!AH732</f>
        <v>0</v>
      </c>
      <c r="AH732" s="92" t="n">
        <f aca="false">Tabla_Simulada!AI732-Tabla_ValidaciónMétodo!AI732</f>
        <v>0</v>
      </c>
      <c r="AI732" s="92" t="n">
        <f aca="false">Tabla_Simulada!AJ732-Tabla_ValidaciónMétodo!AJ732</f>
        <v>0</v>
      </c>
      <c r="AJ732" s="92" t="n">
        <f aca="false">Tabla_Simulada!AK732-Tabla_ValidaciónMétodo!AK732</f>
        <v>0</v>
      </c>
      <c r="AK732" s="92" t="n">
        <f aca="false">Tabla_Simulada!AL732-Tabla_ValidaciónMétodo!AL732</f>
        <v>0</v>
      </c>
      <c r="AL732" s="92" t="n">
        <f aca="false">Tabla_Simulada!AM732-Tabla_ValidaciónMétodo!AM732</f>
        <v>0</v>
      </c>
      <c r="AM732" s="92" t="n">
        <f aca="false">Tabla_Simulada!AN732-Tabla_ValidaciónMétodo!AN732</f>
        <v>0</v>
      </c>
      <c r="AO732" s="94" t="n">
        <f aca="false">Tabla_Simulada!AP732-Tabla_ValidaciónMétodo!AP732</f>
        <v>0</v>
      </c>
      <c r="AP732" s="81" t="n">
        <f aca="false">Tabla_Simulada!AQ732-Tabla_ValidaciónMétodo!AQ732</f>
        <v>0</v>
      </c>
      <c r="AQ732" s="94" t="n">
        <f aca="false">Tabla_Simulada!AR732-Tabla_ValidaciónMétodo!AR732</f>
        <v>0</v>
      </c>
      <c r="AR732" s="81" t="n">
        <f aca="false">Tabla_Simulada!AS732-Tabla_ValidaciónMétodo!AS732</f>
        <v>0</v>
      </c>
      <c r="AS732" s="94" t="n">
        <f aca="false">Tabla_Simulada!AT732-Tabla_ValidaciónMétodo!AT732</f>
        <v>0</v>
      </c>
      <c r="AT732" s="81" t="n">
        <f aca="false">Tabla_Simulada!AU732-Tabla_ValidaciónMétodo!AU732</f>
        <v>0</v>
      </c>
      <c r="AU732" s="94" t="n">
        <f aca="false">Tabla_Simulada!AV732-Tabla_ValidaciónMétodo!AV732</f>
        <v>0</v>
      </c>
      <c r="AV732" s="81" t="n">
        <f aca="false">Tabla_Simulada!AW732-Tabla_ValidaciónMétodo!AW732</f>
        <v>0</v>
      </c>
      <c r="AW732" s="94" t="n">
        <f aca="false">Tabla_Simulada!AX732-Tabla_ValidaciónMétodo!AX732</f>
        <v>0</v>
      </c>
      <c r="AX732" s="81" t="n">
        <f aca="false">Tabla_Simulada!AY732-Tabla_ValidaciónMétodo!AY732</f>
        <v>0</v>
      </c>
    </row>
    <row r="733" customFormat="false" ht="13.8" hidden="false" customHeight="false" outlineLevel="0" collapsed="false">
      <c r="A733" s="89" t="s">
        <v>62</v>
      </c>
      <c r="B733" s="81" t="n">
        <f aca="false">Tabla_Simulada!B733-Tabla_ValidaciónMétodo!B733</f>
        <v>0</v>
      </c>
      <c r="C733" s="81" t="n">
        <f aca="false">Tabla_Simulada!C733-Tabla_ValidaciónMétodo!C733</f>
        <v>0</v>
      </c>
      <c r="D733" s="81" t="n">
        <f aca="false">Tabla_Simulada!D733-Tabla_ValidaciónMétodo!D733</f>
        <v>0</v>
      </c>
      <c r="E733" s="81" t="n">
        <f aca="false">Tabla_Simulada!E733-Tabla_ValidaciónMétodo!E733</f>
        <v>0</v>
      </c>
      <c r="F733" s="81" t="n">
        <f aca="false">Tabla_Simulada!F733-Tabla_ValidaciónMétodo!F733</f>
        <v>0</v>
      </c>
      <c r="G733" s="81" t="n">
        <f aca="false">Tabla_Simulada!G733-Tabla_ValidaciónMétodo!G733</f>
        <v>0</v>
      </c>
      <c r="H733" s="81" t="n">
        <f aca="false">Tabla_Simulada!H733-Tabla_ValidaciónMétodo!H733</f>
        <v>0</v>
      </c>
      <c r="I733" s="94" t="n">
        <f aca="false">Tabla_Simulada!I733-Tabla_ValidaciónMétodo!I733</f>
        <v>0</v>
      </c>
      <c r="J733" s="81" t="n">
        <f aca="false">Tabla_Simulada!J733-Tabla_ValidaciónMétodo!J733</f>
        <v>0</v>
      </c>
      <c r="K733" s="94" t="n">
        <f aca="false">Tabla_Simulada!K733-Tabla_ValidaciónMétodo!K733</f>
        <v>0</v>
      </c>
      <c r="L733" s="81" t="n">
        <f aca="false">Tabla_Simulada!L733-Tabla_ValidaciónMétodo!L733</f>
        <v>0</v>
      </c>
      <c r="M733" s="94" t="n">
        <f aca="false">Tabla_Simulada!M733-Tabla_ValidaciónMétodo!M733</f>
        <v>0</v>
      </c>
      <c r="N733" s="81" t="n">
        <f aca="false">Tabla_Simulada!N733-Tabla_ValidaciónMétodo!N733</f>
        <v>0</v>
      </c>
      <c r="O733" s="81" t="n">
        <f aca="false">Tabla_Simulada!O733-Tabla_ValidaciónMétodo!O733</f>
        <v>0</v>
      </c>
      <c r="P733" s="81" t="n">
        <f aca="false">Tabla_Simulada!P733-Tabla_ValidaciónMétodo!P733</f>
        <v>0</v>
      </c>
      <c r="Q733" s="81" t="n">
        <f aca="false">Tabla_Simulada!Q733-Tabla_ValidaciónMétodo!Q733</f>
        <v>0</v>
      </c>
      <c r="S733" s="81" t="n">
        <f aca="false">Tabla_Simulada!T733-Tabla_ValidaciónMétodo!T733</f>
        <v>0</v>
      </c>
      <c r="T733" s="81" t="n">
        <f aca="false">Tabla_Simulada!U733-Tabla_ValidaciónMétodo!U733</f>
        <v>0</v>
      </c>
      <c r="U733" s="81" t="n">
        <f aca="false">Tabla_Simulada!V733-Tabla_ValidaciónMétodo!V733</f>
        <v>0</v>
      </c>
      <c r="V733" s="81" t="n">
        <f aca="false">Tabla_Simulada!W733-Tabla_ValidaciónMétodo!W733</f>
        <v>0</v>
      </c>
      <c r="W733" s="81" t="n">
        <f aca="false">Tabla_Simulada!X733-Tabla_ValidaciónMétodo!X733</f>
        <v>0</v>
      </c>
      <c r="X733" s="81" t="n">
        <f aca="false">Tabla_Simulada!Y733-Tabla_ValidaciónMétodo!Y733</f>
        <v>0</v>
      </c>
      <c r="Y733" s="81" t="n">
        <f aca="false">Tabla_Simulada!Z733-Tabla_ValidaciónMétodo!Z733</f>
        <v>0</v>
      </c>
      <c r="Z733" s="81" t="n">
        <f aca="false">Tabla_Simulada!AA733-Tabla_ValidaciónMétodo!AA733</f>
        <v>0</v>
      </c>
      <c r="AC733" s="91" t="n">
        <f aca="false">Tabla_Simulada!AD733-Tabla_ValidaciónMétodo!AD733</f>
        <v>0</v>
      </c>
      <c r="AD733" s="92" t="n">
        <f aca="false">Tabla_Simulada!AE733-Tabla_ValidaciónMétodo!AE733</f>
        <v>0</v>
      </c>
      <c r="AE733" s="93" t="n">
        <f aca="false">Tabla_Simulada!AF733-Tabla_ValidaciónMétodo!AF733</f>
        <v>0</v>
      </c>
      <c r="AF733" s="92" t="n">
        <f aca="false">Tabla_Simulada!AG733-Tabla_ValidaciónMétodo!AG733</f>
        <v>0</v>
      </c>
      <c r="AG733" s="92" t="n">
        <f aca="false">Tabla_Simulada!AH733-Tabla_ValidaciónMétodo!AH733</f>
        <v>0</v>
      </c>
      <c r="AH733" s="92" t="n">
        <f aca="false">Tabla_Simulada!AI733-Tabla_ValidaciónMétodo!AI733</f>
        <v>0</v>
      </c>
      <c r="AI733" s="92" t="n">
        <f aca="false">Tabla_Simulada!AJ733-Tabla_ValidaciónMétodo!AJ733</f>
        <v>0</v>
      </c>
      <c r="AJ733" s="92" t="n">
        <f aca="false">Tabla_Simulada!AK733-Tabla_ValidaciónMétodo!AK733</f>
        <v>0</v>
      </c>
      <c r="AK733" s="92" t="n">
        <f aca="false">Tabla_Simulada!AL733-Tabla_ValidaciónMétodo!AL733</f>
        <v>0</v>
      </c>
      <c r="AL733" s="92" t="n">
        <f aca="false">Tabla_Simulada!AM733-Tabla_ValidaciónMétodo!AM733</f>
        <v>0</v>
      </c>
      <c r="AM733" s="92" t="n">
        <f aca="false">Tabla_Simulada!AN733-Tabla_ValidaciónMétodo!AN733</f>
        <v>0</v>
      </c>
      <c r="AO733" s="94" t="n">
        <f aca="false">Tabla_Simulada!AP733-Tabla_ValidaciónMétodo!AP733</f>
        <v>0</v>
      </c>
      <c r="AP733" s="81" t="n">
        <f aca="false">Tabla_Simulada!AQ733-Tabla_ValidaciónMétodo!AQ733</f>
        <v>0</v>
      </c>
      <c r="AQ733" s="94" t="n">
        <f aca="false">Tabla_Simulada!AR733-Tabla_ValidaciónMétodo!AR733</f>
        <v>0</v>
      </c>
      <c r="AR733" s="81" t="n">
        <f aca="false">Tabla_Simulada!AS733-Tabla_ValidaciónMétodo!AS733</f>
        <v>0</v>
      </c>
      <c r="AS733" s="94" t="n">
        <f aca="false">Tabla_Simulada!AT733-Tabla_ValidaciónMétodo!AT733</f>
        <v>0</v>
      </c>
      <c r="AT733" s="81" t="n">
        <f aca="false">Tabla_Simulada!AU733-Tabla_ValidaciónMétodo!AU733</f>
        <v>0</v>
      </c>
      <c r="AU733" s="94" t="n">
        <f aca="false">Tabla_Simulada!AV733-Tabla_ValidaciónMétodo!AV733</f>
        <v>0</v>
      </c>
      <c r="AV733" s="81" t="n">
        <f aca="false">Tabla_Simulada!AW733-Tabla_ValidaciónMétodo!AW733</f>
        <v>0</v>
      </c>
      <c r="AW733" s="94" t="n">
        <f aca="false">Tabla_Simulada!AX733-Tabla_ValidaciónMétodo!AX733</f>
        <v>0</v>
      </c>
      <c r="AX733" s="81" t="n">
        <f aca="false">Tabla_Simulada!AY733-Tabla_ValidaciónMétodo!AY733</f>
        <v>0</v>
      </c>
    </row>
    <row r="734" customFormat="false" ht="13.8" hidden="false" customHeight="false" outlineLevel="0" collapsed="false">
      <c r="A734" s="89" t="s">
        <v>63</v>
      </c>
      <c r="B734" s="81" t="n">
        <f aca="false">Tabla_Simulada!B734-Tabla_ValidaciónMétodo!B734</f>
        <v>0</v>
      </c>
      <c r="C734" s="81" t="n">
        <f aca="false">Tabla_Simulada!C734-Tabla_ValidaciónMétodo!C734</f>
        <v>0</v>
      </c>
      <c r="D734" s="81" t="n">
        <f aca="false">Tabla_Simulada!D734-Tabla_ValidaciónMétodo!D734</f>
        <v>0</v>
      </c>
      <c r="E734" s="81" t="n">
        <f aca="false">Tabla_Simulada!E734-Tabla_ValidaciónMétodo!E734</f>
        <v>0</v>
      </c>
      <c r="F734" s="81" t="n">
        <f aca="false">Tabla_Simulada!F734-Tabla_ValidaciónMétodo!F734</f>
        <v>0</v>
      </c>
      <c r="G734" s="81" t="n">
        <f aca="false">Tabla_Simulada!G734-Tabla_ValidaciónMétodo!G734</f>
        <v>0</v>
      </c>
      <c r="H734" s="81" t="n">
        <f aca="false">Tabla_Simulada!H734-Tabla_ValidaciónMétodo!H734</f>
        <v>0</v>
      </c>
      <c r="I734" s="94" t="n">
        <f aca="false">Tabla_Simulada!I734-Tabla_ValidaciónMétodo!I734</f>
        <v>0</v>
      </c>
      <c r="J734" s="81" t="n">
        <f aca="false">Tabla_Simulada!J734-Tabla_ValidaciónMétodo!J734</f>
        <v>0</v>
      </c>
      <c r="K734" s="94" t="n">
        <f aca="false">Tabla_Simulada!K734-Tabla_ValidaciónMétodo!K734</f>
        <v>0</v>
      </c>
      <c r="L734" s="81" t="n">
        <f aca="false">Tabla_Simulada!L734-Tabla_ValidaciónMétodo!L734</f>
        <v>0</v>
      </c>
      <c r="M734" s="94" t="n">
        <f aca="false">Tabla_Simulada!M734-Tabla_ValidaciónMétodo!M734</f>
        <v>0</v>
      </c>
      <c r="N734" s="81" t="n">
        <f aca="false">Tabla_Simulada!N734-Tabla_ValidaciónMétodo!N734</f>
        <v>0</v>
      </c>
      <c r="O734" s="81" t="n">
        <f aca="false">Tabla_Simulada!O734-Tabla_ValidaciónMétodo!O734</f>
        <v>0</v>
      </c>
      <c r="P734" s="81" t="n">
        <f aca="false">Tabla_Simulada!P734-Tabla_ValidaciónMétodo!P734</f>
        <v>0</v>
      </c>
      <c r="Q734" s="81" t="n">
        <f aca="false">Tabla_Simulada!Q734-Tabla_ValidaciónMétodo!Q734</f>
        <v>0</v>
      </c>
      <c r="S734" s="81" t="n">
        <f aca="false">Tabla_Simulada!T734-Tabla_ValidaciónMétodo!T734</f>
        <v>0</v>
      </c>
      <c r="T734" s="81" t="n">
        <f aca="false">Tabla_Simulada!U734-Tabla_ValidaciónMétodo!U734</f>
        <v>0</v>
      </c>
      <c r="U734" s="81" t="n">
        <f aca="false">Tabla_Simulada!V734-Tabla_ValidaciónMétodo!V734</f>
        <v>0</v>
      </c>
      <c r="V734" s="81" t="n">
        <f aca="false">Tabla_Simulada!W734-Tabla_ValidaciónMétodo!W734</f>
        <v>0</v>
      </c>
      <c r="W734" s="81" t="n">
        <f aca="false">Tabla_Simulada!X734-Tabla_ValidaciónMétodo!X734</f>
        <v>0</v>
      </c>
      <c r="X734" s="81" t="n">
        <f aca="false">Tabla_Simulada!Y734-Tabla_ValidaciónMétodo!Y734</f>
        <v>0</v>
      </c>
      <c r="Y734" s="81" t="n">
        <f aca="false">Tabla_Simulada!Z734-Tabla_ValidaciónMétodo!Z734</f>
        <v>0</v>
      </c>
      <c r="Z734" s="81" t="n">
        <f aca="false">Tabla_Simulada!AA734-Tabla_ValidaciónMétodo!AA734</f>
        <v>0</v>
      </c>
      <c r="AC734" s="91" t="n">
        <f aca="false">Tabla_Simulada!AD734-Tabla_ValidaciónMétodo!AD734</f>
        <v>0</v>
      </c>
      <c r="AD734" s="92" t="n">
        <f aca="false">Tabla_Simulada!AE734-Tabla_ValidaciónMétodo!AE734</f>
        <v>0</v>
      </c>
      <c r="AE734" s="93" t="n">
        <f aca="false">Tabla_Simulada!AF734-Tabla_ValidaciónMétodo!AF734</f>
        <v>0</v>
      </c>
      <c r="AF734" s="92" t="n">
        <f aca="false">Tabla_Simulada!AG734-Tabla_ValidaciónMétodo!AG734</f>
        <v>0</v>
      </c>
      <c r="AG734" s="92" t="n">
        <f aca="false">Tabla_Simulada!AH734-Tabla_ValidaciónMétodo!AH734</f>
        <v>0</v>
      </c>
      <c r="AH734" s="92" t="n">
        <f aca="false">Tabla_Simulada!AI734-Tabla_ValidaciónMétodo!AI734</f>
        <v>0</v>
      </c>
      <c r="AI734" s="92" t="n">
        <f aca="false">Tabla_Simulada!AJ734-Tabla_ValidaciónMétodo!AJ734</f>
        <v>0</v>
      </c>
      <c r="AJ734" s="92" t="n">
        <f aca="false">Tabla_Simulada!AK734-Tabla_ValidaciónMétodo!AK734</f>
        <v>0</v>
      </c>
      <c r="AK734" s="92" t="n">
        <f aca="false">Tabla_Simulada!AL734-Tabla_ValidaciónMétodo!AL734</f>
        <v>0</v>
      </c>
      <c r="AL734" s="92" t="n">
        <f aca="false">Tabla_Simulada!AM734-Tabla_ValidaciónMétodo!AM734</f>
        <v>0</v>
      </c>
      <c r="AM734" s="92" t="n">
        <f aca="false">Tabla_Simulada!AN734-Tabla_ValidaciónMétodo!AN734</f>
        <v>0</v>
      </c>
      <c r="AO734" s="94" t="n">
        <f aca="false">Tabla_Simulada!AP734-Tabla_ValidaciónMétodo!AP734</f>
        <v>0</v>
      </c>
      <c r="AP734" s="81" t="n">
        <f aca="false">Tabla_Simulada!AQ734-Tabla_ValidaciónMétodo!AQ734</f>
        <v>0</v>
      </c>
      <c r="AQ734" s="94" t="n">
        <f aca="false">Tabla_Simulada!AR734-Tabla_ValidaciónMétodo!AR734</f>
        <v>0</v>
      </c>
      <c r="AR734" s="81" t="n">
        <f aca="false">Tabla_Simulada!AS734-Tabla_ValidaciónMétodo!AS734</f>
        <v>0</v>
      </c>
      <c r="AS734" s="94" t="n">
        <f aca="false">Tabla_Simulada!AT734-Tabla_ValidaciónMétodo!AT734</f>
        <v>0</v>
      </c>
      <c r="AT734" s="81" t="n">
        <f aca="false">Tabla_Simulada!AU734-Tabla_ValidaciónMétodo!AU734</f>
        <v>0</v>
      </c>
      <c r="AU734" s="94" t="n">
        <f aca="false">Tabla_Simulada!AV734-Tabla_ValidaciónMétodo!AV734</f>
        <v>0</v>
      </c>
      <c r="AV734" s="81" t="n">
        <f aca="false">Tabla_Simulada!AW734-Tabla_ValidaciónMétodo!AW734</f>
        <v>0</v>
      </c>
      <c r="AW734" s="94" t="n">
        <f aca="false">Tabla_Simulada!AX734-Tabla_ValidaciónMétodo!AX734</f>
        <v>0</v>
      </c>
      <c r="AX734" s="81" t="n">
        <f aca="false">Tabla_Simulada!AY734-Tabla_ValidaciónMétodo!AY734</f>
        <v>0</v>
      </c>
    </row>
    <row r="735" customFormat="false" ht="13.8" hidden="false" customHeight="false" outlineLevel="0" collapsed="false">
      <c r="A735" s="89" t="s">
        <v>64</v>
      </c>
      <c r="B735" s="81" t="n">
        <f aca="false">Tabla_Simulada!B735-Tabla_ValidaciónMétodo!B735</f>
        <v>0</v>
      </c>
      <c r="C735" s="81" t="n">
        <f aca="false">Tabla_Simulada!C735-Tabla_ValidaciónMétodo!C735</f>
        <v>0</v>
      </c>
      <c r="D735" s="81" t="n">
        <f aca="false">Tabla_Simulada!D735-Tabla_ValidaciónMétodo!D735</f>
        <v>0</v>
      </c>
      <c r="E735" s="81" t="n">
        <f aca="false">Tabla_Simulada!E735-Tabla_ValidaciónMétodo!E735</f>
        <v>0</v>
      </c>
      <c r="F735" s="81" t="n">
        <f aca="false">Tabla_Simulada!F735-Tabla_ValidaciónMétodo!F735</f>
        <v>0</v>
      </c>
      <c r="G735" s="81" t="n">
        <f aca="false">Tabla_Simulada!G735-Tabla_ValidaciónMétodo!G735</f>
        <v>0</v>
      </c>
      <c r="H735" s="81" t="n">
        <f aca="false">Tabla_Simulada!H735-Tabla_ValidaciónMétodo!H735</f>
        <v>0</v>
      </c>
      <c r="I735" s="94" t="n">
        <f aca="false">Tabla_Simulada!I735-Tabla_ValidaciónMétodo!I735</f>
        <v>0</v>
      </c>
      <c r="J735" s="81" t="n">
        <f aca="false">Tabla_Simulada!J735-Tabla_ValidaciónMétodo!J735</f>
        <v>0</v>
      </c>
      <c r="K735" s="94" t="n">
        <f aca="false">Tabla_Simulada!K735-Tabla_ValidaciónMétodo!K735</f>
        <v>0</v>
      </c>
      <c r="L735" s="81" t="n">
        <f aca="false">Tabla_Simulada!L735-Tabla_ValidaciónMétodo!L735</f>
        <v>0</v>
      </c>
      <c r="M735" s="94" t="n">
        <f aca="false">Tabla_Simulada!M735-Tabla_ValidaciónMétodo!M735</f>
        <v>0</v>
      </c>
      <c r="N735" s="81" t="n">
        <f aca="false">Tabla_Simulada!N735-Tabla_ValidaciónMétodo!N735</f>
        <v>0</v>
      </c>
      <c r="O735" s="81" t="n">
        <f aca="false">Tabla_Simulada!O735-Tabla_ValidaciónMétodo!O735</f>
        <v>0</v>
      </c>
      <c r="P735" s="81" t="n">
        <f aca="false">Tabla_Simulada!P735-Tabla_ValidaciónMétodo!P735</f>
        <v>0</v>
      </c>
      <c r="Q735" s="81" t="n">
        <f aca="false">Tabla_Simulada!Q735-Tabla_ValidaciónMétodo!Q735</f>
        <v>0</v>
      </c>
      <c r="S735" s="81" t="n">
        <f aca="false">Tabla_Simulada!T735-Tabla_ValidaciónMétodo!T735</f>
        <v>0</v>
      </c>
      <c r="T735" s="81" t="n">
        <f aca="false">Tabla_Simulada!U735-Tabla_ValidaciónMétodo!U735</f>
        <v>0</v>
      </c>
      <c r="U735" s="81" t="n">
        <f aca="false">Tabla_Simulada!V735-Tabla_ValidaciónMétodo!V735</f>
        <v>0</v>
      </c>
      <c r="V735" s="81" t="n">
        <f aca="false">Tabla_Simulada!W735-Tabla_ValidaciónMétodo!W735</f>
        <v>0</v>
      </c>
      <c r="W735" s="81" t="n">
        <f aca="false">Tabla_Simulada!X735-Tabla_ValidaciónMétodo!X735</f>
        <v>0</v>
      </c>
      <c r="X735" s="81" t="n">
        <f aca="false">Tabla_Simulada!Y735-Tabla_ValidaciónMétodo!Y735</f>
        <v>0</v>
      </c>
      <c r="Y735" s="81" t="n">
        <f aca="false">Tabla_Simulada!Z735-Tabla_ValidaciónMétodo!Z735</f>
        <v>0</v>
      </c>
      <c r="Z735" s="81" t="n">
        <f aca="false">Tabla_Simulada!AA735-Tabla_ValidaciónMétodo!AA735</f>
        <v>0</v>
      </c>
      <c r="AC735" s="91" t="n">
        <f aca="false">Tabla_Simulada!AD735-Tabla_ValidaciónMétodo!AD735</f>
        <v>0</v>
      </c>
      <c r="AD735" s="92" t="n">
        <f aca="false">Tabla_Simulada!AE735-Tabla_ValidaciónMétodo!AE735</f>
        <v>0</v>
      </c>
      <c r="AE735" s="93" t="n">
        <f aca="false">Tabla_Simulada!AF735-Tabla_ValidaciónMétodo!AF735</f>
        <v>0</v>
      </c>
      <c r="AF735" s="92" t="n">
        <f aca="false">Tabla_Simulada!AG735-Tabla_ValidaciónMétodo!AG735</f>
        <v>0</v>
      </c>
      <c r="AG735" s="92" t="n">
        <f aca="false">Tabla_Simulada!AH735-Tabla_ValidaciónMétodo!AH735</f>
        <v>0</v>
      </c>
      <c r="AH735" s="92" t="n">
        <f aca="false">Tabla_Simulada!AI735-Tabla_ValidaciónMétodo!AI735</f>
        <v>0</v>
      </c>
      <c r="AI735" s="92" t="n">
        <f aca="false">Tabla_Simulada!AJ735-Tabla_ValidaciónMétodo!AJ735</f>
        <v>0</v>
      </c>
      <c r="AJ735" s="92" t="n">
        <f aca="false">Tabla_Simulada!AK735-Tabla_ValidaciónMétodo!AK735</f>
        <v>0</v>
      </c>
      <c r="AK735" s="92" t="n">
        <f aca="false">Tabla_Simulada!AL735-Tabla_ValidaciónMétodo!AL735</f>
        <v>0</v>
      </c>
      <c r="AL735" s="92" t="n">
        <f aca="false">Tabla_Simulada!AM735-Tabla_ValidaciónMétodo!AM735</f>
        <v>0</v>
      </c>
      <c r="AM735" s="92" t="n">
        <f aca="false">Tabla_Simulada!AN735-Tabla_ValidaciónMétodo!AN735</f>
        <v>0</v>
      </c>
      <c r="AO735" s="94" t="n">
        <f aca="false">Tabla_Simulada!AP735-Tabla_ValidaciónMétodo!AP735</f>
        <v>0</v>
      </c>
      <c r="AP735" s="81" t="n">
        <f aca="false">Tabla_Simulada!AQ735-Tabla_ValidaciónMétodo!AQ735</f>
        <v>0</v>
      </c>
      <c r="AQ735" s="94" t="n">
        <f aca="false">Tabla_Simulada!AR735-Tabla_ValidaciónMétodo!AR735</f>
        <v>0</v>
      </c>
      <c r="AR735" s="81" t="n">
        <f aca="false">Tabla_Simulada!AS735-Tabla_ValidaciónMétodo!AS735</f>
        <v>0</v>
      </c>
      <c r="AS735" s="94" t="n">
        <f aca="false">Tabla_Simulada!AT735-Tabla_ValidaciónMétodo!AT735</f>
        <v>0</v>
      </c>
      <c r="AT735" s="81" t="n">
        <f aca="false">Tabla_Simulada!AU735-Tabla_ValidaciónMétodo!AU735</f>
        <v>0</v>
      </c>
      <c r="AU735" s="94" t="n">
        <f aca="false">Tabla_Simulada!AV735-Tabla_ValidaciónMétodo!AV735</f>
        <v>0</v>
      </c>
      <c r="AV735" s="81" t="n">
        <f aca="false">Tabla_Simulada!AW735-Tabla_ValidaciónMétodo!AW735</f>
        <v>0</v>
      </c>
      <c r="AW735" s="94" t="n">
        <f aca="false">Tabla_Simulada!AX735-Tabla_ValidaciónMétodo!AX735</f>
        <v>0</v>
      </c>
      <c r="AX735" s="81" t="n">
        <f aca="false">Tabla_Simulada!AY735-Tabla_ValidaciónMétodo!AY735</f>
        <v>0</v>
      </c>
    </row>
    <row r="736" customFormat="false" ht="13.8" hidden="false" customHeight="false" outlineLevel="0" collapsed="false">
      <c r="A736" s="89" t="s">
        <v>65</v>
      </c>
      <c r="B736" s="81" t="n">
        <f aca="false">Tabla_Simulada!B736-Tabla_ValidaciónMétodo!B736</f>
        <v>0</v>
      </c>
      <c r="C736" s="81" t="n">
        <f aca="false">Tabla_Simulada!C736-Tabla_ValidaciónMétodo!C736</f>
        <v>0</v>
      </c>
      <c r="D736" s="81" t="n">
        <f aca="false">Tabla_Simulada!D736-Tabla_ValidaciónMétodo!D736</f>
        <v>0</v>
      </c>
      <c r="E736" s="81" t="n">
        <f aca="false">Tabla_Simulada!E736-Tabla_ValidaciónMétodo!E736</f>
        <v>0</v>
      </c>
      <c r="F736" s="81" t="n">
        <f aca="false">Tabla_Simulada!F736-Tabla_ValidaciónMétodo!F736</f>
        <v>0</v>
      </c>
      <c r="G736" s="81" t="n">
        <f aca="false">Tabla_Simulada!G736-Tabla_ValidaciónMétodo!G736</f>
        <v>0</v>
      </c>
      <c r="H736" s="81" t="n">
        <f aca="false">Tabla_Simulada!H736-Tabla_ValidaciónMétodo!H736</f>
        <v>0</v>
      </c>
      <c r="I736" s="94" t="n">
        <f aca="false">Tabla_Simulada!I736-Tabla_ValidaciónMétodo!I736</f>
        <v>0</v>
      </c>
      <c r="J736" s="81" t="n">
        <f aca="false">Tabla_Simulada!J736-Tabla_ValidaciónMétodo!J736</f>
        <v>0</v>
      </c>
      <c r="K736" s="94" t="n">
        <f aca="false">Tabla_Simulada!K736-Tabla_ValidaciónMétodo!K736</f>
        <v>0</v>
      </c>
      <c r="L736" s="81" t="n">
        <f aca="false">Tabla_Simulada!L736-Tabla_ValidaciónMétodo!L736</f>
        <v>0</v>
      </c>
      <c r="M736" s="94" t="n">
        <f aca="false">Tabla_Simulada!M736-Tabla_ValidaciónMétodo!M736</f>
        <v>0</v>
      </c>
      <c r="N736" s="81" t="n">
        <f aca="false">Tabla_Simulada!N736-Tabla_ValidaciónMétodo!N736</f>
        <v>0</v>
      </c>
      <c r="O736" s="81" t="n">
        <f aca="false">Tabla_Simulada!O736-Tabla_ValidaciónMétodo!O736</f>
        <v>0</v>
      </c>
      <c r="P736" s="81" t="n">
        <f aca="false">Tabla_Simulada!P736-Tabla_ValidaciónMétodo!P736</f>
        <v>0</v>
      </c>
      <c r="Q736" s="81" t="n">
        <f aca="false">Tabla_Simulada!Q736-Tabla_ValidaciónMétodo!Q736</f>
        <v>0</v>
      </c>
      <c r="S736" s="81" t="n">
        <f aca="false">Tabla_Simulada!T736-Tabla_ValidaciónMétodo!T736</f>
        <v>0</v>
      </c>
      <c r="T736" s="81" t="n">
        <f aca="false">Tabla_Simulada!U736-Tabla_ValidaciónMétodo!U736</f>
        <v>0</v>
      </c>
      <c r="U736" s="81" t="n">
        <f aca="false">Tabla_Simulada!V736-Tabla_ValidaciónMétodo!V736</f>
        <v>0</v>
      </c>
      <c r="V736" s="81" t="n">
        <f aca="false">Tabla_Simulada!W736-Tabla_ValidaciónMétodo!W736</f>
        <v>0</v>
      </c>
      <c r="W736" s="81" t="n">
        <f aca="false">Tabla_Simulada!X736-Tabla_ValidaciónMétodo!X736</f>
        <v>0</v>
      </c>
      <c r="X736" s="81" t="n">
        <f aca="false">Tabla_Simulada!Y736-Tabla_ValidaciónMétodo!Y736</f>
        <v>0</v>
      </c>
      <c r="Y736" s="81" t="n">
        <f aca="false">Tabla_Simulada!Z736-Tabla_ValidaciónMétodo!Z736</f>
        <v>0</v>
      </c>
      <c r="Z736" s="81" t="n">
        <f aca="false">Tabla_Simulada!AA736-Tabla_ValidaciónMétodo!AA736</f>
        <v>0</v>
      </c>
      <c r="AC736" s="91" t="n">
        <f aca="false">Tabla_Simulada!AD736-Tabla_ValidaciónMétodo!AD736</f>
        <v>0</v>
      </c>
      <c r="AD736" s="92" t="n">
        <f aca="false">Tabla_Simulada!AE736-Tabla_ValidaciónMétodo!AE736</f>
        <v>0</v>
      </c>
      <c r="AE736" s="93" t="n">
        <f aca="false">Tabla_Simulada!AF736-Tabla_ValidaciónMétodo!AF736</f>
        <v>0</v>
      </c>
      <c r="AF736" s="92" t="n">
        <f aca="false">Tabla_Simulada!AG736-Tabla_ValidaciónMétodo!AG736</f>
        <v>0</v>
      </c>
      <c r="AG736" s="92" t="n">
        <f aca="false">Tabla_Simulada!AH736-Tabla_ValidaciónMétodo!AH736</f>
        <v>0</v>
      </c>
      <c r="AH736" s="92" t="n">
        <f aca="false">Tabla_Simulada!AI736-Tabla_ValidaciónMétodo!AI736</f>
        <v>0</v>
      </c>
      <c r="AI736" s="92" t="n">
        <f aca="false">Tabla_Simulada!AJ736-Tabla_ValidaciónMétodo!AJ736</f>
        <v>0</v>
      </c>
      <c r="AJ736" s="92" t="n">
        <f aca="false">Tabla_Simulada!AK736-Tabla_ValidaciónMétodo!AK736</f>
        <v>0</v>
      </c>
      <c r="AK736" s="92" t="n">
        <f aca="false">Tabla_Simulada!AL736-Tabla_ValidaciónMétodo!AL736</f>
        <v>0</v>
      </c>
      <c r="AL736" s="92" t="n">
        <f aca="false">Tabla_Simulada!AM736-Tabla_ValidaciónMétodo!AM736</f>
        <v>0</v>
      </c>
      <c r="AM736" s="92" t="n">
        <f aca="false">Tabla_Simulada!AN736-Tabla_ValidaciónMétodo!AN736</f>
        <v>0</v>
      </c>
      <c r="AO736" s="94" t="n">
        <f aca="false">Tabla_Simulada!AP736-Tabla_ValidaciónMétodo!AP736</f>
        <v>0</v>
      </c>
      <c r="AP736" s="81" t="n">
        <f aca="false">Tabla_Simulada!AQ736-Tabla_ValidaciónMétodo!AQ736</f>
        <v>0</v>
      </c>
      <c r="AQ736" s="94" t="n">
        <f aca="false">Tabla_Simulada!AR736-Tabla_ValidaciónMétodo!AR736</f>
        <v>0</v>
      </c>
      <c r="AR736" s="81" t="n">
        <f aca="false">Tabla_Simulada!AS736-Tabla_ValidaciónMétodo!AS736</f>
        <v>0</v>
      </c>
      <c r="AS736" s="94" t="n">
        <f aca="false">Tabla_Simulada!AT736-Tabla_ValidaciónMétodo!AT736</f>
        <v>0</v>
      </c>
      <c r="AT736" s="81" t="n">
        <f aca="false">Tabla_Simulada!AU736-Tabla_ValidaciónMétodo!AU736</f>
        <v>0</v>
      </c>
      <c r="AU736" s="94" t="n">
        <f aca="false">Tabla_Simulada!AV736-Tabla_ValidaciónMétodo!AV736</f>
        <v>0</v>
      </c>
      <c r="AV736" s="81" t="n">
        <f aca="false">Tabla_Simulada!AW736-Tabla_ValidaciónMétodo!AW736</f>
        <v>0</v>
      </c>
      <c r="AW736" s="94" t="n">
        <f aca="false">Tabla_Simulada!AX736-Tabla_ValidaciónMétodo!AX736</f>
        <v>0</v>
      </c>
      <c r="AX736" s="81" t="n">
        <f aca="false">Tabla_Simulada!AY736-Tabla_ValidaciónMétodo!AY736</f>
        <v>0</v>
      </c>
    </row>
    <row r="737" customFormat="false" ht="13.8" hidden="false" customHeight="false" outlineLevel="0" collapsed="false">
      <c r="A737" s="89" t="s">
        <v>66</v>
      </c>
      <c r="B737" s="81" t="n">
        <f aca="false">Tabla_Simulada!B737-Tabla_ValidaciónMétodo!B737</f>
        <v>0</v>
      </c>
      <c r="C737" s="81" t="n">
        <f aca="false">Tabla_Simulada!C737-Tabla_ValidaciónMétodo!C737</f>
        <v>0</v>
      </c>
      <c r="D737" s="81" t="n">
        <f aca="false">Tabla_Simulada!D737-Tabla_ValidaciónMétodo!D737</f>
        <v>0</v>
      </c>
      <c r="E737" s="81" t="n">
        <f aca="false">Tabla_Simulada!E737-Tabla_ValidaciónMétodo!E737</f>
        <v>0</v>
      </c>
      <c r="F737" s="81" t="n">
        <f aca="false">Tabla_Simulada!F737-Tabla_ValidaciónMétodo!F737</f>
        <v>0</v>
      </c>
      <c r="G737" s="81" t="n">
        <f aca="false">Tabla_Simulada!G737-Tabla_ValidaciónMétodo!G737</f>
        <v>0</v>
      </c>
      <c r="H737" s="81" t="n">
        <f aca="false">Tabla_Simulada!H737-Tabla_ValidaciónMétodo!H737</f>
        <v>0</v>
      </c>
      <c r="I737" s="94" t="n">
        <f aca="false">Tabla_Simulada!I737-Tabla_ValidaciónMétodo!I737</f>
        <v>0</v>
      </c>
      <c r="J737" s="81" t="n">
        <f aca="false">Tabla_Simulada!J737-Tabla_ValidaciónMétodo!J737</f>
        <v>0</v>
      </c>
      <c r="K737" s="94" t="n">
        <f aca="false">Tabla_Simulada!K737-Tabla_ValidaciónMétodo!K737</f>
        <v>0</v>
      </c>
      <c r="L737" s="81" t="n">
        <f aca="false">Tabla_Simulada!L737-Tabla_ValidaciónMétodo!L737</f>
        <v>0</v>
      </c>
      <c r="M737" s="94" t="n">
        <f aca="false">Tabla_Simulada!M737-Tabla_ValidaciónMétodo!M737</f>
        <v>0</v>
      </c>
      <c r="N737" s="81" t="n">
        <f aca="false">Tabla_Simulada!N737-Tabla_ValidaciónMétodo!N737</f>
        <v>0</v>
      </c>
      <c r="O737" s="81" t="n">
        <f aca="false">Tabla_Simulada!O737-Tabla_ValidaciónMétodo!O737</f>
        <v>0</v>
      </c>
      <c r="P737" s="81" t="n">
        <f aca="false">Tabla_Simulada!P737-Tabla_ValidaciónMétodo!P737</f>
        <v>0</v>
      </c>
      <c r="Q737" s="81" t="n">
        <f aca="false">Tabla_Simulada!Q737-Tabla_ValidaciónMétodo!Q737</f>
        <v>0</v>
      </c>
      <c r="S737" s="81" t="n">
        <f aca="false">Tabla_Simulada!T737-Tabla_ValidaciónMétodo!T737</f>
        <v>0</v>
      </c>
      <c r="T737" s="81" t="n">
        <f aca="false">Tabla_Simulada!U737-Tabla_ValidaciónMétodo!U737</f>
        <v>0</v>
      </c>
      <c r="U737" s="81" t="n">
        <f aca="false">Tabla_Simulada!V737-Tabla_ValidaciónMétodo!V737</f>
        <v>0</v>
      </c>
      <c r="V737" s="81" t="n">
        <f aca="false">Tabla_Simulada!W737-Tabla_ValidaciónMétodo!W737</f>
        <v>0</v>
      </c>
      <c r="W737" s="81" t="n">
        <f aca="false">Tabla_Simulada!X737-Tabla_ValidaciónMétodo!X737</f>
        <v>0</v>
      </c>
      <c r="X737" s="81" t="n">
        <f aca="false">Tabla_Simulada!Y737-Tabla_ValidaciónMétodo!Y737</f>
        <v>0</v>
      </c>
      <c r="Y737" s="81" t="n">
        <f aca="false">Tabla_Simulada!Z737-Tabla_ValidaciónMétodo!Z737</f>
        <v>0</v>
      </c>
      <c r="Z737" s="81" t="n">
        <f aca="false">Tabla_Simulada!AA737-Tabla_ValidaciónMétodo!AA737</f>
        <v>0</v>
      </c>
      <c r="AC737" s="91" t="n">
        <f aca="false">Tabla_Simulada!AD737-Tabla_ValidaciónMétodo!AD737</f>
        <v>0</v>
      </c>
      <c r="AD737" s="92" t="n">
        <f aca="false">Tabla_Simulada!AE737-Tabla_ValidaciónMétodo!AE737</f>
        <v>0</v>
      </c>
      <c r="AE737" s="93" t="n">
        <f aca="false">Tabla_Simulada!AF737-Tabla_ValidaciónMétodo!AF737</f>
        <v>0</v>
      </c>
      <c r="AF737" s="92" t="n">
        <f aca="false">Tabla_Simulada!AG737-Tabla_ValidaciónMétodo!AG737</f>
        <v>0</v>
      </c>
      <c r="AG737" s="92" t="n">
        <f aca="false">Tabla_Simulada!AH737-Tabla_ValidaciónMétodo!AH737</f>
        <v>0</v>
      </c>
      <c r="AH737" s="92" t="n">
        <f aca="false">Tabla_Simulada!AI737-Tabla_ValidaciónMétodo!AI737</f>
        <v>0</v>
      </c>
      <c r="AI737" s="92" t="n">
        <f aca="false">Tabla_Simulada!AJ737-Tabla_ValidaciónMétodo!AJ737</f>
        <v>0</v>
      </c>
      <c r="AJ737" s="92" t="n">
        <f aca="false">Tabla_Simulada!AK737-Tabla_ValidaciónMétodo!AK737</f>
        <v>0</v>
      </c>
      <c r="AK737" s="92" t="n">
        <f aca="false">Tabla_Simulada!AL737-Tabla_ValidaciónMétodo!AL737</f>
        <v>0</v>
      </c>
      <c r="AL737" s="92" t="n">
        <f aca="false">Tabla_Simulada!AM737-Tabla_ValidaciónMétodo!AM737</f>
        <v>0</v>
      </c>
      <c r="AM737" s="92" t="n">
        <f aca="false">Tabla_Simulada!AN737-Tabla_ValidaciónMétodo!AN737</f>
        <v>0</v>
      </c>
      <c r="AO737" s="94" t="n">
        <f aca="false">Tabla_Simulada!AP737-Tabla_ValidaciónMétodo!AP737</f>
        <v>0</v>
      </c>
      <c r="AP737" s="81" t="n">
        <f aca="false">Tabla_Simulada!AQ737-Tabla_ValidaciónMétodo!AQ737</f>
        <v>0</v>
      </c>
      <c r="AQ737" s="94" t="n">
        <f aca="false">Tabla_Simulada!AR737-Tabla_ValidaciónMétodo!AR737</f>
        <v>0</v>
      </c>
      <c r="AR737" s="81" t="n">
        <f aca="false">Tabla_Simulada!AS737-Tabla_ValidaciónMétodo!AS737</f>
        <v>0</v>
      </c>
      <c r="AS737" s="94" t="n">
        <f aca="false">Tabla_Simulada!AT737-Tabla_ValidaciónMétodo!AT737</f>
        <v>0</v>
      </c>
      <c r="AT737" s="81" t="n">
        <f aca="false">Tabla_Simulada!AU737-Tabla_ValidaciónMétodo!AU737</f>
        <v>0</v>
      </c>
      <c r="AU737" s="94" t="n">
        <f aca="false">Tabla_Simulada!AV737-Tabla_ValidaciónMétodo!AV737</f>
        <v>0</v>
      </c>
      <c r="AV737" s="81" t="n">
        <f aca="false">Tabla_Simulada!AW737-Tabla_ValidaciónMétodo!AW737</f>
        <v>0</v>
      </c>
      <c r="AW737" s="94" t="n">
        <f aca="false">Tabla_Simulada!AX737-Tabla_ValidaciónMétodo!AX737</f>
        <v>0</v>
      </c>
      <c r="AX737" s="81" t="n">
        <f aca="false">Tabla_Simulada!AY737-Tabla_ValidaciónMétodo!AY737</f>
        <v>0</v>
      </c>
    </row>
    <row r="738" customFormat="false" ht="13.8" hidden="false" customHeight="false" outlineLevel="0" collapsed="false">
      <c r="A738" s="89" t="s">
        <v>67</v>
      </c>
      <c r="B738" s="81" t="n">
        <f aca="false">Tabla_Simulada!B738-Tabla_ValidaciónMétodo!B738</f>
        <v>0</v>
      </c>
      <c r="C738" s="81" t="n">
        <f aca="false">Tabla_Simulada!C738-Tabla_ValidaciónMétodo!C738</f>
        <v>0</v>
      </c>
      <c r="D738" s="81" t="n">
        <f aca="false">Tabla_Simulada!D738-Tabla_ValidaciónMétodo!D738</f>
        <v>0</v>
      </c>
      <c r="E738" s="81" t="n">
        <f aca="false">Tabla_Simulada!E738-Tabla_ValidaciónMétodo!E738</f>
        <v>0</v>
      </c>
      <c r="F738" s="81" t="n">
        <f aca="false">Tabla_Simulada!F738-Tabla_ValidaciónMétodo!F738</f>
        <v>0</v>
      </c>
      <c r="G738" s="81" t="n">
        <f aca="false">Tabla_Simulada!G738-Tabla_ValidaciónMétodo!G738</f>
        <v>0</v>
      </c>
      <c r="H738" s="81" t="n">
        <f aca="false">Tabla_Simulada!H738-Tabla_ValidaciónMétodo!H738</f>
        <v>0</v>
      </c>
      <c r="I738" s="94" t="n">
        <f aca="false">Tabla_Simulada!I738-Tabla_ValidaciónMétodo!I738</f>
        <v>0</v>
      </c>
      <c r="J738" s="81" t="n">
        <f aca="false">Tabla_Simulada!J738-Tabla_ValidaciónMétodo!J738</f>
        <v>0</v>
      </c>
      <c r="K738" s="94" t="n">
        <f aca="false">Tabla_Simulada!K738-Tabla_ValidaciónMétodo!K738</f>
        <v>0</v>
      </c>
      <c r="L738" s="81" t="n">
        <f aca="false">Tabla_Simulada!L738-Tabla_ValidaciónMétodo!L738</f>
        <v>0</v>
      </c>
      <c r="M738" s="94" t="n">
        <f aca="false">Tabla_Simulada!M738-Tabla_ValidaciónMétodo!M738</f>
        <v>0</v>
      </c>
      <c r="N738" s="81" t="n">
        <f aca="false">Tabla_Simulada!N738-Tabla_ValidaciónMétodo!N738</f>
        <v>0</v>
      </c>
      <c r="O738" s="81" t="n">
        <f aca="false">Tabla_Simulada!O738-Tabla_ValidaciónMétodo!O738</f>
        <v>0</v>
      </c>
      <c r="P738" s="81" t="n">
        <f aca="false">Tabla_Simulada!P738-Tabla_ValidaciónMétodo!P738</f>
        <v>0</v>
      </c>
      <c r="Q738" s="81" t="n">
        <f aca="false">Tabla_Simulada!Q738-Tabla_ValidaciónMétodo!Q738</f>
        <v>0</v>
      </c>
      <c r="S738" s="81" t="n">
        <f aca="false">Tabla_Simulada!T738-Tabla_ValidaciónMétodo!T738</f>
        <v>0</v>
      </c>
      <c r="T738" s="81" t="n">
        <f aca="false">Tabla_Simulada!U738-Tabla_ValidaciónMétodo!U738</f>
        <v>0</v>
      </c>
      <c r="U738" s="81" t="n">
        <f aca="false">Tabla_Simulada!V738-Tabla_ValidaciónMétodo!V738</f>
        <v>0</v>
      </c>
      <c r="V738" s="81" t="n">
        <f aca="false">Tabla_Simulada!W738-Tabla_ValidaciónMétodo!W738</f>
        <v>0</v>
      </c>
      <c r="W738" s="81" t="n">
        <f aca="false">Tabla_Simulada!X738-Tabla_ValidaciónMétodo!X738</f>
        <v>0</v>
      </c>
      <c r="X738" s="81" t="n">
        <f aca="false">Tabla_Simulada!Y738-Tabla_ValidaciónMétodo!Y738</f>
        <v>0</v>
      </c>
      <c r="Y738" s="81" t="n">
        <f aca="false">Tabla_Simulada!Z738-Tabla_ValidaciónMétodo!Z738</f>
        <v>0</v>
      </c>
      <c r="Z738" s="81" t="n">
        <f aca="false">Tabla_Simulada!AA738-Tabla_ValidaciónMétodo!AA738</f>
        <v>0</v>
      </c>
      <c r="AC738" s="91" t="n">
        <f aca="false">Tabla_Simulada!AD738-Tabla_ValidaciónMétodo!AD738</f>
        <v>0</v>
      </c>
      <c r="AD738" s="92" t="n">
        <f aca="false">Tabla_Simulada!AE738-Tabla_ValidaciónMétodo!AE738</f>
        <v>0</v>
      </c>
      <c r="AE738" s="93" t="n">
        <f aca="false">Tabla_Simulada!AF738-Tabla_ValidaciónMétodo!AF738</f>
        <v>0</v>
      </c>
      <c r="AF738" s="92" t="n">
        <f aca="false">Tabla_Simulada!AG738-Tabla_ValidaciónMétodo!AG738</f>
        <v>0</v>
      </c>
      <c r="AG738" s="92" t="n">
        <f aca="false">Tabla_Simulada!AH738-Tabla_ValidaciónMétodo!AH738</f>
        <v>0</v>
      </c>
      <c r="AH738" s="92" t="n">
        <f aca="false">Tabla_Simulada!AI738-Tabla_ValidaciónMétodo!AI738</f>
        <v>0</v>
      </c>
      <c r="AI738" s="92" t="n">
        <f aca="false">Tabla_Simulada!AJ738-Tabla_ValidaciónMétodo!AJ738</f>
        <v>0</v>
      </c>
      <c r="AJ738" s="92" t="n">
        <f aca="false">Tabla_Simulada!AK738-Tabla_ValidaciónMétodo!AK738</f>
        <v>0</v>
      </c>
      <c r="AK738" s="92" t="n">
        <f aca="false">Tabla_Simulada!AL738-Tabla_ValidaciónMétodo!AL738</f>
        <v>0</v>
      </c>
      <c r="AL738" s="92" t="n">
        <f aca="false">Tabla_Simulada!AM738-Tabla_ValidaciónMétodo!AM738</f>
        <v>0</v>
      </c>
      <c r="AM738" s="92" t="n">
        <f aca="false">Tabla_Simulada!AN738-Tabla_ValidaciónMétodo!AN738</f>
        <v>0</v>
      </c>
      <c r="AO738" s="94" t="n">
        <f aca="false">Tabla_Simulada!AP738-Tabla_ValidaciónMétodo!AP738</f>
        <v>0</v>
      </c>
      <c r="AP738" s="81" t="n">
        <f aca="false">Tabla_Simulada!AQ738-Tabla_ValidaciónMétodo!AQ738</f>
        <v>0</v>
      </c>
      <c r="AQ738" s="94" t="n">
        <f aca="false">Tabla_Simulada!AR738-Tabla_ValidaciónMétodo!AR738</f>
        <v>0</v>
      </c>
      <c r="AR738" s="81" t="n">
        <f aca="false">Tabla_Simulada!AS738-Tabla_ValidaciónMétodo!AS738</f>
        <v>0</v>
      </c>
      <c r="AS738" s="94" t="n">
        <f aca="false">Tabla_Simulada!AT738-Tabla_ValidaciónMétodo!AT738</f>
        <v>0</v>
      </c>
      <c r="AT738" s="81" t="n">
        <f aca="false">Tabla_Simulada!AU738-Tabla_ValidaciónMétodo!AU738</f>
        <v>0</v>
      </c>
      <c r="AU738" s="94" t="n">
        <f aca="false">Tabla_Simulada!AV738-Tabla_ValidaciónMétodo!AV738</f>
        <v>0</v>
      </c>
      <c r="AV738" s="81" t="n">
        <f aca="false">Tabla_Simulada!AW738-Tabla_ValidaciónMétodo!AW738</f>
        <v>0</v>
      </c>
      <c r="AW738" s="94" t="n">
        <f aca="false">Tabla_Simulada!AX738-Tabla_ValidaciónMétodo!AX738</f>
        <v>0</v>
      </c>
      <c r="AX738" s="81" t="n">
        <f aca="false">Tabla_Simulada!AY738-Tabla_ValidaciónMétodo!AY738</f>
        <v>0</v>
      </c>
    </row>
    <row r="739" customFormat="false" ht="13.8" hidden="false" customHeight="false" outlineLevel="0" collapsed="false">
      <c r="A739" s="89" t="s">
        <v>68</v>
      </c>
      <c r="B739" s="81" t="n">
        <f aca="false">Tabla_Simulada!B739-Tabla_ValidaciónMétodo!B739</f>
        <v>0</v>
      </c>
      <c r="C739" s="81" t="n">
        <f aca="false">Tabla_Simulada!C739-Tabla_ValidaciónMétodo!C739</f>
        <v>0</v>
      </c>
      <c r="D739" s="81" t="n">
        <f aca="false">Tabla_Simulada!D739-Tabla_ValidaciónMétodo!D739</f>
        <v>0</v>
      </c>
      <c r="E739" s="81" t="n">
        <f aca="false">Tabla_Simulada!E739-Tabla_ValidaciónMétodo!E739</f>
        <v>0</v>
      </c>
      <c r="F739" s="81" t="n">
        <f aca="false">Tabla_Simulada!F739-Tabla_ValidaciónMétodo!F739</f>
        <v>0</v>
      </c>
      <c r="G739" s="81" t="n">
        <f aca="false">Tabla_Simulada!G739-Tabla_ValidaciónMétodo!G739</f>
        <v>0</v>
      </c>
      <c r="H739" s="81" t="n">
        <f aca="false">Tabla_Simulada!H739-Tabla_ValidaciónMétodo!H739</f>
        <v>0</v>
      </c>
      <c r="I739" s="94" t="n">
        <f aca="false">Tabla_Simulada!I739-Tabla_ValidaciónMétodo!I739</f>
        <v>0</v>
      </c>
      <c r="J739" s="81" t="n">
        <f aca="false">Tabla_Simulada!J739-Tabla_ValidaciónMétodo!J739</f>
        <v>0</v>
      </c>
      <c r="K739" s="94" t="n">
        <f aca="false">Tabla_Simulada!K739-Tabla_ValidaciónMétodo!K739</f>
        <v>0</v>
      </c>
      <c r="L739" s="81" t="n">
        <f aca="false">Tabla_Simulada!L739-Tabla_ValidaciónMétodo!L739</f>
        <v>0</v>
      </c>
      <c r="M739" s="94" t="n">
        <f aca="false">Tabla_Simulada!M739-Tabla_ValidaciónMétodo!M739</f>
        <v>0</v>
      </c>
      <c r="N739" s="81" t="n">
        <f aca="false">Tabla_Simulada!N739-Tabla_ValidaciónMétodo!N739</f>
        <v>0</v>
      </c>
      <c r="O739" s="81" t="n">
        <f aca="false">Tabla_Simulada!O739-Tabla_ValidaciónMétodo!O739</f>
        <v>0</v>
      </c>
      <c r="P739" s="81" t="n">
        <f aca="false">Tabla_Simulada!P739-Tabla_ValidaciónMétodo!P739</f>
        <v>0</v>
      </c>
      <c r="Q739" s="81" t="n">
        <f aca="false">Tabla_Simulada!Q739-Tabla_ValidaciónMétodo!Q739</f>
        <v>0</v>
      </c>
      <c r="S739" s="81" t="n">
        <f aca="false">Tabla_Simulada!T739-Tabla_ValidaciónMétodo!T739</f>
        <v>0</v>
      </c>
      <c r="T739" s="81" t="n">
        <f aca="false">Tabla_Simulada!U739-Tabla_ValidaciónMétodo!U739</f>
        <v>0</v>
      </c>
      <c r="U739" s="81" t="n">
        <f aca="false">Tabla_Simulada!V739-Tabla_ValidaciónMétodo!V739</f>
        <v>0</v>
      </c>
      <c r="V739" s="81" t="n">
        <f aca="false">Tabla_Simulada!W739-Tabla_ValidaciónMétodo!W739</f>
        <v>0</v>
      </c>
      <c r="W739" s="81" t="n">
        <f aca="false">Tabla_Simulada!X739-Tabla_ValidaciónMétodo!X739</f>
        <v>0</v>
      </c>
      <c r="X739" s="81" t="n">
        <f aca="false">Tabla_Simulada!Y739-Tabla_ValidaciónMétodo!Y739</f>
        <v>0</v>
      </c>
      <c r="Y739" s="81" t="n">
        <f aca="false">Tabla_Simulada!Z739-Tabla_ValidaciónMétodo!Z739</f>
        <v>0</v>
      </c>
      <c r="Z739" s="81" t="n">
        <f aca="false">Tabla_Simulada!AA739-Tabla_ValidaciónMétodo!AA739</f>
        <v>0</v>
      </c>
      <c r="AC739" s="91" t="n">
        <f aca="false">Tabla_Simulada!AD739-Tabla_ValidaciónMétodo!AD739</f>
        <v>0</v>
      </c>
      <c r="AD739" s="92" t="n">
        <f aca="false">Tabla_Simulada!AE739-Tabla_ValidaciónMétodo!AE739</f>
        <v>0</v>
      </c>
      <c r="AE739" s="93" t="n">
        <f aca="false">Tabla_Simulada!AF739-Tabla_ValidaciónMétodo!AF739</f>
        <v>0</v>
      </c>
      <c r="AF739" s="92" t="n">
        <f aca="false">Tabla_Simulada!AG739-Tabla_ValidaciónMétodo!AG739</f>
        <v>0</v>
      </c>
      <c r="AG739" s="92" t="n">
        <f aca="false">Tabla_Simulada!AH739-Tabla_ValidaciónMétodo!AH739</f>
        <v>0</v>
      </c>
      <c r="AH739" s="92" t="n">
        <f aca="false">Tabla_Simulada!AI739-Tabla_ValidaciónMétodo!AI739</f>
        <v>0</v>
      </c>
      <c r="AI739" s="92" t="n">
        <f aca="false">Tabla_Simulada!AJ739-Tabla_ValidaciónMétodo!AJ739</f>
        <v>0</v>
      </c>
      <c r="AJ739" s="92" t="n">
        <f aca="false">Tabla_Simulada!AK739-Tabla_ValidaciónMétodo!AK739</f>
        <v>0</v>
      </c>
      <c r="AK739" s="92" t="n">
        <f aca="false">Tabla_Simulada!AL739-Tabla_ValidaciónMétodo!AL739</f>
        <v>0</v>
      </c>
      <c r="AL739" s="92" t="n">
        <f aca="false">Tabla_Simulada!AM739-Tabla_ValidaciónMétodo!AM739</f>
        <v>0</v>
      </c>
      <c r="AM739" s="92" t="n">
        <f aca="false">Tabla_Simulada!AN739-Tabla_ValidaciónMétodo!AN739</f>
        <v>0</v>
      </c>
      <c r="AO739" s="94" t="n">
        <f aca="false">Tabla_Simulada!AP739-Tabla_ValidaciónMétodo!AP739</f>
        <v>0</v>
      </c>
      <c r="AP739" s="81" t="n">
        <f aca="false">Tabla_Simulada!AQ739-Tabla_ValidaciónMétodo!AQ739</f>
        <v>0</v>
      </c>
      <c r="AQ739" s="94" t="n">
        <f aca="false">Tabla_Simulada!AR739-Tabla_ValidaciónMétodo!AR739</f>
        <v>0</v>
      </c>
      <c r="AR739" s="81" t="n">
        <f aca="false">Tabla_Simulada!AS739-Tabla_ValidaciónMétodo!AS739</f>
        <v>0</v>
      </c>
      <c r="AS739" s="94" t="n">
        <f aca="false">Tabla_Simulada!AT739-Tabla_ValidaciónMétodo!AT739</f>
        <v>0</v>
      </c>
      <c r="AT739" s="81" t="n">
        <f aca="false">Tabla_Simulada!AU739-Tabla_ValidaciónMétodo!AU739</f>
        <v>0</v>
      </c>
      <c r="AU739" s="94" t="n">
        <f aca="false">Tabla_Simulada!AV739-Tabla_ValidaciónMétodo!AV739</f>
        <v>0</v>
      </c>
      <c r="AV739" s="81" t="n">
        <f aca="false">Tabla_Simulada!AW739-Tabla_ValidaciónMétodo!AW739</f>
        <v>0</v>
      </c>
      <c r="AW739" s="94" t="n">
        <f aca="false">Tabla_Simulada!AX739-Tabla_ValidaciónMétodo!AX739</f>
        <v>0</v>
      </c>
      <c r="AX739" s="81" t="n">
        <f aca="false">Tabla_Simulada!AY739-Tabla_ValidaciónMétodo!AY739</f>
        <v>0</v>
      </c>
    </row>
    <row r="740" customFormat="false" ht="13.8" hidden="false" customHeight="false" outlineLevel="0" collapsed="false">
      <c r="A740" s="104" t="s">
        <v>71</v>
      </c>
      <c r="B740" s="108" t="n">
        <f aca="false">Tabla_Simulada!B740-Tabla_ValidaciónMétodo!B740</f>
        <v>0</v>
      </c>
      <c r="C740" s="108" t="n">
        <f aca="false">Tabla_Simulada!C740-Tabla_ValidaciónMétodo!C740</f>
        <v>0</v>
      </c>
      <c r="D740" s="108" t="n">
        <f aca="false">Tabla_Simulada!D740-Tabla_ValidaciónMétodo!D740</f>
        <v>0</v>
      </c>
      <c r="E740" s="108" t="n">
        <f aca="false">Tabla_Simulada!E740-Tabla_ValidaciónMétodo!E740</f>
        <v>0</v>
      </c>
      <c r="F740" s="108" t="n">
        <f aca="false">Tabla_Simulada!F740-Tabla_ValidaciónMétodo!F740</f>
        <v>0</v>
      </c>
      <c r="G740" s="108" t="n">
        <f aca="false">Tabla_Simulada!G740-Tabla_ValidaciónMétodo!G740</f>
        <v>0</v>
      </c>
      <c r="H740" s="108" t="n">
        <f aca="false">Tabla_Simulada!H740-Tabla_ValidaciónMétodo!H740</f>
        <v>0</v>
      </c>
      <c r="I740" s="116" t="n">
        <f aca="false">Tabla_Simulada!I740-Tabla_ValidaciónMétodo!I740</f>
        <v>0</v>
      </c>
      <c r="J740" s="108" t="n">
        <f aca="false">Tabla_Simulada!J740-Tabla_ValidaciónMétodo!J740</f>
        <v>0</v>
      </c>
      <c r="K740" s="116" t="n">
        <f aca="false">Tabla_Simulada!K740-Tabla_ValidaciónMétodo!K740</f>
        <v>0</v>
      </c>
      <c r="L740" s="108" t="n">
        <f aca="false">Tabla_Simulada!L740-Tabla_ValidaciónMétodo!L740</f>
        <v>0</v>
      </c>
      <c r="M740" s="116" t="n">
        <f aca="false">Tabla_Simulada!M740-Tabla_ValidaciónMétodo!M740</f>
        <v>0</v>
      </c>
      <c r="N740" s="108" t="n">
        <f aca="false">Tabla_Simulada!N740-Tabla_ValidaciónMétodo!N740</f>
        <v>0</v>
      </c>
      <c r="O740" s="108" t="n">
        <f aca="false">Tabla_Simulada!P740-Tabla_ValidaciónMétodo!P740</f>
        <v>0</v>
      </c>
      <c r="P740" s="108" t="n">
        <f aca="false">Tabla_Simulada!Q740-Tabla_ValidaciónMétodo!Q740</f>
        <v>0</v>
      </c>
      <c r="Q740" s="108" t="n">
        <f aca="false">Tabla_Simulada!R740-Tabla_ValidaciónMétodo!R740</f>
        <v>0</v>
      </c>
      <c r="S740" s="108" t="n">
        <f aca="false">Tabla_Simulada!T740-Tabla_ValidaciónMétodo!T740</f>
        <v>0</v>
      </c>
      <c r="T740" s="108" t="n">
        <f aca="false">Tabla_Simulada!U740-Tabla_ValidaciónMétodo!U740</f>
        <v>0</v>
      </c>
      <c r="U740" s="108" t="n">
        <f aca="false">Tabla_Simulada!V740-Tabla_ValidaciónMétodo!V740</f>
        <v>0</v>
      </c>
      <c r="V740" s="108" t="n">
        <f aca="false">Tabla_Simulada!W740-Tabla_ValidaciónMétodo!W740</f>
        <v>0</v>
      </c>
      <c r="W740" s="108" t="n">
        <f aca="false">Tabla_Simulada!X740-Tabla_ValidaciónMétodo!X740</f>
        <v>0</v>
      </c>
      <c r="X740" s="108" t="n">
        <f aca="false">Tabla_Simulada!Y740-Tabla_ValidaciónMétodo!Y740</f>
        <v>0</v>
      </c>
      <c r="Y740" s="108" t="n">
        <f aca="false">Tabla_Simulada!Z740-Tabla_ValidaciónMétodo!Z740</f>
        <v>0</v>
      </c>
      <c r="Z740" s="108" t="n">
        <f aca="false">Tabla_Simulada!AA740-Tabla_ValidaciónMétodo!AA740</f>
        <v>0</v>
      </c>
      <c r="AB740" s="112" t="s">
        <v>295</v>
      </c>
      <c r="AC740" s="112" t="n">
        <f aca="false">Tabla_Simulada!AD740-Tabla_ValidaciónMétodo!AD740</f>
        <v>0</v>
      </c>
      <c r="AD740" s="111"/>
      <c r="AE740" s="113" t="n">
        <f aca="false">Tabla_Simulada!AF740-Tabla_ValidaciónMétodo!AF740</f>
        <v>0</v>
      </c>
      <c r="AF740" s="111"/>
      <c r="AG740" s="114" t="n">
        <f aca="false">Tabla_Simulada!AH740-Tabla_ValidaciónMétodo!AH740</f>
        <v>0</v>
      </c>
      <c r="AH740" s="111"/>
      <c r="AI740" s="114" t="n">
        <f aca="false">Tabla_Simulada!AJ740-Tabla_ValidaciónMétodo!AJ740</f>
        <v>0</v>
      </c>
      <c r="AJ740" s="111"/>
      <c r="AK740" s="114" t="n">
        <f aca="false">Tabla_Simulada!AL740-Tabla_ValidaciónMétodo!AL740</f>
        <v>0</v>
      </c>
      <c r="AL740" s="115"/>
      <c r="AM740" s="114" t="n">
        <f aca="false">Tabla_Simulada!AN740-Tabla_ValidaciónMétodo!AN740</f>
        <v>0</v>
      </c>
      <c r="AO740" s="116" t="n">
        <f aca="false">Tabla_Simulada!AP740-Tabla_ValidaciónMétodo!AP740</f>
        <v>0</v>
      </c>
      <c r="AP740" s="108" t="n">
        <f aca="false">Tabla_Simulada!AQ740-Tabla_ValidaciónMétodo!AQ740</f>
        <v>0</v>
      </c>
      <c r="AQ740" s="116" t="n">
        <f aca="false">Tabla_Simulada!AR740-Tabla_ValidaciónMétodo!AR740</f>
        <v>0</v>
      </c>
      <c r="AR740" s="108" t="n">
        <f aca="false">Tabla_Simulada!AS740-Tabla_ValidaciónMétodo!AS740</f>
        <v>0</v>
      </c>
      <c r="AS740" s="116" t="n">
        <f aca="false">Tabla_Simulada!AT740-Tabla_ValidaciónMétodo!AT740</f>
        <v>0</v>
      </c>
      <c r="AT740" s="108" t="n">
        <f aca="false">Tabla_Simulada!AU740-Tabla_ValidaciónMétodo!AU740</f>
        <v>0</v>
      </c>
      <c r="AU740" s="116" t="n">
        <f aca="false">Tabla_Simulada!AV740-Tabla_ValidaciónMétodo!AV740</f>
        <v>0</v>
      </c>
      <c r="AV740" s="108" t="n">
        <f aca="false">Tabla_Simulada!AW740-Tabla_ValidaciónMétodo!AW740</f>
        <v>0</v>
      </c>
      <c r="AW740" s="116" t="n">
        <f aca="false">Tabla_Simulada!AX740-Tabla_ValidaciónMétodo!AX740</f>
        <v>0</v>
      </c>
      <c r="AX740" s="108" t="n">
        <f aca="false">Tabla_Simulada!AY740-Tabla_ValidaciónMétodo!AY740</f>
        <v>0</v>
      </c>
    </row>
    <row r="741" customFormat="false" ht="13.8" hidden="false" customHeight="false" outlineLevel="0" collapsed="false">
      <c r="A741" s="57" t="s">
        <v>72</v>
      </c>
      <c r="AB741" s="112" t="s">
        <v>296</v>
      </c>
      <c r="AC741" s="112" t="n">
        <f aca="false">Tabla_Simulada!AD741-Tabla_ValidaciónMétodo!AD741</f>
        <v>0</v>
      </c>
      <c r="AD741" s="111"/>
      <c r="AE741" s="113" t="n">
        <f aca="false">Tabla_Simulada!AF741-Tabla_ValidaciónMétodo!AF741</f>
        <v>0</v>
      </c>
      <c r="AF741" s="111"/>
      <c r="AG741" s="114" t="n">
        <f aca="false">Tabla_Simulada!AH741-Tabla_ValidaciónMétodo!AH741</f>
        <v>0</v>
      </c>
      <c r="AH741" s="111"/>
      <c r="AI741" s="114" t="n">
        <f aca="false">Tabla_Simulada!AJ741-Tabla_ValidaciónMétodo!AJ741</f>
        <v>0</v>
      </c>
      <c r="AJ741" s="111"/>
      <c r="AK741" s="114" t="n">
        <f aca="false">Tabla_Simulada!AL741-Tabla_ValidaciónMétodo!AL741</f>
        <v>0</v>
      </c>
      <c r="AL741" s="111"/>
      <c r="AM741" s="114"/>
    </row>
    <row r="742" customFormat="false" ht="13.8" hidden="false" customHeight="false" outlineLevel="0" collapsed="false">
      <c r="A742" s="57" t="s">
        <v>196</v>
      </c>
    </row>
    <row r="746" customFormat="false" ht="13.8" hidden="false" customHeight="false" outlineLevel="0" collapsed="false">
      <c r="A746" s="16" t="str">
        <f aca="false">"Tabla " &amp; TEXT((ROW()+24) / 35, "0")</f>
        <v>Tabla 22</v>
      </c>
      <c r="B746" s="16"/>
      <c r="C746" s="16"/>
      <c r="D746" s="16"/>
      <c r="E746" s="16"/>
      <c r="F746" s="16"/>
      <c r="G746" s="16"/>
      <c r="H746" s="16"/>
      <c r="I746" s="16"/>
      <c r="J746" s="16"/>
      <c r="S746" s="189"/>
      <c r="T746" s="189"/>
      <c r="U746" s="189"/>
      <c r="V746" s="189"/>
      <c r="W746" s="189"/>
      <c r="X746" s="189"/>
      <c r="Y746" s="189"/>
      <c r="Z746" s="189"/>
    </row>
    <row r="747" customFormat="false" ht="13.8" hidden="false" customHeight="false" outlineLevel="0" collapsed="false">
      <c r="A747" s="16" t="s">
        <v>261</v>
      </c>
      <c r="B747" s="16"/>
      <c r="C747" s="16"/>
      <c r="D747" s="16"/>
      <c r="E747" s="16"/>
      <c r="F747" s="16"/>
      <c r="G747" s="16"/>
      <c r="H747" s="16"/>
      <c r="I747" s="16"/>
      <c r="J747" s="16"/>
      <c r="S747" s="189"/>
      <c r="T747" s="189"/>
      <c r="U747" s="189"/>
      <c r="V747" s="189"/>
      <c r="W747" s="189"/>
      <c r="X747" s="189"/>
      <c r="Y747" s="189"/>
      <c r="Z747" s="189"/>
    </row>
    <row r="748" customFormat="false" ht="15.8" hidden="false" customHeight="true" outlineLevel="0" collapsed="false">
      <c r="A748" s="66" t="s">
        <v>30</v>
      </c>
      <c r="B748" s="136" t="s">
        <v>275</v>
      </c>
      <c r="C748" s="136"/>
      <c r="D748" s="136"/>
      <c r="E748" s="136"/>
      <c r="F748" s="136"/>
      <c r="G748" s="136"/>
      <c r="H748" s="136"/>
      <c r="I748" s="69" t="s">
        <v>32</v>
      </c>
      <c r="J748" s="69" t="s">
        <v>33</v>
      </c>
      <c r="K748" s="69" t="s">
        <v>276</v>
      </c>
      <c r="L748" s="69" t="s">
        <v>277</v>
      </c>
      <c r="M748" s="69" t="s">
        <v>278</v>
      </c>
      <c r="N748" s="69" t="s">
        <v>34</v>
      </c>
      <c r="O748" s="69" t="s">
        <v>280</v>
      </c>
      <c r="P748" s="69" t="s">
        <v>281</v>
      </c>
      <c r="Q748" s="69" t="s">
        <v>282</v>
      </c>
      <c r="S748" s="136" t="s">
        <v>275</v>
      </c>
      <c r="T748" s="136"/>
      <c r="U748" s="136"/>
      <c r="V748" s="136"/>
      <c r="W748" s="136"/>
      <c r="X748" s="136"/>
      <c r="Y748" s="136"/>
      <c r="Z748" s="136"/>
      <c r="AC748" s="73" t="s">
        <v>284</v>
      </c>
      <c r="AD748" s="73"/>
      <c r="AE748" s="73" t="s">
        <v>285</v>
      </c>
      <c r="AF748" s="73"/>
      <c r="AG748" s="73" t="s">
        <v>286</v>
      </c>
      <c r="AH748" s="73"/>
      <c r="AI748" s="73" t="s">
        <v>287</v>
      </c>
      <c r="AJ748" s="73"/>
      <c r="AK748" s="73" t="s">
        <v>288</v>
      </c>
      <c r="AL748" s="73"/>
      <c r="AM748" s="74" t="s">
        <v>289</v>
      </c>
      <c r="AO748" s="73" t="s">
        <v>284</v>
      </c>
      <c r="AP748" s="73"/>
      <c r="AQ748" s="73" t="s">
        <v>285</v>
      </c>
      <c r="AR748" s="73"/>
      <c r="AS748" s="73" t="s">
        <v>286</v>
      </c>
      <c r="AT748" s="73"/>
      <c r="AU748" s="73" t="s">
        <v>287</v>
      </c>
      <c r="AV748" s="73"/>
      <c r="AW748" s="74" t="s">
        <v>288</v>
      </c>
      <c r="AX748" s="74"/>
    </row>
    <row r="749" customFormat="false" ht="37.75" hidden="false" customHeight="false" outlineLevel="0" collapsed="false">
      <c r="A749" s="66"/>
      <c r="B749" s="137" t="s">
        <v>222</v>
      </c>
      <c r="C749" s="137" t="s">
        <v>223</v>
      </c>
      <c r="D749" s="137" t="s">
        <v>224</v>
      </c>
      <c r="E749" s="137" t="s">
        <v>225</v>
      </c>
      <c r="F749" s="137" t="s">
        <v>226</v>
      </c>
      <c r="G749" s="137" t="s">
        <v>227</v>
      </c>
      <c r="H749" s="137" t="s">
        <v>228</v>
      </c>
      <c r="I749" s="69"/>
      <c r="J749" s="69"/>
      <c r="K749" s="69"/>
      <c r="L749" s="69"/>
      <c r="M749" s="69"/>
      <c r="N749" s="69"/>
      <c r="O749" s="69"/>
      <c r="P749" s="69"/>
      <c r="Q749" s="69"/>
      <c r="S749" s="137" t="s">
        <v>222</v>
      </c>
      <c r="T749" s="137" t="s">
        <v>223</v>
      </c>
      <c r="U749" s="137" t="s">
        <v>224</v>
      </c>
      <c r="V749" s="137" t="s">
        <v>225</v>
      </c>
      <c r="W749" s="137" t="s">
        <v>226</v>
      </c>
      <c r="X749" s="137" t="s">
        <v>227</v>
      </c>
      <c r="Y749" s="137" t="s">
        <v>228</v>
      </c>
      <c r="Z749" s="69" t="s">
        <v>43</v>
      </c>
      <c r="AC749" s="73" t="s">
        <v>290</v>
      </c>
      <c r="AD749" s="73" t="s">
        <v>291</v>
      </c>
      <c r="AE749" s="73" t="s">
        <v>290</v>
      </c>
      <c r="AF749" s="73" t="s">
        <v>291</v>
      </c>
      <c r="AG749" s="73" t="s">
        <v>290</v>
      </c>
      <c r="AH749" s="73" t="s">
        <v>291</v>
      </c>
      <c r="AI749" s="73" t="s">
        <v>290</v>
      </c>
      <c r="AJ749" s="73" t="s">
        <v>291</v>
      </c>
      <c r="AK749" s="73" t="s">
        <v>290</v>
      </c>
      <c r="AL749" s="73" t="s">
        <v>291</v>
      </c>
      <c r="AM749" s="75" t="s">
        <v>292</v>
      </c>
      <c r="AO749" s="73" t="s">
        <v>293</v>
      </c>
      <c r="AP749" s="73" t="s">
        <v>294</v>
      </c>
      <c r="AQ749" s="73" t="s">
        <v>293</v>
      </c>
      <c r="AR749" s="73" t="s">
        <v>294</v>
      </c>
      <c r="AS749" s="73" t="s">
        <v>293</v>
      </c>
      <c r="AT749" s="73" t="s">
        <v>294</v>
      </c>
      <c r="AU749" s="73" t="s">
        <v>293</v>
      </c>
      <c r="AV749" s="73" t="s">
        <v>294</v>
      </c>
      <c r="AW749" s="73" t="s">
        <v>293</v>
      </c>
      <c r="AX749" s="75" t="s">
        <v>294</v>
      </c>
      <c r="AY749" s="138" t="s">
        <v>298</v>
      </c>
    </row>
    <row r="750" customFormat="false" ht="13.8" hidden="false" customHeight="false" outlineLevel="0" collapsed="false">
      <c r="A750" s="76" t="s">
        <v>44</v>
      </c>
      <c r="B750" s="79" t="n">
        <f aca="false">Tabla_Simulada!B750-Tabla_ValidaciónMétodo!B750</f>
        <v>0</v>
      </c>
      <c r="C750" s="79" t="n">
        <f aca="false">Tabla_Simulada!C750-Tabla_ValidaciónMétodo!C750</f>
        <v>0</v>
      </c>
      <c r="D750" s="79" t="n">
        <f aca="false">Tabla_Simulada!D750-Tabla_ValidaciónMétodo!D750</f>
        <v>0</v>
      </c>
      <c r="E750" s="79" t="n">
        <f aca="false">Tabla_Simulada!E750-Tabla_ValidaciónMétodo!E750</f>
        <v>0</v>
      </c>
      <c r="F750" s="79" t="n">
        <f aca="false">Tabla_Simulada!F750-Tabla_ValidaciónMétodo!F750</f>
        <v>0</v>
      </c>
      <c r="G750" s="79" t="n">
        <f aca="false">Tabla_Simulada!G750-Tabla_ValidaciónMétodo!G750</f>
        <v>0</v>
      </c>
      <c r="H750" s="79" t="n">
        <f aca="false">Tabla_Simulada!H750-Tabla_ValidaciónMétodo!H750</f>
        <v>0</v>
      </c>
      <c r="I750" s="88" t="n">
        <f aca="false">Tabla_Simulada!I750-Tabla_ValidaciónMétodo!I750</f>
        <v>0</v>
      </c>
      <c r="J750" s="79" t="n">
        <f aca="false">Tabla_Simulada!J750-Tabla_ValidaciónMétodo!J750</f>
        <v>0</v>
      </c>
      <c r="K750" s="88" t="n">
        <f aca="false">Tabla_Simulada!K750-Tabla_ValidaciónMétodo!K750</f>
        <v>0</v>
      </c>
      <c r="L750" s="81" t="n">
        <f aca="false">Tabla_Simulada!L750-Tabla_ValidaciónMétodo!L750</f>
        <v>0</v>
      </c>
      <c r="M750" s="94" t="n">
        <f aca="false">Tabla_Simulada!M750-Tabla_ValidaciónMétodo!M750</f>
        <v>0</v>
      </c>
      <c r="N750" s="81" t="n">
        <f aca="false">Tabla_Simulada!N750-Tabla_ValidaciónMétodo!N750</f>
        <v>0</v>
      </c>
      <c r="O750" s="81" t="n">
        <f aca="false">Tabla_Simulada!O750-Tabla_ValidaciónMétodo!O750</f>
        <v>0</v>
      </c>
      <c r="P750" s="81" t="n">
        <f aca="false">Tabla_Simulada!P750-Tabla_ValidaciónMétodo!P750</f>
        <v>0</v>
      </c>
      <c r="Q750" s="81" t="n">
        <f aca="false">Tabla_Simulada!Q750-Tabla_ValidaciónMétodo!Q750</f>
        <v>0</v>
      </c>
      <c r="S750" s="79" t="n">
        <f aca="false">Tabla_Simulada!T750-Tabla_ValidaciónMétodo!T750</f>
        <v>0</v>
      </c>
      <c r="T750" s="79" t="n">
        <f aca="false">Tabla_Simulada!U750-Tabla_ValidaciónMétodo!U750</f>
        <v>0</v>
      </c>
      <c r="U750" s="79" t="n">
        <f aca="false">Tabla_Simulada!V750-Tabla_ValidaciónMétodo!V750</f>
        <v>0</v>
      </c>
      <c r="V750" s="79" t="n">
        <f aca="false">Tabla_Simulada!W750-Tabla_ValidaciónMétodo!W750</f>
        <v>0</v>
      </c>
      <c r="W750" s="79" t="n">
        <f aca="false">Tabla_Simulada!X750-Tabla_ValidaciónMétodo!X750</f>
        <v>0</v>
      </c>
      <c r="X750" s="79" t="n">
        <f aca="false">Tabla_Simulada!Y750-Tabla_ValidaciónMétodo!Y750</f>
        <v>0</v>
      </c>
      <c r="Y750" s="79" t="n">
        <f aca="false">Tabla_Simulada!Z750-Tabla_ValidaciónMétodo!Z750</f>
        <v>0</v>
      </c>
      <c r="Z750" s="79" t="n">
        <f aca="false">Tabla_Simulada!AA750-Tabla_ValidaciónMétodo!AA750</f>
        <v>0</v>
      </c>
      <c r="AC750" s="85" t="n">
        <f aca="false">Tabla_Simulada!AD750-Tabla_ValidaciónMétodo!AD750</f>
        <v>0</v>
      </c>
      <c r="AD750" s="86" t="n">
        <f aca="false">Tabla_Simulada!AE750-Tabla_ValidaciónMétodo!AE750</f>
        <v>0</v>
      </c>
      <c r="AE750" s="87" t="n">
        <f aca="false">Tabla_Simulada!AF750-Tabla_ValidaciónMétodo!AF750</f>
        <v>0</v>
      </c>
      <c r="AF750" s="86" t="n">
        <f aca="false">Tabla_Simulada!AG750-Tabla_ValidaciónMétodo!AG750</f>
        <v>0</v>
      </c>
      <c r="AG750" s="86" t="n">
        <f aca="false">Tabla_Simulada!AH750-Tabla_ValidaciónMétodo!AH750</f>
        <v>0</v>
      </c>
      <c r="AH750" s="86" t="n">
        <f aca="false">Tabla_Simulada!AI750-Tabla_ValidaciónMétodo!AI750</f>
        <v>0</v>
      </c>
      <c r="AI750" s="86" t="n">
        <f aca="false">Tabla_Simulada!AJ750-Tabla_ValidaciónMétodo!AJ750</f>
        <v>0</v>
      </c>
      <c r="AJ750" s="86" t="n">
        <f aca="false">Tabla_Simulada!AK750-Tabla_ValidaciónMétodo!AK750</f>
        <v>0</v>
      </c>
      <c r="AK750" s="86" t="n">
        <f aca="false">Tabla_Simulada!AL750-Tabla_ValidaciónMétodo!AL750</f>
        <v>0</v>
      </c>
      <c r="AL750" s="86" t="n">
        <f aca="false">Tabla_Simulada!AM750-Tabla_ValidaciónMétodo!AM750</f>
        <v>0</v>
      </c>
      <c r="AM750" s="86" t="n">
        <f aca="false">Tabla_Simulada!AN750-Tabla_ValidaciónMétodo!AN750</f>
        <v>0</v>
      </c>
      <c r="AO750" s="88" t="n">
        <f aca="false">Tabla_Simulada!AP750-Tabla_ValidaciónMétodo!AP750</f>
        <v>0</v>
      </c>
      <c r="AP750" s="79" t="n">
        <f aca="false">Tabla_Simulada!AQ750-Tabla_ValidaciónMétodo!AQ750</f>
        <v>0</v>
      </c>
      <c r="AQ750" s="88" t="n">
        <f aca="false">Tabla_Simulada!AR750-Tabla_ValidaciónMétodo!AR750</f>
        <v>0</v>
      </c>
      <c r="AR750" s="79" t="n">
        <f aca="false">Tabla_Simulada!AS750-Tabla_ValidaciónMétodo!AS750</f>
        <v>0</v>
      </c>
      <c r="AS750" s="88" t="n">
        <f aca="false">Tabla_Simulada!AT750-Tabla_ValidaciónMétodo!AT750</f>
        <v>0</v>
      </c>
      <c r="AT750" s="79" t="n">
        <f aca="false">Tabla_Simulada!AU750-Tabla_ValidaciónMétodo!AU750</f>
        <v>0</v>
      </c>
      <c r="AU750" s="88" t="n">
        <f aca="false">Tabla_Simulada!AV750-Tabla_ValidaciónMétodo!AV750</f>
        <v>0</v>
      </c>
      <c r="AV750" s="79" t="n">
        <f aca="false">Tabla_Simulada!AW750-Tabla_ValidaciónMétodo!AW750</f>
        <v>0</v>
      </c>
      <c r="AW750" s="88" t="n">
        <f aca="false">Tabla_Simulada!AX750-Tabla_ValidaciónMétodo!AX750</f>
        <v>0</v>
      </c>
      <c r="AX750" s="79" t="n">
        <f aca="false">Tabla_Simulada!AY750-Tabla_ValidaciónMétodo!AY750</f>
        <v>0</v>
      </c>
    </row>
    <row r="751" customFormat="false" ht="13.8" hidden="false" customHeight="false" outlineLevel="0" collapsed="false">
      <c r="A751" s="89" t="s">
        <v>45</v>
      </c>
      <c r="B751" s="81" t="n">
        <f aca="false">Tabla_Simulada!B751-Tabla_ValidaciónMétodo!B751</f>
        <v>0</v>
      </c>
      <c r="C751" s="81" t="n">
        <f aca="false">Tabla_Simulada!C751-Tabla_ValidaciónMétodo!C751</f>
        <v>0</v>
      </c>
      <c r="D751" s="81" t="n">
        <f aca="false">Tabla_Simulada!D751-Tabla_ValidaciónMétodo!D751</f>
        <v>0</v>
      </c>
      <c r="E751" s="81" t="n">
        <f aca="false">Tabla_Simulada!E751-Tabla_ValidaciónMétodo!E751</f>
        <v>0</v>
      </c>
      <c r="F751" s="81" t="n">
        <f aca="false">Tabla_Simulada!F751-Tabla_ValidaciónMétodo!F751</f>
        <v>0</v>
      </c>
      <c r="G751" s="81" t="n">
        <f aca="false">Tabla_Simulada!G751-Tabla_ValidaciónMétodo!G751</f>
        <v>0</v>
      </c>
      <c r="H751" s="81" t="n">
        <f aca="false">Tabla_Simulada!H751-Tabla_ValidaciónMétodo!H751</f>
        <v>0</v>
      </c>
      <c r="I751" s="94" t="n">
        <f aca="false">Tabla_Simulada!I751-Tabla_ValidaciónMétodo!I751</f>
        <v>0</v>
      </c>
      <c r="J751" s="81" t="n">
        <f aca="false">Tabla_Simulada!J751-Tabla_ValidaciónMétodo!J751</f>
        <v>0</v>
      </c>
      <c r="K751" s="94" t="n">
        <f aca="false">Tabla_Simulada!K751-Tabla_ValidaciónMétodo!K751</f>
        <v>0</v>
      </c>
      <c r="L751" s="81" t="n">
        <f aca="false">Tabla_Simulada!L751-Tabla_ValidaciónMétodo!L751</f>
        <v>0</v>
      </c>
      <c r="M751" s="94" t="n">
        <f aca="false">Tabla_Simulada!M751-Tabla_ValidaciónMétodo!M751</f>
        <v>0</v>
      </c>
      <c r="N751" s="81" t="n">
        <f aca="false">Tabla_Simulada!N751-Tabla_ValidaciónMétodo!N751</f>
        <v>0</v>
      </c>
      <c r="O751" s="81" t="n">
        <f aca="false">Tabla_Simulada!O751-Tabla_ValidaciónMétodo!O751</f>
        <v>0</v>
      </c>
      <c r="P751" s="81" t="n">
        <f aca="false">Tabla_Simulada!P751-Tabla_ValidaciónMétodo!P751</f>
        <v>0</v>
      </c>
      <c r="Q751" s="81" t="n">
        <f aca="false">Tabla_Simulada!Q751-Tabla_ValidaciónMétodo!Q751</f>
        <v>0</v>
      </c>
      <c r="S751" s="81" t="n">
        <f aca="false">Tabla_Simulada!T751-Tabla_ValidaciónMétodo!T751</f>
        <v>0</v>
      </c>
      <c r="T751" s="81" t="n">
        <f aca="false">Tabla_Simulada!U751-Tabla_ValidaciónMétodo!U751</f>
        <v>0</v>
      </c>
      <c r="U751" s="81" t="n">
        <f aca="false">Tabla_Simulada!V751-Tabla_ValidaciónMétodo!V751</f>
        <v>0</v>
      </c>
      <c r="V751" s="81" t="n">
        <f aca="false">Tabla_Simulada!W751-Tabla_ValidaciónMétodo!W751</f>
        <v>0</v>
      </c>
      <c r="W751" s="81" t="n">
        <f aca="false">Tabla_Simulada!X751-Tabla_ValidaciónMétodo!X751</f>
        <v>0</v>
      </c>
      <c r="X751" s="81" t="n">
        <f aca="false">Tabla_Simulada!Y751-Tabla_ValidaciónMétodo!Y751</f>
        <v>0</v>
      </c>
      <c r="Y751" s="81" t="n">
        <f aca="false">Tabla_Simulada!Z751-Tabla_ValidaciónMétodo!Z751</f>
        <v>0</v>
      </c>
      <c r="Z751" s="81" t="n">
        <f aca="false">Tabla_Simulada!AA751-Tabla_ValidaciónMétodo!AA751</f>
        <v>0</v>
      </c>
      <c r="AC751" s="91" t="n">
        <f aca="false">Tabla_Simulada!AD751-Tabla_ValidaciónMétodo!AD751</f>
        <v>0</v>
      </c>
      <c r="AD751" s="92" t="n">
        <f aca="false">Tabla_Simulada!AE751-Tabla_ValidaciónMétodo!AE751</f>
        <v>0</v>
      </c>
      <c r="AE751" s="93" t="n">
        <f aca="false">Tabla_Simulada!AF751-Tabla_ValidaciónMétodo!AF751</f>
        <v>0</v>
      </c>
      <c r="AF751" s="92" t="n">
        <f aca="false">Tabla_Simulada!AG751-Tabla_ValidaciónMétodo!AG751</f>
        <v>0</v>
      </c>
      <c r="AG751" s="92" t="n">
        <f aca="false">Tabla_Simulada!AH751-Tabla_ValidaciónMétodo!AH751</f>
        <v>0</v>
      </c>
      <c r="AH751" s="92" t="n">
        <f aca="false">Tabla_Simulada!AI751-Tabla_ValidaciónMétodo!AI751</f>
        <v>0</v>
      </c>
      <c r="AI751" s="92" t="n">
        <f aca="false">Tabla_Simulada!AJ751-Tabla_ValidaciónMétodo!AJ751</f>
        <v>0</v>
      </c>
      <c r="AJ751" s="92" t="n">
        <f aca="false">Tabla_Simulada!AK751-Tabla_ValidaciónMétodo!AK751</f>
        <v>0</v>
      </c>
      <c r="AK751" s="92" t="n">
        <f aca="false">Tabla_Simulada!AL751-Tabla_ValidaciónMétodo!AL751</f>
        <v>0</v>
      </c>
      <c r="AL751" s="92" t="n">
        <f aca="false">Tabla_Simulada!AM751-Tabla_ValidaciónMétodo!AM751</f>
        <v>0</v>
      </c>
      <c r="AM751" s="92" t="n">
        <f aca="false">Tabla_Simulada!AN751-Tabla_ValidaciónMétodo!AN751</f>
        <v>0</v>
      </c>
      <c r="AO751" s="94" t="n">
        <f aca="false">Tabla_Simulada!AP751-Tabla_ValidaciónMétodo!AP751</f>
        <v>0</v>
      </c>
      <c r="AP751" s="81" t="n">
        <f aca="false">Tabla_Simulada!AQ751-Tabla_ValidaciónMétodo!AQ751</f>
        <v>0</v>
      </c>
      <c r="AQ751" s="94" t="n">
        <f aca="false">Tabla_Simulada!AR751-Tabla_ValidaciónMétodo!AR751</f>
        <v>0</v>
      </c>
      <c r="AR751" s="81" t="n">
        <f aca="false">Tabla_Simulada!AS751-Tabla_ValidaciónMétodo!AS751</f>
        <v>0</v>
      </c>
      <c r="AS751" s="94" t="n">
        <f aca="false">Tabla_Simulada!AT751-Tabla_ValidaciónMétodo!AT751</f>
        <v>0</v>
      </c>
      <c r="AT751" s="81" t="n">
        <f aca="false">Tabla_Simulada!AU751-Tabla_ValidaciónMétodo!AU751</f>
        <v>0</v>
      </c>
      <c r="AU751" s="94" t="n">
        <f aca="false">Tabla_Simulada!AV751-Tabla_ValidaciónMétodo!AV751</f>
        <v>0</v>
      </c>
      <c r="AV751" s="81" t="n">
        <f aca="false">Tabla_Simulada!AW751-Tabla_ValidaciónMétodo!AW751</f>
        <v>0</v>
      </c>
      <c r="AW751" s="94" t="n">
        <f aca="false">Tabla_Simulada!AX751-Tabla_ValidaciónMétodo!AX751</f>
        <v>0</v>
      </c>
      <c r="AX751" s="81" t="n">
        <f aca="false">Tabla_Simulada!AY751-Tabla_ValidaciónMétodo!AY751</f>
        <v>0</v>
      </c>
    </row>
    <row r="752" customFormat="false" ht="13.8" hidden="false" customHeight="false" outlineLevel="0" collapsed="false">
      <c r="A752" s="89" t="s">
        <v>46</v>
      </c>
      <c r="B752" s="81" t="n">
        <f aca="false">Tabla_Simulada!B752-Tabla_ValidaciónMétodo!B752</f>
        <v>0</v>
      </c>
      <c r="C752" s="81" t="n">
        <f aca="false">Tabla_Simulada!C752-Tabla_ValidaciónMétodo!C752</f>
        <v>0</v>
      </c>
      <c r="D752" s="81" t="n">
        <f aca="false">Tabla_Simulada!D752-Tabla_ValidaciónMétodo!D752</f>
        <v>0</v>
      </c>
      <c r="E752" s="81" t="n">
        <f aca="false">Tabla_Simulada!E752-Tabla_ValidaciónMétodo!E752</f>
        <v>0</v>
      </c>
      <c r="F752" s="81" t="n">
        <f aca="false">Tabla_Simulada!F752-Tabla_ValidaciónMétodo!F752</f>
        <v>0</v>
      </c>
      <c r="G752" s="81" t="n">
        <f aca="false">Tabla_Simulada!G752-Tabla_ValidaciónMétodo!G752</f>
        <v>0</v>
      </c>
      <c r="H752" s="81" t="n">
        <f aca="false">Tabla_Simulada!H752-Tabla_ValidaciónMétodo!H752</f>
        <v>0</v>
      </c>
      <c r="I752" s="94" t="n">
        <f aca="false">Tabla_Simulada!I752-Tabla_ValidaciónMétodo!I752</f>
        <v>0</v>
      </c>
      <c r="J752" s="81" t="n">
        <f aca="false">Tabla_Simulada!J752-Tabla_ValidaciónMétodo!J752</f>
        <v>0</v>
      </c>
      <c r="K752" s="94" t="n">
        <f aca="false">Tabla_Simulada!K752-Tabla_ValidaciónMétodo!K752</f>
        <v>0</v>
      </c>
      <c r="L752" s="81" t="n">
        <f aca="false">Tabla_Simulada!L752-Tabla_ValidaciónMétodo!L752</f>
        <v>0</v>
      </c>
      <c r="M752" s="94" t="n">
        <f aca="false">Tabla_Simulada!M752-Tabla_ValidaciónMétodo!M752</f>
        <v>0</v>
      </c>
      <c r="N752" s="81" t="n">
        <f aca="false">Tabla_Simulada!N752-Tabla_ValidaciónMétodo!N752</f>
        <v>0</v>
      </c>
      <c r="O752" s="81" t="n">
        <f aca="false">Tabla_Simulada!O752-Tabla_ValidaciónMétodo!O752</f>
        <v>0</v>
      </c>
      <c r="P752" s="81" t="n">
        <f aca="false">Tabla_Simulada!P752-Tabla_ValidaciónMétodo!P752</f>
        <v>0</v>
      </c>
      <c r="Q752" s="81" t="n">
        <f aca="false">Tabla_Simulada!Q752-Tabla_ValidaciónMétodo!Q752</f>
        <v>0</v>
      </c>
      <c r="S752" s="81" t="n">
        <f aca="false">Tabla_Simulada!T752-Tabla_ValidaciónMétodo!T752</f>
        <v>0</v>
      </c>
      <c r="T752" s="81" t="n">
        <f aca="false">Tabla_Simulada!U752-Tabla_ValidaciónMétodo!U752</f>
        <v>0</v>
      </c>
      <c r="U752" s="81" t="n">
        <f aca="false">Tabla_Simulada!V752-Tabla_ValidaciónMétodo!V752</f>
        <v>0</v>
      </c>
      <c r="V752" s="81" t="n">
        <f aca="false">Tabla_Simulada!W752-Tabla_ValidaciónMétodo!W752</f>
        <v>0</v>
      </c>
      <c r="W752" s="81" t="n">
        <f aca="false">Tabla_Simulada!X752-Tabla_ValidaciónMétodo!X752</f>
        <v>0</v>
      </c>
      <c r="X752" s="81" t="n">
        <f aca="false">Tabla_Simulada!Y752-Tabla_ValidaciónMétodo!Y752</f>
        <v>0</v>
      </c>
      <c r="Y752" s="81" t="n">
        <f aca="false">Tabla_Simulada!Z752-Tabla_ValidaciónMétodo!Z752</f>
        <v>0</v>
      </c>
      <c r="Z752" s="81" t="n">
        <f aca="false">Tabla_Simulada!AA752-Tabla_ValidaciónMétodo!AA752</f>
        <v>0</v>
      </c>
      <c r="AC752" s="91" t="n">
        <f aca="false">Tabla_Simulada!AD752-Tabla_ValidaciónMétodo!AD752</f>
        <v>0</v>
      </c>
      <c r="AD752" s="92" t="n">
        <f aca="false">Tabla_Simulada!AE752-Tabla_ValidaciónMétodo!AE752</f>
        <v>0</v>
      </c>
      <c r="AE752" s="93" t="n">
        <f aca="false">Tabla_Simulada!AF752-Tabla_ValidaciónMétodo!AF752</f>
        <v>0</v>
      </c>
      <c r="AF752" s="92" t="n">
        <f aca="false">Tabla_Simulada!AG752-Tabla_ValidaciónMétodo!AG752</f>
        <v>0</v>
      </c>
      <c r="AG752" s="92" t="n">
        <f aca="false">Tabla_Simulada!AH752-Tabla_ValidaciónMétodo!AH752</f>
        <v>0</v>
      </c>
      <c r="AH752" s="92" t="n">
        <f aca="false">Tabla_Simulada!AI752-Tabla_ValidaciónMétodo!AI752</f>
        <v>0</v>
      </c>
      <c r="AI752" s="92" t="n">
        <f aca="false">Tabla_Simulada!AJ752-Tabla_ValidaciónMétodo!AJ752</f>
        <v>0</v>
      </c>
      <c r="AJ752" s="92" t="n">
        <f aca="false">Tabla_Simulada!AK752-Tabla_ValidaciónMétodo!AK752</f>
        <v>0</v>
      </c>
      <c r="AK752" s="92" t="n">
        <f aca="false">Tabla_Simulada!AL752-Tabla_ValidaciónMétodo!AL752</f>
        <v>0</v>
      </c>
      <c r="AL752" s="92" t="n">
        <f aca="false">Tabla_Simulada!AM752-Tabla_ValidaciónMétodo!AM752</f>
        <v>0</v>
      </c>
      <c r="AM752" s="92" t="n">
        <f aca="false">Tabla_Simulada!AN752-Tabla_ValidaciónMétodo!AN752</f>
        <v>0</v>
      </c>
      <c r="AO752" s="94" t="n">
        <f aca="false">Tabla_Simulada!AP752-Tabla_ValidaciónMétodo!AP752</f>
        <v>0</v>
      </c>
      <c r="AP752" s="81" t="n">
        <f aca="false">Tabla_Simulada!AQ752-Tabla_ValidaciónMétodo!AQ752</f>
        <v>0</v>
      </c>
      <c r="AQ752" s="94" t="n">
        <f aca="false">Tabla_Simulada!AR752-Tabla_ValidaciónMétodo!AR752</f>
        <v>0</v>
      </c>
      <c r="AR752" s="81" t="n">
        <f aca="false">Tabla_Simulada!AS752-Tabla_ValidaciónMétodo!AS752</f>
        <v>0</v>
      </c>
      <c r="AS752" s="94" t="n">
        <f aca="false">Tabla_Simulada!AT752-Tabla_ValidaciónMétodo!AT752</f>
        <v>0</v>
      </c>
      <c r="AT752" s="81" t="n">
        <f aca="false">Tabla_Simulada!AU752-Tabla_ValidaciónMétodo!AU752</f>
        <v>0</v>
      </c>
      <c r="AU752" s="94" t="n">
        <f aca="false">Tabla_Simulada!AV752-Tabla_ValidaciónMétodo!AV752</f>
        <v>0</v>
      </c>
      <c r="AV752" s="81" t="n">
        <f aca="false">Tabla_Simulada!AW752-Tabla_ValidaciónMétodo!AW752</f>
        <v>0</v>
      </c>
      <c r="AW752" s="94" t="n">
        <f aca="false">Tabla_Simulada!AX752-Tabla_ValidaciónMétodo!AX752</f>
        <v>0</v>
      </c>
      <c r="AX752" s="81" t="n">
        <f aca="false">Tabla_Simulada!AY752-Tabla_ValidaciónMétodo!AY752</f>
        <v>0</v>
      </c>
    </row>
    <row r="753" customFormat="false" ht="13.8" hidden="false" customHeight="false" outlineLevel="0" collapsed="false">
      <c r="A753" s="89" t="s">
        <v>47</v>
      </c>
      <c r="B753" s="81" t="n">
        <f aca="false">Tabla_Simulada!B753-Tabla_ValidaciónMétodo!B753</f>
        <v>0</v>
      </c>
      <c r="C753" s="81" t="n">
        <f aca="false">Tabla_Simulada!C753-Tabla_ValidaciónMétodo!C753</f>
        <v>0</v>
      </c>
      <c r="D753" s="81" t="n">
        <f aca="false">Tabla_Simulada!D753-Tabla_ValidaciónMétodo!D753</f>
        <v>0</v>
      </c>
      <c r="E753" s="81" t="n">
        <f aca="false">Tabla_Simulada!E753-Tabla_ValidaciónMétodo!E753</f>
        <v>0</v>
      </c>
      <c r="F753" s="81" t="n">
        <f aca="false">Tabla_Simulada!F753-Tabla_ValidaciónMétodo!F753</f>
        <v>0</v>
      </c>
      <c r="G753" s="81" t="n">
        <f aca="false">Tabla_Simulada!G753-Tabla_ValidaciónMétodo!G753</f>
        <v>0</v>
      </c>
      <c r="H753" s="81" t="n">
        <f aca="false">Tabla_Simulada!H753-Tabla_ValidaciónMétodo!H753</f>
        <v>0</v>
      </c>
      <c r="I753" s="94" t="n">
        <f aca="false">Tabla_Simulada!I753-Tabla_ValidaciónMétodo!I753</f>
        <v>0</v>
      </c>
      <c r="J753" s="81" t="n">
        <f aca="false">Tabla_Simulada!J753-Tabla_ValidaciónMétodo!J753</f>
        <v>0</v>
      </c>
      <c r="K753" s="94" t="n">
        <f aca="false">Tabla_Simulada!K753-Tabla_ValidaciónMétodo!K753</f>
        <v>0</v>
      </c>
      <c r="L753" s="81" t="n">
        <f aca="false">Tabla_Simulada!L753-Tabla_ValidaciónMétodo!L753</f>
        <v>0</v>
      </c>
      <c r="M753" s="94" t="n">
        <f aca="false">Tabla_Simulada!M753-Tabla_ValidaciónMétodo!M753</f>
        <v>0</v>
      </c>
      <c r="N753" s="81" t="n">
        <f aca="false">Tabla_Simulada!N753-Tabla_ValidaciónMétodo!N753</f>
        <v>0</v>
      </c>
      <c r="O753" s="81" t="n">
        <f aca="false">Tabla_Simulada!O753-Tabla_ValidaciónMétodo!O753</f>
        <v>0</v>
      </c>
      <c r="P753" s="81" t="n">
        <f aca="false">Tabla_Simulada!P753-Tabla_ValidaciónMétodo!P753</f>
        <v>0</v>
      </c>
      <c r="Q753" s="81" t="n">
        <f aca="false">Tabla_Simulada!Q753-Tabla_ValidaciónMétodo!Q753</f>
        <v>0</v>
      </c>
      <c r="S753" s="81" t="n">
        <f aca="false">Tabla_Simulada!T753-Tabla_ValidaciónMétodo!T753</f>
        <v>0</v>
      </c>
      <c r="T753" s="81" t="n">
        <f aca="false">Tabla_Simulada!U753-Tabla_ValidaciónMétodo!U753</f>
        <v>0</v>
      </c>
      <c r="U753" s="81" t="n">
        <f aca="false">Tabla_Simulada!V753-Tabla_ValidaciónMétodo!V753</f>
        <v>0</v>
      </c>
      <c r="V753" s="81" t="n">
        <f aca="false">Tabla_Simulada!W753-Tabla_ValidaciónMétodo!W753</f>
        <v>0</v>
      </c>
      <c r="W753" s="81" t="n">
        <f aca="false">Tabla_Simulada!X753-Tabla_ValidaciónMétodo!X753</f>
        <v>0</v>
      </c>
      <c r="X753" s="81" t="n">
        <f aca="false">Tabla_Simulada!Y753-Tabla_ValidaciónMétodo!Y753</f>
        <v>0</v>
      </c>
      <c r="Y753" s="81" t="n">
        <f aca="false">Tabla_Simulada!Z753-Tabla_ValidaciónMétodo!Z753</f>
        <v>0</v>
      </c>
      <c r="Z753" s="81" t="n">
        <f aca="false">Tabla_Simulada!AA753-Tabla_ValidaciónMétodo!AA753</f>
        <v>0</v>
      </c>
      <c r="AC753" s="91" t="n">
        <f aca="false">Tabla_Simulada!AD753-Tabla_ValidaciónMétodo!AD753</f>
        <v>0</v>
      </c>
      <c r="AD753" s="92" t="n">
        <f aca="false">Tabla_Simulada!AE753-Tabla_ValidaciónMétodo!AE753</f>
        <v>0</v>
      </c>
      <c r="AE753" s="93" t="n">
        <f aca="false">Tabla_Simulada!AF753-Tabla_ValidaciónMétodo!AF753</f>
        <v>0</v>
      </c>
      <c r="AF753" s="92" t="n">
        <f aca="false">Tabla_Simulada!AG753-Tabla_ValidaciónMétodo!AG753</f>
        <v>0</v>
      </c>
      <c r="AG753" s="92" t="n">
        <f aca="false">Tabla_Simulada!AH753-Tabla_ValidaciónMétodo!AH753</f>
        <v>0</v>
      </c>
      <c r="AH753" s="92" t="n">
        <f aca="false">Tabla_Simulada!AI753-Tabla_ValidaciónMétodo!AI753</f>
        <v>0</v>
      </c>
      <c r="AI753" s="92" t="n">
        <f aca="false">Tabla_Simulada!AJ753-Tabla_ValidaciónMétodo!AJ753</f>
        <v>0</v>
      </c>
      <c r="AJ753" s="92" t="n">
        <f aca="false">Tabla_Simulada!AK753-Tabla_ValidaciónMétodo!AK753</f>
        <v>0</v>
      </c>
      <c r="AK753" s="92" t="n">
        <f aca="false">Tabla_Simulada!AL753-Tabla_ValidaciónMétodo!AL753</f>
        <v>0</v>
      </c>
      <c r="AL753" s="92" t="n">
        <f aca="false">Tabla_Simulada!AM753-Tabla_ValidaciónMétodo!AM753</f>
        <v>0</v>
      </c>
      <c r="AM753" s="92" t="n">
        <f aca="false">Tabla_Simulada!AN753-Tabla_ValidaciónMétodo!AN753</f>
        <v>0</v>
      </c>
      <c r="AO753" s="94" t="n">
        <f aca="false">Tabla_Simulada!AP753-Tabla_ValidaciónMétodo!AP753</f>
        <v>0</v>
      </c>
      <c r="AP753" s="81" t="n">
        <f aca="false">Tabla_Simulada!AQ753-Tabla_ValidaciónMétodo!AQ753</f>
        <v>0</v>
      </c>
      <c r="AQ753" s="94" t="n">
        <f aca="false">Tabla_Simulada!AR753-Tabla_ValidaciónMétodo!AR753</f>
        <v>0</v>
      </c>
      <c r="AR753" s="81" t="n">
        <f aca="false">Tabla_Simulada!AS753-Tabla_ValidaciónMétodo!AS753</f>
        <v>0</v>
      </c>
      <c r="AS753" s="94" t="n">
        <f aca="false">Tabla_Simulada!AT753-Tabla_ValidaciónMétodo!AT753</f>
        <v>0</v>
      </c>
      <c r="AT753" s="81" t="n">
        <f aca="false">Tabla_Simulada!AU753-Tabla_ValidaciónMétodo!AU753</f>
        <v>0</v>
      </c>
      <c r="AU753" s="94" t="n">
        <f aca="false">Tabla_Simulada!AV753-Tabla_ValidaciónMétodo!AV753</f>
        <v>0</v>
      </c>
      <c r="AV753" s="81" t="n">
        <f aca="false">Tabla_Simulada!AW753-Tabla_ValidaciónMétodo!AW753</f>
        <v>0</v>
      </c>
      <c r="AW753" s="94" t="n">
        <f aca="false">Tabla_Simulada!AX753-Tabla_ValidaciónMétodo!AX753</f>
        <v>0</v>
      </c>
      <c r="AX753" s="81" t="n">
        <f aca="false">Tabla_Simulada!AY753-Tabla_ValidaciónMétodo!AY753</f>
        <v>0</v>
      </c>
    </row>
    <row r="754" customFormat="false" ht="13.8" hidden="false" customHeight="false" outlineLevel="0" collapsed="false">
      <c r="A754" s="89" t="s">
        <v>48</v>
      </c>
      <c r="B754" s="81" t="n">
        <f aca="false">Tabla_Simulada!B754-Tabla_ValidaciónMétodo!B754</f>
        <v>0</v>
      </c>
      <c r="C754" s="81" t="n">
        <f aca="false">Tabla_Simulada!C754-Tabla_ValidaciónMétodo!C754</f>
        <v>0</v>
      </c>
      <c r="D754" s="81" t="n">
        <f aca="false">Tabla_Simulada!D754-Tabla_ValidaciónMétodo!D754</f>
        <v>0</v>
      </c>
      <c r="E754" s="81" t="n">
        <f aca="false">Tabla_Simulada!E754-Tabla_ValidaciónMétodo!E754</f>
        <v>0</v>
      </c>
      <c r="F754" s="81" t="n">
        <f aca="false">Tabla_Simulada!F754-Tabla_ValidaciónMétodo!F754</f>
        <v>0</v>
      </c>
      <c r="G754" s="81" t="n">
        <f aca="false">Tabla_Simulada!G754-Tabla_ValidaciónMétodo!G754</f>
        <v>0</v>
      </c>
      <c r="H754" s="81" t="n">
        <f aca="false">Tabla_Simulada!H754-Tabla_ValidaciónMétodo!H754</f>
        <v>0</v>
      </c>
      <c r="I754" s="94" t="n">
        <f aca="false">Tabla_Simulada!I754-Tabla_ValidaciónMétodo!I754</f>
        <v>0</v>
      </c>
      <c r="J754" s="81" t="n">
        <f aca="false">Tabla_Simulada!J754-Tabla_ValidaciónMétodo!J754</f>
        <v>0</v>
      </c>
      <c r="K754" s="94" t="n">
        <f aca="false">Tabla_Simulada!K754-Tabla_ValidaciónMétodo!K754</f>
        <v>0</v>
      </c>
      <c r="L754" s="81" t="n">
        <f aca="false">Tabla_Simulada!L754-Tabla_ValidaciónMétodo!L754</f>
        <v>0</v>
      </c>
      <c r="M754" s="94" t="n">
        <f aca="false">Tabla_Simulada!M754-Tabla_ValidaciónMétodo!M754</f>
        <v>0</v>
      </c>
      <c r="N754" s="81" t="n">
        <f aca="false">Tabla_Simulada!N754-Tabla_ValidaciónMétodo!N754</f>
        <v>0</v>
      </c>
      <c r="O754" s="81" t="n">
        <f aca="false">Tabla_Simulada!O754-Tabla_ValidaciónMétodo!O754</f>
        <v>0</v>
      </c>
      <c r="P754" s="81" t="n">
        <f aca="false">Tabla_Simulada!P754-Tabla_ValidaciónMétodo!P754</f>
        <v>0</v>
      </c>
      <c r="Q754" s="81" t="n">
        <f aca="false">Tabla_Simulada!Q754-Tabla_ValidaciónMétodo!Q754</f>
        <v>0</v>
      </c>
      <c r="S754" s="81" t="n">
        <f aca="false">Tabla_Simulada!T754-Tabla_ValidaciónMétodo!T754</f>
        <v>0</v>
      </c>
      <c r="T754" s="81" t="n">
        <f aca="false">Tabla_Simulada!U754-Tabla_ValidaciónMétodo!U754</f>
        <v>0</v>
      </c>
      <c r="U754" s="81" t="n">
        <f aca="false">Tabla_Simulada!V754-Tabla_ValidaciónMétodo!V754</f>
        <v>0</v>
      </c>
      <c r="V754" s="81" t="n">
        <f aca="false">Tabla_Simulada!W754-Tabla_ValidaciónMétodo!W754</f>
        <v>0</v>
      </c>
      <c r="W754" s="81" t="n">
        <f aca="false">Tabla_Simulada!X754-Tabla_ValidaciónMétodo!X754</f>
        <v>0</v>
      </c>
      <c r="X754" s="81" t="n">
        <f aca="false">Tabla_Simulada!Y754-Tabla_ValidaciónMétodo!Y754</f>
        <v>0</v>
      </c>
      <c r="Y754" s="81" t="n">
        <f aca="false">Tabla_Simulada!Z754-Tabla_ValidaciónMétodo!Z754</f>
        <v>0</v>
      </c>
      <c r="Z754" s="81" t="n">
        <f aca="false">Tabla_Simulada!AA754-Tabla_ValidaciónMétodo!AA754</f>
        <v>0</v>
      </c>
      <c r="AC754" s="91" t="n">
        <f aca="false">Tabla_Simulada!AD754-Tabla_ValidaciónMétodo!AD754</f>
        <v>0</v>
      </c>
      <c r="AD754" s="92" t="n">
        <f aca="false">Tabla_Simulada!AE754-Tabla_ValidaciónMétodo!AE754</f>
        <v>0</v>
      </c>
      <c r="AE754" s="93" t="n">
        <f aca="false">Tabla_Simulada!AF754-Tabla_ValidaciónMétodo!AF754</f>
        <v>0</v>
      </c>
      <c r="AF754" s="92" t="n">
        <f aca="false">Tabla_Simulada!AG754-Tabla_ValidaciónMétodo!AG754</f>
        <v>0</v>
      </c>
      <c r="AG754" s="92" t="n">
        <f aca="false">Tabla_Simulada!AH754-Tabla_ValidaciónMétodo!AH754</f>
        <v>0</v>
      </c>
      <c r="AH754" s="92" t="n">
        <f aca="false">Tabla_Simulada!AI754-Tabla_ValidaciónMétodo!AI754</f>
        <v>0</v>
      </c>
      <c r="AI754" s="92" t="n">
        <f aca="false">Tabla_Simulada!AJ754-Tabla_ValidaciónMétodo!AJ754</f>
        <v>0</v>
      </c>
      <c r="AJ754" s="92" t="n">
        <f aca="false">Tabla_Simulada!AK754-Tabla_ValidaciónMétodo!AK754</f>
        <v>0</v>
      </c>
      <c r="AK754" s="92" t="n">
        <f aca="false">Tabla_Simulada!AL754-Tabla_ValidaciónMétodo!AL754</f>
        <v>0</v>
      </c>
      <c r="AL754" s="92" t="n">
        <f aca="false">Tabla_Simulada!AM754-Tabla_ValidaciónMétodo!AM754</f>
        <v>0</v>
      </c>
      <c r="AM754" s="92" t="n">
        <f aca="false">Tabla_Simulada!AN754-Tabla_ValidaciónMétodo!AN754</f>
        <v>0</v>
      </c>
      <c r="AO754" s="94" t="n">
        <f aca="false">Tabla_Simulada!AP754-Tabla_ValidaciónMétodo!AP754</f>
        <v>0</v>
      </c>
      <c r="AP754" s="81" t="n">
        <f aca="false">Tabla_Simulada!AQ754-Tabla_ValidaciónMétodo!AQ754</f>
        <v>0</v>
      </c>
      <c r="AQ754" s="94" t="n">
        <f aca="false">Tabla_Simulada!AR754-Tabla_ValidaciónMétodo!AR754</f>
        <v>0</v>
      </c>
      <c r="AR754" s="81" t="n">
        <f aca="false">Tabla_Simulada!AS754-Tabla_ValidaciónMétodo!AS754</f>
        <v>0</v>
      </c>
      <c r="AS754" s="94" t="n">
        <f aca="false">Tabla_Simulada!AT754-Tabla_ValidaciónMétodo!AT754</f>
        <v>0</v>
      </c>
      <c r="AT754" s="81" t="n">
        <f aca="false">Tabla_Simulada!AU754-Tabla_ValidaciónMétodo!AU754</f>
        <v>0</v>
      </c>
      <c r="AU754" s="94" t="n">
        <f aca="false">Tabla_Simulada!AV754-Tabla_ValidaciónMétodo!AV754</f>
        <v>0</v>
      </c>
      <c r="AV754" s="81" t="n">
        <f aca="false">Tabla_Simulada!AW754-Tabla_ValidaciónMétodo!AW754</f>
        <v>0</v>
      </c>
      <c r="AW754" s="94" t="n">
        <f aca="false">Tabla_Simulada!AX754-Tabla_ValidaciónMétodo!AX754</f>
        <v>0</v>
      </c>
      <c r="AX754" s="81" t="n">
        <f aca="false">Tabla_Simulada!AY754-Tabla_ValidaciónMétodo!AY754</f>
        <v>0</v>
      </c>
    </row>
    <row r="755" customFormat="false" ht="13.8" hidden="false" customHeight="false" outlineLevel="0" collapsed="false">
      <c r="A755" s="89" t="s">
        <v>49</v>
      </c>
      <c r="B755" s="81" t="n">
        <f aca="false">Tabla_Simulada!B755-Tabla_ValidaciónMétodo!B755</f>
        <v>0</v>
      </c>
      <c r="C755" s="81" t="n">
        <f aca="false">Tabla_Simulada!C755-Tabla_ValidaciónMétodo!C755</f>
        <v>0</v>
      </c>
      <c r="D755" s="81" t="n">
        <f aca="false">Tabla_Simulada!D755-Tabla_ValidaciónMétodo!D755</f>
        <v>0</v>
      </c>
      <c r="E755" s="81" t="n">
        <f aca="false">Tabla_Simulada!E755-Tabla_ValidaciónMétodo!E755</f>
        <v>0</v>
      </c>
      <c r="F755" s="81" t="n">
        <f aca="false">Tabla_Simulada!F755-Tabla_ValidaciónMétodo!F755</f>
        <v>0</v>
      </c>
      <c r="G755" s="81" t="n">
        <f aca="false">Tabla_Simulada!G755-Tabla_ValidaciónMétodo!G755</f>
        <v>0</v>
      </c>
      <c r="H755" s="81" t="n">
        <f aca="false">Tabla_Simulada!H755-Tabla_ValidaciónMétodo!H755</f>
        <v>0</v>
      </c>
      <c r="I755" s="94" t="n">
        <f aca="false">Tabla_Simulada!I755-Tabla_ValidaciónMétodo!I755</f>
        <v>0</v>
      </c>
      <c r="J755" s="81" t="n">
        <f aca="false">Tabla_Simulada!J755-Tabla_ValidaciónMétodo!J755</f>
        <v>0</v>
      </c>
      <c r="K755" s="94" t="n">
        <f aca="false">Tabla_Simulada!K755-Tabla_ValidaciónMétodo!K755</f>
        <v>0</v>
      </c>
      <c r="L755" s="81" t="n">
        <f aca="false">Tabla_Simulada!L755-Tabla_ValidaciónMétodo!L755</f>
        <v>0</v>
      </c>
      <c r="M755" s="94" t="n">
        <f aca="false">Tabla_Simulada!M755-Tabla_ValidaciónMétodo!M755</f>
        <v>0</v>
      </c>
      <c r="N755" s="81" t="n">
        <f aca="false">Tabla_Simulada!N755-Tabla_ValidaciónMétodo!N755</f>
        <v>0</v>
      </c>
      <c r="O755" s="81" t="n">
        <f aca="false">Tabla_Simulada!O755-Tabla_ValidaciónMétodo!O755</f>
        <v>0</v>
      </c>
      <c r="P755" s="81" t="n">
        <f aca="false">Tabla_Simulada!P755-Tabla_ValidaciónMétodo!P755</f>
        <v>0</v>
      </c>
      <c r="Q755" s="81" t="n">
        <f aca="false">Tabla_Simulada!Q755-Tabla_ValidaciónMétodo!Q755</f>
        <v>0</v>
      </c>
      <c r="S755" s="81" t="n">
        <f aca="false">Tabla_Simulada!T755-Tabla_ValidaciónMétodo!T755</f>
        <v>0</v>
      </c>
      <c r="T755" s="81" t="n">
        <f aca="false">Tabla_Simulada!U755-Tabla_ValidaciónMétodo!U755</f>
        <v>0</v>
      </c>
      <c r="U755" s="81" t="n">
        <f aca="false">Tabla_Simulada!V755-Tabla_ValidaciónMétodo!V755</f>
        <v>0</v>
      </c>
      <c r="V755" s="81" t="n">
        <f aca="false">Tabla_Simulada!W755-Tabla_ValidaciónMétodo!W755</f>
        <v>0</v>
      </c>
      <c r="W755" s="81" t="n">
        <f aca="false">Tabla_Simulada!X755-Tabla_ValidaciónMétodo!X755</f>
        <v>0</v>
      </c>
      <c r="X755" s="81" t="n">
        <f aca="false">Tabla_Simulada!Y755-Tabla_ValidaciónMétodo!Y755</f>
        <v>0</v>
      </c>
      <c r="Y755" s="81" t="n">
        <f aca="false">Tabla_Simulada!Z755-Tabla_ValidaciónMétodo!Z755</f>
        <v>0</v>
      </c>
      <c r="Z755" s="81" t="n">
        <f aca="false">Tabla_Simulada!AA755-Tabla_ValidaciónMétodo!AA755</f>
        <v>0</v>
      </c>
      <c r="AC755" s="91" t="n">
        <f aca="false">Tabla_Simulada!AD755-Tabla_ValidaciónMétodo!AD755</f>
        <v>0</v>
      </c>
      <c r="AD755" s="92" t="n">
        <f aca="false">Tabla_Simulada!AE755-Tabla_ValidaciónMétodo!AE755</f>
        <v>0</v>
      </c>
      <c r="AE755" s="93" t="n">
        <f aca="false">Tabla_Simulada!AF755-Tabla_ValidaciónMétodo!AF755</f>
        <v>0</v>
      </c>
      <c r="AF755" s="92" t="n">
        <f aca="false">Tabla_Simulada!AG755-Tabla_ValidaciónMétodo!AG755</f>
        <v>0</v>
      </c>
      <c r="AG755" s="92" t="n">
        <f aca="false">Tabla_Simulada!AH755-Tabla_ValidaciónMétodo!AH755</f>
        <v>0</v>
      </c>
      <c r="AH755" s="92" t="n">
        <f aca="false">Tabla_Simulada!AI755-Tabla_ValidaciónMétodo!AI755</f>
        <v>0</v>
      </c>
      <c r="AI755" s="92" t="n">
        <f aca="false">Tabla_Simulada!AJ755-Tabla_ValidaciónMétodo!AJ755</f>
        <v>0</v>
      </c>
      <c r="AJ755" s="92" t="n">
        <f aca="false">Tabla_Simulada!AK755-Tabla_ValidaciónMétodo!AK755</f>
        <v>0</v>
      </c>
      <c r="AK755" s="92" t="n">
        <f aca="false">Tabla_Simulada!AL755-Tabla_ValidaciónMétodo!AL755</f>
        <v>0</v>
      </c>
      <c r="AL755" s="92" t="n">
        <f aca="false">Tabla_Simulada!AM755-Tabla_ValidaciónMétodo!AM755</f>
        <v>0</v>
      </c>
      <c r="AM755" s="92" t="n">
        <f aca="false">Tabla_Simulada!AN755-Tabla_ValidaciónMétodo!AN755</f>
        <v>0</v>
      </c>
      <c r="AO755" s="94" t="n">
        <f aca="false">Tabla_Simulada!AP755-Tabla_ValidaciónMétodo!AP755</f>
        <v>0</v>
      </c>
      <c r="AP755" s="81" t="n">
        <f aca="false">Tabla_Simulada!AQ755-Tabla_ValidaciónMétodo!AQ755</f>
        <v>0</v>
      </c>
      <c r="AQ755" s="94" t="n">
        <f aca="false">Tabla_Simulada!AR755-Tabla_ValidaciónMétodo!AR755</f>
        <v>0</v>
      </c>
      <c r="AR755" s="81" t="n">
        <f aca="false">Tabla_Simulada!AS755-Tabla_ValidaciónMétodo!AS755</f>
        <v>0</v>
      </c>
      <c r="AS755" s="94" t="n">
        <f aca="false">Tabla_Simulada!AT755-Tabla_ValidaciónMétodo!AT755</f>
        <v>0</v>
      </c>
      <c r="AT755" s="81" t="n">
        <f aca="false">Tabla_Simulada!AU755-Tabla_ValidaciónMétodo!AU755</f>
        <v>0</v>
      </c>
      <c r="AU755" s="94" t="n">
        <f aca="false">Tabla_Simulada!AV755-Tabla_ValidaciónMétodo!AV755</f>
        <v>0</v>
      </c>
      <c r="AV755" s="81" t="n">
        <f aca="false">Tabla_Simulada!AW755-Tabla_ValidaciónMétodo!AW755</f>
        <v>0</v>
      </c>
      <c r="AW755" s="94" t="n">
        <f aca="false">Tabla_Simulada!AX755-Tabla_ValidaciónMétodo!AX755</f>
        <v>0</v>
      </c>
      <c r="AX755" s="81" t="n">
        <f aca="false">Tabla_Simulada!AY755-Tabla_ValidaciónMétodo!AY755</f>
        <v>0</v>
      </c>
    </row>
    <row r="756" customFormat="false" ht="13.8" hidden="false" customHeight="false" outlineLevel="0" collapsed="false">
      <c r="A756" s="89" t="s">
        <v>50</v>
      </c>
      <c r="B756" s="81" t="n">
        <f aca="false">Tabla_Simulada!B756-Tabla_ValidaciónMétodo!B756</f>
        <v>0</v>
      </c>
      <c r="C756" s="81" t="n">
        <f aca="false">Tabla_Simulada!C756-Tabla_ValidaciónMétodo!C756</f>
        <v>0</v>
      </c>
      <c r="D756" s="81" t="n">
        <f aca="false">Tabla_Simulada!D756-Tabla_ValidaciónMétodo!D756</f>
        <v>0</v>
      </c>
      <c r="E756" s="81" t="n">
        <f aca="false">Tabla_Simulada!E756-Tabla_ValidaciónMétodo!E756</f>
        <v>0</v>
      </c>
      <c r="F756" s="81" t="n">
        <f aca="false">Tabla_Simulada!F756-Tabla_ValidaciónMétodo!F756</f>
        <v>0</v>
      </c>
      <c r="G756" s="81" t="n">
        <f aca="false">Tabla_Simulada!G756-Tabla_ValidaciónMétodo!G756</f>
        <v>0</v>
      </c>
      <c r="H756" s="81" t="n">
        <f aca="false">Tabla_Simulada!H756-Tabla_ValidaciónMétodo!H756</f>
        <v>0</v>
      </c>
      <c r="I756" s="94" t="n">
        <f aca="false">Tabla_Simulada!I756-Tabla_ValidaciónMétodo!I756</f>
        <v>0</v>
      </c>
      <c r="J756" s="81" t="n">
        <f aca="false">Tabla_Simulada!J756-Tabla_ValidaciónMétodo!J756</f>
        <v>0</v>
      </c>
      <c r="K756" s="94" t="n">
        <f aca="false">Tabla_Simulada!K756-Tabla_ValidaciónMétodo!K756</f>
        <v>0</v>
      </c>
      <c r="L756" s="81" t="n">
        <f aca="false">Tabla_Simulada!L756-Tabla_ValidaciónMétodo!L756</f>
        <v>0</v>
      </c>
      <c r="M756" s="94" t="n">
        <f aca="false">Tabla_Simulada!M756-Tabla_ValidaciónMétodo!M756</f>
        <v>0</v>
      </c>
      <c r="N756" s="81" t="n">
        <f aca="false">Tabla_Simulada!N756-Tabla_ValidaciónMétodo!N756</f>
        <v>0</v>
      </c>
      <c r="O756" s="81" t="n">
        <f aca="false">Tabla_Simulada!O756-Tabla_ValidaciónMétodo!O756</f>
        <v>0</v>
      </c>
      <c r="P756" s="81" t="n">
        <f aca="false">Tabla_Simulada!P756-Tabla_ValidaciónMétodo!P756</f>
        <v>0</v>
      </c>
      <c r="Q756" s="81" t="n">
        <f aca="false">Tabla_Simulada!Q756-Tabla_ValidaciónMétodo!Q756</f>
        <v>0</v>
      </c>
      <c r="S756" s="81" t="n">
        <f aca="false">Tabla_Simulada!T756-Tabla_ValidaciónMétodo!T756</f>
        <v>0</v>
      </c>
      <c r="T756" s="81" t="n">
        <f aca="false">Tabla_Simulada!U756-Tabla_ValidaciónMétodo!U756</f>
        <v>0</v>
      </c>
      <c r="U756" s="81" t="n">
        <f aca="false">Tabla_Simulada!V756-Tabla_ValidaciónMétodo!V756</f>
        <v>0</v>
      </c>
      <c r="V756" s="81" t="n">
        <f aca="false">Tabla_Simulada!W756-Tabla_ValidaciónMétodo!W756</f>
        <v>0</v>
      </c>
      <c r="W756" s="81" t="n">
        <f aca="false">Tabla_Simulada!X756-Tabla_ValidaciónMétodo!X756</f>
        <v>0</v>
      </c>
      <c r="X756" s="81" t="n">
        <f aca="false">Tabla_Simulada!Y756-Tabla_ValidaciónMétodo!Y756</f>
        <v>0</v>
      </c>
      <c r="Y756" s="81" t="n">
        <f aca="false">Tabla_Simulada!Z756-Tabla_ValidaciónMétodo!Z756</f>
        <v>0</v>
      </c>
      <c r="Z756" s="81" t="n">
        <f aca="false">Tabla_Simulada!AA756-Tabla_ValidaciónMétodo!AA756</f>
        <v>0</v>
      </c>
      <c r="AC756" s="91" t="n">
        <f aca="false">Tabla_Simulada!AD756-Tabla_ValidaciónMétodo!AD756</f>
        <v>0</v>
      </c>
      <c r="AD756" s="92" t="n">
        <f aca="false">Tabla_Simulada!AE756-Tabla_ValidaciónMétodo!AE756</f>
        <v>0</v>
      </c>
      <c r="AE756" s="93" t="n">
        <f aca="false">Tabla_Simulada!AF756-Tabla_ValidaciónMétodo!AF756</f>
        <v>0</v>
      </c>
      <c r="AF756" s="92" t="n">
        <f aca="false">Tabla_Simulada!AG756-Tabla_ValidaciónMétodo!AG756</f>
        <v>0</v>
      </c>
      <c r="AG756" s="92" t="n">
        <f aca="false">Tabla_Simulada!AH756-Tabla_ValidaciónMétodo!AH756</f>
        <v>0</v>
      </c>
      <c r="AH756" s="92" t="n">
        <f aca="false">Tabla_Simulada!AI756-Tabla_ValidaciónMétodo!AI756</f>
        <v>0</v>
      </c>
      <c r="AI756" s="92" t="n">
        <f aca="false">Tabla_Simulada!AJ756-Tabla_ValidaciónMétodo!AJ756</f>
        <v>0</v>
      </c>
      <c r="AJ756" s="92" t="n">
        <f aca="false">Tabla_Simulada!AK756-Tabla_ValidaciónMétodo!AK756</f>
        <v>0</v>
      </c>
      <c r="AK756" s="92" t="n">
        <f aca="false">Tabla_Simulada!AL756-Tabla_ValidaciónMétodo!AL756</f>
        <v>0</v>
      </c>
      <c r="AL756" s="92" t="n">
        <f aca="false">Tabla_Simulada!AM756-Tabla_ValidaciónMétodo!AM756</f>
        <v>0</v>
      </c>
      <c r="AM756" s="92" t="n">
        <f aca="false">Tabla_Simulada!AN756-Tabla_ValidaciónMétodo!AN756</f>
        <v>0</v>
      </c>
      <c r="AO756" s="94" t="n">
        <f aca="false">Tabla_Simulada!AP756-Tabla_ValidaciónMétodo!AP756</f>
        <v>0</v>
      </c>
      <c r="AP756" s="81" t="n">
        <f aca="false">Tabla_Simulada!AQ756-Tabla_ValidaciónMétodo!AQ756</f>
        <v>0</v>
      </c>
      <c r="AQ756" s="94" t="n">
        <f aca="false">Tabla_Simulada!AR756-Tabla_ValidaciónMétodo!AR756</f>
        <v>0</v>
      </c>
      <c r="AR756" s="81" t="n">
        <f aca="false">Tabla_Simulada!AS756-Tabla_ValidaciónMétodo!AS756</f>
        <v>0</v>
      </c>
      <c r="AS756" s="94" t="n">
        <f aca="false">Tabla_Simulada!AT756-Tabla_ValidaciónMétodo!AT756</f>
        <v>0</v>
      </c>
      <c r="AT756" s="81" t="n">
        <f aca="false">Tabla_Simulada!AU756-Tabla_ValidaciónMétodo!AU756</f>
        <v>0</v>
      </c>
      <c r="AU756" s="94" t="n">
        <f aca="false">Tabla_Simulada!AV756-Tabla_ValidaciónMétodo!AV756</f>
        <v>0</v>
      </c>
      <c r="AV756" s="81" t="n">
        <f aca="false">Tabla_Simulada!AW756-Tabla_ValidaciónMétodo!AW756</f>
        <v>0</v>
      </c>
      <c r="AW756" s="94" t="n">
        <f aca="false">Tabla_Simulada!AX756-Tabla_ValidaciónMétodo!AX756</f>
        <v>0</v>
      </c>
      <c r="AX756" s="81" t="n">
        <f aca="false">Tabla_Simulada!AY756-Tabla_ValidaciónMétodo!AY756</f>
        <v>0</v>
      </c>
    </row>
    <row r="757" customFormat="false" ht="13.8" hidden="false" customHeight="false" outlineLevel="0" collapsed="false">
      <c r="A757" s="89" t="s">
        <v>51</v>
      </c>
      <c r="B757" s="81" t="n">
        <f aca="false">Tabla_Simulada!B757-Tabla_ValidaciónMétodo!B757</f>
        <v>0</v>
      </c>
      <c r="C757" s="81" t="n">
        <f aca="false">Tabla_Simulada!C757-Tabla_ValidaciónMétodo!C757</f>
        <v>0</v>
      </c>
      <c r="D757" s="81" t="n">
        <f aca="false">Tabla_Simulada!D757-Tabla_ValidaciónMétodo!D757</f>
        <v>0</v>
      </c>
      <c r="E757" s="81" t="n">
        <f aca="false">Tabla_Simulada!E757-Tabla_ValidaciónMétodo!E757</f>
        <v>0</v>
      </c>
      <c r="F757" s="81" t="n">
        <f aca="false">Tabla_Simulada!F757-Tabla_ValidaciónMétodo!F757</f>
        <v>0</v>
      </c>
      <c r="G757" s="81" t="n">
        <f aca="false">Tabla_Simulada!G757-Tabla_ValidaciónMétodo!G757</f>
        <v>0</v>
      </c>
      <c r="H757" s="81" t="n">
        <f aca="false">Tabla_Simulada!H757-Tabla_ValidaciónMétodo!H757</f>
        <v>0</v>
      </c>
      <c r="I757" s="94" t="n">
        <f aca="false">Tabla_Simulada!I757-Tabla_ValidaciónMétodo!I757</f>
        <v>0</v>
      </c>
      <c r="J757" s="81" t="n">
        <f aca="false">Tabla_Simulada!J757-Tabla_ValidaciónMétodo!J757</f>
        <v>0</v>
      </c>
      <c r="K757" s="94" t="n">
        <f aca="false">Tabla_Simulada!K757-Tabla_ValidaciónMétodo!K757</f>
        <v>0</v>
      </c>
      <c r="L757" s="81" t="n">
        <f aca="false">Tabla_Simulada!L757-Tabla_ValidaciónMétodo!L757</f>
        <v>0</v>
      </c>
      <c r="M757" s="94" t="n">
        <f aca="false">Tabla_Simulada!M757-Tabla_ValidaciónMétodo!M757</f>
        <v>0</v>
      </c>
      <c r="N757" s="81" t="n">
        <f aca="false">Tabla_Simulada!N757-Tabla_ValidaciónMétodo!N757</f>
        <v>0</v>
      </c>
      <c r="O757" s="81" t="n">
        <f aca="false">Tabla_Simulada!O757-Tabla_ValidaciónMétodo!O757</f>
        <v>0</v>
      </c>
      <c r="P757" s="81" t="n">
        <f aca="false">Tabla_Simulada!P757-Tabla_ValidaciónMétodo!P757</f>
        <v>0</v>
      </c>
      <c r="Q757" s="81" t="n">
        <f aca="false">Tabla_Simulada!Q757-Tabla_ValidaciónMétodo!Q757</f>
        <v>0</v>
      </c>
      <c r="S757" s="81" t="n">
        <f aca="false">Tabla_Simulada!T757-Tabla_ValidaciónMétodo!T757</f>
        <v>0</v>
      </c>
      <c r="T757" s="81" t="n">
        <f aca="false">Tabla_Simulada!U757-Tabla_ValidaciónMétodo!U757</f>
        <v>0</v>
      </c>
      <c r="U757" s="81" t="n">
        <f aca="false">Tabla_Simulada!V757-Tabla_ValidaciónMétodo!V757</f>
        <v>0</v>
      </c>
      <c r="V757" s="81" t="n">
        <f aca="false">Tabla_Simulada!W757-Tabla_ValidaciónMétodo!W757</f>
        <v>0</v>
      </c>
      <c r="W757" s="81" t="n">
        <f aca="false">Tabla_Simulada!X757-Tabla_ValidaciónMétodo!X757</f>
        <v>0</v>
      </c>
      <c r="X757" s="81" t="n">
        <f aca="false">Tabla_Simulada!Y757-Tabla_ValidaciónMétodo!Y757</f>
        <v>0</v>
      </c>
      <c r="Y757" s="81" t="n">
        <f aca="false">Tabla_Simulada!Z757-Tabla_ValidaciónMétodo!Z757</f>
        <v>0</v>
      </c>
      <c r="Z757" s="81" t="n">
        <f aca="false">Tabla_Simulada!AA757-Tabla_ValidaciónMétodo!AA757</f>
        <v>0</v>
      </c>
      <c r="AC757" s="91" t="n">
        <f aca="false">Tabla_Simulada!AD757-Tabla_ValidaciónMétodo!AD757</f>
        <v>0</v>
      </c>
      <c r="AD757" s="92" t="n">
        <f aca="false">Tabla_Simulada!AE757-Tabla_ValidaciónMétodo!AE757</f>
        <v>0</v>
      </c>
      <c r="AE757" s="93" t="n">
        <f aca="false">Tabla_Simulada!AF757-Tabla_ValidaciónMétodo!AF757</f>
        <v>0</v>
      </c>
      <c r="AF757" s="92" t="n">
        <f aca="false">Tabla_Simulada!AG757-Tabla_ValidaciónMétodo!AG757</f>
        <v>0</v>
      </c>
      <c r="AG757" s="92" t="n">
        <f aca="false">Tabla_Simulada!AH757-Tabla_ValidaciónMétodo!AH757</f>
        <v>0</v>
      </c>
      <c r="AH757" s="92" t="n">
        <f aca="false">Tabla_Simulada!AI757-Tabla_ValidaciónMétodo!AI757</f>
        <v>0</v>
      </c>
      <c r="AI757" s="92" t="n">
        <f aca="false">Tabla_Simulada!AJ757-Tabla_ValidaciónMétodo!AJ757</f>
        <v>0</v>
      </c>
      <c r="AJ757" s="92" t="n">
        <f aca="false">Tabla_Simulada!AK757-Tabla_ValidaciónMétodo!AK757</f>
        <v>0</v>
      </c>
      <c r="AK757" s="92" t="n">
        <f aca="false">Tabla_Simulada!AL757-Tabla_ValidaciónMétodo!AL757</f>
        <v>0</v>
      </c>
      <c r="AL757" s="92" t="n">
        <f aca="false">Tabla_Simulada!AM757-Tabla_ValidaciónMétodo!AM757</f>
        <v>0</v>
      </c>
      <c r="AM757" s="92" t="n">
        <f aca="false">Tabla_Simulada!AN757-Tabla_ValidaciónMétodo!AN757</f>
        <v>0</v>
      </c>
      <c r="AO757" s="94" t="n">
        <f aca="false">Tabla_Simulada!AP757-Tabla_ValidaciónMétodo!AP757</f>
        <v>0</v>
      </c>
      <c r="AP757" s="81" t="n">
        <f aca="false">Tabla_Simulada!AQ757-Tabla_ValidaciónMétodo!AQ757</f>
        <v>0</v>
      </c>
      <c r="AQ757" s="94" t="n">
        <f aca="false">Tabla_Simulada!AR757-Tabla_ValidaciónMétodo!AR757</f>
        <v>0</v>
      </c>
      <c r="AR757" s="81" t="n">
        <f aca="false">Tabla_Simulada!AS757-Tabla_ValidaciónMétodo!AS757</f>
        <v>0</v>
      </c>
      <c r="AS757" s="94" t="n">
        <f aca="false">Tabla_Simulada!AT757-Tabla_ValidaciónMétodo!AT757</f>
        <v>0</v>
      </c>
      <c r="AT757" s="81" t="n">
        <f aca="false">Tabla_Simulada!AU757-Tabla_ValidaciónMétodo!AU757</f>
        <v>0</v>
      </c>
      <c r="AU757" s="94" t="n">
        <f aca="false">Tabla_Simulada!AV757-Tabla_ValidaciónMétodo!AV757</f>
        <v>0</v>
      </c>
      <c r="AV757" s="81" t="n">
        <f aca="false">Tabla_Simulada!AW757-Tabla_ValidaciónMétodo!AW757</f>
        <v>0</v>
      </c>
      <c r="AW757" s="94" t="n">
        <f aca="false">Tabla_Simulada!AX757-Tabla_ValidaciónMétodo!AX757</f>
        <v>0</v>
      </c>
      <c r="AX757" s="81" t="n">
        <f aca="false">Tabla_Simulada!AY757-Tabla_ValidaciónMétodo!AY757</f>
        <v>0</v>
      </c>
    </row>
    <row r="758" customFormat="false" ht="13.8" hidden="false" customHeight="false" outlineLevel="0" collapsed="false">
      <c r="A758" s="89" t="s">
        <v>52</v>
      </c>
      <c r="B758" s="81" t="n">
        <f aca="false">Tabla_Simulada!B758-Tabla_ValidaciónMétodo!B758</f>
        <v>0</v>
      </c>
      <c r="C758" s="81" t="n">
        <f aca="false">Tabla_Simulada!C758-Tabla_ValidaciónMétodo!C758</f>
        <v>0</v>
      </c>
      <c r="D758" s="81" t="n">
        <f aca="false">Tabla_Simulada!D758-Tabla_ValidaciónMétodo!D758</f>
        <v>0</v>
      </c>
      <c r="E758" s="81" t="n">
        <f aca="false">Tabla_Simulada!E758-Tabla_ValidaciónMétodo!E758</f>
        <v>0</v>
      </c>
      <c r="F758" s="81" t="n">
        <f aca="false">Tabla_Simulada!F758-Tabla_ValidaciónMétodo!F758</f>
        <v>0</v>
      </c>
      <c r="G758" s="81" t="n">
        <f aca="false">Tabla_Simulada!G758-Tabla_ValidaciónMétodo!G758</f>
        <v>0</v>
      </c>
      <c r="H758" s="81" t="n">
        <f aca="false">Tabla_Simulada!H758-Tabla_ValidaciónMétodo!H758</f>
        <v>0</v>
      </c>
      <c r="I758" s="94" t="n">
        <f aca="false">Tabla_Simulada!I758-Tabla_ValidaciónMétodo!I758</f>
        <v>0</v>
      </c>
      <c r="J758" s="81" t="n">
        <f aca="false">Tabla_Simulada!J758-Tabla_ValidaciónMétodo!J758</f>
        <v>0</v>
      </c>
      <c r="K758" s="94" t="n">
        <f aca="false">Tabla_Simulada!K758-Tabla_ValidaciónMétodo!K758</f>
        <v>0</v>
      </c>
      <c r="L758" s="81" t="n">
        <f aca="false">Tabla_Simulada!L758-Tabla_ValidaciónMétodo!L758</f>
        <v>0</v>
      </c>
      <c r="M758" s="94" t="n">
        <f aca="false">Tabla_Simulada!M758-Tabla_ValidaciónMétodo!M758</f>
        <v>0</v>
      </c>
      <c r="N758" s="81" t="n">
        <f aca="false">Tabla_Simulada!N758-Tabla_ValidaciónMétodo!N758</f>
        <v>0</v>
      </c>
      <c r="O758" s="81" t="n">
        <f aca="false">Tabla_Simulada!O758-Tabla_ValidaciónMétodo!O758</f>
        <v>0</v>
      </c>
      <c r="P758" s="81" t="n">
        <f aca="false">Tabla_Simulada!P758-Tabla_ValidaciónMétodo!P758</f>
        <v>0</v>
      </c>
      <c r="Q758" s="81" t="n">
        <f aca="false">Tabla_Simulada!Q758-Tabla_ValidaciónMétodo!Q758</f>
        <v>0</v>
      </c>
      <c r="S758" s="81" t="n">
        <f aca="false">Tabla_Simulada!T758-Tabla_ValidaciónMétodo!T758</f>
        <v>0</v>
      </c>
      <c r="T758" s="81" t="n">
        <f aca="false">Tabla_Simulada!U758-Tabla_ValidaciónMétodo!U758</f>
        <v>0</v>
      </c>
      <c r="U758" s="81" t="n">
        <f aca="false">Tabla_Simulada!V758-Tabla_ValidaciónMétodo!V758</f>
        <v>0</v>
      </c>
      <c r="V758" s="81" t="n">
        <f aca="false">Tabla_Simulada!W758-Tabla_ValidaciónMétodo!W758</f>
        <v>0</v>
      </c>
      <c r="W758" s="81" t="n">
        <f aca="false">Tabla_Simulada!X758-Tabla_ValidaciónMétodo!X758</f>
        <v>0</v>
      </c>
      <c r="X758" s="81" t="n">
        <f aca="false">Tabla_Simulada!Y758-Tabla_ValidaciónMétodo!Y758</f>
        <v>0</v>
      </c>
      <c r="Y758" s="81" t="n">
        <f aca="false">Tabla_Simulada!Z758-Tabla_ValidaciónMétodo!Z758</f>
        <v>0</v>
      </c>
      <c r="Z758" s="81" t="n">
        <f aca="false">Tabla_Simulada!AA758-Tabla_ValidaciónMétodo!AA758</f>
        <v>0</v>
      </c>
      <c r="AC758" s="91" t="n">
        <f aca="false">Tabla_Simulada!AD758-Tabla_ValidaciónMétodo!AD758</f>
        <v>0</v>
      </c>
      <c r="AD758" s="92" t="n">
        <f aca="false">Tabla_Simulada!AE758-Tabla_ValidaciónMétodo!AE758</f>
        <v>0</v>
      </c>
      <c r="AE758" s="93" t="n">
        <f aca="false">Tabla_Simulada!AF758-Tabla_ValidaciónMétodo!AF758</f>
        <v>0</v>
      </c>
      <c r="AF758" s="92" t="n">
        <f aca="false">Tabla_Simulada!AG758-Tabla_ValidaciónMétodo!AG758</f>
        <v>0</v>
      </c>
      <c r="AG758" s="92" t="n">
        <f aca="false">Tabla_Simulada!AH758-Tabla_ValidaciónMétodo!AH758</f>
        <v>0</v>
      </c>
      <c r="AH758" s="92" t="n">
        <f aca="false">Tabla_Simulada!AI758-Tabla_ValidaciónMétodo!AI758</f>
        <v>0</v>
      </c>
      <c r="AI758" s="92" t="n">
        <f aca="false">Tabla_Simulada!AJ758-Tabla_ValidaciónMétodo!AJ758</f>
        <v>0</v>
      </c>
      <c r="AJ758" s="92" t="n">
        <f aca="false">Tabla_Simulada!AK758-Tabla_ValidaciónMétodo!AK758</f>
        <v>0</v>
      </c>
      <c r="AK758" s="92" t="n">
        <f aca="false">Tabla_Simulada!AL758-Tabla_ValidaciónMétodo!AL758</f>
        <v>0</v>
      </c>
      <c r="AL758" s="92" t="n">
        <f aca="false">Tabla_Simulada!AM758-Tabla_ValidaciónMétodo!AM758</f>
        <v>0</v>
      </c>
      <c r="AM758" s="92" t="n">
        <f aca="false">Tabla_Simulada!AN758-Tabla_ValidaciónMétodo!AN758</f>
        <v>0</v>
      </c>
      <c r="AO758" s="94" t="n">
        <f aca="false">Tabla_Simulada!AP758-Tabla_ValidaciónMétodo!AP758</f>
        <v>0</v>
      </c>
      <c r="AP758" s="81" t="n">
        <f aca="false">Tabla_Simulada!AQ758-Tabla_ValidaciónMétodo!AQ758</f>
        <v>0</v>
      </c>
      <c r="AQ758" s="94" t="n">
        <f aca="false">Tabla_Simulada!AR758-Tabla_ValidaciónMétodo!AR758</f>
        <v>0</v>
      </c>
      <c r="AR758" s="81" t="n">
        <f aca="false">Tabla_Simulada!AS758-Tabla_ValidaciónMétodo!AS758</f>
        <v>0</v>
      </c>
      <c r="AS758" s="94" t="n">
        <f aca="false">Tabla_Simulada!AT758-Tabla_ValidaciónMétodo!AT758</f>
        <v>0</v>
      </c>
      <c r="AT758" s="81" t="n">
        <f aca="false">Tabla_Simulada!AU758-Tabla_ValidaciónMétodo!AU758</f>
        <v>0</v>
      </c>
      <c r="AU758" s="94" t="n">
        <f aca="false">Tabla_Simulada!AV758-Tabla_ValidaciónMétodo!AV758</f>
        <v>0</v>
      </c>
      <c r="AV758" s="81" t="n">
        <f aca="false">Tabla_Simulada!AW758-Tabla_ValidaciónMétodo!AW758</f>
        <v>0</v>
      </c>
      <c r="AW758" s="94" t="n">
        <f aca="false">Tabla_Simulada!AX758-Tabla_ValidaciónMétodo!AX758</f>
        <v>0</v>
      </c>
      <c r="AX758" s="81" t="n">
        <f aca="false">Tabla_Simulada!AY758-Tabla_ValidaciónMétodo!AY758</f>
        <v>0</v>
      </c>
    </row>
    <row r="759" customFormat="false" ht="13.8" hidden="false" customHeight="false" outlineLevel="0" collapsed="false">
      <c r="A759" s="89" t="s">
        <v>53</v>
      </c>
      <c r="B759" s="81" t="n">
        <f aca="false">Tabla_Simulada!B759-Tabla_ValidaciónMétodo!B759</f>
        <v>0</v>
      </c>
      <c r="C759" s="81" t="n">
        <f aca="false">Tabla_Simulada!C759-Tabla_ValidaciónMétodo!C759</f>
        <v>0</v>
      </c>
      <c r="D759" s="81" t="n">
        <f aca="false">Tabla_Simulada!D759-Tabla_ValidaciónMétodo!D759</f>
        <v>0</v>
      </c>
      <c r="E759" s="81" t="n">
        <f aca="false">Tabla_Simulada!E759-Tabla_ValidaciónMétodo!E759</f>
        <v>0</v>
      </c>
      <c r="F759" s="81" t="n">
        <f aca="false">Tabla_Simulada!F759-Tabla_ValidaciónMétodo!F759</f>
        <v>0</v>
      </c>
      <c r="G759" s="81" t="n">
        <f aca="false">Tabla_Simulada!G759-Tabla_ValidaciónMétodo!G759</f>
        <v>0</v>
      </c>
      <c r="H759" s="81" t="n">
        <f aca="false">Tabla_Simulada!H759-Tabla_ValidaciónMétodo!H759</f>
        <v>0</v>
      </c>
      <c r="I759" s="94" t="n">
        <f aca="false">Tabla_Simulada!I759-Tabla_ValidaciónMétodo!I759</f>
        <v>0</v>
      </c>
      <c r="J759" s="81" t="n">
        <f aca="false">Tabla_Simulada!J759-Tabla_ValidaciónMétodo!J759</f>
        <v>0</v>
      </c>
      <c r="K759" s="94" t="n">
        <f aca="false">Tabla_Simulada!K759-Tabla_ValidaciónMétodo!K759</f>
        <v>0</v>
      </c>
      <c r="L759" s="81" t="n">
        <f aca="false">Tabla_Simulada!L759-Tabla_ValidaciónMétodo!L759</f>
        <v>0</v>
      </c>
      <c r="M759" s="94" t="n">
        <f aca="false">Tabla_Simulada!M759-Tabla_ValidaciónMétodo!M759</f>
        <v>0</v>
      </c>
      <c r="N759" s="81" t="n">
        <f aca="false">Tabla_Simulada!N759-Tabla_ValidaciónMétodo!N759</f>
        <v>0</v>
      </c>
      <c r="O759" s="81" t="n">
        <f aca="false">Tabla_Simulada!O759-Tabla_ValidaciónMétodo!O759</f>
        <v>0</v>
      </c>
      <c r="P759" s="81" t="n">
        <f aca="false">Tabla_Simulada!P759-Tabla_ValidaciónMétodo!P759</f>
        <v>0</v>
      </c>
      <c r="Q759" s="81" t="n">
        <f aca="false">Tabla_Simulada!Q759-Tabla_ValidaciónMétodo!Q759</f>
        <v>0</v>
      </c>
      <c r="S759" s="81" t="n">
        <f aca="false">Tabla_Simulada!T759-Tabla_ValidaciónMétodo!T759</f>
        <v>0</v>
      </c>
      <c r="T759" s="81" t="n">
        <f aca="false">Tabla_Simulada!U759-Tabla_ValidaciónMétodo!U759</f>
        <v>0</v>
      </c>
      <c r="U759" s="81" t="n">
        <f aca="false">Tabla_Simulada!V759-Tabla_ValidaciónMétodo!V759</f>
        <v>0</v>
      </c>
      <c r="V759" s="81" t="n">
        <f aca="false">Tabla_Simulada!W759-Tabla_ValidaciónMétodo!W759</f>
        <v>0</v>
      </c>
      <c r="W759" s="81" t="n">
        <f aca="false">Tabla_Simulada!X759-Tabla_ValidaciónMétodo!X759</f>
        <v>0</v>
      </c>
      <c r="X759" s="81" t="n">
        <f aca="false">Tabla_Simulada!Y759-Tabla_ValidaciónMétodo!Y759</f>
        <v>0</v>
      </c>
      <c r="Y759" s="81" t="n">
        <f aca="false">Tabla_Simulada!Z759-Tabla_ValidaciónMétodo!Z759</f>
        <v>0</v>
      </c>
      <c r="Z759" s="81" t="n">
        <f aca="false">Tabla_Simulada!AA759-Tabla_ValidaciónMétodo!AA759</f>
        <v>0</v>
      </c>
      <c r="AC759" s="91" t="n">
        <f aca="false">Tabla_Simulada!AD759-Tabla_ValidaciónMétodo!AD759</f>
        <v>0</v>
      </c>
      <c r="AD759" s="92" t="n">
        <f aca="false">Tabla_Simulada!AE759-Tabla_ValidaciónMétodo!AE759</f>
        <v>0</v>
      </c>
      <c r="AE759" s="93" t="n">
        <f aca="false">Tabla_Simulada!AF759-Tabla_ValidaciónMétodo!AF759</f>
        <v>0</v>
      </c>
      <c r="AF759" s="92" t="n">
        <f aca="false">Tabla_Simulada!AG759-Tabla_ValidaciónMétodo!AG759</f>
        <v>0</v>
      </c>
      <c r="AG759" s="92" t="n">
        <f aca="false">Tabla_Simulada!AH759-Tabla_ValidaciónMétodo!AH759</f>
        <v>0</v>
      </c>
      <c r="AH759" s="92" t="n">
        <f aca="false">Tabla_Simulada!AI759-Tabla_ValidaciónMétodo!AI759</f>
        <v>0</v>
      </c>
      <c r="AI759" s="92" t="n">
        <f aca="false">Tabla_Simulada!AJ759-Tabla_ValidaciónMétodo!AJ759</f>
        <v>0</v>
      </c>
      <c r="AJ759" s="92" t="n">
        <f aca="false">Tabla_Simulada!AK759-Tabla_ValidaciónMétodo!AK759</f>
        <v>0</v>
      </c>
      <c r="AK759" s="92" t="n">
        <f aca="false">Tabla_Simulada!AL759-Tabla_ValidaciónMétodo!AL759</f>
        <v>0</v>
      </c>
      <c r="AL759" s="92" t="n">
        <f aca="false">Tabla_Simulada!AM759-Tabla_ValidaciónMétodo!AM759</f>
        <v>0</v>
      </c>
      <c r="AM759" s="92" t="n">
        <f aca="false">Tabla_Simulada!AN759-Tabla_ValidaciónMétodo!AN759</f>
        <v>0</v>
      </c>
      <c r="AO759" s="94" t="n">
        <f aca="false">Tabla_Simulada!AP759-Tabla_ValidaciónMétodo!AP759</f>
        <v>0</v>
      </c>
      <c r="AP759" s="81" t="n">
        <f aca="false">Tabla_Simulada!AQ759-Tabla_ValidaciónMétodo!AQ759</f>
        <v>0</v>
      </c>
      <c r="AQ759" s="94" t="n">
        <f aca="false">Tabla_Simulada!AR759-Tabla_ValidaciónMétodo!AR759</f>
        <v>0</v>
      </c>
      <c r="AR759" s="81" t="n">
        <f aca="false">Tabla_Simulada!AS759-Tabla_ValidaciónMétodo!AS759</f>
        <v>0</v>
      </c>
      <c r="AS759" s="94" t="n">
        <f aca="false">Tabla_Simulada!AT759-Tabla_ValidaciónMétodo!AT759</f>
        <v>0</v>
      </c>
      <c r="AT759" s="81" t="n">
        <f aca="false">Tabla_Simulada!AU759-Tabla_ValidaciónMétodo!AU759</f>
        <v>0</v>
      </c>
      <c r="AU759" s="94" t="n">
        <f aca="false">Tabla_Simulada!AV759-Tabla_ValidaciónMétodo!AV759</f>
        <v>0</v>
      </c>
      <c r="AV759" s="81" t="n">
        <f aca="false">Tabla_Simulada!AW759-Tabla_ValidaciónMétodo!AW759</f>
        <v>0</v>
      </c>
      <c r="AW759" s="94" t="n">
        <f aca="false">Tabla_Simulada!AX759-Tabla_ValidaciónMétodo!AX759</f>
        <v>0</v>
      </c>
      <c r="AX759" s="81" t="n">
        <f aca="false">Tabla_Simulada!AY759-Tabla_ValidaciónMétodo!AY759</f>
        <v>0</v>
      </c>
    </row>
    <row r="760" customFormat="false" ht="13.8" hidden="false" customHeight="false" outlineLevel="0" collapsed="false">
      <c r="A760" s="89" t="s">
        <v>54</v>
      </c>
      <c r="B760" s="81" t="n">
        <f aca="false">Tabla_Simulada!B760-Tabla_ValidaciónMétodo!B760</f>
        <v>0</v>
      </c>
      <c r="C760" s="81" t="n">
        <f aca="false">Tabla_Simulada!C760-Tabla_ValidaciónMétodo!C760</f>
        <v>0</v>
      </c>
      <c r="D760" s="81" t="n">
        <f aca="false">Tabla_Simulada!D760-Tabla_ValidaciónMétodo!D760</f>
        <v>0</v>
      </c>
      <c r="E760" s="81" t="n">
        <f aca="false">Tabla_Simulada!E760-Tabla_ValidaciónMétodo!E760</f>
        <v>0</v>
      </c>
      <c r="F760" s="81" t="n">
        <f aca="false">Tabla_Simulada!F760-Tabla_ValidaciónMétodo!F760</f>
        <v>0</v>
      </c>
      <c r="G760" s="81" t="n">
        <f aca="false">Tabla_Simulada!G760-Tabla_ValidaciónMétodo!G760</f>
        <v>0</v>
      </c>
      <c r="H760" s="81" t="n">
        <f aca="false">Tabla_Simulada!H760-Tabla_ValidaciónMétodo!H760</f>
        <v>0</v>
      </c>
      <c r="I760" s="94" t="n">
        <f aca="false">Tabla_Simulada!I760-Tabla_ValidaciónMétodo!I760</f>
        <v>0</v>
      </c>
      <c r="J760" s="81" t="n">
        <f aca="false">Tabla_Simulada!J760-Tabla_ValidaciónMétodo!J760</f>
        <v>0</v>
      </c>
      <c r="K760" s="94" t="n">
        <f aca="false">Tabla_Simulada!K760-Tabla_ValidaciónMétodo!K760</f>
        <v>0</v>
      </c>
      <c r="L760" s="81" t="n">
        <f aca="false">Tabla_Simulada!L760-Tabla_ValidaciónMétodo!L760</f>
        <v>0</v>
      </c>
      <c r="M760" s="94" t="n">
        <f aca="false">Tabla_Simulada!M760-Tabla_ValidaciónMétodo!M760</f>
        <v>0</v>
      </c>
      <c r="N760" s="81" t="n">
        <f aca="false">Tabla_Simulada!N760-Tabla_ValidaciónMétodo!N760</f>
        <v>0</v>
      </c>
      <c r="O760" s="81" t="n">
        <f aca="false">Tabla_Simulada!O760-Tabla_ValidaciónMétodo!O760</f>
        <v>0</v>
      </c>
      <c r="P760" s="81" t="n">
        <f aca="false">Tabla_Simulada!P760-Tabla_ValidaciónMétodo!P760</f>
        <v>0</v>
      </c>
      <c r="Q760" s="81" t="n">
        <f aca="false">Tabla_Simulada!Q760-Tabla_ValidaciónMétodo!Q760</f>
        <v>0</v>
      </c>
      <c r="S760" s="81" t="n">
        <f aca="false">Tabla_Simulada!T760-Tabla_ValidaciónMétodo!T760</f>
        <v>0</v>
      </c>
      <c r="T760" s="81" t="n">
        <f aca="false">Tabla_Simulada!U760-Tabla_ValidaciónMétodo!U760</f>
        <v>0</v>
      </c>
      <c r="U760" s="81" t="n">
        <f aca="false">Tabla_Simulada!V760-Tabla_ValidaciónMétodo!V760</f>
        <v>0</v>
      </c>
      <c r="V760" s="81" t="n">
        <f aca="false">Tabla_Simulada!W760-Tabla_ValidaciónMétodo!W760</f>
        <v>0</v>
      </c>
      <c r="W760" s="81" t="n">
        <f aca="false">Tabla_Simulada!X760-Tabla_ValidaciónMétodo!X760</f>
        <v>0</v>
      </c>
      <c r="X760" s="81" t="n">
        <f aca="false">Tabla_Simulada!Y760-Tabla_ValidaciónMétodo!Y760</f>
        <v>0</v>
      </c>
      <c r="Y760" s="81" t="n">
        <f aca="false">Tabla_Simulada!Z760-Tabla_ValidaciónMétodo!Z760</f>
        <v>0</v>
      </c>
      <c r="Z760" s="81" t="n">
        <f aca="false">Tabla_Simulada!AA760-Tabla_ValidaciónMétodo!AA760</f>
        <v>0</v>
      </c>
      <c r="AC760" s="91" t="n">
        <f aca="false">Tabla_Simulada!AD760-Tabla_ValidaciónMétodo!AD760</f>
        <v>0</v>
      </c>
      <c r="AD760" s="92" t="n">
        <f aca="false">Tabla_Simulada!AE760-Tabla_ValidaciónMétodo!AE760</f>
        <v>0</v>
      </c>
      <c r="AE760" s="93" t="n">
        <f aca="false">Tabla_Simulada!AF760-Tabla_ValidaciónMétodo!AF760</f>
        <v>0</v>
      </c>
      <c r="AF760" s="92" t="n">
        <f aca="false">Tabla_Simulada!AG760-Tabla_ValidaciónMétodo!AG760</f>
        <v>0</v>
      </c>
      <c r="AG760" s="92" t="n">
        <f aca="false">Tabla_Simulada!AH760-Tabla_ValidaciónMétodo!AH760</f>
        <v>0</v>
      </c>
      <c r="AH760" s="92" t="n">
        <f aca="false">Tabla_Simulada!AI760-Tabla_ValidaciónMétodo!AI760</f>
        <v>0</v>
      </c>
      <c r="AI760" s="92" t="n">
        <f aca="false">Tabla_Simulada!AJ760-Tabla_ValidaciónMétodo!AJ760</f>
        <v>0</v>
      </c>
      <c r="AJ760" s="92" t="n">
        <f aca="false">Tabla_Simulada!AK760-Tabla_ValidaciónMétodo!AK760</f>
        <v>0</v>
      </c>
      <c r="AK760" s="92" t="n">
        <f aca="false">Tabla_Simulada!AL760-Tabla_ValidaciónMétodo!AL760</f>
        <v>0</v>
      </c>
      <c r="AL760" s="92" t="n">
        <f aca="false">Tabla_Simulada!AM760-Tabla_ValidaciónMétodo!AM760</f>
        <v>0</v>
      </c>
      <c r="AM760" s="92" t="n">
        <f aca="false">Tabla_Simulada!AN760-Tabla_ValidaciónMétodo!AN760</f>
        <v>0</v>
      </c>
      <c r="AO760" s="94" t="n">
        <f aca="false">Tabla_Simulada!AP760-Tabla_ValidaciónMétodo!AP760</f>
        <v>0</v>
      </c>
      <c r="AP760" s="81" t="n">
        <f aca="false">Tabla_Simulada!AQ760-Tabla_ValidaciónMétodo!AQ760</f>
        <v>0</v>
      </c>
      <c r="AQ760" s="94" t="n">
        <f aca="false">Tabla_Simulada!AR760-Tabla_ValidaciónMétodo!AR760</f>
        <v>0</v>
      </c>
      <c r="AR760" s="81" t="n">
        <f aca="false">Tabla_Simulada!AS760-Tabla_ValidaciónMétodo!AS760</f>
        <v>0</v>
      </c>
      <c r="AS760" s="94" t="n">
        <f aca="false">Tabla_Simulada!AT760-Tabla_ValidaciónMétodo!AT760</f>
        <v>0</v>
      </c>
      <c r="AT760" s="81" t="n">
        <f aca="false">Tabla_Simulada!AU760-Tabla_ValidaciónMétodo!AU760</f>
        <v>0</v>
      </c>
      <c r="AU760" s="94" t="n">
        <f aca="false">Tabla_Simulada!AV760-Tabla_ValidaciónMétodo!AV760</f>
        <v>0</v>
      </c>
      <c r="AV760" s="81" t="n">
        <f aca="false">Tabla_Simulada!AW760-Tabla_ValidaciónMétodo!AW760</f>
        <v>0</v>
      </c>
      <c r="AW760" s="94" t="n">
        <f aca="false">Tabla_Simulada!AX760-Tabla_ValidaciónMétodo!AX760</f>
        <v>0</v>
      </c>
      <c r="AX760" s="81" t="n">
        <f aca="false">Tabla_Simulada!AY760-Tabla_ValidaciónMétodo!AY760</f>
        <v>0</v>
      </c>
    </row>
    <row r="761" customFormat="false" ht="13.8" hidden="false" customHeight="false" outlineLevel="0" collapsed="false">
      <c r="A761" s="89" t="s">
        <v>55</v>
      </c>
      <c r="B761" s="81" t="n">
        <f aca="false">Tabla_Simulada!B761-Tabla_ValidaciónMétodo!B761</f>
        <v>0</v>
      </c>
      <c r="C761" s="81" t="n">
        <f aca="false">Tabla_Simulada!C761-Tabla_ValidaciónMétodo!C761</f>
        <v>0</v>
      </c>
      <c r="D761" s="81" t="n">
        <f aca="false">Tabla_Simulada!D761-Tabla_ValidaciónMétodo!D761</f>
        <v>0</v>
      </c>
      <c r="E761" s="81" t="n">
        <f aca="false">Tabla_Simulada!E761-Tabla_ValidaciónMétodo!E761</f>
        <v>0</v>
      </c>
      <c r="F761" s="81" t="n">
        <f aca="false">Tabla_Simulada!F761-Tabla_ValidaciónMétodo!F761</f>
        <v>0</v>
      </c>
      <c r="G761" s="81" t="n">
        <f aca="false">Tabla_Simulada!G761-Tabla_ValidaciónMétodo!G761</f>
        <v>0</v>
      </c>
      <c r="H761" s="81" t="n">
        <f aca="false">Tabla_Simulada!H761-Tabla_ValidaciónMétodo!H761</f>
        <v>0</v>
      </c>
      <c r="I761" s="94" t="n">
        <f aca="false">Tabla_Simulada!I761-Tabla_ValidaciónMétodo!I761</f>
        <v>0</v>
      </c>
      <c r="J761" s="81" t="n">
        <f aca="false">Tabla_Simulada!J761-Tabla_ValidaciónMétodo!J761</f>
        <v>0</v>
      </c>
      <c r="K761" s="94" t="n">
        <f aca="false">Tabla_Simulada!K761-Tabla_ValidaciónMétodo!K761</f>
        <v>0</v>
      </c>
      <c r="L761" s="81" t="n">
        <f aca="false">Tabla_Simulada!L761-Tabla_ValidaciónMétodo!L761</f>
        <v>0</v>
      </c>
      <c r="M761" s="94" t="n">
        <f aca="false">Tabla_Simulada!M761-Tabla_ValidaciónMétodo!M761</f>
        <v>0</v>
      </c>
      <c r="N761" s="81" t="n">
        <f aca="false">Tabla_Simulada!N761-Tabla_ValidaciónMétodo!N761</f>
        <v>0</v>
      </c>
      <c r="O761" s="81" t="n">
        <f aca="false">Tabla_Simulada!O761-Tabla_ValidaciónMétodo!O761</f>
        <v>0</v>
      </c>
      <c r="P761" s="81" t="n">
        <f aca="false">Tabla_Simulada!P761-Tabla_ValidaciónMétodo!P761</f>
        <v>0</v>
      </c>
      <c r="Q761" s="81" t="n">
        <f aca="false">Tabla_Simulada!Q761-Tabla_ValidaciónMétodo!Q761</f>
        <v>0</v>
      </c>
      <c r="S761" s="81" t="n">
        <f aca="false">Tabla_Simulada!T761-Tabla_ValidaciónMétodo!T761</f>
        <v>0</v>
      </c>
      <c r="T761" s="81" t="n">
        <f aca="false">Tabla_Simulada!U761-Tabla_ValidaciónMétodo!U761</f>
        <v>0</v>
      </c>
      <c r="U761" s="81" t="n">
        <f aca="false">Tabla_Simulada!V761-Tabla_ValidaciónMétodo!V761</f>
        <v>0</v>
      </c>
      <c r="V761" s="81" t="n">
        <f aca="false">Tabla_Simulada!W761-Tabla_ValidaciónMétodo!W761</f>
        <v>0</v>
      </c>
      <c r="W761" s="81" t="n">
        <f aca="false">Tabla_Simulada!X761-Tabla_ValidaciónMétodo!X761</f>
        <v>0</v>
      </c>
      <c r="X761" s="81" t="n">
        <f aca="false">Tabla_Simulada!Y761-Tabla_ValidaciónMétodo!Y761</f>
        <v>0</v>
      </c>
      <c r="Y761" s="81" t="n">
        <f aca="false">Tabla_Simulada!Z761-Tabla_ValidaciónMétodo!Z761</f>
        <v>0</v>
      </c>
      <c r="Z761" s="81" t="n">
        <f aca="false">Tabla_Simulada!AA761-Tabla_ValidaciónMétodo!AA761</f>
        <v>0</v>
      </c>
      <c r="AC761" s="91" t="n">
        <f aca="false">Tabla_Simulada!AD761-Tabla_ValidaciónMétodo!AD761</f>
        <v>0</v>
      </c>
      <c r="AD761" s="92" t="n">
        <f aca="false">Tabla_Simulada!AE761-Tabla_ValidaciónMétodo!AE761</f>
        <v>0</v>
      </c>
      <c r="AE761" s="93" t="n">
        <f aca="false">Tabla_Simulada!AF761-Tabla_ValidaciónMétodo!AF761</f>
        <v>0</v>
      </c>
      <c r="AF761" s="92" t="n">
        <f aca="false">Tabla_Simulada!AG761-Tabla_ValidaciónMétodo!AG761</f>
        <v>0</v>
      </c>
      <c r="AG761" s="92" t="n">
        <f aca="false">Tabla_Simulada!AH761-Tabla_ValidaciónMétodo!AH761</f>
        <v>0</v>
      </c>
      <c r="AH761" s="92" t="n">
        <f aca="false">Tabla_Simulada!AI761-Tabla_ValidaciónMétodo!AI761</f>
        <v>0</v>
      </c>
      <c r="AI761" s="92" t="n">
        <f aca="false">Tabla_Simulada!AJ761-Tabla_ValidaciónMétodo!AJ761</f>
        <v>0</v>
      </c>
      <c r="AJ761" s="92" t="n">
        <f aca="false">Tabla_Simulada!AK761-Tabla_ValidaciónMétodo!AK761</f>
        <v>0</v>
      </c>
      <c r="AK761" s="92" t="n">
        <f aca="false">Tabla_Simulada!AL761-Tabla_ValidaciónMétodo!AL761</f>
        <v>0</v>
      </c>
      <c r="AL761" s="92" t="n">
        <f aca="false">Tabla_Simulada!AM761-Tabla_ValidaciónMétodo!AM761</f>
        <v>0</v>
      </c>
      <c r="AM761" s="92" t="n">
        <f aca="false">Tabla_Simulada!AN761-Tabla_ValidaciónMétodo!AN761</f>
        <v>0</v>
      </c>
      <c r="AO761" s="94" t="n">
        <f aca="false">Tabla_Simulada!AP761-Tabla_ValidaciónMétodo!AP761</f>
        <v>0</v>
      </c>
      <c r="AP761" s="81" t="n">
        <f aca="false">Tabla_Simulada!AQ761-Tabla_ValidaciónMétodo!AQ761</f>
        <v>0</v>
      </c>
      <c r="AQ761" s="94" t="n">
        <f aca="false">Tabla_Simulada!AR761-Tabla_ValidaciónMétodo!AR761</f>
        <v>0</v>
      </c>
      <c r="AR761" s="81" t="n">
        <f aca="false">Tabla_Simulada!AS761-Tabla_ValidaciónMétodo!AS761</f>
        <v>0</v>
      </c>
      <c r="AS761" s="94" t="n">
        <f aca="false">Tabla_Simulada!AT761-Tabla_ValidaciónMétodo!AT761</f>
        <v>0</v>
      </c>
      <c r="AT761" s="81" t="n">
        <f aca="false">Tabla_Simulada!AU761-Tabla_ValidaciónMétodo!AU761</f>
        <v>0</v>
      </c>
      <c r="AU761" s="94" t="n">
        <f aca="false">Tabla_Simulada!AV761-Tabla_ValidaciónMétodo!AV761</f>
        <v>0</v>
      </c>
      <c r="AV761" s="81" t="n">
        <f aca="false">Tabla_Simulada!AW761-Tabla_ValidaciónMétodo!AW761</f>
        <v>0</v>
      </c>
      <c r="AW761" s="94" t="n">
        <f aca="false">Tabla_Simulada!AX761-Tabla_ValidaciónMétodo!AX761</f>
        <v>0</v>
      </c>
      <c r="AX761" s="81" t="n">
        <f aca="false">Tabla_Simulada!AY761-Tabla_ValidaciónMétodo!AY761</f>
        <v>0</v>
      </c>
    </row>
    <row r="762" customFormat="false" ht="13.8" hidden="false" customHeight="false" outlineLevel="0" collapsed="false">
      <c r="A762" s="89" t="s">
        <v>56</v>
      </c>
      <c r="B762" s="81" t="n">
        <f aca="false">Tabla_Simulada!B762-Tabla_ValidaciónMétodo!B762</f>
        <v>0</v>
      </c>
      <c r="C762" s="81" t="n">
        <f aca="false">Tabla_Simulada!C762-Tabla_ValidaciónMétodo!C762</f>
        <v>0</v>
      </c>
      <c r="D762" s="81" t="n">
        <f aca="false">Tabla_Simulada!D762-Tabla_ValidaciónMétodo!D762</f>
        <v>0</v>
      </c>
      <c r="E762" s="81" t="n">
        <f aca="false">Tabla_Simulada!E762-Tabla_ValidaciónMétodo!E762</f>
        <v>0</v>
      </c>
      <c r="F762" s="81" t="n">
        <f aca="false">Tabla_Simulada!F762-Tabla_ValidaciónMétodo!F762</f>
        <v>0</v>
      </c>
      <c r="G762" s="81" t="n">
        <f aca="false">Tabla_Simulada!G762-Tabla_ValidaciónMétodo!G762</f>
        <v>0</v>
      </c>
      <c r="H762" s="81" t="n">
        <f aca="false">Tabla_Simulada!H762-Tabla_ValidaciónMétodo!H762</f>
        <v>0</v>
      </c>
      <c r="I762" s="94" t="n">
        <f aca="false">Tabla_Simulada!I762-Tabla_ValidaciónMétodo!I762</f>
        <v>0</v>
      </c>
      <c r="J762" s="81" t="n">
        <f aca="false">Tabla_Simulada!J762-Tabla_ValidaciónMétodo!J762</f>
        <v>0</v>
      </c>
      <c r="K762" s="94" t="n">
        <f aca="false">Tabla_Simulada!K762-Tabla_ValidaciónMétodo!K762</f>
        <v>0</v>
      </c>
      <c r="L762" s="81" t="n">
        <f aca="false">Tabla_Simulada!L762-Tabla_ValidaciónMétodo!L762</f>
        <v>0</v>
      </c>
      <c r="M762" s="94" t="n">
        <f aca="false">Tabla_Simulada!M762-Tabla_ValidaciónMétodo!M762</f>
        <v>0</v>
      </c>
      <c r="N762" s="81" t="n">
        <f aca="false">Tabla_Simulada!N762-Tabla_ValidaciónMétodo!N762</f>
        <v>0</v>
      </c>
      <c r="O762" s="81" t="n">
        <f aca="false">Tabla_Simulada!O762-Tabla_ValidaciónMétodo!O762</f>
        <v>0</v>
      </c>
      <c r="P762" s="81" t="n">
        <f aca="false">Tabla_Simulada!P762-Tabla_ValidaciónMétodo!P762</f>
        <v>0</v>
      </c>
      <c r="Q762" s="81" t="n">
        <f aca="false">Tabla_Simulada!Q762-Tabla_ValidaciónMétodo!Q762</f>
        <v>0</v>
      </c>
      <c r="S762" s="81" t="n">
        <f aca="false">Tabla_Simulada!T762-Tabla_ValidaciónMétodo!T762</f>
        <v>0</v>
      </c>
      <c r="T762" s="81" t="n">
        <f aca="false">Tabla_Simulada!U762-Tabla_ValidaciónMétodo!U762</f>
        <v>0</v>
      </c>
      <c r="U762" s="81" t="n">
        <f aca="false">Tabla_Simulada!V762-Tabla_ValidaciónMétodo!V762</f>
        <v>0</v>
      </c>
      <c r="V762" s="81" t="n">
        <f aca="false">Tabla_Simulada!W762-Tabla_ValidaciónMétodo!W762</f>
        <v>0</v>
      </c>
      <c r="W762" s="81" t="n">
        <f aca="false">Tabla_Simulada!X762-Tabla_ValidaciónMétodo!X762</f>
        <v>0</v>
      </c>
      <c r="X762" s="81" t="n">
        <f aca="false">Tabla_Simulada!Y762-Tabla_ValidaciónMétodo!Y762</f>
        <v>0</v>
      </c>
      <c r="Y762" s="81" t="n">
        <f aca="false">Tabla_Simulada!Z762-Tabla_ValidaciónMétodo!Z762</f>
        <v>0</v>
      </c>
      <c r="Z762" s="81" t="n">
        <f aca="false">Tabla_Simulada!AA762-Tabla_ValidaciónMétodo!AA762</f>
        <v>0</v>
      </c>
      <c r="AC762" s="91" t="n">
        <f aca="false">Tabla_Simulada!AD762-Tabla_ValidaciónMétodo!AD762</f>
        <v>0</v>
      </c>
      <c r="AD762" s="92" t="n">
        <f aca="false">Tabla_Simulada!AE762-Tabla_ValidaciónMétodo!AE762</f>
        <v>0</v>
      </c>
      <c r="AE762" s="93" t="n">
        <f aca="false">Tabla_Simulada!AF762-Tabla_ValidaciónMétodo!AF762</f>
        <v>0</v>
      </c>
      <c r="AF762" s="92" t="n">
        <f aca="false">Tabla_Simulada!AG762-Tabla_ValidaciónMétodo!AG762</f>
        <v>0</v>
      </c>
      <c r="AG762" s="92" t="n">
        <f aca="false">Tabla_Simulada!AH762-Tabla_ValidaciónMétodo!AH762</f>
        <v>0</v>
      </c>
      <c r="AH762" s="92" t="n">
        <f aca="false">Tabla_Simulada!AI762-Tabla_ValidaciónMétodo!AI762</f>
        <v>0</v>
      </c>
      <c r="AI762" s="92" t="n">
        <f aca="false">Tabla_Simulada!AJ762-Tabla_ValidaciónMétodo!AJ762</f>
        <v>0</v>
      </c>
      <c r="AJ762" s="92" t="n">
        <f aca="false">Tabla_Simulada!AK762-Tabla_ValidaciónMétodo!AK762</f>
        <v>0</v>
      </c>
      <c r="AK762" s="92" t="n">
        <f aca="false">Tabla_Simulada!AL762-Tabla_ValidaciónMétodo!AL762</f>
        <v>0</v>
      </c>
      <c r="AL762" s="92" t="n">
        <f aca="false">Tabla_Simulada!AM762-Tabla_ValidaciónMétodo!AM762</f>
        <v>0</v>
      </c>
      <c r="AM762" s="92" t="n">
        <f aca="false">Tabla_Simulada!AN762-Tabla_ValidaciónMétodo!AN762</f>
        <v>0</v>
      </c>
      <c r="AO762" s="94" t="n">
        <f aca="false">Tabla_Simulada!AP762-Tabla_ValidaciónMétodo!AP762</f>
        <v>0</v>
      </c>
      <c r="AP762" s="81" t="n">
        <f aca="false">Tabla_Simulada!AQ762-Tabla_ValidaciónMétodo!AQ762</f>
        <v>0</v>
      </c>
      <c r="AQ762" s="94" t="n">
        <f aca="false">Tabla_Simulada!AR762-Tabla_ValidaciónMétodo!AR762</f>
        <v>0</v>
      </c>
      <c r="AR762" s="81" t="n">
        <f aca="false">Tabla_Simulada!AS762-Tabla_ValidaciónMétodo!AS762</f>
        <v>0</v>
      </c>
      <c r="AS762" s="94" t="n">
        <f aca="false">Tabla_Simulada!AT762-Tabla_ValidaciónMétodo!AT762</f>
        <v>0</v>
      </c>
      <c r="AT762" s="81" t="n">
        <f aca="false">Tabla_Simulada!AU762-Tabla_ValidaciónMétodo!AU762</f>
        <v>0</v>
      </c>
      <c r="AU762" s="94" t="n">
        <f aca="false">Tabla_Simulada!AV762-Tabla_ValidaciónMétodo!AV762</f>
        <v>0</v>
      </c>
      <c r="AV762" s="81" t="n">
        <f aca="false">Tabla_Simulada!AW762-Tabla_ValidaciónMétodo!AW762</f>
        <v>0</v>
      </c>
      <c r="AW762" s="94" t="n">
        <f aca="false">Tabla_Simulada!AX762-Tabla_ValidaciónMétodo!AX762</f>
        <v>0</v>
      </c>
      <c r="AX762" s="81" t="n">
        <f aca="false">Tabla_Simulada!AY762-Tabla_ValidaciónMétodo!AY762</f>
        <v>0</v>
      </c>
    </row>
    <row r="763" customFormat="false" ht="13.8" hidden="false" customHeight="false" outlineLevel="0" collapsed="false">
      <c r="A763" s="89" t="s">
        <v>57</v>
      </c>
      <c r="B763" s="81" t="n">
        <f aca="false">Tabla_Simulada!B763-Tabla_ValidaciónMétodo!B763</f>
        <v>0</v>
      </c>
      <c r="C763" s="81" t="n">
        <f aca="false">Tabla_Simulada!C763-Tabla_ValidaciónMétodo!C763</f>
        <v>0</v>
      </c>
      <c r="D763" s="81" t="n">
        <f aca="false">Tabla_Simulada!D763-Tabla_ValidaciónMétodo!D763</f>
        <v>0</v>
      </c>
      <c r="E763" s="81" t="n">
        <f aca="false">Tabla_Simulada!E763-Tabla_ValidaciónMétodo!E763</f>
        <v>0</v>
      </c>
      <c r="F763" s="81" t="n">
        <f aca="false">Tabla_Simulada!F763-Tabla_ValidaciónMétodo!F763</f>
        <v>0</v>
      </c>
      <c r="G763" s="81" t="n">
        <f aca="false">Tabla_Simulada!G763-Tabla_ValidaciónMétodo!G763</f>
        <v>0</v>
      </c>
      <c r="H763" s="81" t="n">
        <f aca="false">Tabla_Simulada!H763-Tabla_ValidaciónMétodo!H763</f>
        <v>0</v>
      </c>
      <c r="I763" s="94" t="n">
        <f aca="false">Tabla_Simulada!I763-Tabla_ValidaciónMétodo!I763</f>
        <v>0</v>
      </c>
      <c r="J763" s="81" t="n">
        <f aca="false">Tabla_Simulada!J763-Tabla_ValidaciónMétodo!J763</f>
        <v>0</v>
      </c>
      <c r="K763" s="94" t="n">
        <f aca="false">Tabla_Simulada!K763-Tabla_ValidaciónMétodo!K763</f>
        <v>0</v>
      </c>
      <c r="L763" s="81" t="n">
        <f aca="false">Tabla_Simulada!L763-Tabla_ValidaciónMétodo!L763</f>
        <v>0</v>
      </c>
      <c r="M763" s="94" t="n">
        <f aca="false">Tabla_Simulada!M763-Tabla_ValidaciónMétodo!M763</f>
        <v>0</v>
      </c>
      <c r="N763" s="81" t="n">
        <f aca="false">Tabla_Simulada!N763-Tabla_ValidaciónMétodo!N763</f>
        <v>0</v>
      </c>
      <c r="O763" s="81" t="n">
        <f aca="false">Tabla_Simulada!O763-Tabla_ValidaciónMétodo!O763</f>
        <v>0</v>
      </c>
      <c r="P763" s="81" t="n">
        <f aca="false">Tabla_Simulada!P763-Tabla_ValidaciónMétodo!P763</f>
        <v>0</v>
      </c>
      <c r="Q763" s="81" t="n">
        <f aca="false">Tabla_Simulada!Q763-Tabla_ValidaciónMétodo!Q763</f>
        <v>0</v>
      </c>
      <c r="S763" s="81" t="n">
        <f aca="false">Tabla_Simulada!T763-Tabla_ValidaciónMétodo!T763</f>
        <v>0</v>
      </c>
      <c r="T763" s="81" t="n">
        <f aca="false">Tabla_Simulada!U763-Tabla_ValidaciónMétodo!U763</f>
        <v>0</v>
      </c>
      <c r="U763" s="81" t="n">
        <f aca="false">Tabla_Simulada!V763-Tabla_ValidaciónMétodo!V763</f>
        <v>0</v>
      </c>
      <c r="V763" s="81" t="n">
        <f aca="false">Tabla_Simulada!W763-Tabla_ValidaciónMétodo!W763</f>
        <v>0</v>
      </c>
      <c r="W763" s="81" t="n">
        <f aca="false">Tabla_Simulada!X763-Tabla_ValidaciónMétodo!X763</f>
        <v>0</v>
      </c>
      <c r="X763" s="81" t="n">
        <f aca="false">Tabla_Simulada!Y763-Tabla_ValidaciónMétodo!Y763</f>
        <v>0</v>
      </c>
      <c r="Y763" s="81" t="n">
        <f aca="false">Tabla_Simulada!Z763-Tabla_ValidaciónMétodo!Z763</f>
        <v>0</v>
      </c>
      <c r="Z763" s="81" t="n">
        <f aca="false">Tabla_Simulada!AA763-Tabla_ValidaciónMétodo!AA763</f>
        <v>0</v>
      </c>
      <c r="AC763" s="91" t="n">
        <f aca="false">Tabla_Simulada!AD763-Tabla_ValidaciónMétodo!AD763</f>
        <v>0</v>
      </c>
      <c r="AD763" s="92" t="n">
        <f aca="false">Tabla_Simulada!AE763-Tabla_ValidaciónMétodo!AE763</f>
        <v>0</v>
      </c>
      <c r="AE763" s="93" t="n">
        <f aca="false">Tabla_Simulada!AF763-Tabla_ValidaciónMétodo!AF763</f>
        <v>0</v>
      </c>
      <c r="AF763" s="92" t="n">
        <f aca="false">Tabla_Simulada!AG763-Tabla_ValidaciónMétodo!AG763</f>
        <v>0</v>
      </c>
      <c r="AG763" s="92" t="n">
        <f aca="false">Tabla_Simulada!AH763-Tabla_ValidaciónMétodo!AH763</f>
        <v>0</v>
      </c>
      <c r="AH763" s="92" t="n">
        <f aca="false">Tabla_Simulada!AI763-Tabla_ValidaciónMétodo!AI763</f>
        <v>0</v>
      </c>
      <c r="AI763" s="92" t="n">
        <f aca="false">Tabla_Simulada!AJ763-Tabla_ValidaciónMétodo!AJ763</f>
        <v>0</v>
      </c>
      <c r="AJ763" s="92" t="n">
        <f aca="false">Tabla_Simulada!AK763-Tabla_ValidaciónMétodo!AK763</f>
        <v>0</v>
      </c>
      <c r="AK763" s="92" t="n">
        <f aca="false">Tabla_Simulada!AL763-Tabla_ValidaciónMétodo!AL763</f>
        <v>0</v>
      </c>
      <c r="AL763" s="92" t="n">
        <f aca="false">Tabla_Simulada!AM763-Tabla_ValidaciónMétodo!AM763</f>
        <v>0</v>
      </c>
      <c r="AM763" s="92" t="n">
        <f aca="false">Tabla_Simulada!AN763-Tabla_ValidaciónMétodo!AN763</f>
        <v>0</v>
      </c>
      <c r="AO763" s="94" t="n">
        <f aca="false">Tabla_Simulada!AP763-Tabla_ValidaciónMétodo!AP763</f>
        <v>0</v>
      </c>
      <c r="AP763" s="81" t="n">
        <f aca="false">Tabla_Simulada!AQ763-Tabla_ValidaciónMétodo!AQ763</f>
        <v>0</v>
      </c>
      <c r="AQ763" s="94" t="n">
        <f aca="false">Tabla_Simulada!AR763-Tabla_ValidaciónMétodo!AR763</f>
        <v>0</v>
      </c>
      <c r="AR763" s="81" t="n">
        <f aca="false">Tabla_Simulada!AS763-Tabla_ValidaciónMétodo!AS763</f>
        <v>0</v>
      </c>
      <c r="AS763" s="94" t="n">
        <f aca="false">Tabla_Simulada!AT763-Tabla_ValidaciónMétodo!AT763</f>
        <v>0</v>
      </c>
      <c r="AT763" s="81" t="n">
        <f aca="false">Tabla_Simulada!AU763-Tabla_ValidaciónMétodo!AU763</f>
        <v>0</v>
      </c>
      <c r="AU763" s="94" t="n">
        <f aca="false">Tabla_Simulada!AV763-Tabla_ValidaciónMétodo!AV763</f>
        <v>0</v>
      </c>
      <c r="AV763" s="81" t="n">
        <f aca="false">Tabla_Simulada!AW763-Tabla_ValidaciónMétodo!AW763</f>
        <v>0</v>
      </c>
      <c r="AW763" s="94" t="n">
        <f aca="false">Tabla_Simulada!AX763-Tabla_ValidaciónMétodo!AX763</f>
        <v>0</v>
      </c>
      <c r="AX763" s="81" t="n">
        <f aca="false">Tabla_Simulada!AY763-Tabla_ValidaciónMétodo!AY763</f>
        <v>0</v>
      </c>
    </row>
    <row r="764" customFormat="false" ht="13.8" hidden="false" customHeight="false" outlineLevel="0" collapsed="false">
      <c r="A764" s="89" t="s">
        <v>58</v>
      </c>
      <c r="B764" s="81" t="n">
        <f aca="false">Tabla_Simulada!B764-Tabla_ValidaciónMétodo!B764</f>
        <v>0</v>
      </c>
      <c r="C764" s="81" t="n">
        <f aca="false">Tabla_Simulada!C764-Tabla_ValidaciónMétodo!C764</f>
        <v>0</v>
      </c>
      <c r="D764" s="81" t="n">
        <f aca="false">Tabla_Simulada!D764-Tabla_ValidaciónMétodo!D764</f>
        <v>0</v>
      </c>
      <c r="E764" s="81" t="n">
        <f aca="false">Tabla_Simulada!E764-Tabla_ValidaciónMétodo!E764</f>
        <v>0</v>
      </c>
      <c r="F764" s="81" t="n">
        <f aca="false">Tabla_Simulada!F764-Tabla_ValidaciónMétodo!F764</f>
        <v>0</v>
      </c>
      <c r="G764" s="81" t="n">
        <f aca="false">Tabla_Simulada!G764-Tabla_ValidaciónMétodo!G764</f>
        <v>0</v>
      </c>
      <c r="H764" s="81" t="n">
        <f aca="false">Tabla_Simulada!H764-Tabla_ValidaciónMétodo!H764</f>
        <v>0</v>
      </c>
      <c r="I764" s="94" t="n">
        <f aca="false">Tabla_Simulada!I764-Tabla_ValidaciónMétodo!I764</f>
        <v>0</v>
      </c>
      <c r="J764" s="81" t="n">
        <f aca="false">Tabla_Simulada!J764-Tabla_ValidaciónMétodo!J764</f>
        <v>0</v>
      </c>
      <c r="K764" s="94" t="n">
        <f aca="false">Tabla_Simulada!K764-Tabla_ValidaciónMétodo!K764</f>
        <v>0</v>
      </c>
      <c r="L764" s="81" t="n">
        <f aca="false">Tabla_Simulada!L764-Tabla_ValidaciónMétodo!L764</f>
        <v>0</v>
      </c>
      <c r="M764" s="94" t="n">
        <f aca="false">Tabla_Simulada!M764-Tabla_ValidaciónMétodo!M764</f>
        <v>0</v>
      </c>
      <c r="N764" s="81" t="n">
        <f aca="false">Tabla_Simulada!N764-Tabla_ValidaciónMétodo!N764</f>
        <v>0</v>
      </c>
      <c r="O764" s="81" t="n">
        <f aca="false">Tabla_Simulada!O764-Tabla_ValidaciónMétodo!O764</f>
        <v>0</v>
      </c>
      <c r="P764" s="81" t="n">
        <f aca="false">Tabla_Simulada!P764-Tabla_ValidaciónMétodo!P764</f>
        <v>0</v>
      </c>
      <c r="Q764" s="81" t="n">
        <f aca="false">Tabla_Simulada!Q764-Tabla_ValidaciónMétodo!Q764</f>
        <v>0</v>
      </c>
      <c r="S764" s="81" t="n">
        <f aca="false">Tabla_Simulada!T764-Tabla_ValidaciónMétodo!T764</f>
        <v>0</v>
      </c>
      <c r="T764" s="81" t="n">
        <f aca="false">Tabla_Simulada!U764-Tabla_ValidaciónMétodo!U764</f>
        <v>0</v>
      </c>
      <c r="U764" s="81" t="n">
        <f aca="false">Tabla_Simulada!V764-Tabla_ValidaciónMétodo!V764</f>
        <v>0</v>
      </c>
      <c r="V764" s="81" t="n">
        <f aca="false">Tabla_Simulada!W764-Tabla_ValidaciónMétodo!W764</f>
        <v>0</v>
      </c>
      <c r="W764" s="81" t="n">
        <f aca="false">Tabla_Simulada!X764-Tabla_ValidaciónMétodo!X764</f>
        <v>0</v>
      </c>
      <c r="X764" s="81" t="n">
        <f aca="false">Tabla_Simulada!Y764-Tabla_ValidaciónMétodo!Y764</f>
        <v>0</v>
      </c>
      <c r="Y764" s="81" t="n">
        <f aca="false">Tabla_Simulada!Z764-Tabla_ValidaciónMétodo!Z764</f>
        <v>0</v>
      </c>
      <c r="Z764" s="81" t="n">
        <f aca="false">Tabla_Simulada!AA764-Tabla_ValidaciónMétodo!AA764</f>
        <v>0</v>
      </c>
      <c r="AC764" s="91" t="n">
        <f aca="false">Tabla_Simulada!AD764-Tabla_ValidaciónMétodo!AD764</f>
        <v>0</v>
      </c>
      <c r="AD764" s="92" t="n">
        <f aca="false">Tabla_Simulada!AE764-Tabla_ValidaciónMétodo!AE764</f>
        <v>0</v>
      </c>
      <c r="AE764" s="93" t="n">
        <f aca="false">Tabla_Simulada!AF764-Tabla_ValidaciónMétodo!AF764</f>
        <v>0</v>
      </c>
      <c r="AF764" s="92" t="n">
        <f aca="false">Tabla_Simulada!AG764-Tabla_ValidaciónMétodo!AG764</f>
        <v>0</v>
      </c>
      <c r="AG764" s="92" t="n">
        <f aca="false">Tabla_Simulada!AH764-Tabla_ValidaciónMétodo!AH764</f>
        <v>0</v>
      </c>
      <c r="AH764" s="92" t="n">
        <f aca="false">Tabla_Simulada!AI764-Tabla_ValidaciónMétodo!AI764</f>
        <v>0</v>
      </c>
      <c r="AI764" s="92" t="n">
        <f aca="false">Tabla_Simulada!AJ764-Tabla_ValidaciónMétodo!AJ764</f>
        <v>0</v>
      </c>
      <c r="AJ764" s="92" t="n">
        <f aca="false">Tabla_Simulada!AK764-Tabla_ValidaciónMétodo!AK764</f>
        <v>0</v>
      </c>
      <c r="AK764" s="92" t="n">
        <f aca="false">Tabla_Simulada!AL764-Tabla_ValidaciónMétodo!AL764</f>
        <v>0</v>
      </c>
      <c r="AL764" s="92" t="n">
        <f aca="false">Tabla_Simulada!AM764-Tabla_ValidaciónMétodo!AM764</f>
        <v>0</v>
      </c>
      <c r="AM764" s="92" t="n">
        <f aca="false">Tabla_Simulada!AN764-Tabla_ValidaciónMétodo!AN764</f>
        <v>0</v>
      </c>
      <c r="AO764" s="94" t="n">
        <f aca="false">Tabla_Simulada!AP764-Tabla_ValidaciónMétodo!AP764</f>
        <v>0</v>
      </c>
      <c r="AP764" s="81" t="n">
        <f aca="false">Tabla_Simulada!AQ764-Tabla_ValidaciónMétodo!AQ764</f>
        <v>0</v>
      </c>
      <c r="AQ764" s="94" t="n">
        <f aca="false">Tabla_Simulada!AR764-Tabla_ValidaciónMétodo!AR764</f>
        <v>0</v>
      </c>
      <c r="AR764" s="81" t="n">
        <f aca="false">Tabla_Simulada!AS764-Tabla_ValidaciónMétodo!AS764</f>
        <v>0</v>
      </c>
      <c r="AS764" s="94" t="n">
        <f aca="false">Tabla_Simulada!AT764-Tabla_ValidaciónMétodo!AT764</f>
        <v>0</v>
      </c>
      <c r="AT764" s="81" t="n">
        <f aca="false">Tabla_Simulada!AU764-Tabla_ValidaciónMétodo!AU764</f>
        <v>0</v>
      </c>
      <c r="AU764" s="94" t="n">
        <f aca="false">Tabla_Simulada!AV764-Tabla_ValidaciónMétodo!AV764</f>
        <v>0</v>
      </c>
      <c r="AV764" s="81" t="n">
        <f aca="false">Tabla_Simulada!AW764-Tabla_ValidaciónMétodo!AW764</f>
        <v>0</v>
      </c>
      <c r="AW764" s="94" t="n">
        <f aca="false">Tabla_Simulada!AX764-Tabla_ValidaciónMétodo!AX764</f>
        <v>0</v>
      </c>
      <c r="AX764" s="81" t="n">
        <f aca="false">Tabla_Simulada!AY764-Tabla_ValidaciónMétodo!AY764</f>
        <v>0</v>
      </c>
    </row>
    <row r="765" customFormat="false" ht="13.8" hidden="false" customHeight="false" outlineLevel="0" collapsed="false">
      <c r="A765" s="89" t="s">
        <v>59</v>
      </c>
      <c r="B765" s="81" t="n">
        <f aca="false">Tabla_Simulada!B765-Tabla_ValidaciónMétodo!B765</f>
        <v>0</v>
      </c>
      <c r="C765" s="81" t="n">
        <f aca="false">Tabla_Simulada!C765-Tabla_ValidaciónMétodo!C765</f>
        <v>0</v>
      </c>
      <c r="D765" s="81" t="n">
        <f aca="false">Tabla_Simulada!D765-Tabla_ValidaciónMétodo!D765</f>
        <v>0</v>
      </c>
      <c r="E765" s="81" t="n">
        <f aca="false">Tabla_Simulada!E765-Tabla_ValidaciónMétodo!E765</f>
        <v>0</v>
      </c>
      <c r="F765" s="81" t="n">
        <f aca="false">Tabla_Simulada!F765-Tabla_ValidaciónMétodo!F765</f>
        <v>0</v>
      </c>
      <c r="G765" s="81" t="n">
        <f aca="false">Tabla_Simulada!G765-Tabla_ValidaciónMétodo!G765</f>
        <v>0</v>
      </c>
      <c r="H765" s="81" t="n">
        <f aca="false">Tabla_Simulada!H765-Tabla_ValidaciónMétodo!H765</f>
        <v>0</v>
      </c>
      <c r="I765" s="94" t="n">
        <f aca="false">Tabla_Simulada!I765-Tabla_ValidaciónMétodo!I765</f>
        <v>0</v>
      </c>
      <c r="J765" s="81" t="n">
        <f aca="false">Tabla_Simulada!J765-Tabla_ValidaciónMétodo!J765</f>
        <v>0</v>
      </c>
      <c r="K765" s="94" t="n">
        <f aca="false">Tabla_Simulada!K765-Tabla_ValidaciónMétodo!K765</f>
        <v>0</v>
      </c>
      <c r="L765" s="81" t="n">
        <f aca="false">Tabla_Simulada!L765-Tabla_ValidaciónMétodo!L765</f>
        <v>0</v>
      </c>
      <c r="M765" s="94" t="n">
        <f aca="false">Tabla_Simulada!M765-Tabla_ValidaciónMétodo!M765</f>
        <v>0</v>
      </c>
      <c r="N765" s="81" t="n">
        <f aca="false">Tabla_Simulada!N765-Tabla_ValidaciónMétodo!N765</f>
        <v>0</v>
      </c>
      <c r="O765" s="81" t="n">
        <f aca="false">Tabla_Simulada!O765-Tabla_ValidaciónMétodo!O765</f>
        <v>0</v>
      </c>
      <c r="P765" s="81" t="n">
        <f aca="false">Tabla_Simulada!P765-Tabla_ValidaciónMétodo!P765</f>
        <v>0</v>
      </c>
      <c r="Q765" s="81" t="n">
        <f aca="false">Tabla_Simulada!Q765-Tabla_ValidaciónMétodo!Q765</f>
        <v>0</v>
      </c>
      <c r="S765" s="81" t="n">
        <f aca="false">Tabla_Simulada!T765-Tabla_ValidaciónMétodo!T765</f>
        <v>0</v>
      </c>
      <c r="T765" s="81" t="n">
        <f aca="false">Tabla_Simulada!U765-Tabla_ValidaciónMétodo!U765</f>
        <v>0</v>
      </c>
      <c r="U765" s="81" t="n">
        <f aca="false">Tabla_Simulada!V765-Tabla_ValidaciónMétodo!V765</f>
        <v>0</v>
      </c>
      <c r="V765" s="81" t="n">
        <f aca="false">Tabla_Simulada!W765-Tabla_ValidaciónMétodo!W765</f>
        <v>0</v>
      </c>
      <c r="W765" s="81" t="n">
        <f aca="false">Tabla_Simulada!X765-Tabla_ValidaciónMétodo!X765</f>
        <v>0</v>
      </c>
      <c r="X765" s="81" t="n">
        <f aca="false">Tabla_Simulada!Y765-Tabla_ValidaciónMétodo!Y765</f>
        <v>0</v>
      </c>
      <c r="Y765" s="81" t="n">
        <f aca="false">Tabla_Simulada!Z765-Tabla_ValidaciónMétodo!Z765</f>
        <v>0</v>
      </c>
      <c r="Z765" s="81" t="n">
        <f aca="false">Tabla_Simulada!AA765-Tabla_ValidaciónMétodo!AA765</f>
        <v>0</v>
      </c>
      <c r="AC765" s="91" t="n">
        <f aca="false">Tabla_Simulada!AD765-Tabla_ValidaciónMétodo!AD765</f>
        <v>0</v>
      </c>
      <c r="AD765" s="92" t="n">
        <f aca="false">Tabla_Simulada!AE765-Tabla_ValidaciónMétodo!AE765</f>
        <v>0</v>
      </c>
      <c r="AE765" s="93" t="n">
        <f aca="false">Tabla_Simulada!AF765-Tabla_ValidaciónMétodo!AF765</f>
        <v>0</v>
      </c>
      <c r="AF765" s="92" t="n">
        <f aca="false">Tabla_Simulada!AG765-Tabla_ValidaciónMétodo!AG765</f>
        <v>0</v>
      </c>
      <c r="AG765" s="92" t="n">
        <f aca="false">Tabla_Simulada!AH765-Tabla_ValidaciónMétodo!AH765</f>
        <v>0</v>
      </c>
      <c r="AH765" s="92" t="n">
        <f aca="false">Tabla_Simulada!AI765-Tabla_ValidaciónMétodo!AI765</f>
        <v>0</v>
      </c>
      <c r="AI765" s="92" t="n">
        <f aca="false">Tabla_Simulada!AJ765-Tabla_ValidaciónMétodo!AJ765</f>
        <v>0</v>
      </c>
      <c r="AJ765" s="92" t="n">
        <f aca="false">Tabla_Simulada!AK765-Tabla_ValidaciónMétodo!AK765</f>
        <v>0</v>
      </c>
      <c r="AK765" s="92" t="n">
        <f aca="false">Tabla_Simulada!AL765-Tabla_ValidaciónMétodo!AL765</f>
        <v>0</v>
      </c>
      <c r="AL765" s="92" t="n">
        <f aca="false">Tabla_Simulada!AM765-Tabla_ValidaciónMétodo!AM765</f>
        <v>0</v>
      </c>
      <c r="AM765" s="92" t="n">
        <f aca="false">Tabla_Simulada!AN765-Tabla_ValidaciónMétodo!AN765</f>
        <v>0</v>
      </c>
      <c r="AO765" s="94" t="n">
        <f aca="false">Tabla_Simulada!AP765-Tabla_ValidaciónMétodo!AP765</f>
        <v>0</v>
      </c>
      <c r="AP765" s="81" t="n">
        <f aca="false">Tabla_Simulada!AQ765-Tabla_ValidaciónMétodo!AQ765</f>
        <v>0</v>
      </c>
      <c r="AQ765" s="94" t="n">
        <f aca="false">Tabla_Simulada!AR765-Tabla_ValidaciónMétodo!AR765</f>
        <v>0</v>
      </c>
      <c r="AR765" s="81" t="n">
        <f aca="false">Tabla_Simulada!AS765-Tabla_ValidaciónMétodo!AS765</f>
        <v>0</v>
      </c>
      <c r="AS765" s="94" t="n">
        <f aca="false">Tabla_Simulada!AT765-Tabla_ValidaciónMétodo!AT765</f>
        <v>0</v>
      </c>
      <c r="AT765" s="81" t="n">
        <f aca="false">Tabla_Simulada!AU765-Tabla_ValidaciónMétodo!AU765</f>
        <v>0</v>
      </c>
      <c r="AU765" s="94" t="n">
        <f aca="false">Tabla_Simulada!AV765-Tabla_ValidaciónMétodo!AV765</f>
        <v>0</v>
      </c>
      <c r="AV765" s="81" t="n">
        <f aca="false">Tabla_Simulada!AW765-Tabla_ValidaciónMétodo!AW765</f>
        <v>0</v>
      </c>
      <c r="AW765" s="94" t="n">
        <f aca="false">Tabla_Simulada!AX765-Tabla_ValidaciónMétodo!AX765</f>
        <v>0</v>
      </c>
      <c r="AX765" s="81" t="n">
        <f aca="false">Tabla_Simulada!AY765-Tabla_ValidaciónMétodo!AY765</f>
        <v>0</v>
      </c>
    </row>
    <row r="766" customFormat="false" ht="13.8" hidden="false" customHeight="false" outlineLevel="0" collapsed="false">
      <c r="A766" s="89" t="s">
        <v>60</v>
      </c>
      <c r="B766" s="81" t="n">
        <f aca="false">Tabla_Simulada!B766-Tabla_ValidaciónMétodo!B766</f>
        <v>0</v>
      </c>
      <c r="C766" s="81" t="n">
        <f aca="false">Tabla_Simulada!C766-Tabla_ValidaciónMétodo!C766</f>
        <v>0</v>
      </c>
      <c r="D766" s="81" t="n">
        <f aca="false">Tabla_Simulada!D766-Tabla_ValidaciónMétodo!D766</f>
        <v>0</v>
      </c>
      <c r="E766" s="81" t="n">
        <f aca="false">Tabla_Simulada!E766-Tabla_ValidaciónMétodo!E766</f>
        <v>0</v>
      </c>
      <c r="F766" s="81" t="n">
        <f aca="false">Tabla_Simulada!F766-Tabla_ValidaciónMétodo!F766</f>
        <v>0</v>
      </c>
      <c r="G766" s="81" t="n">
        <f aca="false">Tabla_Simulada!G766-Tabla_ValidaciónMétodo!G766</f>
        <v>0</v>
      </c>
      <c r="H766" s="81" t="n">
        <f aca="false">Tabla_Simulada!H766-Tabla_ValidaciónMétodo!H766</f>
        <v>0</v>
      </c>
      <c r="I766" s="94" t="n">
        <f aca="false">Tabla_Simulada!I766-Tabla_ValidaciónMétodo!I766</f>
        <v>0</v>
      </c>
      <c r="J766" s="81" t="n">
        <f aca="false">Tabla_Simulada!J766-Tabla_ValidaciónMétodo!J766</f>
        <v>0</v>
      </c>
      <c r="K766" s="94" t="n">
        <f aca="false">Tabla_Simulada!K766-Tabla_ValidaciónMétodo!K766</f>
        <v>0</v>
      </c>
      <c r="L766" s="81" t="n">
        <f aca="false">Tabla_Simulada!L766-Tabla_ValidaciónMétodo!L766</f>
        <v>0</v>
      </c>
      <c r="M766" s="94" t="n">
        <f aca="false">Tabla_Simulada!M766-Tabla_ValidaciónMétodo!M766</f>
        <v>0</v>
      </c>
      <c r="N766" s="81" t="n">
        <f aca="false">Tabla_Simulada!N766-Tabla_ValidaciónMétodo!N766</f>
        <v>0</v>
      </c>
      <c r="O766" s="81" t="n">
        <f aca="false">Tabla_Simulada!O766-Tabla_ValidaciónMétodo!O766</f>
        <v>0</v>
      </c>
      <c r="P766" s="81" t="n">
        <f aca="false">Tabla_Simulada!P766-Tabla_ValidaciónMétodo!P766</f>
        <v>0</v>
      </c>
      <c r="Q766" s="81" t="n">
        <f aca="false">Tabla_Simulada!Q766-Tabla_ValidaciónMétodo!Q766</f>
        <v>0</v>
      </c>
      <c r="S766" s="81" t="n">
        <f aca="false">Tabla_Simulada!T766-Tabla_ValidaciónMétodo!T766</f>
        <v>0</v>
      </c>
      <c r="T766" s="81" t="n">
        <f aca="false">Tabla_Simulada!U766-Tabla_ValidaciónMétodo!U766</f>
        <v>0</v>
      </c>
      <c r="U766" s="81" t="n">
        <f aca="false">Tabla_Simulada!V766-Tabla_ValidaciónMétodo!V766</f>
        <v>0</v>
      </c>
      <c r="V766" s="81" t="n">
        <f aca="false">Tabla_Simulada!W766-Tabla_ValidaciónMétodo!W766</f>
        <v>0</v>
      </c>
      <c r="W766" s="81" t="n">
        <f aca="false">Tabla_Simulada!X766-Tabla_ValidaciónMétodo!X766</f>
        <v>0</v>
      </c>
      <c r="X766" s="81" t="n">
        <f aca="false">Tabla_Simulada!Y766-Tabla_ValidaciónMétodo!Y766</f>
        <v>0</v>
      </c>
      <c r="Y766" s="81" t="n">
        <f aca="false">Tabla_Simulada!Z766-Tabla_ValidaciónMétodo!Z766</f>
        <v>0</v>
      </c>
      <c r="Z766" s="81" t="n">
        <f aca="false">Tabla_Simulada!AA766-Tabla_ValidaciónMétodo!AA766</f>
        <v>0</v>
      </c>
      <c r="AC766" s="91" t="n">
        <f aca="false">Tabla_Simulada!AD766-Tabla_ValidaciónMétodo!AD766</f>
        <v>0</v>
      </c>
      <c r="AD766" s="92" t="n">
        <f aca="false">Tabla_Simulada!AE766-Tabla_ValidaciónMétodo!AE766</f>
        <v>0</v>
      </c>
      <c r="AE766" s="93" t="n">
        <f aca="false">Tabla_Simulada!AF766-Tabla_ValidaciónMétodo!AF766</f>
        <v>0</v>
      </c>
      <c r="AF766" s="92" t="n">
        <f aca="false">Tabla_Simulada!AG766-Tabla_ValidaciónMétodo!AG766</f>
        <v>0</v>
      </c>
      <c r="AG766" s="92" t="n">
        <f aca="false">Tabla_Simulada!AH766-Tabla_ValidaciónMétodo!AH766</f>
        <v>0</v>
      </c>
      <c r="AH766" s="92" t="n">
        <f aca="false">Tabla_Simulada!AI766-Tabla_ValidaciónMétodo!AI766</f>
        <v>0</v>
      </c>
      <c r="AI766" s="92" t="n">
        <f aca="false">Tabla_Simulada!AJ766-Tabla_ValidaciónMétodo!AJ766</f>
        <v>0</v>
      </c>
      <c r="AJ766" s="92" t="n">
        <f aca="false">Tabla_Simulada!AK766-Tabla_ValidaciónMétodo!AK766</f>
        <v>0</v>
      </c>
      <c r="AK766" s="92" t="n">
        <f aca="false">Tabla_Simulada!AL766-Tabla_ValidaciónMétodo!AL766</f>
        <v>0</v>
      </c>
      <c r="AL766" s="92" t="n">
        <f aca="false">Tabla_Simulada!AM766-Tabla_ValidaciónMétodo!AM766</f>
        <v>0</v>
      </c>
      <c r="AM766" s="92" t="n">
        <f aca="false">Tabla_Simulada!AN766-Tabla_ValidaciónMétodo!AN766</f>
        <v>0</v>
      </c>
      <c r="AO766" s="94" t="n">
        <f aca="false">Tabla_Simulada!AP766-Tabla_ValidaciónMétodo!AP766</f>
        <v>0</v>
      </c>
      <c r="AP766" s="81" t="n">
        <f aca="false">Tabla_Simulada!AQ766-Tabla_ValidaciónMétodo!AQ766</f>
        <v>0</v>
      </c>
      <c r="AQ766" s="94" t="n">
        <f aca="false">Tabla_Simulada!AR766-Tabla_ValidaciónMétodo!AR766</f>
        <v>0</v>
      </c>
      <c r="AR766" s="81" t="n">
        <f aca="false">Tabla_Simulada!AS766-Tabla_ValidaciónMétodo!AS766</f>
        <v>0</v>
      </c>
      <c r="AS766" s="94" t="n">
        <f aca="false">Tabla_Simulada!AT766-Tabla_ValidaciónMétodo!AT766</f>
        <v>0</v>
      </c>
      <c r="AT766" s="81" t="n">
        <f aca="false">Tabla_Simulada!AU766-Tabla_ValidaciónMétodo!AU766</f>
        <v>0</v>
      </c>
      <c r="AU766" s="94" t="n">
        <f aca="false">Tabla_Simulada!AV766-Tabla_ValidaciónMétodo!AV766</f>
        <v>0</v>
      </c>
      <c r="AV766" s="81" t="n">
        <f aca="false">Tabla_Simulada!AW766-Tabla_ValidaciónMétodo!AW766</f>
        <v>0</v>
      </c>
      <c r="AW766" s="94" t="n">
        <f aca="false">Tabla_Simulada!AX766-Tabla_ValidaciónMétodo!AX766</f>
        <v>0</v>
      </c>
      <c r="AX766" s="81" t="n">
        <f aca="false">Tabla_Simulada!AY766-Tabla_ValidaciónMétodo!AY766</f>
        <v>0</v>
      </c>
    </row>
    <row r="767" customFormat="false" ht="13.8" hidden="false" customHeight="false" outlineLevel="0" collapsed="false">
      <c r="A767" s="89" t="s">
        <v>61</v>
      </c>
      <c r="B767" s="81" t="n">
        <f aca="false">Tabla_Simulada!B767-Tabla_ValidaciónMétodo!B767</f>
        <v>0</v>
      </c>
      <c r="C767" s="81" t="n">
        <f aca="false">Tabla_Simulada!C767-Tabla_ValidaciónMétodo!C767</f>
        <v>0</v>
      </c>
      <c r="D767" s="81" t="n">
        <f aca="false">Tabla_Simulada!D767-Tabla_ValidaciónMétodo!D767</f>
        <v>0</v>
      </c>
      <c r="E767" s="81" t="n">
        <f aca="false">Tabla_Simulada!E767-Tabla_ValidaciónMétodo!E767</f>
        <v>0</v>
      </c>
      <c r="F767" s="81" t="n">
        <f aca="false">Tabla_Simulada!F767-Tabla_ValidaciónMétodo!F767</f>
        <v>0</v>
      </c>
      <c r="G767" s="81" t="n">
        <f aca="false">Tabla_Simulada!G767-Tabla_ValidaciónMétodo!G767</f>
        <v>0</v>
      </c>
      <c r="H767" s="81" t="n">
        <f aca="false">Tabla_Simulada!H767-Tabla_ValidaciónMétodo!H767</f>
        <v>0</v>
      </c>
      <c r="I767" s="94" t="n">
        <f aca="false">Tabla_Simulada!I767-Tabla_ValidaciónMétodo!I767</f>
        <v>0</v>
      </c>
      <c r="J767" s="81" t="n">
        <f aca="false">Tabla_Simulada!J767-Tabla_ValidaciónMétodo!J767</f>
        <v>0</v>
      </c>
      <c r="K767" s="94" t="n">
        <f aca="false">Tabla_Simulada!K767-Tabla_ValidaciónMétodo!K767</f>
        <v>0</v>
      </c>
      <c r="L767" s="81" t="n">
        <f aca="false">Tabla_Simulada!L767-Tabla_ValidaciónMétodo!L767</f>
        <v>0</v>
      </c>
      <c r="M767" s="94" t="n">
        <f aca="false">Tabla_Simulada!M767-Tabla_ValidaciónMétodo!M767</f>
        <v>0</v>
      </c>
      <c r="N767" s="81" t="n">
        <f aca="false">Tabla_Simulada!N767-Tabla_ValidaciónMétodo!N767</f>
        <v>0</v>
      </c>
      <c r="O767" s="81" t="n">
        <f aca="false">Tabla_Simulada!O767-Tabla_ValidaciónMétodo!O767</f>
        <v>0</v>
      </c>
      <c r="P767" s="81" t="n">
        <f aca="false">Tabla_Simulada!P767-Tabla_ValidaciónMétodo!P767</f>
        <v>0</v>
      </c>
      <c r="Q767" s="81" t="n">
        <f aca="false">Tabla_Simulada!Q767-Tabla_ValidaciónMétodo!Q767</f>
        <v>0</v>
      </c>
      <c r="S767" s="81" t="n">
        <f aca="false">Tabla_Simulada!T767-Tabla_ValidaciónMétodo!T767</f>
        <v>0</v>
      </c>
      <c r="T767" s="81" t="n">
        <f aca="false">Tabla_Simulada!U767-Tabla_ValidaciónMétodo!U767</f>
        <v>0</v>
      </c>
      <c r="U767" s="81" t="n">
        <f aca="false">Tabla_Simulada!V767-Tabla_ValidaciónMétodo!V767</f>
        <v>0</v>
      </c>
      <c r="V767" s="81" t="n">
        <f aca="false">Tabla_Simulada!W767-Tabla_ValidaciónMétodo!W767</f>
        <v>0</v>
      </c>
      <c r="W767" s="81" t="n">
        <f aca="false">Tabla_Simulada!X767-Tabla_ValidaciónMétodo!X767</f>
        <v>0</v>
      </c>
      <c r="X767" s="81" t="n">
        <f aca="false">Tabla_Simulada!Y767-Tabla_ValidaciónMétodo!Y767</f>
        <v>0</v>
      </c>
      <c r="Y767" s="81" t="n">
        <f aca="false">Tabla_Simulada!Z767-Tabla_ValidaciónMétodo!Z767</f>
        <v>0</v>
      </c>
      <c r="Z767" s="81" t="n">
        <f aca="false">Tabla_Simulada!AA767-Tabla_ValidaciónMétodo!AA767</f>
        <v>0</v>
      </c>
      <c r="AC767" s="91" t="n">
        <f aca="false">Tabla_Simulada!AD767-Tabla_ValidaciónMétodo!AD767</f>
        <v>0</v>
      </c>
      <c r="AD767" s="92" t="n">
        <f aca="false">Tabla_Simulada!AE767-Tabla_ValidaciónMétodo!AE767</f>
        <v>0</v>
      </c>
      <c r="AE767" s="93" t="n">
        <f aca="false">Tabla_Simulada!AF767-Tabla_ValidaciónMétodo!AF767</f>
        <v>0</v>
      </c>
      <c r="AF767" s="92" t="n">
        <f aca="false">Tabla_Simulada!AG767-Tabla_ValidaciónMétodo!AG767</f>
        <v>0</v>
      </c>
      <c r="AG767" s="92" t="n">
        <f aca="false">Tabla_Simulada!AH767-Tabla_ValidaciónMétodo!AH767</f>
        <v>0</v>
      </c>
      <c r="AH767" s="92" t="n">
        <f aca="false">Tabla_Simulada!AI767-Tabla_ValidaciónMétodo!AI767</f>
        <v>0</v>
      </c>
      <c r="AI767" s="92" t="n">
        <f aca="false">Tabla_Simulada!AJ767-Tabla_ValidaciónMétodo!AJ767</f>
        <v>0</v>
      </c>
      <c r="AJ767" s="92" t="n">
        <f aca="false">Tabla_Simulada!AK767-Tabla_ValidaciónMétodo!AK767</f>
        <v>0</v>
      </c>
      <c r="AK767" s="92" t="n">
        <f aca="false">Tabla_Simulada!AL767-Tabla_ValidaciónMétodo!AL767</f>
        <v>0</v>
      </c>
      <c r="AL767" s="92" t="n">
        <f aca="false">Tabla_Simulada!AM767-Tabla_ValidaciónMétodo!AM767</f>
        <v>0</v>
      </c>
      <c r="AM767" s="92" t="n">
        <f aca="false">Tabla_Simulada!AN767-Tabla_ValidaciónMétodo!AN767</f>
        <v>0</v>
      </c>
      <c r="AO767" s="94" t="n">
        <f aca="false">Tabla_Simulada!AP767-Tabla_ValidaciónMétodo!AP767</f>
        <v>0</v>
      </c>
      <c r="AP767" s="81" t="n">
        <f aca="false">Tabla_Simulada!AQ767-Tabla_ValidaciónMétodo!AQ767</f>
        <v>0</v>
      </c>
      <c r="AQ767" s="94" t="n">
        <f aca="false">Tabla_Simulada!AR767-Tabla_ValidaciónMétodo!AR767</f>
        <v>0</v>
      </c>
      <c r="AR767" s="81" t="n">
        <f aca="false">Tabla_Simulada!AS767-Tabla_ValidaciónMétodo!AS767</f>
        <v>0</v>
      </c>
      <c r="AS767" s="94" t="n">
        <f aca="false">Tabla_Simulada!AT767-Tabla_ValidaciónMétodo!AT767</f>
        <v>0</v>
      </c>
      <c r="AT767" s="81" t="n">
        <f aca="false">Tabla_Simulada!AU767-Tabla_ValidaciónMétodo!AU767</f>
        <v>0</v>
      </c>
      <c r="AU767" s="94" t="n">
        <f aca="false">Tabla_Simulada!AV767-Tabla_ValidaciónMétodo!AV767</f>
        <v>0</v>
      </c>
      <c r="AV767" s="81" t="n">
        <f aca="false">Tabla_Simulada!AW767-Tabla_ValidaciónMétodo!AW767</f>
        <v>0</v>
      </c>
      <c r="AW767" s="94" t="n">
        <f aca="false">Tabla_Simulada!AX767-Tabla_ValidaciónMétodo!AX767</f>
        <v>0</v>
      </c>
      <c r="AX767" s="81" t="n">
        <f aca="false">Tabla_Simulada!AY767-Tabla_ValidaciónMétodo!AY767</f>
        <v>0</v>
      </c>
    </row>
    <row r="768" customFormat="false" ht="13.8" hidden="false" customHeight="false" outlineLevel="0" collapsed="false">
      <c r="A768" s="89" t="s">
        <v>62</v>
      </c>
      <c r="B768" s="81" t="n">
        <f aca="false">Tabla_Simulada!B768-Tabla_ValidaciónMétodo!B768</f>
        <v>0</v>
      </c>
      <c r="C768" s="81" t="n">
        <f aca="false">Tabla_Simulada!C768-Tabla_ValidaciónMétodo!C768</f>
        <v>0</v>
      </c>
      <c r="D768" s="81" t="n">
        <f aca="false">Tabla_Simulada!D768-Tabla_ValidaciónMétodo!D768</f>
        <v>0</v>
      </c>
      <c r="E768" s="81" t="n">
        <f aca="false">Tabla_Simulada!E768-Tabla_ValidaciónMétodo!E768</f>
        <v>0</v>
      </c>
      <c r="F768" s="81" t="n">
        <f aca="false">Tabla_Simulada!F768-Tabla_ValidaciónMétodo!F768</f>
        <v>0</v>
      </c>
      <c r="G768" s="81" t="n">
        <f aca="false">Tabla_Simulada!G768-Tabla_ValidaciónMétodo!G768</f>
        <v>0</v>
      </c>
      <c r="H768" s="81" t="n">
        <f aca="false">Tabla_Simulada!H768-Tabla_ValidaciónMétodo!H768</f>
        <v>0</v>
      </c>
      <c r="I768" s="94" t="n">
        <f aca="false">Tabla_Simulada!I768-Tabla_ValidaciónMétodo!I768</f>
        <v>0</v>
      </c>
      <c r="J768" s="81" t="n">
        <f aca="false">Tabla_Simulada!J768-Tabla_ValidaciónMétodo!J768</f>
        <v>0</v>
      </c>
      <c r="K768" s="94" t="n">
        <f aca="false">Tabla_Simulada!K768-Tabla_ValidaciónMétodo!K768</f>
        <v>0</v>
      </c>
      <c r="L768" s="81" t="n">
        <f aca="false">Tabla_Simulada!L768-Tabla_ValidaciónMétodo!L768</f>
        <v>0</v>
      </c>
      <c r="M768" s="94" t="n">
        <f aca="false">Tabla_Simulada!M768-Tabla_ValidaciónMétodo!M768</f>
        <v>0</v>
      </c>
      <c r="N768" s="81" t="n">
        <f aca="false">Tabla_Simulada!N768-Tabla_ValidaciónMétodo!N768</f>
        <v>0</v>
      </c>
      <c r="O768" s="81" t="n">
        <f aca="false">Tabla_Simulada!O768-Tabla_ValidaciónMétodo!O768</f>
        <v>0</v>
      </c>
      <c r="P768" s="81" t="n">
        <f aca="false">Tabla_Simulada!P768-Tabla_ValidaciónMétodo!P768</f>
        <v>0</v>
      </c>
      <c r="Q768" s="81" t="n">
        <f aca="false">Tabla_Simulada!Q768-Tabla_ValidaciónMétodo!Q768</f>
        <v>0</v>
      </c>
      <c r="S768" s="81" t="n">
        <f aca="false">Tabla_Simulada!T768-Tabla_ValidaciónMétodo!T768</f>
        <v>0</v>
      </c>
      <c r="T768" s="81" t="n">
        <f aca="false">Tabla_Simulada!U768-Tabla_ValidaciónMétodo!U768</f>
        <v>0</v>
      </c>
      <c r="U768" s="81" t="n">
        <f aca="false">Tabla_Simulada!V768-Tabla_ValidaciónMétodo!V768</f>
        <v>0</v>
      </c>
      <c r="V768" s="81" t="n">
        <f aca="false">Tabla_Simulada!W768-Tabla_ValidaciónMétodo!W768</f>
        <v>0</v>
      </c>
      <c r="W768" s="81" t="n">
        <f aca="false">Tabla_Simulada!X768-Tabla_ValidaciónMétodo!X768</f>
        <v>0</v>
      </c>
      <c r="X768" s="81" t="n">
        <f aca="false">Tabla_Simulada!Y768-Tabla_ValidaciónMétodo!Y768</f>
        <v>0</v>
      </c>
      <c r="Y768" s="81" t="n">
        <f aca="false">Tabla_Simulada!Z768-Tabla_ValidaciónMétodo!Z768</f>
        <v>0</v>
      </c>
      <c r="Z768" s="81" t="n">
        <f aca="false">Tabla_Simulada!AA768-Tabla_ValidaciónMétodo!AA768</f>
        <v>0</v>
      </c>
      <c r="AC768" s="91" t="n">
        <f aca="false">Tabla_Simulada!AD768-Tabla_ValidaciónMétodo!AD768</f>
        <v>0</v>
      </c>
      <c r="AD768" s="92" t="n">
        <f aca="false">Tabla_Simulada!AE768-Tabla_ValidaciónMétodo!AE768</f>
        <v>0</v>
      </c>
      <c r="AE768" s="93" t="n">
        <f aca="false">Tabla_Simulada!AF768-Tabla_ValidaciónMétodo!AF768</f>
        <v>0</v>
      </c>
      <c r="AF768" s="92" t="n">
        <f aca="false">Tabla_Simulada!AG768-Tabla_ValidaciónMétodo!AG768</f>
        <v>0</v>
      </c>
      <c r="AG768" s="92" t="n">
        <f aca="false">Tabla_Simulada!AH768-Tabla_ValidaciónMétodo!AH768</f>
        <v>0</v>
      </c>
      <c r="AH768" s="92" t="n">
        <f aca="false">Tabla_Simulada!AI768-Tabla_ValidaciónMétodo!AI768</f>
        <v>0</v>
      </c>
      <c r="AI768" s="92" t="n">
        <f aca="false">Tabla_Simulada!AJ768-Tabla_ValidaciónMétodo!AJ768</f>
        <v>0</v>
      </c>
      <c r="AJ768" s="92" t="n">
        <f aca="false">Tabla_Simulada!AK768-Tabla_ValidaciónMétodo!AK768</f>
        <v>0</v>
      </c>
      <c r="AK768" s="92" t="n">
        <f aca="false">Tabla_Simulada!AL768-Tabla_ValidaciónMétodo!AL768</f>
        <v>0</v>
      </c>
      <c r="AL768" s="92" t="n">
        <f aca="false">Tabla_Simulada!AM768-Tabla_ValidaciónMétodo!AM768</f>
        <v>0</v>
      </c>
      <c r="AM768" s="92" t="n">
        <f aca="false">Tabla_Simulada!AN768-Tabla_ValidaciónMétodo!AN768</f>
        <v>0</v>
      </c>
      <c r="AO768" s="94" t="n">
        <f aca="false">Tabla_Simulada!AP768-Tabla_ValidaciónMétodo!AP768</f>
        <v>0</v>
      </c>
      <c r="AP768" s="81" t="n">
        <f aca="false">Tabla_Simulada!AQ768-Tabla_ValidaciónMétodo!AQ768</f>
        <v>0</v>
      </c>
      <c r="AQ768" s="94" t="n">
        <f aca="false">Tabla_Simulada!AR768-Tabla_ValidaciónMétodo!AR768</f>
        <v>0</v>
      </c>
      <c r="AR768" s="81" t="n">
        <f aca="false">Tabla_Simulada!AS768-Tabla_ValidaciónMétodo!AS768</f>
        <v>0</v>
      </c>
      <c r="AS768" s="94" t="n">
        <f aca="false">Tabla_Simulada!AT768-Tabla_ValidaciónMétodo!AT768</f>
        <v>0</v>
      </c>
      <c r="AT768" s="81" t="n">
        <f aca="false">Tabla_Simulada!AU768-Tabla_ValidaciónMétodo!AU768</f>
        <v>0</v>
      </c>
      <c r="AU768" s="94" t="n">
        <f aca="false">Tabla_Simulada!AV768-Tabla_ValidaciónMétodo!AV768</f>
        <v>0</v>
      </c>
      <c r="AV768" s="81" t="n">
        <f aca="false">Tabla_Simulada!AW768-Tabla_ValidaciónMétodo!AW768</f>
        <v>0</v>
      </c>
      <c r="AW768" s="94" t="n">
        <f aca="false">Tabla_Simulada!AX768-Tabla_ValidaciónMétodo!AX768</f>
        <v>0</v>
      </c>
      <c r="AX768" s="81" t="n">
        <f aca="false">Tabla_Simulada!AY768-Tabla_ValidaciónMétodo!AY768</f>
        <v>0</v>
      </c>
    </row>
    <row r="769" customFormat="false" ht="13.8" hidden="false" customHeight="false" outlineLevel="0" collapsed="false">
      <c r="A769" s="89" t="s">
        <v>63</v>
      </c>
      <c r="B769" s="81" t="n">
        <f aca="false">Tabla_Simulada!B769-Tabla_ValidaciónMétodo!B769</f>
        <v>0</v>
      </c>
      <c r="C769" s="81" t="n">
        <f aca="false">Tabla_Simulada!C769-Tabla_ValidaciónMétodo!C769</f>
        <v>0</v>
      </c>
      <c r="D769" s="81" t="n">
        <f aca="false">Tabla_Simulada!D769-Tabla_ValidaciónMétodo!D769</f>
        <v>0</v>
      </c>
      <c r="E769" s="81" t="n">
        <f aca="false">Tabla_Simulada!E769-Tabla_ValidaciónMétodo!E769</f>
        <v>0</v>
      </c>
      <c r="F769" s="81" t="n">
        <f aca="false">Tabla_Simulada!F769-Tabla_ValidaciónMétodo!F769</f>
        <v>0</v>
      </c>
      <c r="G769" s="81" t="n">
        <f aca="false">Tabla_Simulada!G769-Tabla_ValidaciónMétodo!G769</f>
        <v>0</v>
      </c>
      <c r="H769" s="81" t="n">
        <f aca="false">Tabla_Simulada!H769-Tabla_ValidaciónMétodo!H769</f>
        <v>0</v>
      </c>
      <c r="I769" s="94" t="n">
        <f aca="false">Tabla_Simulada!I769-Tabla_ValidaciónMétodo!I769</f>
        <v>0</v>
      </c>
      <c r="J769" s="81" t="n">
        <f aca="false">Tabla_Simulada!J769-Tabla_ValidaciónMétodo!J769</f>
        <v>0</v>
      </c>
      <c r="K769" s="94" t="n">
        <f aca="false">Tabla_Simulada!K769-Tabla_ValidaciónMétodo!K769</f>
        <v>0</v>
      </c>
      <c r="L769" s="81" t="n">
        <f aca="false">Tabla_Simulada!L769-Tabla_ValidaciónMétodo!L769</f>
        <v>0</v>
      </c>
      <c r="M769" s="94" t="n">
        <f aca="false">Tabla_Simulada!M769-Tabla_ValidaciónMétodo!M769</f>
        <v>0</v>
      </c>
      <c r="N769" s="81" t="n">
        <f aca="false">Tabla_Simulada!N769-Tabla_ValidaciónMétodo!N769</f>
        <v>0</v>
      </c>
      <c r="O769" s="81" t="n">
        <f aca="false">Tabla_Simulada!O769-Tabla_ValidaciónMétodo!O769</f>
        <v>0</v>
      </c>
      <c r="P769" s="81" t="n">
        <f aca="false">Tabla_Simulada!P769-Tabla_ValidaciónMétodo!P769</f>
        <v>0</v>
      </c>
      <c r="Q769" s="81" t="n">
        <f aca="false">Tabla_Simulada!Q769-Tabla_ValidaciónMétodo!Q769</f>
        <v>0</v>
      </c>
      <c r="S769" s="81" t="n">
        <f aca="false">Tabla_Simulada!T769-Tabla_ValidaciónMétodo!T769</f>
        <v>0</v>
      </c>
      <c r="T769" s="81" t="n">
        <f aca="false">Tabla_Simulada!U769-Tabla_ValidaciónMétodo!U769</f>
        <v>0</v>
      </c>
      <c r="U769" s="81" t="n">
        <f aca="false">Tabla_Simulada!V769-Tabla_ValidaciónMétodo!V769</f>
        <v>0</v>
      </c>
      <c r="V769" s="81" t="n">
        <f aca="false">Tabla_Simulada!W769-Tabla_ValidaciónMétodo!W769</f>
        <v>0</v>
      </c>
      <c r="W769" s="81" t="n">
        <f aca="false">Tabla_Simulada!X769-Tabla_ValidaciónMétodo!X769</f>
        <v>0</v>
      </c>
      <c r="X769" s="81" t="n">
        <f aca="false">Tabla_Simulada!Y769-Tabla_ValidaciónMétodo!Y769</f>
        <v>0</v>
      </c>
      <c r="Y769" s="81" t="n">
        <f aca="false">Tabla_Simulada!Z769-Tabla_ValidaciónMétodo!Z769</f>
        <v>0</v>
      </c>
      <c r="Z769" s="81" t="n">
        <f aca="false">Tabla_Simulada!AA769-Tabla_ValidaciónMétodo!AA769</f>
        <v>0</v>
      </c>
      <c r="AC769" s="91" t="n">
        <f aca="false">Tabla_Simulada!AD769-Tabla_ValidaciónMétodo!AD769</f>
        <v>0</v>
      </c>
      <c r="AD769" s="92" t="n">
        <f aca="false">Tabla_Simulada!AE769-Tabla_ValidaciónMétodo!AE769</f>
        <v>0</v>
      </c>
      <c r="AE769" s="93" t="n">
        <f aca="false">Tabla_Simulada!AF769-Tabla_ValidaciónMétodo!AF769</f>
        <v>0</v>
      </c>
      <c r="AF769" s="92" t="n">
        <f aca="false">Tabla_Simulada!AG769-Tabla_ValidaciónMétodo!AG769</f>
        <v>0</v>
      </c>
      <c r="AG769" s="92" t="n">
        <f aca="false">Tabla_Simulada!AH769-Tabla_ValidaciónMétodo!AH769</f>
        <v>0</v>
      </c>
      <c r="AH769" s="92" t="n">
        <f aca="false">Tabla_Simulada!AI769-Tabla_ValidaciónMétodo!AI769</f>
        <v>0</v>
      </c>
      <c r="AI769" s="92" t="n">
        <f aca="false">Tabla_Simulada!AJ769-Tabla_ValidaciónMétodo!AJ769</f>
        <v>0</v>
      </c>
      <c r="AJ769" s="92" t="n">
        <f aca="false">Tabla_Simulada!AK769-Tabla_ValidaciónMétodo!AK769</f>
        <v>0</v>
      </c>
      <c r="AK769" s="92" t="n">
        <f aca="false">Tabla_Simulada!AL769-Tabla_ValidaciónMétodo!AL769</f>
        <v>0</v>
      </c>
      <c r="AL769" s="92" t="n">
        <f aca="false">Tabla_Simulada!AM769-Tabla_ValidaciónMétodo!AM769</f>
        <v>0</v>
      </c>
      <c r="AM769" s="92" t="n">
        <f aca="false">Tabla_Simulada!AN769-Tabla_ValidaciónMétodo!AN769</f>
        <v>0</v>
      </c>
      <c r="AO769" s="94" t="n">
        <f aca="false">Tabla_Simulada!AP769-Tabla_ValidaciónMétodo!AP769</f>
        <v>0</v>
      </c>
      <c r="AP769" s="81" t="n">
        <f aca="false">Tabla_Simulada!AQ769-Tabla_ValidaciónMétodo!AQ769</f>
        <v>0</v>
      </c>
      <c r="AQ769" s="94" t="n">
        <f aca="false">Tabla_Simulada!AR769-Tabla_ValidaciónMétodo!AR769</f>
        <v>0</v>
      </c>
      <c r="AR769" s="81" t="n">
        <f aca="false">Tabla_Simulada!AS769-Tabla_ValidaciónMétodo!AS769</f>
        <v>0</v>
      </c>
      <c r="AS769" s="94" t="n">
        <f aca="false">Tabla_Simulada!AT769-Tabla_ValidaciónMétodo!AT769</f>
        <v>0</v>
      </c>
      <c r="AT769" s="81" t="n">
        <f aca="false">Tabla_Simulada!AU769-Tabla_ValidaciónMétodo!AU769</f>
        <v>0</v>
      </c>
      <c r="AU769" s="94" t="n">
        <f aca="false">Tabla_Simulada!AV769-Tabla_ValidaciónMétodo!AV769</f>
        <v>0</v>
      </c>
      <c r="AV769" s="81" t="n">
        <f aca="false">Tabla_Simulada!AW769-Tabla_ValidaciónMétodo!AW769</f>
        <v>0</v>
      </c>
      <c r="AW769" s="94" t="n">
        <f aca="false">Tabla_Simulada!AX769-Tabla_ValidaciónMétodo!AX769</f>
        <v>0</v>
      </c>
      <c r="AX769" s="81" t="n">
        <f aca="false">Tabla_Simulada!AY769-Tabla_ValidaciónMétodo!AY769</f>
        <v>0</v>
      </c>
    </row>
    <row r="770" customFormat="false" ht="13.8" hidden="false" customHeight="false" outlineLevel="0" collapsed="false">
      <c r="A770" s="89" t="s">
        <v>64</v>
      </c>
      <c r="B770" s="81" t="n">
        <f aca="false">Tabla_Simulada!B770-Tabla_ValidaciónMétodo!B770</f>
        <v>0</v>
      </c>
      <c r="C770" s="81" t="n">
        <f aca="false">Tabla_Simulada!C770-Tabla_ValidaciónMétodo!C770</f>
        <v>0</v>
      </c>
      <c r="D770" s="81" t="n">
        <f aca="false">Tabla_Simulada!D770-Tabla_ValidaciónMétodo!D770</f>
        <v>0</v>
      </c>
      <c r="E770" s="81" t="n">
        <f aca="false">Tabla_Simulada!E770-Tabla_ValidaciónMétodo!E770</f>
        <v>0</v>
      </c>
      <c r="F770" s="81" t="n">
        <f aca="false">Tabla_Simulada!F770-Tabla_ValidaciónMétodo!F770</f>
        <v>0</v>
      </c>
      <c r="G770" s="81" t="n">
        <f aca="false">Tabla_Simulada!G770-Tabla_ValidaciónMétodo!G770</f>
        <v>0</v>
      </c>
      <c r="H770" s="81" t="n">
        <f aca="false">Tabla_Simulada!H770-Tabla_ValidaciónMétodo!H770</f>
        <v>0</v>
      </c>
      <c r="I770" s="94" t="n">
        <f aca="false">Tabla_Simulada!I770-Tabla_ValidaciónMétodo!I770</f>
        <v>0</v>
      </c>
      <c r="J770" s="81" t="n">
        <f aca="false">Tabla_Simulada!J770-Tabla_ValidaciónMétodo!J770</f>
        <v>0</v>
      </c>
      <c r="K770" s="94" t="n">
        <f aca="false">Tabla_Simulada!K770-Tabla_ValidaciónMétodo!K770</f>
        <v>0</v>
      </c>
      <c r="L770" s="81" t="n">
        <f aca="false">Tabla_Simulada!L770-Tabla_ValidaciónMétodo!L770</f>
        <v>0</v>
      </c>
      <c r="M770" s="94" t="n">
        <f aca="false">Tabla_Simulada!M770-Tabla_ValidaciónMétodo!M770</f>
        <v>0</v>
      </c>
      <c r="N770" s="81" t="n">
        <f aca="false">Tabla_Simulada!N770-Tabla_ValidaciónMétodo!N770</f>
        <v>0</v>
      </c>
      <c r="O770" s="81" t="n">
        <f aca="false">Tabla_Simulada!O770-Tabla_ValidaciónMétodo!O770</f>
        <v>0</v>
      </c>
      <c r="P770" s="81" t="n">
        <f aca="false">Tabla_Simulada!P770-Tabla_ValidaciónMétodo!P770</f>
        <v>0</v>
      </c>
      <c r="Q770" s="81" t="n">
        <f aca="false">Tabla_Simulada!Q770-Tabla_ValidaciónMétodo!Q770</f>
        <v>0</v>
      </c>
      <c r="S770" s="81" t="n">
        <f aca="false">Tabla_Simulada!T770-Tabla_ValidaciónMétodo!T770</f>
        <v>0</v>
      </c>
      <c r="T770" s="81" t="n">
        <f aca="false">Tabla_Simulada!U770-Tabla_ValidaciónMétodo!U770</f>
        <v>0</v>
      </c>
      <c r="U770" s="81" t="n">
        <f aca="false">Tabla_Simulada!V770-Tabla_ValidaciónMétodo!V770</f>
        <v>0</v>
      </c>
      <c r="V770" s="81" t="n">
        <f aca="false">Tabla_Simulada!W770-Tabla_ValidaciónMétodo!W770</f>
        <v>0</v>
      </c>
      <c r="W770" s="81" t="n">
        <f aca="false">Tabla_Simulada!X770-Tabla_ValidaciónMétodo!X770</f>
        <v>0</v>
      </c>
      <c r="X770" s="81" t="n">
        <f aca="false">Tabla_Simulada!Y770-Tabla_ValidaciónMétodo!Y770</f>
        <v>0</v>
      </c>
      <c r="Y770" s="81" t="n">
        <f aca="false">Tabla_Simulada!Z770-Tabla_ValidaciónMétodo!Z770</f>
        <v>0</v>
      </c>
      <c r="Z770" s="81" t="n">
        <f aca="false">Tabla_Simulada!AA770-Tabla_ValidaciónMétodo!AA770</f>
        <v>0</v>
      </c>
      <c r="AC770" s="91" t="n">
        <f aca="false">Tabla_Simulada!AD770-Tabla_ValidaciónMétodo!AD770</f>
        <v>0</v>
      </c>
      <c r="AD770" s="92" t="n">
        <f aca="false">Tabla_Simulada!AE770-Tabla_ValidaciónMétodo!AE770</f>
        <v>0</v>
      </c>
      <c r="AE770" s="93" t="n">
        <f aca="false">Tabla_Simulada!AF770-Tabla_ValidaciónMétodo!AF770</f>
        <v>0</v>
      </c>
      <c r="AF770" s="92" t="n">
        <f aca="false">Tabla_Simulada!AG770-Tabla_ValidaciónMétodo!AG770</f>
        <v>0</v>
      </c>
      <c r="AG770" s="92" t="n">
        <f aca="false">Tabla_Simulada!AH770-Tabla_ValidaciónMétodo!AH770</f>
        <v>0</v>
      </c>
      <c r="AH770" s="92" t="n">
        <f aca="false">Tabla_Simulada!AI770-Tabla_ValidaciónMétodo!AI770</f>
        <v>0</v>
      </c>
      <c r="AI770" s="92" t="n">
        <f aca="false">Tabla_Simulada!AJ770-Tabla_ValidaciónMétodo!AJ770</f>
        <v>0</v>
      </c>
      <c r="AJ770" s="92" t="n">
        <f aca="false">Tabla_Simulada!AK770-Tabla_ValidaciónMétodo!AK770</f>
        <v>0</v>
      </c>
      <c r="AK770" s="92" t="n">
        <f aca="false">Tabla_Simulada!AL770-Tabla_ValidaciónMétodo!AL770</f>
        <v>0</v>
      </c>
      <c r="AL770" s="92" t="n">
        <f aca="false">Tabla_Simulada!AM770-Tabla_ValidaciónMétodo!AM770</f>
        <v>0</v>
      </c>
      <c r="AM770" s="92" t="n">
        <f aca="false">Tabla_Simulada!AN770-Tabla_ValidaciónMétodo!AN770</f>
        <v>0</v>
      </c>
      <c r="AO770" s="94" t="n">
        <f aca="false">Tabla_Simulada!AP770-Tabla_ValidaciónMétodo!AP770</f>
        <v>0</v>
      </c>
      <c r="AP770" s="81" t="n">
        <f aca="false">Tabla_Simulada!AQ770-Tabla_ValidaciónMétodo!AQ770</f>
        <v>0</v>
      </c>
      <c r="AQ770" s="94" t="n">
        <f aca="false">Tabla_Simulada!AR770-Tabla_ValidaciónMétodo!AR770</f>
        <v>0</v>
      </c>
      <c r="AR770" s="81" t="n">
        <f aca="false">Tabla_Simulada!AS770-Tabla_ValidaciónMétodo!AS770</f>
        <v>0</v>
      </c>
      <c r="AS770" s="94" t="n">
        <f aca="false">Tabla_Simulada!AT770-Tabla_ValidaciónMétodo!AT770</f>
        <v>0</v>
      </c>
      <c r="AT770" s="81" t="n">
        <f aca="false">Tabla_Simulada!AU770-Tabla_ValidaciónMétodo!AU770</f>
        <v>0</v>
      </c>
      <c r="AU770" s="94" t="n">
        <f aca="false">Tabla_Simulada!AV770-Tabla_ValidaciónMétodo!AV770</f>
        <v>0</v>
      </c>
      <c r="AV770" s="81" t="n">
        <f aca="false">Tabla_Simulada!AW770-Tabla_ValidaciónMétodo!AW770</f>
        <v>0</v>
      </c>
      <c r="AW770" s="94" t="n">
        <f aca="false">Tabla_Simulada!AX770-Tabla_ValidaciónMétodo!AX770</f>
        <v>0</v>
      </c>
      <c r="AX770" s="81" t="n">
        <f aca="false">Tabla_Simulada!AY770-Tabla_ValidaciónMétodo!AY770</f>
        <v>0</v>
      </c>
    </row>
    <row r="771" customFormat="false" ht="13.8" hidden="false" customHeight="false" outlineLevel="0" collapsed="false">
      <c r="A771" s="89" t="s">
        <v>65</v>
      </c>
      <c r="B771" s="81" t="n">
        <f aca="false">Tabla_Simulada!B771-Tabla_ValidaciónMétodo!B771</f>
        <v>0</v>
      </c>
      <c r="C771" s="81" t="n">
        <f aca="false">Tabla_Simulada!C771-Tabla_ValidaciónMétodo!C771</f>
        <v>0</v>
      </c>
      <c r="D771" s="81" t="n">
        <f aca="false">Tabla_Simulada!D771-Tabla_ValidaciónMétodo!D771</f>
        <v>0</v>
      </c>
      <c r="E771" s="81" t="n">
        <f aca="false">Tabla_Simulada!E771-Tabla_ValidaciónMétodo!E771</f>
        <v>0</v>
      </c>
      <c r="F771" s="81" t="n">
        <f aca="false">Tabla_Simulada!F771-Tabla_ValidaciónMétodo!F771</f>
        <v>0</v>
      </c>
      <c r="G771" s="81" t="n">
        <f aca="false">Tabla_Simulada!G771-Tabla_ValidaciónMétodo!G771</f>
        <v>0</v>
      </c>
      <c r="H771" s="81" t="n">
        <f aca="false">Tabla_Simulada!H771-Tabla_ValidaciónMétodo!H771</f>
        <v>0</v>
      </c>
      <c r="I771" s="94" t="n">
        <f aca="false">Tabla_Simulada!I771-Tabla_ValidaciónMétodo!I771</f>
        <v>0</v>
      </c>
      <c r="J771" s="81" t="n">
        <f aca="false">Tabla_Simulada!J771-Tabla_ValidaciónMétodo!J771</f>
        <v>0</v>
      </c>
      <c r="K771" s="94" t="n">
        <f aca="false">Tabla_Simulada!K771-Tabla_ValidaciónMétodo!K771</f>
        <v>0</v>
      </c>
      <c r="L771" s="81" t="n">
        <f aca="false">Tabla_Simulada!L771-Tabla_ValidaciónMétodo!L771</f>
        <v>0</v>
      </c>
      <c r="M771" s="94" t="n">
        <f aca="false">Tabla_Simulada!M771-Tabla_ValidaciónMétodo!M771</f>
        <v>0</v>
      </c>
      <c r="N771" s="81" t="n">
        <f aca="false">Tabla_Simulada!N771-Tabla_ValidaciónMétodo!N771</f>
        <v>0</v>
      </c>
      <c r="O771" s="81" t="n">
        <f aca="false">Tabla_Simulada!O771-Tabla_ValidaciónMétodo!O771</f>
        <v>0</v>
      </c>
      <c r="P771" s="81" t="n">
        <f aca="false">Tabla_Simulada!P771-Tabla_ValidaciónMétodo!P771</f>
        <v>0</v>
      </c>
      <c r="Q771" s="81" t="n">
        <f aca="false">Tabla_Simulada!Q771-Tabla_ValidaciónMétodo!Q771</f>
        <v>0</v>
      </c>
      <c r="S771" s="81" t="n">
        <f aca="false">Tabla_Simulada!T771-Tabla_ValidaciónMétodo!T771</f>
        <v>0</v>
      </c>
      <c r="T771" s="81" t="n">
        <f aca="false">Tabla_Simulada!U771-Tabla_ValidaciónMétodo!U771</f>
        <v>0</v>
      </c>
      <c r="U771" s="81" t="n">
        <f aca="false">Tabla_Simulada!V771-Tabla_ValidaciónMétodo!V771</f>
        <v>0</v>
      </c>
      <c r="V771" s="81" t="n">
        <f aca="false">Tabla_Simulada!W771-Tabla_ValidaciónMétodo!W771</f>
        <v>0</v>
      </c>
      <c r="W771" s="81" t="n">
        <f aca="false">Tabla_Simulada!X771-Tabla_ValidaciónMétodo!X771</f>
        <v>0</v>
      </c>
      <c r="X771" s="81" t="n">
        <f aca="false">Tabla_Simulada!Y771-Tabla_ValidaciónMétodo!Y771</f>
        <v>0</v>
      </c>
      <c r="Y771" s="81" t="n">
        <f aca="false">Tabla_Simulada!Z771-Tabla_ValidaciónMétodo!Z771</f>
        <v>0</v>
      </c>
      <c r="Z771" s="81" t="n">
        <f aca="false">Tabla_Simulada!AA771-Tabla_ValidaciónMétodo!AA771</f>
        <v>0</v>
      </c>
      <c r="AC771" s="91" t="n">
        <f aca="false">Tabla_Simulada!AD771-Tabla_ValidaciónMétodo!AD771</f>
        <v>0</v>
      </c>
      <c r="AD771" s="92" t="n">
        <f aca="false">Tabla_Simulada!AE771-Tabla_ValidaciónMétodo!AE771</f>
        <v>0</v>
      </c>
      <c r="AE771" s="93" t="n">
        <f aca="false">Tabla_Simulada!AF771-Tabla_ValidaciónMétodo!AF771</f>
        <v>0</v>
      </c>
      <c r="AF771" s="92" t="n">
        <f aca="false">Tabla_Simulada!AG771-Tabla_ValidaciónMétodo!AG771</f>
        <v>0</v>
      </c>
      <c r="AG771" s="92" t="n">
        <f aca="false">Tabla_Simulada!AH771-Tabla_ValidaciónMétodo!AH771</f>
        <v>0</v>
      </c>
      <c r="AH771" s="92" t="n">
        <f aca="false">Tabla_Simulada!AI771-Tabla_ValidaciónMétodo!AI771</f>
        <v>0</v>
      </c>
      <c r="AI771" s="92" t="n">
        <f aca="false">Tabla_Simulada!AJ771-Tabla_ValidaciónMétodo!AJ771</f>
        <v>0</v>
      </c>
      <c r="AJ771" s="92" t="n">
        <f aca="false">Tabla_Simulada!AK771-Tabla_ValidaciónMétodo!AK771</f>
        <v>0</v>
      </c>
      <c r="AK771" s="92" t="n">
        <f aca="false">Tabla_Simulada!AL771-Tabla_ValidaciónMétodo!AL771</f>
        <v>0</v>
      </c>
      <c r="AL771" s="92" t="n">
        <f aca="false">Tabla_Simulada!AM771-Tabla_ValidaciónMétodo!AM771</f>
        <v>0</v>
      </c>
      <c r="AM771" s="92" t="n">
        <f aca="false">Tabla_Simulada!AN771-Tabla_ValidaciónMétodo!AN771</f>
        <v>0</v>
      </c>
      <c r="AO771" s="94" t="n">
        <f aca="false">Tabla_Simulada!AP771-Tabla_ValidaciónMétodo!AP771</f>
        <v>0</v>
      </c>
      <c r="AP771" s="81" t="n">
        <f aca="false">Tabla_Simulada!AQ771-Tabla_ValidaciónMétodo!AQ771</f>
        <v>0</v>
      </c>
      <c r="AQ771" s="94" t="n">
        <f aca="false">Tabla_Simulada!AR771-Tabla_ValidaciónMétodo!AR771</f>
        <v>0</v>
      </c>
      <c r="AR771" s="81" t="n">
        <f aca="false">Tabla_Simulada!AS771-Tabla_ValidaciónMétodo!AS771</f>
        <v>0</v>
      </c>
      <c r="AS771" s="94" t="n">
        <f aca="false">Tabla_Simulada!AT771-Tabla_ValidaciónMétodo!AT771</f>
        <v>0</v>
      </c>
      <c r="AT771" s="81" t="n">
        <f aca="false">Tabla_Simulada!AU771-Tabla_ValidaciónMétodo!AU771</f>
        <v>0</v>
      </c>
      <c r="AU771" s="94" t="n">
        <f aca="false">Tabla_Simulada!AV771-Tabla_ValidaciónMétodo!AV771</f>
        <v>0</v>
      </c>
      <c r="AV771" s="81" t="n">
        <f aca="false">Tabla_Simulada!AW771-Tabla_ValidaciónMétodo!AW771</f>
        <v>0</v>
      </c>
      <c r="AW771" s="94" t="n">
        <f aca="false">Tabla_Simulada!AX771-Tabla_ValidaciónMétodo!AX771</f>
        <v>0</v>
      </c>
      <c r="AX771" s="81" t="n">
        <f aca="false">Tabla_Simulada!AY771-Tabla_ValidaciónMétodo!AY771</f>
        <v>0</v>
      </c>
    </row>
    <row r="772" customFormat="false" ht="13.8" hidden="false" customHeight="false" outlineLevel="0" collapsed="false">
      <c r="A772" s="89" t="s">
        <v>66</v>
      </c>
      <c r="B772" s="81" t="n">
        <f aca="false">Tabla_Simulada!B772-Tabla_ValidaciónMétodo!B772</f>
        <v>0</v>
      </c>
      <c r="C772" s="81" t="n">
        <f aca="false">Tabla_Simulada!C772-Tabla_ValidaciónMétodo!C772</f>
        <v>0</v>
      </c>
      <c r="D772" s="81" t="n">
        <f aca="false">Tabla_Simulada!D772-Tabla_ValidaciónMétodo!D772</f>
        <v>0</v>
      </c>
      <c r="E772" s="81" t="n">
        <f aca="false">Tabla_Simulada!E772-Tabla_ValidaciónMétodo!E772</f>
        <v>0</v>
      </c>
      <c r="F772" s="81" t="n">
        <f aca="false">Tabla_Simulada!F772-Tabla_ValidaciónMétodo!F772</f>
        <v>0</v>
      </c>
      <c r="G772" s="81" t="n">
        <f aca="false">Tabla_Simulada!G772-Tabla_ValidaciónMétodo!G772</f>
        <v>0</v>
      </c>
      <c r="H772" s="81" t="n">
        <f aca="false">Tabla_Simulada!H772-Tabla_ValidaciónMétodo!H772</f>
        <v>0</v>
      </c>
      <c r="I772" s="94" t="n">
        <f aca="false">Tabla_Simulada!I772-Tabla_ValidaciónMétodo!I772</f>
        <v>0</v>
      </c>
      <c r="J772" s="81" t="n">
        <f aca="false">Tabla_Simulada!J772-Tabla_ValidaciónMétodo!J772</f>
        <v>0</v>
      </c>
      <c r="K772" s="94" t="n">
        <f aca="false">Tabla_Simulada!K772-Tabla_ValidaciónMétodo!K772</f>
        <v>0</v>
      </c>
      <c r="L772" s="81" t="n">
        <f aca="false">Tabla_Simulada!L772-Tabla_ValidaciónMétodo!L772</f>
        <v>0</v>
      </c>
      <c r="M772" s="94" t="n">
        <f aca="false">Tabla_Simulada!M772-Tabla_ValidaciónMétodo!M772</f>
        <v>0</v>
      </c>
      <c r="N772" s="81" t="n">
        <f aca="false">Tabla_Simulada!N772-Tabla_ValidaciónMétodo!N772</f>
        <v>0</v>
      </c>
      <c r="O772" s="81" t="n">
        <f aca="false">Tabla_Simulada!O772-Tabla_ValidaciónMétodo!O772</f>
        <v>0</v>
      </c>
      <c r="P772" s="81" t="n">
        <f aca="false">Tabla_Simulada!P772-Tabla_ValidaciónMétodo!P772</f>
        <v>0</v>
      </c>
      <c r="Q772" s="81" t="n">
        <f aca="false">Tabla_Simulada!Q772-Tabla_ValidaciónMétodo!Q772</f>
        <v>0</v>
      </c>
      <c r="S772" s="81" t="n">
        <f aca="false">Tabla_Simulada!T772-Tabla_ValidaciónMétodo!T772</f>
        <v>0</v>
      </c>
      <c r="T772" s="81" t="n">
        <f aca="false">Tabla_Simulada!U772-Tabla_ValidaciónMétodo!U772</f>
        <v>0</v>
      </c>
      <c r="U772" s="81" t="n">
        <f aca="false">Tabla_Simulada!V772-Tabla_ValidaciónMétodo!V772</f>
        <v>0</v>
      </c>
      <c r="V772" s="81" t="n">
        <f aca="false">Tabla_Simulada!W772-Tabla_ValidaciónMétodo!W772</f>
        <v>0</v>
      </c>
      <c r="W772" s="81" t="n">
        <f aca="false">Tabla_Simulada!X772-Tabla_ValidaciónMétodo!X772</f>
        <v>0</v>
      </c>
      <c r="X772" s="81" t="n">
        <f aca="false">Tabla_Simulada!Y772-Tabla_ValidaciónMétodo!Y772</f>
        <v>0</v>
      </c>
      <c r="Y772" s="81" t="n">
        <f aca="false">Tabla_Simulada!Z772-Tabla_ValidaciónMétodo!Z772</f>
        <v>0</v>
      </c>
      <c r="Z772" s="81" t="n">
        <f aca="false">Tabla_Simulada!AA772-Tabla_ValidaciónMétodo!AA772</f>
        <v>0</v>
      </c>
      <c r="AC772" s="91" t="n">
        <f aca="false">Tabla_Simulada!AD772-Tabla_ValidaciónMétodo!AD772</f>
        <v>0</v>
      </c>
      <c r="AD772" s="92" t="n">
        <f aca="false">Tabla_Simulada!AE772-Tabla_ValidaciónMétodo!AE772</f>
        <v>0</v>
      </c>
      <c r="AE772" s="93" t="n">
        <f aca="false">Tabla_Simulada!AF772-Tabla_ValidaciónMétodo!AF772</f>
        <v>0</v>
      </c>
      <c r="AF772" s="92" t="n">
        <f aca="false">Tabla_Simulada!AG772-Tabla_ValidaciónMétodo!AG772</f>
        <v>0</v>
      </c>
      <c r="AG772" s="92" t="n">
        <f aca="false">Tabla_Simulada!AH772-Tabla_ValidaciónMétodo!AH772</f>
        <v>0</v>
      </c>
      <c r="AH772" s="92" t="n">
        <f aca="false">Tabla_Simulada!AI772-Tabla_ValidaciónMétodo!AI772</f>
        <v>0</v>
      </c>
      <c r="AI772" s="92" t="n">
        <f aca="false">Tabla_Simulada!AJ772-Tabla_ValidaciónMétodo!AJ772</f>
        <v>0</v>
      </c>
      <c r="AJ772" s="92" t="n">
        <f aca="false">Tabla_Simulada!AK772-Tabla_ValidaciónMétodo!AK772</f>
        <v>0</v>
      </c>
      <c r="AK772" s="92" t="n">
        <f aca="false">Tabla_Simulada!AL772-Tabla_ValidaciónMétodo!AL772</f>
        <v>0</v>
      </c>
      <c r="AL772" s="92" t="n">
        <f aca="false">Tabla_Simulada!AM772-Tabla_ValidaciónMétodo!AM772</f>
        <v>0</v>
      </c>
      <c r="AM772" s="92" t="n">
        <f aca="false">Tabla_Simulada!AN772-Tabla_ValidaciónMétodo!AN772</f>
        <v>0</v>
      </c>
      <c r="AO772" s="94" t="n">
        <f aca="false">Tabla_Simulada!AP772-Tabla_ValidaciónMétodo!AP772</f>
        <v>0</v>
      </c>
      <c r="AP772" s="81" t="n">
        <f aca="false">Tabla_Simulada!AQ772-Tabla_ValidaciónMétodo!AQ772</f>
        <v>0</v>
      </c>
      <c r="AQ772" s="94" t="n">
        <f aca="false">Tabla_Simulada!AR772-Tabla_ValidaciónMétodo!AR772</f>
        <v>0</v>
      </c>
      <c r="AR772" s="81" t="n">
        <f aca="false">Tabla_Simulada!AS772-Tabla_ValidaciónMétodo!AS772</f>
        <v>0</v>
      </c>
      <c r="AS772" s="94" t="n">
        <f aca="false">Tabla_Simulada!AT772-Tabla_ValidaciónMétodo!AT772</f>
        <v>0</v>
      </c>
      <c r="AT772" s="81" t="n">
        <f aca="false">Tabla_Simulada!AU772-Tabla_ValidaciónMétodo!AU772</f>
        <v>0</v>
      </c>
      <c r="AU772" s="94" t="n">
        <f aca="false">Tabla_Simulada!AV772-Tabla_ValidaciónMétodo!AV772</f>
        <v>0</v>
      </c>
      <c r="AV772" s="81" t="n">
        <f aca="false">Tabla_Simulada!AW772-Tabla_ValidaciónMétodo!AW772</f>
        <v>0</v>
      </c>
      <c r="AW772" s="94" t="n">
        <f aca="false">Tabla_Simulada!AX772-Tabla_ValidaciónMétodo!AX772</f>
        <v>0</v>
      </c>
      <c r="AX772" s="81" t="n">
        <f aca="false">Tabla_Simulada!AY772-Tabla_ValidaciónMétodo!AY772</f>
        <v>0</v>
      </c>
    </row>
    <row r="773" customFormat="false" ht="13.8" hidden="false" customHeight="false" outlineLevel="0" collapsed="false">
      <c r="A773" s="89" t="s">
        <v>67</v>
      </c>
      <c r="B773" s="81" t="n">
        <f aca="false">Tabla_Simulada!B773-Tabla_ValidaciónMétodo!B773</f>
        <v>0</v>
      </c>
      <c r="C773" s="81" t="n">
        <f aca="false">Tabla_Simulada!C773-Tabla_ValidaciónMétodo!C773</f>
        <v>0</v>
      </c>
      <c r="D773" s="81" t="n">
        <f aca="false">Tabla_Simulada!D773-Tabla_ValidaciónMétodo!D773</f>
        <v>0</v>
      </c>
      <c r="E773" s="81" t="n">
        <f aca="false">Tabla_Simulada!E773-Tabla_ValidaciónMétodo!E773</f>
        <v>0</v>
      </c>
      <c r="F773" s="81" t="n">
        <f aca="false">Tabla_Simulada!F773-Tabla_ValidaciónMétodo!F773</f>
        <v>0</v>
      </c>
      <c r="G773" s="81" t="n">
        <f aca="false">Tabla_Simulada!G773-Tabla_ValidaciónMétodo!G773</f>
        <v>0</v>
      </c>
      <c r="H773" s="81" t="n">
        <f aca="false">Tabla_Simulada!H773-Tabla_ValidaciónMétodo!H773</f>
        <v>0</v>
      </c>
      <c r="I773" s="94" t="n">
        <f aca="false">Tabla_Simulada!I773-Tabla_ValidaciónMétodo!I773</f>
        <v>0</v>
      </c>
      <c r="J773" s="81" t="n">
        <f aca="false">Tabla_Simulada!J773-Tabla_ValidaciónMétodo!J773</f>
        <v>0</v>
      </c>
      <c r="K773" s="94" t="n">
        <f aca="false">Tabla_Simulada!K773-Tabla_ValidaciónMétodo!K773</f>
        <v>0</v>
      </c>
      <c r="L773" s="81" t="n">
        <f aca="false">Tabla_Simulada!L773-Tabla_ValidaciónMétodo!L773</f>
        <v>0</v>
      </c>
      <c r="M773" s="94" t="n">
        <f aca="false">Tabla_Simulada!M773-Tabla_ValidaciónMétodo!M773</f>
        <v>0</v>
      </c>
      <c r="N773" s="81" t="n">
        <f aca="false">Tabla_Simulada!N773-Tabla_ValidaciónMétodo!N773</f>
        <v>0</v>
      </c>
      <c r="O773" s="81" t="n">
        <f aca="false">Tabla_Simulada!O773-Tabla_ValidaciónMétodo!O773</f>
        <v>0</v>
      </c>
      <c r="P773" s="81" t="n">
        <f aca="false">Tabla_Simulada!P773-Tabla_ValidaciónMétodo!P773</f>
        <v>0</v>
      </c>
      <c r="Q773" s="81" t="n">
        <f aca="false">Tabla_Simulada!Q773-Tabla_ValidaciónMétodo!Q773</f>
        <v>0</v>
      </c>
      <c r="S773" s="81" t="n">
        <f aca="false">Tabla_Simulada!T773-Tabla_ValidaciónMétodo!T773</f>
        <v>0</v>
      </c>
      <c r="T773" s="81" t="n">
        <f aca="false">Tabla_Simulada!U773-Tabla_ValidaciónMétodo!U773</f>
        <v>0</v>
      </c>
      <c r="U773" s="81" t="n">
        <f aca="false">Tabla_Simulada!V773-Tabla_ValidaciónMétodo!V773</f>
        <v>0</v>
      </c>
      <c r="V773" s="81" t="n">
        <f aca="false">Tabla_Simulada!W773-Tabla_ValidaciónMétodo!W773</f>
        <v>0</v>
      </c>
      <c r="W773" s="81" t="n">
        <f aca="false">Tabla_Simulada!X773-Tabla_ValidaciónMétodo!X773</f>
        <v>0</v>
      </c>
      <c r="X773" s="81" t="n">
        <f aca="false">Tabla_Simulada!Y773-Tabla_ValidaciónMétodo!Y773</f>
        <v>0</v>
      </c>
      <c r="Y773" s="81" t="n">
        <f aca="false">Tabla_Simulada!Z773-Tabla_ValidaciónMétodo!Z773</f>
        <v>0</v>
      </c>
      <c r="Z773" s="81" t="n">
        <f aca="false">Tabla_Simulada!AA773-Tabla_ValidaciónMétodo!AA773</f>
        <v>0</v>
      </c>
      <c r="AC773" s="91" t="n">
        <f aca="false">Tabla_Simulada!AD773-Tabla_ValidaciónMétodo!AD773</f>
        <v>0</v>
      </c>
      <c r="AD773" s="92" t="n">
        <f aca="false">Tabla_Simulada!AE773-Tabla_ValidaciónMétodo!AE773</f>
        <v>0</v>
      </c>
      <c r="AE773" s="93" t="n">
        <f aca="false">Tabla_Simulada!AF773-Tabla_ValidaciónMétodo!AF773</f>
        <v>0</v>
      </c>
      <c r="AF773" s="92" t="n">
        <f aca="false">Tabla_Simulada!AG773-Tabla_ValidaciónMétodo!AG773</f>
        <v>0</v>
      </c>
      <c r="AG773" s="92" t="n">
        <f aca="false">Tabla_Simulada!AH773-Tabla_ValidaciónMétodo!AH773</f>
        <v>0</v>
      </c>
      <c r="AH773" s="92" t="n">
        <f aca="false">Tabla_Simulada!AI773-Tabla_ValidaciónMétodo!AI773</f>
        <v>0</v>
      </c>
      <c r="AI773" s="92" t="n">
        <f aca="false">Tabla_Simulada!AJ773-Tabla_ValidaciónMétodo!AJ773</f>
        <v>0</v>
      </c>
      <c r="AJ773" s="92" t="n">
        <f aca="false">Tabla_Simulada!AK773-Tabla_ValidaciónMétodo!AK773</f>
        <v>0</v>
      </c>
      <c r="AK773" s="92" t="n">
        <f aca="false">Tabla_Simulada!AL773-Tabla_ValidaciónMétodo!AL773</f>
        <v>0</v>
      </c>
      <c r="AL773" s="92" t="n">
        <f aca="false">Tabla_Simulada!AM773-Tabla_ValidaciónMétodo!AM773</f>
        <v>0</v>
      </c>
      <c r="AM773" s="92" t="n">
        <f aca="false">Tabla_Simulada!AN773-Tabla_ValidaciónMétodo!AN773</f>
        <v>0</v>
      </c>
      <c r="AO773" s="94" t="n">
        <f aca="false">Tabla_Simulada!AP773-Tabla_ValidaciónMétodo!AP773</f>
        <v>0</v>
      </c>
      <c r="AP773" s="81" t="n">
        <f aca="false">Tabla_Simulada!AQ773-Tabla_ValidaciónMétodo!AQ773</f>
        <v>0</v>
      </c>
      <c r="AQ773" s="94" t="n">
        <f aca="false">Tabla_Simulada!AR773-Tabla_ValidaciónMétodo!AR773</f>
        <v>0</v>
      </c>
      <c r="AR773" s="81" t="n">
        <f aca="false">Tabla_Simulada!AS773-Tabla_ValidaciónMétodo!AS773</f>
        <v>0</v>
      </c>
      <c r="AS773" s="94" t="n">
        <f aca="false">Tabla_Simulada!AT773-Tabla_ValidaciónMétodo!AT773</f>
        <v>0</v>
      </c>
      <c r="AT773" s="81" t="n">
        <f aca="false">Tabla_Simulada!AU773-Tabla_ValidaciónMétodo!AU773</f>
        <v>0</v>
      </c>
      <c r="AU773" s="94" t="n">
        <f aca="false">Tabla_Simulada!AV773-Tabla_ValidaciónMétodo!AV773</f>
        <v>0</v>
      </c>
      <c r="AV773" s="81" t="n">
        <f aca="false">Tabla_Simulada!AW773-Tabla_ValidaciónMétodo!AW773</f>
        <v>0</v>
      </c>
      <c r="AW773" s="94" t="n">
        <f aca="false">Tabla_Simulada!AX773-Tabla_ValidaciónMétodo!AX773</f>
        <v>0</v>
      </c>
      <c r="AX773" s="81" t="n">
        <f aca="false">Tabla_Simulada!AY773-Tabla_ValidaciónMétodo!AY773</f>
        <v>0</v>
      </c>
    </row>
    <row r="774" customFormat="false" ht="13.8" hidden="false" customHeight="false" outlineLevel="0" collapsed="false">
      <c r="A774" s="89" t="s">
        <v>68</v>
      </c>
      <c r="B774" s="81" t="n">
        <f aca="false">Tabla_Simulada!B774-Tabla_ValidaciónMétodo!B774</f>
        <v>0</v>
      </c>
      <c r="C774" s="81" t="n">
        <f aca="false">Tabla_Simulada!C774-Tabla_ValidaciónMétodo!C774</f>
        <v>0</v>
      </c>
      <c r="D774" s="81" t="n">
        <f aca="false">Tabla_Simulada!D774-Tabla_ValidaciónMétodo!D774</f>
        <v>0</v>
      </c>
      <c r="E774" s="81" t="n">
        <f aca="false">Tabla_Simulada!E774-Tabla_ValidaciónMétodo!E774</f>
        <v>0</v>
      </c>
      <c r="F774" s="81" t="n">
        <f aca="false">Tabla_Simulada!F774-Tabla_ValidaciónMétodo!F774</f>
        <v>0</v>
      </c>
      <c r="G774" s="81" t="n">
        <f aca="false">Tabla_Simulada!G774-Tabla_ValidaciónMétodo!G774</f>
        <v>0</v>
      </c>
      <c r="H774" s="81" t="n">
        <f aca="false">Tabla_Simulada!H774-Tabla_ValidaciónMétodo!H774</f>
        <v>0</v>
      </c>
      <c r="I774" s="94" t="n">
        <f aca="false">Tabla_Simulada!I774-Tabla_ValidaciónMétodo!I774</f>
        <v>0</v>
      </c>
      <c r="J774" s="81" t="n">
        <f aca="false">Tabla_Simulada!J774-Tabla_ValidaciónMétodo!J774</f>
        <v>0</v>
      </c>
      <c r="K774" s="94" t="n">
        <f aca="false">Tabla_Simulada!K774-Tabla_ValidaciónMétodo!K774</f>
        <v>0</v>
      </c>
      <c r="L774" s="81" t="n">
        <f aca="false">Tabla_Simulada!L774-Tabla_ValidaciónMétodo!L774</f>
        <v>0</v>
      </c>
      <c r="M774" s="94" t="n">
        <f aca="false">Tabla_Simulada!M774-Tabla_ValidaciónMétodo!M774</f>
        <v>0</v>
      </c>
      <c r="N774" s="81" t="n">
        <f aca="false">Tabla_Simulada!N774-Tabla_ValidaciónMétodo!N774</f>
        <v>0</v>
      </c>
      <c r="O774" s="81" t="n">
        <f aca="false">Tabla_Simulada!O774-Tabla_ValidaciónMétodo!O774</f>
        <v>0</v>
      </c>
      <c r="P774" s="81" t="n">
        <f aca="false">Tabla_Simulada!P774-Tabla_ValidaciónMétodo!P774</f>
        <v>0</v>
      </c>
      <c r="Q774" s="81" t="n">
        <f aca="false">Tabla_Simulada!Q774-Tabla_ValidaciónMétodo!Q774</f>
        <v>0</v>
      </c>
      <c r="S774" s="81" t="n">
        <f aca="false">Tabla_Simulada!T774-Tabla_ValidaciónMétodo!T774</f>
        <v>0</v>
      </c>
      <c r="T774" s="81" t="n">
        <f aca="false">Tabla_Simulada!U774-Tabla_ValidaciónMétodo!U774</f>
        <v>0</v>
      </c>
      <c r="U774" s="81" t="n">
        <f aca="false">Tabla_Simulada!V774-Tabla_ValidaciónMétodo!V774</f>
        <v>0</v>
      </c>
      <c r="V774" s="81" t="n">
        <f aca="false">Tabla_Simulada!W774-Tabla_ValidaciónMétodo!W774</f>
        <v>0</v>
      </c>
      <c r="W774" s="81" t="n">
        <f aca="false">Tabla_Simulada!X774-Tabla_ValidaciónMétodo!X774</f>
        <v>0</v>
      </c>
      <c r="X774" s="81" t="n">
        <f aca="false">Tabla_Simulada!Y774-Tabla_ValidaciónMétodo!Y774</f>
        <v>0</v>
      </c>
      <c r="Y774" s="81" t="n">
        <f aca="false">Tabla_Simulada!Z774-Tabla_ValidaciónMétodo!Z774</f>
        <v>0</v>
      </c>
      <c r="Z774" s="81" t="n">
        <f aca="false">Tabla_Simulada!AA774-Tabla_ValidaciónMétodo!AA774</f>
        <v>0</v>
      </c>
      <c r="AC774" s="91" t="n">
        <f aca="false">Tabla_Simulada!AD774-Tabla_ValidaciónMétodo!AD774</f>
        <v>0</v>
      </c>
      <c r="AD774" s="92" t="n">
        <f aca="false">Tabla_Simulada!AE774-Tabla_ValidaciónMétodo!AE774</f>
        <v>0</v>
      </c>
      <c r="AE774" s="93" t="n">
        <f aca="false">Tabla_Simulada!AF774-Tabla_ValidaciónMétodo!AF774</f>
        <v>0</v>
      </c>
      <c r="AF774" s="92" t="n">
        <f aca="false">Tabla_Simulada!AG774-Tabla_ValidaciónMétodo!AG774</f>
        <v>0</v>
      </c>
      <c r="AG774" s="92" t="n">
        <f aca="false">Tabla_Simulada!AH774-Tabla_ValidaciónMétodo!AH774</f>
        <v>0</v>
      </c>
      <c r="AH774" s="92" t="n">
        <f aca="false">Tabla_Simulada!AI774-Tabla_ValidaciónMétodo!AI774</f>
        <v>0</v>
      </c>
      <c r="AI774" s="92" t="n">
        <f aca="false">Tabla_Simulada!AJ774-Tabla_ValidaciónMétodo!AJ774</f>
        <v>0</v>
      </c>
      <c r="AJ774" s="92" t="n">
        <f aca="false">Tabla_Simulada!AK774-Tabla_ValidaciónMétodo!AK774</f>
        <v>0</v>
      </c>
      <c r="AK774" s="92" t="n">
        <f aca="false">Tabla_Simulada!AL774-Tabla_ValidaciónMétodo!AL774</f>
        <v>0</v>
      </c>
      <c r="AL774" s="92" t="n">
        <f aca="false">Tabla_Simulada!AM774-Tabla_ValidaciónMétodo!AM774</f>
        <v>0</v>
      </c>
      <c r="AM774" s="92" t="n">
        <f aca="false">Tabla_Simulada!AN774-Tabla_ValidaciónMétodo!AN774</f>
        <v>0</v>
      </c>
      <c r="AO774" s="94" t="n">
        <f aca="false">Tabla_Simulada!AP774-Tabla_ValidaciónMétodo!AP774</f>
        <v>0</v>
      </c>
      <c r="AP774" s="81" t="n">
        <f aca="false">Tabla_Simulada!AQ774-Tabla_ValidaciónMétodo!AQ774</f>
        <v>0</v>
      </c>
      <c r="AQ774" s="94" t="n">
        <f aca="false">Tabla_Simulada!AR774-Tabla_ValidaciónMétodo!AR774</f>
        <v>0</v>
      </c>
      <c r="AR774" s="81" t="n">
        <f aca="false">Tabla_Simulada!AS774-Tabla_ValidaciónMétodo!AS774</f>
        <v>0</v>
      </c>
      <c r="AS774" s="94" t="n">
        <f aca="false">Tabla_Simulada!AT774-Tabla_ValidaciónMétodo!AT774</f>
        <v>0</v>
      </c>
      <c r="AT774" s="81" t="n">
        <f aca="false">Tabla_Simulada!AU774-Tabla_ValidaciónMétodo!AU774</f>
        <v>0</v>
      </c>
      <c r="AU774" s="94" t="n">
        <f aca="false">Tabla_Simulada!AV774-Tabla_ValidaciónMétodo!AV774</f>
        <v>0</v>
      </c>
      <c r="AV774" s="81" t="n">
        <f aca="false">Tabla_Simulada!AW774-Tabla_ValidaciónMétodo!AW774</f>
        <v>0</v>
      </c>
      <c r="AW774" s="94" t="n">
        <f aca="false">Tabla_Simulada!AX774-Tabla_ValidaciónMétodo!AX774</f>
        <v>0</v>
      </c>
      <c r="AX774" s="81" t="n">
        <f aca="false">Tabla_Simulada!AY774-Tabla_ValidaciónMétodo!AY774</f>
        <v>0</v>
      </c>
    </row>
    <row r="775" customFormat="false" ht="13.8" hidden="false" customHeight="false" outlineLevel="0" collapsed="false">
      <c r="A775" s="104" t="s">
        <v>71</v>
      </c>
      <c r="B775" s="108" t="n">
        <f aca="false">Tabla_Simulada!B775-Tabla_ValidaciónMétodo!B775</f>
        <v>0</v>
      </c>
      <c r="C775" s="108" t="n">
        <f aca="false">Tabla_Simulada!C775-Tabla_ValidaciónMétodo!C775</f>
        <v>0</v>
      </c>
      <c r="D775" s="108" t="n">
        <f aca="false">Tabla_Simulada!D775-Tabla_ValidaciónMétodo!D775</f>
        <v>0</v>
      </c>
      <c r="E775" s="108" t="n">
        <f aca="false">Tabla_Simulada!E775-Tabla_ValidaciónMétodo!E775</f>
        <v>0</v>
      </c>
      <c r="F775" s="108" t="n">
        <f aca="false">Tabla_Simulada!F775-Tabla_ValidaciónMétodo!F775</f>
        <v>0</v>
      </c>
      <c r="G775" s="108" t="n">
        <f aca="false">Tabla_Simulada!G775-Tabla_ValidaciónMétodo!G775</f>
        <v>0</v>
      </c>
      <c r="H775" s="108" t="n">
        <f aca="false">Tabla_Simulada!H775-Tabla_ValidaciónMétodo!H775</f>
        <v>0</v>
      </c>
      <c r="I775" s="116" t="n">
        <f aca="false">Tabla_Simulada!I775-Tabla_ValidaciónMétodo!I775</f>
        <v>0</v>
      </c>
      <c r="J775" s="108" t="n">
        <f aca="false">Tabla_Simulada!J775-Tabla_ValidaciónMétodo!J775</f>
        <v>0</v>
      </c>
      <c r="K775" s="116" t="n">
        <f aca="false">Tabla_Simulada!K775-Tabla_ValidaciónMétodo!K775</f>
        <v>0</v>
      </c>
      <c r="L775" s="108" t="n">
        <f aca="false">Tabla_Simulada!L775-Tabla_ValidaciónMétodo!L775</f>
        <v>0</v>
      </c>
      <c r="M775" s="116" t="n">
        <f aca="false">Tabla_Simulada!M775-Tabla_ValidaciónMétodo!M775</f>
        <v>0</v>
      </c>
      <c r="N775" s="108" t="n">
        <f aca="false">Tabla_Simulada!N775-Tabla_ValidaciónMétodo!N775</f>
        <v>0</v>
      </c>
      <c r="O775" s="108" t="n">
        <f aca="false">Tabla_Simulada!P775-Tabla_ValidaciónMétodo!P775</f>
        <v>0</v>
      </c>
      <c r="P775" s="108" t="n">
        <f aca="false">Tabla_Simulada!Q775-Tabla_ValidaciónMétodo!Q775</f>
        <v>0</v>
      </c>
      <c r="Q775" s="108" t="n">
        <f aca="false">Tabla_Simulada!R775-Tabla_ValidaciónMétodo!R775</f>
        <v>0</v>
      </c>
      <c r="S775" s="108" t="n">
        <f aca="false">Tabla_Simulada!T775-Tabla_ValidaciónMétodo!T775</f>
        <v>0</v>
      </c>
      <c r="T775" s="108" t="n">
        <f aca="false">Tabla_Simulada!U775-Tabla_ValidaciónMétodo!U775</f>
        <v>0</v>
      </c>
      <c r="U775" s="108" t="n">
        <f aca="false">Tabla_Simulada!V775-Tabla_ValidaciónMétodo!V775</f>
        <v>0</v>
      </c>
      <c r="V775" s="108" t="n">
        <f aca="false">Tabla_Simulada!W775-Tabla_ValidaciónMétodo!W775</f>
        <v>0</v>
      </c>
      <c r="W775" s="108" t="n">
        <f aca="false">Tabla_Simulada!X775-Tabla_ValidaciónMétodo!X775</f>
        <v>0</v>
      </c>
      <c r="X775" s="108" t="n">
        <f aca="false">Tabla_Simulada!Y775-Tabla_ValidaciónMétodo!Y775</f>
        <v>0</v>
      </c>
      <c r="Y775" s="108" t="n">
        <f aca="false">Tabla_Simulada!Z775-Tabla_ValidaciónMétodo!Z775</f>
        <v>0</v>
      </c>
      <c r="Z775" s="108" t="n">
        <f aca="false">Tabla_Simulada!AA775-Tabla_ValidaciónMétodo!AA775</f>
        <v>0</v>
      </c>
      <c r="AB775" s="112" t="s">
        <v>295</v>
      </c>
      <c r="AC775" s="112" t="n">
        <f aca="false">Tabla_Simulada!AD775-Tabla_ValidaciónMétodo!AD775</f>
        <v>0</v>
      </c>
      <c r="AD775" s="111"/>
      <c r="AE775" s="113" t="n">
        <f aca="false">Tabla_Simulada!AF775-Tabla_ValidaciónMétodo!AF775</f>
        <v>0</v>
      </c>
      <c r="AF775" s="111"/>
      <c r="AG775" s="114" t="n">
        <f aca="false">Tabla_Simulada!AH775-Tabla_ValidaciónMétodo!AH775</f>
        <v>0</v>
      </c>
      <c r="AH775" s="111"/>
      <c r="AI775" s="114" t="n">
        <f aca="false">Tabla_Simulada!AJ775-Tabla_ValidaciónMétodo!AJ775</f>
        <v>0</v>
      </c>
      <c r="AJ775" s="111"/>
      <c r="AK775" s="114" t="n">
        <f aca="false">Tabla_Simulada!AL775-Tabla_ValidaciónMétodo!AL775</f>
        <v>0</v>
      </c>
      <c r="AL775" s="115"/>
      <c r="AM775" s="114" t="n">
        <f aca="false">Tabla_Simulada!AN775-Tabla_ValidaciónMétodo!AN775</f>
        <v>0</v>
      </c>
      <c r="AO775" s="116" t="n">
        <f aca="false">Tabla_Simulada!AP775-Tabla_ValidaciónMétodo!AP775</f>
        <v>0</v>
      </c>
      <c r="AP775" s="108" t="n">
        <f aca="false">Tabla_Simulada!AQ775-Tabla_ValidaciónMétodo!AQ775</f>
        <v>0</v>
      </c>
      <c r="AQ775" s="116" t="n">
        <f aca="false">Tabla_Simulada!AR775-Tabla_ValidaciónMétodo!AR775</f>
        <v>0</v>
      </c>
      <c r="AR775" s="108" t="n">
        <f aca="false">Tabla_Simulada!AS775-Tabla_ValidaciónMétodo!AS775</f>
        <v>0</v>
      </c>
      <c r="AS775" s="116" t="n">
        <f aca="false">Tabla_Simulada!AT775-Tabla_ValidaciónMétodo!AT775</f>
        <v>0</v>
      </c>
      <c r="AT775" s="108" t="n">
        <f aca="false">Tabla_Simulada!AU775-Tabla_ValidaciónMétodo!AU775</f>
        <v>0</v>
      </c>
      <c r="AU775" s="116" t="n">
        <f aca="false">Tabla_Simulada!AV775-Tabla_ValidaciónMétodo!AV775</f>
        <v>0</v>
      </c>
      <c r="AV775" s="108" t="n">
        <f aca="false">Tabla_Simulada!AW775-Tabla_ValidaciónMétodo!AW775</f>
        <v>0</v>
      </c>
      <c r="AW775" s="116" t="n">
        <f aca="false">Tabla_Simulada!AX775-Tabla_ValidaciónMétodo!AX775</f>
        <v>0</v>
      </c>
      <c r="AX775" s="108" t="n">
        <f aca="false">Tabla_Simulada!AY775-Tabla_ValidaciónMétodo!AY775</f>
        <v>0</v>
      </c>
    </row>
    <row r="776" customFormat="false" ht="13.8" hidden="false" customHeight="false" outlineLevel="0" collapsed="false">
      <c r="A776" s="57" t="s">
        <v>72</v>
      </c>
      <c r="AB776" s="112" t="s">
        <v>296</v>
      </c>
      <c r="AC776" s="112" t="n">
        <f aca="false">Tabla_Simulada!AD776-Tabla_ValidaciónMétodo!AD776</f>
        <v>0</v>
      </c>
      <c r="AD776" s="111"/>
      <c r="AE776" s="113" t="n">
        <f aca="false">Tabla_Simulada!AF776-Tabla_ValidaciónMétodo!AF776</f>
        <v>0</v>
      </c>
      <c r="AF776" s="111"/>
      <c r="AG776" s="114" t="n">
        <f aca="false">Tabla_Simulada!AH776-Tabla_ValidaciónMétodo!AH776</f>
        <v>0</v>
      </c>
      <c r="AH776" s="111"/>
      <c r="AI776" s="114" t="n">
        <f aca="false">Tabla_Simulada!AJ776-Tabla_ValidaciónMétodo!AJ776</f>
        <v>0</v>
      </c>
      <c r="AJ776" s="111"/>
      <c r="AK776" s="114" t="n">
        <f aca="false">Tabla_Simulada!AL776-Tabla_ValidaciónMétodo!AL776</f>
        <v>0</v>
      </c>
      <c r="AL776" s="111"/>
      <c r="AM776" s="114"/>
    </row>
    <row r="777" customFormat="false" ht="13.8" hidden="false" customHeight="false" outlineLevel="0" collapsed="false">
      <c r="A777" s="57" t="s">
        <v>196</v>
      </c>
    </row>
    <row r="781" customFormat="false" ht="13.8" hidden="false" customHeight="false" outlineLevel="0" collapsed="false">
      <c r="A781" s="16" t="str">
        <f aca="false">"Tabla " &amp; TEXT((ROW()+24) / 35, "0")</f>
        <v>Tabla 23</v>
      </c>
      <c r="B781" s="16"/>
      <c r="C781" s="16"/>
      <c r="D781" s="16"/>
      <c r="E781" s="16"/>
      <c r="F781" s="16"/>
      <c r="G781" s="16"/>
      <c r="H781" s="16"/>
      <c r="I781" s="16"/>
      <c r="J781" s="16"/>
      <c r="S781" s="189"/>
      <c r="T781" s="189"/>
      <c r="U781" s="189"/>
      <c r="V781" s="189"/>
      <c r="W781" s="189"/>
      <c r="X781" s="189"/>
      <c r="Y781" s="189"/>
      <c r="Z781" s="189"/>
    </row>
    <row r="782" customFormat="false" ht="13.8" hidden="false" customHeight="false" outlineLevel="0" collapsed="false">
      <c r="A782" s="16" t="s">
        <v>268</v>
      </c>
      <c r="B782" s="16"/>
      <c r="C782" s="16"/>
      <c r="D782" s="16"/>
      <c r="E782" s="16"/>
      <c r="F782" s="16"/>
      <c r="G782" s="16"/>
      <c r="H782" s="16"/>
      <c r="I782" s="16"/>
      <c r="J782" s="16"/>
      <c r="S782" s="189"/>
      <c r="T782" s="189"/>
      <c r="U782" s="189"/>
      <c r="V782" s="189"/>
      <c r="W782" s="189"/>
      <c r="X782" s="189"/>
      <c r="Y782" s="189"/>
      <c r="Z782" s="189"/>
    </row>
    <row r="783" customFormat="false" ht="15.8" hidden="false" customHeight="true" outlineLevel="0" collapsed="false">
      <c r="A783" s="66" t="s">
        <v>30</v>
      </c>
      <c r="B783" s="136" t="s">
        <v>275</v>
      </c>
      <c r="C783" s="136"/>
      <c r="D783" s="136"/>
      <c r="E783" s="136"/>
      <c r="F783" s="136"/>
      <c r="G783" s="136"/>
      <c r="H783" s="136"/>
      <c r="I783" s="69" t="s">
        <v>32</v>
      </c>
      <c r="J783" s="69" t="s">
        <v>33</v>
      </c>
      <c r="K783" s="69" t="s">
        <v>276</v>
      </c>
      <c r="L783" s="69" t="s">
        <v>277</v>
      </c>
      <c r="M783" s="69" t="s">
        <v>278</v>
      </c>
      <c r="N783" s="69" t="s">
        <v>34</v>
      </c>
      <c r="O783" s="69" t="s">
        <v>280</v>
      </c>
      <c r="P783" s="69" t="s">
        <v>281</v>
      </c>
      <c r="Q783" s="69" t="s">
        <v>282</v>
      </c>
      <c r="S783" s="136" t="s">
        <v>275</v>
      </c>
      <c r="T783" s="136"/>
      <c r="U783" s="136"/>
      <c r="V783" s="136"/>
      <c r="W783" s="136"/>
      <c r="X783" s="136"/>
      <c r="Y783" s="136"/>
      <c r="Z783" s="136"/>
      <c r="AC783" s="73" t="s">
        <v>284</v>
      </c>
      <c r="AD783" s="73"/>
      <c r="AE783" s="73" t="s">
        <v>285</v>
      </c>
      <c r="AF783" s="73"/>
      <c r="AG783" s="73" t="s">
        <v>286</v>
      </c>
      <c r="AH783" s="73"/>
      <c r="AI783" s="73" t="s">
        <v>287</v>
      </c>
      <c r="AJ783" s="73"/>
      <c r="AK783" s="73" t="s">
        <v>288</v>
      </c>
      <c r="AL783" s="73"/>
      <c r="AM783" s="74" t="s">
        <v>289</v>
      </c>
      <c r="AO783" s="73" t="s">
        <v>284</v>
      </c>
      <c r="AP783" s="73"/>
      <c r="AQ783" s="73" t="s">
        <v>285</v>
      </c>
      <c r="AR783" s="73"/>
      <c r="AS783" s="73" t="s">
        <v>286</v>
      </c>
      <c r="AT783" s="73"/>
      <c r="AU783" s="73" t="s">
        <v>287</v>
      </c>
      <c r="AV783" s="73"/>
      <c r="AW783" s="74" t="s">
        <v>288</v>
      </c>
      <c r="AX783" s="74"/>
    </row>
    <row r="784" customFormat="false" ht="37.75" hidden="false" customHeight="false" outlineLevel="0" collapsed="false">
      <c r="A784" s="66"/>
      <c r="B784" s="137" t="s">
        <v>222</v>
      </c>
      <c r="C784" s="137" t="s">
        <v>223</v>
      </c>
      <c r="D784" s="137" t="s">
        <v>224</v>
      </c>
      <c r="E784" s="137" t="s">
        <v>225</v>
      </c>
      <c r="F784" s="137" t="s">
        <v>226</v>
      </c>
      <c r="G784" s="137" t="s">
        <v>227</v>
      </c>
      <c r="H784" s="137" t="s">
        <v>228</v>
      </c>
      <c r="I784" s="69"/>
      <c r="J784" s="69"/>
      <c r="K784" s="69"/>
      <c r="L784" s="69"/>
      <c r="M784" s="69"/>
      <c r="N784" s="69"/>
      <c r="O784" s="69"/>
      <c r="P784" s="69"/>
      <c r="Q784" s="69"/>
      <c r="S784" s="137" t="s">
        <v>222</v>
      </c>
      <c r="T784" s="137" t="s">
        <v>223</v>
      </c>
      <c r="U784" s="137" t="s">
        <v>224</v>
      </c>
      <c r="V784" s="137" t="s">
        <v>225</v>
      </c>
      <c r="W784" s="137" t="s">
        <v>226</v>
      </c>
      <c r="X784" s="137" t="s">
        <v>227</v>
      </c>
      <c r="Y784" s="137" t="s">
        <v>228</v>
      </c>
      <c r="Z784" s="69" t="s">
        <v>43</v>
      </c>
      <c r="AC784" s="73" t="s">
        <v>290</v>
      </c>
      <c r="AD784" s="73" t="s">
        <v>291</v>
      </c>
      <c r="AE784" s="73" t="s">
        <v>290</v>
      </c>
      <c r="AF784" s="73" t="s">
        <v>291</v>
      </c>
      <c r="AG784" s="73" t="s">
        <v>290</v>
      </c>
      <c r="AH784" s="73" t="s">
        <v>291</v>
      </c>
      <c r="AI784" s="73" t="s">
        <v>290</v>
      </c>
      <c r="AJ784" s="73" t="s">
        <v>291</v>
      </c>
      <c r="AK784" s="73" t="s">
        <v>290</v>
      </c>
      <c r="AL784" s="73" t="s">
        <v>291</v>
      </c>
      <c r="AM784" s="75" t="s">
        <v>292</v>
      </c>
      <c r="AO784" s="73" t="s">
        <v>293</v>
      </c>
      <c r="AP784" s="73" t="s">
        <v>294</v>
      </c>
      <c r="AQ784" s="73" t="s">
        <v>293</v>
      </c>
      <c r="AR784" s="73" t="s">
        <v>294</v>
      </c>
      <c r="AS784" s="73" t="s">
        <v>293</v>
      </c>
      <c r="AT784" s="73" t="s">
        <v>294</v>
      </c>
      <c r="AU784" s="73" t="s">
        <v>293</v>
      </c>
      <c r="AV784" s="73" t="s">
        <v>294</v>
      </c>
      <c r="AW784" s="73" t="s">
        <v>293</v>
      </c>
      <c r="AX784" s="75" t="s">
        <v>294</v>
      </c>
      <c r="AY784" s="138" t="s">
        <v>298</v>
      </c>
    </row>
    <row r="785" customFormat="false" ht="13.8" hidden="false" customHeight="false" outlineLevel="0" collapsed="false">
      <c r="A785" s="76" t="s">
        <v>44</v>
      </c>
      <c r="B785" s="79" t="n">
        <f aca="false">Tabla_Simulada!B785-Tabla_ValidaciónMétodo!B785</f>
        <v>0</v>
      </c>
      <c r="C785" s="79" t="n">
        <f aca="false">Tabla_Simulada!C785-Tabla_ValidaciónMétodo!C785</f>
        <v>0</v>
      </c>
      <c r="D785" s="79" t="n">
        <f aca="false">Tabla_Simulada!D785-Tabla_ValidaciónMétodo!D785</f>
        <v>0</v>
      </c>
      <c r="E785" s="79" t="n">
        <f aca="false">Tabla_Simulada!E785-Tabla_ValidaciónMétodo!E785</f>
        <v>0</v>
      </c>
      <c r="F785" s="79" t="n">
        <f aca="false">Tabla_Simulada!F785-Tabla_ValidaciónMétodo!F785</f>
        <v>0</v>
      </c>
      <c r="G785" s="79" t="n">
        <f aca="false">Tabla_Simulada!G785-Tabla_ValidaciónMétodo!G785</f>
        <v>0</v>
      </c>
      <c r="H785" s="79" t="n">
        <f aca="false">Tabla_Simulada!H785-Tabla_ValidaciónMétodo!H785</f>
        <v>0</v>
      </c>
      <c r="I785" s="88" t="n">
        <f aca="false">Tabla_Simulada!I785-Tabla_ValidaciónMétodo!I785</f>
        <v>0</v>
      </c>
      <c r="J785" s="79" t="n">
        <f aca="false">Tabla_Simulada!J785-Tabla_ValidaciónMétodo!J785</f>
        <v>0</v>
      </c>
      <c r="K785" s="88" t="n">
        <f aca="false">Tabla_Simulada!K785-Tabla_ValidaciónMétodo!K785</f>
        <v>0</v>
      </c>
      <c r="L785" s="81" t="n">
        <f aca="false">Tabla_Simulada!L785-Tabla_ValidaciónMétodo!L785</f>
        <v>0</v>
      </c>
      <c r="M785" s="94" t="n">
        <f aca="false">Tabla_Simulada!M785-Tabla_ValidaciónMétodo!M785</f>
        <v>0</v>
      </c>
      <c r="N785" s="81" t="n">
        <f aca="false">Tabla_Simulada!N785-Tabla_ValidaciónMétodo!N785</f>
        <v>0</v>
      </c>
      <c r="O785" s="81" t="n">
        <f aca="false">Tabla_Simulada!O785-Tabla_ValidaciónMétodo!O785</f>
        <v>0</v>
      </c>
      <c r="P785" s="81" t="n">
        <f aca="false">Tabla_Simulada!P785-Tabla_ValidaciónMétodo!P785</f>
        <v>0</v>
      </c>
      <c r="Q785" s="81" t="n">
        <f aca="false">Tabla_Simulada!Q785-Tabla_ValidaciónMétodo!Q785</f>
        <v>0</v>
      </c>
      <c r="S785" s="79" t="n">
        <f aca="false">Tabla_Simulada!T785-Tabla_ValidaciónMétodo!T785</f>
        <v>0</v>
      </c>
      <c r="T785" s="79" t="n">
        <f aca="false">Tabla_Simulada!U785-Tabla_ValidaciónMétodo!U785</f>
        <v>0</v>
      </c>
      <c r="U785" s="79" t="n">
        <f aca="false">Tabla_Simulada!V785-Tabla_ValidaciónMétodo!V785</f>
        <v>0</v>
      </c>
      <c r="V785" s="79" t="n">
        <f aca="false">Tabla_Simulada!W785-Tabla_ValidaciónMétodo!W785</f>
        <v>0</v>
      </c>
      <c r="W785" s="79" t="n">
        <f aca="false">Tabla_Simulada!X785-Tabla_ValidaciónMétodo!X785</f>
        <v>0</v>
      </c>
      <c r="X785" s="79" t="n">
        <f aca="false">Tabla_Simulada!Y785-Tabla_ValidaciónMétodo!Y785</f>
        <v>0</v>
      </c>
      <c r="Y785" s="79" t="n">
        <f aca="false">Tabla_Simulada!Z785-Tabla_ValidaciónMétodo!Z785</f>
        <v>0</v>
      </c>
      <c r="Z785" s="79" t="n">
        <f aca="false">Tabla_Simulada!AA785-Tabla_ValidaciónMétodo!AA785</f>
        <v>0</v>
      </c>
      <c r="AC785" s="85" t="n">
        <f aca="false">Tabla_Simulada!AD785-Tabla_ValidaciónMétodo!AD785</f>
        <v>0</v>
      </c>
      <c r="AD785" s="86" t="n">
        <f aca="false">Tabla_Simulada!AE785-Tabla_ValidaciónMétodo!AE785</f>
        <v>0</v>
      </c>
      <c r="AE785" s="87" t="n">
        <f aca="false">Tabla_Simulada!AF785-Tabla_ValidaciónMétodo!AF785</f>
        <v>0</v>
      </c>
      <c r="AF785" s="86" t="n">
        <f aca="false">Tabla_Simulada!AG785-Tabla_ValidaciónMétodo!AG785</f>
        <v>0</v>
      </c>
      <c r="AG785" s="86" t="n">
        <f aca="false">Tabla_Simulada!AH785-Tabla_ValidaciónMétodo!AH785</f>
        <v>0</v>
      </c>
      <c r="AH785" s="86" t="n">
        <f aca="false">Tabla_Simulada!AI785-Tabla_ValidaciónMétodo!AI785</f>
        <v>0</v>
      </c>
      <c r="AI785" s="86" t="n">
        <f aca="false">Tabla_Simulada!AJ785-Tabla_ValidaciónMétodo!AJ785</f>
        <v>0</v>
      </c>
      <c r="AJ785" s="86" t="n">
        <f aca="false">Tabla_Simulada!AK785-Tabla_ValidaciónMétodo!AK785</f>
        <v>0</v>
      </c>
      <c r="AK785" s="86" t="n">
        <f aca="false">Tabla_Simulada!AL785-Tabla_ValidaciónMétodo!AL785</f>
        <v>0</v>
      </c>
      <c r="AL785" s="86" t="n">
        <f aca="false">Tabla_Simulada!AM785-Tabla_ValidaciónMétodo!AM785</f>
        <v>0</v>
      </c>
      <c r="AM785" s="86" t="n">
        <f aca="false">Tabla_Simulada!AN785-Tabla_ValidaciónMétodo!AN785</f>
        <v>0</v>
      </c>
      <c r="AO785" s="88" t="n">
        <f aca="false">Tabla_Simulada!AP785-Tabla_ValidaciónMétodo!AP785</f>
        <v>0</v>
      </c>
      <c r="AP785" s="79" t="n">
        <f aca="false">Tabla_Simulada!AQ785-Tabla_ValidaciónMétodo!AQ785</f>
        <v>0</v>
      </c>
      <c r="AQ785" s="88" t="n">
        <f aca="false">Tabla_Simulada!AR785-Tabla_ValidaciónMétodo!AR785</f>
        <v>0</v>
      </c>
      <c r="AR785" s="79" t="n">
        <f aca="false">Tabla_Simulada!AS785-Tabla_ValidaciónMétodo!AS785</f>
        <v>0</v>
      </c>
      <c r="AS785" s="88" t="n">
        <f aca="false">Tabla_Simulada!AT785-Tabla_ValidaciónMétodo!AT785</f>
        <v>0</v>
      </c>
      <c r="AT785" s="79" t="n">
        <f aca="false">Tabla_Simulada!AU785-Tabla_ValidaciónMétodo!AU785</f>
        <v>0</v>
      </c>
      <c r="AU785" s="88" t="n">
        <f aca="false">Tabla_Simulada!AV785-Tabla_ValidaciónMétodo!AV785</f>
        <v>0</v>
      </c>
      <c r="AV785" s="79" t="n">
        <f aca="false">Tabla_Simulada!AW785-Tabla_ValidaciónMétodo!AW785</f>
        <v>0</v>
      </c>
      <c r="AW785" s="88" t="n">
        <f aca="false">Tabla_Simulada!AX785-Tabla_ValidaciónMétodo!AX785</f>
        <v>0</v>
      </c>
      <c r="AX785" s="79" t="n">
        <f aca="false">Tabla_Simulada!AY785-Tabla_ValidaciónMétodo!AY785</f>
        <v>0</v>
      </c>
    </row>
    <row r="786" customFormat="false" ht="13.8" hidden="false" customHeight="false" outlineLevel="0" collapsed="false">
      <c r="A786" s="89" t="s">
        <v>45</v>
      </c>
      <c r="B786" s="81" t="n">
        <f aca="false">Tabla_Simulada!B786-Tabla_ValidaciónMétodo!B786</f>
        <v>0</v>
      </c>
      <c r="C786" s="81" t="n">
        <f aca="false">Tabla_Simulada!C786-Tabla_ValidaciónMétodo!C786</f>
        <v>0</v>
      </c>
      <c r="D786" s="81" t="n">
        <f aca="false">Tabla_Simulada!D786-Tabla_ValidaciónMétodo!D786</f>
        <v>0</v>
      </c>
      <c r="E786" s="81" t="n">
        <f aca="false">Tabla_Simulada!E786-Tabla_ValidaciónMétodo!E786</f>
        <v>0</v>
      </c>
      <c r="F786" s="81" t="n">
        <f aca="false">Tabla_Simulada!F786-Tabla_ValidaciónMétodo!F786</f>
        <v>0</v>
      </c>
      <c r="G786" s="81" t="n">
        <f aca="false">Tabla_Simulada!G786-Tabla_ValidaciónMétodo!G786</f>
        <v>0</v>
      </c>
      <c r="H786" s="81" t="n">
        <f aca="false">Tabla_Simulada!H786-Tabla_ValidaciónMétodo!H786</f>
        <v>0</v>
      </c>
      <c r="I786" s="94" t="n">
        <f aca="false">Tabla_Simulada!I786-Tabla_ValidaciónMétodo!I786</f>
        <v>0</v>
      </c>
      <c r="J786" s="81" t="n">
        <f aca="false">Tabla_Simulada!J786-Tabla_ValidaciónMétodo!J786</f>
        <v>0</v>
      </c>
      <c r="K786" s="94" t="n">
        <f aca="false">Tabla_Simulada!K786-Tabla_ValidaciónMétodo!K786</f>
        <v>0</v>
      </c>
      <c r="L786" s="81" t="n">
        <f aca="false">Tabla_Simulada!L786-Tabla_ValidaciónMétodo!L786</f>
        <v>0</v>
      </c>
      <c r="M786" s="94" t="n">
        <f aca="false">Tabla_Simulada!M786-Tabla_ValidaciónMétodo!M786</f>
        <v>0</v>
      </c>
      <c r="N786" s="81" t="n">
        <f aca="false">Tabla_Simulada!N786-Tabla_ValidaciónMétodo!N786</f>
        <v>0</v>
      </c>
      <c r="O786" s="81" t="n">
        <f aca="false">Tabla_Simulada!O786-Tabla_ValidaciónMétodo!O786</f>
        <v>0</v>
      </c>
      <c r="P786" s="81" t="n">
        <f aca="false">Tabla_Simulada!P786-Tabla_ValidaciónMétodo!P786</f>
        <v>0</v>
      </c>
      <c r="Q786" s="81" t="n">
        <f aca="false">Tabla_Simulada!Q786-Tabla_ValidaciónMétodo!Q786</f>
        <v>0</v>
      </c>
      <c r="S786" s="81" t="n">
        <f aca="false">Tabla_Simulada!T786-Tabla_ValidaciónMétodo!T786</f>
        <v>0</v>
      </c>
      <c r="T786" s="81" t="n">
        <f aca="false">Tabla_Simulada!U786-Tabla_ValidaciónMétodo!U786</f>
        <v>0</v>
      </c>
      <c r="U786" s="81" t="n">
        <f aca="false">Tabla_Simulada!V786-Tabla_ValidaciónMétodo!V786</f>
        <v>0</v>
      </c>
      <c r="V786" s="81" t="n">
        <f aca="false">Tabla_Simulada!W786-Tabla_ValidaciónMétodo!W786</f>
        <v>0</v>
      </c>
      <c r="W786" s="81" t="n">
        <f aca="false">Tabla_Simulada!X786-Tabla_ValidaciónMétodo!X786</f>
        <v>0</v>
      </c>
      <c r="X786" s="81" t="n">
        <f aca="false">Tabla_Simulada!Y786-Tabla_ValidaciónMétodo!Y786</f>
        <v>0</v>
      </c>
      <c r="Y786" s="81" t="n">
        <f aca="false">Tabla_Simulada!Z786-Tabla_ValidaciónMétodo!Z786</f>
        <v>0</v>
      </c>
      <c r="Z786" s="81" t="n">
        <f aca="false">Tabla_Simulada!AA786-Tabla_ValidaciónMétodo!AA786</f>
        <v>0</v>
      </c>
      <c r="AC786" s="91" t="n">
        <f aca="false">Tabla_Simulada!AD786-Tabla_ValidaciónMétodo!AD786</f>
        <v>0</v>
      </c>
      <c r="AD786" s="92" t="n">
        <f aca="false">Tabla_Simulada!AE786-Tabla_ValidaciónMétodo!AE786</f>
        <v>0</v>
      </c>
      <c r="AE786" s="93" t="n">
        <f aca="false">Tabla_Simulada!AF786-Tabla_ValidaciónMétodo!AF786</f>
        <v>0</v>
      </c>
      <c r="AF786" s="92" t="n">
        <f aca="false">Tabla_Simulada!AG786-Tabla_ValidaciónMétodo!AG786</f>
        <v>0</v>
      </c>
      <c r="AG786" s="92" t="n">
        <f aca="false">Tabla_Simulada!AH786-Tabla_ValidaciónMétodo!AH786</f>
        <v>0</v>
      </c>
      <c r="AH786" s="92" t="n">
        <f aca="false">Tabla_Simulada!AI786-Tabla_ValidaciónMétodo!AI786</f>
        <v>0</v>
      </c>
      <c r="AI786" s="92" t="n">
        <f aca="false">Tabla_Simulada!AJ786-Tabla_ValidaciónMétodo!AJ786</f>
        <v>0</v>
      </c>
      <c r="AJ786" s="92" t="n">
        <f aca="false">Tabla_Simulada!AK786-Tabla_ValidaciónMétodo!AK786</f>
        <v>0</v>
      </c>
      <c r="AK786" s="92" t="n">
        <f aca="false">Tabla_Simulada!AL786-Tabla_ValidaciónMétodo!AL786</f>
        <v>0</v>
      </c>
      <c r="AL786" s="92" t="n">
        <f aca="false">Tabla_Simulada!AM786-Tabla_ValidaciónMétodo!AM786</f>
        <v>0</v>
      </c>
      <c r="AM786" s="92" t="n">
        <f aca="false">Tabla_Simulada!AN786-Tabla_ValidaciónMétodo!AN786</f>
        <v>0</v>
      </c>
      <c r="AO786" s="94" t="n">
        <f aca="false">Tabla_Simulada!AP786-Tabla_ValidaciónMétodo!AP786</f>
        <v>0</v>
      </c>
      <c r="AP786" s="81" t="n">
        <f aca="false">Tabla_Simulada!AQ786-Tabla_ValidaciónMétodo!AQ786</f>
        <v>0</v>
      </c>
      <c r="AQ786" s="94" t="n">
        <f aca="false">Tabla_Simulada!AR786-Tabla_ValidaciónMétodo!AR786</f>
        <v>0</v>
      </c>
      <c r="AR786" s="81" t="n">
        <f aca="false">Tabla_Simulada!AS786-Tabla_ValidaciónMétodo!AS786</f>
        <v>0</v>
      </c>
      <c r="AS786" s="94" t="n">
        <f aca="false">Tabla_Simulada!AT786-Tabla_ValidaciónMétodo!AT786</f>
        <v>0</v>
      </c>
      <c r="AT786" s="81" t="n">
        <f aca="false">Tabla_Simulada!AU786-Tabla_ValidaciónMétodo!AU786</f>
        <v>0</v>
      </c>
      <c r="AU786" s="94" t="n">
        <f aca="false">Tabla_Simulada!AV786-Tabla_ValidaciónMétodo!AV786</f>
        <v>0</v>
      </c>
      <c r="AV786" s="81" t="n">
        <f aca="false">Tabla_Simulada!AW786-Tabla_ValidaciónMétodo!AW786</f>
        <v>0</v>
      </c>
      <c r="AW786" s="94" t="n">
        <f aca="false">Tabla_Simulada!AX786-Tabla_ValidaciónMétodo!AX786</f>
        <v>0</v>
      </c>
      <c r="AX786" s="81" t="n">
        <f aca="false">Tabla_Simulada!AY786-Tabla_ValidaciónMétodo!AY786</f>
        <v>0</v>
      </c>
    </row>
    <row r="787" customFormat="false" ht="13.8" hidden="false" customHeight="false" outlineLevel="0" collapsed="false">
      <c r="A787" s="89" t="s">
        <v>46</v>
      </c>
      <c r="B787" s="81" t="n">
        <f aca="false">Tabla_Simulada!B787-Tabla_ValidaciónMétodo!B787</f>
        <v>0</v>
      </c>
      <c r="C787" s="81" t="n">
        <f aca="false">Tabla_Simulada!C787-Tabla_ValidaciónMétodo!C787</f>
        <v>0</v>
      </c>
      <c r="D787" s="81" t="n">
        <f aca="false">Tabla_Simulada!D787-Tabla_ValidaciónMétodo!D787</f>
        <v>0</v>
      </c>
      <c r="E787" s="81" t="n">
        <f aca="false">Tabla_Simulada!E787-Tabla_ValidaciónMétodo!E787</f>
        <v>0</v>
      </c>
      <c r="F787" s="81" t="n">
        <f aca="false">Tabla_Simulada!F787-Tabla_ValidaciónMétodo!F787</f>
        <v>0</v>
      </c>
      <c r="G787" s="81" t="n">
        <f aca="false">Tabla_Simulada!G787-Tabla_ValidaciónMétodo!G787</f>
        <v>0</v>
      </c>
      <c r="H787" s="81" t="n">
        <f aca="false">Tabla_Simulada!H787-Tabla_ValidaciónMétodo!H787</f>
        <v>0</v>
      </c>
      <c r="I787" s="94" t="n">
        <f aca="false">Tabla_Simulada!I787-Tabla_ValidaciónMétodo!I787</f>
        <v>0</v>
      </c>
      <c r="J787" s="81" t="n">
        <f aca="false">Tabla_Simulada!J787-Tabla_ValidaciónMétodo!J787</f>
        <v>0</v>
      </c>
      <c r="K787" s="94" t="n">
        <f aca="false">Tabla_Simulada!K787-Tabla_ValidaciónMétodo!K787</f>
        <v>0</v>
      </c>
      <c r="L787" s="81" t="n">
        <f aca="false">Tabla_Simulada!L787-Tabla_ValidaciónMétodo!L787</f>
        <v>0</v>
      </c>
      <c r="M787" s="94" t="n">
        <f aca="false">Tabla_Simulada!M787-Tabla_ValidaciónMétodo!M787</f>
        <v>0</v>
      </c>
      <c r="N787" s="81" t="n">
        <f aca="false">Tabla_Simulada!N787-Tabla_ValidaciónMétodo!N787</f>
        <v>0</v>
      </c>
      <c r="O787" s="81" t="n">
        <f aca="false">Tabla_Simulada!O787-Tabla_ValidaciónMétodo!O787</f>
        <v>0</v>
      </c>
      <c r="P787" s="81" t="n">
        <f aca="false">Tabla_Simulada!P787-Tabla_ValidaciónMétodo!P787</f>
        <v>0</v>
      </c>
      <c r="Q787" s="81" t="n">
        <f aca="false">Tabla_Simulada!Q787-Tabla_ValidaciónMétodo!Q787</f>
        <v>0</v>
      </c>
      <c r="S787" s="81" t="n">
        <f aca="false">Tabla_Simulada!T787-Tabla_ValidaciónMétodo!T787</f>
        <v>0</v>
      </c>
      <c r="T787" s="81" t="n">
        <f aca="false">Tabla_Simulada!U787-Tabla_ValidaciónMétodo!U787</f>
        <v>0</v>
      </c>
      <c r="U787" s="81" t="n">
        <f aca="false">Tabla_Simulada!V787-Tabla_ValidaciónMétodo!V787</f>
        <v>0</v>
      </c>
      <c r="V787" s="81" t="n">
        <f aca="false">Tabla_Simulada!W787-Tabla_ValidaciónMétodo!W787</f>
        <v>0</v>
      </c>
      <c r="W787" s="81" t="n">
        <f aca="false">Tabla_Simulada!X787-Tabla_ValidaciónMétodo!X787</f>
        <v>0</v>
      </c>
      <c r="X787" s="81" t="n">
        <f aca="false">Tabla_Simulada!Y787-Tabla_ValidaciónMétodo!Y787</f>
        <v>0</v>
      </c>
      <c r="Y787" s="81" t="n">
        <f aca="false">Tabla_Simulada!Z787-Tabla_ValidaciónMétodo!Z787</f>
        <v>0</v>
      </c>
      <c r="Z787" s="81" t="n">
        <f aca="false">Tabla_Simulada!AA787-Tabla_ValidaciónMétodo!AA787</f>
        <v>0</v>
      </c>
      <c r="AC787" s="91" t="n">
        <f aca="false">Tabla_Simulada!AD787-Tabla_ValidaciónMétodo!AD787</f>
        <v>0</v>
      </c>
      <c r="AD787" s="92" t="n">
        <f aca="false">Tabla_Simulada!AE787-Tabla_ValidaciónMétodo!AE787</f>
        <v>0</v>
      </c>
      <c r="AE787" s="93" t="n">
        <f aca="false">Tabla_Simulada!AF787-Tabla_ValidaciónMétodo!AF787</f>
        <v>0</v>
      </c>
      <c r="AF787" s="92" t="n">
        <f aca="false">Tabla_Simulada!AG787-Tabla_ValidaciónMétodo!AG787</f>
        <v>0</v>
      </c>
      <c r="AG787" s="92" t="n">
        <f aca="false">Tabla_Simulada!AH787-Tabla_ValidaciónMétodo!AH787</f>
        <v>0</v>
      </c>
      <c r="AH787" s="92" t="n">
        <f aca="false">Tabla_Simulada!AI787-Tabla_ValidaciónMétodo!AI787</f>
        <v>0</v>
      </c>
      <c r="AI787" s="92" t="n">
        <f aca="false">Tabla_Simulada!AJ787-Tabla_ValidaciónMétodo!AJ787</f>
        <v>0</v>
      </c>
      <c r="AJ787" s="92" t="n">
        <f aca="false">Tabla_Simulada!AK787-Tabla_ValidaciónMétodo!AK787</f>
        <v>0</v>
      </c>
      <c r="AK787" s="92" t="n">
        <f aca="false">Tabla_Simulada!AL787-Tabla_ValidaciónMétodo!AL787</f>
        <v>0</v>
      </c>
      <c r="AL787" s="92" t="n">
        <f aca="false">Tabla_Simulada!AM787-Tabla_ValidaciónMétodo!AM787</f>
        <v>0</v>
      </c>
      <c r="AM787" s="92" t="n">
        <f aca="false">Tabla_Simulada!AN787-Tabla_ValidaciónMétodo!AN787</f>
        <v>0</v>
      </c>
      <c r="AO787" s="94" t="n">
        <f aca="false">Tabla_Simulada!AP787-Tabla_ValidaciónMétodo!AP787</f>
        <v>0</v>
      </c>
      <c r="AP787" s="81" t="n">
        <f aca="false">Tabla_Simulada!AQ787-Tabla_ValidaciónMétodo!AQ787</f>
        <v>0</v>
      </c>
      <c r="AQ787" s="94" t="n">
        <f aca="false">Tabla_Simulada!AR787-Tabla_ValidaciónMétodo!AR787</f>
        <v>0</v>
      </c>
      <c r="AR787" s="81" t="n">
        <f aca="false">Tabla_Simulada!AS787-Tabla_ValidaciónMétodo!AS787</f>
        <v>0</v>
      </c>
      <c r="AS787" s="94" t="n">
        <f aca="false">Tabla_Simulada!AT787-Tabla_ValidaciónMétodo!AT787</f>
        <v>0</v>
      </c>
      <c r="AT787" s="81" t="n">
        <f aca="false">Tabla_Simulada!AU787-Tabla_ValidaciónMétodo!AU787</f>
        <v>0</v>
      </c>
      <c r="AU787" s="94" t="n">
        <f aca="false">Tabla_Simulada!AV787-Tabla_ValidaciónMétodo!AV787</f>
        <v>0</v>
      </c>
      <c r="AV787" s="81" t="n">
        <f aca="false">Tabla_Simulada!AW787-Tabla_ValidaciónMétodo!AW787</f>
        <v>0</v>
      </c>
      <c r="AW787" s="94" t="n">
        <f aca="false">Tabla_Simulada!AX787-Tabla_ValidaciónMétodo!AX787</f>
        <v>0</v>
      </c>
      <c r="AX787" s="81" t="n">
        <f aca="false">Tabla_Simulada!AY787-Tabla_ValidaciónMétodo!AY787</f>
        <v>0</v>
      </c>
    </row>
    <row r="788" customFormat="false" ht="13.8" hidden="false" customHeight="false" outlineLevel="0" collapsed="false">
      <c r="A788" s="89" t="s">
        <v>47</v>
      </c>
      <c r="B788" s="81" t="n">
        <f aca="false">Tabla_Simulada!B788-Tabla_ValidaciónMétodo!B788</f>
        <v>0</v>
      </c>
      <c r="C788" s="81" t="n">
        <f aca="false">Tabla_Simulada!C788-Tabla_ValidaciónMétodo!C788</f>
        <v>0</v>
      </c>
      <c r="D788" s="81" t="n">
        <f aca="false">Tabla_Simulada!D788-Tabla_ValidaciónMétodo!D788</f>
        <v>0</v>
      </c>
      <c r="E788" s="81" t="n">
        <f aca="false">Tabla_Simulada!E788-Tabla_ValidaciónMétodo!E788</f>
        <v>0</v>
      </c>
      <c r="F788" s="81" t="n">
        <f aca="false">Tabla_Simulada!F788-Tabla_ValidaciónMétodo!F788</f>
        <v>0</v>
      </c>
      <c r="G788" s="81" t="n">
        <f aca="false">Tabla_Simulada!G788-Tabla_ValidaciónMétodo!G788</f>
        <v>0</v>
      </c>
      <c r="H788" s="81" t="n">
        <f aca="false">Tabla_Simulada!H788-Tabla_ValidaciónMétodo!H788</f>
        <v>0</v>
      </c>
      <c r="I788" s="94" t="n">
        <f aca="false">Tabla_Simulada!I788-Tabla_ValidaciónMétodo!I788</f>
        <v>0</v>
      </c>
      <c r="J788" s="81" t="n">
        <f aca="false">Tabla_Simulada!J788-Tabla_ValidaciónMétodo!J788</f>
        <v>0</v>
      </c>
      <c r="K788" s="94" t="n">
        <f aca="false">Tabla_Simulada!K788-Tabla_ValidaciónMétodo!K788</f>
        <v>0</v>
      </c>
      <c r="L788" s="81" t="n">
        <f aca="false">Tabla_Simulada!L788-Tabla_ValidaciónMétodo!L788</f>
        <v>0</v>
      </c>
      <c r="M788" s="94" t="n">
        <f aca="false">Tabla_Simulada!M788-Tabla_ValidaciónMétodo!M788</f>
        <v>0</v>
      </c>
      <c r="N788" s="81" t="n">
        <f aca="false">Tabla_Simulada!N788-Tabla_ValidaciónMétodo!N788</f>
        <v>0</v>
      </c>
      <c r="O788" s="81" t="n">
        <f aca="false">Tabla_Simulada!O788-Tabla_ValidaciónMétodo!O788</f>
        <v>0</v>
      </c>
      <c r="P788" s="81" t="n">
        <f aca="false">Tabla_Simulada!P788-Tabla_ValidaciónMétodo!P788</f>
        <v>0</v>
      </c>
      <c r="Q788" s="81" t="n">
        <f aca="false">Tabla_Simulada!Q788-Tabla_ValidaciónMétodo!Q788</f>
        <v>0</v>
      </c>
      <c r="S788" s="81" t="n">
        <f aca="false">Tabla_Simulada!T788-Tabla_ValidaciónMétodo!T788</f>
        <v>0</v>
      </c>
      <c r="T788" s="81" t="n">
        <f aca="false">Tabla_Simulada!U788-Tabla_ValidaciónMétodo!U788</f>
        <v>0</v>
      </c>
      <c r="U788" s="81" t="n">
        <f aca="false">Tabla_Simulada!V788-Tabla_ValidaciónMétodo!V788</f>
        <v>0</v>
      </c>
      <c r="V788" s="81" t="n">
        <f aca="false">Tabla_Simulada!W788-Tabla_ValidaciónMétodo!W788</f>
        <v>0</v>
      </c>
      <c r="W788" s="81" t="n">
        <f aca="false">Tabla_Simulada!X788-Tabla_ValidaciónMétodo!X788</f>
        <v>0</v>
      </c>
      <c r="X788" s="81" t="n">
        <f aca="false">Tabla_Simulada!Y788-Tabla_ValidaciónMétodo!Y788</f>
        <v>0</v>
      </c>
      <c r="Y788" s="81" t="n">
        <f aca="false">Tabla_Simulada!Z788-Tabla_ValidaciónMétodo!Z788</f>
        <v>0</v>
      </c>
      <c r="Z788" s="81" t="n">
        <f aca="false">Tabla_Simulada!AA788-Tabla_ValidaciónMétodo!AA788</f>
        <v>0</v>
      </c>
      <c r="AC788" s="91" t="n">
        <f aca="false">Tabla_Simulada!AD788-Tabla_ValidaciónMétodo!AD788</f>
        <v>0</v>
      </c>
      <c r="AD788" s="92" t="n">
        <f aca="false">Tabla_Simulada!AE788-Tabla_ValidaciónMétodo!AE788</f>
        <v>0</v>
      </c>
      <c r="AE788" s="93" t="n">
        <f aca="false">Tabla_Simulada!AF788-Tabla_ValidaciónMétodo!AF788</f>
        <v>0</v>
      </c>
      <c r="AF788" s="92" t="n">
        <f aca="false">Tabla_Simulada!AG788-Tabla_ValidaciónMétodo!AG788</f>
        <v>0</v>
      </c>
      <c r="AG788" s="92" t="n">
        <f aca="false">Tabla_Simulada!AH788-Tabla_ValidaciónMétodo!AH788</f>
        <v>0</v>
      </c>
      <c r="AH788" s="92" t="n">
        <f aca="false">Tabla_Simulada!AI788-Tabla_ValidaciónMétodo!AI788</f>
        <v>0</v>
      </c>
      <c r="AI788" s="92" t="n">
        <f aca="false">Tabla_Simulada!AJ788-Tabla_ValidaciónMétodo!AJ788</f>
        <v>0</v>
      </c>
      <c r="AJ788" s="92" t="n">
        <f aca="false">Tabla_Simulada!AK788-Tabla_ValidaciónMétodo!AK788</f>
        <v>0</v>
      </c>
      <c r="AK788" s="92" t="n">
        <f aca="false">Tabla_Simulada!AL788-Tabla_ValidaciónMétodo!AL788</f>
        <v>0</v>
      </c>
      <c r="AL788" s="92" t="n">
        <f aca="false">Tabla_Simulada!AM788-Tabla_ValidaciónMétodo!AM788</f>
        <v>0</v>
      </c>
      <c r="AM788" s="92" t="n">
        <f aca="false">Tabla_Simulada!AN788-Tabla_ValidaciónMétodo!AN788</f>
        <v>0</v>
      </c>
      <c r="AO788" s="94" t="n">
        <f aca="false">Tabla_Simulada!AP788-Tabla_ValidaciónMétodo!AP788</f>
        <v>0</v>
      </c>
      <c r="AP788" s="81" t="n">
        <f aca="false">Tabla_Simulada!AQ788-Tabla_ValidaciónMétodo!AQ788</f>
        <v>0</v>
      </c>
      <c r="AQ788" s="94" t="n">
        <f aca="false">Tabla_Simulada!AR788-Tabla_ValidaciónMétodo!AR788</f>
        <v>0</v>
      </c>
      <c r="AR788" s="81" t="n">
        <f aca="false">Tabla_Simulada!AS788-Tabla_ValidaciónMétodo!AS788</f>
        <v>0</v>
      </c>
      <c r="AS788" s="94" t="n">
        <f aca="false">Tabla_Simulada!AT788-Tabla_ValidaciónMétodo!AT788</f>
        <v>0</v>
      </c>
      <c r="AT788" s="81" t="n">
        <f aca="false">Tabla_Simulada!AU788-Tabla_ValidaciónMétodo!AU788</f>
        <v>0</v>
      </c>
      <c r="AU788" s="94" t="n">
        <f aca="false">Tabla_Simulada!AV788-Tabla_ValidaciónMétodo!AV788</f>
        <v>0</v>
      </c>
      <c r="AV788" s="81" t="n">
        <f aca="false">Tabla_Simulada!AW788-Tabla_ValidaciónMétodo!AW788</f>
        <v>0</v>
      </c>
      <c r="AW788" s="94" t="n">
        <f aca="false">Tabla_Simulada!AX788-Tabla_ValidaciónMétodo!AX788</f>
        <v>0</v>
      </c>
      <c r="AX788" s="81" t="n">
        <f aca="false">Tabla_Simulada!AY788-Tabla_ValidaciónMétodo!AY788</f>
        <v>0</v>
      </c>
    </row>
    <row r="789" customFormat="false" ht="13.8" hidden="false" customHeight="false" outlineLevel="0" collapsed="false">
      <c r="A789" s="89" t="s">
        <v>48</v>
      </c>
      <c r="B789" s="81" t="n">
        <f aca="false">Tabla_Simulada!B789-Tabla_ValidaciónMétodo!B789</f>
        <v>0</v>
      </c>
      <c r="C789" s="81" t="n">
        <f aca="false">Tabla_Simulada!C789-Tabla_ValidaciónMétodo!C789</f>
        <v>0</v>
      </c>
      <c r="D789" s="81" t="n">
        <f aca="false">Tabla_Simulada!D789-Tabla_ValidaciónMétodo!D789</f>
        <v>0</v>
      </c>
      <c r="E789" s="81" t="n">
        <f aca="false">Tabla_Simulada!E789-Tabla_ValidaciónMétodo!E789</f>
        <v>0</v>
      </c>
      <c r="F789" s="81" t="n">
        <f aca="false">Tabla_Simulada!F789-Tabla_ValidaciónMétodo!F789</f>
        <v>0</v>
      </c>
      <c r="G789" s="81" t="n">
        <f aca="false">Tabla_Simulada!G789-Tabla_ValidaciónMétodo!G789</f>
        <v>0</v>
      </c>
      <c r="H789" s="81" t="n">
        <f aca="false">Tabla_Simulada!H789-Tabla_ValidaciónMétodo!H789</f>
        <v>0</v>
      </c>
      <c r="I789" s="94" t="n">
        <f aca="false">Tabla_Simulada!I789-Tabla_ValidaciónMétodo!I789</f>
        <v>0</v>
      </c>
      <c r="J789" s="81" t="n">
        <f aca="false">Tabla_Simulada!J789-Tabla_ValidaciónMétodo!J789</f>
        <v>0</v>
      </c>
      <c r="K789" s="94" t="n">
        <f aca="false">Tabla_Simulada!K789-Tabla_ValidaciónMétodo!K789</f>
        <v>0</v>
      </c>
      <c r="L789" s="81" t="n">
        <f aca="false">Tabla_Simulada!L789-Tabla_ValidaciónMétodo!L789</f>
        <v>0</v>
      </c>
      <c r="M789" s="94" t="n">
        <f aca="false">Tabla_Simulada!M789-Tabla_ValidaciónMétodo!M789</f>
        <v>0</v>
      </c>
      <c r="N789" s="81" t="n">
        <f aca="false">Tabla_Simulada!N789-Tabla_ValidaciónMétodo!N789</f>
        <v>0</v>
      </c>
      <c r="O789" s="81" t="n">
        <f aca="false">Tabla_Simulada!O789-Tabla_ValidaciónMétodo!O789</f>
        <v>0</v>
      </c>
      <c r="P789" s="81" t="n">
        <f aca="false">Tabla_Simulada!P789-Tabla_ValidaciónMétodo!P789</f>
        <v>0</v>
      </c>
      <c r="Q789" s="81" t="n">
        <f aca="false">Tabla_Simulada!Q789-Tabla_ValidaciónMétodo!Q789</f>
        <v>0</v>
      </c>
      <c r="S789" s="81" t="n">
        <f aca="false">Tabla_Simulada!T789-Tabla_ValidaciónMétodo!T789</f>
        <v>0</v>
      </c>
      <c r="T789" s="81" t="n">
        <f aca="false">Tabla_Simulada!U789-Tabla_ValidaciónMétodo!U789</f>
        <v>0</v>
      </c>
      <c r="U789" s="81" t="n">
        <f aca="false">Tabla_Simulada!V789-Tabla_ValidaciónMétodo!V789</f>
        <v>0</v>
      </c>
      <c r="V789" s="81" t="n">
        <f aca="false">Tabla_Simulada!W789-Tabla_ValidaciónMétodo!W789</f>
        <v>0</v>
      </c>
      <c r="W789" s="81" t="n">
        <f aca="false">Tabla_Simulada!X789-Tabla_ValidaciónMétodo!X789</f>
        <v>0</v>
      </c>
      <c r="X789" s="81" t="n">
        <f aca="false">Tabla_Simulada!Y789-Tabla_ValidaciónMétodo!Y789</f>
        <v>0</v>
      </c>
      <c r="Y789" s="81" t="n">
        <f aca="false">Tabla_Simulada!Z789-Tabla_ValidaciónMétodo!Z789</f>
        <v>0</v>
      </c>
      <c r="Z789" s="81" t="n">
        <f aca="false">Tabla_Simulada!AA789-Tabla_ValidaciónMétodo!AA789</f>
        <v>0</v>
      </c>
      <c r="AC789" s="91" t="n">
        <f aca="false">Tabla_Simulada!AD789-Tabla_ValidaciónMétodo!AD789</f>
        <v>0</v>
      </c>
      <c r="AD789" s="92" t="n">
        <f aca="false">Tabla_Simulada!AE789-Tabla_ValidaciónMétodo!AE789</f>
        <v>0</v>
      </c>
      <c r="AE789" s="93" t="n">
        <f aca="false">Tabla_Simulada!AF789-Tabla_ValidaciónMétodo!AF789</f>
        <v>0</v>
      </c>
      <c r="AF789" s="92" t="n">
        <f aca="false">Tabla_Simulada!AG789-Tabla_ValidaciónMétodo!AG789</f>
        <v>0</v>
      </c>
      <c r="AG789" s="92" t="n">
        <f aca="false">Tabla_Simulada!AH789-Tabla_ValidaciónMétodo!AH789</f>
        <v>0</v>
      </c>
      <c r="AH789" s="92" t="n">
        <f aca="false">Tabla_Simulada!AI789-Tabla_ValidaciónMétodo!AI789</f>
        <v>0</v>
      </c>
      <c r="AI789" s="92" t="n">
        <f aca="false">Tabla_Simulada!AJ789-Tabla_ValidaciónMétodo!AJ789</f>
        <v>0</v>
      </c>
      <c r="AJ789" s="92" t="n">
        <f aca="false">Tabla_Simulada!AK789-Tabla_ValidaciónMétodo!AK789</f>
        <v>0</v>
      </c>
      <c r="AK789" s="92" t="n">
        <f aca="false">Tabla_Simulada!AL789-Tabla_ValidaciónMétodo!AL789</f>
        <v>0</v>
      </c>
      <c r="AL789" s="92" t="n">
        <f aca="false">Tabla_Simulada!AM789-Tabla_ValidaciónMétodo!AM789</f>
        <v>0</v>
      </c>
      <c r="AM789" s="92" t="n">
        <f aca="false">Tabla_Simulada!AN789-Tabla_ValidaciónMétodo!AN789</f>
        <v>0</v>
      </c>
      <c r="AO789" s="94" t="n">
        <f aca="false">Tabla_Simulada!AP789-Tabla_ValidaciónMétodo!AP789</f>
        <v>0</v>
      </c>
      <c r="AP789" s="81" t="n">
        <f aca="false">Tabla_Simulada!AQ789-Tabla_ValidaciónMétodo!AQ789</f>
        <v>0</v>
      </c>
      <c r="AQ789" s="94" t="n">
        <f aca="false">Tabla_Simulada!AR789-Tabla_ValidaciónMétodo!AR789</f>
        <v>0</v>
      </c>
      <c r="AR789" s="81" t="n">
        <f aca="false">Tabla_Simulada!AS789-Tabla_ValidaciónMétodo!AS789</f>
        <v>0</v>
      </c>
      <c r="AS789" s="94" t="n">
        <f aca="false">Tabla_Simulada!AT789-Tabla_ValidaciónMétodo!AT789</f>
        <v>0</v>
      </c>
      <c r="AT789" s="81" t="n">
        <f aca="false">Tabla_Simulada!AU789-Tabla_ValidaciónMétodo!AU789</f>
        <v>0</v>
      </c>
      <c r="AU789" s="94" t="n">
        <f aca="false">Tabla_Simulada!AV789-Tabla_ValidaciónMétodo!AV789</f>
        <v>0</v>
      </c>
      <c r="AV789" s="81" t="n">
        <f aca="false">Tabla_Simulada!AW789-Tabla_ValidaciónMétodo!AW789</f>
        <v>0</v>
      </c>
      <c r="AW789" s="94" t="n">
        <f aca="false">Tabla_Simulada!AX789-Tabla_ValidaciónMétodo!AX789</f>
        <v>0</v>
      </c>
      <c r="AX789" s="81" t="n">
        <f aca="false">Tabla_Simulada!AY789-Tabla_ValidaciónMétodo!AY789</f>
        <v>0</v>
      </c>
    </row>
    <row r="790" customFormat="false" ht="13.8" hidden="false" customHeight="false" outlineLevel="0" collapsed="false">
      <c r="A790" s="89" t="s">
        <v>49</v>
      </c>
      <c r="B790" s="81" t="n">
        <f aca="false">Tabla_Simulada!B790-Tabla_ValidaciónMétodo!B790</f>
        <v>0</v>
      </c>
      <c r="C790" s="81" t="n">
        <f aca="false">Tabla_Simulada!C790-Tabla_ValidaciónMétodo!C790</f>
        <v>0</v>
      </c>
      <c r="D790" s="81" t="n">
        <f aca="false">Tabla_Simulada!D790-Tabla_ValidaciónMétodo!D790</f>
        <v>0</v>
      </c>
      <c r="E790" s="81" t="n">
        <f aca="false">Tabla_Simulada!E790-Tabla_ValidaciónMétodo!E790</f>
        <v>0</v>
      </c>
      <c r="F790" s="81" t="n">
        <f aca="false">Tabla_Simulada!F790-Tabla_ValidaciónMétodo!F790</f>
        <v>0</v>
      </c>
      <c r="G790" s="81" t="n">
        <f aca="false">Tabla_Simulada!G790-Tabla_ValidaciónMétodo!G790</f>
        <v>0</v>
      </c>
      <c r="H790" s="81" t="n">
        <f aca="false">Tabla_Simulada!H790-Tabla_ValidaciónMétodo!H790</f>
        <v>0</v>
      </c>
      <c r="I790" s="94" t="n">
        <f aca="false">Tabla_Simulada!I790-Tabla_ValidaciónMétodo!I790</f>
        <v>0</v>
      </c>
      <c r="J790" s="81" t="n">
        <f aca="false">Tabla_Simulada!J790-Tabla_ValidaciónMétodo!J790</f>
        <v>0</v>
      </c>
      <c r="K790" s="94" t="n">
        <f aca="false">Tabla_Simulada!K790-Tabla_ValidaciónMétodo!K790</f>
        <v>0</v>
      </c>
      <c r="L790" s="81" t="n">
        <f aca="false">Tabla_Simulada!L790-Tabla_ValidaciónMétodo!L790</f>
        <v>0</v>
      </c>
      <c r="M790" s="94" t="n">
        <f aca="false">Tabla_Simulada!M790-Tabla_ValidaciónMétodo!M790</f>
        <v>0</v>
      </c>
      <c r="N790" s="81" t="n">
        <f aca="false">Tabla_Simulada!N790-Tabla_ValidaciónMétodo!N790</f>
        <v>0</v>
      </c>
      <c r="O790" s="81" t="n">
        <f aca="false">Tabla_Simulada!O790-Tabla_ValidaciónMétodo!O790</f>
        <v>0</v>
      </c>
      <c r="P790" s="81" t="n">
        <f aca="false">Tabla_Simulada!P790-Tabla_ValidaciónMétodo!P790</f>
        <v>0</v>
      </c>
      <c r="Q790" s="81" t="n">
        <f aca="false">Tabla_Simulada!Q790-Tabla_ValidaciónMétodo!Q790</f>
        <v>0</v>
      </c>
      <c r="S790" s="81" t="n">
        <f aca="false">Tabla_Simulada!T790-Tabla_ValidaciónMétodo!T790</f>
        <v>0</v>
      </c>
      <c r="T790" s="81" t="n">
        <f aca="false">Tabla_Simulada!U790-Tabla_ValidaciónMétodo!U790</f>
        <v>0</v>
      </c>
      <c r="U790" s="81" t="n">
        <f aca="false">Tabla_Simulada!V790-Tabla_ValidaciónMétodo!V790</f>
        <v>0</v>
      </c>
      <c r="V790" s="81" t="n">
        <f aca="false">Tabla_Simulada!W790-Tabla_ValidaciónMétodo!W790</f>
        <v>0</v>
      </c>
      <c r="W790" s="81" t="n">
        <f aca="false">Tabla_Simulada!X790-Tabla_ValidaciónMétodo!X790</f>
        <v>0</v>
      </c>
      <c r="X790" s="81" t="n">
        <f aca="false">Tabla_Simulada!Y790-Tabla_ValidaciónMétodo!Y790</f>
        <v>0</v>
      </c>
      <c r="Y790" s="81" t="n">
        <f aca="false">Tabla_Simulada!Z790-Tabla_ValidaciónMétodo!Z790</f>
        <v>0</v>
      </c>
      <c r="Z790" s="81" t="n">
        <f aca="false">Tabla_Simulada!AA790-Tabla_ValidaciónMétodo!AA790</f>
        <v>0</v>
      </c>
      <c r="AC790" s="91" t="n">
        <f aca="false">Tabla_Simulada!AD790-Tabla_ValidaciónMétodo!AD790</f>
        <v>0</v>
      </c>
      <c r="AD790" s="92" t="n">
        <f aca="false">Tabla_Simulada!AE790-Tabla_ValidaciónMétodo!AE790</f>
        <v>0</v>
      </c>
      <c r="AE790" s="93" t="n">
        <f aca="false">Tabla_Simulada!AF790-Tabla_ValidaciónMétodo!AF790</f>
        <v>0</v>
      </c>
      <c r="AF790" s="92" t="n">
        <f aca="false">Tabla_Simulada!AG790-Tabla_ValidaciónMétodo!AG790</f>
        <v>0</v>
      </c>
      <c r="AG790" s="92" t="n">
        <f aca="false">Tabla_Simulada!AH790-Tabla_ValidaciónMétodo!AH790</f>
        <v>0</v>
      </c>
      <c r="AH790" s="92" t="n">
        <f aca="false">Tabla_Simulada!AI790-Tabla_ValidaciónMétodo!AI790</f>
        <v>0</v>
      </c>
      <c r="AI790" s="92" t="n">
        <f aca="false">Tabla_Simulada!AJ790-Tabla_ValidaciónMétodo!AJ790</f>
        <v>0</v>
      </c>
      <c r="AJ790" s="92" t="n">
        <f aca="false">Tabla_Simulada!AK790-Tabla_ValidaciónMétodo!AK790</f>
        <v>0</v>
      </c>
      <c r="AK790" s="92" t="n">
        <f aca="false">Tabla_Simulada!AL790-Tabla_ValidaciónMétodo!AL790</f>
        <v>0</v>
      </c>
      <c r="AL790" s="92" t="n">
        <f aca="false">Tabla_Simulada!AM790-Tabla_ValidaciónMétodo!AM790</f>
        <v>0</v>
      </c>
      <c r="AM790" s="92" t="n">
        <f aca="false">Tabla_Simulada!AN790-Tabla_ValidaciónMétodo!AN790</f>
        <v>0</v>
      </c>
      <c r="AO790" s="94" t="n">
        <f aca="false">Tabla_Simulada!AP790-Tabla_ValidaciónMétodo!AP790</f>
        <v>0</v>
      </c>
      <c r="AP790" s="81" t="n">
        <f aca="false">Tabla_Simulada!AQ790-Tabla_ValidaciónMétodo!AQ790</f>
        <v>0</v>
      </c>
      <c r="AQ790" s="94" t="n">
        <f aca="false">Tabla_Simulada!AR790-Tabla_ValidaciónMétodo!AR790</f>
        <v>0</v>
      </c>
      <c r="AR790" s="81" t="n">
        <f aca="false">Tabla_Simulada!AS790-Tabla_ValidaciónMétodo!AS790</f>
        <v>0</v>
      </c>
      <c r="AS790" s="94" t="n">
        <f aca="false">Tabla_Simulada!AT790-Tabla_ValidaciónMétodo!AT790</f>
        <v>0</v>
      </c>
      <c r="AT790" s="81" t="n">
        <f aca="false">Tabla_Simulada!AU790-Tabla_ValidaciónMétodo!AU790</f>
        <v>0</v>
      </c>
      <c r="AU790" s="94" t="n">
        <f aca="false">Tabla_Simulada!AV790-Tabla_ValidaciónMétodo!AV790</f>
        <v>0</v>
      </c>
      <c r="AV790" s="81" t="n">
        <f aca="false">Tabla_Simulada!AW790-Tabla_ValidaciónMétodo!AW790</f>
        <v>0</v>
      </c>
      <c r="AW790" s="94" t="n">
        <f aca="false">Tabla_Simulada!AX790-Tabla_ValidaciónMétodo!AX790</f>
        <v>0</v>
      </c>
      <c r="AX790" s="81" t="n">
        <f aca="false">Tabla_Simulada!AY790-Tabla_ValidaciónMétodo!AY790</f>
        <v>0</v>
      </c>
    </row>
    <row r="791" customFormat="false" ht="13.8" hidden="false" customHeight="false" outlineLevel="0" collapsed="false">
      <c r="A791" s="89" t="s">
        <v>50</v>
      </c>
      <c r="B791" s="81" t="n">
        <f aca="false">Tabla_Simulada!B791-Tabla_ValidaciónMétodo!B791</f>
        <v>0</v>
      </c>
      <c r="C791" s="81" t="n">
        <f aca="false">Tabla_Simulada!C791-Tabla_ValidaciónMétodo!C791</f>
        <v>0</v>
      </c>
      <c r="D791" s="81" t="n">
        <f aca="false">Tabla_Simulada!D791-Tabla_ValidaciónMétodo!D791</f>
        <v>0</v>
      </c>
      <c r="E791" s="81" t="n">
        <f aca="false">Tabla_Simulada!E791-Tabla_ValidaciónMétodo!E791</f>
        <v>0</v>
      </c>
      <c r="F791" s="81" t="n">
        <f aca="false">Tabla_Simulada!F791-Tabla_ValidaciónMétodo!F791</f>
        <v>0</v>
      </c>
      <c r="G791" s="81" t="n">
        <f aca="false">Tabla_Simulada!G791-Tabla_ValidaciónMétodo!G791</f>
        <v>0</v>
      </c>
      <c r="H791" s="81" t="n">
        <f aca="false">Tabla_Simulada!H791-Tabla_ValidaciónMétodo!H791</f>
        <v>0</v>
      </c>
      <c r="I791" s="94" t="n">
        <f aca="false">Tabla_Simulada!I791-Tabla_ValidaciónMétodo!I791</f>
        <v>0</v>
      </c>
      <c r="J791" s="81" t="n">
        <f aca="false">Tabla_Simulada!J791-Tabla_ValidaciónMétodo!J791</f>
        <v>0</v>
      </c>
      <c r="K791" s="94" t="n">
        <f aca="false">Tabla_Simulada!K791-Tabla_ValidaciónMétodo!K791</f>
        <v>0</v>
      </c>
      <c r="L791" s="81" t="n">
        <f aca="false">Tabla_Simulada!L791-Tabla_ValidaciónMétodo!L791</f>
        <v>0</v>
      </c>
      <c r="M791" s="94" t="n">
        <f aca="false">Tabla_Simulada!M791-Tabla_ValidaciónMétodo!M791</f>
        <v>0</v>
      </c>
      <c r="N791" s="81" t="n">
        <f aca="false">Tabla_Simulada!N791-Tabla_ValidaciónMétodo!N791</f>
        <v>0</v>
      </c>
      <c r="O791" s="81" t="n">
        <f aca="false">Tabla_Simulada!O791-Tabla_ValidaciónMétodo!O791</f>
        <v>0</v>
      </c>
      <c r="P791" s="81" t="n">
        <f aca="false">Tabla_Simulada!P791-Tabla_ValidaciónMétodo!P791</f>
        <v>0</v>
      </c>
      <c r="Q791" s="81" t="n">
        <f aca="false">Tabla_Simulada!Q791-Tabla_ValidaciónMétodo!Q791</f>
        <v>0</v>
      </c>
      <c r="S791" s="81" t="n">
        <f aca="false">Tabla_Simulada!T791-Tabla_ValidaciónMétodo!T791</f>
        <v>0</v>
      </c>
      <c r="T791" s="81" t="n">
        <f aca="false">Tabla_Simulada!U791-Tabla_ValidaciónMétodo!U791</f>
        <v>0</v>
      </c>
      <c r="U791" s="81" t="n">
        <f aca="false">Tabla_Simulada!V791-Tabla_ValidaciónMétodo!V791</f>
        <v>0</v>
      </c>
      <c r="V791" s="81" t="n">
        <f aca="false">Tabla_Simulada!W791-Tabla_ValidaciónMétodo!W791</f>
        <v>0</v>
      </c>
      <c r="W791" s="81" t="n">
        <f aca="false">Tabla_Simulada!X791-Tabla_ValidaciónMétodo!X791</f>
        <v>0</v>
      </c>
      <c r="X791" s="81" t="n">
        <f aca="false">Tabla_Simulada!Y791-Tabla_ValidaciónMétodo!Y791</f>
        <v>0</v>
      </c>
      <c r="Y791" s="81" t="n">
        <f aca="false">Tabla_Simulada!Z791-Tabla_ValidaciónMétodo!Z791</f>
        <v>0</v>
      </c>
      <c r="Z791" s="81" t="n">
        <f aca="false">Tabla_Simulada!AA791-Tabla_ValidaciónMétodo!AA791</f>
        <v>0</v>
      </c>
      <c r="AC791" s="91" t="n">
        <f aca="false">Tabla_Simulada!AD791-Tabla_ValidaciónMétodo!AD791</f>
        <v>0</v>
      </c>
      <c r="AD791" s="92" t="n">
        <f aca="false">Tabla_Simulada!AE791-Tabla_ValidaciónMétodo!AE791</f>
        <v>0</v>
      </c>
      <c r="AE791" s="93" t="n">
        <f aca="false">Tabla_Simulada!AF791-Tabla_ValidaciónMétodo!AF791</f>
        <v>0</v>
      </c>
      <c r="AF791" s="92" t="n">
        <f aca="false">Tabla_Simulada!AG791-Tabla_ValidaciónMétodo!AG791</f>
        <v>0</v>
      </c>
      <c r="AG791" s="92" t="n">
        <f aca="false">Tabla_Simulada!AH791-Tabla_ValidaciónMétodo!AH791</f>
        <v>0</v>
      </c>
      <c r="AH791" s="92" t="n">
        <f aca="false">Tabla_Simulada!AI791-Tabla_ValidaciónMétodo!AI791</f>
        <v>0</v>
      </c>
      <c r="AI791" s="92" t="n">
        <f aca="false">Tabla_Simulada!AJ791-Tabla_ValidaciónMétodo!AJ791</f>
        <v>0</v>
      </c>
      <c r="AJ791" s="92" t="n">
        <f aca="false">Tabla_Simulada!AK791-Tabla_ValidaciónMétodo!AK791</f>
        <v>0</v>
      </c>
      <c r="AK791" s="92" t="n">
        <f aca="false">Tabla_Simulada!AL791-Tabla_ValidaciónMétodo!AL791</f>
        <v>0</v>
      </c>
      <c r="AL791" s="92" t="n">
        <f aca="false">Tabla_Simulada!AM791-Tabla_ValidaciónMétodo!AM791</f>
        <v>0</v>
      </c>
      <c r="AM791" s="92" t="n">
        <f aca="false">Tabla_Simulada!AN791-Tabla_ValidaciónMétodo!AN791</f>
        <v>0</v>
      </c>
      <c r="AO791" s="94" t="n">
        <f aca="false">Tabla_Simulada!AP791-Tabla_ValidaciónMétodo!AP791</f>
        <v>0</v>
      </c>
      <c r="AP791" s="81" t="n">
        <f aca="false">Tabla_Simulada!AQ791-Tabla_ValidaciónMétodo!AQ791</f>
        <v>0</v>
      </c>
      <c r="AQ791" s="94" t="n">
        <f aca="false">Tabla_Simulada!AR791-Tabla_ValidaciónMétodo!AR791</f>
        <v>0</v>
      </c>
      <c r="AR791" s="81" t="n">
        <f aca="false">Tabla_Simulada!AS791-Tabla_ValidaciónMétodo!AS791</f>
        <v>0</v>
      </c>
      <c r="AS791" s="94" t="n">
        <f aca="false">Tabla_Simulada!AT791-Tabla_ValidaciónMétodo!AT791</f>
        <v>0</v>
      </c>
      <c r="AT791" s="81" t="n">
        <f aca="false">Tabla_Simulada!AU791-Tabla_ValidaciónMétodo!AU791</f>
        <v>0</v>
      </c>
      <c r="AU791" s="94" t="n">
        <f aca="false">Tabla_Simulada!AV791-Tabla_ValidaciónMétodo!AV791</f>
        <v>0</v>
      </c>
      <c r="AV791" s="81" t="n">
        <f aca="false">Tabla_Simulada!AW791-Tabla_ValidaciónMétodo!AW791</f>
        <v>0</v>
      </c>
      <c r="AW791" s="94" t="n">
        <f aca="false">Tabla_Simulada!AX791-Tabla_ValidaciónMétodo!AX791</f>
        <v>0</v>
      </c>
      <c r="AX791" s="81" t="n">
        <f aca="false">Tabla_Simulada!AY791-Tabla_ValidaciónMétodo!AY791</f>
        <v>0</v>
      </c>
    </row>
    <row r="792" customFormat="false" ht="13.8" hidden="false" customHeight="false" outlineLevel="0" collapsed="false">
      <c r="A792" s="89" t="s">
        <v>51</v>
      </c>
      <c r="B792" s="81" t="n">
        <f aca="false">Tabla_Simulada!B792-Tabla_ValidaciónMétodo!B792</f>
        <v>0</v>
      </c>
      <c r="C792" s="81" t="n">
        <f aca="false">Tabla_Simulada!C792-Tabla_ValidaciónMétodo!C792</f>
        <v>0</v>
      </c>
      <c r="D792" s="81" t="n">
        <f aca="false">Tabla_Simulada!D792-Tabla_ValidaciónMétodo!D792</f>
        <v>0</v>
      </c>
      <c r="E792" s="81" t="n">
        <f aca="false">Tabla_Simulada!E792-Tabla_ValidaciónMétodo!E792</f>
        <v>0</v>
      </c>
      <c r="F792" s="81" t="n">
        <f aca="false">Tabla_Simulada!F792-Tabla_ValidaciónMétodo!F792</f>
        <v>0</v>
      </c>
      <c r="G792" s="81" t="n">
        <f aca="false">Tabla_Simulada!G792-Tabla_ValidaciónMétodo!G792</f>
        <v>0</v>
      </c>
      <c r="H792" s="81" t="n">
        <f aca="false">Tabla_Simulada!H792-Tabla_ValidaciónMétodo!H792</f>
        <v>0</v>
      </c>
      <c r="I792" s="94" t="n">
        <f aca="false">Tabla_Simulada!I792-Tabla_ValidaciónMétodo!I792</f>
        <v>0</v>
      </c>
      <c r="J792" s="81" t="n">
        <f aca="false">Tabla_Simulada!J792-Tabla_ValidaciónMétodo!J792</f>
        <v>0</v>
      </c>
      <c r="K792" s="94" t="n">
        <f aca="false">Tabla_Simulada!K792-Tabla_ValidaciónMétodo!K792</f>
        <v>0</v>
      </c>
      <c r="L792" s="81" t="n">
        <f aca="false">Tabla_Simulada!L792-Tabla_ValidaciónMétodo!L792</f>
        <v>0</v>
      </c>
      <c r="M792" s="94" t="n">
        <f aca="false">Tabla_Simulada!M792-Tabla_ValidaciónMétodo!M792</f>
        <v>0</v>
      </c>
      <c r="N792" s="81" t="n">
        <f aca="false">Tabla_Simulada!N792-Tabla_ValidaciónMétodo!N792</f>
        <v>0</v>
      </c>
      <c r="O792" s="81" t="n">
        <f aca="false">Tabla_Simulada!O792-Tabla_ValidaciónMétodo!O792</f>
        <v>0</v>
      </c>
      <c r="P792" s="81" t="n">
        <f aca="false">Tabla_Simulada!P792-Tabla_ValidaciónMétodo!P792</f>
        <v>0</v>
      </c>
      <c r="Q792" s="81" t="n">
        <f aca="false">Tabla_Simulada!Q792-Tabla_ValidaciónMétodo!Q792</f>
        <v>0</v>
      </c>
      <c r="S792" s="81" t="n">
        <f aca="false">Tabla_Simulada!T792-Tabla_ValidaciónMétodo!T792</f>
        <v>0</v>
      </c>
      <c r="T792" s="81" t="n">
        <f aca="false">Tabla_Simulada!U792-Tabla_ValidaciónMétodo!U792</f>
        <v>0</v>
      </c>
      <c r="U792" s="81" t="n">
        <f aca="false">Tabla_Simulada!V792-Tabla_ValidaciónMétodo!V792</f>
        <v>0</v>
      </c>
      <c r="V792" s="81" t="n">
        <f aca="false">Tabla_Simulada!W792-Tabla_ValidaciónMétodo!W792</f>
        <v>0</v>
      </c>
      <c r="W792" s="81" t="n">
        <f aca="false">Tabla_Simulada!X792-Tabla_ValidaciónMétodo!X792</f>
        <v>0</v>
      </c>
      <c r="X792" s="81" t="n">
        <f aca="false">Tabla_Simulada!Y792-Tabla_ValidaciónMétodo!Y792</f>
        <v>0</v>
      </c>
      <c r="Y792" s="81" t="n">
        <f aca="false">Tabla_Simulada!Z792-Tabla_ValidaciónMétodo!Z792</f>
        <v>0</v>
      </c>
      <c r="Z792" s="81" t="n">
        <f aca="false">Tabla_Simulada!AA792-Tabla_ValidaciónMétodo!AA792</f>
        <v>0</v>
      </c>
      <c r="AC792" s="91" t="n">
        <f aca="false">Tabla_Simulada!AD792-Tabla_ValidaciónMétodo!AD792</f>
        <v>0</v>
      </c>
      <c r="AD792" s="92" t="n">
        <f aca="false">Tabla_Simulada!AE792-Tabla_ValidaciónMétodo!AE792</f>
        <v>0</v>
      </c>
      <c r="AE792" s="93" t="n">
        <f aca="false">Tabla_Simulada!AF792-Tabla_ValidaciónMétodo!AF792</f>
        <v>0</v>
      </c>
      <c r="AF792" s="92" t="n">
        <f aca="false">Tabla_Simulada!AG792-Tabla_ValidaciónMétodo!AG792</f>
        <v>0</v>
      </c>
      <c r="AG792" s="92" t="n">
        <f aca="false">Tabla_Simulada!AH792-Tabla_ValidaciónMétodo!AH792</f>
        <v>0</v>
      </c>
      <c r="AH792" s="92" t="n">
        <f aca="false">Tabla_Simulada!AI792-Tabla_ValidaciónMétodo!AI792</f>
        <v>0</v>
      </c>
      <c r="AI792" s="92" t="n">
        <f aca="false">Tabla_Simulada!AJ792-Tabla_ValidaciónMétodo!AJ792</f>
        <v>0</v>
      </c>
      <c r="AJ792" s="92" t="n">
        <f aca="false">Tabla_Simulada!AK792-Tabla_ValidaciónMétodo!AK792</f>
        <v>0</v>
      </c>
      <c r="AK792" s="92" t="n">
        <f aca="false">Tabla_Simulada!AL792-Tabla_ValidaciónMétodo!AL792</f>
        <v>0</v>
      </c>
      <c r="AL792" s="92" t="n">
        <f aca="false">Tabla_Simulada!AM792-Tabla_ValidaciónMétodo!AM792</f>
        <v>0</v>
      </c>
      <c r="AM792" s="92" t="n">
        <f aca="false">Tabla_Simulada!AN792-Tabla_ValidaciónMétodo!AN792</f>
        <v>0</v>
      </c>
      <c r="AO792" s="94" t="n">
        <f aca="false">Tabla_Simulada!AP792-Tabla_ValidaciónMétodo!AP792</f>
        <v>0</v>
      </c>
      <c r="AP792" s="81" t="n">
        <f aca="false">Tabla_Simulada!AQ792-Tabla_ValidaciónMétodo!AQ792</f>
        <v>0</v>
      </c>
      <c r="AQ792" s="94" t="n">
        <f aca="false">Tabla_Simulada!AR792-Tabla_ValidaciónMétodo!AR792</f>
        <v>0</v>
      </c>
      <c r="AR792" s="81" t="n">
        <f aca="false">Tabla_Simulada!AS792-Tabla_ValidaciónMétodo!AS792</f>
        <v>0</v>
      </c>
      <c r="AS792" s="94" t="n">
        <f aca="false">Tabla_Simulada!AT792-Tabla_ValidaciónMétodo!AT792</f>
        <v>0</v>
      </c>
      <c r="AT792" s="81" t="n">
        <f aca="false">Tabla_Simulada!AU792-Tabla_ValidaciónMétodo!AU792</f>
        <v>0</v>
      </c>
      <c r="AU792" s="94" t="n">
        <f aca="false">Tabla_Simulada!AV792-Tabla_ValidaciónMétodo!AV792</f>
        <v>0</v>
      </c>
      <c r="AV792" s="81" t="n">
        <f aca="false">Tabla_Simulada!AW792-Tabla_ValidaciónMétodo!AW792</f>
        <v>0</v>
      </c>
      <c r="AW792" s="94" t="n">
        <f aca="false">Tabla_Simulada!AX792-Tabla_ValidaciónMétodo!AX792</f>
        <v>0</v>
      </c>
      <c r="AX792" s="81" t="n">
        <f aca="false">Tabla_Simulada!AY792-Tabla_ValidaciónMétodo!AY792</f>
        <v>0</v>
      </c>
    </row>
    <row r="793" customFormat="false" ht="13.8" hidden="false" customHeight="false" outlineLevel="0" collapsed="false">
      <c r="A793" s="89" t="s">
        <v>52</v>
      </c>
      <c r="B793" s="81" t="n">
        <f aca="false">Tabla_Simulada!B793-Tabla_ValidaciónMétodo!B793</f>
        <v>0</v>
      </c>
      <c r="C793" s="81" t="n">
        <f aca="false">Tabla_Simulada!C793-Tabla_ValidaciónMétodo!C793</f>
        <v>0</v>
      </c>
      <c r="D793" s="81" t="n">
        <f aca="false">Tabla_Simulada!D793-Tabla_ValidaciónMétodo!D793</f>
        <v>0</v>
      </c>
      <c r="E793" s="81" t="n">
        <f aca="false">Tabla_Simulada!E793-Tabla_ValidaciónMétodo!E793</f>
        <v>0</v>
      </c>
      <c r="F793" s="81" t="n">
        <f aca="false">Tabla_Simulada!F793-Tabla_ValidaciónMétodo!F793</f>
        <v>0</v>
      </c>
      <c r="G793" s="81" t="n">
        <f aca="false">Tabla_Simulada!G793-Tabla_ValidaciónMétodo!G793</f>
        <v>0</v>
      </c>
      <c r="H793" s="81" t="n">
        <f aca="false">Tabla_Simulada!H793-Tabla_ValidaciónMétodo!H793</f>
        <v>0</v>
      </c>
      <c r="I793" s="94" t="n">
        <f aca="false">Tabla_Simulada!I793-Tabla_ValidaciónMétodo!I793</f>
        <v>0</v>
      </c>
      <c r="J793" s="81" t="n">
        <f aca="false">Tabla_Simulada!J793-Tabla_ValidaciónMétodo!J793</f>
        <v>0</v>
      </c>
      <c r="K793" s="94" t="n">
        <f aca="false">Tabla_Simulada!K793-Tabla_ValidaciónMétodo!K793</f>
        <v>0</v>
      </c>
      <c r="L793" s="81" t="n">
        <f aca="false">Tabla_Simulada!L793-Tabla_ValidaciónMétodo!L793</f>
        <v>0</v>
      </c>
      <c r="M793" s="94" t="n">
        <f aca="false">Tabla_Simulada!M793-Tabla_ValidaciónMétodo!M793</f>
        <v>0</v>
      </c>
      <c r="N793" s="81" t="n">
        <f aca="false">Tabla_Simulada!N793-Tabla_ValidaciónMétodo!N793</f>
        <v>0</v>
      </c>
      <c r="O793" s="81" t="n">
        <f aca="false">Tabla_Simulada!O793-Tabla_ValidaciónMétodo!O793</f>
        <v>0</v>
      </c>
      <c r="P793" s="81" t="n">
        <f aca="false">Tabla_Simulada!P793-Tabla_ValidaciónMétodo!P793</f>
        <v>0</v>
      </c>
      <c r="Q793" s="81" t="n">
        <f aca="false">Tabla_Simulada!Q793-Tabla_ValidaciónMétodo!Q793</f>
        <v>0</v>
      </c>
      <c r="S793" s="81" t="n">
        <f aca="false">Tabla_Simulada!T793-Tabla_ValidaciónMétodo!T793</f>
        <v>0</v>
      </c>
      <c r="T793" s="81" t="n">
        <f aca="false">Tabla_Simulada!U793-Tabla_ValidaciónMétodo!U793</f>
        <v>0</v>
      </c>
      <c r="U793" s="81" t="n">
        <f aca="false">Tabla_Simulada!V793-Tabla_ValidaciónMétodo!V793</f>
        <v>0</v>
      </c>
      <c r="V793" s="81" t="n">
        <f aca="false">Tabla_Simulada!W793-Tabla_ValidaciónMétodo!W793</f>
        <v>0</v>
      </c>
      <c r="W793" s="81" t="n">
        <f aca="false">Tabla_Simulada!X793-Tabla_ValidaciónMétodo!X793</f>
        <v>0</v>
      </c>
      <c r="X793" s="81" t="n">
        <f aca="false">Tabla_Simulada!Y793-Tabla_ValidaciónMétodo!Y793</f>
        <v>0</v>
      </c>
      <c r="Y793" s="81" t="n">
        <f aca="false">Tabla_Simulada!Z793-Tabla_ValidaciónMétodo!Z793</f>
        <v>0</v>
      </c>
      <c r="Z793" s="81" t="n">
        <f aca="false">Tabla_Simulada!AA793-Tabla_ValidaciónMétodo!AA793</f>
        <v>0</v>
      </c>
      <c r="AC793" s="91" t="n">
        <f aca="false">Tabla_Simulada!AD793-Tabla_ValidaciónMétodo!AD793</f>
        <v>0</v>
      </c>
      <c r="AD793" s="92" t="n">
        <f aca="false">Tabla_Simulada!AE793-Tabla_ValidaciónMétodo!AE793</f>
        <v>0</v>
      </c>
      <c r="AE793" s="93" t="n">
        <f aca="false">Tabla_Simulada!AF793-Tabla_ValidaciónMétodo!AF793</f>
        <v>0</v>
      </c>
      <c r="AF793" s="92" t="n">
        <f aca="false">Tabla_Simulada!AG793-Tabla_ValidaciónMétodo!AG793</f>
        <v>0</v>
      </c>
      <c r="AG793" s="92" t="n">
        <f aca="false">Tabla_Simulada!AH793-Tabla_ValidaciónMétodo!AH793</f>
        <v>0</v>
      </c>
      <c r="AH793" s="92" t="n">
        <f aca="false">Tabla_Simulada!AI793-Tabla_ValidaciónMétodo!AI793</f>
        <v>0</v>
      </c>
      <c r="AI793" s="92" t="n">
        <f aca="false">Tabla_Simulada!AJ793-Tabla_ValidaciónMétodo!AJ793</f>
        <v>0</v>
      </c>
      <c r="AJ793" s="92" t="n">
        <f aca="false">Tabla_Simulada!AK793-Tabla_ValidaciónMétodo!AK793</f>
        <v>0</v>
      </c>
      <c r="AK793" s="92" t="n">
        <f aca="false">Tabla_Simulada!AL793-Tabla_ValidaciónMétodo!AL793</f>
        <v>0</v>
      </c>
      <c r="AL793" s="92" t="n">
        <f aca="false">Tabla_Simulada!AM793-Tabla_ValidaciónMétodo!AM793</f>
        <v>0</v>
      </c>
      <c r="AM793" s="92" t="n">
        <f aca="false">Tabla_Simulada!AN793-Tabla_ValidaciónMétodo!AN793</f>
        <v>0</v>
      </c>
      <c r="AO793" s="94" t="n">
        <f aca="false">Tabla_Simulada!AP793-Tabla_ValidaciónMétodo!AP793</f>
        <v>0</v>
      </c>
      <c r="AP793" s="81" t="n">
        <f aca="false">Tabla_Simulada!AQ793-Tabla_ValidaciónMétodo!AQ793</f>
        <v>0</v>
      </c>
      <c r="AQ793" s="94" t="n">
        <f aca="false">Tabla_Simulada!AR793-Tabla_ValidaciónMétodo!AR793</f>
        <v>0</v>
      </c>
      <c r="AR793" s="81" t="n">
        <f aca="false">Tabla_Simulada!AS793-Tabla_ValidaciónMétodo!AS793</f>
        <v>0</v>
      </c>
      <c r="AS793" s="94" t="n">
        <f aca="false">Tabla_Simulada!AT793-Tabla_ValidaciónMétodo!AT793</f>
        <v>0</v>
      </c>
      <c r="AT793" s="81" t="n">
        <f aca="false">Tabla_Simulada!AU793-Tabla_ValidaciónMétodo!AU793</f>
        <v>0</v>
      </c>
      <c r="AU793" s="94" t="n">
        <f aca="false">Tabla_Simulada!AV793-Tabla_ValidaciónMétodo!AV793</f>
        <v>0</v>
      </c>
      <c r="AV793" s="81" t="n">
        <f aca="false">Tabla_Simulada!AW793-Tabla_ValidaciónMétodo!AW793</f>
        <v>0</v>
      </c>
      <c r="AW793" s="94" t="n">
        <f aca="false">Tabla_Simulada!AX793-Tabla_ValidaciónMétodo!AX793</f>
        <v>0</v>
      </c>
      <c r="AX793" s="81" t="n">
        <f aca="false">Tabla_Simulada!AY793-Tabla_ValidaciónMétodo!AY793</f>
        <v>0</v>
      </c>
    </row>
    <row r="794" customFormat="false" ht="13.8" hidden="false" customHeight="false" outlineLevel="0" collapsed="false">
      <c r="A794" s="89" t="s">
        <v>53</v>
      </c>
      <c r="B794" s="81" t="n">
        <f aca="false">Tabla_Simulada!B794-Tabla_ValidaciónMétodo!B794</f>
        <v>0</v>
      </c>
      <c r="C794" s="81" t="n">
        <f aca="false">Tabla_Simulada!C794-Tabla_ValidaciónMétodo!C794</f>
        <v>0</v>
      </c>
      <c r="D794" s="81" t="n">
        <f aca="false">Tabla_Simulada!D794-Tabla_ValidaciónMétodo!D794</f>
        <v>0</v>
      </c>
      <c r="E794" s="81" t="n">
        <f aca="false">Tabla_Simulada!E794-Tabla_ValidaciónMétodo!E794</f>
        <v>0</v>
      </c>
      <c r="F794" s="81" t="n">
        <f aca="false">Tabla_Simulada!F794-Tabla_ValidaciónMétodo!F794</f>
        <v>0</v>
      </c>
      <c r="G794" s="81" t="n">
        <f aca="false">Tabla_Simulada!G794-Tabla_ValidaciónMétodo!G794</f>
        <v>0</v>
      </c>
      <c r="H794" s="81" t="n">
        <f aca="false">Tabla_Simulada!H794-Tabla_ValidaciónMétodo!H794</f>
        <v>0</v>
      </c>
      <c r="I794" s="94" t="n">
        <f aca="false">Tabla_Simulada!I794-Tabla_ValidaciónMétodo!I794</f>
        <v>0</v>
      </c>
      <c r="J794" s="81" t="n">
        <f aca="false">Tabla_Simulada!J794-Tabla_ValidaciónMétodo!J794</f>
        <v>0</v>
      </c>
      <c r="K794" s="94" t="n">
        <f aca="false">Tabla_Simulada!K794-Tabla_ValidaciónMétodo!K794</f>
        <v>0</v>
      </c>
      <c r="L794" s="81" t="n">
        <f aca="false">Tabla_Simulada!L794-Tabla_ValidaciónMétodo!L794</f>
        <v>0</v>
      </c>
      <c r="M794" s="94" t="n">
        <f aca="false">Tabla_Simulada!M794-Tabla_ValidaciónMétodo!M794</f>
        <v>0</v>
      </c>
      <c r="N794" s="81" t="n">
        <f aca="false">Tabla_Simulada!N794-Tabla_ValidaciónMétodo!N794</f>
        <v>0</v>
      </c>
      <c r="O794" s="81" t="n">
        <f aca="false">Tabla_Simulada!O794-Tabla_ValidaciónMétodo!O794</f>
        <v>0</v>
      </c>
      <c r="P794" s="81" t="n">
        <f aca="false">Tabla_Simulada!P794-Tabla_ValidaciónMétodo!P794</f>
        <v>0</v>
      </c>
      <c r="Q794" s="81" t="n">
        <f aca="false">Tabla_Simulada!Q794-Tabla_ValidaciónMétodo!Q794</f>
        <v>0</v>
      </c>
      <c r="S794" s="81" t="n">
        <f aca="false">Tabla_Simulada!T794-Tabla_ValidaciónMétodo!T794</f>
        <v>0</v>
      </c>
      <c r="T794" s="81" t="n">
        <f aca="false">Tabla_Simulada!U794-Tabla_ValidaciónMétodo!U794</f>
        <v>0</v>
      </c>
      <c r="U794" s="81" t="n">
        <f aca="false">Tabla_Simulada!V794-Tabla_ValidaciónMétodo!V794</f>
        <v>0</v>
      </c>
      <c r="V794" s="81" t="n">
        <f aca="false">Tabla_Simulada!W794-Tabla_ValidaciónMétodo!W794</f>
        <v>0</v>
      </c>
      <c r="W794" s="81" t="n">
        <f aca="false">Tabla_Simulada!X794-Tabla_ValidaciónMétodo!X794</f>
        <v>0</v>
      </c>
      <c r="X794" s="81" t="n">
        <f aca="false">Tabla_Simulada!Y794-Tabla_ValidaciónMétodo!Y794</f>
        <v>0</v>
      </c>
      <c r="Y794" s="81" t="n">
        <f aca="false">Tabla_Simulada!Z794-Tabla_ValidaciónMétodo!Z794</f>
        <v>0</v>
      </c>
      <c r="Z794" s="81" t="n">
        <f aca="false">Tabla_Simulada!AA794-Tabla_ValidaciónMétodo!AA794</f>
        <v>0</v>
      </c>
      <c r="AC794" s="91" t="n">
        <f aca="false">Tabla_Simulada!AD794-Tabla_ValidaciónMétodo!AD794</f>
        <v>0</v>
      </c>
      <c r="AD794" s="92" t="n">
        <f aca="false">Tabla_Simulada!AE794-Tabla_ValidaciónMétodo!AE794</f>
        <v>0</v>
      </c>
      <c r="AE794" s="93" t="n">
        <f aca="false">Tabla_Simulada!AF794-Tabla_ValidaciónMétodo!AF794</f>
        <v>0</v>
      </c>
      <c r="AF794" s="92" t="n">
        <f aca="false">Tabla_Simulada!AG794-Tabla_ValidaciónMétodo!AG794</f>
        <v>0</v>
      </c>
      <c r="AG794" s="92" t="n">
        <f aca="false">Tabla_Simulada!AH794-Tabla_ValidaciónMétodo!AH794</f>
        <v>0</v>
      </c>
      <c r="AH794" s="92" t="n">
        <f aca="false">Tabla_Simulada!AI794-Tabla_ValidaciónMétodo!AI794</f>
        <v>0</v>
      </c>
      <c r="AI794" s="92" t="n">
        <f aca="false">Tabla_Simulada!AJ794-Tabla_ValidaciónMétodo!AJ794</f>
        <v>0</v>
      </c>
      <c r="AJ794" s="92" t="n">
        <f aca="false">Tabla_Simulada!AK794-Tabla_ValidaciónMétodo!AK794</f>
        <v>0</v>
      </c>
      <c r="AK794" s="92" t="n">
        <f aca="false">Tabla_Simulada!AL794-Tabla_ValidaciónMétodo!AL794</f>
        <v>0</v>
      </c>
      <c r="AL794" s="92" t="n">
        <f aca="false">Tabla_Simulada!AM794-Tabla_ValidaciónMétodo!AM794</f>
        <v>0</v>
      </c>
      <c r="AM794" s="92" t="n">
        <f aca="false">Tabla_Simulada!AN794-Tabla_ValidaciónMétodo!AN794</f>
        <v>0</v>
      </c>
      <c r="AO794" s="94" t="n">
        <f aca="false">Tabla_Simulada!AP794-Tabla_ValidaciónMétodo!AP794</f>
        <v>0</v>
      </c>
      <c r="AP794" s="81" t="n">
        <f aca="false">Tabla_Simulada!AQ794-Tabla_ValidaciónMétodo!AQ794</f>
        <v>0</v>
      </c>
      <c r="AQ794" s="94" t="n">
        <f aca="false">Tabla_Simulada!AR794-Tabla_ValidaciónMétodo!AR794</f>
        <v>0</v>
      </c>
      <c r="AR794" s="81" t="n">
        <f aca="false">Tabla_Simulada!AS794-Tabla_ValidaciónMétodo!AS794</f>
        <v>0</v>
      </c>
      <c r="AS794" s="94" t="n">
        <f aca="false">Tabla_Simulada!AT794-Tabla_ValidaciónMétodo!AT794</f>
        <v>0</v>
      </c>
      <c r="AT794" s="81" t="n">
        <f aca="false">Tabla_Simulada!AU794-Tabla_ValidaciónMétodo!AU794</f>
        <v>0</v>
      </c>
      <c r="AU794" s="94" t="n">
        <f aca="false">Tabla_Simulada!AV794-Tabla_ValidaciónMétodo!AV794</f>
        <v>0</v>
      </c>
      <c r="AV794" s="81" t="n">
        <f aca="false">Tabla_Simulada!AW794-Tabla_ValidaciónMétodo!AW794</f>
        <v>0</v>
      </c>
      <c r="AW794" s="94" t="n">
        <f aca="false">Tabla_Simulada!AX794-Tabla_ValidaciónMétodo!AX794</f>
        <v>0</v>
      </c>
      <c r="AX794" s="81" t="n">
        <f aca="false">Tabla_Simulada!AY794-Tabla_ValidaciónMétodo!AY794</f>
        <v>0</v>
      </c>
    </row>
    <row r="795" customFormat="false" ht="13.8" hidden="false" customHeight="false" outlineLevel="0" collapsed="false">
      <c r="A795" s="89" t="s">
        <v>54</v>
      </c>
      <c r="B795" s="81" t="n">
        <f aca="false">Tabla_Simulada!B795-Tabla_ValidaciónMétodo!B795</f>
        <v>0</v>
      </c>
      <c r="C795" s="81" t="n">
        <f aca="false">Tabla_Simulada!C795-Tabla_ValidaciónMétodo!C795</f>
        <v>0</v>
      </c>
      <c r="D795" s="81" t="n">
        <f aca="false">Tabla_Simulada!D795-Tabla_ValidaciónMétodo!D795</f>
        <v>0</v>
      </c>
      <c r="E795" s="81" t="n">
        <f aca="false">Tabla_Simulada!E795-Tabla_ValidaciónMétodo!E795</f>
        <v>0</v>
      </c>
      <c r="F795" s="81" t="n">
        <f aca="false">Tabla_Simulada!F795-Tabla_ValidaciónMétodo!F795</f>
        <v>0</v>
      </c>
      <c r="G795" s="81" t="n">
        <f aca="false">Tabla_Simulada!G795-Tabla_ValidaciónMétodo!G795</f>
        <v>0</v>
      </c>
      <c r="H795" s="81" t="n">
        <f aca="false">Tabla_Simulada!H795-Tabla_ValidaciónMétodo!H795</f>
        <v>0</v>
      </c>
      <c r="I795" s="94" t="n">
        <f aca="false">Tabla_Simulada!I795-Tabla_ValidaciónMétodo!I795</f>
        <v>0</v>
      </c>
      <c r="J795" s="81" t="n">
        <f aca="false">Tabla_Simulada!J795-Tabla_ValidaciónMétodo!J795</f>
        <v>0</v>
      </c>
      <c r="K795" s="94" t="n">
        <f aca="false">Tabla_Simulada!K795-Tabla_ValidaciónMétodo!K795</f>
        <v>0</v>
      </c>
      <c r="L795" s="81" t="n">
        <f aca="false">Tabla_Simulada!L795-Tabla_ValidaciónMétodo!L795</f>
        <v>0</v>
      </c>
      <c r="M795" s="94" t="n">
        <f aca="false">Tabla_Simulada!M795-Tabla_ValidaciónMétodo!M795</f>
        <v>0</v>
      </c>
      <c r="N795" s="81" t="n">
        <f aca="false">Tabla_Simulada!N795-Tabla_ValidaciónMétodo!N795</f>
        <v>0</v>
      </c>
      <c r="O795" s="81" t="n">
        <f aca="false">Tabla_Simulada!O795-Tabla_ValidaciónMétodo!O795</f>
        <v>0</v>
      </c>
      <c r="P795" s="81" t="n">
        <f aca="false">Tabla_Simulada!P795-Tabla_ValidaciónMétodo!P795</f>
        <v>0</v>
      </c>
      <c r="Q795" s="81" t="n">
        <f aca="false">Tabla_Simulada!Q795-Tabla_ValidaciónMétodo!Q795</f>
        <v>0</v>
      </c>
      <c r="S795" s="81" t="n">
        <f aca="false">Tabla_Simulada!T795-Tabla_ValidaciónMétodo!T795</f>
        <v>0</v>
      </c>
      <c r="T795" s="81" t="n">
        <f aca="false">Tabla_Simulada!U795-Tabla_ValidaciónMétodo!U795</f>
        <v>0</v>
      </c>
      <c r="U795" s="81" t="n">
        <f aca="false">Tabla_Simulada!V795-Tabla_ValidaciónMétodo!V795</f>
        <v>0</v>
      </c>
      <c r="V795" s="81" t="n">
        <f aca="false">Tabla_Simulada!W795-Tabla_ValidaciónMétodo!W795</f>
        <v>0</v>
      </c>
      <c r="W795" s="81" t="n">
        <f aca="false">Tabla_Simulada!X795-Tabla_ValidaciónMétodo!X795</f>
        <v>0</v>
      </c>
      <c r="X795" s="81" t="n">
        <f aca="false">Tabla_Simulada!Y795-Tabla_ValidaciónMétodo!Y795</f>
        <v>0</v>
      </c>
      <c r="Y795" s="81" t="n">
        <f aca="false">Tabla_Simulada!Z795-Tabla_ValidaciónMétodo!Z795</f>
        <v>0</v>
      </c>
      <c r="Z795" s="81" t="n">
        <f aca="false">Tabla_Simulada!AA795-Tabla_ValidaciónMétodo!AA795</f>
        <v>0</v>
      </c>
      <c r="AC795" s="91" t="n">
        <f aca="false">Tabla_Simulada!AD795-Tabla_ValidaciónMétodo!AD795</f>
        <v>0</v>
      </c>
      <c r="AD795" s="92" t="n">
        <f aca="false">Tabla_Simulada!AE795-Tabla_ValidaciónMétodo!AE795</f>
        <v>0</v>
      </c>
      <c r="AE795" s="93" t="n">
        <f aca="false">Tabla_Simulada!AF795-Tabla_ValidaciónMétodo!AF795</f>
        <v>0</v>
      </c>
      <c r="AF795" s="92" t="n">
        <f aca="false">Tabla_Simulada!AG795-Tabla_ValidaciónMétodo!AG795</f>
        <v>0</v>
      </c>
      <c r="AG795" s="92" t="n">
        <f aca="false">Tabla_Simulada!AH795-Tabla_ValidaciónMétodo!AH795</f>
        <v>0</v>
      </c>
      <c r="AH795" s="92" t="n">
        <f aca="false">Tabla_Simulada!AI795-Tabla_ValidaciónMétodo!AI795</f>
        <v>0</v>
      </c>
      <c r="AI795" s="92" t="n">
        <f aca="false">Tabla_Simulada!AJ795-Tabla_ValidaciónMétodo!AJ795</f>
        <v>0</v>
      </c>
      <c r="AJ795" s="92" t="n">
        <f aca="false">Tabla_Simulada!AK795-Tabla_ValidaciónMétodo!AK795</f>
        <v>0</v>
      </c>
      <c r="AK795" s="92" t="n">
        <f aca="false">Tabla_Simulada!AL795-Tabla_ValidaciónMétodo!AL795</f>
        <v>0</v>
      </c>
      <c r="AL795" s="92" t="n">
        <f aca="false">Tabla_Simulada!AM795-Tabla_ValidaciónMétodo!AM795</f>
        <v>0</v>
      </c>
      <c r="AM795" s="92" t="n">
        <f aca="false">Tabla_Simulada!AN795-Tabla_ValidaciónMétodo!AN795</f>
        <v>0</v>
      </c>
      <c r="AO795" s="94" t="n">
        <f aca="false">Tabla_Simulada!AP795-Tabla_ValidaciónMétodo!AP795</f>
        <v>0</v>
      </c>
      <c r="AP795" s="81" t="n">
        <f aca="false">Tabla_Simulada!AQ795-Tabla_ValidaciónMétodo!AQ795</f>
        <v>0</v>
      </c>
      <c r="AQ795" s="94" t="n">
        <f aca="false">Tabla_Simulada!AR795-Tabla_ValidaciónMétodo!AR795</f>
        <v>0</v>
      </c>
      <c r="AR795" s="81" t="n">
        <f aca="false">Tabla_Simulada!AS795-Tabla_ValidaciónMétodo!AS795</f>
        <v>0</v>
      </c>
      <c r="AS795" s="94" t="n">
        <f aca="false">Tabla_Simulada!AT795-Tabla_ValidaciónMétodo!AT795</f>
        <v>0</v>
      </c>
      <c r="AT795" s="81" t="n">
        <f aca="false">Tabla_Simulada!AU795-Tabla_ValidaciónMétodo!AU795</f>
        <v>0</v>
      </c>
      <c r="AU795" s="94" t="n">
        <f aca="false">Tabla_Simulada!AV795-Tabla_ValidaciónMétodo!AV795</f>
        <v>0</v>
      </c>
      <c r="AV795" s="81" t="n">
        <f aca="false">Tabla_Simulada!AW795-Tabla_ValidaciónMétodo!AW795</f>
        <v>0</v>
      </c>
      <c r="AW795" s="94" t="n">
        <f aca="false">Tabla_Simulada!AX795-Tabla_ValidaciónMétodo!AX795</f>
        <v>0</v>
      </c>
      <c r="AX795" s="81" t="n">
        <f aca="false">Tabla_Simulada!AY795-Tabla_ValidaciónMétodo!AY795</f>
        <v>0</v>
      </c>
    </row>
    <row r="796" customFormat="false" ht="13.8" hidden="false" customHeight="false" outlineLevel="0" collapsed="false">
      <c r="A796" s="89" t="s">
        <v>55</v>
      </c>
      <c r="B796" s="81" t="n">
        <f aca="false">Tabla_Simulada!B796-Tabla_ValidaciónMétodo!B796</f>
        <v>0</v>
      </c>
      <c r="C796" s="81" t="n">
        <f aca="false">Tabla_Simulada!C796-Tabla_ValidaciónMétodo!C796</f>
        <v>0</v>
      </c>
      <c r="D796" s="81" t="n">
        <f aca="false">Tabla_Simulada!D796-Tabla_ValidaciónMétodo!D796</f>
        <v>0</v>
      </c>
      <c r="E796" s="81" t="n">
        <f aca="false">Tabla_Simulada!E796-Tabla_ValidaciónMétodo!E796</f>
        <v>0</v>
      </c>
      <c r="F796" s="81" t="n">
        <f aca="false">Tabla_Simulada!F796-Tabla_ValidaciónMétodo!F796</f>
        <v>0</v>
      </c>
      <c r="G796" s="81" t="n">
        <f aca="false">Tabla_Simulada!G796-Tabla_ValidaciónMétodo!G796</f>
        <v>0</v>
      </c>
      <c r="H796" s="81" t="n">
        <f aca="false">Tabla_Simulada!H796-Tabla_ValidaciónMétodo!H796</f>
        <v>0</v>
      </c>
      <c r="I796" s="94" t="n">
        <f aca="false">Tabla_Simulada!I796-Tabla_ValidaciónMétodo!I796</f>
        <v>0</v>
      </c>
      <c r="J796" s="81" t="n">
        <f aca="false">Tabla_Simulada!J796-Tabla_ValidaciónMétodo!J796</f>
        <v>0</v>
      </c>
      <c r="K796" s="94" t="n">
        <f aca="false">Tabla_Simulada!K796-Tabla_ValidaciónMétodo!K796</f>
        <v>0</v>
      </c>
      <c r="L796" s="81" t="n">
        <f aca="false">Tabla_Simulada!L796-Tabla_ValidaciónMétodo!L796</f>
        <v>0</v>
      </c>
      <c r="M796" s="94" t="n">
        <f aca="false">Tabla_Simulada!M796-Tabla_ValidaciónMétodo!M796</f>
        <v>0</v>
      </c>
      <c r="N796" s="81" t="n">
        <f aca="false">Tabla_Simulada!N796-Tabla_ValidaciónMétodo!N796</f>
        <v>0</v>
      </c>
      <c r="O796" s="81" t="n">
        <f aca="false">Tabla_Simulada!O796-Tabla_ValidaciónMétodo!O796</f>
        <v>0</v>
      </c>
      <c r="P796" s="81" t="n">
        <f aca="false">Tabla_Simulada!P796-Tabla_ValidaciónMétodo!P796</f>
        <v>0</v>
      </c>
      <c r="Q796" s="81" t="n">
        <f aca="false">Tabla_Simulada!Q796-Tabla_ValidaciónMétodo!Q796</f>
        <v>0</v>
      </c>
      <c r="S796" s="81" t="n">
        <f aca="false">Tabla_Simulada!T796-Tabla_ValidaciónMétodo!T796</f>
        <v>0</v>
      </c>
      <c r="T796" s="81" t="n">
        <f aca="false">Tabla_Simulada!U796-Tabla_ValidaciónMétodo!U796</f>
        <v>0</v>
      </c>
      <c r="U796" s="81" t="n">
        <f aca="false">Tabla_Simulada!V796-Tabla_ValidaciónMétodo!V796</f>
        <v>0</v>
      </c>
      <c r="V796" s="81" t="n">
        <f aca="false">Tabla_Simulada!W796-Tabla_ValidaciónMétodo!W796</f>
        <v>0</v>
      </c>
      <c r="W796" s="81" t="n">
        <f aca="false">Tabla_Simulada!X796-Tabla_ValidaciónMétodo!X796</f>
        <v>0</v>
      </c>
      <c r="X796" s="81" t="n">
        <f aca="false">Tabla_Simulada!Y796-Tabla_ValidaciónMétodo!Y796</f>
        <v>0</v>
      </c>
      <c r="Y796" s="81" t="n">
        <f aca="false">Tabla_Simulada!Z796-Tabla_ValidaciónMétodo!Z796</f>
        <v>0</v>
      </c>
      <c r="Z796" s="81" t="n">
        <f aca="false">Tabla_Simulada!AA796-Tabla_ValidaciónMétodo!AA796</f>
        <v>0</v>
      </c>
      <c r="AC796" s="91" t="n">
        <f aca="false">Tabla_Simulada!AD796-Tabla_ValidaciónMétodo!AD796</f>
        <v>0</v>
      </c>
      <c r="AD796" s="92" t="n">
        <f aca="false">Tabla_Simulada!AE796-Tabla_ValidaciónMétodo!AE796</f>
        <v>0</v>
      </c>
      <c r="AE796" s="93" t="n">
        <f aca="false">Tabla_Simulada!AF796-Tabla_ValidaciónMétodo!AF796</f>
        <v>0</v>
      </c>
      <c r="AF796" s="92" t="n">
        <f aca="false">Tabla_Simulada!AG796-Tabla_ValidaciónMétodo!AG796</f>
        <v>0</v>
      </c>
      <c r="AG796" s="92" t="n">
        <f aca="false">Tabla_Simulada!AH796-Tabla_ValidaciónMétodo!AH796</f>
        <v>0</v>
      </c>
      <c r="AH796" s="92" t="n">
        <f aca="false">Tabla_Simulada!AI796-Tabla_ValidaciónMétodo!AI796</f>
        <v>0</v>
      </c>
      <c r="AI796" s="92" t="n">
        <f aca="false">Tabla_Simulada!AJ796-Tabla_ValidaciónMétodo!AJ796</f>
        <v>0</v>
      </c>
      <c r="AJ796" s="92" t="n">
        <f aca="false">Tabla_Simulada!AK796-Tabla_ValidaciónMétodo!AK796</f>
        <v>0</v>
      </c>
      <c r="AK796" s="92" t="n">
        <f aca="false">Tabla_Simulada!AL796-Tabla_ValidaciónMétodo!AL796</f>
        <v>0</v>
      </c>
      <c r="AL796" s="92" t="n">
        <f aca="false">Tabla_Simulada!AM796-Tabla_ValidaciónMétodo!AM796</f>
        <v>0</v>
      </c>
      <c r="AM796" s="92" t="n">
        <f aca="false">Tabla_Simulada!AN796-Tabla_ValidaciónMétodo!AN796</f>
        <v>0</v>
      </c>
      <c r="AO796" s="94" t="n">
        <f aca="false">Tabla_Simulada!AP796-Tabla_ValidaciónMétodo!AP796</f>
        <v>0</v>
      </c>
      <c r="AP796" s="81" t="n">
        <f aca="false">Tabla_Simulada!AQ796-Tabla_ValidaciónMétodo!AQ796</f>
        <v>0</v>
      </c>
      <c r="AQ796" s="94" t="n">
        <f aca="false">Tabla_Simulada!AR796-Tabla_ValidaciónMétodo!AR796</f>
        <v>0</v>
      </c>
      <c r="AR796" s="81" t="n">
        <f aca="false">Tabla_Simulada!AS796-Tabla_ValidaciónMétodo!AS796</f>
        <v>0</v>
      </c>
      <c r="AS796" s="94" t="n">
        <f aca="false">Tabla_Simulada!AT796-Tabla_ValidaciónMétodo!AT796</f>
        <v>0</v>
      </c>
      <c r="AT796" s="81" t="n">
        <f aca="false">Tabla_Simulada!AU796-Tabla_ValidaciónMétodo!AU796</f>
        <v>0</v>
      </c>
      <c r="AU796" s="94" t="n">
        <f aca="false">Tabla_Simulada!AV796-Tabla_ValidaciónMétodo!AV796</f>
        <v>0</v>
      </c>
      <c r="AV796" s="81" t="n">
        <f aca="false">Tabla_Simulada!AW796-Tabla_ValidaciónMétodo!AW796</f>
        <v>0</v>
      </c>
      <c r="AW796" s="94" t="n">
        <f aca="false">Tabla_Simulada!AX796-Tabla_ValidaciónMétodo!AX796</f>
        <v>0</v>
      </c>
      <c r="AX796" s="81" t="n">
        <f aca="false">Tabla_Simulada!AY796-Tabla_ValidaciónMétodo!AY796</f>
        <v>0</v>
      </c>
    </row>
    <row r="797" customFormat="false" ht="13.8" hidden="false" customHeight="false" outlineLevel="0" collapsed="false">
      <c r="A797" s="89" t="s">
        <v>56</v>
      </c>
      <c r="B797" s="81" t="n">
        <f aca="false">Tabla_Simulada!B797-Tabla_ValidaciónMétodo!B797</f>
        <v>0</v>
      </c>
      <c r="C797" s="81" t="n">
        <f aca="false">Tabla_Simulada!C797-Tabla_ValidaciónMétodo!C797</f>
        <v>0</v>
      </c>
      <c r="D797" s="81" t="n">
        <f aca="false">Tabla_Simulada!D797-Tabla_ValidaciónMétodo!D797</f>
        <v>0</v>
      </c>
      <c r="E797" s="81" t="n">
        <f aca="false">Tabla_Simulada!E797-Tabla_ValidaciónMétodo!E797</f>
        <v>0</v>
      </c>
      <c r="F797" s="81" t="n">
        <f aca="false">Tabla_Simulada!F797-Tabla_ValidaciónMétodo!F797</f>
        <v>0</v>
      </c>
      <c r="G797" s="81" t="n">
        <f aca="false">Tabla_Simulada!G797-Tabla_ValidaciónMétodo!G797</f>
        <v>0</v>
      </c>
      <c r="H797" s="81" t="n">
        <f aca="false">Tabla_Simulada!H797-Tabla_ValidaciónMétodo!H797</f>
        <v>0</v>
      </c>
      <c r="I797" s="94" t="n">
        <f aca="false">Tabla_Simulada!I797-Tabla_ValidaciónMétodo!I797</f>
        <v>0</v>
      </c>
      <c r="J797" s="81" t="n">
        <f aca="false">Tabla_Simulada!J797-Tabla_ValidaciónMétodo!J797</f>
        <v>0</v>
      </c>
      <c r="K797" s="94" t="n">
        <f aca="false">Tabla_Simulada!K797-Tabla_ValidaciónMétodo!K797</f>
        <v>0</v>
      </c>
      <c r="L797" s="81" t="n">
        <f aca="false">Tabla_Simulada!L797-Tabla_ValidaciónMétodo!L797</f>
        <v>0</v>
      </c>
      <c r="M797" s="94" t="n">
        <f aca="false">Tabla_Simulada!M797-Tabla_ValidaciónMétodo!M797</f>
        <v>0</v>
      </c>
      <c r="N797" s="81" t="n">
        <f aca="false">Tabla_Simulada!N797-Tabla_ValidaciónMétodo!N797</f>
        <v>0</v>
      </c>
      <c r="O797" s="81" t="n">
        <f aca="false">Tabla_Simulada!O797-Tabla_ValidaciónMétodo!O797</f>
        <v>0</v>
      </c>
      <c r="P797" s="81" t="n">
        <f aca="false">Tabla_Simulada!P797-Tabla_ValidaciónMétodo!P797</f>
        <v>0</v>
      </c>
      <c r="Q797" s="81" t="n">
        <f aca="false">Tabla_Simulada!Q797-Tabla_ValidaciónMétodo!Q797</f>
        <v>0</v>
      </c>
      <c r="S797" s="81" t="n">
        <f aca="false">Tabla_Simulada!T797-Tabla_ValidaciónMétodo!T797</f>
        <v>0</v>
      </c>
      <c r="T797" s="81" t="n">
        <f aca="false">Tabla_Simulada!U797-Tabla_ValidaciónMétodo!U797</f>
        <v>0</v>
      </c>
      <c r="U797" s="81" t="n">
        <f aca="false">Tabla_Simulada!V797-Tabla_ValidaciónMétodo!V797</f>
        <v>0</v>
      </c>
      <c r="V797" s="81" t="n">
        <f aca="false">Tabla_Simulada!W797-Tabla_ValidaciónMétodo!W797</f>
        <v>0</v>
      </c>
      <c r="W797" s="81" t="n">
        <f aca="false">Tabla_Simulada!X797-Tabla_ValidaciónMétodo!X797</f>
        <v>0</v>
      </c>
      <c r="X797" s="81" t="n">
        <f aca="false">Tabla_Simulada!Y797-Tabla_ValidaciónMétodo!Y797</f>
        <v>0</v>
      </c>
      <c r="Y797" s="81" t="n">
        <f aca="false">Tabla_Simulada!Z797-Tabla_ValidaciónMétodo!Z797</f>
        <v>0</v>
      </c>
      <c r="Z797" s="81" t="n">
        <f aca="false">Tabla_Simulada!AA797-Tabla_ValidaciónMétodo!AA797</f>
        <v>0</v>
      </c>
      <c r="AC797" s="91" t="n">
        <f aca="false">Tabla_Simulada!AD797-Tabla_ValidaciónMétodo!AD797</f>
        <v>0</v>
      </c>
      <c r="AD797" s="92" t="n">
        <f aca="false">Tabla_Simulada!AE797-Tabla_ValidaciónMétodo!AE797</f>
        <v>0</v>
      </c>
      <c r="AE797" s="93" t="n">
        <f aca="false">Tabla_Simulada!AF797-Tabla_ValidaciónMétodo!AF797</f>
        <v>0</v>
      </c>
      <c r="AF797" s="92" t="n">
        <f aca="false">Tabla_Simulada!AG797-Tabla_ValidaciónMétodo!AG797</f>
        <v>0</v>
      </c>
      <c r="AG797" s="92" t="n">
        <f aca="false">Tabla_Simulada!AH797-Tabla_ValidaciónMétodo!AH797</f>
        <v>0</v>
      </c>
      <c r="AH797" s="92" t="n">
        <f aca="false">Tabla_Simulada!AI797-Tabla_ValidaciónMétodo!AI797</f>
        <v>0</v>
      </c>
      <c r="AI797" s="92" t="n">
        <f aca="false">Tabla_Simulada!AJ797-Tabla_ValidaciónMétodo!AJ797</f>
        <v>0</v>
      </c>
      <c r="AJ797" s="92" t="n">
        <f aca="false">Tabla_Simulada!AK797-Tabla_ValidaciónMétodo!AK797</f>
        <v>0</v>
      </c>
      <c r="AK797" s="92" t="n">
        <f aca="false">Tabla_Simulada!AL797-Tabla_ValidaciónMétodo!AL797</f>
        <v>0</v>
      </c>
      <c r="AL797" s="92" t="n">
        <f aca="false">Tabla_Simulada!AM797-Tabla_ValidaciónMétodo!AM797</f>
        <v>0</v>
      </c>
      <c r="AM797" s="92" t="n">
        <f aca="false">Tabla_Simulada!AN797-Tabla_ValidaciónMétodo!AN797</f>
        <v>0</v>
      </c>
      <c r="AO797" s="94" t="n">
        <f aca="false">Tabla_Simulada!AP797-Tabla_ValidaciónMétodo!AP797</f>
        <v>0</v>
      </c>
      <c r="AP797" s="81" t="n">
        <f aca="false">Tabla_Simulada!AQ797-Tabla_ValidaciónMétodo!AQ797</f>
        <v>0</v>
      </c>
      <c r="AQ797" s="94" t="n">
        <f aca="false">Tabla_Simulada!AR797-Tabla_ValidaciónMétodo!AR797</f>
        <v>0</v>
      </c>
      <c r="AR797" s="81" t="n">
        <f aca="false">Tabla_Simulada!AS797-Tabla_ValidaciónMétodo!AS797</f>
        <v>0</v>
      </c>
      <c r="AS797" s="94" t="n">
        <f aca="false">Tabla_Simulada!AT797-Tabla_ValidaciónMétodo!AT797</f>
        <v>0</v>
      </c>
      <c r="AT797" s="81" t="n">
        <f aca="false">Tabla_Simulada!AU797-Tabla_ValidaciónMétodo!AU797</f>
        <v>0</v>
      </c>
      <c r="AU797" s="94" t="n">
        <f aca="false">Tabla_Simulada!AV797-Tabla_ValidaciónMétodo!AV797</f>
        <v>0</v>
      </c>
      <c r="AV797" s="81" t="n">
        <f aca="false">Tabla_Simulada!AW797-Tabla_ValidaciónMétodo!AW797</f>
        <v>0</v>
      </c>
      <c r="AW797" s="94" t="n">
        <f aca="false">Tabla_Simulada!AX797-Tabla_ValidaciónMétodo!AX797</f>
        <v>0</v>
      </c>
      <c r="AX797" s="81" t="n">
        <f aca="false">Tabla_Simulada!AY797-Tabla_ValidaciónMétodo!AY797</f>
        <v>0</v>
      </c>
    </row>
    <row r="798" customFormat="false" ht="13.8" hidden="false" customHeight="false" outlineLevel="0" collapsed="false">
      <c r="A798" s="89" t="s">
        <v>57</v>
      </c>
      <c r="B798" s="81" t="n">
        <f aca="false">Tabla_Simulada!B798-Tabla_ValidaciónMétodo!B798</f>
        <v>0</v>
      </c>
      <c r="C798" s="81" t="n">
        <f aca="false">Tabla_Simulada!C798-Tabla_ValidaciónMétodo!C798</f>
        <v>0</v>
      </c>
      <c r="D798" s="81" t="n">
        <f aca="false">Tabla_Simulada!D798-Tabla_ValidaciónMétodo!D798</f>
        <v>0</v>
      </c>
      <c r="E798" s="81" t="n">
        <f aca="false">Tabla_Simulada!E798-Tabla_ValidaciónMétodo!E798</f>
        <v>0</v>
      </c>
      <c r="F798" s="81" t="n">
        <f aca="false">Tabla_Simulada!F798-Tabla_ValidaciónMétodo!F798</f>
        <v>0</v>
      </c>
      <c r="G798" s="81" t="n">
        <f aca="false">Tabla_Simulada!G798-Tabla_ValidaciónMétodo!G798</f>
        <v>0</v>
      </c>
      <c r="H798" s="81" t="n">
        <f aca="false">Tabla_Simulada!H798-Tabla_ValidaciónMétodo!H798</f>
        <v>0</v>
      </c>
      <c r="I798" s="94" t="n">
        <f aca="false">Tabla_Simulada!I798-Tabla_ValidaciónMétodo!I798</f>
        <v>0</v>
      </c>
      <c r="J798" s="81" t="n">
        <f aca="false">Tabla_Simulada!J798-Tabla_ValidaciónMétodo!J798</f>
        <v>0</v>
      </c>
      <c r="K798" s="94" t="n">
        <f aca="false">Tabla_Simulada!K798-Tabla_ValidaciónMétodo!K798</f>
        <v>0</v>
      </c>
      <c r="L798" s="81" t="n">
        <f aca="false">Tabla_Simulada!L798-Tabla_ValidaciónMétodo!L798</f>
        <v>0</v>
      </c>
      <c r="M798" s="94" t="n">
        <f aca="false">Tabla_Simulada!M798-Tabla_ValidaciónMétodo!M798</f>
        <v>0</v>
      </c>
      <c r="N798" s="81" t="n">
        <f aca="false">Tabla_Simulada!N798-Tabla_ValidaciónMétodo!N798</f>
        <v>0</v>
      </c>
      <c r="O798" s="81" t="n">
        <f aca="false">Tabla_Simulada!O798-Tabla_ValidaciónMétodo!O798</f>
        <v>0</v>
      </c>
      <c r="P798" s="81" t="n">
        <f aca="false">Tabla_Simulada!P798-Tabla_ValidaciónMétodo!P798</f>
        <v>0</v>
      </c>
      <c r="Q798" s="81" t="n">
        <f aca="false">Tabla_Simulada!Q798-Tabla_ValidaciónMétodo!Q798</f>
        <v>0</v>
      </c>
      <c r="S798" s="81" t="n">
        <f aca="false">Tabla_Simulada!T798-Tabla_ValidaciónMétodo!T798</f>
        <v>0</v>
      </c>
      <c r="T798" s="81" t="n">
        <f aca="false">Tabla_Simulada!U798-Tabla_ValidaciónMétodo!U798</f>
        <v>0</v>
      </c>
      <c r="U798" s="81" t="n">
        <f aca="false">Tabla_Simulada!V798-Tabla_ValidaciónMétodo!V798</f>
        <v>0</v>
      </c>
      <c r="V798" s="81" t="n">
        <f aca="false">Tabla_Simulada!W798-Tabla_ValidaciónMétodo!W798</f>
        <v>0</v>
      </c>
      <c r="W798" s="81" t="n">
        <f aca="false">Tabla_Simulada!X798-Tabla_ValidaciónMétodo!X798</f>
        <v>0</v>
      </c>
      <c r="X798" s="81" t="n">
        <f aca="false">Tabla_Simulada!Y798-Tabla_ValidaciónMétodo!Y798</f>
        <v>0</v>
      </c>
      <c r="Y798" s="81" t="n">
        <f aca="false">Tabla_Simulada!Z798-Tabla_ValidaciónMétodo!Z798</f>
        <v>0</v>
      </c>
      <c r="Z798" s="81" t="n">
        <f aca="false">Tabla_Simulada!AA798-Tabla_ValidaciónMétodo!AA798</f>
        <v>0</v>
      </c>
      <c r="AC798" s="91" t="n">
        <f aca="false">Tabla_Simulada!AD798-Tabla_ValidaciónMétodo!AD798</f>
        <v>0</v>
      </c>
      <c r="AD798" s="92" t="n">
        <f aca="false">Tabla_Simulada!AE798-Tabla_ValidaciónMétodo!AE798</f>
        <v>0</v>
      </c>
      <c r="AE798" s="93" t="n">
        <f aca="false">Tabla_Simulada!AF798-Tabla_ValidaciónMétodo!AF798</f>
        <v>0</v>
      </c>
      <c r="AF798" s="92" t="n">
        <f aca="false">Tabla_Simulada!AG798-Tabla_ValidaciónMétodo!AG798</f>
        <v>0</v>
      </c>
      <c r="AG798" s="92" t="n">
        <f aca="false">Tabla_Simulada!AH798-Tabla_ValidaciónMétodo!AH798</f>
        <v>0</v>
      </c>
      <c r="AH798" s="92" t="n">
        <f aca="false">Tabla_Simulada!AI798-Tabla_ValidaciónMétodo!AI798</f>
        <v>0</v>
      </c>
      <c r="AI798" s="92" t="n">
        <f aca="false">Tabla_Simulada!AJ798-Tabla_ValidaciónMétodo!AJ798</f>
        <v>0</v>
      </c>
      <c r="AJ798" s="92" t="n">
        <f aca="false">Tabla_Simulada!AK798-Tabla_ValidaciónMétodo!AK798</f>
        <v>0</v>
      </c>
      <c r="AK798" s="92" t="n">
        <f aca="false">Tabla_Simulada!AL798-Tabla_ValidaciónMétodo!AL798</f>
        <v>0</v>
      </c>
      <c r="AL798" s="92" t="n">
        <f aca="false">Tabla_Simulada!AM798-Tabla_ValidaciónMétodo!AM798</f>
        <v>0</v>
      </c>
      <c r="AM798" s="92" t="n">
        <f aca="false">Tabla_Simulada!AN798-Tabla_ValidaciónMétodo!AN798</f>
        <v>0</v>
      </c>
      <c r="AO798" s="94" t="n">
        <f aca="false">Tabla_Simulada!AP798-Tabla_ValidaciónMétodo!AP798</f>
        <v>0</v>
      </c>
      <c r="AP798" s="81" t="n">
        <f aca="false">Tabla_Simulada!AQ798-Tabla_ValidaciónMétodo!AQ798</f>
        <v>0</v>
      </c>
      <c r="AQ798" s="94" t="n">
        <f aca="false">Tabla_Simulada!AR798-Tabla_ValidaciónMétodo!AR798</f>
        <v>0</v>
      </c>
      <c r="AR798" s="81" t="n">
        <f aca="false">Tabla_Simulada!AS798-Tabla_ValidaciónMétodo!AS798</f>
        <v>0</v>
      </c>
      <c r="AS798" s="94" t="n">
        <f aca="false">Tabla_Simulada!AT798-Tabla_ValidaciónMétodo!AT798</f>
        <v>0</v>
      </c>
      <c r="AT798" s="81" t="n">
        <f aca="false">Tabla_Simulada!AU798-Tabla_ValidaciónMétodo!AU798</f>
        <v>0</v>
      </c>
      <c r="AU798" s="94" t="n">
        <f aca="false">Tabla_Simulada!AV798-Tabla_ValidaciónMétodo!AV798</f>
        <v>0</v>
      </c>
      <c r="AV798" s="81" t="n">
        <f aca="false">Tabla_Simulada!AW798-Tabla_ValidaciónMétodo!AW798</f>
        <v>0</v>
      </c>
      <c r="AW798" s="94" t="n">
        <f aca="false">Tabla_Simulada!AX798-Tabla_ValidaciónMétodo!AX798</f>
        <v>0</v>
      </c>
      <c r="AX798" s="81" t="n">
        <f aca="false">Tabla_Simulada!AY798-Tabla_ValidaciónMétodo!AY798</f>
        <v>0</v>
      </c>
    </row>
    <row r="799" customFormat="false" ht="13.8" hidden="false" customHeight="false" outlineLevel="0" collapsed="false">
      <c r="A799" s="89" t="s">
        <v>58</v>
      </c>
      <c r="B799" s="81" t="n">
        <f aca="false">Tabla_Simulada!B799-Tabla_ValidaciónMétodo!B799</f>
        <v>0</v>
      </c>
      <c r="C799" s="81" t="n">
        <f aca="false">Tabla_Simulada!C799-Tabla_ValidaciónMétodo!C799</f>
        <v>0</v>
      </c>
      <c r="D799" s="81" t="n">
        <f aca="false">Tabla_Simulada!D799-Tabla_ValidaciónMétodo!D799</f>
        <v>0</v>
      </c>
      <c r="E799" s="81" t="n">
        <f aca="false">Tabla_Simulada!E799-Tabla_ValidaciónMétodo!E799</f>
        <v>0</v>
      </c>
      <c r="F799" s="81" t="n">
        <f aca="false">Tabla_Simulada!F799-Tabla_ValidaciónMétodo!F799</f>
        <v>0</v>
      </c>
      <c r="G799" s="81" t="n">
        <f aca="false">Tabla_Simulada!G799-Tabla_ValidaciónMétodo!G799</f>
        <v>0</v>
      </c>
      <c r="H799" s="81" t="n">
        <f aca="false">Tabla_Simulada!H799-Tabla_ValidaciónMétodo!H799</f>
        <v>0</v>
      </c>
      <c r="I799" s="94" t="n">
        <f aca="false">Tabla_Simulada!I799-Tabla_ValidaciónMétodo!I799</f>
        <v>0</v>
      </c>
      <c r="J799" s="81" t="n">
        <f aca="false">Tabla_Simulada!J799-Tabla_ValidaciónMétodo!J799</f>
        <v>0</v>
      </c>
      <c r="K799" s="94" t="n">
        <f aca="false">Tabla_Simulada!K799-Tabla_ValidaciónMétodo!K799</f>
        <v>0</v>
      </c>
      <c r="L799" s="81" t="n">
        <f aca="false">Tabla_Simulada!L799-Tabla_ValidaciónMétodo!L799</f>
        <v>0</v>
      </c>
      <c r="M799" s="94" t="n">
        <f aca="false">Tabla_Simulada!M799-Tabla_ValidaciónMétodo!M799</f>
        <v>0</v>
      </c>
      <c r="N799" s="81" t="n">
        <f aca="false">Tabla_Simulada!N799-Tabla_ValidaciónMétodo!N799</f>
        <v>0</v>
      </c>
      <c r="O799" s="81" t="n">
        <f aca="false">Tabla_Simulada!O799-Tabla_ValidaciónMétodo!O799</f>
        <v>0</v>
      </c>
      <c r="P799" s="81" t="n">
        <f aca="false">Tabla_Simulada!P799-Tabla_ValidaciónMétodo!P799</f>
        <v>0</v>
      </c>
      <c r="Q799" s="81" t="n">
        <f aca="false">Tabla_Simulada!Q799-Tabla_ValidaciónMétodo!Q799</f>
        <v>0</v>
      </c>
      <c r="S799" s="81" t="n">
        <f aca="false">Tabla_Simulada!T799-Tabla_ValidaciónMétodo!T799</f>
        <v>0</v>
      </c>
      <c r="T799" s="81" t="n">
        <f aca="false">Tabla_Simulada!U799-Tabla_ValidaciónMétodo!U799</f>
        <v>0</v>
      </c>
      <c r="U799" s="81" t="n">
        <f aca="false">Tabla_Simulada!V799-Tabla_ValidaciónMétodo!V799</f>
        <v>0</v>
      </c>
      <c r="V799" s="81" t="n">
        <f aca="false">Tabla_Simulada!W799-Tabla_ValidaciónMétodo!W799</f>
        <v>0</v>
      </c>
      <c r="W799" s="81" t="n">
        <f aca="false">Tabla_Simulada!X799-Tabla_ValidaciónMétodo!X799</f>
        <v>0</v>
      </c>
      <c r="X799" s="81" t="n">
        <f aca="false">Tabla_Simulada!Y799-Tabla_ValidaciónMétodo!Y799</f>
        <v>0</v>
      </c>
      <c r="Y799" s="81" t="n">
        <f aca="false">Tabla_Simulada!Z799-Tabla_ValidaciónMétodo!Z799</f>
        <v>0</v>
      </c>
      <c r="Z799" s="81" t="n">
        <f aca="false">Tabla_Simulada!AA799-Tabla_ValidaciónMétodo!AA799</f>
        <v>0</v>
      </c>
      <c r="AC799" s="91" t="n">
        <f aca="false">Tabla_Simulada!AD799-Tabla_ValidaciónMétodo!AD799</f>
        <v>0</v>
      </c>
      <c r="AD799" s="92" t="n">
        <f aca="false">Tabla_Simulada!AE799-Tabla_ValidaciónMétodo!AE799</f>
        <v>0</v>
      </c>
      <c r="AE799" s="93" t="n">
        <f aca="false">Tabla_Simulada!AF799-Tabla_ValidaciónMétodo!AF799</f>
        <v>0</v>
      </c>
      <c r="AF799" s="92" t="n">
        <f aca="false">Tabla_Simulada!AG799-Tabla_ValidaciónMétodo!AG799</f>
        <v>0</v>
      </c>
      <c r="AG799" s="92" t="n">
        <f aca="false">Tabla_Simulada!AH799-Tabla_ValidaciónMétodo!AH799</f>
        <v>0</v>
      </c>
      <c r="AH799" s="92" t="n">
        <f aca="false">Tabla_Simulada!AI799-Tabla_ValidaciónMétodo!AI799</f>
        <v>0</v>
      </c>
      <c r="AI799" s="92" t="n">
        <f aca="false">Tabla_Simulada!AJ799-Tabla_ValidaciónMétodo!AJ799</f>
        <v>0</v>
      </c>
      <c r="AJ799" s="92" t="n">
        <f aca="false">Tabla_Simulada!AK799-Tabla_ValidaciónMétodo!AK799</f>
        <v>0</v>
      </c>
      <c r="AK799" s="92" t="n">
        <f aca="false">Tabla_Simulada!AL799-Tabla_ValidaciónMétodo!AL799</f>
        <v>0</v>
      </c>
      <c r="AL799" s="92" t="n">
        <f aca="false">Tabla_Simulada!AM799-Tabla_ValidaciónMétodo!AM799</f>
        <v>0</v>
      </c>
      <c r="AM799" s="92" t="n">
        <f aca="false">Tabla_Simulada!AN799-Tabla_ValidaciónMétodo!AN799</f>
        <v>0</v>
      </c>
      <c r="AO799" s="94" t="n">
        <f aca="false">Tabla_Simulada!AP799-Tabla_ValidaciónMétodo!AP799</f>
        <v>0</v>
      </c>
      <c r="AP799" s="81" t="n">
        <f aca="false">Tabla_Simulada!AQ799-Tabla_ValidaciónMétodo!AQ799</f>
        <v>0</v>
      </c>
      <c r="AQ799" s="94" t="n">
        <f aca="false">Tabla_Simulada!AR799-Tabla_ValidaciónMétodo!AR799</f>
        <v>0</v>
      </c>
      <c r="AR799" s="81" t="n">
        <f aca="false">Tabla_Simulada!AS799-Tabla_ValidaciónMétodo!AS799</f>
        <v>0</v>
      </c>
      <c r="AS799" s="94" t="n">
        <f aca="false">Tabla_Simulada!AT799-Tabla_ValidaciónMétodo!AT799</f>
        <v>0</v>
      </c>
      <c r="AT799" s="81" t="n">
        <f aca="false">Tabla_Simulada!AU799-Tabla_ValidaciónMétodo!AU799</f>
        <v>0</v>
      </c>
      <c r="AU799" s="94" t="n">
        <f aca="false">Tabla_Simulada!AV799-Tabla_ValidaciónMétodo!AV799</f>
        <v>0</v>
      </c>
      <c r="AV799" s="81" t="n">
        <f aca="false">Tabla_Simulada!AW799-Tabla_ValidaciónMétodo!AW799</f>
        <v>0</v>
      </c>
      <c r="AW799" s="94" t="n">
        <f aca="false">Tabla_Simulada!AX799-Tabla_ValidaciónMétodo!AX799</f>
        <v>0</v>
      </c>
      <c r="AX799" s="81" t="n">
        <f aca="false">Tabla_Simulada!AY799-Tabla_ValidaciónMétodo!AY799</f>
        <v>0</v>
      </c>
    </row>
    <row r="800" customFormat="false" ht="13.8" hidden="false" customHeight="false" outlineLevel="0" collapsed="false">
      <c r="A800" s="89" t="s">
        <v>59</v>
      </c>
      <c r="B800" s="81" t="n">
        <f aca="false">Tabla_Simulada!B800-Tabla_ValidaciónMétodo!B800</f>
        <v>0</v>
      </c>
      <c r="C800" s="81" t="n">
        <f aca="false">Tabla_Simulada!C800-Tabla_ValidaciónMétodo!C800</f>
        <v>0</v>
      </c>
      <c r="D800" s="81" t="n">
        <f aca="false">Tabla_Simulada!D800-Tabla_ValidaciónMétodo!D800</f>
        <v>0</v>
      </c>
      <c r="E800" s="81" t="n">
        <f aca="false">Tabla_Simulada!E800-Tabla_ValidaciónMétodo!E800</f>
        <v>0</v>
      </c>
      <c r="F800" s="81" t="n">
        <f aca="false">Tabla_Simulada!F800-Tabla_ValidaciónMétodo!F800</f>
        <v>0</v>
      </c>
      <c r="G800" s="81" t="n">
        <f aca="false">Tabla_Simulada!G800-Tabla_ValidaciónMétodo!G800</f>
        <v>0</v>
      </c>
      <c r="H800" s="81" t="n">
        <f aca="false">Tabla_Simulada!H800-Tabla_ValidaciónMétodo!H800</f>
        <v>0</v>
      </c>
      <c r="I800" s="94" t="n">
        <f aca="false">Tabla_Simulada!I800-Tabla_ValidaciónMétodo!I800</f>
        <v>0</v>
      </c>
      <c r="J800" s="81" t="n">
        <f aca="false">Tabla_Simulada!J800-Tabla_ValidaciónMétodo!J800</f>
        <v>0</v>
      </c>
      <c r="K800" s="94" t="n">
        <f aca="false">Tabla_Simulada!K800-Tabla_ValidaciónMétodo!K800</f>
        <v>0</v>
      </c>
      <c r="L800" s="81" t="n">
        <f aca="false">Tabla_Simulada!L800-Tabla_ValidaciónMétodo!L800</f>
        <v>0</v>
      </c>
      <c r="M800" s="94" t="n">
        <f aca="false">Tabla_Simulada!M800-Tabla_ValidaciónMétodo!M800</f>
        <v>0</v>
      </c>
      <c r="N800" s="81" t="n">
        <f aca="false">Tabla_Simulada!N800-Tabla_ValidaciónMétodo!N800</f>
        <v>0</v>
      </c>
      <c r="O800" s="81" t="n">
        <f aca="false">Tabla_Simulada!O800-Tabla_ValidaciónMétodo!O800</f>
        <v>0</v>
      </c>
      <c r="P800" s="81" t="n">
        <f aca="false">Tabla_Simulada!P800-Tabla_ValidaciónMétodo!P800</f>
        <v>0</v>
      </c>
      <c r="Q800" s="81" t="n">
        <f aca="false">Tabla_Simulada!Q800-Tabla_ValidaciónMétodo!Q800</f>
        <v>0</v>
      </c>
      <c r="S800" s="81" t="n">
        <f aca="false">Tabla_Simulada!T800-Tabla_ValidaciónMétodo!T800</f>
        <v>0</v>
      </c>
      <c r="T800" s="81" t="n">
        <f aca="false">Tabla_Simulada!U800-Tabla_ValidaciónMétodo!U800</f>
        <v>0</v>
      </c>
      <c r="U800" s="81" t="n">
        <f aca="false">Tabla_Simulada!V800-Tabla_ValidaciónMétodo!V800</f>
        <v>0</v>
      </c>
      <c r="V800" s="81" t="n">
        <f aca="false">Tabla_Simulada!W800-Tabla_ValidaciónMétodo!W800</f>
        <v>0</v>
      </c>
      <c r="W800" s="81" t="n">
        <f aca="false">Tabla_Simulada!X800-Tabla_ValidaciónMétodo!X800</f>
        <v>0</v>
      </c>
      <c r="X800" s="81" t="n">
        <f aca="false">Tabla_Simulada!Y800-Tabla_ValidaciónMétodo!Y800</f>
        <v>0</v>
      </c>
      <c r="Y800" s="81" t="n">
        <f aca="false">Tabla_Simulada!Z800-Tabla_ValidaciónMétodo!Z800</f>
        <v>0</v>
      </c>
      <c r="Z800" s="81" t="n">
        <f aca="false">Tabla_Simulada!AA800-Tabla_ValidaciónMétodo!AA800</f>
        <v>0</v>
      </c>
      <c r="AC800" s="91" t="n">
        <f aca="false">Tabla_Simulada!AD800-Tabla_ValidaciónMétodo!AD800</f>
        <v>0</v>
      </c>
      <c r="AD800" s="92" t="n">
        <f aca="false">Tabla_Simulada!AE800-Tabla_ValidaciónMétodo!AE800</f>
        <v>0</v>
      </c>
      <c r="AE800" s="93" t="n">
        <f aca="false">Tabla_Simulada!AF800-Tabla_ValidaciónMétodo!AF800</f>
        <v>0</v>
      </c>
      <c r="AF800" s="92" t="n">
        <f aca="false">Tabla_Simulada!AG800-Tabla_ValidaciónMétodo!AG800</f>
        <v>0</v>
      </c>
      <c r="AG800" s="92" t="n">
        <f aca="false">Tabla_Simulada!AH800-Tabla_ValidaciónMétodo!AH800</f>
        <v>0</v>
      </c>
      <c r="AH800" s="92" t="n">
        <f aca="false">Tabla_Simulada!AI800-Tabla_ValidaciónMétodo!AI800</f>
        <v>0</v>
      </c>
      <c r="AI800" s="92" t="n">
        <f aca="false">Tabla_Simulada!AJ800-Tabla_ValidaciónMétodo!AJ800</f>
        <v>0</v>
      </c>
      <c r="AJ800" s="92" t="n">
        <f aca="false">Tabla_Simulada!AK800-Tabla_ValidaciónMétodo!AK800</f>
        <v>0</v>
      </c>
      <c r="AK800" s="92" t="n">
        <f aca="false">Tabla_Simulada!AL800-Tabla_ValidaciónMétodo!AL800</f>
        <v>0</v>
      </c>
      <c r="AL800" s="92" t="n">
        <f aca="false">Tabla_Simulada!AM800-Tabla_ValidaciónMétodo!AM800</f>
        <v>0</v>
      </c>
      <c r="AM800" s="92" t="n">
        <f aca="false">Tabla_Simulada!AN800-Tabla_ValidaciónMétodo!AN800</f>
        <v>0</v>
      </c>
      <c r="AO800" s="94" t="n">
        <f aca="false">Tabla_Simulada!AP800-Tabla_ValidaciónMétodo!AP800</f>
        <v>0</v>
      </c>
      <c r="AP800" s="81" t="n">
        <f aca="false">Tabla_Simulada!AQ800-Tabla_ValidaciónMétodo!AQ800</f>
        <v>0</v>
      </c>
      <c r="AQ800" s="94" t="n">
        <f aca="false">Tabla_Simulada!AR800-Tabla_ValidaciónMétodo!AR800</f>
        <v>0</v>
      </c>
      <c r="AR800" s="81" t="n">
        <f aca="false">Tabla_Simulada!AS800-Tabla_ValidaciónMétodo!AS800</f>
        <v>0</v>
      </c>
      <c r="AS800" s="94" t="n">
        <f aca="false">Tabla_Simulada!AT800-Tabla_ValidaciónMétodo!AT800</f>
        <v>0</v>
      </c>
      <c r="AT800" s="81" t="n">
        <f aca="false">Tabla_Simulada!AU800-Tabla_ValidaciónMétodo!AU800</f>
        <v>0</v>
      </c>
      <c r="AU800" s="94" t="n">
        <f aca="false">Tabla_Simulada!AV800-Tabla_ValidaciónMétodo!AV800</f>
        <v>0</v>
      </c>
      <c r="AV800" s="81" t="n">
        <f aca="false">Tabla_Simulada!AW800-Tabla_ValidaciónMétodo!AW800</f>
        <v>0</v>
      </c>
      <c r="AW800" s="94" t="n">
        <f aca="false">Tabla_Simulada!AX800-Tabla_ValidaciónMétodo!AX800</f>
        <v>0</v>
      </c>
      <c r="AX800" s="81" t="n">
        <f aca="false">Tabla_Simulada!AY800-Tabla_ValidaciónMétodo!AY800</f>
        <v>0</v>
      </c>
    </row>
    <row r="801" customFormat="false" ht="13.8" hidden="false" customHeight="false" outlineLevel="0" collapsed="false">
      <c r="A801" s="89" t="s">
        <v>60</v>
      </c>
      <c r="B801" s="81" t="n">
        <f aca="false">Tabla_Simulada!B801-Tabla_ValidaciónMétodo!B801</f>
        <v>0</v>
      </c>
      <c r="C801" s="81" t="n">
        <f aca="false">Tabla_Simulada!C801-Tabla_ValidaciónMétodo!C801</f>
        <v>0</v>
      </c>
      <c r="D801" s="81" t="n">
        <f aca="false">Tabla_Simulada!D801-Tabla_ValidaciónMétodo!D801</f>
        <v>0</v>
      </c>
      <c r="E801" s="81" t="n">
        <f aca="false">Tabla_Simulada!E801-Tabla_ValidaciónMétodo!E801</f>
        <v>0</v>
      </c>
      <c r="F801" s="81" t="n">
        <f aca="false">Tabla_Simulada!F801-Tabla_ValidaciónMétodo!F801</f>
        <v>0</v>
      </c>
      <c r="G801" s="81" t="n">
        <f aca="false">Tabla_Simulada!G801-Tabla_ValidaciónMétodo!G801</f>
        <v>0</v>
      </c>
      <c r="H801" s="81" t="n">
        <f aca="false">Tabla_Simulada!H801-Tabla_ValidaciónMétodo!H801</f>
        <v>0</v>
      </c>
      <c r="I801" s="94" t="n">
        <f aca="false">Tabla_Simulada!I801-Tabla_ValidaciónMétodo!I801</f>
        <v>0</v>
      </c>
      <c r="J801" s="81" t="n">
        <f aca="false">Tabla_Simulada!J801-Tabla_ValidaciónMétodo!J801</f>
        <v>0</v>
      </c>
      <c r="K801" s="94" t="n">
        <f aca="false">Tabla_Simulada!K801-Tabla_ValidaciónMétodo!K801</f>
        <v>0</v>
      </c>
      <c r="L801" s="81" t="n">
        <f aca="false">Tabla_Simulada!L801-Tabla_ValidaciónMétodo!L801</f>
        <v>0</v>
      </c>
      <c r="M801" s="94" t="n">
        <f aca="false">Tabla_Simulada!M801-Tabla_ValidaciónMétodo!M801</f>
        <v>0</v>
      </c>
      <c r="N801" s="81" t="n">
        <f aca="false">Tabla_Simulada!N801-Tabla_ValidaciónMétodo!N801</f>
        <v>0</v>
      </c>
      <c r="O801" s="81" t="n">
        <f aca="false">Tabla_Simulada!O801-Tabla_ValidaciónMétodo!O801</f>
        <v>0</v>
      </c>
      <c r="P801" s="81" t="n">
        <f aca="false">Tabla_Simulada!P801-Tabla_ValidaciónMétodo!P801</f>
        <v>0</v>
      </c>
      <c r="Q801" s="81" t="n">
        <f aca="false">Tabla_Simulada!Q801-Tabla_ValidaciónMétodo!Q801</f>
        <v>0</v>
      </c>
      <c r="S801" s="81" t="n">
        <f aca="false">Tabla_Simulada!T801-Tabla_ValidaciónMétodo!T801</f>
        <v>0</v>
      </c>
      <c r="T801" s="81" t="n">
        <f aca="false">Tabla_Simulada!U801-Tabla_ValidaciónMétodo!U801</f>
        <v>0</v>
      </c>
      <c r="U801" s="81" t="n">
        <f aca="false">Tabla_Simulada!V801-Tabla_ValidaciónMétodo!V801</f>
        <v>0</v>
      </c>
      <c r="V801" s="81" t="n">
        <f aca="false">Tabla_Simulada!W801-Tabla_ValidaciónMétodo!W801</f>
        <v>0</v>
      </c>
      <c r="W801" s="81" t="n">
        <f aca="false">Tabla_Simulada!X801-Tabla_ValidaciónMétodo!X801</f>
        <v>0</v>
      </c>
      <c r="X801" s="81" t="n">
        <f aca="false">Tabla_Simulada!Y801-Tabla_ValidaciónMétodo!Y801</f>
        <v>0</v>
      </c>
      <c r="Y801" s="81" t="n">
        <f aca="false">Tabla_Simulada!Z801-Tabla_ValidaciónMétodo!Z801</f>
        <v>0</v>
      </c>
      <c r="Z801" s="81" t="n">
        <f aca="false">Tabla_Simulada!AA801-Tabla_ValidaciónMétodo!AA801</f>
        <v>0</v>
      </c>
      <c r="AC801" s="91" t="n">
        <f aca="false">Tabla_Simulada!AD801-Tabla_ValidaciónMétodo!AD801</f>
        <v>0</v>
      </c>
      <c r="AD801" s="92" t="n">
        <f aca="false">Tabla_Simulada!AE801-Tabla_ValidaciónMétodo!AE801</f>
        <v>0</v>
      </c>
      <c r="AE801" s="93" t="n">
        <f aca="false">Tabla_Simulada!AF801-Tabla_ValidaciónMétodo!AF801</f>
        <v>0</v>
      </c>
      <c r="AF801" s="92" t="n">
        <f aca="false">Tabla_Simulada!AG801-Tabla_ValidaciónMétodo!AG801</f>
        <v>0</v>
      </c>
      <c r="AG801" s="92" t="n">
        <f aca="false">Tabla_Simulada!AH801-Tabla_ValidaciónMétodo!AH801</f>
        <v>0</v>
      </c>
      <c r="AH801" s="92" t="n">
        <f aca="false">Tabla_Simulada!AI801-Tabla_ValidaciónMétodo!AI801</f>
        <v>0</v>
      </c>
      <c r="AI801" s="92" t="n">
        <f aca="false">Tabla_Simulada!AJ801-Tabla_ValidaciónMétodo!AJ801</f>
        <v>0</v>
      </c>
      <c r="AJ801" s="92" t="n">
        <f aca="false">Tabla_Simulada!AK801-Tabla_ValidaciónMétodo!AK801</f>
        <v>0</v>
      </c>
      <c r="AK801" s="92" t="n">
        <f aca="false">Tabla_Simulada!AL801-Tabla_ValidaciónMétodo!AL801</f>
        <v>0</v>
      </c>
      <c r="AL801" s="92" t="n">
        <f aca="false">Tabla_Simulada!AM801-Tabla_ValidaciónMétodo!AM801</f>
        <v>0</v>
      </c>
      <c r="AM801" s="92" t="n">
        <f aca="false">Tabla_Simulada!AN801-Tabla_ValidaciónMétodo!AN801</f>
        <v>0</v>
      </c>
      <c r="AO801" s="94" t="n">
        <f aca="false">Tabla_Simulada!AP801-Tabla_ValidaciónMétodo!AP801</f>
        <v>0</v>
      </c>
      <c r="AP801" s="81" t="n">
        <f aca="false">Tabla_Simulada!AQ801-Tabla_ValidaciónMétodo!AQ801</f>
        <v>0</v>
      </c>
      <c r="AQ801" s="94" t="n">
        <f aca="false">Tabla_Simulada!AR801-Tabla_ValidaciónMétodo!AR801</f>
        <v>0</v>
      </c>
      <c r="AR801" s="81" t="n">
        <f aca="false">Tabla_Simulada!AS801-Tabla_ValidaciónMétodo!AS801</f>
        <v>0</v>
      </c>
      <c r="AS801" s="94" t="n">
        <f aca="false">Tabla_Simulada!AT801-Tabla_ValidaciónMétodo!AT801</f>
        <v>0</v>
      </c>
      <c r="AT801" s="81" t="n">
        <f aca="false">Tabla_Simulada!AU801-Tabla_ValidaciónMétodo!AU801</f>
        <v>0</v>
      </c>
      <c r="AU801" s="94" t="n">
        <f aca="false">Tabla_Simulada!AV801-Tabla_ValidaciónMétodo!AV801</f>
        <v>0</v>
      </c>
      <c r="AV801" s="81" t="n">
        <f aca="false">Tabla_Simulada!AW801-Tabla_ValidaciónMétodo!AW801</f>
        <v>0</v>
      </c>
      <c r="AW801" s="94" t="n">
        <f aca="false">Tabla_Simulada!AX801-Tabla_ValidaciónMétodo!AX801</f>
        <v>0</v>
      </c>
      <c r="AX801" s="81" t="n">
        <f aca="false">Tabla_Simulada!AY801-Tabla_ValidaciónMétodo!AY801</f>
        <v>0</v>
      </c>
    </row>
    <row r="802" customFormat="false" ht="13.8" hidden="false" customHeight="false" outlineLevel="0" collapsed="false">
      <c r="A802" s="89" t="s">
        <v>61</v>
      </c>
      <c r="B802" s="81" t="n">
        <f aca="false">Tabla_Simulada!B802-Tabla_ValidaciónMétodo!B802</f>
        <v>0</v>
      </c>
      <c r="C802" s="81" t="n">
        <f aca="false">Tabla_Simulada!C802-Tabla_ValidaciónMétodo!C802</f>
        <v>0</v>
      </c>
      <c r="D802" s="81" t="n">
        <f aca="false">Tabla_Simulada!D802-Tabla_ValidaciónMétodo!D802</f>
        <v>0</v>
      </c>
      <c r="E802" s="81" t="n">
        <f aca="false">Tabla_Simulada!E802-Tabla_ValidaciónMétodo!E802</f>
        <v>0</v>
      </c>
      <c r="F802" s="81" t="n">
        <f aca="false">Tabla_Simulada!F802-Tabla_ValidaciónMétodo!F802</f>
        <v>0</v>
      </c>
      <c r="G802" s="81" t="n">
        <f aca="false">Tabla_Simulada!G802-Tabla_ValidaciónMétodo!G802</f>
        <v>0</v>
      </c>
      <c r="H802" s="81" t="n">
        <f aca="false">Tabla_Simulada!H802-Tabla_ValidaciónMétodo!H802</f>
        <v>0</v>
      </c>
      <c r="I802" s="94" t="n">
        <f aca="false">Tabla_Simulada!I802-Tabla_ValidaciónMétodo!I802</f>
        <v>0</v>
      </c>
      <c r="J802" s="81" t="n">
        <f aca="false">Tabla_Simulada!J802-Tabla_ValidaciónMétodo!J802</f>
        <v>0</v>
      </c>
      <c r="K802" s="94" t="n">
        <f aca="false">Tabla_Simulada!K802-Tabla_ValidaciónMétodo!K802</f>
        <v>0</v>
      </c>
      <c r="L802" s="81" t="n">
        <f aca="false">Tabla_Simulada!L802-Tabla_ValidaciónMétodo!L802</f>
        <v>0</v>
      </c>
      <c r="M802" s="94" t="n">
        <f aca="false">Tabla_Simulada!M802-Tabla_ValidaciónMétodo!M802</f>
        <v>0</v>
      </c>
      <c r="N802" s="81" t="n">
        <f aca="false">Tabla_Simulada!N802-Tabla_ValidaciónMétodo!N802</f>
        <v>0</v>
      </c>
      <c r="O802" s="81" t="n">
        <f aca="false">Tabla_Simulada!O802-Tabla_ValidaciónMétodo!O802</f>
        <v>0</v>
      </c>
      <c r="P802" s="81" t="n">
        <f aca="false">Tabla_Simulada!P802-Tabla_ValidaciónMétodo!P802</f>
        <v>0</v>
      </c>
      <c r="Q802" s="81" t="n">
        <f aca="false">Tabla_Simulada!Q802-Tabla_ValidaciónMétodo!Q802</f>
        <v>0</v>
      </c>
      <c r="S802" s="81" t="n">
        <f aca="false">Tabla_Simulada!T802-Tabla_ValidaciónMétodo!T802</f>
        <v>0</v>
      </c>
      <c r="T802" s="81" t="n">
        <f aca="false">Tabla_Simulada!U802-Tabla_ValidaciónMétodo!U802</f>
        <v>0</v>
      </c>
      <c r="U802" s="81" t="n">
        <f aca="false">Tabla_Simulada!V802-Tabla_ValidaciónMétodo!V802</f>
        <v>0</v>
      </c>
      <c r="V802" s="81" t="n">
        <f aca="false">Tabla_Simulada!W802-Tabla_ValidaciónMétodo!W802</f>
        <v>0</v>
      </c>
      <c r="W802" s="81" t="n">
        <f aca="false">Tabla_Simulada!X802-Tabla_ValidaciónMétodo!X802</f>
        <v>0</v>
      </c>
      <c r="X802" s="81" t="n">
        <f aca="false">Tabla_Simulada!Y802-Tabla_ValidaciónMétodo!Y802</f>
        <v>0</v>
      </c>
      <c r="Y802" s="81" t="n">
        <f aca="false">Tabla_Simulada!Z802-Tabla_ValidaciónMétodo!Z802</f>
        <v>0</v>
      </c>
      <c r="Z802" s="81" t="n">
        <f aca="false">Tabla_Simulada!AA802-Tabla_ValidaciónMétodo!AA802</f>
        <v>0</v>
      </c>
      <c r="AC802" s="91" t="n">
        <f aca="false">Tabla_Simulada!AD802-Tabla_ValidaciónMétodo!AD802</f>
        <v>0</v>
      </c>
      <c r="AD802" s="92" t="n">
        <f aca="false">Tabla_Simulada!AE802-Tabla_ValidaciónMétodo!AE802</f>
        <v>0</v>
      </c>
      <c r="AE802" s="93" t="n">
        <f aca="false">Tabla_Simulada!AF802-Tabla_ValidaciónMétodo!AF802</f>
        <v>0</v>
      </c>
      <c r="AF802" s="92" t="n">
        <f aca="false">Tabla_Simulada!AG802-Tabla_ValidaciónMétodo!AG802</f>
        <v>0</v>
      </c>
      <c r="AG802" s="92" t="n">
        <f aca="false">Tabla_Simulada!AH802-Tabla_ValidaciónMétodo!AH802</f>
        <v>0</v>
      </c>
      <c r="AH802" s="92" t="n">
        <f aca="false">Tabla_Simulada!AI802-Tabla_ValidaciónMétodo!AI802</f>
        <v>0</v>
      </c>
      <c r="AI802" s="92" t="n">
        <f aca="false">Tabla_Simulada!AJ802-Tabla_ValidaciónMétodo!AJ802</f>
        <v>0</v>
      </c>
      <c r="AJ802" s="92" t="n">
        <f aca="false">Tabla_Simulada!AK802-Tabla_ValidaciónMétodo!AK802</f>
        <v>0</v>
      </c>
      <c r="AK802" s="92" t="n">
        <f aca="false">Tabla_Simulada!AL802-Tabla_ValidaciónMétodo!AL802</f>
        <v>0</v>
      </c>
      <c r="AL802" s="92" t="n">
        <f aca="false">Tabla_Simulada!AM802-Tabla_ValidaciónMétodo!AM802</f>
        <v>0</v>
      </c>
      <c r="AM802" s="92" t="n">
        <f aca="false">Tabla_Simulada!AN802-Tabla_ValidaciónMétodo!AN802</f>
        <v>0</v>
      </c>
      <c r="AO802" s="94" t="n">
        <f aca="false">Tabla_Simulada!AP802-Tabla_ValidaciónMétodo!AP802</f>
        <v>0</v>
      </c>
      <c r="AP802" s="81" t="n">
        <f aca="false">Tabla_Simulada!AQ802-Tabla_ValidaciónMétodo!AQ802</f>
        <v>0</v>
      </c>
      <c r="AQ802" s="94" t="n">
        <f aca="false">Tabla_Simulada!AR802-Tabla_ValidaciónMétodo!AR802</f>
        <v>0</v>
      </c>
      <c r="AR802" s="81" t="n">
        <f aca="false">Tabla_Simulada!AS802-Tabla_ValidaciónMétodo!AS802</f>
        <v>0</v>
      </c>
      <c r="AS802" s="94" t="n">
        <f aca="false">Tabla_Simulada!AT802-Tabla_ValidaciónMétodo!AT802</f>
        <v>0</v>
      </c>
      <c r="AT802" s="81" t="n">
        <f aca="false">Tabla_Simulada!AU802-Tabla_ValidaciónMétodo!AU802</f>
        <v>0</v>
      </c>
      <c r="AU802" s="94" t="n">
        <f aca="false">Tabla_Simulada!AV802-Tabla_ValidaciónMétodo!AV802</f>
        <v>0</v>
      </c>
      <c r="AV802" s="81" t="n">
        <f aca="false">Tabla_Simulada!AW802-Tabla_ValidaciónMétodo!AW802</f>
        <v>0</v>
      </c>
      <c r="AW802" s="94" t="n">
        <f aca="false">Tabla_Simulada!AX802-Tabla_ValidaciónMétodo!AX802</f>
        <v>0</v>
      </c>
      <c r="AX802" s="81" t="n">
        <f aca="false">Tabla_Simulada!AY802-Tabla_ValidaciónMétodo!AY802</f>
        <v>0</v>
      </c>
    </row>
    <row r="803" customFormat="false" ht="13.8" hidden="false" customHeight="false" outlineLevel="0" collapsed="false">
      <c r="A803" s="89" t="s">
        <v>62</v>
      </c>
      <c r="B803" s="81" t="n">
        <f aca="false">Tabla_Simulada!B803-Tabla_ValidaciónMétodo!B803</f>
        <v>0</v>
      </c>
      <c r="C803" s="81" t="n">
        <f aca="false">Tabla_Simulada!C803-Tabla_ValidaciónMétodo!C803</f>
        <v>0</v>
      </c>
      <c r="D803" s="81" t="n">
        <f aca="false">Tabla_Simulada!D803-Tabla_ValidaciónMétodo!D803</f>
        <v>0</v>
      </c>
      <c r="E803" s="81" t="n">
        <f aca="false">Tabla_Simulada!E803-Tabla_ValidaciónMétodo!E803</f>
        <v>0</v>
      </c>
      <c r="F803" s="81" t="n">
        <f aca="false">Tabla_Simulada!F803-Tabla_ValidaciónMétodo!F803</f>
        <v>0</v>
      </c>
      <c r="G803" s="81" t="n">
        <f aca="false">Tabla_Simulada!G803-Tabla_ValidaciónMétodo!G803</f>
        <v>0</v>
      </c>
      <c r="H803" s="81" t="n">
        <f aca="false">Tabla_Simulada!H803-Tabla_ValidaciónMétodo!H803</f>
        <v>0</v>
      </c>
      <c r="I803" s="94" t="n">
        <f aca="false">Tabla_Simulada!I803-Tabla_ValidaciónMétodo!I803</f>
        <v>0</v>
      </c>
      <c r="J803" s="81" t="n">
        <f aca="false">Tabla_Simulada!J803-Tabla_ValidaciónMétodo!J803</f>
        <v>0</v>
      </c>
      <c r="K803" s="94" t="n">
        <f aca="false">Tabla_Simulada!K803-Tabla_ValidaciónMétodo!K803</f>
        <v>0</v>
      </c>
      <c r="L803" s="81" t="n">
        <f aca="false">Tabla_Simulada!L803-Tabla_ValidaciónMétodo!L803</f>
        <v>0</v>
      </c>
      <c r="M803" s="94" t="n">
        <f aca="false">Tabla_Simulada!M803-Tabla_ValidaciónMétodo!M803</f>
        <v>0</v>
      </c>
      <c r="N803" s="81" t="n">
        <f aca="false">Tabla_Simulada!N803-Tabla_ValidaciónMétodo!N803</f>
        <v>0</v>
      </c>
      <c r="O803" s="81" t="n">
        <f aca="false">Tabla_Simulada!O803-Tabla_ValidaciónMétodo!O803</f>
        <v>0</v>
      </c>
      <c r="P803" s="81" t="n">
        <f aca="false">Tabla_Simulada!P803-Tabla_ValidaciónMétodo!P803</f>
        <v>0</v>
      </c>
      <c r="Q803" s="81" t="n">
        <f aca="false">Tabla_Simulada!Q803-Tabla_ValidaciónMétodo!Q803</f>
        <v>0</v>
      </c>
      <c r="S803" s="81" t="n">
        <f aca="false">Tabla_Simulada!T803-Tabla_ValidaciónMétodo!T803</f>
        <v>0</v>
      </c>
      <c r="T803" s="81" t="n">
        <f aca="false">Tabla_Simulada!U803-Tabla_ValidaciónMétodo!U803</f>
        <v>0</v>
      </c>
      <c r="U803" s="81" t="n">
        <f aca="false">Tabla_Simulada!V803-Tabla_ValidaciónMétodo!V803</f>
        <v>0</v>
      </c>
      <c r="V803" s="81" t="n">
        <f aca="false">Tabla_Simulada!W803-Tabla_ValidaciónMétodo!W803</f>
        <v>0</v>
      </c>
      <c r="W803" s="81" t="n">
        <f aca="false">Tabla_Simulada!X803-Tabla_ValidaciónMétodo!X803</f>
        <v>0</v>
      </c>
      <c r="X803" s="81" t="n">
        <f aca="false">Tabla_Simulada!Y803-Tabla_ValidaciónMétodo!Y803</f>
        <v>0</v>
      </c>
      <c r="Y803" s="81" t="n">
        <f aca="false">Tabla_Simulada!Z803-Tabla_ValidaciónMétodo!Z803</f>
        <v>0</v>
      </c>
      <c r="Z803" s="81" t="n">
        <f aca="false">Tabla_Simulada!AA803-Tabla_ValidaciónMétodo!AA803</f>
        <v>0</v>
      </c>
      <c r="AC803" s="91" t="n">
        <f aca="false">Tabla_Simulada!AD803-Tabla_ValidaciónMétodo!AD803</f>
        <v>0</v>
      </c>
      <c r="AD803" s="92" t="n">
        <f aca="false">Tabla_Simulada!AE803-Tabla_ValidaciónMétodo!AE803</f>
        <v>0</v>
      </c>
      <c r="AE803" s="93" t="n">
        <f aca="false">Tabla_Simulada!AF803-Tabla_ValidaciónMétodo!AF803</f>
        <v>0</v>
      </c>
      <c r="AF803" s="92" t="n">
        <f aca="false">Tabla_Simulada!AG803-Tabla_ValidaciónMétodo!AG803</f>
        <v>0</v>
      </c>
      <c r="AG803" s="92" t="n">
        <f aca="false">Tabla_Simulada!AH803-Tabla_ValidaciónMétodo!AH803</f>
        <v>0</v>
      </c>
      <c r="AH803" s="92" t="n">
        <f aca="false">Tabla_Simulada!AI803-Tabla_ValidaciónMétodo!AI803</f>
        <v>0</v>
      </c>
      <c r="AI803" s="92" t="n">
        <f aca="false">Tabla_Simulada!AJ803-Tabla_ValidaciónMétodo!AJ803</f>
        <v>0</v>
      </c>
      <c r="AJ803" s="92" t="n">
        <f aca="false">Tabla_Simulada!AK803-Tabla_ValidaciónMétodo!AK803</f>
        <v>0</v>
      </c>
      <c r="AK803" s="92" t="n">
        <f aca="false">Tabla_Simulada!AL803-Tabla_ValidaciónMétodo!AL803</f>
        <v>0</v>
      </c>
      <c r="AL803" s="92" t="n">
        <f aca="false">Tabla_Simulada!AM803-Tabla_ValidaciónMétodo!AM803</f>
        <v>0</v>
      </c>
      <c r="AM803" s="92" t="n">
        <f aca="false">Tabla_Simulada!AN803-Tabla_ValidaciónMétodo!AN803</f>
        <v>0</v>
      </c>
      <c r="AO803" s="94" t="n">
        <f aca="false">Tabla_Simulada!AP803-Tabla_ValidaciónMétodo!AP803</f>
        <v>0</v>
      </c>
      <c r="AP803" s="81" t="n">
        <f aca="false">Tabla_Simulada!AQ803-Tabla_ValidaciónMétodo!AQ803</f>
        <v>0</v>
      </c>
      <c r="AQ803" s="94" t="n">
        <f aca="false">Tabla_Simulada!AR803-Tabla_ValidaciónMétodo!AR803</f>
        <v>0</v>
      </c>
      <c r="AR803" s="81" t="n">
        <f aca="false">Tabla_Simulada!AS803-Tabla_ValidaciónMétodo!AS803</f>
        <v>0</v>
      </c>
      <c r="AS803" s="94" t="n">
        <f aca="false">Tabla_Simulada!AT803-Tabla_ValidaciónMétodo!AT803</f>
        <v>0</v>
      </c>
      <c r="AT803" s="81" t="n">
        <f aca="false">Tabla_Simulada!AU803-Tabla_ValidaciónMétodo!AU803</f>
        <v>0</v>
      </c>
      <c r="AU803" s="94" t="n">
        <f aca="false">Tabla_Simulada!AV803-Tabla_ValidaciónMétodo!AV803</f>
        <v>0</v>
      </c>
      <c r="AV803" s="81" t="n">
        <f aca="false">Tabla_Simulada!AW803-Tabla_ValidaciónMétodo!AW803</f>
        <v>0</v>
      </c>
      <c r="AW803" s="94" t="n">
        <f aca="false">Tabla_Simulada!AX803-Tabla_ValidaciónMétodo!AX803</f>
        <v>0</v>
      </c>
      <c r="AX803" s="81" t="n">
        <f aca="false">Tabla_Simulada!AY803-Tabla_ValidaciónMétodo!AY803</f>
        <v>0</v>
      </c>
    </row>
    <row r="804" customFormat="false" ht="13.8" hidden="false" customHeight="false" outlineLevel="0" collapsed="false">
      <c r="A804" s="89" t="s">
        <v>63</v>
      </c>
      <c r="B804" s="81" t="n">
        <f aca="false">Tabla_Simulada!B804-Tabla_ValidaciónMétodo!B804</f>
        <v>0</v>
      </c>
      <c r="C804" s="81" t="n">
        <f aca="false">Tabla_Simulada!C804-Tabla_ValidaciónMétodo!C804</f>
        <v>0</v>
      </c>
      <c r="D804" s="81" t="n">
        <f aca="false">Tabla_Simulada!D804-Tabla_ValidaciónMétodo!D804</f>
        <v>0</v>
      </c>
      <c r="E804" s="81" t="n">
        <f aca="false">Tabla_Simulada!E804-Tabla_ValidaciónMétodo!E804</f>
        <v>0</v>
      </c>
      <c r="F804" s="81" t="n">
        <f aca="false">Tabla_Simulada!F804-Tabla_ValidaciónMétodo!F804</f>
        <v>0</v>
      </c>
      <c r="G804" s="81" t="n">
        <f aca="false">Tabla_Simulada!G804-Tabla_ValidaciónMétodo!G804</f>
        <v>0</v>
      </c>
      <c r="H804" s="81" t="n">
        <f aca="false">Tabla_Simulada!H804-Tabla_ValidaciónMétodo!H804</f>
        <v>0</v>
      </c>
      <c r="I804" s="94" t="n">
        <f aca="false">Tabla_Simulada!I804-Tabla_ValidaciónMétodo!I804</f>
        <v>0</v>
      </c>
      <c r="J804" s="81" t="n">
        <f aca="false">Tabla_Simulada!J804-Tabla_ValidaciónMétodo!J804</f>
        <v>0</v>
      </c>
      <c r="K804" s="94" t="n">
        <f aca="false">Tabla_Simulada!K804-Tabla_ValidaciónMétodo!K804</f>
        <v>0</v>
      </c>
      <c r="L804" s="81" t="n">
        <f aca="false">Tabla_Simulada!L804-Tabla_ValidaciónMétodo!L804</f>
        <v>0</v>
      </c>
      <c r="M804" s="94" t="n">
        <f aca="false">Tabla_Simulada!M804-Tabla_ValidaciónMétodo!M804</f>
        <v>0</v>
      </c>
      <c r="N804" s="81" t="n">
        <f aca="false">Tabla_Simulada!N804-Tabla_ValidaciónMétodo!N804</f>
        <v>0</v>
      </c>
      <c r="O804" s="81" t="n">
        <f aca="false">Tabla_Simulada!O804-Tabla_ValidaciónMétodo!O804</f>
        <v>0</v>
      </c>
      <c r="P804" s="81" t="n">
        <f aca="false">Tabla_Simulada!P804-Tabla_ValidaciónMétodo!P804</f>
        <v>0</v>
      </c>
      <c r="Q804" s="81" t="n">
        <f aca="false">Tabla_Simulada!Q804-Tabla_ValidaciónMétodo!Q804</f>
        <v>0</v>
      </c>
      <c r="S804" s="81" t="n">
        <f aca="false">Tabla_Simulada!T804-Tabla_ValidaciónMétodo!T804</f>
        <v>0</v>
      </c>
      <c r="T804" s="81" t="n">
        <f aca="false">Tabla_Simulada!U804-Tabla_ValidaciónMétodo!U804</f>
        <v>0</v>
      </c>
      <c r="U804" s="81" t="n">
        <f aca="false">Tabla_Simulada!V804-Tabla_ValidaciónMétodo!V804</f>
        <v>0</v>
      </c>
      <c r="V804" s="81" t="n">
        <f aca="false">Tabla_Simulada!W804-Tabla_ValidaciónMétodo!W804</f>
        <v>0</v>
      </c>
      <c r="W804" s="81" t="n">
        <f aca="false">Tabla_Simulada!X804-Tabla_ValidaciónMétodo!X804</f>
        <v>0</v>
      </c>
      <c r="X804" s="81" t="n">
        <f aca="false">Tabla_Simulada!Y804-Tabla_ValidaciónMétodo!Y804</f>
        <v>0</v>
      </c>
      <c r="Y804" s="81" t="n">
        <f aca="false">Tabla_Simulada!Z804-Tabla_ValidaciónMétodo!Z804</f>
        <v>0</v>
      </c>
      <c r="Z804" s="81" t="n">
        <f aca="false">Tabla_Simulada!AA804-Tabla_ValidaciónMétodo!AA804</f>
        <v>0</v>
      </c>
      <c r="AC804" s="91" t="n">
        <f aca="false">Tabla_Simulada!AD804-Tabla_ValidaciónMétodo!AD804</f>
        <v>0</v>
      </c>
      <c r="AD804" s="92" t="n">
        <f aca="false">Tabla_Simulada!AE804-Tabla_ValidaciónMétodo!AE804</f>
        <v>0</v>
      </c>
      <c r="AE804" s="93" t="n">
        <f aca="false">Tabla_Simulada!AF804-Tabla_ValidaciónMétodo!AF804</f>
        <v>0</v>
      </c>
      <c r="AF804" s="92" t="n">
        <f aca="false">Tabla_Simulada!AG804-Tabla_ValidaciónMétodo!AG804</f>
        <v>0</v>
      </c>
      <c r="AG804" s="92" t="n">
        <f aca="false">Tabla_Simulada!AH804-Tabla_ValidaciónMétodo!AH804</f>
        <v>0</v>
      </c>
      <c r="AH804" s="92" t="n">
        <f aca="false">Tabla_Simulada!AI804-Tabla_ValidaciónMétodo!AI804</f>
        <v>0</v>
      </c>
      <c r="AI804" s="92" t="n">
        <f aca="false">Tabla_Simulada!AJ804-Tabla_ValidaciónMétodo!AJ804</f>
        <v>0</v>
      </c>
      <c r="AJ804" s="92" t="n">
        <f aca="false">Tabla_Simulada!AK804-Tabla_ValidaciónMétodo!AK804</f>
        <v>0</v>
      </c>
      <c r="AK804" s="92" t="n">
        <f aca="false">Tabla_Simulada!AL804-Tabla_ValidaciónMétodo!AL804</f>
        <v>0</v>
      </c>
      <c r="AL804" s="92" t="n">
        <f aca="false">Tabla_Simulada!AM804-Tabla_ValidaciónMétodo!AM804</f>
        <v>0</v>
      </c>
      <c r="AM804" s="92" t="n">
        <f aca="false">Tabla_Simulada!AN804-Tabla_ValidaciónMétodo!AN804</f>
        <v>0</v>
      </c>
      <c r="AO804" s="94" t="n">
        <f aca="false">Tabla_Simulada!AP804-Tabla_ValidaciónMétodo!AP804</f>
        <v>0</v>
      </c>
      <c r="AP804" s="81" t="n">
        <f aca="false">Tabla_Simulada!AQ804-Tabla_ValidaciónMétodo!AQ804</f>
        <v>0</v>
      </c>
      <c r="AQ804" s="94" t="n">
        <f aca="false">Tabla_Simulada!AR804-Tabla_ValidaciónMétodo!AR804</f>
        <v>0</v>
      </c>
      <c r="AR804" s="81" t="n">
        <f aca="false">Tabla_Simulada!AS804-Tabla_ValidaciónMétodo!AS804</f>
        <v>0</v>
      </c>
      <c r="AS804" s="94" t="n">
        <f aca="false">Tabla_Simulada!AT804-Tabla_ValidaciónMétodo!AT804</f>
        <v>0</v>
      </c>
      <c r="AT804" s="81" t="n">
        <f aca="false">Tabla_Simulada!AU804-Tabla_ValidaciónMétodo!AU804</f>
        <v>0</v>
      </c>
      <c r="AU804" s="94" t="n">
        <f aca="false">Tabla_Simulada!AV804-Tabla_ValidaciónMétodo!AV804</f>
        <v>0</v>
      </c>
      <c r="AV804" s="81" t="n">
        <f aca="false">Tabla_Simulada!AW804-Tabla_ValidaciónMétodo!AW804</f>
        <v>0</v>
      </c>
      <c r="AW804" s="94" t="n">
        <f aca="false">Tabla_Simulada!AX804-Tabla_ValidaciónMétodo!AX804</f>
        <v>0</v>
      </c>
      <c r="AX804" s="81" t="n">
        <f aca="false">Tabla_Simulada!AY804-Tabla_ValidaciónMétodo!AY804</f>
        <v>0</v>
      </c>
    </row>
    <row r="805" customFormat="false" ht="13.8" hidden="false" customHeight="false" outlineLevel="0" collapsed="false">
      <c r="A805" s="89" t="s">
        <v>64</v>
      </c>
      <c r="B805" s="81" t="n">
        <f aca="false">Tabla_Simulada!B805-Tabla_ValidaciónMétodo!B805</f>
        <v>0</v>
      </c>
      <c r="C805" s="81" t="n">
        <f aca="false">Tabla_Simulada!C805-Tabla_ValidaciónMétodo!C805</f>
        <v>0</v>
      </c>
      <c r="D805" s="81" t="n">
        <f aca="false">Tabla_Simulada!D805-Tabla_ValidaciónMétodo!D805</f>
        <v>0</v>
      </c>
      <c r="E805" s="81" t="n">
        <f aca="false">Tabla_Simulada!E805-Tabla_ValidaciónMétodo!E805</f>
        <v>0</v>
      </c>
      <c r="F805" s="81" t="n">
        <f aca="false">Tabla_Simulada!F805-Tabla_ValidaciónMétodo!F805</f>
        <v>0</v>
      </c>
      <c r="G805" s="81" t="n">
        <f aca="false">Tabla_Simulada!G805-Tabla_ValidaciónMétodo!G805</f>
        <v>0</v>
      </c>
      <c r="H805" s="81" t="n">
        <f aca="false">Tabla_Simulada!H805-Tabla_ValidaciónMétodo!H805</f>
        <v>0</v>
      </c>
      <c r="I805" s="94" t="n">
        <f aca="false">Tabla_Simulada!I805-Tabla_ValidaciónMétodo!I805</f>
        <v>0</v>
      </c>
      <c r="J805" s="81" t="n">
        <f aca="false">Tabla_Simulada!J805-Tabla_ValidaciónMétodo!J805</f>
        <v>0</v>
      </c>
      <c r="K805" s="94" t="n">
        <f aca="false">Tabla_Simulada!K805-Tabla_ValidaciónMétodo!K805</f>
        <v>0</v>
      </c>
      <c r="L805" s="81" t="n">
        <f aca="false">Tabla_Simulada!L805-Tabla_ValidaciónMétodo!L805</f>
        <v>0</v>
      </c>
      <c r="M805" s="94" t="n">
        <f aca="false">Tabla_Simulada!M805-Tabla_ValidaciónMétodo!M805</f>
        <v>0</v>
      </c>
      <c r="N805" s="81" t="n">
        <f aca="false">Tabla_Simulada!N805-Tabla_ValidaciónMétodo!N805</f>
        <v>0</v>
      </c>
      <c r="O805" s="81" t="n">
        <f aca="false">Tabla_Simulada!O805-Tabla_ValidaciónMétodo!O805</f>
        <v>0</v>
      </c>
      <c r="P805" s="81" t="n">
        <f aca="false">Tabla_Simulada!P805-Tabla_ValidaciónMétodo!P805</f>
        <v>0</v>
      </c>
      <c r="Q805" s="81" t="n">
        <f aca="false">Tabla_Simulada!Q805-Tabla_ValidaciónMétodo!Q805</f>
        <v>0</v>
      </c>
      <c r="S805" s="81" t="n">
        <f aca="false">Tabla_Simulada!T805-Tabla_ValidaciónMétodo!T805</f>
        <v>0</v>
      </c>
      <c r="T805" s="81" t="n">
        <f aca="false">Tabla_Simulada!U805-Tabla_ValidaciónMétodo!U805</f>
        <v>0</v>
      </c>
      <c r="U805" s="81" t="n">
        <f aca="false">Tabla_Simulada!V805-Tabla_ValidaciónMétodo!V805</f>
        <v>0</v>
      </c>
      <c r="V805" s="81" t="n">
        <f aca="false">Tabla_Simulada!W805-Tabla_ValidaciónMétodo!W805</f>
        <v>0</v>
      </c>
      <c r="W805" s="81" t="n">
        <f aca="false">Tabla_Simulada!X805-Tabla_ValidaciónMétodo!X805</f>
        <v>0</v>
      </c>
      <c r="X805" s="81" t="n">
        <f aca="false">Tabla_Simulada!Y805-Tabla_ValidaciónMétodo!Y805</f>
        <v>0</v>
      </c>
      <c r="Y805" s="81" t="n">
        <f aca="false">Tabla_Simulada!Z805-Tabla_ValidaciónMétodo!Z805</f>
        <v>0</v>
      </c>
      <c r="Z805" s="81" t="n">
        <f aca="false">Tabla_Simulada!AA805-Tabla_ValidaciónMétodo!AA805</f>
        <v>0</v>
      </c>
      <c r="AC805" s="91" t="n">
        <f aca="false">Tabla_Simulada!AD805-Tabla_ValidaciónMétodo!AD805</f>
        <v>0</v>
      </c>
      <c r="AD805" s="92" t="n">
        <f aca="false">Tabla_Simulada!AE805-Tabla_ValidaciónMétodo!AE805</f>
        <v>0</v>
      </c>
      <c r="AE805" s="93" t="n">
        <f aca="false">Tabla_Simulada!AF805-Tabla_ValidaciónMétodo!AF805</f>
        <v>0</v>
      </c>
      <c r="AF805" s="92" t="n">
        <f aca="false">Tabla_Simulada!AG805-Tabla_ValidaciónMétodo!AG805</f>
        <v>0</v>
      </c>
      <c r="AG805" s="92" t="n">
        <f aca="false">Tabla_Simulada!AH805-Tabla_ValidaciónMétodo!AH805</f>
        <v>0</v>
      </c>
      <c r="AH805" s="92" t="n">
        <f aca="false">Tabla_Simulada!AI805-Tabla_ValidaciónMétodo!AI805</f>
        <v>0</v>
      </c>
      <c r="AI805" s="92" t="n">
        <f aca="false">Tabla_Simulada!AJ805-Tabla_ValidaciónMétodo!AJ805</f>
        <v>0</v>
      </c>
      <c r="AJ805" s="92" t="n">
        <f aca="false">Tabla_Simulada!AK805-Tabla_ValidaciónMétodo!AK805</f>
        <v>0</v>
      </c>
      <c r="AK805" s="92" t="n">
        <f aca="false">Tabla_Simulada!AL805-Tabla_ValidaciónMétodo!AL805</f>
        <v>0</v>
      </c>
      <c r="AL805" s="92" t="n">
        <f aca="false">Tabla_Simulada!AM805-Tabla_ValidaciónMétodo!AM805</f>
        <v>0</v>
      </c>
      <c r="AM805" s="92" t="n">
        <f aca="false">Tabla_Simulada!AN805-Tabla_ValidaciónMétodo!AN805</f>
        <v>0</v>
      </c>
      <c r="AO805" s="94" t="n">
        <f aca="false">Tabla_Simulada!AP805-Tabla_ValidaciónMétodo!AP805</f>
        <v>0</v>
      </c>
      <c r="AP805" s="81" t="n">
        <f aca="false">Tabla_Simulada!AQ805-Tabla_ValidaciónMétodo!AQ805</f>
        <v>0</v>
      </c>
      <c r="AQ805" s="94" t="n">
        <f aca="false">Tabla_Simulada!AR805-Tabla_ValidaciónMétodo!AR805</f>
        <v>0</v>
      </c>
      <c r="AR805" s="81" t="n">
        <f aca="false">Tabla_Simulada!AS805-Tabla_ValidaciónMétodo!AS805</f>
        <v>0</v>
      </c>
      <c r="AS805" s="94" t="n">
        <f aca="false">Tabla_Simulada!AT805-Tabla_ValidaciónMétodo!AT805</f>
        <v>0</v>
      </c>
      <c r="AT805" s="81" t="n">
        <f aca="false">Tabla_Simulada!AU805-Tabla_ValidaciónMétodo!AU805</f>
        <v>0</v>
      </c>
      <c r="AU805" s="94" t="n">
        <f aca="false">Tabla_Simulada!AV805-Tabla_ValidaciónMétodo!AV805</f>
        <v>0</v>
      </c>
      <c r="AV805" s="81" t="n">
        <f aca="false">Tabla_Simulada!AW805-Tabla_ValidaciónMétodo!AW805</f>
        <v>0</v>
      </c>
      <c r="AW805" s="94" t="n">
        <f aca="false">Tabla_Simulada!AX805-Tabla_ValidaciónMétodo!AX805</f>
        <v>0</v>
      </c>
      <c r="AX805" s="81" t="n">
        <f aca="false">Tabla_Simulada!AY805-Tabla_ValidaciónMétodo!AY805</f>
        <v>0</v>
      </c>
    </row>
    <row r="806" customFormat="false" ht="13.8" hidden="false" customHeight="false" outlineLevel="0" collapsed="false">
      <c r="A806" s="89" t="s">
        <v>65</v>
      </c>
      <c r="B806" s="81" t="n">
        <f aca="false">Tabla_Simulada!B806-Tabla_ValidaciónMétodo!B806</f>
        <v>0</v>
      </c>
      <c r="C806" s="81" t="n">
        <f aca="false">Tabla_Simulada!C806-Tabla_ValidaciónMétodo!C806</f>
        <v>0</v>
      </c>
      <c r="D806" s="81" t="n">
        <f aca="false">Tabla_Simulada!D806-Tabla_ValidaciónMétodo!D806</f>
        <v>0</v>
      </c>
      <c r="E806" s="81" t="n">
        <f aca="false">Tabla_Simulada!E806-Tabla_ValidaciónMétodo!E806</f>
        <v>0</v>
      </c>
      <c r="F806" s="81" t="n">
        <f aca="false">Tabla_Simulada!F806-Tabla_ValidaciónMétodo!F806</f>
        <v>0</v>
      </c>
      <c r="G806" s="81" t="n">
        <f aca="false">Tabla_Simulada!G806-Tabla_ValidaciónMétodo!G806</f>
        <v>0</v>
      </c>
      <c r="H806" s="81" t="n">
        <f aca="false">Tabla_Simulada!H806-Tabla_ValidaciónMétodo!H806</f>
        <v>0</v>
      </c>
      <c r="I806" s="94" t="n">
        <f aca="false">Tabla_Simulada!I806-Tabla_ValidaciónMétodo!I806</f>
        <v>0</v>
      </c>
      <c r="J806" s="81" t="n">
        <f aca="false">Tabla_Simulada!J806-Tabla_ValidaciónMétodo!J806</f>
        <v>0</v>
      </c>
      <c r="K806" s="94" t="n">
        <f aca="false">Tabla_Simulada!K806-Tabla_ValidaciónMétodo!K806</f>
        <v>0</v>
      </c>
      <c r="L806" s="81" t="n">
        <f aca="false">Tabla_Simulada!L806-Tabla_ValidaciónMétodo!L806</f>
        <v>0</v>
      </c>
      <c r="M806" s="94" t="n">
        <f aca="false">Tabla_Simulada!M806-Tabla_ValidaciónMétodo!M806</f>
        <v>0</v>
      </c>
      <c r="N806" s="81" t="n">
        <f aca="false">Tabla_Simulada!N806-Tabla_ValidaciónMétodo!N806</f>
        <v>0</v>
      </c>
      <c r="O806" s="81" t="n">
        <f aca="false">Tabla_Simulada!O806-Tabla_ValidaciónMétodo!O806</f>
        <v>0</v>
      </c>
      <c r="P806" s="81" t="n">
        <f aca="false">Tabla_Simulada!P806-Tabla_ValidaciónMétodo!P806</f>
        <v>0</v>
      </c>
      <c r="Q806" s="81" t="n">
        <f aca="false">Tabla_Simulada!Q806-Tabla_ValidaciónMétodo!Q806</f>
        <v>0</v>
      </c>
      <c r="S806" s="81" t="n">
        <f aca="false">Tabla_Simulada!T806-Tabla_ValidaciónMétodo!T806</f>
        <v>0</v>
      </c>
      <c r="T806" s="81" t="n">
        <f aca="false">Tabla_Simulada!U806-Tabla_ValidaciónMétodo!U806</f>
        <v>0</v>
      </c>
      <c r="U806" s="81" t="n">
        <f aca="false">Tabla_Simulada!V806-Tabla_ValidaciónMétodo!V806</f>
        <v>0</v>
      </c>
      <c r="V806" s="81" t="n">
        <f aca="false">Tabla_Simulada!W806-Tabla_ValidaciónMétodo!W806</f>
        <v>0</v>
      </c>
      <c r="W806" s="81" t="n">
        <f aca="false">Tabla_Simulada!X806-Tabla_ValidaciónMétodo!X806</f>
        <v>0</v>
      </c>
      <c r="X806" s="81" t="n">
        <f aca="false">Tabla_Simulada!Y806-Tabla_ValidaciónMétodo!Y806</f>
        <v>0</v>
      </c>
      <c r="Y806" s="81" t="n">
        <f aca="false">Tabla_Simulada!Z806-Tabla_ValidaciónMétodo!Z806</f>
        <v>0</v>
      </c>
      <c r="Z806" s="81" t="n">
        <f aca="false">Tabla_Simulada!AA806-Tabla_ValidaciónMétodo!AA806</f>
        <v>0</v>
      </c>
      <c r="AC806" s="91" t="n">
        <f aca="false">Tabla_Simulada!AD806-Tabla_ValidaciónMétodo!AD806</f>
        <v>0</v>
      </c>
      <c r="AD806" s="92" t="n">
        <f aca="false">Tabla_Simulada!AE806-Tabla_ValidaciónMétodo!AE806</f>
        <v>0</v>
      </c>
      <c r="AE806" s="93" t="n">
        <f aca="false">Tabla_Simulada!AF806-Tabla_ValidaciónMétodo!AF806</f>
        <v>0</v>
      </c>
      <c r="AF806" s="92" t="n">
        <f aca="false">Tabla_Simulada!AG806-Tabla_ValidaciónMétodo!AG806</f>
        <v>0</v>
      </c>
      <c r="AG806" s="92" t="n">
        <f aca="false">Tabla_Simulada!AH806-Tabla_ValidaciónMétodo!AH806</f>
        <v>0</v>
      </c>
      <c r="AH806" s="92" t="n">
        <f aca="false">Tabla_Simulada!AI806-Tabla_ValidaciónMétodo!AI806</f>
        <v>0</v>
      </c>
      <c r="AI806" s="92" t="n">
        <f aca="false">Tabla_Simulada!AJ806-Tabla_ValidaciónMétodo!AJ806</f>
        <v>0</v>
      </c>
      <c r="AJ806" s="92" t="n">
        <f aca="false">Tabla_Simulada!AK806-Tabla_ValidaciónMétodo!AK806</f>
        <v>0</v>
      </c>
      <c r="AK806" s="92" t="n">
        <f aca="false">Tabla_Simulada!AL806-Tabla_ValidaciónMétodo!AL806</f>
        <v>0</v>
      </c>
      <c r="AL806" s="92" t="n">
        <f aca="false">Tabla_Simulada!AM806-Tabla_ValidaciónMétodo!AM806</f>
        <v>0</v>
      </c>
      <c r="AM806" s="92" t="n">
        <f aca="false">Tabla_Simulada!AN806-Tabla_ValidaciónMétodo!AN806</f>
        <v>0</v>
      </c>
      <c r="AO806" s="94" t="n">
        <f aca="false">Tabla_Simulada!AP806-Tabla_ValidaciónMétodo!AP806</f>
        <v>0</v>
      </c>
      <c r="AP806" s="81" t="n">
        <f aca="false">Tabla_Simulada!AQ806-Tabla_ValidaciónMétodo!AQ806</f>
        <v>0</v>
      </c>
      <c r="AQ806" s="94" t="n">
        <f aca="false">Tabla_Simulada!AR806-Tabla_ValidaciónMétodo!AR806</f>
        <v>0</v>
      </c>
      <c r="AR806" s="81" t="n">
        <f aca="false">Tabla_Simulada!AS806-Tabla_ValidaciónMétodo!AS806</f>
        <v>0</v>
      </c>
      <c r="AS806" s="94" t="n">
        <f aca="false">Tabla_Simulada!AT806-Tabla_ValidaciónMétodo!AT806</f>
        <v>0</v>
      </c>
      <c r="AT806" s="81" t="n">
        <f aca="false">Tabla_Simulada!AU806-Tabla_ValidaciónMétodo!AU806</f>
        <v>0</v>
      </c>
      <c r="AU806" s="94" t="n">
        <f aca="false">Tabla_Simulada!AV806-Tabla_ValidaciónMétodo!AV806</f>
        <v>0</v>
      </c>
      <c r="AV806" s="81" t="n">
        <f aca="false">Tabla_Simulada!AW806-Tabla_ValidaciónMétodo!AW806</f>
        <v>0</v>
      </c>
      <c r="AW806" s="94" t="n">
        <f aca="false">Tabla_Simulada!AX806-Tabla_ValidaciónMétodo!AX806</f>
        <v>0</v>
      </c>
      <c r="AX806" s="81" t="n">
        <f aca="false">Tabla_Simulada!AY806-Tabla_ValidaciónMétodo!AY806</f>
        <v>0</v>
      </c>
    </row>
    <row r="807" customFormat="false" ht="13.8" hidden="false" customHeight="false" outlineLevel="0" collapsed="false">
      <c r="A807" s="89" t="s">
        <v>66</v>
      </c>
      <c r="B807" s="81" t="n">
        <f aca="false">Tabla_Simulada!B807-Tabla_ValidaciónMétodo!B807</f>
        <v>0</v>
      </c>
      <c r="C807" s="81" t="n">
        <f aca="false">Tabla_Simulada!C807-Tabla_ValidaciónMétodo!C807</f>
        <v>0</v>
      </c>
      <c r="D807" s="81" t="n">
        <f aca="false">Tabla_Simulada!D807-Tabla_ValidaciónMétodo!D807</f>
        <v>0</v>
      </c>
      <c r="E807" s="81" t="n">
        <f aca="false">Tabla_Simulada!E807-Tabla_ValidaciónMétodo!E807</f>
        <v>0</v>
      </c>
      <c r="F807" s="81" t="n">
        <f aca="false">Tabla_Simulada!F807-Tabla_ValidaciónMétodo!F807</f>
        <v>0</v>
      </c>
      <c r="G807" s="81" t="n">
        <f aca="false">Tabla_Simulada!G807-Tabla_ValidaciónMétodo!G807</f>
        <v>0</v>
      </c>
      <c r="H807" s="81" t="n">
        <f aca="false">Tabla_Simulada!H807-Tabla_ValidaciónMétodo!H807</f>
        <v>0</v>
      </c>
      <c r="I807" s="94" t="n">
        <f aca="false">Tabla_Simulada!I807-Tabla_ValidaciónMétodo!I807</f>
        <v>0</v>
      </c>
      <c r="J807" s="81" t="n">
        <f aca="false">Tabla_Simulada!J807-Tabla_ValidaciónMétodo!J807</f>
        <v>0</v>
      </c>
      <c r="K807" s="94" t="n">
        <f aca="false">Tabla_Simulada!K807-Tabla_ValidaciónMétodo!K807</f>
        <v>0</v>
      </c>
      <c r="L807" s="81" t="n">
        <f aca="false">Tabla_Simulada!L807-Tabla_ValidaciónMétodo!L807</f>
        <v>0</v>
      </c>
      <c r="M807" s="94" t="n">
        <f aca="false">Tabla_Simulada!M807-Tabla_ValidaciónMétodo!M807</f>
        <v>0</v>
      </c>
      <c r="N807" s="81" t="n">
        <f aca="false">Tabla_Simulada!N807-Tabla_ValidaciónMétodo!N807</f>
        <v>0</v>
      </c>
      <c r="O807" s="81" t="n">
        <f aca="false">Tabla_Simulada!O807-Tabla_ValidaciónMétodo!O807</f>
        <v>0</v>
      </c>
      <c r="P807" s="81" t="n">
        <f aca="false">Tabla_Simulada!P807-Tabla_ValidaciónMétodo!P807</f>
        <v>0</v>
      </c>
      <c r="Q807" s="81" t="n">
        <f aca="false">Tabla_Simulada!Q807-Tabla_ValidaciónMétodo!Q807</f>
        <v>0</v>
      </c>
      <c r="S807" s="81" t="n">
        <f aca="false">Tabla_Simulada!T807-Tabla_ValidaciónMétodo!T807</f>
        <v>0</v>
      </c>
      <c r="T807" s="81" t="n">
        <f aca="false">Tabla_Simulada!U807-Tabla_ValidaciónMétodo!U807</f>
        <v>0</v>
      </c>
      <c r="U807" s="81" t="n">
        <f aca="false">Tabla_Simulada!V807-Tabla_ValidaciónMétodo!V807</f>
        <v>0</v>
      </c>
      <c r="V807" s="81" t="n">
        <f aca="false">Tabla_Simulada!W807-Tabla_ValidaciónMétodo!W807</f>
        <v>0</v>
      </c>
      <c r="W807" s="81" t="n">
        <f aca="false">Tabla_Simulada!X807-Tabla_ValidaciónMétodo!X807</f>
        <v>0</v>
      </c>
      <c r="X807" s="81" t="n">
        <f aca="false">Tabla_Simulada!Y807-Tabla_ValidaciónMétodo!Y807</f>
        <v>0</v>
      </c>
      <c r="Y807" s="81" t="n">
        <f aca="false">Tabla_Simulada!Z807-Tabla_ValidaciónMétodo!Z807</f>
        <v>0</v>
      </c>
      <c r="Z807" s="81" t="n">
        <f aca="false">Tabla_Simulada!AA807-Tabla_ValidaciónMétodo!AA807</f>
        <v>0</v>
      </c>
      <c r="AC807" s="91" t="n">
        <f aca="false">Tabla_Simulada!AD807-Tabla_ValidaciónMétodo!AD807</f>
        <v>0</v>
      </c>
      <c r="AD807" s="92" t="n">
        <f aca="false">Tabla_Simulada!AE807-Tabla_ValidaciónMétodo!AE807</f>
        <v>0</v>
      </c>
      <c r="AE807" s="93" t="n">
        <f aca="false">Tabla_Simulada!AF807-Tabla_ValidaciónMétodo!AF807</f>
        <v>0</v>
      </c>
      <c r="AF807" s="92" t="n">
        <f aca="false">Tabla_Simulada!AG807-Tabla_ValidaciónMétodo!AG807</f>
        <v>0</v>
      </c>
      <c r="AG807" s="92" t="n">
        <f aca="false">Tabla_Simulada!AH807-Tabla_ValidaciónMétodo!AH807</f>
        <v>0</v>
      </c>
      <c r="AH807" s="92" t="n">
        <f aca="false">Tabla_Simulada!AI807-Tabla_ValidaciónMétodo!AI807</f>
        <v>0</v>
      </c>
      <c r="AI807" s="92" t="n">
        <f aca="false">Tabla_Simulada!AJ807-Tabla_ValidaciónMétodo!AJ807</f>
        <v>0</v>
      </c>
      <c r="AJ807" s="92" t="n">
        <f aca="false">Tabla_Simulada!AK807-Tabla_ValidaciónMétodo!AK807</f>
        <v>0</v>
      </c>
      <c r="AK807" s="92" t="n">
        <f aca="false">Tabla_Simulada!AL807-Tabla_ValidaciónMétodo!AL807</f>
        <v>0</v>
      </c>
      <c r="AL807" s="92" t="n">
        <f aca="false">Tabla_Simulada!AM807-Tabla_ValidaciónMétodo!AM807</f>
        <v>0</v>
      </c>
      <c r="AM807" s="92" t="n">
        <f aca="false">Tabla_Simulada!AN807-Tabla_ValidaciónMétodo!AN807</f>
        <v>0</v>
      </c>
      <c r="AO807" s="94" t="n">
        <f aca="false">Tabla_Simulada!AP807-Tabla_ValidaciónMétodo!AP807</f>
        <v>0</v>
      </c>
      <c r="AP807" s="81" t="n">
        <f aca="false">Tabla_Simulada!AQ807-Tabla_ValidaciónMétodo!AQ807</f>
        <v>0</v>
      </c>
      <c r="AQ807" s="94" t="n">
        <f aca="false">Tabla_Simulada!AR807-Tabla_ValidaciónMétodo!AR807</f>
        <v>0</v>
      </c>
      <c r="AR807" s="81" t="n">
        <f aca="false">Tabla_Simulada!AS807-Tabla_ValidaciónMétodo!AS807</f>
        <v>0</v>
      </c>
      <c r="AS807" s="94" t="n">
        <f aca="false">Tabla_Simulada!AT807-Tabla_ValidaciónMétodo!AT807</f>
        <v>0</v>
      </c>
      <c r="AT807" s="81" t="n">
        <f aca="false">Tabla_Simulada!AU807-Tabla_ValidaciónMétodo!AU807</f>
        <v>0</v>
      </c>
      <c r="AU807" s="94" t="n">
        <f aca="false">Tabla_Simulada!AV807-Tabla_ValidaciónMétodo!AV807</f>
        <v>0</v>
      </c>
      <c r="AV807" s="81" t="n">
        <f aca="false">Tabla_Simulada!AW807-Tabla_ValidaciónMétodo!AW807</f>
        <v>0</v>
      </c>
      <c r="AW807" s="94" t="n">
        <f aca="false">Tabla_Simulada!AX807-Tabla_ValidaciónMétodo!AX807</f>
        <v>0</v>
      </c>
      <c r="AX807" s="81" t="n">
        <f aca="false">Tabla_Simulada!AY807-Tabla_ValidaciónMétodo!AY807</f>
        <v>0</v>
      </c>
    </row>
    <row r="808" customFormat="false" ht="13.8" hidden="false" customHeight="false" outlineLevel="0" collapsed="false">
      <c r="A808" s="89" t="s">
        <v>67</v>
      </c>
      <c r="B808" s="81" t="n">
        <f aca="false">Tabla_Simulada!B808-Tabla_ValidaciónMétodo!B808</f>
        <v>0</v>
      </c>
      <c r="C808" s="81" t="n">
        <f aca="false">Tabla_Simulada!C808-Tabla_ValidaciónMétodo!C808</f>
        <v>0</v>
      </c>
      <c r="D808" s="81" t="n">
        <f aca="false">Tabla_Simulada!D808-Tabla_ValidaciónMétodo!D808</f>
        <v>0</v>
      </c>
      <c r="E808" s="81" t="n">
        <f aca="false">Tabla_Simulada!E808-Tabla_ValidaciónMétodo!E808</f>
        <v>0</v>
      </c>
      <c r="F808" s="81" t="n">
        <f aca="false">Tabla_Simulada!F808-Tabla_ValidaciónMétodo!F808</f>
        <v>0</v>
      </c>
      <c r="G808" s="81" t="n">
        <f aca="false">Tabla_Simulada!G808-Tabla_ValidaciónMétodo!G808</f>
        <v>0</v>
      </c>
      <c r="H808" s="81" t="n">
        <f aca="false">Tabla_Simulada!H808-Tabla_ValidaciónMétodo!H808</f>
        <v>0</v>
      </c>
      <c r="I808" s="94" t="n">
        <f aca="false">Tabla_Simulada!I808-Tabla_ValidaciónMétodo!I808</f>
        <v>0</v>
      </c>
      <c r="J808" s="81" t="n">
        <f aca="false">Tabla_Simulada!J808-Tabla_ValidaciónMétodo!J808</f>
        <v>0</v>
      </c>
      <c r="K808" s="94" t="n">
        <f aca="false">Tabla_Simulada!K808-Tabla_ValidaciónMétodo!K808</f>
        <v>0</v>
      </c>
      <c r="L808" s="81" t="n">
        <f aca="false">Tabla_Simulada!L808-Tabla_ValidaciónMétodo!L808</f>
        <v>0</v>
      </c>
      <c r="M808" s="94" t="n">
        <f aca="false">Tabla_Simulada!M808-Tabla_ValidaciónMétodo!M808</f>
        <v>0</v>
      </c>
      <c r="N808" s="81" t="n">
        <f aca="false">Tabla_Simulada!N808-Tabla_ValidaciónMétodo!N808</f>
        <v>0</v>
      </c>
      <c r="O808" s="81" t="n">
        <f aca="false">Tabla_Simulada!O808-Tabla_ValidaciónMétodo!O808</f>
        <v>0</v>
      </c>
      <c r="P808" s="81" t="n">
        <f aca="false">Tabla_Simulada!P808-Tabla_ValidaciónMétodo!P808</f>
        <v>0</v>
      </c>
      <c r="Q808" s="81" t="n">
        <f aca="false">Tabla_Simulada!Q808-Tabla_ValidaciónMétodo!Q808</f>
        <v>0</v>
      </c>
      <c r="S808" s="81" t="n">
        <f aca="false">Tabla_Simulada!T808-Tabla_ValidaciónMétodo!T808</f>
        <v>0</v>
      </c>
      <c r="T808" s="81" t="n">
        <f aca="false">Tabla_Simulada!U808-Tabla_ValidaciónMétodo!U808</f>
        <v>0</v>
      </c>
      <c r="U808" s="81" t="n">
        <f aca="false">Tabla_Simulada!V808-Tabla_ValidaciónMétodo!V808</f>
        <v>0</v>
      </c>
      <c r="V808" s="81" t="n">
        <f aca="false">Tabla_Simulada!W808-Tabla_ValidaciónMétodo!W808</f>
        <v>0</v>
      </c>
      <c r="W808" s="81" t="n">
        <f aca="false">Tabla_Simulada!X808-Tabla_ValidaciónMétodo!X808</f>
        <v>0</v>
      </c>
      <c r="X808" s="81" t="n">
        <f aca="false">Tabla_Simulada!Y808-Tabla_ValidaciónMétodo!Y808</f>
        <v>0</v>
      </c>
      <c r="Y808" s="81" t="n">
        <f aca="false">Tabla_Simulada!Z808-Tabla_ValidaciónMétodo!Z808</f>
        <v>0</v>
      </c>
      <c r="Z808" s="81" t="n">
        <f aca="false">Tabla_Simulada!AA808-Tabla_ValidaciónMétodo!AA808</f>
        <v>0</v>
      </c>
      <c r="AC808" s="91" t="n">
        <f aca="false">Tabla_Simulada!AD808-Tabla_ValidaciónMétodo!AD808</f>
        <v>0</v>
      </c>
      <c r="AD808" s="92" t="n">
        <f aca="false">Tabla_Simulada!AE808-Tabla_ValidaciónMétodo!AE808</f>
        <v>0</v>
      </c>
      <c r="AE808" s="93" t="n">
        <f aca="false">Tabla_Simulada!AF808-Tabla_ValidaciónMétodo!AF808</f>
        <v>0</v>
      </c>
      <c r="AF808" s="92" t="n">
        <f aca="false">Tabla_Simulada!AG808-Tabla_ValidaciónMétodo!AG808</f>
        <v>0</v>
      </c>
      <c r="AG808" s="92" t="n">
        <f aca="false">Tabla_Simulada!AH808-Tabla_ValidaciónMétodo!AH808</f>
        <v>0</v>
      </c>
      <c r="AH808" s="92" t="n">
        <f aca="false">Tabla_Simulada!AI808-Tabla_ValidaciónMétodo!AI808</f>
        <v>0</v>
      </c>
      <c r="AI808" s="92" t="n">
        <f aca="false">Tabla_Simulada!AJ808-Tabla_ValidaciónMétodo!AJ808</f>
        <v>0</v>
      </c>
      <c r="AJ808" s="92" t="n">
        <f aca="false">Tabla_Simulada!AK808-Tabla_ValidaciónMétodo!AK808</f>
        <v>0</v>
      </c>
      <c r="AK808" s="92" t="n">
        <f aca="false">Tabla_Simulada!AL808-Tabla_ValidaciónMétodo!AL808</f>
        <v>0</v>
      </c>
      <c r="AL808" s="92" t="n">
        <f aca="false">Tabla_Simulada!AM808-Tabla_ValidaciónMétodo!AM808</f>
        <v>0</v>
      </c>
      <c r="AM808" s="92" t="n">
        <f aca="false">Tabla_Simulada!AN808-Tabla_ValidaciónMétodo!AN808</f>
        <v>0</v>
      </c>
      <c r="AO808" s="94" t="n">
        <f aca="false">Tabla_Simulada!AP808-Tabla_ValidaciónMétodo!AP808</f>
        <v>0</v>
      </c>
      <c r="AP808" s="81" t="n">
        <f aca="false">Tabla_Simulada!AQ808-Tabla_ValidaciónMétodo!AQ808</f>
        <v>0</v>
      </c>
      <c r="AQ808" s="94" t="n">
        <f aca="false">Tabla_Simulada!AR808-Tabla_ValidaciónMétodo!AR808</f>
        <v>0</v>
      </c>
      <c r="AR808" s="81" t="n">
        <f aca="false">Tabla_Simulada!AS808-Tabla_ValidaciónMétodo!AS808</f>
        <v>0</v>
      </c>
      <c r="AS808" s="94" t="n">
        <f aca="false">Tabla_Simulada!AT808-Tabla_ValidaciónMétodo!AT808</f>
        <v>0</v>
      </c>
      <c r="AT808" s="81" t="n">
        <f aca="false">Tabla_Simulada!AU808-Tabla_ValidaciónMétodo!AU808</f>
        <v>0</v>
      </c>
      <c r="AU808" s="94" t="n">
        <f aca="false">Tabla_Simulada!AV808-Tabla_ValidaciónMétodo!AV808</f>
        <v>0</v>
      </c>
      <c r="AV808" s="81" t="n">
        <f aca="false">Tabla_Simulada!AW808-Tabla_ValidaciónMétodo!AW808</f>
        <v>0</v>
      </c>
      <c r="AW808" s="94" t="n">
        <f aca="false">Tabla_Simulada!AX808-Tabla_ValidaciónMétodo!AX808</f>
        <v>0</v>
      </c>
      <c r="AX808" s="81" t="n">
        <f aca="false">Tabla_Simulada!AY808-Tabla_ValidaciónMétodo!AY808</f>
        <v>0</v>
      </c>
    </row>
    <row r="809" customFormat="false" ht="13.8" hidden="false" customHeight="false" outlineLevel="0" collapsed="false">
      <c r="A809" s="89" t="s">
        <v>68</v>
      </c>
      <c r="B809" s="81" t="n">
        <f aca="false">Tabla_Simulada!B809-Tabla_ValidaciónMétodo!B809</f>
        <v>0</v>
      </c>
      <c r="C809" s="81" t="n">
        <f aca="false">Tabla_Simulada!C809-Tabla_ValidaciónMétodo!C809</f>
        <v>0</v>
      </c>
      <c r="D809" s="81" t="n">
        <f aca="false">Tabla_Simulada!D809-Tabla_ValidaciónMétodo!D809</f>
        <v>0</v>
      </c>
      <c r="E809" s="81" t="n">
        <f aca="false">Tabla_Simulada!E809-Tabla_ValidaciónMétodo!E809</f>
        <v>0</v>
      </c>
      <c r="F809" s="81" t="n">
        <f aca="false">Tabla_Simulada!F809-Tabla_ValidaciónMétodo!F809</f>
        <v>0</v>
      </c>
      <c r="G809" s="81" t="n">
        <f aca="false">Tabla_Simulada!G809-Tabla_ValidaciónMétodo!G809</f>
        <v>0</v>
      </c>
      <c r="H809" s="81" t="n">
        <f aca="false">Tabla_Simulada!H809-Tabla_ValidaciónMétodo!H809</f>
        <v>0</v>
      </c>
      <c r="I809" s="94" t="n">
        <f aca="false">Tabla_Simulada!I809-Tabla_ValidaciónMétodo!I809</f>
        <v>0</v>
      </c>
      <c r="J809" s="81" t="n">
        <f aca="false">Tabla_Simulada!J809-Tabla_ValidaciónMétodo!J809</f>
        <v>0</v>
      </c>
      <c r="K809" s="94" t="n">
        <f aca="false">Tabla_Simulada!K809-Tabla_ValidaciónMétodo!K809</f>
        <v>0</v>
      </c>
      <c r="L809" s="81" t="n">
        <f aca="false">Tabla_Simulada!L809-Tabla_ValidaciónMétodo!L809</f>
        <v>0</v>
      </c>
      <c r="M809" s="94" t="n">
        <f aca="false">Tabla_Simulada!M809-Tabla_ValidaciónMétodo!M809</f>
        <v>0</v>
      </c>
      <c r="N809" s="81" t="n">
        <f aca="false">Tabla_Simulada!N809-Tabla_ValidaciónMétodo!N809</f>
        <v>0</v>
      </c>
      <c r="O809" s="81" t="n">
        <f aca="false">Tabla_Simulada!O809-Tabla_ValidaciónMétodo!O809</f>
        <v>0</v>
      </c>
      <c r="P809" s="81" t="n">
        <f aca="false">Tabla_Simulada!P809-Tabla_ValidaciónMétodo!P809</f>
        <v>0</v>
      </c>
      <c r="Q809" s="81" t="n">
        <f aca="false">Tabla_Simulada!Q809-Tabla_ValidaciónMétodo!Q809</f>
        <v>0</v>
      </c>
      <c r="S809" s="81" t="n">
        <f aca="false">Tabla_Simulada!T809-Tabla_ValidaciónMétodo!T809</f>
        <v>0</v>
      </c>
      <c r="T809" s="81" t="n">
        <f aca="false">Tabla_Simulada!U809-Tabla_ValidaciónMétodo!U809</f>
        <v>0</v>
      </c>
      <c r="U809" s="81" t="n">
        <f aca="false">Tabla_Simulada!V809-Tabla_ValidaciónMétodo!V809</f>
        <v>0</v>
      </c>
      <c r="V809" s="81" t="n">
        <f aca="false">Tabla_Simulada!W809-Tabla_ValidaciónMétodo!W809</f>
        <v>0</v>
      </c>
      <c r="W809" s="81" t="n">
        <f aca="false">Tabla_Simulada!X809-Tabla_ValidaciónMétodo!X809</f>
        <v>0</v>
      </c>
      <c r="X809" s="81" t="n">
        <f aca="false">Tabla_Simulada!Y809-Tabla_ValidaciónMétodo!Y809</f>
        <v>0</v>
      </c>
      <c r="Y809" s="81" t="n">
        <f aca="false">Tabla_Simulada!Z809-Tabla_ValidaciónMétodo!Z809</f>
        <v>0</v>
      </c>
      <c r="Z809" s="81" t="n">
        <f aca="false">Tabla_Simulada!AA809-Tabla_ValidaciónMétodo!AA809</f>
        <v>0</v>
      </c>
      <c r="AC809" s="91" t="n">
        <f aca="false">Tabla_Simulada!AD809-Tabla_ValidaciónMétodo!AD809</f>
        <v>0</v>
      </c>
      <c r="AD809" s="92" t="n">
        <f aca="false">Tabla_Simulada!AE809-Tabla_ValidaciónMétodo!AE809</f>
        <v>0</v>
      </c>
      <c r="AE809" s="93" t="n">
        <f aca="false">Tabla_Simulada!AF809-Tabla_ValidaciónMétodo!AF809</f>
        <v>0</v>
      </c>
      <c r="AF809" s="92" t="n">
        <f aca="false">Tabla_Simulada!AG809-Tabla_ValidaciónMétodo!AG809</f>
        <v>0</v>
      </c>
      <c r="AG809" s="92" t="n">
        <f aca="false">Tabla_Simulada!AH809-Tabla_ValidaciónMétodo!AH809</f>
        <v>0</v>
      </c>
      <c r="AH809" s="92" t="n">
        <f aca="false">Tabla_Simulada!AI809-Tabla_ValidaciónMétodo!AI809</f>
        <v>0</v>
      </c>
      <c r="AI809" s="92" t="n">
        <f aca="false">Tabla_Simulada!AJ809-Tabla_ValidaciónMétodo!AJ809</f>
        <v>0</v>
      </c>
      <c r="AJ809" s="92" t="n">
        <f aca="false">Tabla_Simulada!AK809-Tabla_ValidaciónMétodo!AK809</f>
        <v>0</v>
      </c>
      <c r="AK809" s="92" t="n">
        <f aca="false">Tabla_Simulada!AL809-Tabla_ValidaciónMétodo!AL809</f>
        <v>0</v>
      </c>
      <c r="AL809" s="92" t="n">
        <f aca="false">Tabla_Simulada!AM809-Tabla_ValidaciónMétodo!AM809</f>
        <v>0</v>
      </c>
      <c r="AM809" s="92" t="n">
        <f aca="false">Tabla_Simulada!AN809-Tabla_ValidaciónMétodo!AN809</f>
        <v>0</v>
      </c>
      <c r="AO809" s="94" t="n">
        <f aca="false">Tabla_Simulada!AP809-Tabla_ValidaciónMétodo!AP809</f>
        <v>0</v>
      </c>
      <c r="AP809" s="81" t="n">
        <f aca="false">Tabla_Simulada!AQ809-Tabla_ValidaciónMétodo!AQ809</f>
        <v>0</v>
      </c>
      <c r="AQ809" s="94" t="n">
        <f aca="false">Tabla_Simulada!AR809-Tabla_ValidaciónMétodo!AR809</f>
        <v>0</v>
      </c>
      <c r="AR809" s="81" t="n">
        <f aca="false">Tabla_Simulada!AS809-Tabla_ValidaciónMétodo!AS809</f>
        <v>0</v>
      </c>
      <c r="AS809" s="94" t="n">
        <f aca="false">Tabla_Simulada!AT809-Tabla_ValidaciónMétodo!AT809</f>
        <v>0</v>
      </c>
      <c r="AT809" s="81" t="n">
        <f aca="false">Tabla_Simulada!AU809-Tabla_ValidaciónMétodo!AU809</f>
        <v>0</v>
      </c>
      <c r="AU809" s="94" t="n">
        <f aca="false">Tabla_Simulada!AV809-Tabla_ValidaciónMétodo!AV809</f>
        <v>0</v>
      </c>
      <c r="AV809" s="81" t="n">
        <f aca="false">Tabla_Simulada!AW809-Tabla_ValidaciónMétodo!AW809</f>
        <v>0</v>
      </c>
      <c r="AW809" s="94" t="n">
        <f aca="false">Tabla_Simulada!AX809-Tabla_ValidaciónMétodo!AX809</f>
        <v>0</v>
      </c>
      <c r="AX809" s="81" t="n">
        <f aca="false">Tabla_Simulada!AY809-Tabla_ValidaciónMétodo!AY809</f>
        <v>0</v>
      </c>
    </row>
    <row r="810" customFormat="false" ht="13.8" hidden="false" customHeight="false" outlineLevel="0" collapsed="false">
      <c r="A810" s="104" t="s">
        <v>71</v>
      </c>
      <c r="B810" s="108" t="n">
        <f aca="false">Tabla_Simulada!B810-Tabla_ValidaciónMétodo!B810</f>
        <v>0</v>
      </c>
      <c r="C810" s="108" t="n">
        <f aca="false">Tabla_Simulada!C810-Tabla_ValidaciónMétodo!C810</f>
        <v>0</v>
      </c>
      <c r="D810" s="108" t="n">
        <f aca="false">Tabla_Simulada!D810-Tabla_ValidaciónMétodo!D810</f>
        <v>0</v>
      </c>
      <c r="E810" s="108" t="n">
        <f aca="false">Tabla_Simulada!E810-Tabla_ValidaciónMétodo!E810</f>
        <v>0</v>
      </c>
      <c r="F810" s="108" t="n">
        <f aca="false">Tabla_Simulada!F810-Tabla_ValidaciónMétodo!F810</f>
        <v>0</v>
      </c>
      <c r="G810" s="108" t="n">
        <f aca="false">Tabla_Simulada!G810-Tabla_ValidaciónMétodo!G810</f>
        <v>0</v>
      </c>
      <c r="H810" s="108" t="n">
        <f aca="false">Tabla_Simulada!H810-Tabla_ValidaciónMétodo!H810</f>
        <v>0</v>
      </c>
      <c r="I810" s="116" t="n">
        <f aca="false">Tabla_Simulada!I810-Tabla_ValidaciónMétodo!I810</f>
        <v>0</v>
      </c>
      <c r="J810" s="108" t="n">
        <f aca="false">Tabla_Simulada!J810-Tabla_ValidaciónMétodo!J810</f>
        <v>0</v>
      </c>
      <c r="K810" s="116" t="n">
        <f aca="false">Tabla_Simulada!K810-Tabla_ValidaciónMétodo!K810</f>
        <v>0</v>
      </c>
      <c r="L810" s="108" t="n">
        <f aca="false">Tabla_Simulada!L810-Tabla_ValidaciónMétodo!L810</f>
        <v>0</v>
      </c>
      <c r="M810" s="116" t="n">
        <f aca="false">Tabla_Simulada!M810-Tabla_ValidaciónMétodo!M810</f>
        <v>0</v>
      </c>
      <c r="N810" s="108" t="n">
        <f aca="false">Tabla_Simulada!N810-Tabla_ValidaciónMétodo!N810</f>
        <v>0</v>
      </c>
      <c r="O810" s="108" t="n">
        <f aca="false">Tabla_Simulada!P810-Tabla_ValidaciónMétodo!P810</f>
        <v>0</v>
      </c>
      <c r="P810" s="108" t="n">
        <f aca="false">Tabla_Simulada!Q810-Tabla_ValidaciónMétodo!Q810</f>
        <v>0</v>
      </c>
      <c r="Q810" s="108" t="n">
        <f aca="false">Tabla_Simulada!R810-Tabla_ValidaciónMétodo!R810</f>
        <v>-5.82076609134674E-011</v>
      </c>
      <c r="S810" s="108" t="n">
        <f aca="false">Tabla_Simulada!T810-Tabla_ValidaciónMétodo!T810</f>
        <v>0</v>
      </c>
      <c r="T810" s="108" t="n">
        <f aca="false">Tabla_Simulada!U810-Tabla_ValidaciónMétodo!U810</f>
        <v>0</v>
      </c>
      <c r="U810" s="108" t="n">
        <f aca="false">Tabla_Simulada!V810-Tabla_ValidaciónMétodo!V810</f>
        <v>0</v>
      </c>
      <c r="V810" s="108" t="n">
        <f aca="false">Tabla_Simulada!W810-Tabla_ValidaciónMétodo!W810</f>
        <v>0</v>
      </c>
      <c r="W810" s="108" t="n">
        <f aca="false">Tabla_Simulada!X810-Tabla_ValidaciónMétodo!X810</f>
        <v>0</v>
      </c>
      <c r="X810" s="108" t="n">
        <f aca="false">Tabla_Simulada!Y810-Tabla_ValidaciónMétodo!Y810</f>
        <v>0</v>
      </c>
      <c r="Y810" s="108" t="n">
        <f aca="false">Tabla_Simulada!Z810-Tabla_ValidaciónMétodo!Z810</f>
        <v>0</v>
      </c>
      <c r="Z810" s="108" t="n">
        <f aca="false">Tabla_Simulada!AA810-Tabla_ValidaciónMétodo!AA810</f>
        <v>0</v>
      </c>
      <c r="AB810" s="112" t="s">
        <v>295</v>
      </c>
      <c r="AC810" s="112" t="n">
        <f aca="false">Tabla_Simulada!AD810-Tabla_ValidaciónMétodo!AD810</f>
        <v>0</v>
      </c>
      <c r="AD810" s="111"/>
      <c r="AE810" s="113" t="n">
        <f aca="false">Tabla_Simulada!AF810-Tabla_ValidaciónMétodo!AF810</f>
        <v>0</v>
      </c>
      <c r="AF810" s="111"/>
      <c r="AG810" s="114" t="n">
        <f aca="false">Tabla_Simulada!AH810-Tabla_ValidaciónMétodo!AH810</f>
        <v>0</v>
      </c>
      <c r="AH810" s="111"/>
      <c r="AI810" s="114" t="n">
        <f aca="false">Tabla_Simulada!AJ810-Tabla_ValidaciónMétodo!AJ810</f>
        <v>0</v>
      </c>
      <c r="AJ810" s="111"/>
      <c r="AK810" s="114" t="n">
        <f aca="false">Tabla_Simulada!AL810-Tabla_ValidaciónMétodo!AL810</f>
        <v>0</v>
      </c>
      <c r="AL810" s="115"/>
      <c r="AM810" s="114" t="n">
        <f aca="false">Tabla_Simulada!AN810-Tabla_ValidaciónMétodo!AN810</f>
        <v>0</v>
      </c>
      <c r="AO810" s="116" t="n">
        <f aca="false">Tabla_Simulada!AP810-Tabla_ValidaciónMétodo!AP810</f>
        <v>0</v>
      </c>
      <c r="AP810" s="108" t="n">
        <f aca="false">Tabla_Simulada!AQ810-Tabla_ValidaciónMétodo!AQ810</f>
        <v>0</v>
      </c>
      <c r="AQ810" s="116" t="n">
        <f aca="false">Tabla_Simulada!AR810-Tabla_ValidaciónMétodo!AR810</f>
        <v>0</v>
      </c>
      <c r="AR810" s="108" t="n">
        <f aca="false">Tabla_Simulada!AS810-Tabla_ValidaciónMétodo!AS810</f>
        <v>0</v>
      </c>
      <c r="AS810" s="116" t="n">
        <f aca="false">Tabla_Simulada!AT810-Tabla_ValidaciónMétodo!AT810</f>
        <v>0</v>
      </c>
      <c r="AT810" s="108" t="n">
        <f aca="false">Tabla_Simulada!AU810-Tabla_ValidaciónMétodo!AU810</f>
        <v>0</v>
      </c>
      <c r="AU810" s="116" t="n">
        <f aca="false">Tabla_Simulada!AV810-Tabla_ValidaciónMétodo!AV810</f>
        <v>0</v>
      </c>
      <c r="AV810" s="108" t="n">
        <f aca="false">Tabla_Simulada!AW810-Tabla_ValidaciónMétodo!AW810</f>
        <v>0</v>
      </c>
      <c r="AW810" s="116" t="n">
        <f aca="false">Tabla_Simulada!AX810-Tabla_ValidaciónMétodo!AX810</f>
        <v>0</v>
      </c>
      <c r="AX810" s="108" t="n">
        <f aca="false">Tabla_Simulada!AY810-Tabla_ValidaciónMétodo!AY810</f>
        <v>0</v>
      </c>
    </row>
    <row r="811" customFormat="false" ht="13.8" hidden="false" customHeight="false" outlineLevel="0" collapsed="false">
      <c r="A811" s="57" t="s">
        <v>72</v>
      </c>
      <c r="AB811" s="112" t="s">
        <v>296</v>
      </c>
      <c r="AC811" s="112" t="n">
        <f aca="false">Tabla_Simulada!AD811-Tabla_ValidaciónMétodo!AD811</f>
        <v>0</v>
      </c>
      <c r="AD811" s="111"/>
      <c r="AE811" s="113" t="n">
        <f aca="false">Tabla_Simulada!AF811-Tabla_ValidaciónMétodo!AF811</f>
        <v>0</v>
      </c>
      <c r="AF811" s="111"/>
      <c r="AG811" s="114" t="n">
        <f aca="false">Tabla_Simulada!AH811-Tabla_ValidaciónMétodo!AH811</f>
        <v>0</v>
      </c>
      <c r="AH811" s="111"/>
      <c r="AI811" s="114" t="n">
        <f aca="false">Tabla_Simulada!AJ811-Tabla_ValidaciónMétodo!AJ811</f>
        <v>0</v>
      </c>
      <c r="AJ811" s="111"/>
      <c r="AK811" s="114" t="n">
        <f aca="false">Tabla_Simulada!AL811-Tabla_ValidaciónMétodo!AL811</f>
        <v>0</v>
      </c>
      <c r="AL811" s="111"/>
      <c r="AM811" s="114"/>
    </row>
    <row r="812" customFormat="false" ht="13.8" hidden="false" customHeight="false" outlineLevel="0" collapsed="false">
      <c r="A812" s="57" t="s">
        <v>196</v>
      </c>
    </row>
  </sheetData>
  <mergeCells count="561"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1:J11"/>
    <mergeCell ref="A12:J12"/>
    <mergeCell ref="A13:A14"/>
    <mergeCell ref="B13:H13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S13:Z13"/>
    <mergeCell ref="AC13:AD13"/>
    <mergeCell ref="AE13:AF13"/>
    <mergeCell ref="AG13:AH13"/>
    <mergeCell ref="AI13:AJ13"/>
    <mergeCell ref="AK13:AL13"/>
    <mergeCell ref="AO13:AP13"/>
    <mergeCell ref="AQ13:AR13"/>
    <mergeCell ref="AS13:AT13"/>
    <mergeCell ref="AU13:AV13"/>
    <mergeCell ref="AW13:AX13"/>
    <mergeCell ref="A46:J46"/>
    <mergeCell ref="A47:J47"/>
    <mergeCell ref="A48:A49"/>
    <mergeCell ref="B48:H48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S48:Z48"/>
    <mergeCell ref="AC48:AD48"/>
    <mergeCell ref="AE48:AF48"/>
    <mergeCell ref="AG48:AH48"/>
    <mergeCell ref="AI48:AJ48"/>
    <mergeCell ref="AK48:AL48"/>
    <mergeCell ref="AO48:AP48"/>
    <mergeCell ref="AQ48:AR48"/>
    <mergeCell ref="AS48:AT48"/>
    <mergeCell ref="AU48:AV48"/>
    <mergeCell ref="AW48:AX48"/>
    <mergeCell ref="A81:J81"/>
    <mergeCell ref="A82:J82"/>
    <mergeCell ref="A83:A84"/>
    <mergeCell ref="B83:H83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S83:Z83"/>
    <mergeCell ref="AC83:AD83"/>
    <mergeCell ref="AE83:AF83"/>
    <mergeCell ref="AG83:AH83"/>
    <mergeCell ref="AI83:AJ83"/>
    <mergeCell ref="AK83:AL83"/>
    <mergeCell ref="AO83:AP83"/>
    <mergeCell ref="AQ83:AR83"/>
    <mergeCell ref="AS83:AT83"/>
    <mergeCell ref="AU83:AV83"/>
    <mergeCell ref="AW83:AX83"/>
    <mergeCell ref="A116:J116"/>
    <mergeCell ref="A117:J117"/>
    <mergeCell ref="A118:A119"/>
    <mergeCell ref="B118:H118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S118:Z118"/>
    <mergeCell ref="AC118:AD118"/>
    <mergeCell ref="AE118:AF118"/>
    <mergeCell ref="AG118:AH118"/>
    <mergeCell ref="AI118:AJ118"/>
    <mergeCell ref="AK118:AL118"/>
    <mergeCell ref="AO118:AP118"/>
    <mergeCell ref="AQ118:AR118"/>
    <mergeCell ref="AS118:AT118"/>
    <mergeCell ref="AU118:AV118"/>
    <mergeCell ref="AW118:AX118"/>
    <mergeCell ref="A151:J151"/>
    <mergeCell ref="A152:J152"/>
    <mergeCell ref="A153:A154"/>
    <mergeCell ref="B153:H153"/>
    <mergeCell ref="I153:I154"/>
    <mergeCell ref="J153:J154"/>
    <mergeCell ref="K153:K154"/>
    <mergeCell ref="L153:L154"/>
    <mergeCell ref="M153:M154"/>
    <mergeCell ref="N153:N154"/>
    <mergeCell ref="O153:O154"/>
    <mergeCell ref="P153:P154"/>
    <mergeCell ref="Q153:Q154"/>
    <mergeCell ref="S153:Z153"/>
    <mergeCell ref="AC153:AD153"/>
    <mergeCell ref="AE153:AF153"/>
    <mergeCell ref="AG153:AH153"/>
    <mergeCell ref="AI153:AJ153"/>
    <mergeCell ref="AK153:AL153"/>
    <mergeCell ref="AO153:AP153"/>
    <mergeCell ref="AQ153:AR153"/>
    <mergeCell ref="AS153:AT153"/>
    <mergeCell ref="AU153:AV153"/>
    <mergeCell ref="AW153:AX153"/>
    <mergeCell ref="A186:J186"/>
    <mergeCell ref="A187:J187"/>
    <mergeCell ref="A188:A189"/>
    <mergeCell ref="B188:H188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S188:Z188"/>
    <mergeCell ref="AC188:AD188"/>
    <mergeCell ref="AE188:AF188"/>
    <mergeCell ref="AG188:AH188"/>
    <mergeCell ref="AI188:AJ188"/>
    <mergeCell ref="AK188:AL188"/>
    <mergeCell ref="AO188:AP188"/>
    <mergeCell ref="AQ188:AR188"/>
    <mergeCell ref="AS188:AT188"/>
    <mergeCell ref="AU188:AV188"/>
    <mergeCell ref="AW188:AX188"/>
    <mergeCell ref="A221:J221"/>
    <mergeCell ref="A222:J222"/>
    <mergeCell ref="A223:A224"/>
    <mergeCell ref="B223:H223"/>
    <mergeCell ref="I223:I224"/>
    <mergeCell ref="J223:J224"/>
    <mergeCell ref="K223:K224"/>
    <mergeCell ref="L223:L224"/>
    <mergeCell ref="M223:M224"/>
    <mergeCell ref="N223:N224"/>
    <mergeCell ref="O223:O224"/>
    <mergeCell ref="P223:P224"/>
    <mergeCell ref="Q223:Q224"/>
    <mergeCell ref="S223:Z223"/>
    <mergeCell ref="AC223:AD223"/>
    <mergeCell ref="AE223:AF223"/>
    <mergeCell ref="AG223:AH223"/>
    <mergeCell ref="AI223:AJ223"/>
    <mergeCell ref="AK223:AL223"/>
    <mergeCell ref="AO223:AP223"/>
    <mergeCell ref="AQ223:AR223"/>
    <mergeCell ref="AS223:AT223"/>
    <mergeCell ref="AU223:AV223"/>
    <mergeCell ref="AW223:AX223"/>
    <mergeCell ref="A256:J256"/>
    <mergeCell ref="A257:J257"/>
    <mergeCell ref="A258:A259"/>
    <mergeCell ref="B258:H258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Q258:Q259"/>
    <mergeCell ref="S258:Z258"/>
    <mergeCell ref="AC258:AD258"/>
    <mergeCell ref="AE258:AF258"/>
    <mergeCell ref="AG258:AH258"/>
    <mergeCell ref="AI258:AJ258"/>
    <mergeCell ref="AK258:AL258"/>
    <mergeCell ref="AO258:AP258"/>
    <mergeCell ref="AQ258:AR258"/>
    <mergeCell ref="AS258:AT258"/>
    <mergeCell ref="AU258:AV258"/>
    <mergeCell ref="AW258:AX258"/>
    <mergeCell ref="A291:J291"/>
    <mergeCell ref="A292:J292"/>
    <mergeCell ref="A293:A294"/>
    <mergeCell ref="B293:H293"/>
    <mergeCell ref="I293:I294"/>
    <mergeCell ref="J293:J294"/>
    <mergeCell ref="K293:K294"/>
    <mergeCell ref="L293:L294"/>
    <mergeCell ref="M293:M294"/>
    <mergeCell ref="N293:N294"/>
    <mergeCell ref="O293:O294"/>
    <mergeCell ref="P293:P294"/>
    <mergeCell ref="Q293:Q294"/>
    <mergeCell ref="S293:Z293"/>
    <mergeCell ref="AC293:AD293"/>
    <mergeCell ref="AE293:AF293"/>
    <mergeCell ref="AG293:AH293"/>
    <mergeCell ref="AI293:AJ293"/>
    <mergeCell ref="AK293:AL293"/>
    <mergeCell ref="AO293:AP293"/>
    <mergeCell ref="AQ293:AR293"/>
    <mergeCell ref="AS293:AT293"/>
    <mergeCell ref="AU293:AV293"/>
    <mergeCell ref="AW293:AX293"/>
    <mergeCell ref="A326:J326"/>
    <mergeCell ref="A327:J327"/>
    <mergeCell ref="A328:A329"/>
    <mergeCell ref="B328:H328"/>
    <mergeCell ref="I328:I329"/>
    <mergeCell ref="J328:J329"/>
    <mergeCell ref="K328:K329"/>
    <mergeCell ref="L328:L329"/>
    <mergeCell ref="M328:M329"/>
    <mergeCell ref="N328:N329"/>
    <mergeCell ref="O328:O329"/>
    <mergeCell ref="P328:P329"/>
    <mergeCell ref="Q328:Q329"/>
    <mergeCell ref="S328:Z328"/>
    <mergeCell ref="AC328:AD328"/>
    <mergeCell ref="AE328:AF328"/>
    <mergeCell ref="AG328:AH328"/>
    <mergeCell ref="AI328:AJ328"/>
    <mergeCell ref="AK328:AL328"/>
    <mergeCell ref="AO328:AP328"/>
    <mergeCell ref="AQ328:AR328"/>
    <mergeCell ref="AS328:AT328"/>
    <mergeCell ref="AU328:AV328"/>
    <mergeCell ref="AW328:AX328"/>
    <mergeCell ref="A361:J361"/>
    <mergeCell ref="A362:J362"/>
    <mergeCell ref="A363:A364"/>
    <mergeCell ref="B363:H363"/>
    <mergeCell ref="I363:I364"/>
    <mergeCell ref="J363:J364"/>
    <mergeCell ref="K363:K364"/>
    <mergeCell ref="L363:L364"/>
    <mergeCell ref="M363:M364"/>
    <mergeCell ref="N363:N364"/>
    <mergeCell ref="O363:O364"/>
    <mergeCell ref="P363:P364"/>
    <mergeCell ref="Q363:Q364"/>
    <mergeCell ref="S363:Z363"/>
    <mergeCell ref="AC363:AD363"/>
    <mergeCell ref="AE363:AF363"/>
    <mergeCell ref="AG363:AH363"/>
    <mergeCell ref="AI363:AJ363"/>
    <mergeCell ref="AK363:AL363"/>
    <mergeCell ref="AO363:AP363"/>
    <mergeCell ref="AQ363:AR363"/>
    <mergeCell ref="AS363:AT363"/>
    <mergeCell ref="AU363:AV363"/>
    <mergeCell ref="AW363:AX363"/>
    <mergeCell ref="A396:J396"/>
    <mergeCell ref="A397:J397"/>
    <mergeCell ref="A398:A399"/>
    <mergeCell ref="B398:H398"/>
    <mergeCell ref="I398:I399"/>
    <mergeCell ref="J398:J399"/>
    <mergeCell ref="K398:K399"/>
    <mergeCell ref="L398:L399"/>
    <mergeCell ref="M398:M399"/>
    <mergeCell ref="N398:N399"/>
    <mergeCell ref="O398:O399"/>
    <mergeCell ref="P398:P399"/>
    <mergeCell ref="Q398:Q399"/>
    <mergeCell ref="S398:Z398"/>
    <mergeCell ref="AC398:AD398"/>
    <mergeCell ref="AE398:AF398"/>
    <mergeCell ref="AG398:AH398"/>
    <mergeCell ref="AI398:AJ398"/>
    <mergeCell ref="AK398:AL398"/>
    <mergeCell ref="AO398:AP398"/>
    <mergeCell ref="AQ398:AR398"/>
    <mergeCell ref="AS398:AT398"/>
    <mergeCell ref="AU398:AV398"/>
    <mergeCell ref="AW398:AX398"/>
    <mergeCell ref="A431:J431"/>
    <mergeCell ref="A432:J432"/>
    <mergeCell ref="A433:A434"/>
    <mergeCell ref="B433:H433"/>
    <mergeCell ref="I433:I434"/>
    <mergeCell ref="J433:J434"/>
    <mergeCell ref="K433:K434"/>
    <mergeCell ref="L433:L434"/>
    <mergeCell ref="M433:M434"/>
    <mergeCell ref="N433:N434"/>
    <mergeCell ref="O433:O434"/>
    <mergeCell ref="P433:P434"/>
    <mergeCell ref="Q433:Q434"/>
    <mergeCell ref="S433:Z433"/>
    <mergeCell ref="AC433:AD433"/>
    <mergeCell ref="AE433:AF433"/>
    <mergeCell ref="AG433:AH433"/>
    <mergeCell ref="AI433:AJ433"/>
    <mergeCell ref="AK433:AL433"/>
    <mergeCell ref="AO433:AP433"/>
    <mergeCell ref="AQ433:AR433"/>
    <mergeCell ref="AS433:AT433"/>
    <mergeCell ref="AU433:AV433"/>
    <mergeCell ref="AW433:AX433"/>
    <mergeCell ref="A466:J466"/>
    <mergeCell ref="A467:J467"/>
    <mergeCell ref="A468:A469"/>
    <mergeCell ref="B468:H468"/>
    <mergeCell ref="I468:I469"/>
    <mergeCell ref="J468:J469"/>
    <mergeCell ref="K468:K469"/>
    <mergeCell ref="L468:L469"/>
    <mergeCell ref="M468:M469"/>
    <mergeCell ref="N468:N469"/>
    <mergeCell ref="O468:O469"/>
    <mergeCell ref="P468:P469"/>
    <mergeCell ref="Q468:Q469"/>
    <mergeCell ref="S468:Z468"/>
    <mergeCell ref="AC468:AD468"/>
    <mergeCell ref="AE468:AF468"/>
    <mergeCell ref="AG468:AH468"/>
    <mergeCell ref="AI468:AJ468"/>
    <mergeCell ref="AK468:AL468"/>
    <mergeCell ref="AO468:AP468"/>
    <mergeCell ref="AQ468:AR468"/>
    <mergeCell ref="AS468:AT468"/>
    <mergeCell ref="AU468:AV468"/>
    <mergeCell ref="AW468:AX468"/>
    <mergeCell ref="A501:J501"/>
    <mergeCell ref="A502:J502"/>
    <mergeCell ref="A503:A504"/>
    <mergeCell ref="B503:H503"/>
    <mergeCell ref="I503:I504"/>
    <mergeCell ref="J503:J504"/>
    <mergeCell ref="K503:K504"/>
    <mergeCell ref="L503:L504"/>
    <mergeCell ref="M503:M504"/>
    <mergeCell ref="N503:N504"/>
    <mergeCell ref="O503:O504"/>
    <mergeCell ref="P503:P504"/>
    <mergeCell ref="Q503:Q504"/>
    <mergeCell ref="S503:Z503"/>
    <mergeCell ref="AC503:AD503"/>
    <mergeCell ref="AE503:AF503"/>
    <mergeCell ref="AG503:AH503"/>
    <mergeCell ref="AI503:AJ503"/>
    <mergeCell ref="AK503:AL503"/>
    <mergeCell ref="AO503:AP503"/>
    <mergeCell ref="AQ503:AR503"/>
    <mergeCell ref="AS503:AT503"/>
    <mergeCell ref="AU503:AV503"/>
    <mergeCell ref="AW503:AX503"/>
    <mergeCell ref="A536:J536"/>
    <mergeCell ref="A537:J537"/>
    <mergeCell ref="A538:A539"/>
    <mergeCell ref="B538:H538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Q538:Q539"/>
    <mergeCell ref="S538:Z538"/>
    <mergeCell ref="AC538:AD538"/>
    <mergeCell ref="AE538:AF538"/>
    <mergeCell ref="AG538:AH538"/>
    <mergeCell ref="AI538:AJ538"/>
    <mergeCell ref="AK538:AL538"/>
    <mergeCell ref="AO538:AP538"/>
    <mergeCell ref="AQ538:AR538"/>
    <mergeCell ref="AS538:AT538"/>
    <mergeCell ref="AU538:AV538"/>
    <mergeCell ref="AW538:AX538"/>
    <mergeCell ref="A571:J571"/>
    <mergeCell ref="A572:J572"/>
    <mergeCell ref="A573:A574"/>
    <mergeCell ref="B573:H573"/>
    <mergeCell ref="I573:I574"/>
    <mergeCell ref="J573:J574"/>
    <mergeCell ref="K573:K574"/>
    <mergeCell ref="L573:L574"/>
    <mergeCell ref="M573:M574"/>
    <mergeCell ref="N573:N574"/>
    <mergeCell ref="O573:O574"/>
    <mergeCell ref="P573:P574"/>
    <mergeCell ref="Q573:Q574"/>
    <mergeCell ref="S573:Z573"/>
    <mergeCell ref="AC573:AD573"/>
    <mergeCell ref="AE573:AF573"/>
    <mergeCell ref="AG573:AH573"/>
    <mergeCell ref="AI573:AJ573"/>
    <mergeCell ref="AK573:AL573"/>
    <mergeCell ref="AO573:AP573"/>
    <mergeCell ref="AQ573:AR573"/>
    <mergeCell ref="AS573:AT573"/>
    <mergeCell ref="AU573:AV573"/>
    <mergeCell ref="AW573:AX573"/>
    <mergeCell ref="A606:J606"/>
    <mergeCell ref="A607:J607"/>
    <mergeCell ref="A608:A609"/>
    <mergeCell ref="B608:H608"/>
    <mergeCell ref="I608:I609"/>
    <mergeCell ref="J608:J609"/>
    <mergeCell ref="K608:K609"/>
    <mergeCell ref="L608:L609"/>
    <mergeCell ref="M608:M609"/>
    <mergeCell ref="N608:N609"/>
    <mergeCell ref="O608:O609"/>
    <mergeCell ref="P608:P609"/>
    <mergeCell ref="Q608:Q609"/>
    <mergeCell ref="S608:Z608"/>
    <mergeCell ref="AC608:AD608"/>
    <mergeCell ref="AE608:AF608"/>
    <mergeCell ref="AG608:AH608"/>
    <mergeCell ref="AI608:AJ608"/>
    <mergeCell ref="AK608:AL608"/>
    <mergeCell ref="AO608:AP608"/>
    <mergeCell ref="AQ608:AR608"/>
    <mergeCell ref="AS608:AT608"/>
    <mergeCell ref="AU608:AV608"/>
    <mergeCell ref="AW608:AX608"/>
    <mergeCell ref="A641:J641"/>
    <mergeCell ref="A642:J642"/>
    <mergeCell ref="A643:A644"/>
    <mergeCell ref="B643:H643"/>
    <mergeCell ref="I643:I644"/>
    <mergeCell ref="J643:J644"/>
    <mergeCell ref="K643:K644"/>
    <mergeCell ref="L643:L644"/>
    <mergeCell ref="M643:M644"/>
    <mergeCell ref="N643:N644"/>
    <mergeCell ref="O643:O644"/>
    <mergeCell ref="P643:P644"/>
    <mergeCell ref="Q643:Q644"/>
    <mergeCell ref="S643:Z643"/>
    <mergeCell ref="AC643:AD643"/>
    <mergeCell ref="AE643:AF643"/>
    <mergeCell ref="AG643:AH643"/>
    <mergeCell ref="AI643:AJ643"/>
    <mergeCell ref="AK643:AL643"/>
    <mergeCell ref="AO643:AP643"/>
    <mergeCell ref="AQ643:AR643"/>
    <mergeCell ref="AS643:AT643"/>
    <mergeCell ref="AU643:AV643"/>
    <mergeCell ref="AW643:AX643"/>
    <mergeCell ref="A676:J676"/>
    <mergeCell ref="A677:J677"/>
    <mergeCell ref="A678:A679"/>
    <mergeCell ref="B678:H678"/>
    <mergeCell ref="I678:I679"/>
    <mergeCell ref="J678:J679"/>
    <mergeCell ref="K678:K679"/>
    <mergeCell ref="L678:L679"/>
    <mergeCell ref="M678:M679"/>
    <mergeCell ref="N678:N679"/>
    <mergeCell ref="O678:O679"/>
    <mergeCell ref="P678:P679"/>
    <mergeCell ref="Q678:Q679"/>
    <mergeCell ref="S678:Z678"/>
    <mergeCell ref="AC678:AD678"/>
    <mergeCell ref="AE678:AF678"/>
    <mergeCell ref="AG678:AH678"/>
    <mergeCell ref="AI678:AJ678"/>
    <mergeCell ref="AK678:AL678"/>
    <mergeCell ref="AO678:AP678"/>
    <mergeCell ref="AQ678:AR678"/>
    <mergeCell ref="AS678:AT678"/>
    <mergeCell ref="AU678:AV678"/>
    <mergeCell ref="AW678:AX678"/>
    <mergeCell ref="A711:J711"/>
    <mergeCell ref="A712:J712"/>
    <mergeCell ref="A713:A714"/>
    <mergeCell ref="B713:H713"/>
    <mergeCell ref="I713:I714"/>
    <mergeCell ref="J713:J714"/>
    <mergeCell ref="K713:K714"/>
    <mergeCell ref="L713:L714"/>
    <mergeCell ref="M713:M714"/>
    <mergeCell ref="N713:N714"/>
    <mergeCell ref="O713:O714"/>
    <mergeCell ref="P713:P714"/>
    <mergeCell ref="Q713:Q714"/>
    <mergeCell ref="S713:Z713"/>
    <mergeCell ref="AC713:AD713"/>
    <mergeCell ref="AE713:AF713"/>
    <mergeCell ref="AG713:AH713"/>
    <mergeCell ref="AI713:AJ713"/>
    <mergeCell ref="AK713:AL713"/>
    <mergeCell ref="AO713:AP713"/>
    <mergeCell ref="AQ713:AR713"/>
    <mergeCell ref="AS713:AT713"/>
    <mergeCell ref="AU713:AV713"/>
    <mergeCell ref="AW713:AX713"/>
    <mergeCell ref="A746:J746"/>
    <mergeCell ref="A747:J747"/>
    <mergeCell ref="A748:A749"/>
    <mergeCell ref="B748:H748"/>
    <mergeCell ref="I748:I749"/>
    <mergeCell ref="J748:J749"/>
    <mergeCell ref="K748:K749"/>
    <mergeCell ref="L748:L749"/>
    <mergeCell ref="M748:M749"/>
    <mergeCell ref="N748:N749"/>
    <mergeCell ref="O748:O749"/>
    <mergeCell ref="P748:P749"/>
    <mergeCell ref="Q748:Q749"/>
    <mergeCell ref="S748:Z748"/>
    <mergeCell ref="AC748:AD748"/>
    <mergeCell ref="AE748:AF748"/>
    <mergeCell ref="AG748:AH748"/>
    <mergeCell ref="AI748:AJ748"/>
    <mergeCell ref="AK748:AL748"/>
    <mergeCell ref="AO748:AP748"/>
    <mergeCell ref="AQ748:AR748"/>
    <mergeCell ref="AS748:AT748"/>
    <mergeCell ref="AU748:AV748"/>
    <mergeCell ref="AW748:AX748"/>
    <mergeCell ref="A781:J781"/>
    <mergeCell ref="A782:J782"/>
    <mergeCell ref="A783:A784"/>
    <mergeCell ref="B783:H783"/>
    <mergeCell ref="I783:I784"/>
    <mergeCell ref="J783:J784"/>
    <mergeCell ref="K783:K784"/>
    <mergeCell ref="L783:L784"/>
    <mergeCell ref="M783:M784"/>
    <mergeCell ref="N783:N784"/>
    <mergeCell ref="O783:O784"/>
    <mergeCell ref="P783:P784"/>
    <mergeCell ref="Q783:Q784"/>
    <mergeCell ref="S783:Z783"/>
    <mergeCell ref="AC783:AD783"/>
    <mergeCell ref="AE783:AF783"/>
    <mergeCell ref="AG783:AH783"/>
    <mergeCell ref="AI783:AJ783"/>
    <mergeCell ref="AK783:AL783"/>
    <mergeCell ref="AO783:AP783"/>
    <mergeCell ref="AQ783:AR783"/>
    <mergeCell ref="AS783:AT783"/>
    <mergeCell ref="AU783:AV783"/>
    <mergeCell ref="AW783:AX783"/>
  </mergeCells>
  <printOptions headings="false" gridLines="false" gridLinesSet="true" horizontalCentered="false" verticalCentered="false"/>
  <pageMargins left="0.7875" right="0.7875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5061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2014-10-30T21:00:27Z</dcterms:created>
  <dc:creator>Marcelo Vargas Oyarce</dc:creator>
  <dc:description/>
  <dc:language>en-US</dc:language>
  <cp:lastModifiedBy/>
  <cp:lastPrinted>2017-10-25T21:28:59Z</cp:lastPrinted>
  <dcterms:modified xsi:type="dcterms:W3CDTF">2022-07-08T18:08:38Z</dcterms:modified>
  <cp:revision>82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